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181D9779-B7D3-5F4F-A741-E07501B90497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Damian" sheetId="11" r:id="rId1"/>
  </sheets>
  <definedNames>
    <definedName name="_xlnm._FilterDatabase" localSheetId="0" hidden="1">Damian!$A$1:$CP$126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126" i="11" l="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5" i="11"/>
  <c r="CP4" i="11"/>
  <c r="CP3" i="11"/>
  <c r="BN126" i="11"/>
  <c r="BW126" i="11" s="1"/>
  <c r="CQ126" i="11" s="1"/>
  <c r="BN125" i="11"/>
  <c r="BN124" i="11"/>
  <c r="BN123" i="11"/>
  <c r="BW123" i="11" s="1"/>
  <c r="CQ123" i="11" s="1"/>
  <c r="BN122" i="11"/>
  <c r="BW122" i="11" s="1"/>
  <c r="CQ122" i="11" s="1"/>
  <c r="BN121" i="11"/>
  <c r="BW121" i="11" s="1"/>
  <c r="CQ121" i="11" s="1"/>
  <c r="BN120" i="11"/>
  <c r="BW120" i="11" s="1"/>
  <c r="CQ120" i="11" s="1"/>
  <c r="BN119" i="11"/>
  <c r="BW119" i="11" s="1"/>
  <c r="CQ119" i="11" s="1"/>
  <c r="BN118" i="11"/>
  <c r="BW118" i="11" s="1"/>
  <c r="CQ118" i="11" s="1"/>
  <c r="BN117" i="11"/>
  <c r="BN116" i="11"/>
  <c r="BN115" i="11"/>
  <c r="BN114" i="11"/>
  <c r="BW114" i="11" s="1"/>
  <c r="CQ114" i="11" s="1"/>
  <c r="BN113" i="11"/>
  <c r="BW113" i="11" s="1"/>
  <c r="CQ113" i="11" s="1"/>
  <c r="BN112" i="11"/>
  <c r="BW112" i="11" s="1"/>
  <c r="CQ112" i="11" s="1"/>
  <c r="BN111" i="11"/>
  <c r="BW111" i="11" s="1"/>
  <c r="CQ111" i="11" s="1"/>
  <c r="BN110" i="11"/>
  <c r="BN109" i="11"/>
  <c r="BN108" i="11"/>
  <c r="BN107" i="11"/>
  <c r="BN106" i="11"/>
  <c r="BN105" i="11"/>
  <c r="BW105" i="11" s="1"/>
  <c r="CQ105" i="11" s="1"/>
  <c r="BN104" i="11"/>
  <c r="BW104" i="11" s="1"/>
  <c r="CQ104" i="11" s="1"/>
  <c r="BN103" i="11"/>
  <c r="BW103" i="11" s="1"/>
  <c r="CQ103" i="11" s="1"/>
  <c r="BN102" i="11"/>
  <c r="BN101" i="11"/>
  <c r="BW100" i="11"/>
  <c r="CQ100" i="11" s="1"/>
  <c r="BN100" i="11"/>
  <c r="BN99" i="11"/>
  <c r="BN98" i="11"/>
  <c r="BN97" i="11"/>
  <c r="BW97" i="11" s="1"/>
  <c r="CQ97" i="11" s="1"/>
  <c r="BN96" i="11"/>
  <c r="BW96" i="11" s="1"/>
  <c r="CQ96" i="11" s="1"/>
  <c r="BN95" i="11"/>
  <c r="BW95" i="11" s="1"/>
  <c r="CQ95" i="11" s="1"/>
  <c r="BN94" i="11"/>
  <c r="BN93" i="11"/>
  <c r="BN92" i="11"/>
  <c r="BN91" i="11"/>
  <c r="BN90" i="11"/>
  <c r="BN89" i="11"/>
  <c r="BW89" i="11" s="1"/>
  <c r="CQ89" i="11" s="1"/>
  <c r="BN88" i="11"/>
  <c r="BW88" i="11" s="1"/>
  <c r="CQ88" i="11" s="1"/>
  <c r="BN87" i="11"/>
  <c r="BW87" i="11" s="1"/>
  <c r="CQ87" i="11" s="1"/>
  <c r="BN86" i="11"/>
  <c r="BN85" i="11"/>
  <c r="BW85" i="11" s="1"/>
  <c r="CQ85" i="11" s="1"/>
  <c r="BN84" i="11"/>
  <c r="BN83" i="11"/>
  <c r="BN82" i="11"/>
  <c r="BN81" i="11"/>
  <c r="BW81" i="11" s="1"/>
  <c r="CQ81" i="11" s="1"/>
  <c r="BN80" i="11"/>
  <c r="BN79" i="11"/>
  <c r="BN78" i="11"/>
  <c r="BN77" i="11"/>
  <c r="BN76" i="11"/>
  <c r="BN75" i="11"/>
  <c r="BN74" i="11"/>
  <c r="BN73" i="11"/>
  <c r="BW73" i="11" s="1"/>
  <c r="CQ73" i="11" s="1"/>
  <c r="BN72" i="11"/>
  <c r="BW72" i="11" s="1"/>
  <c r="CQ72" i="11" s="1"/>
  <c r="BN71" i="11"/>
  <c r="BN70" i="11"/>
  <c r="BW70" i="11" s="1"/>
  <c r="CQ70" i="11" s="1"/>
  <c r="BW69" i="11"/>
  <c r="CQ69" i="11" s="1"/>
  <c r="BN69" i="11"/>
  <c r="BN68" i="11"/>
  <c r="BN67" i="11"/>
  <c r="BN66" i="11"/>
  <c r="BW66" i="11" s="1"/>
  <c r="CQ66" i="11" s="1"/>
  <c r="BN65" i="11"/>
  <c r="BW65" i="11" s="1"/>
  <c r="CQ65" i="11" s="1"/>
  <c r="BN64" i="11"/>
  <c r="BW64" i="11" s="1"/>
  <c r="CQ64" i="11" s="1"/>
  <c r="BN63" i="11"/>
  <c r="BN62" i="11"/>
  <c r="BW62" i="11" s="1"/>
  <c r="CQ62" i="11" s="1"/>
  <c r="BN61" i="11"/>
  <c r="BN60" i="11"/>
  <c r="BW60" i="11" s="1"/>
  <c r="CQ60" i="11" s="1"/>
  <c r="BN59" i="11"/>
  <c r="BW58" i="11"/>
  <c r="CQ58" i="11" s="1"/>
  <c r="BN58" i="11"/>
  <c r="BN57" i="11"/>
  <c r="BW57" i="11" s="1"/>
  <c r="CQ57" i="11" s="1"/>
  <c r="BN56" i="11"/>
  <c r="BW56" i="11" s="1"/>
  <c r="CQ56" i="11" s="1"/>
  <c r="BN55" i="11"/>
  <c r="BN54" i="11"/>
  <c r="BW54" i="11" s="1"/>
  <c r="CQ54" i="11" s="1"/>
  <c r="BN53" i="11"/>
  <c r="BW53" i="11" s="1"/>
  <c r="CQ53" i="11" s="1"/>
  <c r="BN52" i="11"/>
  <c r="BW52" i="11" s="1"/>
  <c r="CQ52" i="11" s="1"/>
  <c r="BN51" i="1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W46" i="11" s="1"/>
  <c r="CQ46" i="11" s="1"/>
  <c r="BN45" i="1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N40" i="11"/>
  <c r="BW40" i="11" s="1"/>
  <c r="CQ40" i="11" s="1"/>
  <c r="BN39" i="11"/>
  <c r="BW39" i="11" s="1"/>
  <c r="CQ39" i="11" s="1"/>
  <c r="BN38" i="11"/>
  <c r="BN37" i="11"/>
  <c r="BW37" i="11" s="1"/>
  <c r="CQ37" i="11" s="1"/>
  <c r="BN36" i="11"/>
  <c r="BW36" i="11" s="1"/>
  <c r="CQ36" i="11" s="1"/>
  <c r="BN35" i="11"/>
  <c r="BW35" i="11" s="1"/>
  <c r="CQ35" i="11" s="1"/>
  <c r="BN34" i="11"/>
  <c r="BW34" i="11" s="1"/>
  <c r="CQ34" i="11" s="1"/>
  <c r="BN33" i="11"/>
  <c r="BW33" i="11" s="1"/>
  <c r="CQ33" i="11" s="1"/>
  <c r="BN32" i="11"/>
  <c r="BW32" i="11" s="1"/>
  <c r="CQ32" i="11" s="1"/>
  <c r="BN31" i="11"/>
  <c r="BW31" i="11" s="1"/>
  <c r="CQ31" i="11" s="1"/>
  <c r="BN30" i="11"/>
  <c r="BW30" i="11" s="1"/>
  <c r="CQ30" i="11" s="1"/>
  <c r="BN29" i="11"/>
  <c r="BW29" i="11" s="1"/>
  <c r="CQ29" i="11" s="1"/>
  <c r="BN28" i="1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W20" i="11" s="1"/>
  <c r="CQ20" i="11" s="1"/>
  <c r="BN19" i="11"/>
  <c r="BN18" i="11"/>
  <c r="BW18" i="11" s="1"/>
  <c r="CQ18" i="11" s="1"/>
  <c r="BN17" i="11"/>
  <c r="BN16" i="11"/>
  <c r="BN15" i="11"/>
  <c r="BW15" i="11" s="1"/>
  <c r="CQ15" i="11" s="1"/>
  <c r="BN14" i="11"/>
  <c r="BN13" i="11"/>
  <c r="BW13" i="11" s="1"/>
  <c r="CQ13" i="11" s="1"/>
  <c r="BN12" i="11"/>
  <c r="BW12" i="11" s="1"/>
  <c r="CQ12" i="11" s="1"/>
  <c r="BN11" i="11"/>
  <c r="BN10" i="11"/>
  <c r="BW10" i="11" s="1"/>
  <c r="CQ10" i="11" s="1"/>
  <c r="BN9" i="11"/>
  <c r="BN8" i="11"/>
  <c r="BN7" i="11"/>
  <c r="BW7" i="11" s="1"/>
  <c r="CQ7" i="11" s="1"/>
  <c r="BN6" i="11"/>
  <c r="BW6" i="11" s="1"/>
  <c r="CQ6" i="11" s="1"/>
  <c r="BN5" i="11"/>
  <c r="BW5" i="11" s="1"/>
  <c r="CQ5" i="11" s="1"/>
  <c r="BN4" i="11"/>
  <c r="BN3" i="11"/>
  <c r="BA126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BA3" i="11"/>
  <c r="AK126" i="11"/>
  <c r="AJ126" i="11"/>
  <c r="AL126" i="11" s="1"/>
  <c r="AG126" i="11"/>
  <c r="AF126" i="11"/>
  <c r="Y126" i="11"/>
  <c r="X126" i="11"/>
  <c r="U126" i="11"/>
  <c r="W126" i="11" s="1"/>
  <c r="T126" i="11"/>
  <c r="V126" i="11" s="1"/>
  <c r="AK125" i="11"/>
  <c r="AJ125" i="11"/>
  <c r="AL125" i="11" s="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L123" i="11" s="1"/>
  <c r="AG123" i="11"/>
  <c r="AF123" i="11"/>
  <c r="AH123" i="11" s="1"/>
  <c r="Y123" i="11"/>
  <c r="X123" i="11"/>
  <c r="U123" i="11"/>
  <c r="W123" i="11" s="1"/>
  <c r="T123" i="11"/>
  <c r="V123" i="11" s="1"/>
  <c r="AK122" i="11"/>
  <c r="AJ122" i="11"/>
  <c r="AG122" i="11"/>
  <c r="AF122" i="11"/>
  <c r="AH122" i="11" s="1"/>
  <c r="Y122" i="11"/>
  <c r="X122" i="11"/>
  <c r="U122" i="11"/>
  <c r="W122" i="11" s="1"/>
  <c r="T122" i="11"/>
  <c r="V122" i="11" s="1"/>
  <c r="AK121" i="11"/>
  <c r="AJ121" i="11"/>
  <c r="AG121" i="11"/>
  <c r="AF121" i="11"/>
  <c r="AH121" i="11" s="1"/>
  <c r="Y121" i="11"/>
  <c r="X121" i="11"/>
  <c r="U121" i="11"/>
  <c r="W121" i="11" s="1"/>
  <c r="T121" i="11"/>
  <c r="V121" i="11" s="1"/>
  <c r="AK120" i="11"/>
  <c r="AJ120" i="11"/>
  <c r="AL120" i="11" s="1"/>
  <c r="AG120" i="11"/>
  <c r="AF120" i="11"/>
  <c r="AH120" i="11" s="1"/>
  <c r="Y120" i="11"/>
  <c r="X120" i="11"/>
  <c r="U120" i="11"/>
  <c r="W120" i="11" s="1"/>
  <c r="T120" i="11"/>
  <c r="V120" i="11" s="1"/>
  <c r="AK119" i="11"/>
  <c r="AJ119" i="11"/>
  <c r="AG119" i="1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F117" i="11"/>
  <c r="Y117" i="11"/>
  <c r="X117" i="11"/>
  <c r="U117" i="11"/>
  <c r="W117" i="11" s="1"/>
  <c r="T117" i="11"/>
  <c r="V117" i="11" s="1"/>
  <c r="AK116" i="11"/>
  <c r="AJ116" i="11"/>
  <c r="AL116" i="11" s="1"/>
  <c r="AG116" i="11"/>
  <c r="AF116" i="11"/>
  <c r="Y116" i="11"/>
  <c r="X116" i="11"/>
  <c r="U116" i="11"/>
  <c r="W116" i="11" s="1"/>
  <c r="T116" i="11"/>
  <c r="V116" i="11" s="1"/>
  <c r="AK115" i="11"/>
  <c r="AJ115" i="11"/>
  <c r="AL115" i="11" s="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G112" i="11"/>
  <c r="AF112" i="11"/>
  <c r="Y112" i="11"/>
  <c r="X112" i="11"/>
  <c r="U112" i="11"/>
  <c r="W112" i="11" s="1"/>
  <c r="T112" i="11"/>
  <c r="V112" i="11" s="1"/>
  <c r="AK111" i="11"/>
  <c r="AJ111" i="11"/>
  <c r="AG111" i="11"/>
  <c r="AF111" i="11"/>
  <c r="AH111" i="11" s="1"/>
  <c r="Y111" i="11"/>
  <c r="X111" i="11"/>
  <c r="U111" i="11"/>
  <c r="W111" i="11" s="1"/>
  <c r="T111" i="11"/>
  <c r="V111" i="11" s="1"/>
  <c r="AK110" i="11"/>
  <c r="AJ110" i="11"/>
  <c r="AL110" i="11" s="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V109" i="11"/>
  <c r="U109" i="11"/>
  <c r="W109" i="11" s="1"/>
  <c r="T109" i="11"/>
  <c r="AK108" i="11"/>
  <c r="AJ108" i="11"/>
  <c r="AG108" i="1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W102" i="11"/>
  <c r="U102" i="11"/>
  <c r="T102" i="11"/>
  <c r="V102" i="11" s="1"/>
  <c r="AK101" i="11"/>
  <c r="AJ101" i="11"/>
  <c r="AG101" i="11"/>
  <c r="AF101" i="11"/>
  <c r="AH101" i="11" s="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L99" i="11" s="1"/>
  <c r="AG99" i="11"/>
  <c r="AF99" i="11"/>
  <c r="AH99" i="11" s="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L97" i="11" s="1"/>
  <c r="AG97" i="11"/>
  <c r="AF97" i="11"/>
  <c r="Y97" i="11"/>
  <c r="X97" i="11"/>
  <c r="U97" i="11"/>
  <c r="W97" i="11" s="1"/>
  <c r="T97" i="11"/>
  <c r="V97" i="11" s="1"/>
  <c r="AK96" i="11"/>
  <c r="AJ96" i="11"/>
  <c r="AL96" i="11" s="1"/>
  <c r="AG96" i="11"/>
  <c r="AF96" i="11"/>
  <c r="Y96" i="11"/>
  <c r="X96" i="11"/>
  <c r="U96" i="11"/>
  <c r="W96" i="11" s="1"/>
  <c r="T96" i="11"/>
  <c r="V96" i="11" s="1"/>
  <c r="AK95" i="11"/>
  <c r="AJ95" i="11"/>
  <c r="AG95" i="1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AH77" i="11" s="1"/>
  <c r="Y77" i="11"/>
  <c r="X77" i="11"/>
  <c r="U77" i="11"/>
  <c r="W77" i="11" s="1"/>
  <c r="T77" i="11"/>
  <c r="V77" i="11" s="1"/>
  <c r="AK76" i="11"/>
  <c r="AJ76" i="11"/>
  <c r="AG76" i="11"/>
  <c r="AF76" i="11"/>
  <c r="AH76" i="11" s="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V71" i="11"/>
  <c r="U71" i="11"/>
  <c r="W71" i="11" s="1"/>
  <c r="T71" i="11"/>
  <c r="AK70" i="11"/>
  <c r="AJ70" i="11"/>
  <c r="AG70" i="11"/>
  <c r="AF70" i="11"/>
  <c r="AH70" i="11" s="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L67" i="11" s="1"/>
  <c r="AG67" i="11"/>
  <c r="AF67" i="11"/>
  <c r="AH67" i="11" s="1"/>
  <c r="Y67" i="11"/>
  <c r="X67" i="11"/>
  <c r="U67" i="11"/>
  <c r="W67" i="11" s="1"/>
  <c r="T67" i="11"/>
  <c r="V67" i="11" s="1"/>
  <c r="AK66" i="11"/>
  <c r="AJ66" i="11"/>
  <c r="AL66" i="11" s="1"/>
  <c r="AG66" i="11"/>
  <c r="AF66" i="11"/>
  <c r="Y66" i="11"/>
  <c r="X66" i="11"/>
  <c r="U66" i="11"/>
  <c r="W66" i="11" s="1"/>
  <c r="T66" i="11"/>
  <c r="V66" i="11" s="1"/>
  <c r="AK65" i="11"/>
  <c r="AJ65" i="11"/>
  <c r="AL65" i="11" s="1"/>
  <c r="AG65" i="11"/>
  <c r="AF65" i="11"/>
  <c r="AH65" i="11" s="1"/>
  <c r="Y65" i="11"/>
  <c r="X65" i="11"/>
  <c r="U65" i="11"/>
  <c r="W65" i="11" s="1"/>
  <c r="T65" i="11"/>
  <c r="V65" i="11" s="1"/>
  <c r="AK64" i="11"/>
  <c r="AJ64" i="11"/>
  <c r="AL64" i="11" s="1"/>
  <c r="AG64" i="11"/>
  <c r="AF64" i="11"/>
  <c r="AH64" i="11" s="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AH62" i="11" s="1"/>
  <c r="Y62" i="11"/>
  <c r="X62" i="11"/>
  <c r="U62" i="11"/>
  <c r="W62" i="11" s="1"/>
  <c r="T62" i="11"/>
  <c r="V62" i="11" s="1"/>
  <c r="AK61" i="11"/>
  <c r="AJ61" i="11"/>
  <c r="AG61" i="11"/>
  <c r="AF61" i="11"/>
  <c r="AH61" i="11" s="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L53" i="11" s="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L49" i="11" s="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L46" i="11" s="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Y44" i="11"/>
  <c r="X44" i="11"/>
  <c r="U44" i="11"/>
  <c r="W44" i="11" s="1"/>
  <c r="T44" i="11"/>
  <c r="V44" i="11" s="1"/>
  <c r="AK43" i="11"/>
  <c r="AJ43" i="11"/>
  <c r="AL43" i="11" s="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AH35" i="11" s="1"/>
  <c r="Y35" i="11"/>
  <c r="X35" i="11"/>
  <c r="U35" i="11"/>
  <c r="W35" i="11" s="1"/>
  <c r="T35" i="11"/>
  <c r="V35" i="11" s="1"/>
  <c r="AK34" i="11"/>
  <c r="AJ34" i="11"/>
  <c r="AG34" i="11"/>
  <c r="AF34" i="11"/>
  <c r="AH34" i="11" s="1"/>
  <c r="Y34" i="11"/>
  <c r="X34" i="11"/>
  <c r="U34" i="11"/>
  <c r="W34" i="11" s="1"/>
  <c r="T34" i="11"/>
  <c r="V34" i="11" s="1"/>
  <c r="AK33" i="11"/>
  <c r="AJ33" i="11"/>
  <c r="AG33" i="11"/>
  <c r="AF33" i="11"/>
  <c r="AH33" i="11" s="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L25" i="11" s="1"/>
  <c r="AG25" i="11"/>
  <c r="AF25" i="11"/>
  <c r="Y25" i="11"/>
  <c r="X25" i="11"/>
  <c r="U25" i="11"/>
  <c r="W25" i="11" s="1"/>
  <c r="T25" i="11"/>
  <c r="V25" i="11" s="1"/>
  <c r="AK24" i="11"/>
  <c r="AJ24" i="11"/>
  <c r="AL24" i="11" s="1"/>
  <c r="AG24" i="11"/>
  <c r="AF24" i="11"/>
  <c r="AH24" i="11" s="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L22" i="11" s="1"/>
  <c r="AG22" i="11"/>
  <c r="AF22" i="11"/>
  <c r="AH22" i="11" s="1"/>
  <c r="Y22" i="11"/>
  <c r="X22" i="11"/>
  <c r="U22" i="11"/>
  <c r="W22" i="11" s="1"/>
  <c r="T22" i="11"/>
  <c r="V22" i="11" s="1"/>
  <c r="AK21" i="11"/>
  <c r="AJ21" i="11"/>
  <c r="AG21" i="11"/>
  <c r="AF21" i="11"/>
  <c r="AH21" i="11" s="1"/>
  <c r="Y21" i="11"/>
  <c r="X21" i="11"/>
  <c r="U21" i="11"/>
  <c r="W21" i="11" s="1"/>
  <c r="T21" i="11"/>
  <c r="V21" i="11" s="1"/>
  <c r="AK20" i="11"/>
  <c r="AJ20" i="11"/>
  <c r="AG20" i="11"/>
  <c r="AF20" i="11"/>
  <c r="AH20" i="11" s="1"/>
  <c r="Y20" i="11"/>
  <c r="X20" i="11"/>
  <c r="U20" i="11"/>
  <c r="W20" i="11" s="1"/>
  <c r="T20" i="11"/>
  <c r="V20" i="11" s="1"/>
  <c r="AK19" i="11"/>
  <c r="AJ19" i="11"/>
  <c r="AG19" i="11"/>
  <c r="AF19" i="11"/>
  <c r="AH19" i="11" s="1"/>
  <c r="Y19" i="11"/>
  <c r="X19" i="11"/>
  <c r="U19" i="11"/>
  <c r="W19" i="11" s="1"/>
  <c r="T19" i="11"/>
  <c r="V19" i="11" s="1"/>
  <c r="AK18" i="11"/>
  <c r="AJ18" i="1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AH17" i="11" s="1"/>
  <c r="Y17" i="11"/>
  <c r="X17" i="11"/>
  <c r="U17" i="11"/>
  <c r="W17" i="11" s="1"/>
  <c r="T17" i="11"/>
  <c r="V17" i="11" s="1"/>
  <c r="AK16" i="11"/>
  <c r="AJ16" i="11"/>
  <c r="AL16" i="11" s="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AH11" i="11" s="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L7" i="11" s="1"/>
  <c r="AG7" i="11"/>
  <c r="AF7" i="11"/>
  <c r="AH7" i="11" s="1"/>
  <c r="Y7" i="11"/>
  <c r="X7" i="11"/>
  <c r="U7" i="11"/>
  <c r="W7" i="11" s="1"/>
  <c r="T7" i="11"/>
  <c r="V7" i="11" s="1"/>
  <c r="AK6" i="11"/>
  <c r="AJ6" i="11"/>
  <c r="AG6" i="11"/>
  <c r="AF6" i="11"/>
  <c r="Y6" i="11"/>
  <c r="X6" i="11"/>
  <c r="U6" i="11"/>
  <c r="W6" i="11" s="1"/>
  <c r="T6" i="11"/>
  <c r="V6" i="11" s="1"/>
  <c r="AK5" i="11"/>
  <c r="AJ5" i="11"/>
  <c r="AG5" i="11"/>
  <c r="AF5" i="11"/>
  <c r="AH5" i="11" s="1"/>
  <c r="Y5" i="11"/>
  <c r="X5" i="11"/>
  <c r="U5" i="11"/>
  <c r="W5" i="11" s="1"/>
  <c r="T5" i="11"/>
  <c r="V5" i="11" s="1"/>
  <c r="AK4" i="11"/>
  <c r="AJ4" i="11"/>
  <c r="AG4" i="11"/>
  <c r="AF4" i="11"/>
  <c r="AH4" i="11" s="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7" i="11"/>
  <c r="BB127" i="11"/>
  <c r="BK127" i="11"/>
  <c r="BL127" i="11"/>
  <c r="BM127" i="11"/>
  <c r="C136" i="11"/>
  <c r="CP2" i="11"/>
  <c r="C127" i="11"/>
  <c r="D127" i="11"/>
  <c r="E127" i="11"/>
  <c r="L127" i="11"/>
  <c r="CH130" i="11"/>
  <c r="CH127" i="11"/>
  <c r="BN2" i="11"/>
  <c r="BW2" i="11" s="1"/>
  <c r="CQ2" i="11" s="1"/>
  <c r="AG2" i="11"/>
  <c r="AF2" i="11"/>
  <c r="Y2" i="11"/>
  <c r="X2" i="11"/>
  <c r="BA2" i="11"/>
  <c r="BY127" i="11"/>
  <c r="T2" i="11"/>
  <c r="V2" i="11" s="1"/>
  <c r="U2" i="11"/>
  <c r="W2" i="11" s="1"/>
  <c r="D135" i="11"/>
  <c r="E128" i="11"/>
  <c r="L128" i="11"/>
  <c r="AH79" i="11" l="1"/>
  <c r="AH103" i="11"/>
  <c r="AL77" i="11"/>
  <c r="AL89" i="11"/>
  <c r="AL104" i="11"/>
  <c r="AL105" i="11"/>
  <c r="AL107" i="11"/>
  <c r="AH42" i="11"/>
  <c r="AH45" i="11"/>
  <c r="AH73" i="11"/>
  <c r="AH75" i="11"/>
  <c r="AH52" i="11"/>
  <c r="AH114" i="11"/>
  <c r="AH115" i="11"/>
  <c r="AH116" i="11"/>
  <c r="AL3" i="11"/>
  <c r="AL10" i="11"/>
  <c r="AL27" i="11"/>
  <c r="AH55" i="11"/>
  <c r="AH57" i="11"/>
  <c r="AH59" i="11"/>
  <c r="AH60" i="11"/>
  <c r="AL82" i="11"/>
  <c r="AL84" i="11"/>
  <c r="AH85" i="11"/>
  <c r="AH86" i="11"/>
  <c r="AH88" i="11"/>
  <c r="AH119" i="11"/>
  <c r="AL38" i="11"/>
  <c r="AL40" i="11"/>
  <c r="AL54" i="11"/>
  <c r="AL55" i="11"/>
  <c r="AL56" i="11"/>
  <c r="AL57" i="11"/>
  <c r="AL58" i="11"/>
  <c r="AL59" i="11"/>
  <c r="AL60" i="11"/>
  <c r="AL85" i="11"/>
  <c r="AL112" i="11"/>
  <c r="AL117" i="11"/>
  <c r="AL118" i="11"/>
  <c r="AH124" i="11"/>
  <c r="AL90" i="11"/>
  <c r="AH108" i="11"/>
  <c r="AH26" i="11"/>
  <c r="AL72" i="11"/>
  <c r="AL73" i="11"/>
  <c r="AH29" i="11"/>
  <c r="AH31" i="11"/>
  <c r="AH80" i="11"/>
  <c r="AH84" i="11"/>
  <c r="AL47" i="11"/>
  <c r="AL9" i="11"/>
  <c r="AL11" i="11"/>
  <c r="AL13" i="11"/>
  <c r="AH15" i="11"/>
  <c r="AL35" i="11"/>
  <c r="AL37" i="11"/>
  <c r="AL41" i="11"/>
  <c r="AH46" i="11"/>
  <c r="AH49" i="11"/>
  <c r="AH50" i="11"/>
  <c r="AH69" i="11"/>
  <c r="AH78" i="11"/>
  <c r="AL92" i="11"/>
  <c r="AH93" i="11"/>
  <c r="AH94" i="11"/>
  <c r="AH112" i="11"/>
  <c r="AL121" i="11"/>
  <c r="AL69" i="11"/>
  <c r="AL79" i="11"/>
  <c r="AH83" i="11"/>
  <c r="AL93" i="11"/>
  <c r="AL95" i="11"/>
  <c r="AH106" i="11"/>
  <c r="AH107" i="11"/>
  <c r="AH117" i="11"/>
  <c r="AL80" i="11"/>
  <c r="AL81" i="11"/>
  <c r="AL113" i="11"/>
  <c r="AL23" i="11"/>
  <c r="AL106" i="11"/>
  <c r="AH109" i="11"/>
  <c r="AL48" i="11"/>
  <c r="AL29" i="11"/>
  <c r="AL30" i="11"/>
  <c r="AH37" i="11"/>
  <c r="AH38" i="11"/>
  <c r="AH39" i="11"/>
  <c r="AH41" i="11"/>
  <c r="AL61" i="11"/>
  <c r="AL74" i="11"/>
  <c r="AH87" i="11"/>
  <c r="AH92" i="11"/>
  <c r="AL101" i="11"/>
  <c r="AL119" i="11"/>
  <c r="AL21" i="11"/>
  <c r="AL4" i="11"/>
  <c r="AL8" i="11"/>
  <c r="AL32" i="11"/>
  <c r="AL33" i="11"/>
  <c r="AH36" i="11"/>
  <c r="AH43" i="11"/>
  <c r="AH44" i="11"/>
  <c r="AH68" i="11"/>
  <c r="AL76" i="11"/>
  <c r="AL88" i="11"/>
  <c r="AL5" i="11"/>
  <c r="AH6" i="11"/>
  <c r="AH12" i="11"/>
  <c r="AH13" i="11"/>
  <c r="AL17" i="11"/>
  <c r="AH18" i="11"/>
  <c r="AH25" i="11"/>
  <c r="AH30" i="11"/>
  <c r="AL39" i="11"/>
  <c r="AH54" i="11"/>
  <c r="AL100" i="11"/>
  <c r="AL18" i="11"/>
  <c r="AH51" i="11"/>
  <c r="AL45" i="11"/>
  <c r="AH47" i="11"/>
  <c r="AL51" i="11"/>
  <c r="AL75" i="11"/>
  <c r="AL83" i="11"/>
  <c r="AH95" i="11"/>
  <c r="AH96" i="11"/>
  <c r="AH97" i="11"/>
  <c r="AH102" i="11"/>
  <c r="AH125" i="11"/>
  <c r="AL12" i="11"/>
  <c r="AL31" i="11"/>
  <c r="AH3" i="11"/>
  <c r="AH8" i="11"/>
  <c r="AH9" i="11"/>
  <c r="AL19" i="11"/>
  <c r="AL20" i="11"/>
  <c r="AH27" i="11"/>
  <c r="AH53" i="11"/>
  <c r="AH56" i="11"/>
  <c r="AH63" i="11"/>
  <c r="AH71" i="11"/>
  <c r="AL109" i="11"/>
  <c r="AH110" i="11"/>
  <c r="AL114" i="11"/>
  <c r="AL6" i="11"/>
  <c r="AH14" i="11"/>
  <c r="AL14" i="11"/>
  <c r="AL52" i="11"/>
  <c r="AL63" i="11"/>
  <c r="AL68" i="11"/>
  <c r="AL71" i="11"/>
  <c r="AH81" i="11"/>
  <c r="AL91" i="11"/>
  <c r="AH100" i="11"/>
  <c r="AH10" i="11"/>
  <c r="AL15" i="11"/>
  <c r="AH23" i="11"/>
  <c r="AH28" i="11"/>
  <c r="AH91" i="11"/>
  <c r="AL98" i="11"/>
  <c r="AL103" i="11"/>
  <c r="AH105" i="11"/>
  <c r="AH118" i="11"/>
  <c r="AL122" i="11"/>
  <c r="AL124" i="11"/>
  <c r="AL87" i="11"/>
  <c r="AH89" i="11"/>
  <c r="AL102" i="11"/>
  <c r="AL108" i="11"/>
  <c r="AL111" i="11"/>
  <c r="AH113" i="11"/>
  <c r="AH126" i="11"/>
  <c r="BW4" i="11"/>
  <c r="CQ4" i="11" s="1"/>
  <c r="BW94" i="11"/>
  <c r="CQ94" i="11" s="1"/>
  <c r="BW55" i="11"/>
  <c r="CQ55" i="11" s="1"/>
  <c r="BW110" i="11"/>
  <c r="CQ110" i="11" s="1"/>
  <c r="BW116" i="11"/>
  <c r="CQ116" i="11" s="1"/>
  <c r="BW92" i="11"/>
  <c r="CQ92" i="11" s="1"/>
  <c r="BW38" i="11"/>
  <c r="CQ38" i="11" s="1"/>
  <c r="BW63" i="11"/>
  <c r="CQ63" i="11" s="1"/>
  <c r="BW68" i="11"/>
  <c r="CQ68" i="11" s="1"/>
  <c r="BW78" i="11"/>
  <c r="CQ78" i="11" s="1"/>
  <c r="BW106" i="11"/>
  <c r="CQ106" i="11" s="1"/>
  <c r="BW108" i="11"/>
  <c r="CQ108" i="11" s="1"/>
  <c r="BW19" i="11"/>
  <c r="CQ19" i="11" s="1"/>
  <c r="BW11" i="11"/>
  <c r="CQ11" i="11" s="1"/>
  <c r="BW14" i="11"/>
  <c r="CQ14" i="11" s="1"/>
  <c r="BW102" i="11"/>
  <c r="CQ102" i="11" s="1"/>
  <c r="BW124" i="11"/>
  <c r="CQ124" i="11" s="1"/>
  <c r="BW3" i="11"/>
  <c r="CQ3" i="11" s="1"/>
  <c r="BW76" i="11"/>
  <c r="CQ76" i="11" s="1"/>
  <c r="BW84" i="11"/>
  <c r="CQ84" i="11" s="1"/>
  <c r="BW86" i="11"/>
  <c r="CQ86" i="11" s="1"/>
  <c r="BW17" i="11"/>
  <c r="CQ17" i="11" s="1"/>
  <c r="BW9" i="11"/>
  <c r="CQ9" i="11" s="1"/>
  <c r="BW109" i="11"/>
  <c r="CQ109" i="11" s="1"/>
  <c r="BW75" i="11"/>
  <c r="CQ75" i="11" s="1"/>
  <c r="BW77" i="11"/>
  <c r="CQ77" i="11" s="1"/>
  <c r="BW79" i="11"/>
  <c r="CQ79" i="11" s="1"/>
  <c r="BW83" i="11"/>
  <c r="CQ83" i="11" s="1"/>
  <c r="BW90" i="11"/>
  <c r="CQ90" i="11" s="1"/>
  <c r="BW125" i="11"/>
  <c r="CQ125" i="11" s="1"/>
  <c r="BW71" i="11"/>
  <c r="CQ71" i="11" s="1"/>
  <c r="BW28" i="11"/>
  <c r="CQ28" i="11" s="1"/>
  <c r="BW41" i="11"/>
  <c r="CQ41" i="11" s="1"/>
  <c r="BW45" i="11"/>
  <c r="CQ45" i="11" s="1"/>
  <c r="BW74" i="11"/>
  <c r="CQ74" i="11" s="1"/>
  <c r="BW91" i="11"/>
  <c r="CQ91" i="11" s="1"/>
  <c r="BW98" i="11"/>
  <c r="CQ98" i="11" s="1"/>
  <c r="BW117" i="11"/>
  <c r="CQ117" i="11" s="1"/>
  <c r="BW8" i="11"/>
  <c r="CQ8" i="11" s="1"/>
  <c r="BW16" i="11"/>
  <c r="CQ16" i="11" s="1"/>
  <c r="BW24" i="11"/>
  <c r="CQ24" i="11" s="1"/>
  <c r="BW51" i="11"/>
  <c r="CQ51" i="11" s="1"/>
  <c r="BW61" i="11"/>
  <c r="CQ61" i="11" s="1"/>
  <c r="BW80" i="11"/>
  <c r="CQ80" i="11" s="1"/>
  <c r="BW82" i="11"/>
  <c r="CQ82" i="11" s="1"/>
  <c r="BW67" i="11"/>
  <c r="CQ67" i="11" s="1"/>
  <c r="BW93" i="11"/>
  <c r="CQ93" i="11" s="1"/>
  <c r="BW99" i="11"/>
  <c r="CQ99" i="11" s="1"/>
  <c r="BW101" i="11"/>
  <c r="CQ101" i="11" s="1"/>
  <c r="BW107" i="11"/>
  <c r="CQ107" i="11" s="1"/>
  <c r="BW59" i="11"/>
  <c r="CQ59" i="11" s="1"/>
  <c r="BW115" i="11"/>
  <c r="CQ115" i="11" s="1"/>
  <c r="AL26" i="11"/>
  <c r="AH32" i="11"/>
  <c r="AL36" i="11"/>
  <c r="AL42" i="11"/>
  <c r="AH48" i="11"/>
  <c r="AH16" i="11"/>
  <c r="AL28" i="11"/>
  <c r="AL34" i="11"/>
  <c r="AH40" i="11"/>
  <c r="AL44" i="11"/>
  <c r="AL50" i="11"/>
  <c r="AH72" i="11"/>
  <c r="AH58" i="11"/>
  <c r="AL62" i="11"/>
  <c r="AH66" i="11"/>
  <c r="AL70" i="11"/>
  <c r="AH74" i="11"/>
  <c r="AL78" i="11"/>
  <c r="AH82" i="11"/>
  <c r="AL86" i="11"/>
  <c r="AH90" i="11"/>
  <c r="AL94" i="11"/>
  <c r="AH98" i="11"/>
  <c r="AH104" i="11"/>
  <c r="F135" i="11"/>
  <c r="AK2" i="11"/>
  <c r="AJ2" i="11"/>
  <c r="AH2" i="11"/>
  <c r="D134" i="11"/>
  <c r="F134" i="11" s="1"/>
  <c r="AL2" i="11" l="1"/>
  <c r="BW127" i="11"/>
  <c r="D132" i="11"/>
  <c r="D133" i="11"/>
  <c r="F132" i="11" l="1"/>
  <c r="AL127" i="11"/>
  <c r="F133" i="11"/>
  <c r="X127" i="11"/>
  <c r="D136" i="11"/>
  <c r="F136" i="11" s="1"/>
  <c r="AH127" i="11"/>
  <c r="BN127" i="11"/>
  <c r="AI124" i="11" l="1"/>
  <c r="AI116" i="11"/>
  <c r="AI108" i="11"/>
  <c r="AI93" i="11"/>
  <c r="AI85" i="11"/>
  <c r="AI100" i="11"/>
  <c r="AI92" i="11"/>
  <c r="AI84" i="11"/>
  <c r="AI77" i="11"/>
  <c r="AI46" i="11"/>
  <c r="AI33" i="11"/>
  <c r="AI35" i="11"/>
  <c r="AI68" i="11"/>
  <c r="AI61" i="11"/>
  <c r="AI25" i="11"/>
  <c r="AI76" i="11"/>
  <c r="AI69" i="11"/>
  <c r="AI42" i="11"/>
  <c r="AI60" i="11"/>
  <c r="AI26" i="11"/>
  <c r="AI19" i="11"/>
  <c r="AI54" i="11"/>
  <c r="AI43" i="11"/>
  <c r="AI51" i="11"/>
  <c r="AI22" i="11"/>
  <c r="AI4" i="11"/>
  <c r="AI71" i="11"/>
  <c r="AI67" i="11"/>
  <c r="AI73" i="11"/>
  <c r="AI24" i="11"/>
  <c r="AI111" i="11"/>
  <c r="AI117" i="11"/>
  <c r="AI114" i="11"/>
  <c r="AI81" i="11"/>
  <c r="AI123" i="11"/>
  <c r="AI52" i="11"/>
  <c r="AI87" i="11"/>
  <c r="AI105" i="11"/>
  <c r="AI37" i="11"/>
  <c r="AI8" i="11"/>
  <c r="AI29" i="11"/>
  <c r="AI55" i="11"/>
  <c r="AI109" i="11"/>
  <c r="AI41" i="11"/>
  <c r="AI31" i="11"/>
  <c r="AI12" i="11"/>
  <c r="AI5" i="11"/>
  <c r="AI94" i="11"/>
  <c r="AI45" i="11"/>
  <c r="AI86" i="11"/>
  <c r="AI83" i="11"/>
  <c r="AI112" i="11"/>
  <c r="AI126" i="11"/>
  <c r="AI115" i="11"/>
  <c r="AI122" i="11"/>
  <c r="AI38" i="11"/>
  <c r="AI34" i="11"/>
  <c r="AI17" i="11"/>
  <c r="AI57" i="11"/>
  <c r="AI79" i="11"/>
  <c r="AI23" i="11"/>
  <c r="AI95" i="11"/>
  <c r="AI102" i="11"/>
  <c r="AI47" i="11"/>
  <c r="AI70" i="11"/>
  <c r="AI113" i="11"/>
  <c r="AI10" i="11"/>
  <c r="AI44" i="11"/>
  <c r="AI27" i="11"/>
  <c r="AI15" i="11"/>
  <c r="AI97" i="11"/>
  <c r="AI78" i="11"/>
  <c r="AI59" i="11"/>
  <c r="AI50" i="11"/>
  <c r="AI75" i="11"/>
  <c r="AI91" i="11"/>
  <c r="AI14" i="11"/>
  <c r="AI7" i="11"/>
  <c r="AI99" i="11"/>
  <c r="AI110" i="11"/>
  <c r="AI121" i="11"/>
  <c r="AI101" i="11"/>
  <c r="AI56" i="11"/>
  <c r="AI39" i="11"/>
  <c r="AI107" i="11"/>
  <c r="AI119" i="11"/>
  <c r="AI103" i="11"/>
  <c r="AI63" i="11"/>
  <c r="AI11" i="11"/>
  <c r="AI13" i="11"/>
  <c r="AI21" i="11"/>
  <c r="AI18" i="11"/>
  <c r="AI36" i="11"/>
  <c r="AI49" i="11"/>
  <c r="AI3" i="11"/>
  <c r="AI53" i="11"/>
  <c r="AI20" i="11"/>
  <c r="AI62" i="11"/>
  <c r="AI88" i="11"/>
  <c r="AI80" i="11"/>
  <c r="AI65" i="11"/>
  <c r="AI106" i="11"/>
  <c r="AI125" i="11"/>
  <c r="AI64" i="11"/>
  <c r="AI9" i="11"/>
  <c r="AI96" i="11"/>
  <c r="AI89" i="11"/>
  <c r="AI120" i="11"/>
  <c r="AI118" i="11"/>
  <c r="AI28" i="11"/>
  <c r="AI30" i="11"/>
  <c r="AI6" i="11"/>
  <c r="AI16" i="11"/>
  <c r="AI104" i="11"/>
  <c r="AI58" i="11"/>
  <c r="AI98" i="11"/>
  <c r="AI48" i="11"/>
  <c r="AI32" i="11"/>
  <c r="AI74" i="11"/>
  <c r="AI82" i="11"/>
  <c r="AI90" i="11"/>
  <c r="AI72" i="11"/>
  <c r="AI66" i="11"/>
  <c r="AI40" i="11"/>
  <c r="AM120" i="11"/>
  <c r="AM112" i="11"/>
  <c r="AM104" i="11"/>
  <c r="AM96" i="11"/>
  <c r="AM88" i="11"/>
  <c r="AM80" i="11"/>
  <c r="AM100" i="11"/>
  <c r="AM92" i="11"/>
  <c r="AM84" i="11"/>
  <c r="AM64" i="11"/>
  <c r="AM21" i="11"/>
  <c r="AM72" i="11"/>
  <c r="AM29" i="11"/>
  <c r="AM48" i="11"/>
  <c r="AM37" i="11"/>
  <c r="AM5" i="11"/>
  <c r="AM38" i="11"/>
  <c r="AM39" i="11"/>
  <c r="AM13" i="11"/>
  <c r="AM19" i="11"/>
  <c r="AM4" i="11"/>
  <c r="AM56" i="11"/>
  <c r="AM81" i="11"/>
  <c r="AM118" i="11"/>
  <c r="AM77" i="11"/>
  <c r="AM105" i="11"/>
  <c r="AM121" i="11"/>
  <c r="AM83" i="11"/>
  <c r="AM89" i="11"/>
  <c r="AM59" i="11"/>
  <c r="AM110" i="11"/>
  <c r="AM68" i="11"/>
  <c r="AM111" i="11"/>
  <c r="AM10" i="11"/>
  <c r="AM54" i="11"/>
  <c r="AM67" i="11"/>
  <c r="AM109" i="11"/>
  <c r="AM107" i="11"/>
  <c r="AM9" i="11"/>
  <c r="AM30" i="11"/>
  <c r="AM18" i="11"/>
  <c r="AM20" i="11"/>
  <c r="AM6" i="11"/>
  <c r="AM71" i="11"/>
  <c r="AM90" i="11"/>
  <c r="AM76" i="11"/>
  <c r="AM57" i="11"/>
  <c r="AM73" i="11"/>
  <c r="AM123" i="11"/>
  <c r="AM106" i="11"/>
  <c r="AM122" i="11"/>
  <c r="AM87" i="11"/>
  <c r="AM116" i="11"/>
  <c r="AM117" i="11"/>
  <c r="AM41" i="11"/>
  <c r="AM49" i="11"/>
  <c r="AM53" i="11"/>
  <c r="AM95" i="11"/>
  <c r="AM119" i="11"/>
  <c r="AM126" i="11"/>
  <c r="AM11" i="11"/>
  <c r="AM27" i="11"/>
  <c r="AM55" i="11"/>
  <c r="AM98" i="11"/>
  <c r="AM125" i="11"/>
  <c r="AM103" i="11"/>
  <c r="AM108" i="11"/>
  <c r="AM24" i="11"/>
  <c r="AM114" i="11"/>
  <c r="AM65" i="11"/>
  <c r="AM35" i="11"/>
  <c r="AM3" i="11"/>
  <c r="AM31" i="11"/>
  <c r="AM12" i="11"/>
  <c r="AM23" i="11"/>
  <c r="AM8" i="11"/>
  <c r="AM75" i="11"/>
  <c r="AM52" i="11"/>
  <c r="AM101" i="11"/>
  <c r="AM85" i="11"/>
  <c r="AM69" i="11"/>
  <c r="AM58" i="11"/>
  <c r="AM46" i="11"/>
  <c r="AM43" i="11"/>
  <c r="AM79" i="11"/>
  <c r="AM22" i="11"/>
  <c r="AM66" i="11"/>
  <c r="AM14" i="11"/>
  <c r="AM61" i="11"/>
  <c r="AM99" i="11"/>
  <c r="AM124" i="11"/>
  <c r="AM32" i="11"/>
  <c r="AM15" i="11"/>
  <c r="AM17" i="11"/>
  <c r="AM25" i="11"/>
  <c r="AM33" i="11"/>
  <c r="AM45" i="11"/>
  <c r="AM60" i="11"/>
  <c r="AM16" i="11"/>
  <c r="AM51" i="11"/>
  <c r="AM47" i="11"/>
  <c r="AM91" i="11"/>
  <c r="AM63" i="11"/>
  <c r="AM93" i="11"/>
  <c r="AM113" i="11"/>
  <c r="AM115" i="11"/>
  <c r="AM74" i="11"/>
  <c r="AM97" i="11"/>
  <c r="AM102" i="11"/>
  <c r="AM7" i="11"/>
  <c r="AM82" i="11"/>
  <c r="AM40" i="11"/>
  <c r="AM42" i="11"/>
  <c r="AM70" i="11"/>
  <c r="AM50" i="11"/>
  <c r="AM26" i="11"/>
  <c r="AM62" i="11"/>
  <c r="AM78" i="11"/>
  <c r="AM86" i="11"/>
  <c r="AM34" i="11"/>
  <c r="AM44" i="11"/>
  <c r="AM28" i="11"/>
  <c r="AM94" i="11"/>
  <c r="AM36" i="11"/>
  <c r="AM2" i="11"/>
  <c r="AI2" i="11"/>
  <c r="Z2" i="11" s="1"/>
  <c r="AB34" i="11" l="1"/>
  <c r="AB14" i="11"/>
  <c r="AB49" i="11"/>
  <c r="AR49" i="11" s="1"/>
  <c r="AB118" i="11"/>
  <c r="AR118" i="11" s="1"/>
  <c r="Z80" i="11"/>
  <c r="AS80" i="11" s="1"/>
  <c r="Z44" i="11"/>
  <c r="AS44" i="11" s="1"/>
  <c r="AR44" i="11"/>
  <c r="Z67" i="11"/>
  <c r="AS67" i="11" s="1"/>
  <c r="AB82" i="11"/>
  <c r="AB55" i="11"/>
  <c r="AB110" i="11"/>
  <c r="AR110" i="11" s="1"/>
  <c r="Z58" i="11"/>
  <c r="AS58" i="11" s="1"/>
  <c r="Z75" i="11"/>
  <c r="AS75" i="11" s="1"/>
  <c r="Z71" i="11"/>
  <c r="AS71" i="11"/>
  <c r="AB78" i="11"/>
  <c r="AR78" i="11" s="1"/>
  <c r="AB52" i="11"/>
  <c r="AR52" i="11" s="1"/>
  <c r="AB59" i="11"/>
  <c r="Z72" i="11"/>
  <c r="Z113" i="11"/>
  <c r="AS113" i="11" s="1"/>
  <c r="Z42" i="11"/>
  <c r="AS42" i="11"/>
  <c r="AB79" i="11"/>
  <c r="AB109" i="11"/>
  <c r="AR109" i="11" s="1"/>
  <c r="Z90" i="11"/>
  <c r="AS90" i="11" s="1"/>
  <c r="Z11" i="11"/>
  <c r="Z34" i="11"/>
  <c r="AR34" i="11"/>
  <c r="AS34" i="11"/>
  <c r="Z77" i="11"/>
  <c r="AS77" i="11" s="1"/>
  <c r="AB26" i="11"/>
  <c r="AR26" i="11" s="1"/>
  <c r="AB44" i="11"/>
  <c r="AB42" i="11"/>
  <c r="AR42" i="11" s="1"/>
  <c r="AB113" i="11"/>
  <c r="AB45" i="11"/>
  <c r="AR45" i="11" s="1"/>
  <c r="AB61" i="11"/>
  <c r="AR61" i="11" s="1"/>
  <c r="AB69" i="11"/>
  <c r="AR69" i="11" s="1"/>
  <c r="AB31" i="11"/>
  <c r="AR31" i="11" s="1"/>
  <c r="AB125" i="11"/>
  <c r="AB53" i="11"/>
  <c r="AR53" i="11" s="1"/>
  <c r="AB123" i="11"/>
  <c r="AR123" i="11" s="1"/>
  <c r="AB18" i="11"/>
  <c r="Z98" i="11"/>
  <c r="AS98" i="11" s="1"/>
  <c r="Z66" i="11"/>
  <c r="AS66" i="11" s="1"/>
  <c r="Z9" i="11"/>
  <c r="AS9" i="11" s="1"/>
  <c r="AR9" i="11"/>
  <c r="AB93" i="11"/>
  <c r="AR93" i="11" s="1"/>
  <c r="AB3" i="11"/>
  <c r="AR3" i="11" s="1"/>
  <c r="AB30" i="11"/>
  <c r="AR30" i="11" s="1"/>
  <c r="AB5" i="11"/>
  <c r="AR5" i="11" s="1"/>
  <c r="Z120" i="11"/>
  <c r="AS120" i="11" s="1"/>
  <c r="Z91" i="11"/>
  <c r="AS91" i="11" s="1"/>
  <c r="Z41" i="11"/>
  <c r="Z35" i="11"/>
  <c r="AS35" i="11" s="1"/>
  <c r="AB63" i="11"/>
  <c r="AR63" i="11" s="1"/>
  <c r="AB101" i="11"/>
  <c r="AB9" i="11"/>
  <c r="AB100" i="11"/>
  <c r="Z89" i="11"/>
  <c r="AS89" i="11"/>
  <c r="Z56" i="11"/>
  <c r="AS56" i="11" s="1"/>
  <c r="Z83" i="11"/>
  <c r="AS83" i="11"/>
  <c r="Z60" i="11"/>
  <c r="AB7" i="11"/>
  <c r="AB22" i="11"/>
  <c r="AR22" i="11" s="1"/>
  <c r="AB117" i="11"/>
  <c r="AR117" i="11" s="1"/>
  <c r="AB56" i="11"/>
  <c r="AR56" i="11" s="1"/>
  <c r="Z104" i="11"/>
  <c r="AS104" i="11"/>
  <c r="Z13" i="11"/>
  <c r="AS13" i="11" s="1"/>
  <c r="Z17" i="11"/>
  <c r="Z4" i="11"/>
  <c r="AS4" i="11" s="1"/>
  <c r="AB102" i="11"/>
  <c r="AR102" i="11" s="1"/>
  <c r="AB114" i="11"/>
  <c r="AB90" i="11"/>
  <c r="AR90" i="11" s="1"/>
  <c r="AB88" i="11"/>
  <c r="AR88" i="11" s="1"/>
  <c r="Z121" i="11"/>
  <c r="AA121" i="11" s="1"/>
  <c r="AT121" i="11" s="1"/>
  <c r="Z45" i="11"/>
  <c r="AS45" i="11" s="1"/>
  <c r="Z69" i="11"/>
  <c r="AS69" i="11" s="1"/>
  <c r="AB97" i="11"/>
  <c r="AR97" i="11" s="1"/>
  <c r="AB24" i="11"/>
  <c r="AR24" i="11" s="1"/>
  <c r="AB71" i="11"/>
  <c r="AR71" i="11" s="1"/>
  <c r="AB19" i="11"/>
  <c r="AR19" i="11" s="1"/>
  <c r="AB96" i="11"/>
  <c r="Z82" i="11"/>
  <c r="AA82" i="11" s="1"/>
  <c r="AT82" i="11" s="1"/>
  <c r="AR82" i="11"/>
  <c r="Z6" i="11"/>
  <c r="AS6" i="11" s="1"/>
  <c r="Z64" i="11"/>
  <c r="Z53" i="11"/>
  <c r="AS53" i="11" s="1"/>
  <c r="Z63" i="11"/>
  <c r="AS63" i="11"/>
  <c r="Z110" i="11"/>
  <c r="AA110" i="11" s="1"/>
  <c r="AT110" i="11" s="1"/>
  <c r="Z78" i="11"/>
  <c r="AA78" i="11" s="1"/>
  <c r="AT78" i="11" s="1"/>
  <c r="Z47" i="11"/>
  <c r="AS47" i="11"/>
  <c r="Z38" i="11"/>
  <c r="AS38" i="11"/>
  <c r="Z94" i="11"/>
  <c r="AS94" i="11" s="1"/>
  <c r="Z8" i="11"/>
  <c r="AS8" i="11" s="1"/>
  <c r="Z117" i="11"/>
  <c r="AS117" i="11" s="1"/>
  <c r="Z51" i="11"/>
  <c r="Z76" i="11"/>
  <c r="Z84" i="11"/>
  <c r="AS84" i="11" s="1"/>
  <c r="AB40" i="11"/>
  <c r="AR40" i="11" s="1"/>
  <c r="AB85" i="11"/>
  <c r="AB73" i="11"/>
  <c r="AR73" i="11" s="1"/>
  <c r="AB92" i="11"/>
  <c r="AR92" i="11" s="1"/>
  <c r="Z39" i="11"/>
  <c r="Z112" i="11"/>
  <c r="Z52" i="11"/>
  <c r="AA52" i="11" s="1"/>
  <c r="AT52" i="11" s="1"/>
  <c r="Z93" i="11"/>
  <c r="AB86" i="11"/>
  <c r="AR86" i="11" s="1"/>
  <c r="AB66" i="11"/>
  <c r="AR66" i="11" s="1"/>
  <c r="AB41" i="11"/>
  <c r="AR41" i="11" s="1"/>
  <c r="AB81" i="11"/>
  <c r="AR81" i="11" s="1"/>
  <c r="Z88" i="11"/>
  <c r="AS88" i="11" s="1"/>
  <c r="Z10" i="11"/>
  <c r="AS10" i="11"/>
  <c r="Z123" i="11"/>
  <c r="AS123" i="11" s="1"/>
  <c r="Z108" i="11"/>
  <c r="AS108" i="11"/>
  <c r="AB91" i="11"/>
  <c r="AR91" i="11" s="1"/>
  <c r="AB65" i="11"/>
  <c r="AB76" i="11"/>
  <c r="AR76" i="11" s="1"/>
  <c r="AB48" i="11"/>
  <c r="AR48" i="11" s="1"/>
  <c r="Z96" i="11"/>
  <c r="AS96" i="11"/>
  <c r="AR96" i="11"/>
  <c r="Z101" i="11"/>
  <c r="AS101" i="11" s="1"/>
  <c r="Z86" i="11"/>
  <c r="AA86" i="11" s="1"/>
  <c r="AT86" i="11" s="1"/>
  <c r="Z81" i="11"/>
  <c r="AS81" i="11"/>
  <c r="Z46" i="11"/>
  <c r="AS46" i="11"/>
  <c r="AB47" i="11"/>
  <c r="AR47" i="11" s="1"/>
  <c r="AB75" i="11"/>
  <c r="AA75" i="11" s="1"/>
  <c r="AT75" i="11" s="1"/>
  <c r="AB116" i="11"/>
  <c r="AR116" i="11" s="1"/>
  <c r="AB89" i="11"/>
  <c r="AR89" i="11" s="1"/>
  <c r="AB29" i="11"/>
  <c r="AR29" i="11" s="1"/>
  <c r="Z20" i="11"/>
  <c r="AS20" i="11" s="1"/>
  <c r="Z70" i="11"/>
  <c r="AS70" i="11"/>
  <c r="Z114" i="11"/>
  <c r="AS114" i="11"/>
  <c r="Z22" i="11"/>
  <c r="AB51" i="11"/>
  <c r="AR51" i="11" s="1"/>
  <c r="AB43" i="11"/>
  <c r="AR43" i="11" s="1"/>
  <c r="AB126" i="11"/>
  <c r="AR126" i="11" s="1"/>
  <c r="AB83" i="11"/>
  <c r="AR83" i="11" s="1"/>
  <c r="AB50" i="11"/>
  <c r="AB46" i="11"/>
  <c r="AR46" i="11" s="1"/>
  <c r="AB119" i="11"/>
  <c r="AR119" i="11" s="1"/>
  <c r="AB54" i="11"/>
  <c r="AB21" i="11"/>
  <c r="Z30" i="11"/>
  <c r="AS30" i="11"/>
  <c r="Z103" i="11"/>
  <c r="AS103" i="11" s="1"/>
  <c r="Z122" i="11"/>
  <c r="AS122" i="11" s="1"/>
  <c r="Z25" i="11"/>
  <c r="AA25" i="11" s="1"/>
  <c r="AT25" i="11" s="1"/>
  <c r="AS25" i="11"/>
  <c r="AR25" i="11"/>
  <c r="AB33" i="11"/>
  <c r="AB98" i="11"/>
  <c r="AR98" i="11" s="1"/>
  <c r="AB68" i="11"/>
  <c r="AR68" i="11" s="1"/>
  <c r="Z40" i="11"/>
  <c r="Z18" i="11"/>
  <c r="AS18" i="11"/>
  <c r="Z79" i="11"/>
  <c r="AA79" i="11" s="1"/>
  <c r="AT79" i="11" s="1"/>
  <c r="AR79" i="11"/>
  <c r="Z26" i="11"/>
  <c r="AB25" i="11"/>
  <c r="AB35" i="11"/>
  <c r="AB57" i="11"/>
  <c r="AB37" i="11"/>
  <c r="AR37" i="11" s="1"/>
  <c r="Z21" i="11"/>
  <c r="AR21" i="11"/>
  <c r="Z57" i="11"/>
  <c r="AS57" i="11" s="1"/>
  <c r="Z109" i="11"/>
  <c r="AS109" i="11" s="1"/>
  <c r="Z33" i="11"/>
  <c r="AA33" i="11" s="1"/>
  <c r="AT33" i="11" s="1"/>
  <c r="AR33" i="11"/>
  <c r="AS33" i="11"/>
  <c r="AB17" i="11"/>
  <c r="AR17" i="11" s="1"/>
  <c r="AB27" i="11"/>
  <c r="AR27" i="11" s="1"/>
  <c r="AB107" i="11"/>
  <c r="AB80" i="11"/>
  <c r="AR80" i="11" s="1"/>
  <c r="Z62" i="11"/>
  <c r="Z50" i="11"/>
  <c r="AS50" i="11"/>
  <c r="Z55" i="11"/>
  <c r="AS55" i="11"/>
  <c r="AR55" i="11"/>
  <c r="Z116" i="11"/>
  <c r="AB62" i="11"/>
  <c r="AR62" i="11" s="1"/>
  <c r="AB15" i="11"/>
  <c r="AB11" i="11"/>
  <c r="AR11" i="11" s="1"/>
  <c r="AB4" i="11"/>
  <c r="AA4" i="11" s="1"/>
  <c r="AT4" i="11" s="1"/>
  <c r="Z16" i="11"/>
  <c r="AS16" i="11" s="1"/>
  <c r="Z59" i="11"/>
  <c r="AA59" i="11" s="1"/>
  <c r="AT59" i="11" s="1"/>
  <c r="AS59" i="11"/>
  <c r="AR59" i="11"/>
  <c r="Z29" i="11"/>
  <c r="AS29" i="11" s="1"/>
  <c r="Z124" i="11"/>
  <c r="AS124" i="11"/>
  <c r="AB36" i="11"/>
  <c r="AR36" i="11" s="1"/>
  <c r="AB32" i="11"/>
  <c r="AR32" i="11" s="1"/>
  <c r="AB8" i="11"/>
  <c r="AR8" i="11" s="1"/>
  <c r="AB87" i="11"/>
  <c r="AR87" i="11" s="1"/>
  <c r="AB67" i="11"/>
  <c r="AR67" i="11" s="1"/>
  <c r="AB72" i="11"/>
  <c r="AR72" i="11" s="1"/>
  <c r="AB94" i="11"/>
  <c r="AR94" i="11" s="1"/>
  <c r="AB74" i="11"/>
  <c r="AR74" i="11" s="1"/>
  <c r="AB16" i="11"/>
  <c r="AB124" i="11"/>
  <c r="AR124" i="11" s="1"/>
  <c r="AB23" i="11"/>
  <c r="AB108" i="11"/>
  <c r="AR108" i="11" s="1"/>
  <c r="AB122" i="11"/>
  <c r="AB6" i="11"/>
  <c r="AR6" i="11" s="1"/>
  <c r="AB121" i="11"/>
  <c r="AR121" i="11" s="1"/>
  <c r="AB13" i="11"/>
  <c r="AR13" i="11" s="1"/>
  <c r="AB104" i="11"/>
  <c r="AR104" i="11" s="1"/>
  <c r="Z74" i="11"/>
  <c r="AS74" i="11" s="1"/>
  <c r="Z125" i="11"/>
  <c r="AA125" i="11" s="1"/>
  <c r="AT125" i="11" s="1"/>
  <c r="AR125" i="11"/>
  <c r="Z3" i="11"/>
  <c r="AS3" i="11"/>
  <c r="Z99" i="11"/>
  <c r="AS99" i="11"/>
  <c r="Z97" i="11"/>
  <c r="AA97" i="11" s="1"/>
  <c r="AT97" i="11" s="1"/>
  <c r="Z102" i="11"/>
  <c r="Z5" i="11"/>
  <c r="AS5" i="11" s="1"/>
  <c r="Z37" i="11"/>
  <c r="AS37" i="11"/>
  <c r="Z111" i="11"/>
  <c r="AS111" i="11" s="1"/>
  <c r="Z43" i="11"/>
  <c r="AA43" i="11" s="1"/>
  <c r="AT43" i="11" s="1"/>
  <c r="AS43" i="11"/>
  <c r="Z92" i="11"/>
  <c r="AS92" i="11" s="1"/>
  <c r="AB28" i="11"/>
  <c r="AR28" i="11" s="1"/>
  <c r="AB70" i="11"/>
  <c r="AB115" i="11"/>
  <c r="AR115" i="11" s="1"/>
  <c r="AB60" i="11"/>
  <c r="AR60" i="11" s="1"/>
  <c r="AB99" i="11"/>
  <c r="AR99" i="11" s="1"/>
  <c r="AB58" i="11"/>
  <c r="AR58" i="11" s="1"/>
  <c r="AB12" i="11"/>
  <c r="AR12" i="11" s="1"/>
  <c r="AB103" i="11"/>
  <c r="AR103" i="11" s="1"/>
  <c r="AB95" i="11"/>
  <c r="AR95" i="11" s="1"/>
  <c r="AB106" i="11"/>
  <c r="AR106" i="11" s="1"/>
  <c r="AB20" i="11"/>
  <c r="AR20" i="11" s="1"/>
  <c r="AB10" i="11"/>
  <c r="AA10" i="11" s="1"/>
  <c r="AT10" i="11" s="1"/>
  <c r="AB105" i="11"/>
  <c r="AR105" i="11" s="1"/>
  <c r="AB39" i="11"/>
  <c r="AR39" i="11" s="1"/>
  <c r="AB64" i="11"/>
  <c r="AR64" i="11" s="1"/>
  <c r="AB112" i="11"/>
  <c r="AR112" i="11" s="1"/>
  <c r="Z32" i="11"/>
  <c r="AS32" i="11"/>
  <c r="Z28" i="11"/>
  <c r="AS28" i="11" s="1"/>
  <c r="Z106" i="11"/>
  <c r="Z49" i="11"/>
  <c r="AS49" i="11" s="1"/>
  <c r="Z119" i="11"/>
  <c r="AS119" i="11"/>
  <c r="Z7" i="11"/>
  <c r="AS7" i="11" s="1"/>
  <c r="AR7" i="11"/>
  <c r="Z15" i="11"/>
  <c r="AA15" i="11" s="1"/>
  <c r="AT15" i="11" s="1"/>
  <c r="AR15" i="11"/>
  <c r="Z95" i="11"/>
  <c r="AS95" i="11"/>
  <c r="Z115" i="11"/>
  <c r="AS115" i="11"/>
  <c r="Z12" i="11"/>
  <c r="AS12" i="11"/>
  <c r="Z105" i="11"/>
  <c r="Z24" i="11"/>
  <c r="AS24" i="11"/>
  <c r="Z54" i="11"/>
  <c r="AR54" i="11"/>
  <c r="Z61" i="11"/>
  <c r="AS61" i="11" s="1"/>
  <c r="Z100" i="11"/>
  <c r="AS100" i="11"/>
  <c r="AR100" i="11"/>
  <c r="AB111" i="11"/>
  <c r="AR111" i="11" s="1"/>
  <c r="AB77" i="11"/>
  <c r="AR77" i="11" s="1"/>
  <c r="AB38" i="11"/>
  <c r="AR38" i="11" s="1"/>
  <c r="AB84" i="11"/>
  <c r="AA84" i="11" s="1"/>
  <c r="AT84" i="11" s="1"/>
  <c r="AB120" i="11"/>
  <c r="AR120" i="11" s="1"/>
  <c r="Z48" i="11"/>
  <c r="AA48" i="11" s="1"/>
  <c r="AT48" i="11" s="1"/>
  <c r="Z118" i="11"/>
  <c r="AS118" i="11"/>
  <c r="Z65" i="11"/>
  <c r="AS65" i="11" s="1"/>
  <c r="AR65" i="11"/>
  <c r="Z36" i="11"/>
  <c r="AA36" i="11" s="1"/>
  <c r="AT36" i="11" s="1"/>
  <c r="AS36" i="11"/>
  <c r="Z107" i="11"/>
  <c r="AA107" i="11" s="1"/>
  <c r="AT107" i="11" s="1"/>
  <c r="AR107" i="11"/>
  <c r="Z14" i="11"/>
  <c r="AA14" i="11" s="1"/>
  <c r="AT14" i="11" s="1"/>
  <c r="AR14" i="11"/>
  <c r="Z27" i="11"/>
  <c r="Z23" i="11"/>
  <c r="AS23" i="11" s="1"/>
  <c r="AR23" i="11"/>
  <c r="Z126" i="11"/>
  <c r="AS126" i="11" s="1"/>
  <c r="Z31" i="11"/>
  <c r="AS31" i="11" s="1"/>
  <c r="Z87" i="11"/>
  <c r="AS87" i="11"/>
  <c r="Z73" i="11"/>
  <c r="AS73" i="11" s="1"/>
  <c r="Z19" i="11"/>
  <c r="AS19" i="11" s="1"/>
  <c r="Z68" i="11"/>
  <c r="Z85" i="11"/>
  <c r="AS85" i="11" s="1"/>
  <c r="AA100" i="11"/>
  <c r="AT100" i="11" s="1"/>
  <c r="AA44" i="11"/>
  <c r="AT44" i="11" s="1"/>
  <c r="AA66" i="11"/>
  <c r="AT66" i="11" s="1"/>
  <c r="AA58" i="11"/>
  <c r="AT58" i="11" s="1"/>
  <c r="AA89" i="11"/>
  <c r="AT89" i="11" s="1"/>
  <c r="AA88" i="11"/>
  <c r="AT88" i="11" s="1"/>
  <c r="AA109" i="11"/>
  <c r="AT109" i="11" s="1"/>
  <c r="AA34" i="11"/>
  <c r="AT34" i="11" s="1"/>
  <c r="AA29" i="11"/>
  <c r="AT29" i="11" s="1"/>
  <c r="AA69" i="11"/>
  <c r="AT69" i="11" s="1"/>
  <c r="AB2" i="11"/>
  <c r="AR2" i="11" s="1"/>
  <c r="AS2" i="11"/>
  <c r="AA108" i="11" l="1"/>
  <c r="AT108" i="11" s="1"/>
  <c r="AA45" i="11"/>
  <c r="AT45" i="11" s="1"/>
  <c r="AA35" i="11"/>
  <c r="AT35" i="11" s="1"/>
  <c r="AA96" i="11"/>
  <c r="AT96" i="11" s="1"/>
  <c r="AA16" i="11"/>
  <c r="AT16" i="11" s="1"/>
  <c r="AA92" i="11"/>
  <c r="AT92" i="11" s="1"/>
  <c r="AA87" i="11"/>
  <c r="AT87" i="11" s="1"/>
  <c r="AA105" i="11"/>
  <c r="AT105" i="11" s="1"/>
  <c r="AA32" i="11"/>
  <c r="AT32" i="11" s="1"/>
  <c r="AA64" i="11"/>
  <c r="AT64" i="11" s="1"/>
  <c r="AA31" i="11"/>
  <c r="AT31" i="11" s="1"/>
  <c r="AA12" i="11"/>
  <c r="AT12" i="11" s="1"/>
  <c r="AA26" i="11"/>
  <c r="AT26" i="11" s="1"/>
  <c r="AS86" i="11"/>
  <c r="AA39" i="11"/>
  <c r="AT39" i="11" s="1"/>
  <c r="AA101" i="11"/>
  <c r="AT101" i="11" s="1"/>
  <c r="AA51" i="11"/>
  <c r="AT51" i="11" s="1"/>
  <c r="AA104" i="11"/>
  <c r="AT104" i="11" s="1"/>
  <c r="AA114" i="11"/>
  <c r="AT114" i="11" s="1"/>
  <c r="AA8" i="11"/>
  <c r="AT8" i="11" s="1"/>
  <c r="AA119" i="11"/>
  <c r="AT119" i="11" s="1"/>
  <c r="AA50" i="11"/>
  <c r="AT50" i="11" s="1"/>
  <c r="AA46" i="11"/>
  <c r="AT46" i="11" s="1"/>
  <c r="AA95" i="11"/>
  <c r="AT95" i="11" s="1"/>
  <c r="AA3" i="11"/>
  <c r="AT3" i="11" s="1"/>
  <c r="AA124" i="11"/>
  <c r="AT124" i="11" s="1"/>
  <c r="AA54" i="11"/>
  <c r="AT54" i="11" s="1"/>
  <c r="AA27" i="11"/>
  <c r="AT27" i="11" s="1"/>
  <c r="AA102" i="11"/>
  <c r="AT102" i="11" s="1"/>
  <c r="AA122" i="11"/>
  <c r="AT122" i="11" s="1"/>
  <c r="AA93" i="11"/>
  <c r="AT93" i="11" s="1"/>
  <c r="AA90" i="11"/>
  <c r="AT90" i="11" s="1"/>
  <c r="AA19" i="11"/>
  <c r="AT19" i="11" s="1"/>
  <c r="AA106" i="11"/>
  <c r="AT106" i="11" s="1"/>
  <c r="AA7" i="11"/>
  <c r="AT7" i="11" s="1"/>
  <c r="AS15" i="11"/>
  <c r="AS125" i="11"/>
  <c r="AA116" i="11"/>
  <c r="AT116" i="11" s="1"/>
  <c r="AS93" i="11"/>
  <c r="AS51" i="11"/>
  <c r="AR50" i="11"/>
  <c r="AA72" i="11"/>
  <c r="AT72" i="11" s="1"/>
  <c r="AA73" i="11"/>
  <c r="AT73" i="11" s="1"/>
  <c r="AA83" i="11"/>
  <c r="AT83" i="11" s="1"/>
  <c r="AA23" i="11"/>
  <c r="AT23" i="11" s="1"/>
  <c r="AA68" i="11"/>
  <c r="AT68" i="11" s="1"/>
  <c r="AS27" i="11"/>
  <c r="AS54" i="11"/>
  <c r="AA70" i="11"/>
  <c r="AT70" i="11" s="1"/>
  <c r="AS97" i="11"/>
  <c r="AA21" i="11"/>
  <c r="AT21" i="11" s="1"/>
  <c r="AS79" i="11"/>
  <c r="AS52" i="11"/>
  <c r="AR4" i="11"/>
  <c r="AA77" i="11"/>
  <c r="AT77" i="11" s="1"/>
  <c r="AA85" i="11"/>
  <c r="AT85" i="11" s="1"/>
  <c r="AS121" i="11"/>
  <c r="AA41" i="11"/>
  <c r="AT41" i="11" s="1"/>
  <c r="AA17" i="11"/>
  <c r="AT17" i="11" s="1"/>
  <c r="AA18" i="11"/>
  <c r="AT18" i="11" s="1"/>
  <c r="AA113" i="11"/>
  <c r="AT113" i="11" s="1"/>
  <c r="AA57" i="11"/>
  <c r="AT57" i="11" s="1"/>
  <c r="AA37" i="11"/>
  <c r="AT37" i="11" s="1"/>
  <c r="AA22" i="11"/>
  <c r="AT22" i="11" s="1"/>
  <c r="AA47" i="11"/>
  <c r="AT47" i="11" s="1"/>
  <c r="AA74" i="11"/>
  <c r="AT74" i="11" s="1"/>
  <c r="AR57" i="11"/>
  <c r="AA81" i="11"/>
  <c r="AT81" i="11" s="1"/>
  <c r="AA76" i="11"/>
  <c r="AT76" i="11" s="1"/>
  <c r="AA60" i="11"/>
  <c r="AT60" i="11" s="1"/>
  <c r="AA11" i="11"/>
  <c r="AT11" i="11" s="1"/>
  <c r="AA42" i="11"/>
  <c r="AT42" i="11" s="1"/>
  <c r="AA20" i="11"/>
  <c r="AT20" i="11" s="1"/>
  <c r="AA61" i="11"/>
  <c r="AT61" i="11" s="1"/>
  <c r="AA62" i="11"/>
  <c r="AT62" i="11" s="1"/>
  <c r="AA24" i="11"/>
  <c r="AT24" i="11" s="1"/>
  <c r="AA94" i="11"/>
  <c r="AT94" i="11" s="1"/>
  <c r="AA98" i="11"/>
  <c r="AT98" i="11" s="1"/>
  <c r="AA38" i="11"/>
  <c r="AT38" i="11" s="1"/>
  <c r="AS107" i="11"/>
  <c r="AA28" i="11"/>
  <c r="AT28" i="11" s="1"/>
  <c r="AA55" i="11"/>
  <c r="AT55" i="11" s="1"/>
  <c r="AA40" i="11"/>
  <c r="AT40" i="11" s="1"/>
  <c r="AS39" i="11"/>
  <c r="AS78" i="11"/>
  <c r="AA13" i="11"/>
  <c r="AT13" i="11" s="1"/>
  <c r="AA9" i="11"/>
  <c r="AT9" i="11" s="1"/>
  <c r="AA71" i="11"/>
  <c r="AT71" i="11" s="1"/>
  <c r="AA120" i="11"/>
  <c r="AT120" i="11" s="1"/>
  <c r="AR16" i="11"/>
  <c r="AR84" i="11"/>
  <c r="AA63" i="11"/>
  <c r="AT63" i="11" s="1"/>
  <c r="AR35" i="11"/>
  <c r="AA123" i="11"/>
  <c r="AT123" i="11" s="1"/>
  <c r="AA67" i="11"/>
  <c r="AT67" i="11" s="1"/>
  <c r="AA126" i="11"/>
  <c r="AT126" i="11" s="1"/>
  <c r="AA115" i="11"/>
  <c r="AT115" i="11" s="1"/>
  <c r="AS68" i="11"/>
  <c r="AS14" i="11"/>
  <c r="AS105" i="11"/>
  <c r="AS106" i="11"/>
  <c r="AS102" i="11"/>
  <c r="AS116" i="11"/>
  <c r="AS62" i="11"/>
  <c r="AS26" i="11"/>
  <c r="AS40" i="11"/>
  <c r="AS22" i="11"/>
  <c r="AA112" i="11"/>
  <c r="AT112" i="11" s="1"/>
  <c r="AS76" i="11"/>
  <c r="AS110" i="11"/>
  <c r="AS64" i="11"/>
  <c r="AS17" i="11"/>
  <c r="AS60" i="11"/>
  <c r="AS41" i="11"/>
  <c r="AS11" i="11"/>
  <c r="AS72" i="11"/>
  <c r="AR85" i="11"/>
  <c r="AR113" i="11"/>
  <c r="AR114" i="11"/>
  <c r="AR75" i="11"/>
  <c r="AR122" i="11"/>
  <c r="AA49" i="11"/>
  <c r="AT49" i="11" s="1"/>
  <c r="AA118" i="11"/>
  <c r="AT118" i="11" s="1"/>
  <c r="AS21" i="11"/>
  <c r="AR18" i="11"/>
  <c r="AR70" i="11"/>
  <c r="AA6" i="11"/>
  <c r="AT6" i="11" s="1"/>
  <c r="AA65" i="11"/>
  <c r="AT65" i="11" s="1"/>
  <c r="AR10" i="11"/>
  <c r="AA91" i="11"/>
  <c r="AT91" i="11" s="1"/>
  <c r="AR101" i="11"/>
  <c r="AA103" i="11"/>
  <c r="AT103" i="11" s="1"/>
  <c r="AA111" i="11"/>
  <c r="AT111" i="11" s="1"/>
  <c r="AA30" i="11"/>
  <c r="AT30" i="11" s="1"/>
  <c r="AA56" i="11"/>
  <c r="AT56" i="11" s="1"/>
  <c r="AS48" i="11"/>
  <c r="AA5" i="11"/>
  <c r="AT5" i="11" s="1"/>
  <c r="AA99" i="11"/>
  <c r="AT99" i="11" s="1"/>
  <c r="AS112" i="11"/>
  <c r="AA117" i="11"/>
  <c r="AT117" i="11" s="1"/>
  <c r="AA53" i="11"/>
  <c r="AT53" i="11" s="1"/>
  <c r="AS82" i="11"/>
  <c r="AA80" i="11"/>
  <c r="AT80" i="11" s="1"/>
  <c r="AA2" i="11"/>
  <c r="AT2" i="11" s="1"/>
  <c r="AS127" i="11" l="1"/>
  <c r="AT127" i="11"/>
  <c r="AR127" i="11"/>
  <c r="AU125" i="11" l="1"/>
  <c r="AU121" i="11"/>
  <c r="AU117" i="11"/>
  <c r="AU113" i="11"/>
  <c r="AU109" i="11"/>
  <c r="AU105" i="11"/>
  <c r="AU101" i="11"/>
  <c r="AU97" i="11"/>
  <c r="AU93" i="11"/>
  <c r="AU89" i="11"/>
  <c r="AU85" i="11"/>
  <c r="AU81" i="11"/>
  <c r="AU77" i="11"/>
  <c r="AU73" i="11"/>
  <c r="AU69" i="11"/>
  <c r="AU65" i="11"/>
  <c r="AU61" i="11"/>
  <c r="AU57" i="11"/>
  <c r="AU53" i="11"/>
  <c r="AU49" i="11"/>
  <c r="AU45" i="11"/>
  <c r="AU41" i="11"/>
  <c r="AU37" i="11"/>
  <c r="AU33" i="11"/>
  <c r="AU29" i="11"/>
  <c r="AU25" i="11"/>
  <c r="AU21" i="11"/>
  <c r="AU17" i="11"/>
  <c r="AU13" i="11"/>
  <c r="AU126" i="11"/>
  <c r="AU122" i="11"/>
  <c r="AU118" i="11"/>
  <c r="AU114" i="11"/>
  <c r="AU110" i="11"/>
  <c r="AU106" i="11"/>
  <c r="AU102" i="11"/>
  <c r="AU98" i="11"/>
  <c r="AU94" i="11"/>
  <c r="AU90" i="11"/>
  <c r="AU86" i="11"/>
  <c r="AU82" i="11"/>
  <c r="AU78" i="11"/>
  <c r="AU74" i="11"/>
  <c r="AU70" i="11"/>
  <c r="AU66" i="11"/>
  <c r="AU62" i="11"/>
  <c r="AU58" i="11"/>
  <c r="AU54" i="11"/>
  <c r="AU50" i="11"/>
  <c r="AU46" i="11"/>
  <c r="AU123" i="11"/>
  <c r="AU115" i="11"/>
  <c r="AU107" i="11"/>
  <c r="AU99" i="11"/>
  <c r="AU91" i="11"/>
  <c r="AU83" i="11"/>
  <c r="AU75" i="11"/>
  <c r="AU67" i="11"/>
  <c r="AU56" i="11"/>
  <c r="AU55" i="11"/>
  <c r="AU36" i="11"/>
  <c r="AU30" i="11"/>
  <c r="AU23" i="11"/>
  <c r="AU34" i="11"/>
  <c r="AU20" i="11"/>
  <c r="AU124" i="11"/>
  <c r="AU116" i="11"/>
  <c r="AU108" i="11"/>
  <c r="AU100" i="11"/>
  <c r="AU92" i="11"/>
  <c r="AU84" i="11"/>
  <c r="AU76" i="11"/>
  <c r="AU68" i="11"/>
  <c r="AU60" i="11"/>
  <c r="AU59" i="11"/>
  <c r="AU42" i="11"/>
  <c r="AU35" i="11"/>
  <c r="AU16" i="11"/>
  <c r="AU11" i="11"/>
  <c r="AU7" i="11"/>
  <c r="AU3" i="11"/>
  <c r="AU40" i="11"/>
  <c r="AU27" i="11"/>
  <c r="AU6" i="11"/>
  <c r="AU14" i="11"/>
  <c r="AU28" i="11"/>
  <c r="AU22" i="11"/>
  <c r="AU15" i="11"/>
  <c r="AU10" i="11"/>
  <c r="AU119" i="11"/>
  <c r="AU111" i="11"/>
  <c r="AU103" i="11"/>
  <c r="AU95" i="11"/>
  <c r="AU87" i="11"/>
  <c r="AU79" i="11"/>
  <c r="AU71" i="11"/>
  <c r="AU63" i="11"/>
  <c r="AU39" i="11"/>
  <c r="AU120" i="11"/>
  <c r="AU112" i="11"/>
  <c r="AU104" i="11"/>
  <c r="AU96" i="11"/>
  <c r="AU88" i="11"/>
  <c r="AU80" i="11"/>
  <c r="AU72" i="11"/>
  <c r="AU64" i="11"/>
  <c r="AU32" i="11"/>
  <c r="AU26" i="11"/>
  <c r="AU19" i="11"/>
  <c r="AU9" i="11"/>
  <c r="AU5" i="11"/>
  <c r="AU48" i="11"/>
  <c r="AU47" i="11"/>
  <c r="AU44" i="11"/>
  <c r="AU38" i="11"/>
  <c r="AU31" i="11"/>
  <c r="AU52" i="11"/>
  <c r="AU51" i="11"/>
  <c r="AU43" i="11"/>
  <c r="AU24" i="11"/>
  <c r="AU18" i="11"/>
  <c r="AU12" i="11"/>
  <c r="AU8" i="11"/>
  <c r="AU4" i="11"/>
  <c r="AW124" i="11"/>
  <c r="AW120" i="11"/>
  <c r="AW116" i="11"/>
  <c r="AW112" i="11"/>
  <c r="AW108" i="11"/>
  <c r="AW104" i="11"/>
  <c r="AW100" i="11"/>
  <c r="AW96" i="11"/>
  <c r="AW92" i="11"/>
  <c r="AW88" i="11"/>
  <c r="AW84" i="11"/>
  <c r="AW80" i="11"/>
  <c r="AW76" i="11"/>
  <c r="AW72" i="11"/>
  <c r="AW68" i="11"/>
  <c r="AW64" i="11"/>
  <c r="AW60" i="11"/>
  <c r="AW56" i="11"/>
  <c r="AW52" i="11"/>
  <c r="AW48" i="11"/>
  <c r="AW44" i="11"/>
  <c r="AW40" i="11"/>
  <c r="AW36" i="11"/>
  <c r="AW32" i="11"/>
  <c r="AW28" i="11"/>
  <c r="AW24" i="11"/>
  <c r="AW20" i="11"/>
  <c r="AW16" i="11"/>
  <c r="AW125" i="11"/>
  <c r="AW121" i="11"/>
  <c r="AW117" i="11"/>
  <c r="AW113" i="11"/>
  <c r="AW109" i="11"/>
  <c r="AW105" i="11"/>
  <c r="AW101" i="11"/>
  <c r="AW97" i="11"/>
  <c r="AW93" i="11"/>
  <c r="AW89" i="11"/>
  <c r="AW85" i="11"/>
  <c r="AW81" i="11"/>
  <c r="AW77" i="11"/>
  <c r="AW73" i="11"/>
  <c r="AW69" i="11"/>
  <c r="AW65" i="11"/>
  <c r="AW61" i="11"/>
  <c r="AW57" i="11"/>
  <c r="AW53" i="11"/>
  <c r="AW49" i="11"/>
  <c r="AW45" i="11"/>
  <c r="AW58" i="11"/>
  <c r="AW29" i="11"/>
  <c r="AW22" i="11"/>
  <c r="AW15" i="11"/>
  <c r="AW26" i="11"/>
  <c r="AW41" i="11"/>
  <c r="AW34" i="11"/>
  <c r="AW27" i="11"/>
  <c r="AW10" i="11"/>
  <c r="AW6" i="11"/>
  <c r="AW70" i="11"/>
  <c r="AW19" i="11"/>
  <c r="AW9" i="11"/>
  <c r="AW13" i="11"/>
  <c r="AW119" i="11"/>
  <c r="AW111" i="11"/>
  <c r="AW103" i="11"/>
  <c r="AW95" i="11"/>
  <c r="AW87" i="11"/>
  <c r="AW79" i="11"/>
  <c r="AW71" i="11"/>
  <c r="AW63" i="11"/>
  <c r="AW39" i="11"/>
  <c r="AW21" i="11"/>
  <c r="AW14" i="11"/>
  <c r="AW62" i="11"/>
  <c r="AW33" i="11"/>
  <c r="AW5" i="11"/>
  <c r="AW126" i="11"/>
  <c r="AW118" i="11"/>
  <c r="AW110" i="11"/>
  <c r="AW102" i="11"/>
  <c r="AW94" i="11"/>
  <c r="AW86" i="11"/>
  <c r="AW78" i="11"/>
  <c r="AW47" i="11"/>
  <c r="AW38" i="11"/>
  <c r="AW31" i="11"/>
  <c r="AW51" i="11"/>
  <c r="AW46" i="11"/>
  <c r="AW43" i="11"/>
  <c r="AW25" i="11"/>
  <c r="AW18" i="11"/>
  <c r="AW12" i="11"/>
  <c r="AW8" i="11"/>
  <c r="AW4" i="11"/>
  <c r="AW123" i="11"/>
  <c r="AW115" i="11"/>
  <c r="AW107" i="11"/>
  <c r="AW99" i="11"/>
  <c r="AW91" i="11"/>
  <c r="AW83" i="11"/>
  <c r="AW75" i="11"/>
  <c r="AW67" i="11"/>
  <c r="AW55" i="11"/>
  <c r="AW50" i="11"/>
  <c r="AW37" i="11"/>
  <c r="AW30" i="11"/>
  <c r="AW23" i="11"/>
  <c r="AW122" i="11"/>
  <c r="AW114" i="11"/>
  <c r="AW106" i="11"/>
  <c r="AW98" i="11"/>
  <c r="AW90" i="11"/>
  <c r="AW82" i="11"/>
  <c r="AW74" i="11"/>
  <c r="AW66" i="11"/>
  <c r="AW59" i="11"/>
  <c r="AW54" i="11"/>
  <c r="AW42" i="11"/>
  <c r="AW35" i="11"/>
  <c r="AW17" i="11"/>
  <c r="AW11" i="11"/>
  <c r="AW7" i="11"/>
  <c r="AW3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125" i="11"/>
  <c r="AV121" i="11"/>
  <c r="AV117" i="11"/>
  <c r="AV113" i="11"/>
  <c r="AV109" i="11"/>
  <c r="AV105" i="11"/>
  <c r="AV101" i="11"/>
  <c r="AV97" i="11"/>
  <c r="AV93" i="11"/>
  <c r="AV89" i="11"/>
  <c r="AV85" i="11"/>
  <c r="AV81" i="11"/>
  <c r="AV77" i="11"/>
  <c r="AV73" i="11"/>
  <c r="AV69" i="11"/>
  <c r="AV65" i="11"/>
  <c r="AV61" i="11"/>
  <c r="AV122" i="11"/>
  <c r="AV114" i="11"/>
  <c r="AV106" i="11"/>
  <c r="AV98" i="11"/>
  <c r="AV90" i="11"/>
  <c r="AV82" i="11"/>
  <c r="AV74" i="11"/>
  <c r="AV66" i="11"/>
  <c r="AV59" i="11"/>
  <c r="AV54" i="11"/>
  <c r="AV53" i="11"/>
  <c r="AV42" i="11"/>
  <c r="AV35" i="11"/>
  <c r="AV17" i="11"/>
  <c r="AV16" i="11"/>
  <c r="AV11" i="11"/>
  <c r="AV7" i="11"/>
  <c r="AV3" i="11"/>
  <c r="AV79" i="11"/>
  <c r="AV63" i="11"/>
  <c r="AV21" i="11"/>
  <c r="AV20" i="11"/>
  <c r="AV58" i="11"/>
  <c r="AV57" i="11"/>
  <c r="AV29" i="11"/>
  <c r="AV28" i="11"/>
  <c r="AV22" i="11"/>
  <c r="AV15" i="11"/>
  <c r="AV14" i="11"/>
  <c r="AV9" i="11"/>
  <c r="AV41" i="11"/>
  <c r="AV40" i="11"/>
  <c r="AV34" i="11"/>
  <c r="AV27" i="11"/>
  <c r="AV10" i="11"/>
  <c r="AV6" i="11"/>
  <c r="AV39" i="11"/>
  <c r="AV119" i="11"/>
  <c r="AV111" i="11"/>
  <c r="AV103" i="11"/>
  <c r="AV95" i="11"/>
  <c r="AV87" i="11"/>
  <c r="AV71" i="11"/>
  <c r="AV126" i="11"/>
  <c r="AV118" i="11"/>
  <c r="AV110" i="11"/>
  <c r="AV102" i="11"/>
  <c r="AV94" i="11"/>
  <c r="AV86" i="11"/>
  <c r="AV78" i="11"/>
  <c r="AV70" i="11"/>
  <c r="AV62" i="11"/>
  <c r="AV33" i="11"/>
  <c r="AV32" i="11"/>
  <c r="AV26" i="11"/>
  <c r="AV5" i="11"/>
  <c r="AV47" i="11"/>
  <c r="AV44" i="11"/>
  <c r="AV38" i="11"/>
  <c r="AV31" i="11"/>
  <c r="AV13" i="11"/>
  <c r="AV51" i="11"/>
  <c r="AV46" i="11"/>
  <c r="AV45" i="11"/>
  <c r="AV43" i="11"/>
  <c r="AV25" i="11"/>
  <c r="AV24" i="11"/>
  <c r="AV18" i="11"/>
  <c r="AV12" i="11"/>
  <c r="AV8" i="11"/>
  <c r="AV4" i="11"/>
  <c r="AV123" i="11"/>
  <c r="AV115" i="11"/>
  <c r="AV107" i="11"/>
  <c r="AV99" i="11"/>
  <c r="AV91" i="11"/>
  <c r="AV83" i="11"/>
  <c r="AV75" i="11"/>
  <c r="AV67" i="11"/>
  <c r="AV55" i="11"/>
  <c r="AV50" i="11"/>
  <c r="AV49" i="11"/>
  <c r="AV37" i="11"/>
  <c r="AV36" i="11"/>
  <c r="AV30" i="11"/>
  <c r="AV23" i="11"/>
  <c r="AV19" i="11"/>
  <c r="AW2" i="11"/>
  <c r="AU2" i="11"/>
  <c r="AV2" i="11"/>
  <c r="AU127" i="11" l="1"/>
  <c r="AX23" i="11" s="1"/>
  <c r="BC23" i="11" s="1"/>
  <c r="AW127" i="11"/>
  <c r="AZ24" i="11" s="1"/>
  <c r="AV127" i="11"/>
  <c r="AY107" i="11" s="1"/>
  <c r="BO107" i="11" s="1"/>
  <c r="AX64" i="11" l="1"/>
  <c r="BC64" i="11" s="1"/>
  <c r="AX103" i="11"/>
  <c r="BC103" i="11" s="1"/>
  <c r="BJ103" i="11" s="1"/>
  <c r="AX82" i="11"/>
  <c r="BC82" i="11" s="1"/>
  <c r="BJ82" i="11" s="1"/>
  <c r="AZ46" i="11"/>
  <c r="CI46" i="11" s="1"/>
  <c r="CJ46" i="11" s="1"/>
  <c r="CK46" i="11" s="1"/>
  <c r="AX50" i="11"/>
  <c r="BC50" i="11" s="1"/>
  <c r="BD50" i="11" s="1"/>
  <c r="AX56" i="11"/>
  <c r="BC56" i="11" s="1"/>
  <c r="BJ56" i="11" s="1"/>
  <c r="AX72" i="11"/>
  <c r="BC72" i="11" s="1"/>
  <c r="BJ72" i="11" s="1"/>
  <c r="AX42" i="11"/>
  <c r="BC42" i="11" s="1"/>
  <c r="BJ42" i="11" s="1"/>
  <c r="AX47" i="11"/>
  <c r="BC47" i="11" s="1"/>
  <c r="BJ47" i="11" s="1"/>
  <c r="AZ111" i="11"/>
  <c r="BZ111" i="11" s="1"/>
  <c r="CA111" i="11" s="1"/>
  <c r="CB111" i="11" s="1"/>
  <c r="AZ61" i="11"/>
  <c r="CI61" i="11" s="1"/>
  <c r="CJ61" i="11" s="1"/>
  <c r="CK61" i="11" s="1"/>
  <c r="AX83" i="11"/>
  <c r="BC83" i="11" s="1"/>
  <c r="BJ83" i="11" s="1"/>
  <c r="AZ122" i="11"/>
  <c r="CI122" i="11" s="1"/>
  <c r="CJ122" i="11" s="1"/>
  <c r="CK122" i="11" s="1"/>
  <c r="AX34" i="11"/>
  <c r="BC34" i="11" s="1"/>
  <c r="BJ34" i="11" s="1"/>
  <c r="AZ89" i="11"/>
  <c r="CI89" i="11" s="1"/>
  <c r="CJ89" i="11" s="1"/>
  <c r="CK89" i="11" s="1"/>
  <c r="AZ70" i="11"/>
  <c r="CI70" i="11" s="1"/>
  <c r="CJ70" i="11" s="1"/>
  <c r="CK70" i="11" s="1"/>
  <c r="AX116" i="11"/>
  <c r="BC116" i="11" s="1"/>
  <c r="BD116" i="11" s="1"/>
  <c r="AZ3" i="11"/>
  <c r="CI3" i="11" s="1"/>
  <c r="CJ3" i="11" s="1"/>
  <c r="CK3" i="11" s="1"/>
  <c r="AX78" i="11"/>
  <c r="BC78" i="11" s="1"/>
  <c r="BD78" i="11" s="1"/>
  <c r="AX8" i="11"/>
  <c r="BC8" i="11" s="1"/>
  <c r="BJ8" i="11" s="1"/>
  <c r="AX17" i="11"/>
  <c r="BC17" i="11" s="1"/>
  <c r="BD17" i="11" s="1"/>
  <c r="AX39" i="11"/>
  <c r="BC39" i="11" s="1"/>
  <c r="BD39" i="11" s="1"/>
  <c r="AX55" i="11"/>
  <c r="BC55" i="11" s="1"/>
  <c r="BJ55" i="11" s="1"/>
  <c r="AZ45" i="11"/>
  <c r="CI45" i="11" s="1"/>
  <c r="CJ45" i="11" s="1"/>
  <c r="CK45" i="11" s="1"/>
  <c r="AX99" i="11"/>
  <c r="BC99" i="11" s="1"/>
  <c r="BJ99" i="11" s="1"/>
  <c r="AX9" i="11"/>
  <c r="BC9" i="11" s="1"/>
  <c r="BJ9" i="11" s="1"/>
  <c r="AX92" i="11"/>
  <c r="BC92" i="11" s="1"/>
  <c r="BJ92" i="11" s="1"/>
  <c r="AX30" i="11"/>
  <c r="BC30" i="11" s="1"/>
  <c r="BD30" i="11" s="1"/>
  <c r="AX110" i="11"/>
  <c r="BC110" i="11" s="1"/>
  <c r="BD110" i="11" s="1"/>
  <c r="AX117" i="11"/>
  <c r="BC117" i="11" s="1"/>
  <c r="BJ117" i="11" s="1"/>
  <c r="AX96" i="11"/>
  <c r="BC96" i="11" s="1"/>
  <c r="BD96" i="11" s="1"/>
  <c r="AX69" i="11"/>
  <c r="BC69" i="11" s="1"/>
  <c r="BJ69" i="11" s="1"/>
  <c r="BV107" i="11"/>
  <c r="BP107" i="11"/>
  <c r="BD83" i="11"/>
  <c r="AZ107" i="11"/>
  <c r="BZ61" i="11"/>
  <c r="CA61" i="11" s="1"/>
  <c r="CB61" i="11" s="1"/>
  <c r="BD64" i="11"/>
  <c r="BJ64" i="11"/>
  <c r="BZ24" i="11"/>
  <c r="CA24" i="11" s="1"/>
  <c r="CB24" i="11" s="1"/>
  <c r="CI24" i="11"/>
  <c r="CJ24" i="11" s="1"/>
  <c r="CK24" i="11" s="1"/>
  <c r="AZ92" i="11"/>
  <c r="AZ75" i="11"/>
  <c r="BD23" i="11"/>
  <c r="BJ23" i="11"/>
  <c r="AX41" i="11"/>
  <c r="BC41" i="11" s="1"/>
  <c r="AX108" i="11"/>
  <c r="BC108" i="11" s="1"/>
  <c r="AZ13" i="11"/>
  <c r="AX24" i="11"/>
  <c r="BC24" i="11" s="1"/>
  <c r="AX11" i="11"/>
  <c r="BC11" i="11" s="1"/>
  <c r="AY91" i="11"/>
  <c r="BO91" i="11" s="1"/>
  <c r="AY12" i="11"/>
  <c r="BO12" i="11" s="1"/>
  <c r="AY41" i="11"/>
  <c r="BO41" i="11" s="1"/>
  <c r="AY16" i="11"/>
  <c r="BO16" i="11" s="1"/>
  <c r="AY122" i="11"/>
  <c r="BO122" i="11" s="1"/>
  <c r="AZ95" i="11"/>
  <c r="AY3" i="11"/>
  <c r="BO3" i="11" s="1"/>
  <c r="AZ15" i="11"/>
  <c r="AZ77" i="11"/>
  <c r="AZ57" i="11"/>
  <c r="AY10" i="11"/>
  <c r="BO10" i="11" s="1"/>
  <c r="AX87" i="11"/>
  <c r="BC87" i="11" s="1"/>
  <c r="AX22" i="11"/>
  <c r="BC22" i="11" s="1"/>
  <c r="AZ88" i="11"/>
  <c r="AX75" i="11"/>
  <c r="BC75" i="11" s="1"/>
  <c r="AX49" i="11"/>
  <c r="BC49" i="11" s="1"/>
  <c r="AX46" i="11"/>
  <c r="BC46" i="11" s="1"/>
  <c r="AZ54" i="11"/>
  <c r="AX4" i="11"/>
  <c r="BC4" i="11" s="1"/>
  <c r="AX59" i="11"/>
  <c r="BC59" i="11" s="1"/>
  <c r="AY4" i="11"/>
  <c r="BO4" i="11" s="1"/>
  <c r="AZ33" i="11"/>
  <c r="AZ50" i="11"/>
  <c r="AX122" i="11"/>
  <c r="BC122" i="11" s="1"/>
  <c r="AY34" i="11"/>
  <c r="BO34" i="11" s="1"/>
  <c r="AX20" i="11"/>
  <c r="BC20" i="11" s="1"/>
  <c r="AY92" i="11"/>
  <c r="BO92" i="11" s="1"/>
  <c r="AZ90" i="11"/>
  <c r="AX12" i="11"/>
  <c r="BC12" i="11" s="1"/>
  <c r="AY84" i="11"/>
  <c r="BO84" i="11" s="1"/>
  <c r="AY57" i="11"/>
  <c r="BO57" i="11" s="1"/>
  <c r="AZ31" i="11"/>
  <c r="AX65" i="11"/>
  <c r="BC65" i="11" s="1"/>
  <c r="AY113" i="11"/>
  <c r="BO113" i="11" s="1"/>
  <c r="AY76" i="11"/>
  <c r="BO76" i="11" s="1"/>
  <c r="AY29" i="11"/>
  <c r="BO29" i="11" s="1"/>
  <c r="AZ29" i="11"/>
  <c r="AX114" i="11"/>
  <c r="BC114" i="11" s="1"/>
  <c r="AX63" i="11"/>
  <c r="BC63" i="11" s="1"/>
  <c r="AZ93" i="11"/>
  <c r="AZ83" i="11"/>
  <c r="AY98" i="11"/>
  <c r="BO98" i="11" s="1"/>
  <c r="AY18" i="11"/>
  <c r="BO18" i="11" s="1"/>
  <c r="AZ98" i="11"/>
  <c r="AX19" i="11"/>
  <c r="BC19" i="11" s="1"/>
  <c r="AY55" i="11"/>
  <c r="BO55" i="11" s="1"/>
  <c r="AX25" i="11"/>
  <c r="BC25" i="11" s="1"/>
  <c r="AX119" i="11"/>
  <c r="BC119" i="11" s="1"/>
  <c r="AZ121" i="11"/>
  <c r="AZ8" i="11"/>
  <c r="AY73" i="11"/>
  <c r="BO73" i="11" s="1"/>
  <c r="AY13" i="11"/>
  <c r="BO13" i="11" s="1"/>
  <c r="AY9" i="11"/>
  <c r="BO9" i="11" s="1"/>
  <c r="AX115" i="11"/>
  <c r="BC115" i="11" s="1"/>
  <c r="AY65" i="11"/>
  <c r="BO65" i="11" s="1"/>
  <c r="AZ27" i="11"/>
  <c r="AX16" i="11"/>
  <c r="BC16" i="11" s="1"/>
  <c r="AX123" i="11"/>
  <c r="BC123" i="11" s="1"/>
  <c r="AX38" i="11"/>
  <c r="BC38" i="11" s="1"/>
  <c r="AZ41" i="11"/>
  <c r="AZ42" i="11"/>
  <c r="AX70" i="11"/>
  <c r="BC70" i="11" s="1"/>
  <c r="AY80" i="11"/>
  <c r="BO80" i="11" s="1"/>
  <c r="AZ109" i="11"/>
  <c r="AX94" i="11"/>
  <c r="BC94" i="11" s="1"/>
  <c r="AX54" i="11"/>
  <c r="BC54" i="11" s="1"/>
  <c r="AX48" i="11"/>
  <c r="BC48" i="11" s="1"/>
  <c r="AZ22" i="11"/>
  <c r="AZ66" i="11"/>
  <c r="AY79" i="11"/>
  <c r="BO79" i="11" s="1"/>
  <c r="AY37" i="11"/>
  <c r="BO37" i="11" s="1"/>
  <c r="AY48" i="11"/>
  <c r="BO48" i="11" s="1"/>
  <c r="AZ60" i="11"/>
  <c r="AX73" i="11"/>
  <c r="BC73" i="11" s="1"/>
  <c r="AZ43" i="11"/>
  <c r="AY89" i="11"/>
  <c r="BO89" i="11" s="1"/>
  <c r="AY50" i="11"/>
  <c r="BO50" i="11" s="1"/>
  <c r="AX84" i="11"/>
  <c r="BC84" i="11" s="1"/>
  <c r="AZ69" i="11"/>
  <c r="AY49" i="11"/>
  <c r="BO49" i="11" s="1"/>
  <c r="AY27" i="11"/>
  <c r="BO27" i="11" s="1"/>
  <c r="AY117" i="11"/>
  <c r="BO117" i="11" s="1"/>
  <c r="AY43" i="11"/>
  <c r="BO43" i="11" s="1"/>
  <c r="AY119" i="11"/>
  <c r="BO119" i="11" s="1"/>
  <c r="AY116" i="11"/>
  <c r="BO116" i="11" s="1"/>
  <c r="AY74" i="11"/>
  <c r="BO74" i="11" s="1"/>
  <c r="AZ84" i="11"/>
  <c r="AY36" i="11"/>
  <c r="BO36" i="11" s="1"/>
  <c r="AZ114" i="11"/>
  <c r="AY110" i="11"/>
  <c r="BO110" i="11" s="1"/>
  <c r="AZ17" i="11"/>
  <c r="AY111" i="11"/>
  <c r="BO111" i="11" s="1"/>
  <c r="AZ115" i="11"/>
  <c r="AZ87" i="11"/>
  <c r="AX6" i="11"/>
  <c r="BC6" i="11" s="1"/>
  <c r="AZ21" i="11"/>
  <c r="AZ37" i="11"/>
  <c r="AX37" i="11"/>
  <c r="BC37" i="11" s="1"/>
  <c r="AY95" i="11"/>
  <c r="BO95" i="11" s="1"/>
  <c r="AZ6" i="11"/>
  <c r="AZ19" i="11"/>
  <c r="AZ102" i="11"/>
  <c r="AZ26" i="11"/>
  <c r="AY51" i="11"/>
  <c r="BO51" i="11" s="1"/>
  <c r="AX85" i="11"/>
  <c r="BC85" i="11" s="1"/>
  <c r="AY69" i="11"/>
  <c r="BO69" i="11" s="1"/>
  <c r="AX97" i="11"/>
  <c r="BC97" i="11" s="1"/>
  <c r="AY71" i="11"/>
  <c r="BO71" i="11" s="1"/>
  <c r="AX51" i="11"/>
  <c r="BC51" i="11" s="1"/>
  <c r="AX88" i="11"/>
  <c r="BC88" i="11" s="1"/>
  <c r="AZ99" i="11"/>
  <c r="AZ79" i="11"/>
  <c r="AX112" i="11"/>
  <c r="BC112" i="11" s="1"/>
  <c r="AZ120" i="11"/>
  <c r="AY120" i="11"/>
  <c r="BO120" i="11" s="1"/>
  <c r="AZ113" i="11"/>
  <c r="AX53" i="11"/>
  <c r="BC53" i="11" s="1"/>
  <c r="AY20" i="11"/>
  <c r="BO20" i="11" s="1"/>
  <c r="AY61" i="11"/>
  <c r="BO61" i="11" s="1"/>
  <c r="AZ48" i="11"/>
  <c r="AY70" i="11"/>
  <c r="BO70" i="11" s="1"/>
  <c r="AZ105" i="11"/>
  <c r="AX5" i="11"/>
  <c r="BC5" i="11" s="1"/>
  <c r="AZ10" i="11"/>
  <c r="AX68" i="11"/>
  <c r="BC68" i="11" s="1"/>
  <c r="AY126" i="11"/>
  <c r="BO126" i="11" s="1"/>
  <c r="AX13" i="11"/>
  <c r="BC13" i="11" s="1"/>
  <c r="AY125" i="11"/>
  <c r="BO125" i="11" s="1"/>
  <c r="AX121" i="11"/>
  <c r="BC121" i="11" s="1"/>
  <c r="AX124" i="11"/>
  <c r="BC124" i="11" s="1"/>
  <c r="AZ104" i="11"/>
  <c r="AZ71" i="11"/>
  <c r="AY88" i="11"/>
  <c r="BO88" i="11" s="1"/>
  <c r="AY39" i="11"/>
  <c r="BO39" i="11" s="1"/>
  <c r="AY101" i="11"/>
  <c r="BO101" i="11" s="1"/>
  <c r="AY75" i="11"/>
  <c r="BO75" i="11" s="1"/>
  <c r="AZ119" i="11"/>
  <c r="AX14" i="11"/>
  <c r="BC14" i="11" s="1"/>
  <c r="AY5" i="11"/>
  <c r="BO5" i="11" s="1"/>
  <c r="AX21" i="11"/>
  <c r="BC21" i="11" s="1"/>
  <c r="AX111" i="11"/>
  <c r="BC111" i="11" s="1"/>
  <c r="AZ117" i="11"/>
  <c r="AZ4" i="11"/>
  <c r="AY32" i="11"/>
  <c r="BO32" i="11" s="1"/>
  <c r="AZ81" i="11"/>
  <c r="AX36" i="11"/>
  <c r="BC36" i="11" s="1"/>
  <c r="AY40" i="11"/>
  <c r="BO40" i="11" s="1"/>
  <c r="AX33" i="11"/>
  <c r="BC33" i="11" s="1"/>
  <c r="AX15" i="11"/>
  <c r="BC15" i="11" s="1"/>
  <c r="AZ16" i="11"/>
  <c r="AZ18" i="11"/>
  <c r="AY81" i="11"/>
  <c r="BO81" i="11" s="1"/>
  <c r="AY38" i="11"/>
  <c r="BO38" i="11" s="1"/>
  <c r="AZ34" i="11"/>
  <c r="AX107" i="11"/>
  <c r="BC107" i="11" s="1"/>
  <c r="AY66" i="11"/>
  <c r="BO66" i="11" s="1"/>
  <c r="AZ103" i="11"/>
  <c r="AY104" i="11"/>
  <c r="BO104" i="11" s="1"/>
  <c r="AY86" i="11"/>
  <c r="BO86" i="11" s="1"/>
  <c r="AX58" i="11"/>
  <c r="BC58" i="11" s="1"/>
  <c r="AZ116" i="11"/>
  <c r="AY114" i="11"/>
  <c r="BO114" i="11" s="1"/>
  <c r="AZ25" i="11"/>
  <c r="AZ101" i="11"/>
  <c r="AZ58" i="11"/>
  <c r="AY54" i="11"/>
  <c r="BO54" i="11" s="1"/>
  <c r="AY42" i="11"/>
  <c r="BO42" i="11" s="1"/>
  <c r="AZ59" i="11"/>
  <c r="AY35" i="11"/>
  <c r="BO35" i="11" s="1"/>
  <c r="AZ63" i="11"/>
  <c r="AY52" i="11"/>
  <c r="BO52" i="11" s="1"/>
  <c r="AZ112" i="11"/>
  <c r="AY124" i="11"/>
  <c r="BO124" i="11" s="1"/>
  <c r="AY26" i="11"/>
  <c r="BO26" i="11" s="1"/>
  <c r="AX44" i="11"/>
  <c r="BC44" i="11" s="1"/>
  <c r="AY30" i="11"/>
  <c r="BO30" i="11" s="1"/>
  <c r="AY93" i="11"/>
  <c r="BO93" i="11" s="1"/>
  <c r="AZ118" i="11"/>
  <c r="AY108" i="11"/>
  <c r="BO108" i="11" s="1"/>
  <c r="AZ80" i="11"/>
  <c r="AX31" i="11"/>
  <c r="BC31" i="11" s="1"/>
  <c r="AZ82" i="11"/>
  <c r="AZ74" i="11"/>
  <c r="AZ73" i="11"/>
  <c r="AZ108" i="11"/>
  <c r="AY19" i="11"/>
  <c r="BO19" i="11" s="1"/>
  <c r="AZ9" i="11"/>
  <c r="AY8" i="11"/>
  <c r="BO8" i="11" s="1"/>
  <c r="AX27" i="11"/>
  <c r="BC27" i="11" s="1"/>
  <c r="AX109" i="11"/>
  <c r="BC109" i="11" s="1"/>
  <c r="AZ78" i="11"/>
  <c r="AX45" i="11"/>
  <c r="BC45" i="11" s="1"/>
  <c r="AZ11" i="11"/>
  <c r="AY68" i="11"/>
  <c r="BO68" i="11" s="1"/>
  <c r="AX43" i="11"/>
  <c r="BC43" i="11" s="1"/>
  <c r="AY62" i="11"/>
  <c r="BO62" i="11" s="1"/>
  <c r="AZ72" i="11"/>
  <c r="AY118" i="11"/>
  <c r="BO118" i="11" s="1"/>
  <c r="AX113" i="11"/>
  <c r="BC113" i="11" s="1"/>
  <c r="AX52" i="11"/>
  <c r="BC52" i="11" s="1"/>
  <c r="AX106" i="11"/>
  <c r="BC106" i="11" s="1"/>
  <c r="AX120" i="11"/>
  <c r="BC120" i="11" s="1"/>
  <c r="AZ67" i="11"/>
  <c r="AY23" i="11"/>
  <c r="BO23" i="11" s="1"/>
  <c r="AZ39" i="11"/>
  <c r="AX95" i="11"/>
  <c r="BC95" i="11" s="1"/>
  <c r="AY45" i="11"/>
  <c r="BO45" i="11" s="1"/>
  <c r="AX118" i="11"/>
  <c r="BC118" i="11" s="1"/>
  <c r="AX71" i="11"/>
  <c r="BC71" i="11" s="1"/>
  <c r="AZ97" i="11"/>
  <c r="AZ91" i="11"/>
  <c r="AY106" i="11"/>
  <c r="BO106" i="11" s="1"/>
  <c r="AY24" i="11"/>
  <c r="BO24" i="11" s="1"/>
  <c r="AZ51" i="11"/>
  <c r="AX35" i="11"/>
  <c r="BC35" i="11" s="1"/>
  <c r="AY103" i="11"/>
  <c r="BO103" i="11" s="1"/>
  <c r="AZ14" i="11"/>
  <c r="AY72" i="11"/>
  <c r="BO72" i="11" s="1"/>
  <c r="AY47" i="11"/>
  <c r="BO47" i="11" s="1"/>
  <c r="AX91" i="11"/>
  <c r="BC91" i="11" s="1"/>
  <c r="AZ52" i="11"/>
  <c r="AY28" i="11"/>
  <c r="BO28" i="11" s="1"/>
  <c r="AZ7" i="11"/>
  <c r="AZ62" i="11"/>
  <c r="AX101" i="11"/>
  <c r="BC101" i="11" s="1"/>
  <c r="AY87" i="11"/>
  <c r="BO87" i="11" s="1"/>
  <c r="AY97" i="11"/>
  <c r="BO97" i="11" s="1"/>
  <c r="AY90" i="11"/>
  <c r="BO90" i="11" s="1"/>
  <c r="AY22" i="11"/>
  <c r="BO22" i="11" s="1"/>
  <c r="AZ56" i="11"/>
  <c r="AY25" i="11"/>
  <c r="BO25" i="11" s="1"/>
  <c r="AY63" i="11"/>
  <c r="BO63" i="11" s="1"/>
  <c r="AY58" i="11"/>
  <c r="BO58" i="11" s="1"/>
  <c r="AY83" i="11"/>
  <c r="BO83" i="11" s="1"/>
  <c r="AY46" i="11"/>
  <c r="BO46" i="11" s="1"/>
  <c r="AZ100" i="11"/>
  <c r="AY96" i="11"/>
  <c r="BO96" i="11" s="1"/>
  <c r="AY102" i="11"/>
  <c r="BO102" i="11" s="1"/>
  <c r="AY59" i="11"/>
  <c r="BO59" i="11" s="1"/>
  <c r="AZ86" i="11"/>
  <c r="AY44" i="11"/>
  <c r="BO44" i="11" s="1"/>
  <c r="AX18" i="11"/>
  <c r="BC18" i="11" s="1"/>
  <c r="AY15" i="11"/>
  <c r="BO15" i="11" s="1"/>
  <c r="AX28" i="11"/>
  <c r="BC28" i="11" s="1"/>
  <c r="AY21" i="11"/>
  <c r="BO21" i="11" s="1"/>
  <c r="AX77" i="11"/>
  <c r="BC77" i="11" s="1"/>
  <c r="AZ68" i="11"/>
  <c r="AX26" i="11"/>
  <c r="BC26" i="11" s="1"/>
  <c r="AX76" i="11"/>
  <c r="BC76" i="11" s="1"/>
  <c r="AY64" i="11"/>
  <c r="BO64" i="11" s="1"/>
  <c r="AY67" i="11"/>
  <c r="BO67" i="11" s="1"/>
  <c r="AY7" i="11"/>
  <c r="BO7" i="11" s="1"/>
  <c r="AX79" i="11"/>
  <c r="BC79" i="11" s="1"/>
  <c r="AX125" i="11"/>
  <c r="BC125" i="11" s="1"/>
  <c r="AY6" i="11"/>
  <c r="BO6" i="11" s="1"/>
  <c r="AX67" i="11"/>
  <c r="BC67" i="11" s="1"/>
  <c r="AY14" i="11"/>
  <c r="BO14" i="11" s="1"/>
  <c r="AX66" i="11"/>
  <c r="BC66" i="11" s="1"/>
  <c r="AZ36" i="11"/>
  <c r="AZ96" i="11"/>
  <c r="AX7" i="11"/>
  <c r="BC7" i="11" s="1"/>
  <c r="AZ32" i="11"/>
  <c r="AX90" i="11"/>
  <c r="BC90" i="11" s="1"/>
  <c r="AY100" i="11"/>
  <c r="BO100" i="11" s="1"/>
  <c r="AX93" i="11"/>
  <c r="BC93" i="11" s="1"/>
  <c r="AZ76" i="11"/>
  <c r="AZ5" i="11"/>
  <c r="AY60" i="11"/>
  <c r="BO60" i="11" s="1"/>
  <c r="AZ64" i="11"/>
  <c r="AX61" i="11"/>
  <c r="BC61" i="11" s="1"/>
  <c r="AX3" i="11"/>
  <c r="BC3" i="11" s="1"/>
  <c r="AZ44" i="11"/>
  <c r="AZ47" i="11"/>
  <c r="AY109" i="11"/>
  <c r="BO109" i="11" s="1"/>
  <c r="AZ49" i="11"/>
  <c r="AX98" i="11"/>
  <c r="BC98" i="11" s="1"/>
  <c r="AY11" i="11"/>
  <c r="BO11" i="11" s="1"/>
  <c r="AX89" i="11"/>
  <c r="BC89" i="11" s="1"/>
  <c r="AX60" i="11"/>
  <c r="BC60" i="11" s="1"/>
  <c r="AZ126" i="11"/>
  <c r="AY56" i="11"/>
  <c r="BO56" i="11" s="1"/>
  <c r="AY82" i="11"/>
  <c r="BO82" i="11" s="1"/>
  <c r="AZ123" i="11"/>
  <c r="AX126" i="11"/>
  <c r="BC126" i="11" s="1"/>
  <c r="AZ85" i="11"/>
  <c r="AX29" i="11"/>
  <c r="BC29" i="11" s="1"/>
  <c r="AX10" i="11"/>
  <c r="BC10" i="11" s="1"/>
  <c r="AZ125" i="11"/>
  <c r="AZ12" i="11"/>
  <c r="AY77" i="11"/>
  <c r="BO77" i="11" s="1"/>
  <c r="AY31" i="11"/>
  <c r="BO31" i="11" s="1"/>
  <c r="AZ110" i="11"/>
  <c r="AX100" i="11"/>
  <c r="BC100" i="11" s="1"/>
  <c r="AY94" i="11"/>
  <c r="BO94" i="11" s="1"/>
  <c r="AX57" i="11"/>
  <c r="BC57" i="11" s="1"/>
  <c r="AX40" i="11"/>
  <c r="BC40" i="11" s="1"/>
  <c r="AZ40" i="11"/>
  <c r="AZ38" i="11"/>
  <c r="AY105" i="11"/>
  <c r="BO105" i="11" s="1"/>
  <c r="AY33" i="11"/>
  <c r="BO33" i="11" s="1"/>
  <c r="AY17" i="11"/>
  <c r="BO17" i="11" s="1"/>
  <c r="AX102" i="11"/>
  <c r="BC102" i="11" s="1"/>
  <c r="AY112" i="11"/>
  <c r="BO112" i="11" s="1"/>
  <c r="AZ28" i="11"/>
  <c r="AX62" i="11"/>
  <c r="BC62" i="11" s="1"/>
  <c r="AX74" i="11"/>
  <c r="BC74" i="11" s="1"/>
  <c r="AX32" i="11"/>
  <c r="BC32" i="11" s="1"/>
  <c r="AZ53" i="11"/>
  <c r="AZ106" i="11"/>
  <c r="AX81" i="11"/>
  <c r="BC81" i="11" s="1"/>
  <c r="AZ55" i="11"/>
  <c r="AZ124" i="11"/>
  <c r="AX105" i="11"/>
  <c r="BC105" i="11" s="1"/>
  <c r="AX86" i="11"/>
  <c r="BC86" i="11" s="1"/>
  <c r="AX80" i="11"/>
  <c r="BC80" i="11" s="1"/>
  <c r="AZ65" i="11"/>
  <c r="AZ23" i="11"/>
  <c r="AY53" i="11"/>
  <c r="BO53" i="11" s="1"/>
  <c r="AY99" i="11"/>
  <c r="BO99" i="11" s="1"/>
  <c r="AZ35" i="11"/>
  <c r="AX104" i="11"/>
  <c r="BC104" i="11" s="1"/>
  <c r="AY123" i="11"/>
  <c r="BO123" i="11" s="1"/>
  <c r="AZ94" i="11"/>
  <c r="AY121" i="11"/>
  <c r="BO121" i="11" s="1"/>
  <c r="AY115" i="11"/>
  <c r="BO115" i="11" s="1"/>
  <c r="AZ20" i="11"/>
  <c r="AY78" i="11"/>
  <c r="BO78" i="11" s="1"/>
  <c r="AY85" i="11"/>
  <c r="BO85" i="11" s="1"/>
  <c r="AZ30" i="11"/>
  <c r="AX2" i="11"/>
  <c r="BC2" i="11" s="1"/>
  <c r="BJ2" i="11" s="1"/>
  <c r="AY2" i="11"/>
  <c r="BO2" i="11" s="1"/>
  <c r="AZ2" i="11"/>
  <c r="CI111" i="11" l="1"/>
  <c r="CJ111" i="11" s="1"/>
  <c r="CK111" i="11" s="1"/>
  <c r="BJ30" i="11"/>
  <c r="BZ122" i="11"/>
  <c r="CA122" i="11" s="1"/>
  <c r="CB122" i="11" s="1"/>
  <c r="BZ46" i="11"/>
  <c r="CA46" i="11" s="1"/>
  <c r="CB46" i="11" s="1"/>
  <c r="BD42" i="11"/>
  <c r="BZ3" i="11"/>
  <c r="CA3" i="11" s="1"/>
  <c r="CB3" i="11" s="1"/>
  <c r="BD103" i="11"/>
  <c r="BZ70" i="11"/>
  <c r="CA70" i="11" s="1"/>
  <c r="CB70" i="11" s="1"/>
  <c r="BZ45" i="11"/>
  <c r="CA45" i="11" s="1"/>
  <c r="CB45" i="11" s="1"/>
  <c r="BJ78" i="11"/>
  <c r="BD9" i="11"/>
  <c r="BD82" i="11"/>
  <c r="BZ89" i="11"/>
  <c r="CA89" i="11" s="1"/>
  <c r="CB89" i="11" s="1"/>
  <c r="BJ17" i="11"/>
  <c r="BD34" i="11"/>
  <c r="BD56" i="11"/>
  <c r="BD99" i="11"/>
  <c r="BJ50" i="11"/>
  <c r="BD47" i="11"/>
  <c r="BJ116" i="11"/>
  <c r="BD72" i="11"/>
  <c r="BD8" i="11"/>
  <c r="BD92" i="11"/>
  <c r="BJ110" i="11"/>
  <c r="BD55" i="11"/>
  <c r="BJ39" i="11"/>
  <c r="BD69" i="11"/>
  <c r="BD117" i="11"/>
  <c r="BJ96" i="11"/>
  <c r="CI35" i="11"/>
  <c r="CJ35" i="11" s="1"/>
  <c r="CK35" i="11" s="1"/>
  <c r="BZ35" i="11"/>
  <c r="CA35" i="11" s="1"/>
  <c r="CB35" i="11" s="1"/>
  <c r="CI125" i="11"/>
  <c r="CJ125" i="11" s="1"/>
  <c r="CK125" i="11" s="1"/>
  <c r="BZ125" i="11"/>
  <c r="CA125" i="11" s="1"/>
  <c r="CB125" i="11" s="1"/>
  <c r="BV100" i="11"/>
  <c r="BP100" i="11"/>
  <c r="BZ86" i="11"/>
  <c r="CA86" i="11" s="1"/>
  <c r="CB86" i="11" s="1"/>
  <c r="CI86" i="11"/>
  <c r="CJ86" i="11" s="1"/>
  <c r="CK86" i="11" s="1"/>
  <c r="BZ62" i="11"/>
  <c r="CA62" i="11" s="1"/>
  <c r="CB62" i="11" s="1"/>
  <c r="CI62" i="11"/>
  <c r="CJ62" i="11" s="1"/>
  <c r="CK62" i="11" s="1"/>
  <c r="BJ45" i="11"/>
  <c r="BD45" i="11"/>
  <c r="CI59" i="11"/>
  <c r="CJ59" i="11" s="1"/>
  <c r="CK59" i="11" s="1"/>
  <c r="BZ59" i="11"/>
  <c r="CA59" i="11" s="1"/>
  <c r="CB59" i="11" s="1"/>
  <c r="BP75" i="11"/>
  <c r="BV75" i="11"/>
  <c r="BP51" i="11"/>
  <c r="BV51" i="11"/>
  <c r="BV49" i="11"/>
  <c r="BP49" i="11"/>
  <c r="CI27" i="11"/>
  <c r="CJ27" i="11" s="1"/>
  <c r="CK27" i="11" s="1"/>
  <c r="BZ27" i="11"/>
  <c r="CA27" i="11" s="1"/>
  <c r="CB27" i="11" s="1"/>
  <c r="CI31" i="11"/>
  <c r="CJ31" i="11" s="1"/>
  <c r="CK31" i="11" s="1"/>
  <c r="BZ31" i="11"/>
  <c r="CA31" i="11" s="1"/>
  <c r="CB31" i="11" s="1"/>
  <c r="CI15" i="11"/>
  <c r="CJ15" i="11" s="1"/>
  <c r="CK15" i="11" s="1"/>
  <c r="BZ15" i="11"/>
  <c r="CA15" i="11" s="1"/>
  <c r="CB15" i="11" s="1"/>
  <c r="BV78" i="11"/>
  <c r="BP78" i="11"/>
  <c r="BP112" i="11"/>
  <c r="BV112" i="11"/>
  <c r="BJ3" i="11"/>
  <c r="BD3" i="11"/>
  <c r="BX3" i="11"/>
  <c r="BV25" i="11"/>
  <c r="BP25" i="11"/>
  <c r="BJ113" i="11"/>
  <c r="BD113" i="11"/>
  <c r="BP42" i="11"/>
  <c r="BV42" i="11"/>
  <c r="CI4" i="11"/>
  <c r="CJ4" i="11" s="1"/>
  <c r="CK4" i="11" s="1"/>
  <c r="BZ4" i="11"/>
  <c r="CA4" i="11" s="1"/>
  <c r="CB4" i="11" s="1"/>
  <c r="CI99" i="11"/>
  <c r="CJ99" i="11" s="1"/>
  <c r="CK99" i="11" s="1"/>
  <c r="BZ99" i="11"/>
  <c r="CA99" i="11" s="1"/>
  <c r="CB99" i="11" s="1"/>
  <c r="BV37" i="11"/>
  <c r="BP37" i="11"/>
  <c r="BJ63" i="11"/>
  <c r="BD63" i="11"/>
  <c r="CI50" i="11"/>
  <c r="CJ50" i="11" s="1"/>
  <c r="CK50" i="11" s="1"/>
  <c r="BZ50" i="11"/>
  <c r="CA50" i="11" s="1"/>
  <c r="CB50" i="11" s="1"/>
  <c r="CI20" i="11"/>
  <c r="CJ20" i="11" s="1"/>
  <c r="CK20" i="11" s="1"/>
  <c r="BZ20" i="11"/>
  <c r="CA20" i="11" s="1"/>
  <c r="CB20" i="11" s="1"/>
  <c r="BV94" i="11"/>
  <c r="BP94" i="11"/>
  <c r="CI32" i="11"/>
  <c r="CJ32" i="11" s="1"/>
  <c r="CK32" i="11" s="1"/>
  <c r="BZ32" i="11"/>
  <c r="CA32" i="11" s="1"/>
  <c r="CB32" i="11" s="1"/>
  <c r="CI56" i="11"/>
  <c r="CJ56" i="11" s="1"/>
  <c r="CK56" i="11" s="1"/>
  <c r="BZ56" i="11"/>
  <c r="BJ95" i="11"/>
  <c r="BD95" i="11"/>
  <c r="CI82" i="11"/>
  <c r="CJ82" i="11" s="1"/>
  <c r="CK82" i="11" s="1"/>
  <c r="BZ82" i="11"/>
  <c r="CA82" i="11" s="1"/>
  <c r="CB82" i="11" s="1"/>
  <c r="CI16" i="11"/>
  <c r="CJ16" i="11" s="1"/>
  <c r="CK16" i="11" s="1"/>
  <c r="BZ16" i="11"/>
  <c r="CA16" i="11" s="1"/>
  <c r="CB16" i="11" s="1"/>
  <c r="BV20" i="11"/>
  <c r="BP20" i="11"/>
  <c r="BJ84" i="11"/>
  <c r="BD84" i="11"/>
  <c r="BD114" i="11"/>
  <c r="BJ114" i="11"/>
  <c r="BJ100" i="11"/>
  <c r="BD100" i="11"/>
  <c r="BJ79" i="11"/>
  <c r="BD79" i="11"/>
  <c r="BV24" i="11"/>
  <c r="BP24" i="11"/>
  <c r="BP124" i="11"/>
  <c r="BV124" i="11"/>
  <c r="BD15" i="11"/>
  <c r="BJ15" i="11"/>
  <c r="BD68" i="11"/>
  <c r="BJ68" i="11"/>
  <c r="BP116" i="11"/>
  <c r="BV116" i="11"/>
  <c r="CI42" i="11"/>
  <c r="CJ42" i="11" s="1"/>
  <c r="CK42" i="11" s="1"/>
  <c r="BZ42" i="11"/>
  <c r="CA42" i="11" s="1"/>
  <c r="CB42" i="11" s="1"/>
  <c r="BV4" i="11"/>
  <c r="BP4" i="11"/>
  <c r="CI30" i="11"/>
  <c r="CJ30" i="11" s="1"/>
  <c r="CK30" i="11" s="1"/>
  <c r="BZ30" i="11"/>
  <c r="CA30" i="11" s="1"/>
  <c r="CB30" i="11" s="1"/>
  <c r="BD104" i="11"/>
  <c r="BJ104" i="11"/>
  <c r="BJ105" i="11"/>
  <c r="BD105" i="11"/>
  <c r="BJ62" i="11"/>
  <c r="BD62" i="11"/>
  <c r="CI40" i="11"/>
  <c r="CJ40" i="11" s="1"/>
  <c r="CK40" i="11" s="1"/>
  <c r="BZ40" i="11"/>
  <c r="CA40" i="11" s="1"/>
  <c r="CB40" i="11" s="1"/>
  <c r="BZ12" i="11"/>
  <c r="CA12" i="11" s="1"/>
  <c r="CB12" i="11" s="1"/>
  <c r="CI12" i="11"/>
  <c r="CJ12" i="11" s="1"/>
  <c r="CK12" i="11" s="1"/>
  <c r="BV56" i="11"/>
  <c r="BP56" i="11"/>
  <c r="BZ47" i="11"/>
  <c r="CI47" i="11"/>
  <c r="CJ47" i="11" s="1"/>
  <c r="CK47" i="11" s="1"/>
  <c r="BJ93" i="11"/>
  <c r="BD93" i="11"/>
  <c r="BP14" i="11"/>
  <c r="BV14" i="11"/>
  <c r="BJ76" i="11"/>
  <c r="BD76" i="11"/>
  <c r="BP44" i="11"/>
  <c r="BV44" i="11"/>
  <c r="BP58" i="11"/>
  <c r="BV58" i="11"/>
  <c r="BD101" i="11"/>
  <c r="BJ101" i="11"/>
  <c r="CI14" i="11"/>
  <c r="CJ14" i="11" s="1"/>
  <c r="CK14" i="11" s="1"/>
  <c r="BZ14" i="11"/>
  <c r="CA14" i="11" s="1"/>
  <c r="CB14" i="11" s="1"/>
  <c r="BJ71" i="11"/>
  <c r="BD71" i="11"/>
  <c r="BJ106" i="11"/>
  <c r="BD106" i="11"/>
  <c r="BZ11" i="11"/>
  <c r="CA11" i="11" s="1"/>
  <c r="CB11" i="11" s="1"/>
  <c r="CI11" i="11"/>
  <c r="CJ11" i="11" s="1"/>
  <c r="CK11" i="11" s="1"/>
  <c r="CI108" i="11"/>
  <c r="CJ108" i="11" s="1"/>
  <c r="CK108" i="11" s="1"/>
  <c r="BZ108" i="11"/>
  <c r="CA108" i="11" s="1"/>
  <c r="CB108" i="11" s="1"/>
  <c r="BV93" i="11"/>
  <c r="BP93" i="11"/>
  <c r="BV35" i="11"/>
  <c r="BP35" i="11"/>
  <c r="CI116" i="11"/>
  <c r="CJ116" i="11" s="1"/>
  <c r="CK116" i="11" s="1"/>
  <c r="BZ116" i="11"/>
  <c r="BP38" i="11"/>
  <c r="BV38" i="11"/>
  <c r="CI81" i="11"/>
  <c r="CJ81" i="11" s="1"/>
  <c r="CK81" i="11" s="1"/>
  <c r="BZ81" i="11"/>
  <c r="CA81" i="11" s="1"/>
  <c r="CB81" i="11" s="1"/>
  <c r="CI119" i="11"/>
  <c r="CJ119" i="11" s="1"/>
  <c r="CK119" i="11" s="1"/>
  <c r="BZ119" i="11"/>
  <c r="CA119" i="11" s="1"/>
  <c r="CB119" i="11" s="1"/>
  <c r="BJ121" i="11"/>
  <c r="BD121" i="11"/>
  <c r="BV70" i="11"/>
  <c r="BP70" i="11"/>
  <c r="BJ112" i="11"/>
  <c r="BD112" i="11"/>
  <c r="BJ85" i="11"/>
  <c r="BD85" i="11"/>
  <c r="CI37" i="11"/>
  <c r="CJ37" i="11" s="1"/>
  <c r="CK37" i="11" s="1"/>
  <c r="BZ37" i="11"/>
  <c r="CA37" i="11" s="1"/>
  <c r="CB37" i="11" s="1"/>
  <c r="BZ114" i="11"/>
  <c r="CA114" i="11" s="1"/>
  <c r="CB114" i="11" s="1"/>
  <c r="CI114" i="11"/>
  <c r="CJ114" i="11" s="1"/>
  <c r="CK114" i="11" s="1"/>
  <c r="BV27" i="11"/>
  <c r="BP27" i="11"/>
  <c r="CI60" i="11"/>
  <c r="CJ60" i="11" s="1"/>
  <c r="CK60" i="11" s="1"/>
  <c r="BZ60" i="11"/>
  <c r="CA60" i="11" s="1"/>
  <c r="CB60" i="11" s="1"/>
  <c r="BJ94" i="11"/>
  <c r="BD94" i="11"/>
  <c r="BJ16" i="11"/>
  <c r="BD16" i="11"/>
  <c r="CI121" i="11"/>
  <c r="CJ121" i="11" s="1"/>
  <c r="CK121" i="11" s="1"/>
  <c r="BZ121" i="11"/>
  <c r="CA121" i="11" s="1"/>
  <c r="CB121" i="11" s="1"/>
  <c r="CI83" i="11"/>
  <c r="CJ83" i="11" s="1"/>
  <c r="CK83" i="11" s="1"/>
  <c r="BZ83" i="11"/>
  <c r="CA83" i="11" s="1"/>
  <c r="CB83" i="11" s="1"/>
  <c r="BJ65" i="11"/>
  <c r="BD65" i="11"/>
  <c r="BV34" i="11"/>
  <c r="BP34" i="11"/>
  <c r="BJ46" i="11"/>
  <c r="BD46" i="11"/>
  <c r="BX46" i="11"/>
  <c r="CI77" i="11"/>
  <c r="CJ77" i="11" s="1"/>
  <c r="CK77" i="11" s="1"/>
  <c r="BZ77" i="11"/>
  <c r="CA77" i="11" s="1"/>
  <c r="CB77" i="11" s="1"/>
  <c r="BV91" i="11"/>
  <c r="BP91" i="11"/>
  <c r="BZ28" i="11"/>
  <c r="CA28" i="11" s="1"/>
  <c r="CB28" i="11" s="1"/>
  <c r="CI28" i="11"/>
  <c r="CJ28" i="11" s="1"/>
  <c r="CK28" i="11" s="1"/>
  <c r="BJ67" i="11"/>
  <c r="BD67" i="11"/>
  <c r="BV103" i="11"/>
  <c r="BP103" i="11"/>
  <c r="BV30" i="11"/>
  <c r="BP30" i="11"/>
  <c r="BV32" i="11"/>
  <c r="BP32" i="11"/>
  <c r="CI79" i="11"/>
  <c r="CJ79" i="11" s="1"/>
  <c r="CK79" i="11" s="1"/>
  <c r="BZ79" i="11"/>
  <c r="CA79" i="11" s="1"/>
  <c r="CB79" i="11" s="1"/>
  <c r="BP48" i="11"/>
  <c r="BV48" i="11"/>
  <c r="BX122" i="11"/>
  <c r="BD122" i="11"/>
  <c r="BJ122" i="11"/>
  <c r="CI55" i="11"/>
  <c r="CJ55" i="11" s="1"/>
  <c r="CK55" i="11" s="1"/>
  <c r="BZ55" i="11"/>
  <c r="CA55" i="11" s="1"/>
  <c r="CB55" i="11" s="1"/>
  <c r="BJ60" i="11"/>
  <c r="BD60" i="11"/>
  <c r="CI68" i="11"/>
  <c r="CJ68" i="11" s="1"/>
  <c r="CK68" i="11" s="1"/>
  <c r="BZ68" i="11"/>
  <c r="CA68" i="11" s="1"/>
  <c r="CB68" i="11" s="1"/>
  <c r="BD35" i="11"/>
  <c r="BJ35" i="11"/>
  <c r="CI78" i="11"/>
  <c r="CJ78" i="11" s="1"/>
  <c r="CK78" i="11" s="1"/>
  <c r="BZ78" i="11"/>
  <c r="BV86" i="11"/>
  <c r="BP86" i="11"/>
  <c r="BD13" i="11"/>
  <c r="BJ13" i="11"/>
  <c r="CI26" i="11"/>
  <c r="CJ26" i="11" s="1"/>
  <c r="CK26" i="11" s="1"/>
  <c r="BZ26" i="11"/>
  <c r="CA26" i="11" s="1"/>
  <c r="CB26" i="11" s="1"/>
  <c r="CI69" i="11"/>
  <c r="CJ69" i="11" s="1"/>
  <c r="CK69" i="11" s="1"/>
  <c r="BZ69" i="11"/>
  <c r="BD25" i="11"/>
  <c r="BJ25" i="11"/>
  <c r="BV3" i="11"/>
  <c r="BP3" i="11"/>
  <c r="BJ102" i="11"/>
  <c r="BD102" i="11"/>
  <c r="BJ61" i="11"/>
  <c r="BD61" i="11"/>
  <c r="BX61" i="11"/>
  <c r="BP102" i="11"/>
  <c r="BV102" i="11"/>
  <c r="CI51" i="11"/>
  <c r="CJ51" i="11" s="1"/>
  <c r="CK51" i="11" s="1"/>
  <c r="BZ51" i="11"/>
  <c r="CA51" i="11" s="1"/>
  <c r="CB51" i="11" s="1"/>
  <c r="BP26" i="11"/>
  <c r="BV26" i="11"/>
  <c r="CI117" i="11"/>
  <c r="CJ117" i="11" s="1"/>
  <c r="CK117" i="11" s="1"/>
  <c r="BZ117" i="11"/>
  <c r="BJ88" i="11"/>
  <c r="BD88" i="11"/>
  <c r="BP74" i="11"/>
  <c r="BV74" i="11"/>
  <c r="BJ115" i="11"/>
  <c r="BD115" i="11"/>
  <c r="BZ33" i="11"/>
  <c r="CA33" i="11" s="1"/>
  <c r="CB33" i="11" s="1"/>
  <c r="CI33" i="11"/>
  <c r="CJ33" i="11" s="1"/>
  <c r="CK33" i="11" s="1"/>
  <c r="BZ13" i="11"/>
  <c r="CA13" i="11" s="1"/>
  <c r="CB13" i="11" s="1"/>
  <c r="CI13" i="11"/>
  <c r="CJ13" i="11" s="1"/>
  <c r="CK13" i="11" s="1"/>
  <c r="CI23" i="11"/>
  <c r="CJ23" i="11" s="1"/>
  <c r="CK23" i="11" s="1"/>
  <c r="BZ23" i="11"/>
  <c r="CA23" i="11" s="1"/>
  <c r="CB23" i="11" s="1"/>
  <c r="CI106" i="11"/>
  <c r="CJ106" i="11" s="1"/>
  <c r="CK106" i="11" s="1"/>
  <c r="BZ106" i="11"/>
  <c r="CA106" i="11" s="1"/>
  <c r="CB106" i="11" s="1"/>
  <c r="CI85" i="11"/>
  <c r="CJ85" i="11" s="1"/>
  <c r="CK85" i="11" s="1"/>
  <c r="BZ85" i="11"/>
  <c r="CA85" i="11" s="1"/>
  <c r="CB85" i="11" s="1"/>
  <c r="CI64" i="11"/>
  <c r="CJ64" i="11" s="1"/>
  <c r="CK64" i="11" s="1"/>
  <c r="BZ64" i="11"/>
  <c r="CA64" i="11" s="1"/>
  <c r="CB64" i="11" s="1"/>
  <c r="BV22" i="11"/>
  <c r="BP22" i="11"/>
  <c r="BD27" i="11"/>
  <c r="BJ27" i="11"/>
  <c r="CI58" i="11"/>
  <c r="CJ58" i="11" s="1"/>
  <c r="CK58" i="11" s="1"/>
  <c r="BZ58" i="11"/>
  <c r="CA58" i="11" s="1"/>
  <c r="CB58" i="11" s="1"/>
  <c r="BP88" i="11"/>
  <c r="BV88" i="11"/>
  <c r="BZ19" i="11"/>
  <c r="CA19" i="11" s="1"/>
  <c r="CB19" i="11" s="1"/>
  <c r="CI19" i="11"/>
  <c r="CJ19" i="11" s="1"/>
  <c r="CK19" i="11" s="1"/>
  <c r="BJ19" i="11"/>
  <c r="BD19" i="11"/>
  <c r="BD22" i="11"/>
  <c r="BJ22" i="11"/>
  <c r="BJ108" i="11"/>
  <c r="BD108" i="11"/>
  <c r="CI65" i="11"/>
  <c r="CJ65" i="11" s="1"/>
  <c r="CK65" i="11" s="1"/>
  <c r="BZ65" i="11"/>
  <c r="CA65" i="11" s="1"/>
  <c r="CB65" i="11" s="1"/>
  <c r="BJ126" i="11"/>
  <c r="BD126" i="11"/>
  <c r="BV60" i="11"/>
  <c r="BP60" i="11"/>
  <c r="CI96" i="11"/>
  <c r="CJ96" i="11" s="1"/>
  <c r="CK96" i="11" s="1"/>
  <c r="BZ96" i="11"/>
  <c r="BV7" i="11"/>
  <c r="BP7" i="11"/>
  <c r="BD28" i="11"/>
  <c r="BJ28" i="11"/>
  <c r="CI100" i="11"/>
  <c r="CJ100" i="11" s="1"/>
  <c r="CK100" i="11" s="1"/>
  <c r="BZ100" i="11"/>
  <c r="CA100" i="11" s="1"/>
  <c r="CB100" i="11" s="1"/>
  <c r="BV90" i="11"/>
  <c r="BP90" i="11"/>
  <c r="BJ91" i="11"/>
  <c r="BD91" i="11"/>
  <c r="BV106" i="11"/>
  <c r="BP106" i="11"/>
  <c r="BP23" i="11"/>
  <c r="BV23" i="11"/>
  <c r="BV62" i="11"/>
  <c r="BP62" i="11"/>
  <c r="BP8" i="11"/>
  <c r="BV8" i="11"/>
  <c r="BZ80" i="11"/>
  <c r="CA80" i="11" s="1"/>
  <c r="CB80" i="11" s="1"/>
  <c r="CI80" i="11"/>
  <c r="CJ80" i="11" s="1"/>
  <c r="CK80" i="11" s="1"/>
  <c r="CI112" i="11"/>
  <c r="CJ112" i="11" s="1"/>
  <c r="CK112" i="11" s="1"/>
  <c r="BZ112" i="11"/>
  <c r="CA112" i="11" s="1"/>
  <c r="CB112" i="11" s="1"/>
  <c r="CI101" i="11"/>
  <c r="CJ101" i="11" s="1"/>
  <c r="CK101" i="11" s="1"/>
  <c r="BZ101" i="11"/>
  <c r="CA101" i="11" s="1"/>
  <c r="CB101" i="11" s="1"/>
  <c r="BP66" i="11"/>
  <c r="BV66" i="11"/>
  <c r="BJ33" i="11"/>
  <c r="BD33" i="11"/>
  <c r="BD21" i="11"/>
  <c r="BJ21" i="11"/>
  <c r="CI71" i="11"/>
  <c r="CJ71" i="11" s="1"/>
  <c r="CK71" i="11" s="1"/>
  <c r="BZ71" i="11"/>
  <c r="CA71" i="11" s="1"/>
  <c r="CB71" i="11" s="1"/>
  <c r="CI10" i="11"/>
  <c r="CJ10" i="11" s="1"/>
  <c r="CK10" i="11" s="1"/>
  <c r="BZ10" i="11"/>
  <c r="CA10" i="11" s="1"/>
  <c r="CB10" i="11" s="1"/>
  <c r="CI113" i="11"/>
  <c r="CJ113" i="11" s="1"/>
  <c r="CK113" i="11" s="1"/>
  <c r="BZ113" i="11"/>
  <c r="CA113" i="11" s="1"/>
  <c r="CB113" i="11" s="1"/>
  <c r="BV71" i="11"/>
  <c r="BP71" i="11"/>
  <c r="CI6" i="11"/>
  <c r="CJ6" i="11" s="1"/>
  <c r="CK6" i="11" s="1"/>
  <c r="BZ6" i="11"/>
  <c r="CA6" i="11" s="1"/>
  <c r="CB6" i="11" s="1"/>
  <c r="BP111" i="11"/>
  <c r="BV111" i="11"/>
  <c r="BP119" i="11"/>
  <c r="BV119" i="11"/>
  <c r="BV89" i="11"/>
  <c r="BP89" i="11"/>
  <c r="CI22" i="11"/>
  <c r="CJ22" i="11" s="1"/>
  <c r="CK22" i="11" s="1"/>
  <c r="BZ22" i="11"/>
  <c r="CA22" i="11" s="1"/>
  <c r="CB22" i="11" s="1"/>
  <c r="CI41" i="11"/>
  <c r="CJ41" i="11" s="1"/>
  <c r="CK41" i="11" s="1"/>
  <c r="BZ41" i="11"/>
  <c r="CA41" i="11" s="1"/>
  <c r="CB41" i="11" s="1"/>
  <c r="BV13" i="11"/>
  <c r="BP13" i="11"/>
  <c r="CI98" i="11"/>
  <c r="CJ98" i="11" s="1"/>
  <c r="CK98" i="11" s="1"/>
  <c r="BZ98" i="11"/>
  <c r="CA98" i="11" s="1"/>
  <c r="CB98" i="11" s="1"/>
  <c r="BV29" i="11"/>
  <c r="BP29" i="11"/>
  <c r="CI90" i="11"/>
  <c r="CJ90" i="11" s="1"/>
  <c r="CK90" i="11" s="1"/>
  <c r="BZ90" i="11"/>
  <c r="CA90" i="11" s="1"/>
  <c r="CB90" i="11" s="1"/>
  <c r="BJ59" i="11"/>
  <c r="BD59" i="11"/>
  <c r="BJ87" i="11"/>
  <c r="BD87" i="11"/>
  <c r="BV16" i="11"/>
  <c r="BP16" i="11"/>
  <c r="BD41" i="11"/>
  <c r="BJ41" i="11"/>
  <c r="CI107" i="11"/>
  <c r="CJ107" i="11" s="1"/>
  <c r="CK107" i="11" s="1"/>
  <c r="BZ107" i="11"/>
  <c r="CA107" i="11" s="1"/>
  <c r="CB107" i="11" s="1"/>
  <c r="CI124" i="11"/>
  <c r="CJ124" i="11" s="1"/>
  <c r="CK124" i="11" s="1"/>
  <c r="BZ124" i="11"/>
  <c r="CA124" i="11" s="1"/>
  <c r="CB124" i="11" s="1"/>
  <c r="BZ126" i="11"/>
  <c r="CA126" i="11" s="1"/>
  <c r="CB126" i="11" s="1"/>
  <c r="CI126" i="11"/>
  <c r="CJ126" i="11" s="1"/>
  <c r="CK126" i="11" s="1"/>
  <c r="BJ26" i="11"/>
  <c r="BD26" i="11"/>
  <c r="BJ118" i="11"/>
  <c r="BD118" i="11"/>
  <c r="BJ58" i="11"/>
  <c r="BD58" i="11"/>
  <c r="BV125" i="11"/>
  <c r="BP125" i="11"/>
  <c r="CI21" i="11"/>
  <c r="CJ21" i="11" s="1"/>
  <c r="CK21" i="11" s="1"/>
  <c r="BZ21" i="11"/>
  <c r="CA21" i="11" s="1"/>
  <c r="CB21" i="11" s="1"/>
  <c r="BJ119" i="11"/>
  <c r="BD119" i="11"/>
  <c r="BJ49" i="11"/>
  <c r="BD49" i="11"/>
  <c r="BP99" i="11"/>
  <c r="BV99" i="11"/>
  <c r="BJ10" i="11"/>
  <c r="BD10" i="11"/>
  <c r="BV6" i="11"/>
  <c r="BP6" i="11"/>
  <c r="CI7" i="11"/>
  <c r="CJ7" i="11" s="1"/>
  <c r="CK7" i="11" s="1"/>
  <c r="BZ7" i="11"/>
  <c r="CA7" i="11" s="1"/>
  <c r="CB7" i="11" s="1"/>
  <c r="BJ44" i="11"/>
  <c r="BD44" i="11"/>
  <c r="BV101" i="11"/>
  <c r="BP101" i="11"/>
  <c r="BD6" i="11"/>
  <c r="BJ6" i="11"/>
  <c r="BP80" i="11"/>
  <c r="BV80" i="11"/>
  <c r="BV57" i="11"/>
  <c r="BP57" i="11"/>
  <c r="BD24" i="11"/>
  <c r="BX24" i="11"/>
  <c r="BJ24" i="11"/>
  <c r="BJ81" i="11"/>
  <c r="BD81" i="11"/>
  <c r="BD29" i="11"/>
  <c r="BJ29" i="11"/>
  <c r="BJ125" i="11"/>
  <c r="BD125" i="11"/>
  <c r="BV28" i="11"/>
  <c r="BP28" i="11"/>
  <c r="BJ109" i="11"/>
  <c r="BD109" i="11"/>
  <c r="BP104" i="11"/>
  <c r="BV104" i="11"/>
  <c r="BV126" i="11"/>
  <c r="BP126" i="11"/>
  <c r="CI87" i="11"/>
  <c r="CJ87" i="11" s="1"/>
  <c r="CK87" i="11" s="1"/>
  <c r="BZ87" i="11"/>
  <c r="CA87" i="11" s="1"/>
  <c r="CB87" i="11" s="1"/>
  <c r="BJ70" i="11"/>
  <c r="BD70" i="11"/>
  <c r="BP55" i="11"/>
  <c r="BV55" i="11"/>
  <c r="CI88" i="11"/>
  <c r="CJ88" i="11" s="1"/>
  <c r="CK88" i="11" s="1"/>
  <c r="BZ88" i="11"/>
  <c r="CA88" i="11" s="1"/>
  <c r="CB88" i="11" s="1"/>
  <c r="BZ92" i="11"/>
  <c r="CI92" i="11"/>
  <c r="CJ92" i="11" s="1"/>
  <c r="CK92" i="11" s="1"/>
  <c r="BP115" i="11"/>
  <c r="BV115" i="11"/>
  <c r="BP11" i="11"/>
  <c r="BV11" i="11"/>
  <c r="BP21" i="11"/>
  <c r="BV21" i="11"/>
  <c r="CI52" i="11"/>
  <c r="CJ52" i="11" s="1"/>
  <c r="CK52" i="11" s="1"/>
  <c r="BZ52" i="11"/>
  <c r="CA52" i="11" s="1"/>
  <c r="CB52" i="11" s="1"/>
  <c r="CI72" i="11"/>
  <c r="CJ72" i="11" s="1"/>
  <c r="CK72" i="11" s="1"/>
  <c r="BZ72" i="11"/>
  <c r="CA72" i="11" s="1"/>
  <c r="CB72" i="11" s="1"/>
  <c r="BZ103" i="11"/>
  <c r="CA103" i="11" s="1"/>
  <c r="CB103" i="11" s="1"/>
  <c r="CI103" i="11"/>
  <c r="CJ103" i="11" s="1"/>
  <c r="CK103" i="11" s="1"/>
  <c r="BD53" i="11"/>
  <c r="BJ53" i="11"/>
  <c r="BV50" i="11"/>
  <c r="BP50" i="11"/>
  <c r="BV9" i="11"/>
  <c r="BP9" i="11"/>
  <c r="CI29" i="11"/>
  <c r="CJ29" i="11" s="1"/>
  <c r="CK29" i="11" s="1"/>
  <c r="BZ29" i="11"/>
  <c r="CA29" i="11" s="1"/>
  <c r="CB29" i="11" s="1"/>
  <c r="BP122" i="11"/>
  <c r="BV122" i="11"/>
  <c r="BV121" i="11"/>
  <c r="BP121" i="11"/>
  <c r="CI53" i="11"/>
  <c r="CJ53" i="11" s="1"/>
  <c r="CK53" i="11" s="1"/>
  <c r="BZ53" i="11"/>
  <c r="CA53" i="11" s="1"/>
  <c r="CB53" i="11" s="1"/>
  <c r="CI110" i="11"/>
  <c r="CJ110" i="11" s="1"/>
  <c r="CK110" i="11" s="1"/>
  <c r="BZ110" i="11"/>
  <c r="BP105" i="11"/>
  <c r="BV105" i="11"/>
  <c r="BV67" i="11"/>
  <c r="BP67" i="11"/>
  <c r="BP97" i="11"/>
  <c r="BV97" i="11"/>
  <c r="CI67" i="11"/>
  <c r="CJ67" i="11" s="1"/>
  <c r="CK67" i="11" s="1"/>
  <c r="BZ67" i="11"/>
  <c r="CA67" i="11" s="1"/>
  <c r="CB67" i="11" s="1"/>
  <c r="BP108" i="11"/>
  <c r="BV108" i="11"/>
  <c r="CI25" i="11"/>
  <c r="CJ25" i="11" s="1"/>
  <c r="CK25" i="11" s="1"/>
  <c r="BZ25" i="11"/>
  <c r="CA25" i="11" s="1"/>
  <c r="CB25" i="11" s="1"/>
  <c r="BD107" i="11"/>
  <c r="BJ107" i="11"/>
  <c r="BV5" i="11"/>
  <c r="BP5" i="11"/>
  <c r="CI104" i="11"/>
  <c r="CJ104" i="11" s="1"/>
  <c r="CK104" i="11" s="1"/>
  <c r="BZ104" i="11"/>
  <c r="CA104" i="11" s="1"/>
  <c r="CB104" i="11" s="1"/>
  <c r="BD5" i="11"/>
  <c r="BJ5" i="11"/>
  <c r="BP120" i="11"/>
  <c r="BV120" i="11"/>
  <c r="BJ97" i="11"/>
  <c r="BD97" i="11"/>
  <c r="BP95" i="11"/>
  <c r="BV95" i="11"/>
  <c r="BZ17" i="11"/>
  <c r="CA17" i="11" s="1"/>
  <c r="CB17" i="11" s="1"/>
  <c r="CI17" i="11"/>
  <c r="CJ17" i="11" s="1"/>
  <c r="CK17" i="11" s="1"/>
  <c r="BV43" i="11"/>
  <c r="BP43" i="11"/>
  <c r="CI43" i="11"/>
  <c r="CJ43" i="11" s="1"/>
  <c r="CK43" i="11" s="1"/>
  <c r="BZ43" i="11"/>
  <c r="CA43" i="11" s="1"/>
  <c r="CB43" i="11" s="1"/>
  <c r="BJ48" i="11"/>
  <c r="BD48" i="11"/>
  <c r="BJ38" i="11"/>
  <c r="BD38" i="11"/>
  <c r="BP73" i="11"/>
  <c r="BV73" i="11"/>
  <c r="BP18" i="11"/>
  <c r="BV18" i="11"/>
  <c r="BP76" i="11"/>
  <c r="BV76" i="11"/>
  <c r="BP92" i="11"/>
  <c r="BV92" i="11"/>
  <c r="BD4" i="11"/>
  <c r="BJ4" i="11"/>
  <c r="BV10" i="11"/>
  <c r="BP10" i="11"/>
  <c r="BV41" i="11"/>
  <c r="BP41" i="11"/>
  <c r="BP85" i="11"/>
  <c r="BV85" i="11"/>
  <c r="BJ40" i="11"/>
  <c r="BD40" i="11"/>
  <c r="CI44" i="11"/>
  <c r="CJ44" i="11" s="1"/>
  <c r="CK44" i="11" s="1"/>
  <c r="BZ44" i="11"/>
  <c r="CA44" i="11" s="1"/>
  <c r="CB44" i="11" s="1"/>
  <c r="BV63" i="11"/>
  <c r="BP63" i="11"/>
  <c r="BD52" i="11"/>
  <c r="BJ52" i="11"/>
  <c r="CI73" i="11"/>
  <c r="CJ73" i="11" s="1"/>
  <c r="CK73" i="11" s="1"/>
  <c r="BZ73" i="11"/>
  <c r="CA73" i="11" s="1"/>
  <c r="CB73" i="11" s="1"/>
  <c r="BP81" i="11"/>
  <c r="BV81" i="11"/>
  <c r="CI48" i="11"/>
  <c r="CJ48" i="11" s="1"/>
  <c r="CK48" i="11" s="1"/>
  <c r="BZ48" i="11"/>
  <c r="CA48" i="11" s="1"/>
  <c r="CB48" i="11" s="1"/>
  <c r="BV36" i="11"/>
  <c r="BP36" i="11"/>
  <c r="BZ109" i="11"/>
  <c r="CA109" i="11" s="1"/>
  <c r="CB109" i="11" s="1"/>
  <c r="CI109" i="11"/>
  <c r="CJ109" i="11" s="1"/>
  <c r="CK109" i="11" s="1"/>
  <c r="CI93" i="11"/>
  <c r="CJ93" i="11" s="1"/>
  <c r="CK93" i="11" s="1"/>
  <c r="BZ93" i="11"/>
  <c r="CA93" i="11" s="1"/>
  <c r="CB93" i="11" s="1"/>
  <c r="BD11" i="11"/>
  <c r="BJ11" i="11"/>
  <c r="BJ57" i="11"/>
  <c r="BD57" i="11"/>
  <c r="BJ90" i="11"/>
  <c r="BD90" i="11"/>
  <c r="BP59" i="11"/>
  <c r="BV59" i="11"/>
  <c r="BP45" i="11"/>
  <c r="BV45" i="11"/>
  <c r="CI74" i="11"/>
  <c r="CJ74" i="11" s="1"/>
  <c r="CK74" i="11" s="1"/>
  <c r="BZ74" i="11"/>
  <c r="CA74" i="11" s="1"/>
  <c r="CB74" i="11" s="1"/>
  <c r="CI18" i="11"/>
  <c r="CJ18" i="11" s="1"/>
  <c r="CK18" i="11" s="1"/>
  <c r="BZ18" i="11"/>
  <c r="CA18" i="11" s="1"/>
  <c r="CB18" i="11" s="1"/>
  <c r="BP61" i="11"/>
  <c r="BV61" i="11"/>
  <c r="CI84" i="11"/>
  <c r="CJ84" i="11" s="1"/>
  <c r="CK84" i="11" s="1"/>
  <c r="BZ84" i="11"/>
  <c r="CA84" i="11" s="1"/>
  <c r="CB84" i="11" s="1"/>
  <c r="BP65" i="11"/>
  <c r="BV65" i="11"/>
  <c r="BJ75" i="11"/>
  <c r="BD75" i="11"/>
  <c r="BZ75" i="11"/>
  <c r="CA75" i="11" s="1"/>
  <c r="CB75" i="11" s="1"/>
  <c r="CI75" i="11"/>
  <c r="CJ75" i="11" s="1"/>
  <c r="CK75" i="11" s="1"/>
  <c r="BP53" i="11"/>
  <c r="BV53" i="11"/>
  <c r="BD89" i="11"/>
  <c r="BJ89" i="11"/>
  <c r="BD77" i="11"/>
  <c r="BJ77" i="11"/>
  <c r="BV118" i="11"/>
  <c r="BP118" i="11"/>
  <c r="BP54" i="11"/>
  <c r="BV54" i="11"/>
  <c r="BV39" i="11"/>
  <c r="BP39" i="11"/>
  <c r="CI102" i="11"/>
  <c r="CJ102" i="11" s="1"/>
  <c r="CK102" i="11" s="1"/>
  <c r="BZ102" i="11"/>
  <c r="CA102" i="11" s="1"/>
  <c r="CB102" i="11" s="1"/>
  <c r="BP79" i="11"/>
  <c r="BV79" i="11"/>
  <c r="BV84" i="11"/>
  <c r="BP84" i="11"/>
  <c r="CI95" i="11"/>
  <c r="CJ95" i="11" s="1"/>
  <c r="CK95" i="11" s="1"/>
  <c r="BZ95" i="11"/>
  <c r="CA95" i="11" s="1"/>
  <c r="CB95" i="11" s="1"/>
  <c r="BV17" i="11"/>
  <c r="BP17" i="11"/>
  <c r="BJ7" i="11"/>
  <c r="BD7" i="11"/>
  <c r="BP96" i="11"/>
  <c r="BV96" i="11"/>
  <c r="CI39" i="11"/>
  <c r="CJ39" i="11" s="1"/>
  <c r="CK39" i="11" s="1"/>
  <c r="BZ39" i="11"/>
  <c r="BJ31" i="11"/>
  <c r="BD31" i="11"/>
  <c r="BJ111" i="11"/>
  <c r="BD111" i="11"/>
  <c r="BX111" i="11"/>
  <c r="BJ51" i="11"/>
  <c r="BD51" i="11"/>
  <c r="BZ115" i="11"/>
  <c r="CA115" i="11" s="1"/>
  <c r="CB115" i="11" s="1"/>
  <c r="CI115" i="11"/>
  <c r="CJ115" i="11" s="1"/>
  <c r="CK115" i="11" s="1"/>
  <c r="CI66" i="11"/>
  <c r="CJ66" i="11" s="1"/>
  <c r="CK66" i="11" s="1"/>
  <c r="BZ66" i="11"/>
  <c r="CA66" i="11" s="1"/>
  <c r="CB66" i="11" s="1"/>
  <c r="BD12" i="11"/>
  <c r="BJ12" i="11"/>
  <c r="BP33" i="11"/>
  <c r="BV33" i="11"/>
  <c r="BJ98" i="11"/>
  <c r="BD98" i="11"/>
  <c r="CI94" i="11"/>
  <c r="CJ94" i="11" s="1"/>
  <c r="CK94" i="11" s="1"/>
  <c r="BZ94" i="11"/>
  <c r="CA94" i="11" s="1"/>
  <c r="CB94" i="11" s="1"/>
  <c r="BJ80" i="11"/>
  <c r="BD80" i="11"/>
  <c r="BD32" i="11"/>
  <c r="BJ32" i="11"/>
  <c r="BV31" i="11"/>
  <c r="BP31" i="11"/>
  <c r="CI123" i="11"/>
  <c r="CJ123" i="11" s="1"/>
  <c r="CK123" i="11" s="1"/>
  <c r="BZ123" i="11"/>
  <c r="CA123" i="11" s="1"/>
  <c r="CB123" i="11" s="1"/>
  <c r="CI49" i="11"/>
  <c r="CJ49" i="11" s="1"/>
  <c r="CK49" i="11" s="1"/>
  <c r="BZ49" i="11"/>
  <c r="CA49" i="11" s="1"/>
  <c r="CB49" i="11" s="1"/>
  <c r="CI5" i="11"/>
  <c r="CJ5" i="11" s="1"/>
  <c r="CK5" i="11" s="1"/>
  <c r="BZ5" i="11"/>
  <c r="CA5" i="11" s="1"/>
  <c r="CB5" i="11" s="1"/>
  <c r="CI36" i="11"/>
  <c r="CJ36" i="11" s="1"/>
  <c r="CK36" i="11" s="1"/>
  <c r="BZ36" i="11"/>
  <c r="CA36" i="11" s="1"/>
  <c r="CB36" i="11" s="1"/>
  <c r="BV15" i="11"/>
  <c r="BP15" i="11"/>
  <c r="BV46" i="11"/>
  <c r="BP46" i="11"/>
  <c r="BP47" i="11"/>
  <c r="BV47" i="11"/>
  <c r="CI91" i="11"/>
  <c r="CJ91" i="11" s="1"/>
  <c r="CK91" i="11" s="1"/>
  <c r="BZ91" i="11"/>
  <c r="CA91" i="11" s="1"/>
  <c r="CB91" i="11" s="1"/>
  <c r="BJ43" i="11"/>
  <c r="BD43" i="11"/>
  <c r="CI9" i="11"/>
  <c r="CJ9" i="11" s="1"/>
  <c r="CK9" i="11" s="1"/>
  <c r="BZ9" i="11"/>
  <c r="CA9" i="11" s="1"/>
  <c r="CB9" i="11" s="1"/>
  <c r="BP52" i="11"/>
  <c r="BV52" i="11"/>
  <c r="BP40" i="11"/>
  <c r="BV40" i="11"/>
  <c r="BP123" i="11"/>
  <c r="BV123" i="11"/>
  <c r="BJ86" i="11"/>
  <c r="BD86" i="11"/>
  <c r="BJ74" i="11"/>
  <c r="BD74" i="11"/>
  <c r="CI38" i="11"/>
  <c r="CJ38" i="11" s="1"/>
  <c r="CK38" i="11" s="1"/>
  <c r="BZ38" i="11"/>
  <c r="CA38" i="11" s="1"/>
  <c r="CB38" i="11" s="1"/>
  <c r="BV77" i="11"/>
  <c r="BP77" i="11"/>
  <c r="BP82" i="11"/>
  <c r="BV82" i="11"/>
  <c r="BV109" i="11"/>
  <c r="BP109" i="11"/>
  <c r="BZ76" i="11"/>
  <c r="CA76" i="11" s="1"/>
  <c r="CB76" i="11" s="1"/>
  <c r="CI76" i="11"/>
  <c r="CJ76" i="11" s="1"/>
  <c r="CK76" i="11" s="1"/>
  <c r="BJ66" i="11"/>
  <c r="BD66" i="11"/>
  <c r="BV64" i="11"/>
  <c r="BP64" i="11"/>
  <c r="BD18" i="11"/>
  <c r="BJ18" i="11"/>
  <c r="BP83" i="11"/>
  <c r="BV83" i="11"/>
  <c r="BV87" i="11"/>
  <c r="BP87" i="11"/>
  <c r="BP72" i="11"/>
  <c r="BV72" i="11"/>
  <c r="BZ97" i="11"/>
  <c r="CA97" i="11" s="1"/>
  <c r="CB97" i="11" s="1"/>
  <c r="CI97" i="11"/>
  <c r="CJ97" i="11" s="1"/>
  <c r="CK97" i="11" s="1"/>
  <c r="BD120" i="11"/>
  <c r="BJ120" i="11"/>
  <c r="BV68" i="11"/>
  <c r="BP68" i="11"/>
  <c r="BV19" i="11"/>
  <c r="BP19" i="11"/>
  <c r="CI118" i="11"/>
  <c r="CJ118" i="11" s="1"/>
  <c r="CK118" i="11" s="1"/>
  <c r="BZ118" i="11"/>
  <c r="CA118" i="11" s="1"/>
  <c r="CB118" i="11" s="1"/>
  <c r="CI63" i="11"/>
  <c r="CJ63" i="11" s="1"/>
  <c r="CK63" i="11" s="1"/>
  <c r="BZ63" i="11"/>
  <c r="CA63" i="11" s="1"/>
  <c r="CB63" i="11" s="1"/>
  <c r="BV114" i="11"/>
  <c r="BP114" i="11"/>
  <c r="CI34" i="11"/>
  <c r="CJ34" i="11" s="1"/>
  <c r="CK34" i="11" s="1"/>
  <c r="BZ34" i="11"/>
  <c r="BD36" i="11"/>
  <c r="BJ36" i="11"/>
  <c r="BD14" i="11"/>
  <c r="BJ14" i="11"/>
  <c r="BJ124" i="11"/>
  <c r="BD124" i="11"/>
  <c r="CI105" i="11"/>
  <c r="CJ105" i="11" s="1"/>
  <c r="CK105" i="11" s="1"/>
  <c r="BZ105" i="11"/>
  <c r="CA105" i="11" s="1"/>
  <c r="CB105" i="11" s="1"/>
  <c r="BZ120" i="11"/>
  <c r="CA120" i="11" s="1"/>
  <c r="CB120" i="11" s="1"/>
  <c r="CI120" i="11"/>
  <c r="CJ120" i="11" s="1"/>
  <c r="CK120" i="11" s="1"/>
  <c r="BP69" i="11"/>
  <c r="BV69" i="11"/>
  <c r="BD37" i="11"/>
  <c r="BJ37" i="11"/>
  <c r="BX37" i="11"/>
  <c r="BV110" i="11"/>
  <c r="BP110" i="11"/>
  <c r="BV117" i="11"/>
  <c r="BP117" i="11"/>
  <c r="BD73" i="11"/>
  <c r="BJ73" i="11"/>
  <c r="BJ54" i="11"/>
  <c r="BD54" i="11"/>
  <c r="BJ123" i="11"/>
  <c r="BD123" i="11"/>
  <c r="CI8" i="11"/>
  <c r="CJ8" i="11" s="1"/>
  <c r="CK8" i="11" s="1"/>
  <c r="BZ8" i="11"/>
  <c r="CA8" i="11" s="1"/>
  <c r="CB8" i="11" s="1"/>
  <c r="BV98" i="11"/>
  <c r="BP98" i="11"/>
  <c r="BV113" i="11"/>
  <c r="BP113" i="11"/>
  <c r="BD20" i="11"/>
  <c r="BJ20" i="11"/>
  <c r="CI54" i="11"/>
  <c r="CJ54" i="11" s="1"/>
  <c r="CK54" i="11" s="1"/>
  <c r="BZ54" i="11"/>
  <c r="CA54" i="11" s="1"/>
  <c r="CB54" i="11" s="1"/>
  <c r="BZ57" i="11"/>
  <c r="CA57" i="11" s="1"/>
  <c r="CB57" i="11" s="1"/>
  <c r="CI57" i="11"/>
  <c r="CJ57" i="11" s="1"/>
  <c r="CK57" i="11" s="1"/>
  <c r="BV12" i="11"/>
  <c r="BP12" i="11"/>
  <c r="BZ2" i="11"/>
  <c r="CA2" i="11" s="1"/>
  <c r="CB2" i="11" s="1"/>
  <c r="CI2" i="11"/>
  <c r="BD2" i="11"/>
  <c r="AX127" i="11"/>
  <c r="AZ127" i="11"/>
  <c r="AY127" i="11"/>
  <c r="BP2" i="11"/>
  <c r="BV2" i="11"/>
  <c r="BX125" i="11" l="1"/>
  <c r="BX70" i="11"/>
  <c r="BX23" i="11"/>
  <c r="BX45" i="11"/>
  <c r="BX12" i="11"/>
  <c r="BX89" i="11"/>
  <c r="BX72" i="11"/>
  <c r="BX119" i="11"/>
  <c r="BX11" i="11"/>
  <c r="BX4" i="11"/>
  <c r="BX36" i="11"/>
  <c r="BX29" i="11"/>
  <c r="BX107" i="11"/>
  <c r="BX7" i="11"/>
  <c r="BX109" i="11"/>
  <c r="BX77" i="11"/>
  <c r="BX54" i="11"/>
  <c r="BX50" i="11"/>
  <c r="BX10" i="11"/>
  <c r="BX33" i="11"/>
  <c r="BX41" i="11"/>
  <c r="BX51" i="11"/>
  <c r="BX108" i="11"/>
  <c r="BX85" i="11"/>
  <c r="BX42" i="11"/>
  <c r="BX75" i="11"/>
  <c r="BX55" i="11"/>
  <c r="BX58" i="11"/>
  <c r="BX19" i="11"/>
  <c r="BX115" i="11"/>
  <c r="BX113" i="11"/>
  <c r="BX32" i="11"/>
  <c r="BX35" i="11"/>
  <c r="BX86" i="11"/>
  <c r="BX97" i="11"/>
  <c r="BX25" i="11"/>
  <c r="BX65" i="11"/>
  <c r="BX16" i="11"/>
  <c r="BX62" i="11"/>
  <c r="BX84" i="11"/>
  <c r="BX83" i="11"/>
  <c r="BX98" i="11"/>
  <c r="BX17" i="11"/>
  <c r="BX13" i="11"/>
  <c r="BX66" i="11"/>
  <c r="BX31" i="11"/>
  <c r="BX53" i="11"/>
  <c r="BX81" i="11"/>
  <c r="BX76" i="11"/>
  <c r="BX95" i="11"/>
  <c r="BX120" i="11"/>
  <c r="BX57" i="11"/>
  <c r="BX14" i="11"/>
  <c r="BX48" i="11"/>
  <c r="BX5" i="11"/>
  <c r="BX49" i="11"/>
  <c r="CA96" i="11"/>
  <c r="CB96" i="11" s="1"/>
  <c r="BX96" i="11"/>
  <c r="BX27" i="11"/>
  <c r="BX88" i="11"/>
  <c r="BX67" i="11"/>
  <c r="BX71" i="11"/>
  <c r="BX93" i="11"/>
  <c r="BX105" i="11"/>
  <c r="BX8" i="11"/>
  <c r="BX104" i="11"/>
  <c r="BX99" i="11"/>
  <c r="BX106" i="11"/>
  <c r="CA47" i="11"/>
  <c r="CB47" i="11" s="1"/>
  <c r="BX47" i="11"/>
  <c r="CA56" i="11"/>
  <c r="CB56" i="11" s="1"/>
  <c r="BX56" i="11"/>
  <c r="BX9" i="11"/>
  <c r="BX121" i="11"/>
  <c r="CA92" i="11"/>
  <c r="CB92" i="11" s="1"/>
  <c r="BX92" i="11"/>
  <c r="BX100" i="11"/>
  <c r="BX44" i="11"/>
  <c r="CA110" i="11"/>
  <c r="CB110" i="11" s="1"/>
  <c r="BX110" i="11"/>
  <c r="BX43" i="11"/>
  <c r="BX38" i="11"/>
  <c r="BX6" i="11"/>
  <c r="BX118" i="11"/>
  <c r="CA78" i="11"/>
  <c r="CB78" i="11" s="1"/>
  <c r="BX78" i="11"/>
  <c r="BX112" i="11"/>
  <c r="BX68" i="11"/>
  <c r="BX64" i="11"/>
  <c r="BX90" i="11"/>
  <c r="BX28" i="11"/>
  <c r="BX87" i="11"/>
  <c r="BX60" i="11"/>
  <c r="BX73" i="11"/>
  <c r="BX21" i="11"/>
  <c r="BX91" i="11"/>
  <c r="BX22" i="11"/>
  <c r="BX102" i="11"/>
  <c r="BX94" i="11"/>
  <c r="BX101" i="11"/>
  <c r="BX79" i="11"/>
  <c r="BX82" i="11"/>
  <c r="CA117" i="11"/>
  <c r="CB117" i="11" s="1"/>
  <c r="BX117" i="11"/>
  <c r="CA116" i="11"/>
  <c r="CB116" i="11" s="1"/>
  <c r="BX116" i="11"/>
  <c r="BX126" i="11"/>
  <c r="CA69" i="11"/>
  <c r="CB69" i="11" s="1"/>
  <c r="BX69" i="11"/>
  <c r="BX18" i="11"/>
  <c r="CA34" i="11"/>
  <c r="CB34" i="11" s="1"/>
  <c r="BX34" i="11"/>
  <c r="BX80" i="11"/>
  <c r="BX30" i="11"/>
  <c r="BX20" i="11"/>
  <c r="BX123" i="11"/>
  <c r="BX124" i="11"/>
  <c r="BX74" i="11"/>
  <c r="CA39" i="11"/>
  <c r="CB39" i="11" s="1"/>
  <c r="BX39" i="11"/>
  <c r="BX52" i="11"/>
  <c r="BX40" i="11"/>
  <c r="BX26" i="11"/>
  <c r="BX59" i="11"/>
  <c r="BX15" i="11"/>
  <c r="BX114" i="11"/>
  <c r="BX63" i="11"/>
  <c r="BX103" i="11"/>
  <c r="BX2" i="11"/>
  <c r="BZ127" i="11"/>
  <c r="BY128" i="11" s="1"/>
  <c r="BC127" i="11"/>
  <c r="BO127" i="11"/>
  <c r="CA127" i="11" l="1"/>
  <c r="BX127" i="11"/>
  <c r="BD127" i="11"/>
  <c r="BP127" i="11"/>
  <c r="BQ116" i="11" l="1"/>
  <c r="BQ97" i="11"/>
  <c r="BQ89" i="11"/>
  <c r="BQ105" i="11"/>
  <c r="BQ122" i="11"/>
  <c r="BQ121" i="11"/>
  <c r="BQ64" i="11"/>
  <c r="BQ87" i="11"/>
  <c r="BQ114" i="11"/>
  <c r="BQ113" i="11"/>
  <c r="BQ84" i="11"/>
  <c r="BQ55" i="11"/>
  <c r="BQ24" i="11"/>
  <c r="BQ25" i="11"/>
  <c r="BQ30" i="11"/>
  <c r="BQ82" i="11"/>
  <c r="BQ42" i="11"/>
  <c r="BQ68" i="11"/>
  <c r="BQ108" i="11"/>
  <c r="BQ76" i="11"/>
  <c r="BQ8" i="11"/>
  <c r="BQ43" i="11"/>
  <c r="BQ45" i="11"/>
  <c r="BQ31" i="11"/>
  <c r="BQ11" i="11"/>
  <c r="BQ37" i="11"/>
  <c r="BQ39" i="11"/>
  <c r="BQ29" i="11"/>
  <c r="BQ28" i="11"/>
  <c r="BQ38" i="11"/>
  <c r="BQ26" i="11"/>
  <c r="BQ44" i="11"/>
  <c r="BQ124" i="11"/>
  <c r="BQ59" i="11"/>
  <c r="BQ100" i="11"/>
  <c r="BQ36" i="11"/>
  <c r="BQ60" i="11"/>
  <c r="BQ47" i="11"/>
  <c r="BQ85" i="11"/>
  <c r="BQ41" i="11"/>
  <c r="BQ50" i="11"/>
  <c r="BQ95" i="11"/>
  <c r="BQ49" i="11"/>
  <c r="BQ69" i="11"/>
  <c r="BQ56" i="11"/>
  <c r="BQ19" i="11"/>
  <c r="BQ92" i="11"/>
  <c r="BQ46" i="11"/>
  <c r="BQ3" i="11"/>
  <c r="BQ57" i="11"/>
  <c r="BQ33" i="11"/>
  <c r="BQ73" i="11"/>
  <c r="BQ16" i="11"/>
  <c r="BQ106" i="11"/>
  <c r="BQ81" i="11"/>
  <c r="BQ65" i="11"/>
  <c r="BQ48" i="11"/>
  <c r="BQ96" i="11"/>
  <c r="BQ17" i="11"/>
  <c r="BQ125" i="11"/>
  <c r="BQ34" i="11"/>
  <c r="BQ70" i="11"/>
  <c r="BQ79" i="11"/>
  <c r="BQ126" i="11"/>
  <c r="BQ20" i="11"/>
  <c r="BQ86" i="11"/>
  <c r="BQ120" i="11"/>
  <c r="BQ22" i="11"/>
  <c r="BQ123" i="11"/>
  <c r="BQ94" i="11"/>
  <c r="BQ107" i="11"/>
  <c r="BQ71" i="11"/>
  <c r="BQ21" i="11"/>
  <c r="BQ111" i="11"/>
  <c r="BQ67" i="11"/>
  <c r="BQ72" i="11"/>
  <c r="BQ10" i="11"/>
  <c r="BQ58" i="11"/>
  <c r="BQ99" i="11"/>
  <c r="BQ118" i="11"/>
  <c r="BQ23" i="11"/>
  <c r="BQ62" i="11"/>
  <c r="BQ5" i="11"/>
  <c r="BQ13" i="11"/>
  <c r="BQ66" i="11"/>
  <c r="BQ112" i="11"/>
  <c r="BQ12" i="11"/>
  <c r="BQ27" i="11"/>
  <c r="BQ7" i="11"/>
  <c r="BQ110" i="11"/>
  <c r="BQ14" i="11"/>
  <c r="BQ18" i="11"/>
  <c r="BQ52" i="11"/>
  <c r="BQ53" i="11"/>
  <c r="BQ101" i="11"/>
  <c r="BQ15" i="11"/>
  <c r="BQ61" i="11"/>
  <c r="BQ88" i="11"/>
  <c r="BQ83" i="11"/>
  <c r="BQ115" i="11"/>
  <c r="BQ77" i="11"/>
  <c r="BQ63" i="11"/>
  <c r="BQ75" i="11"/>
  <c r="BQ103" i="11"/>
  <c r="BQ117" i="11"/>
  <c r="BQ119" i="11"/>
  <c r="BQ74" i="11"/>
  <c r="BQ54" i="11"/>
  <c r="BQ40" i="11"/>
  <c r="BQ51" i="11"/>
  <c r="BQ80" i="11"/>
  <c r="BQ4" i="11"/>
  <c r="BQ35" i="11"/>
  <c r="BQ102" i="11"/>
  <c r="BQ109" i="11"/>
  <c r="BQ104" i="11"/>
  <c r="BQ6" i="11"/>
  <c r="BQ91" i="11"/>
  <c r="BQ32" i="11"/>
  <c r="BQ9" i="11"/>
  <c r="BQ90" i="11"/>
  <c r="BQ93" i="11"/>
  <c r="BQ78" i="11"/>
  <c r="BQ98" i="11"/>
  <c r="BE85" i="11"/>
  <c r="BE41" i="11"/>
  <c r="BE39" i="11"/>
  <c r="BE37" i="11"/>
  <c r="BE35" i="11"/>
  <c r="BE33" i="11"/>
  <c r="BE31" i="11"/>
  <c r="BE29" i="11"/>
  <c r="BE27" i="11"/>
  <c r="BE25" i="11"/>
  <c r="BE23" i="11"/>
  <c r="BE21" i="11"/>
  <c r="BE19" i="11"/>
  <c r="BE17" i="11"/>
  <c r="BE40" i="11"/>
  <c r="BE38" i="11"/>
  <c r="BE36" i="11"/>
  <c r="BE34" i="11"/>
  <c r="BE32" i="11"/>
  <c r="BE30" i="11"/>
  <c r="BE28" i="11"/>
  <c r="BE26" i="11"/>
  <c r="BE24" i="11"/>
  <c r="BE22" i="11"/>
  <c r="BE20" i="11"/>
  <c r="BE18" i="11"/>
  <c r="BE16" i="11"/>
  <c r="BE9" i="11"/>
  <c r="BE4" i="11"/>
  <c r="BE93" i="11"/>
  <c r="BE12" i="11"/>
  <c r="BE13" i="11"/>
  <c r="BE6" i="11"/>
  <c r="BE107" i="11"/>
  <c r="BE81" i="11"/>
  <c r="BE112" i="11"/>
  <c r="BE97" i="11"/>
  <c r="BE111" i="11"/>
  <c r="BE49" i="11"/>
  <c r="BE11" i="11"/>
  <c r="BE77" i="11"/>
  <c r="BE61" i="11"/>
  <c r="BE5" i="11"/>
  <c r="BE79" i="11"/>
  <c r="BE3" i="11"/>
  <c r="BE14" i="11"/>
  <c r="BE115" i="11"/>
  <c r="BE91" i="11"/>
  <c r="BE45" i="11"/>
  <c r="BE57" i="11"/>
  <c r="BE73" i="11"/>
  <c r="BE95" i="11"/>
  <c r="BE7" i="11"/>
  <c r="BE69" i="11"/>
  <c r="BE87" i="11"/>
  <c r="BE105" i="11"/>
  <c r="BE65" i="11"/>
  <c r="BE92" i="11"/>
  <c r="BE8" i="11"/>
  <c r="BE101" i="11"/>
  <c r="BE53" i="11"/>
  <c r="BE83" i="11"/>
  <c r="BE15" i="11"/>
  <c r="BE89" i="11"/>
  <c r="BE59" i="11"/>
  <c r="BE47" i="11"/>
  <c r="BE126" i="11"/>
  <c r="BE60" i="11"/>
  <c r="BE68" i="11"/>
  <c r="BE122" i="11"/>
  <c r="BE63" i="11"/>
  <c r="BE88" i="11"/>
  <c r="BE82" i="11"/>
  <c r="BE67" i="11"/>
  <c r="BE51" i="11"/>
  <c r="BE54" i="11"/>
  <c r="BE71" i="11"/>
  <c r="BE120" i="11"/>
  <c r="BE125" i="11"/>
  <c r="BE108" i="11"/>
  <c r="BE10" i="11"/>
  <c r="BE104" i="11"/>
  <c r="BE123" i="11"/>
  <c r="BE72" i="11"/>
  <c r="BE109" i="11"/>
  <c r="BE103" i="11"/>
  <c r="BE48" i="11"/>
  <c r="BE84" i="11"/>
  <c r="BE46" i="11"/>
  <c r="BE121" i="11"/>
  <c r="BE94" i="11"/>
  <c r="BE113" i="11"/>
  <c r="BE64" i="11"/>
  <c r="BE96" i="11"/>
  <c r="BE52" i="11"/>
  <c r="BE44" i="11"/>
  <c r="BE117" i="11"/>
  <c r="BE74" i="11"/>
  <c r="BE114" i="11"/>
  <c r="BE80" i="11"/>
  <c r="BE124" i="11"/>
  <c r="BE119" i="11"/>
  <c r="BE70" i="11"/>
  <c r="BE102" i="11"/>
  <c r="BE58" i="11"/>
  <c r="BE50" i="11"/>
  <c r="BE76" i="11"/>
  <c r="BE110" i="11"/>
  <c r="BE86" i="11"/>
  <c r="BE55" i="11"/>
  <c r="BE43" i="11"/>
  <c r="BE42" i="11"/>
  <c r="BE118" i="11"/>
  <c r="BE100" i="11"/>
  <c r="BE98" i="11"/>
  <c r="BE116" i="11"/>
  <c r="BE75" i="11"/>
  <c r="BE62" i="11"/>
  <c r="BE99" i="11"/>
  <c r="BE90" i="11"/>
  <c r="BE66" i="11"/>
  <c r="BE56" i="11"/>
  <c r="BE78" i="11"/>
  <c r="BE106" i="11"/>
  <c r="CB127" i="11"/>
  <c r="BQ2" i="11"/>
  <c r="BE2" i="11"/>
  <c r="CC26" i="11" l="1"/>
  <c r="CD26" i="11" s="1"/>
  <c r="CN26" i="11" s="1"/>
  <c r="CC56" i="11"/>
  <c r="CD56" i="11" s="1"/>
  <c r="CN56" i="11" s="1"/>
  <c r="CC113" i="11"/>
  <c r="CD113" i="11" s="1"/>
  <c r="CN113" i="11" s="1"/>
  <c r="CC98" i="11"/>
  <c r="CD98" i="11" s="1"/>
  <c r="CN98" i="11" s="1"/>
  <c r="CC81" i="11"/>
  <c r="CD81" i="11" s="1"/>
  <c r="CN81" i="11" s="1"/>
  <c r="CC66" i="11"/>
  <c r="CD66" i="11" s="1"/>
  <c r="CN66" i="11" s="1"/>
  <c r="CC34" i="11"/>
  <c r="CD34" i="11" s="1"/>
  <c r="CN34" i="11" s="1"/>
  <c r="CC49" i="11"/>
  <c r="CD49" i="11" s="1"/>
  <c r="CN49" i="11" s="1"/>
  <c r="CC25" i="11"/>
  <c r="CD25" i="11" s="1"/>
  <c r="CN25" i="11" s="1"/>
  <c r="CC20" i="11"/>
  <c r="CD20" i="11" s="1"/>
  <c r="CN20" i="11" s="1"/>
  <c r="CC16" i="11"/>
  <c r="CD16" i="11" s="1"/>
  <c r="CN16" i="11" s="1"/>
  <c r="CC7" i="11"/>
  <c r="CD7" i="11" s="1"/>
  <c r="CN7" i="11" s="1"/>
  <c r="CC117" i="11"/>
  <c r="CD117" i="11" s="1"/>
  <c r="CN117" i="11" s="1"/>
  <c r="CC6" i="11"/>
  <c r="CD6" i="11" s="1"/>
  <c r="CN6" i="11" s="1"/>
  <c r="CC14" i="11"/>
  <c r="CD14" i="11" s="1"/>
  <c r="CN14" i="11" s="1"/>
  <c r="CC94" i="11"/>
  <c r="CD94" i="11" s="1"/>
  <c r="CN94" i="11" s="1"/>
  <c r="CC71" i="11"/>
  <c r="CD71" i="11" s="1"/>
  <c r="CN71" i="11" s="1"/>
  <c r="CC77" i="11"/>
  <c r="CD77" i="11" s="1"/>
  <c r="CN77" i="11" s="1"/>
  <c r="CC30" i="11"/>
  <c r="CD30" i="11" s="1"/>
  <c r="CN30" i="11" s="1"/>
  <c r="CC109" i="11"/>
  <c r="CD109" i="11" s="1"/>
  <c r="CN109" i="11" s="1"/>
  <c r="CC88" i="11"/>
  <c r="CD88" i="11" s="1"/>
  <c r="CN88" i="11" s="1"/>
  <c r="CC53" i="11"/>
  <c r="CD53" i="11" s="1"/>
  <c r="CN53" i="11" s="1"/>
  <c r="CC125" i="11"/>
  <c r="CD125" i="11" s="1"/>
  <c r="CN125" i="11" s="1"/>
  <c r="CC95" i="11"/>
  <c r="CD95" i="11" s="1"/>
  <c r="CN95" i="11" s="1"/>
  <c r="CC64" i="11"/>
  <c r="CD64" i="11" s="1"/>
  <c r="CN64" i="11" s="1"/>
  <c r="CC126" i="11"/>
  <c r="CD126" i="11" s="1"/>
  <c r="CN126" i="11" s="1"/>
  <c r="CC12" i="11"/>
  <c r="CD12" i="11" s="1"/>
  <c r="CN12" i="11" s="1"/>
  <c r="CC31" i="11"/>
  <c r="CD31" i="11" s="1"/>
  <c r="CN31" i="11" s="1"/>
  <c r="CC10" i="11"/>
  <c r="CD10" i="11" s="1"/>
  <c r="CN10" i="11" s="1"/>
  <c r="CC44" i="11"/>
  <c r="CD44" i="11" s="1"/>
  <c r="CN44" i="11" s="1"/>
  <c r="CC37" i="11"/>
  <c r="CD37" i="11" s="1"/>
  <c r="CN37" i="11" s="1"/>
  <c r="CC119" i="11"/>
  <c r="CD119" i="11" s="1"/>
  <c r="CN119" i="11" s="1"/>
  <c r="CC68" i="11"/>
  <c r="CD68" i="11" s="1"/>
  <c r="CN68" i="11" s="1"/>
  <c r="CC110" i="11"/>
  <c r="CD110" i="11" s="1"/>
  <c r="CN110" i="11" s="1"/>
  <c r="CC22" i="11"/>
  <c r="CD22" i="11" s="1"/>
  <c r="CN22" i="11" s="1"/>
  <c r="CC48" i="11"/>
  <c r="CD48" i="11" s="1"/>
  <c r="CN48" i="11" s="1"/>
  <c r="CC69" i="11"/>
  <c r="CD69" i="11" s="1"/>
  <c r="CN69" i="11" s="1"/>
  <c r="CC19" i="11"/>
  <c r="CD19" i="11" s="1"/>
  <c r="CN19" i="11" s="1"/>
  <c r="CC61" i="11"/>
  <c r="CD61" i="11" s="1"/>
  <c r="CN61" i="11" s="1"/>
  <c r="CC89" i="11"/>
  <c r="CD89" i="11" s="1"/>
  <c r="CN89" i="11" s="1"/>
  <c r="CC112" i="11"/>
  <c r="CD112" i="11" s="1"/>
  <c r="CN112" i="11" s="1"/>
  <c r="CC23" i="11"/>
  <c r="CD23" i="11" s="1"/>
  <c r="CN23" i="11" s="1"/>
  <c r="CC106" i="11"/>
  <c r="CD106" i="11" s="1"/>
  <c r="CN106" i="11" s="1"/>
  <c r="CC116" i="11"/>
  <c r="CD116" i="11" s="1"/>
  <c r="CN116" i="11" s="1"/>
  <c r="CC15" i="11"/>
  <c r="CD15" i="11" s="1"/>
  <c r="CN15" i="11" s="1"/>
  <c r="CC8" i="11"/>
  <c r="CD8" i="11" s="1"/>
  <c r="CN8" i="11" s="1"/>
  <c r="CC28" i="11"/>
  <c r="CD28" i="11" s="1"/>
  <c r="CN28" i="11" s="1"/>
  <c r="CC99" i="11"/>
  <c r="CD99" i="11" s="1"/>
  <c r="CN99" i="11" s="1"/>
  <c r="CC96" i="11"/>
  <c r="CD96" i="11" s="1"/>
  <c r="CN96" i="11" s="1"/>
  <c r="CC82" i="11"/>
  <c r="CD82" i="11" s="1"/>
  <c r="CN82" i="11" s="1"/>
  <c r="CC36" i="11"/>
  <c r="CD36" i="11" s="1"/>
  <c r="CN36" i="11" s="1"/>
  <c r="CC114" i="11"/>
  <c r="CD114" i="11" s="1"/>
  <c r="CN114" i="11" s="1"/>
  <c r="CC93" i="11"/>
  <c r="CD93" i="11" s="1"/>
  <c r="CN93" i="11" s="1"/>
  <c r="CC58" i="11"/>
  <c r="CD58" i="11" s="1"/>
  <c r="CN58" i="11" s="1"/>
  <c r="CC39" i="11"/>
  <c r="CD39" i="11" s="1"/>
  <c r="CN39" i="11" s="1"/>
  <c r="CC100" i="11"/>
  <c r="CD100" i="11" s="1"/>
  <c r="CN100" i="11" s="1"/>
  <c r="CC70" i="11"/>
  <c r="CD70" i="11" s="1"/>
  <c r="CN70" i="11" s="1"/>
  <c r="CC122" i="11"/>
  <c r="CD122" i="11" s="1"/>
  <c r="CN122" i="11" s="1"/>
  <c r="CC9" i="11"/>
  <c r="CD9" i="11" s="1"/>
  <c r="CN9" i="11" s="1"/>
  <c r="CC123" i="11"/>
  <c r="CD123" i="11" s="1"/>
  <c r="CN123" i="11" s="1"/>
  <c r="CC84" i="11"/>
  <c r="CD84" i="11" s="1"/>
  <c r="CN84" i="11" s="1"/>
  <c r="CC83" i="11"/>
  <c r="CD83" i="11" s="1"/>
  <c r="CN83" i="11" s="1"/>
  <c r="CC35" i="11"/>
  <c r="CD35" i="11" s="1"/>
  <c r="CN35" i="11" s="1"/>
  <c r="CC21" i="11"/>
  <c r="CD21" i="11" s="1"/>
  <c r="CN21" i="11" s="1"/>
  <c r="CC43" i="11"/>
  <c r="CD43" i="11" s="1"/>
  <c r="CN43" i="11" s="1"/>
  <c r="CC41" i="11"/>
  <c r="CD41" i="11" s="1"/>
  <c r="CN41" i="11" s="1"/>
  <c r="CC72" i="11"/>
  <c r="CD72" i="11" s="1"/>
  <c r="CN72" i="11" s="1"/>
  <c r="CC50" i="11"/>
  <c r="CD50" i="11" s="1"/>
  <c r="CN50" i="11" s="1"/>
  <c r="CC24" i="11"/>
  <c r="CD24" i="11" s="1"/>
  <c r="CN24" i="11" s="1"/>
  <c r="CC18" i="11"/>
  <c r="CD18" i="11" s="1"/>
  <c r="CN18" i="11" s="1"/>
  <c r="CC33" i="11"/>
  <c r="CD33" i="11" s="1"/>
  <c r="CN33" i="11" s="1"/>
  <c r="CC105" i="11"/>
  <c r="CD105" i="11" s="1"/>
  <c r="CN105" i="11" s="1"/>
  <c r="CC102" i="11"/>
  <c r="CD102" i="11" s="1"/>
  <c r="CN102" i="11" s="1"/>
  <c r="CC92" i="11"/>
  <c r="CD92" i="11" s="1"/>
  <c r="CN92" i="11" s="1"/>
  <c r="CC40" i="11"/>
  <c r="CD40" i="11" s="1"/>
  <c r="CN40" i="11" s="1"/>
  <c r="CC118" i="11"/>
  <c r="CD118" i="11" s="1"/>
  <c r="CN118" i="11" s="1"/>
  <c r="CC104" i="11"/>
  <c r="CD104" i="11" s="1"/>
  <c r="CN104" i="11" s="1"/>
  <c r="CC63" i="11"/>
  <c r="CD63" i="11" s="1"/>
  <c r="CN63" i="11" s="1"/>
  <c r="CC54" i="11"/>
  <c r="CD54" i="11" s="1"/>
  <c r="CN54" i="11" s="1"/>
  <c r="CC120" i="11"/>
  <c r="CD120" i="11" s="1"/>
  <c r="CN120" i="11" s="1"/>
  <c r="CC86" i="11"/>
  <c r="CD86" i="11" s="1"/>
  <c r="CN86" i="11" s="1"/>
  <c r="CC45" i="11"/>
  <c r="CD45" i="11" s="1"/>
  <c r="CN45" i="11" s="1"/>
  <c r="CC59" i="11"/>
  <c r="CD59" i="11" s="1"/>
  <c r="CN59" i="11" s="1"/>
  <c r="CC76" i="11"/>
  <c r="CD76" i="11" s="1"/>
  <c r="CN76" i="11" s="1"/>
  <c r="CC52" i="11"/>
  <c r="CD52" i="11" s="1"/>
  <c r="CN52" i="11" s="1"/>
  <c r="CC62" i="11"/>
  <c r="CD62" i="11" s="1"/>
  <c r="CN62" i="11" s="1"/>
  <c r="CC17" i="11"/>
  <c r="CD17" i="11" s="1"/>
  <c r="CN17" i="11" s="1"/>
  <c r="CC13" i="11"/>
  <c r="CD13" i="11" s="1"/>
  <c r="CN13" i="11" s="1"/>
  <c r="CC74" i="11"/>
  <c r="CD74" i="11" s="1"/>
  <c r="CN74" i="11" s="1"/>
  <c r="CC51" i="11"/>
  <c r="CD51" i="11" s="1"/>
  <c r="CN51" i="11" s="1"/>
  <c r="CC38" i="11"/>
  <c r="CD38" i="11" s="1"/>
  <c r="CN38" i="11" s="1"/>
  <c r="CC115" i="11"/>
  <c r="CD115" i="11" s="1"/>
  <c r="CN115" i="11" s="1"/>
  <c r="CC46" i="11"/>
  <c r="CD46" i="11" s="1"/>
  <c r="CN46" i="11" s="1"/>
  <c r="CC79" i="11"/>
  <c r="CD79" i="11" s="1"/>
  <c r="CN79" i="11" s="1"/>
  <c r="CC60" i="11"/>
  <c r="CD60" i="11" s="1"/>
  <c r="CN60" i="11" s="1"/>
  <c r="CC65" i="11"/>
  <c r="CD65" i="11" s="1"/>
  <c r="CN65" i="11" s="1"/>
  <c r="CC5" i="11"/>
  <c r="CD5" i="11" s="1"/>
  <c r="CN5" i="11" s="1"/>
  <c r="CC97" i="11"/>
  <c r="CD97" i="11" s="1"/>
  <c r="CN97" i="11" s="1"/>
  <c r="CC78" i="11"/>
  <c r="CD78" i="11" s="1"/>
  <c r="CN78" i="11" s="1"/>
  <c r="CC42" i="11"/>
  <c r="CD42" i="11" s="1"/>
  <c r="CN42" i="11" s="1"/>
  <c r="CC111" i="11"/>
  <c r="CD111" i="11" s="1"/>
  <c r="CN111" i="11" s="1"/>
  <c r="CC90" i="11"/>
  <c r="CD90" i="11" s="1"/>
  <c r="CN90" i="11" s="1"/>
  <c r="CC55" i="11"/>
  <c r="CD55" i="11" s="1"/>
  <c r="CN55" i="11" s="1"/>
  <c r="CC121" i="11"/>
  <c r="CD121" i="11" s="1"/>
  <c r="CN121" i="11" s="1"/>
  <c r="CC103" i="11"/>
  <c r="CD103" i="11" s="1"/>
  <c r="CN103" i="11" s="1"/>
  <c r="CC91" i="11"/>
  <c r="CD91" i="11" s="1"/>
  <c r="CN91" i="11" s="1"/>
  <c r="CC4" i="11"/>
  <c r="CD4" i="11" s="1"/>
  <c r="CN4" i="11" s="1"/>
  <c r="CC27" i="11"/>
  <c r="CD27" i="11" s="1"/>
  <c r="CN27" i="11" s="1"/>
  <c r="CC124" i="11"/>
  <c r="CD124" i="11" s="1"/>
  <c r="CN124" i="11" s="1"/>
  <c r="CC101" i="11"/>
  <c r="CD101" i="11" s="1"/>
  <c r="CN101" i="11" s="1"/>
  <c r="CC57" i="11"/>
  <c r="CD57" i="11" s="1"/>
  <c r="CN57" i="11" s="1"/>
  <c r="CC32" i="11"/>
  <c r="CD32" i="11" s="1"/>
  <c r="CN32" i="11" s="1"/>
  <c r="CC67" i="11"/>
  <c r="CD67" i="11" s="1"/>
  <c r="CN67" i="11" s="1"/>
  <c r="CC80" i="11"/>
  <c r="CD80" i="11" s="1"/>
  <c r="CN80" i="11" s="1"/>
  <c r="CC108" i="11"/>
  <c r="CD108" i="11" s="1"/>
  <c r="CN108" i="11" s="1"/>
  <c r="CC47" i="11"/>
  <c r="CD47" i="11" s="1"/>
  <c r="CN47" i="11" s="1"/>
  <c r="CC73" i="11"/>
  <c r="CD73" i="11" s="1"/>
  <c r="CN73" i="11" s="1"/>
  <c r="CC85" i="11"/>
  <c r="CD85" i="11" s="1"/>
  <c r="CN85" i="11" s="1"/>
  <c r="CC75" i="11"/>
  <c r="CD75" i="11" s="1"/>
  <c r="CN75" i="11" s="1"/>
  <c r="CC107" i="11"/>
  <c r="CD107" i="11" s="1"/>
  <c r="CN107" i="11" s="1"/>
  <c r="CC11" i="11"/>
  <c r="CD11" i="11" s="1"/>
  <c r="CN11" i="11" s="1"/>
  <c r="CC3" i="11"/>
  <c r="CD3" i="11" s="1"/>
  <c r="CN3" i="11" s="1"/>
  <c r="CC87" i="11"/>
  <c r="CD87" i="11" s="1"/>
  <c r="CN87" i="11" s="1"/>
  <c r="CC29" i="11"/>
  <c r="CD29" i="11" s="1"/>
  <c r="CN29" i="11" s="1"/>
  <c r="CC2" i="11"/>
  <c r="CD2" i="11" s="1"/>
  <c r="BQ127" i="11"/>
  <c r="BR75" i="11" s="1"/>
  <c r="BS75" i="11" s="1"/>
  <c r="BE127" i="11"/>
  <c r="BF43" i="11" s="1"/>
  <c r="BG43" i="11" s="1"/>
  <c r="BR50" i="11" l="1"/>
  <c r="BS50" i="11" s="1"/>
  <c r="BR117" i="11"/>
  <c r="BS117" i="11" s="1"/>
  <c r="BT117" i="11" s="1"/>
  <c r="BU117" i="11" s="1"/>
  <c r="CE57" i="11"/>
  <c r="CF57" i="11" s="1"/>
  <c r="CE17" i="11"/>
  <c r="CF17" i="11" s="1"/>
  <c r="CE39" i="11"/>
  <c r="CF39" i="11" s="1"/>
  <c r="CE125" i="11"/>
  <c r="CF125" i="11" s="1"/>
  <c r="CE101" i="11"/>
  <c r="CF101" i="11" s="1"/>
  <c r="CE63" i="11"/>
  <c r="CF63" i="11" s="1"/>
  <c r="CE8" i="11"/>
  <c r="CF8" i="11" s="1"/>
  <c r="CE53" i="11"/>
  <c r="CF53" i="11" s="1"/>
  <c r="CE124" i="11"/>
  <c r="CF124" i="11" s="1"/>
  <c r="CE104" i="11"/>
  <c r="CF104" i="11" s="1"/>
  <c r="CE15" i="11"/>
  <c r="CF15" i="11" s="1"/>
  <c r="CE88" i="11"/>
  <c r="CF88" i="11" s="1"/>
  <c r="CE47" i="11"/>
  <c r="CF47" i="11" s="1"/>
  <c r="CE115" i="11"/>
  <c r="CF115" i="11" s="1"/>
  <c r="CE123" i="11"/>
  <c r="CF123" i="11" s="1"/>
  <c r="CE31" i="11"/>
  <c r="CF31" i="11" s="1"/>
  <c r="CE107" i="11"/>
  <c r="CF107" i="11" s="1"/>
  <c r="CE32" i="11"/>
  <c r="CF32" i="11" s="1"/>
  <c r="CE121" i="11"/>
  <c r="CF121" i="11" s="1"/>
  <c r="CE65" i="11"/>
  <c r="CF65" i="11" s="1"/>
  <c r="CE13" i="11"/>
  <c r="CF13" i="11" s="1"/>
  <c r="CE120" i="11"/>
  <c r="CF120" i="11" s="1"/>
  <c r="CE105" i="11"/>
  <c r="CF105" i="11" s="1"/>
  <c r="CE21" i="11"/>
  <c r="CF21" i="11" s="1"/>
  <c r="CE100" i="11"/>
  <c r="CF100" i="11" s="1"/>
  <c r="CE99" i="11"/>
  <c r="CF99" i="11" s="1"/>
  <c r="CE89" i="11"/>
  <c r="CF89" i="11" s="1"/>
  <c r="CE119" i="11"/>
  <c r="CF119" i="11" s="1"/>
  <c r="CE95" i="11"/>
  <c r="CF95" i="11" s="1"/>
  <c r="CE94" i="11"/>
  <c r="CF94" i="11" s="1"/>
  <c r="CE49" i="11"/>
  <c r="CF49" i="11" s="1"/>
  <c r="CE75" i="11"/>
  <c r="CF75" i="11" s="1"/>
  <c r="CE54" i="11"/>
  <c r="CF54" i="11" s="1"/>
  <c r="CE28" i="11"/>
  <c r="CF28" i="11" s="1"/>
  <c r="CE14" i="11"/>
  <c r="CF14" i="11" s="1"/>
  <c r="CE90" i="11"/>
  <c r="CF90" i="11" s="1"/>
  <c r="CE18" i="11"/>
  <c r="CF18" i="11" s="1"/>
  <c r="CE19" i="11"/>
  <c r="CF19" i="11" s="1"/>
  <c r="CE6" i="11"/>
  <c r="CF6" i="11" s="1"/>
  <c r="CE111" i="11"/>
  <c r="CF111" i="11" s="1"/>
  <c r="CE24" i="11"/>
  <c r="CF24" i="11" s="1"/>
  <c r="CE69" i="11"/>
  <c r="CF69" i="11" s="1"/>
  <c r="CE81" i="11"/>
  <c r="CF81" i="11" s="1"/>
  <c r="CE42" i="11"/>
  <c r="CF42" i="11" s="1"/>
  <c r="CE50" i="11"/>
  <c r="CF50" i="11" s="1"/>
  <c r="CE48" i="11"/>
  <c r="CF48" i="11" s="1"/>
  <c r="CE109" i="11"/>
  <c r="CF109" i="11" s="1"/>
  <c r="CE87" i="11"/>
  <c r="CF87" i="11" s="1"/>
  <c r="CE108" i="11"/>
  <c r="CF108" i="11" s="1"/>
  <c r="CE4" i="11"/>
  <c r="CF4" i="11" s="1"/>
  <c r="CE78" i="11"/>
  <c r="CF78" i="11" s="1"/>
  <c r="CE38" i="11"/>
  <c r="CF38" i="11" s="1"/>
  <c r="CE59" i="11"/>
  <c r="CF59" i="11" s="1"/>
  <c r="CE40" i="11"/>
  <c r="CF40" i="11" s="1"/>
  <c r="CE72" i="11"/>
  <c r="CF72" i="11" s="1"/>
  <c r="CE9" i="11"/>
  <c r="CF9" i="11" s="1"/>
  <c r="CE36" i="11"/>
  <c r="CF36" i="11" s="1"/>
  <c r="CE106" i="11"/>
  <c r="CF106" i="11" s="1"/>
  <c r="CE22" i="11"/>
  <c r="CF22" i="11" s="1"/>
  <c r="CE12" i="11"/>
  <c r="CF12" i="11" s="1"/>
  <c r="CE30" i="11"/>
  <c r="CF30" i="11" s="1"/>
  <c r="CE16" i="11"/>
  <c r="CF16" i="11" s="1"/>
  <c r="CE113" i="11"/>
  <c r="CF113" i="11" s="1"/>
  <c r="CE55" i="11"/>
  <c r="CF55" i="11" s="1"/>
  <c r="CE33" i="11"/>
  <c r="CF33" i="11" s="1"/>
  <c r="CE61" i="11"/>
  <c r="CF61" i="11" s="1"/>
  <c r="CE34" i="11"/>
  <c r="CF34" i="11" s="1"/>
  <c r="CE85" i="11"/>
  <c r="CF85" i="11" s="1"/>
  <c r="CE62" i="11"/>
  <c r="CF62" i="11" s="1"/>
  <c r="CE58" i="11"/>
  <c r="CF58" i="11" s="1"/>
  <c r="CE66" i="11"/>
  <c r="CF66" i="11" s="1"/>
  <c r="CE52" i="11"/>
  <c r="CF52" i="11" s="1"/>
  <c r="CE93" i="11"/>
  <c r="CF93" i="11" s="1"/>
  <c r="CE10" i="11"/>
  <c r="CF10" i="11" s="1"/>
  <c r="CE27" i="11"/>
  <c r="CF27" i="11" s="1"/>
  <c r="CE118" i="11"/>
  <c r="CF118" i="11" s="1"/>
  <c r="CE116" i="11"/>
  <c r="CF116" i="11" s="1"/>
  <c r="CE7" i="11"/>
  <c r="CF7" i="11" s="1"/>
  <c r="CE80" i="11"/>
  <c r="CF80" i="11" s="1"/>
  <c r="CE91" i="11"/>
  <c r="CF91" i="11" s="1"/>
  <c r="CE97" i="11"/>
  <c r="CF97" i="11" s="1"/>
  <c r="CE51" i="11"/>
  <c r="CF51" i="11" s="1"/>
  <c r="CE45" i="11"/>
  <c r="CF45" i="11" s="1"/>
  <c r="CE92" i="11"/>
  <c r="CF92" i="11" s="1"/>
  <c r="CE41" i="11"/>
  <c r="CF41" i="11" s="1"/>
  <c r="CE122" i="11"/>
  <c r="CF122" i="11" s="1"/>
  <c r="CE82" i="11"/>
  <c r="CF82" i="11" s="1"/>
  <c r="CE23" i="11"/>
  <c r="CF23" i="11" s="1"/>
  <c r="CE110" i="11"/>
  <c r="CF110" i="11" s="1"/>
  <c r="CE126" i="11"/>
  <c r="CF126" i="11" s="1"/>
  <c r="CE77" i="11"/>
  <c r="CF77" i="11" s="1"/>
  <c r="CE20" i="11"/>
  <c r="CF20" i="11" s="1"/>
  <c r="CE56" i="11"/>
  <c r="CF56" i="11" s="1"/>
  <c r="CE60" i="11"/>
  <c r="CF60" i="11" s="1"/>
  <c r="CE35" i="11"/>
  <c r="CF35" i="11" s="1"/>
  <c r="CE37" i="11"/>
  <c r="CF37" i="11" s="1"/>
  <c r="CE79" i="11"/>
  <c r="CF79" i="11" s="1"/>
  <c r="CE83" i="11"/>
  <c r="CF83" i="11" s="1"/>
  <c r="CE44" i="11"/>
  <c r="CF44" i="11" s="1"/>
  <c r="CE73" i="11"/>
  <c r="CF73" i="11" s="1"/>
  <c r="CE46" i="11"/>
  <c r="CF46" i="11" s="1"/>
  <c r="CE84" i="11"/>
  <c r="CF84" i="11" s="1"/>
  <c r="CE117" i="11"/>
  <c r="CF117" i="11" s="1"/>
  <c r="CE29" i="11"/>
  <c r="CF29" i="11" s="1"/>
  <c r="CE76" i="11"/>
  <c r="CF76" i="11" s="1"/>
  <c r="CE114" i="11"/>
  <c r="CF114" i="11" s="1"/>
  <c r="CE98" i="11"/>
  <c r="CF98" i="11" s="1"/>
  <c r="CE3" i="11"/>
  <c r="CF3" i="11" s="1"/>
  <c r="CE11" i="11"/>
  <c r="CF11" i="11" s="1"/>
  <c r="CE67" i="11"/>
  <c r="CF67" i="11" s="1"/>
  <c r="CE103" i="11"/>
  <c r="CF103" i="11" s="1"/>
  <c r="CE5" i="11"/>
  <c r="CF5" i="11" s="1"/>
  <c r="CE74" i="11"/>
  <c r="CF74" i="11" s="1"/>
  <c r="CE86" i="11"/>
  <c r="CF86" i="11" s="1"/>
  <c r="CE102" i="11"/>
  <c r="CF102" i="11" s="1"/>
  <c r="CE43" i="11"/>
  <c r="CF43" i="11" s="1"/>
  <c r="CE70" i="11"/>
  <c r="CF70" i="11" s="1"/>
  <c r="CE96" i="11"/>
  <c r="CF96" i="11" s="1"/>
  <c r="CE112" i="11"/>
  <c r="CF112" i="11" s="1"/>
  <c r="CE68" i="11"/>
  <c r="CF68" i="11" s="1"/>
  <c r="CE64" i="11"/>
  <c r="CF64" i="11" s="1"/>
  <c r="CE71" i="11"/>
  <c r="CF71" i="11" s="1"/>
  <c r="CE25" i="11"/>
  <c r="CF25" i="11" s="1"/>
  <c r="CE26" i="11"/>
  <c r="CF26" i="11" s="1"/>
  <c r="BT75" i="11"/>
  <c r="BU75" i="11" s="1"/>
  <c r="BR80" i="11"/>
  <c r="BS80" i="11" s="1"/>
  <c r="BR112" i="11"/>
  <c r="BS112" i="11" s="1"/>
  <c r="BR123" i="11"/>
  <c r="BS123" i="11" s="1"/>
  <c r="BR47" i="11"/>
  <c r="BS47" i="11" s="1"/>
  <c r="BR86" i="11"/>
  <c r="BS86" i="11" s="1"/>
  <c r="BR83" i="11"/>
  <c r="BS83" i="11" s="1"/>
  <c r="BR22" i="11"/>
  <c r="BS22" i="11" s="1"/>
  <c r="BR90" i="11"/>
  <c r="BS90" i="11" s="1"/>
  <c r="BR78" i="11"/>
  <c r="BS78" i="11" s="1"/>
  <c r="BR49" i="11"/>
  <c r="BS49" i="11" s="1"/>
  <c r="BR82" i="11"/>
  <c r="BS82" i="11" s="1"/>
  <c r="BR124" i="11"/>
  <c r="BS124" i="11" s="1"/>
  <c r="BR61" i="11"/>
  <c r="BS61" i="11" s="1"/>
  <c r="BR34" i="11"/>
  <c r="BS34" i="11" s="1"/>
  <c r="BR99" i="11"/>
  <c r="BS99" i="11" s="1"/>
  <c r="BR57" i="11"/>
  <c r="BS57" i="11" s="1"/>
  <c r="BR102" i="11"/>
  <c r="BS102" i="11" s="1"/>
  <c r="BR125" i="11"/>
  <c r="BS125" i="11" s="1"/>
  <c r="BR106" i="11"/>
  <c r="BS106" i="11" s="1"/>
  <c r="BR108" i="11"/>
  <c r="BS108" i="11" s="1"/>
  <c r="BR5" i="11"/>
  <c r="BS5" i="11" s="1"/>
  <c r="BR60" i="11"/>
  <c r="BS60" i="11" s="1"/>
  <c r="BR79" i="11"/>
  <c r="BS79" i="11" s="1"/>
  <c r="BR65" i="11"/>
  <c r="BS65" i="11" s="1"/>
  <c r="BR9" i="11"/>
  <c r="BS9" i="11" s="1"/>
  <c r="BR121" i="11"/>
  <c r="BS121" i="11" s="1"/>
  <c r="BT50" i="11"/>
  <c r="BU50" i="11" s="1"/>
  <c r="BR52" i="11"/>
  <c r="BS52" i="11" s="1"/>
  <c r="BR96" i="11"/>
  <c r="BS96" i="11" s="1"/>
  <c r="BR18" i="11"/>
  <c r="BS18" i="11" s="1"/>
  <c r="BR39" i="11"/>
  <c r="BS39" i="11" s="1"/>
  <c r="BR101" i="11"/>
  <c r="BS101" i="11" s="1"/>
  <c r="BR73" i="11"/>
  <c r="BS73" i="11" s="1"/>
  <c r="BR3" i="11"/>
  <c r="BS3" i="11" s="1"/>
  <c r="BR97" i="11"/>
  <c r="BS97" i="11" s="1"/>
  <c r="BR74" i="11"/>
  <c r="BS74" i="11" s="1"/>
  <c r="BR100" i="11"/>
  <c r="BS100" i="11" s="1"/>
  <c r="BR87" i="11"/>
  <c r="BS87" i="11" s="1"/>
  <c r="BR70" i="11"/>
  <c r="BS70" i="11" s="1"/>
  <c r="BR8" i="11"/>
  <c r="BS8" i="11" s="1"/>
  <c r="BR115" i="11"/>
  <c r="BS115" i="11" s="1"/>
  <c r="BR13" i="11"/>
  <c r="BS13" i="11" s="1"/>
  <c r="BR37" i="11"/>
  <c r="BS37" i="11" s="1"/>
  <c r="BR55" i="11"/>
  <c r="BS55" i="11" s="1"/>
  <c r="BR10" i="11"/>
  <c r="BS10" i="11" s="1"/>
  <c r="BR17" i="11"/>
  <c r="BS17" i="11" s="1"/>
  <c r="BR72" i="11"/>
  <c r="BS72" i="11" s="1"/>
  <c r="BR58" i="11"/>
  <c r="BS58" i="11" s="1"/>
  <c r="BR44" i="11"/>
  <c r="BS44" i="11" s="1"/>
  <c r="BR15" i="11"/>
  <c r="BS15" i="11" s="1"/>
  <c r="BR56" i="11"/>
  <c r="BS56" i="11" s="1"/>
  <c r="BR85" i="11"/>
  <c r="BS85" i="11" s="1"/>
  <c r="BR93" i="11"/>
  <c r="BS93" i="11" s="1"/>
  <c r="BR14" i="11"/>
  <c r="BS14" i="11" s="1"/>
  <c r="BR126" i="11"/>
  <c r="BS126" i="11" s="1"/>
  <c r="BR38" i="11"/>
  <c r="BS38" i="11" s="1"/>
  <c r="BR104" i="11"/>
  <c r="BS104" i="11" s="1"/>
  <c r="BR40" i="11"/>
  <c r="BS40" i="11" s="1"/>
  <c r="BR94" i="11"/>
  <c r="BS94" i="11" s="1"/>
  <c r="BR111" i="11"/>
  <c r="BS111" i="11" s="1"/>
  <c r="BR63" i="11"/>
  <c r="BS63" i="11" s="1"/>
  <c r="BR54" i="11"/>
  <c r="BS54" i="11" s="1"/>
  <c r="BR107" i="11"/>
  <c r="BS107" i="11" s="1"/>
  <c r="BR35" i="11"/>
  <c r="BS35" i="11" s="1"/>
  <c r="BR30" i="11"/>
  <c r="BS30" i="11" s="1"/>
  <c r="BR71" i="11"/>
  <c r="BS71" i="11" s="1"/>
  <c r="BR48" i="11"/>
  <c r="BS48" i="11" s="1"/>
  <c r="BR113" i="11"/>
  <c r="BS113" i="11" s="1"/>
  <c r="BR92" i="11"/>
  <c r="BS92" i="11" s="1"/>
  <c r="BR109" i="11"/>
  <c r="BS109" i="11" s="1"/>
  <c r="BR25" i="11"/>
  <c r="BS25" i="11" s="1"/>
  <c r="BR118" i="11"/>
  <c r="BS118" i="11" s="1"/>
  <c r="BR116" i="11"/>
  <c r="BS116" i="11" s="1"/>
  <c r="BR20" i="11"/>
  <c r="BS20" i="11" s="1"/>
  <c r="BR36" i="11"/>
  <c r="BS36" i="11" s="1"/>
  <c r="BR53" i="11"/>
  <c r="BS53" i="11" s="1"/>
  <c r="BR68" i="11"/>
  <c r="BS68" i="11" s="1"/>
  <c r="BR62" i="11"/>
  <c r="BS62" i="11" s="1"/>
  <c r="BR105" i="11"/>
  <c r="BS105" i="11" s="1"/>
  <c r="BR16" i="11"/>
  <c r="BS16" i="11" s="1"/>
  <c r="BR12" i="11"/>
  <c r="BS12" i="11" s="1"/>
  <c r="BR33" i="11"/>
  <c r="BS33" i="11" s="1"/>
  <c r="BR29" i="11"/>
  <c r="BS29" i="11" s="1"/>
  <c r="BR19" i="11"/>
  <c r="BS19" i="11" s="1"/>
  <c r="BR31" i="11"/>
  <c r="BS31" i="11" s="1"/>
  <c r="BR27" i="11"/>
  <c r="BS27" i="11" s="1"/>
  <c r="BR122" i="11"/>
  <c r="BS122" i="11" s="1"/>
  <c r="BR64" i="11"/>
  <c r="BS64" i="11" s="1"/>
  <c r="BR114" i="11"/>
  <c r="BS114" i="11" s="1"/>
  <c r="BR21" i="11"/>
  <c r="BS21" i="11" s="1"/>
  <c r="BR91" i="11"/>
  <c r="BS91" i="11" s="1"/>
  <c r="BR110" i="11"/>
  <c r="BS110" i="11" s="1"/>
  <c r="BR32" i="11"/>
  <c r="BS32" i="11" s="1"/>
  <c r="BR42" i="11"/>
  <c r="BS42" i="11" s="1"/>
  <c r="BR23" i="11"/>
  <c r="BS23" i="11" s="1"/>
  <c r="BR98" i="11"/>
  <c r="BS98" i="11" s="1"/>
  <c r="BR45" i="11"/>
  <c r="BS45" i="11" s="1"/>
  <c r="BR59" i="11"/>
  <c r="BS59" i="11" s="1"/>
  <c r="BR88" i="11"/>
  <c r="BS88" i="11" s="1"/>
  <c r="BR76" i="11"/>
  <c r="BS76" i="11" s="1"/>
  <c r="BR77" i="11"/>
  <c r="BS77" i="11" s="1"/>
  <c r="BR89" i="11"/>
  <c r="BS89" i="11" s="1"/>
  <c r="BR120" i="11"/>
  <c r="BS120" i="11" s="1"/>
  <c r="BR51" i="11"/>
  <c r="BS51" i="11" s="1"/>
  <c r="BR41" i="11"/>
  <c r="BS41" i="11" s="1"/>
  <c r="BR103" i="11"/>
  <c r="BS103" i="11" s="1"/>
  <c r="BR66" i="11"/>
  <c r="BS66" i="11" s="1"/>
  <c r="BR11" i="11"/>
  <c r="BS11" i="11" s="1"/>
  <c r="BR7" i="11"/>
  <c r="BS7" i="11" s="1"/>
  <c r="BR28" i="11"/>
  <c r="BS28" i="11" s="1"/>
  <c r="BR81" i="11"/>
  <c r="BS81" i="11" s="1"/>
  <c r="BR95" i="11"/>
  <c r="BS95" i="11" s="1"/>
  <c r="BR119" i="11"/>
  <c r="BS119" i="11" s="1"/>
  <c r="BR69" i="11"/>
  <c r="BS69" i="11" s="1"/>
  <c r="BR43" i="11"/>
  <c r="BS43" i="11" s="1"/>
  <c r="BR84" i="11"/>
  <c r="BS84" i="11" s="1"/>
  <c r="BR67" i="11"/>
  <c r="BS67" i="11" s="1"/>
  <c r="BR24" i="11"/>
  <c r="BS24" i="11" s="1"/>
  <c r="BR26" i="11"/>
  <c r="BS26" i="11" s="1"/>
  <c r="BR46" i="11"/>
  <c r="BS46" i="11" s="1"/>
  <c r="BR4" i="11"/>
  <c r="BS4" i="11" s="1"/>
  <c r="BR6" i="11"/>
  <c r="BS6" i="11" s="1"/>
  <c r="BH43" i="11"/>
  <c r="BI43" i="11" s="1"/>
  <c r="BF120" i="11"/>
  <c r="BG120" i="11" s="1"/>
  <c r="BF106" i="11"/>
  <c r="BG106" i="11" s="1"/>
  <c r="BF12" i="11"/>
  <c r="BG12" i="11" s="1"/>
  <c r="BF13" i="11"/>
  <c r="BG13" i="11" s="1"/>
  <c r="BF55" i="11"/>
  <c r="BG55" i="11" s="1"/>
  <c r="BF39" i="11"/>
  <c r="BG39" i="11" s="1"/>
  <c r="BF7" i="11"/>
  <c r="BG7" i="11" s="1"/>
  <c r="BF65" i="11"/>
  <c r="BG65" i="11" s="1"/>
  <c r="BF24" i="11"/>
  <c r="BG24" i="11" s="1"/>
  <c r="BF23" i="11"/>
  <c r="BG23" i="11" s="1"/>
  <c r="BF54" i="11"/>
  <c r="BG54" i="11" s="1"/>
  <c r="BF91" i="11"/>
  <c r="BG91" i="11" s="1"/>
  <c r="BF85" i="11"/>
  <c r="BG85" i="11" s="1"/>
  <c r="BF61" i="11"/>
  <c r="BG61" i="11" s="1"/>
  <c r="BF33" i="11"/>
  <c r="BG33" i="11" s="1"/>
  <c r="BF6" i="11"/>
  <c r="BG6" i="11" s="1"/>
  <c r="BF117" i="11"/>
  <c r="BG117" i="11" s="1"/>
  <c r="BF14" i="11"/>
  <c r="BG14" i="11" s="1"/>
  <c r="BF25" i="11"/>
  <c r="BG25" i="11" s="1"/>
  <c r="BF67" i="11"/>
  <c r="BG67" i="11" s="1"/>
  <c r="BF113" i="11"/>
  <c r="BG113" i="11" s="1"/>
  <c r="BF15" i="11"/>
  <c r="BG15" i="11" s="1"/>
  <c r="BF73" i="11"/>
  <c r="BG73" i="11" s="1"/>
  <c r="BF98" i="11"/>
  <c r="BG98" i="11" s="1"/>
  <c r="BF62" i="11"/>
  <c r="BG62" i="11" s="1"/>
  <c r="BF9" i="11"/>
  <c r="BG9" i="11" s="1"/>
  <c r="BF97" i="11"/>
  <c r="BG97" i="11" s="1"/>
  <c r="BF22" i="11"/>
  <c r="BG22" i="11" s="1"/>
  <c r="BF84" i="11"/>
  <c r="BG84" i="11" s="1"/>
  <c r="BF93" i="11"/>
  <c r="BG93" i="11" s="1"/>
  <c r="BF50" i="11"/>
  <c r="BG50" i="11" s="1"/>
  <c r="BF70" i="11"/>
  <c r="BG70" i="11" s="1"/>
  <c r="BF35" i="11"/>
  <c r="BG35" i="11" s="1"/>
  <c r="BF68" i="11"/>
  <c r="BG68" i="11" s="1"/>
  <c r="BF105" i="11"/>
  <c r="BG105" i="11" s="1"/>
  <c r="BF90" i="11"/>
  <c r="BG90" i="11" s="1"/>
  <c r="BF31" i="11"/>
  <c r="BG31" i="11" s="1"/>
  <c r="BF77" i="11"/>
  <c r="BG77" i="11" s="1"/>
  <c r="BF104" i="11"/>
  <c r="BG104" i="11" s="1"/>
  <c r="BF78" i="11"/>
  <c r="BG78" i="11" s="1"/>
  <c r="BF3" i="11"/>
  <c r="BG3" i="11" s="1"/>
  <c r="BF18" i="11"/>
  <c r="BG18" i="11" s="1"/>
  <c r="BF126" i="11"/>
  <c r="BG126" i="11" s="1"/>
  <c r="BF79" i="11"/>
  <c r="BG79" i="11" s="1"/>
  <c r="BF102" i="11"/>
  <c r="BG102" i="11" s="1"/>
  <c r="BF74" i="11"/>
  <c r="BG74" i="11" s="1"/>
  <c r="BF116" i="11"/>
  <c r="BG116" i="11" s="1"/>
  <c r="BF42" i="11"/>
  <c r="BG42" i="11" s="1"/>
  <c r="BF87" i="11"/>
  <c r="BG87" i="11" s="1"/>
  <c r="BF32" i="11"/>
  <c r="BG32" i="11" s="1"/>
  <c r="BF27" i="11"/>
  <c r="BG27" i="11" s="1"/>
  <c r="BF82" i="11"/>
  <c r="BG82" i="11" s="1"/>
  <c r="BF110" i="11"/>
  <c r="BG110" i="11" s="1"/>
  <c r="BF48" i="11"/>
  <c r="BG48" i="11" s="1"/>
  <c r="BF57" i="11"/>
  <c r="BG57" i="11" s="1"/>
  <c r="BF100" i="11"/>
  <c r="BG100" i="11" s="1"/>
  <c r="BF83" i="11"/>
  <c r="BG83" i="11" s="1"/>
  <c r="BF16" i="11"/>
  <c r="BG16" i="11" s="1"/>
  <c r="BF94" i="11"/>
  <c r="BG94" i="11" s="1"/>
  <c r="BF17" i="11"/>
  <c r="BG17" i="11" s="1"/>
  <c r="BF37" i="11"/>
  <c r="BG37" i="11" s="1"/>
  <c r="BF19" i="11"/>
  <c r="BG19" i="11" s="1"/>
  <c r="BF86" i="11"/>
  <c r="BG86" i="11" s="1"/>
  <c r="BF89" i="11"/>
  <c r="BG89" i="11" s="1"/>
  <c r="BF60" i="11"/>
  <c r="BG60" i="11" s="1"/>
  <c r="BF115" i="11"/>
  <c r="BG115" i="11" s="1"/>
  <c r="BF34" i="11"/>
  <c r="BG34" i="11" s="1"/>
  <c r="BF8" i="11"/>
  <c r="BG8" i="11" s="1"/>
  <c r="BF112" i="11"/>
  <c r="BG112" i="11" s="1"/>
  <c r="BF111" i="11"/>
  <c r="BG111" i="11" s="1"/>
  <c r="BF118" i="11"/>
  <c r="BG118" i="11" s="1"/>
  <c r="BF71" i="11"/>
  <c r="BG71" i="11" s="1"/>
  <c r="BF49" i="11"/>
  <c r="BG49" i="11" s="1"/>
  <c r="BF122" i="11"/>
  <c r="BG122" i="11" s="1"/>
  <c r="BF107" i="11"/>
  <c r="BG107" i="11" s="1"/>
  <c r="BF51" i="11"/>
  <c r="BG51" i="11" s="1"/>
  <c r="BF119" i="11"/>
  <c r="BG119" i="11" s="1"/>
  <c r="BF59" i="11"/>
  <c r="BG59" i="11" s="1"/>
  <c r="BF109" i="11"/>
  <c r="BG109" i="11" s="1"/>
  <c r="BF36" i="11"/>
  <c r="BG36" i="11" s="1"/>
  <c r="BF10" i="11"/>
  <c r="BG10" i="11" s="1"/>
  <c r="BF124" i="11"/>
  <c r="BG124" i="11" s="1"/>
  <c r="BF99" i="11"/>
  <c r="BG99" i="11" s="1"/>
  <c r="BF92" i="11"/>
  <c r="BG92" i="11" s="1"/>
  <c r="BF56" i="11"/>
  <c r="BG56" i="11" s="1"/>
  <c r="BF96" i="11"/>
  <c r="BG96" i="11" s="1"/>
  <c r="BF81" i="11"/>
  <c r="BG81" i="11" s="1"/>
  <c r="BF114" i="11"/>
  <c r="BG114" i="11" s="1"/>
  <c r="BF69" i="11"/>
  <c r="BG69" i="11" s="1"/>
  <c r="BF21" i="11"/>
  <c r="BG21" i="11" s="1"/>
  <c r="BF28" i="11"/>
  <c r="BG28" i="11" s="1"/>
  <c r="BF29" i="11"/>
  <c r="BG29" i="11" s="1"/>
  <c r="BF88" i="11"/>
  <c r="BG88" i="11" s="1"/>
  <c r="BF80" i="11"/>
  <c r="BG80" i="11" s="1"/>
  <c r="BF125" i="11"/>
  <c r="BG125" i="11" s="1"/>
  <c r="BF58" i="11"/>
  <c r="BG58" i="11" s="1"/>
  <c r="BF52" i="11"/>
  <c r="BG52" i="11" s="1"/>
  <c r="BF44" i="11"/>
  <c r="BG44" i="11" s="1"/>
  <c r="BF45" i="11"/>
  <c r="BG45" i="11" s="1"/>
  <c r="BF121" i="11"/>
  <c r="BG121" i="11" s="1"/>
  <c r="BF72" i="11"/>
  <c r="BG72" i="11" s="1"/>
  <c r="BF11" i="11"/>
  <c r="BG11" i="11" s="1"/>
  <c r="BF66" i="11"/>
  <c r="BG66" i="11" s="1"/>
  <c r="BF75" i="11"/>
  <c r="BG75" i="11" s="1"/>
  <c r="BF63" i="11"/>
  <c r="BG63" i="11" s="1"/>
  <c r="BF53" i="11"/>
  <c r="BG53" i="11" s="1"/>
  <c r="BF95" i="11"/>
  <c r="BG95" i="11" s="1"/>
  <c r="BF123" i="11"/>
  <c r="BG123" i="11" s="1"/>
  <c r="BF20" i="11"/>
  <c r="BG20" i="11" s="1"/>
  <c r="BF46" i="11"/>
  <c r="BG46" i="11" s="1"/>
  <c r="BF26" i="11"/>
  <c r="BG26" i="11" s="1"/>
  <c r="BF41" i="11"/>
  <c r="BG41" i="11" s="1"/>
  <c r="BF47" i="11"/>
  <c r="BG47" i="11" s="1"/>
  <c r="BF101" i="11"/>
  <c r="BG101" i="11" s="1"/>
  <c r="BF40" i="11"/>
  <c r="BG40" i="11" s="1"/>
  <c r="BF5" i="11"/>
  <c r="BG5" i="11" s="1"/>
  <c r="BF76" i="11"/>
  <c r="BG76" i="11" s="1"/>
  <c r="BF103" i="11"/>
  <c r="BG103" i="11" s="1"/>
  <c r="BF30" i="11"/>
  <c r="BG30" i="11" s="1"/>
  <c r="BF4" i="11"/>
  <c r="BG4" i="11" s="1"/>
  <c r="BF38" i="11"/>
  <c r="BG38" i="11" s="1"/>
  <c r="BF108" i="11"/>
  <c r="BG108" i="11" s="1"/>
  <c r="BF64" i="11"/>
  <c r="BG64" i="11" s="1"/>
  <c r="CE2" i="11"/>
  <c r="CF2" i="11" s="1"/>
  <c r="CN2" i="11"/>
  <c r="CC127" i="11"/>
  <c r="CD127" i="11"/>
  <c r="BR2" i="11"/>
  <c r="BS2" i="11" s="1"/>
  <c r="BF2" i="11"/>
  <c r="BG2" i="11" s="1"/>
  <c r="BT6" i="11" l="1"/>
  <c r="BU6" i="11" s="1"/>
  <c r="BT21" i="11"/>
  <c r="BU21" i="11" s="1"/>
  <c r="BT85" i="11"/>
  <c r="BU85" i="11" s="1"/>
  <c r="BT5" i="11"/>
  <c r="BU5" i="11" s="1"/>
  <c r="BT41" i="11"/>
  <c r="BU41" i="11" s="1"/>
  <c r="BT116" i="11"/>
  <c r="BU116" i="11" s="1"/>
  <c r="BT56" i="11"/>
  <c r="BU56" i="11" s="1"/>
  <c r="BT108" i="11"/>
  <c r="BU108" i="11" s="1"/>
  <c r="BT98" i="11"/>
  <c r="BU98" i="11" s="1"/>
  <c r="BT35" i="11"/>
  <c r="BU35" i="11" s="1"/>
  <c r="BT3" i="11"/>
  <c r="BU3" i="11" s="1"/>
  <c r="BT23" i="11"/>
  <c r="BU23" i="11" s="1"/>
  <c r="BT107" i="11"/>
  <c r="BU107" i="11" s="1"/>
  <c r="BT121" i="11"/>
  <c r="BU121" i="11" s="1"/>
  <c r="BT43" i="11"/>
  <c r="BU43" i="11" s="1"/>
  <c r="BT66" i="11"/>
  <c r="BU66" i="11" s="1"/>
  <c r="BT88" i="11"/>
  <c r="BU88" i="11" s="1"/>
  <c r="BT91" i="11"/>
  <c r="BU91" i="11" s="1"/>
  <c r="BT29" i="11"/>
  <c r="BU29" i="11" s="1"/>
  <c r="BT36" i="11"/>
  <c r="BU36" i="11" s="1"/>
  <c r="BT48" i="11"/>
  <c r="BU48" i="11" s="1"/>
  <c r="BT94" i="11"/>
  <c r="BU94" i="11" s="1"/>
  <c r="BT10" i="11"/>
  <c r="BU10" i="11" s="1"/>
  <c r="BT100" i="11"/>
  <c r="BU100" i="11" s="1"/>
  <c r="BT96" i="11"/>
  <c r="BU96" i="11" s="1"/>
  <c r="BT60" i="11"/>
  <c r="BU60" i="11" s="1"/>
  <c r="BT34" i="11"/>
  <c r="BU34" i="11" s="1"/>
  <c r="BT83" i="11"/>
  <c r="BU83" i="11" s="1"/>
  <c r="BT59" i="11"/>
  <c r="BU59" i="11" s="1"/>
  <c r="BT71" i="11"/>
  <c r="BU71" i="11" s="1"/>
  <c r="BT74" i="11"/>
  <c r="BU74" i="11" s="1"/>
  <c r="BT61" i="11"/>
  <c r="BU61" i="11" s="1"/>
  <c r="BT119" i="11"/>
  <c r="BU119" i="11" s="1"/>
  <c r="BT12" i="11"/>
  <c r="BU12" i="11" s="1"/>
  <c r="BT51" i="11"/>
  <c r="BU51" i="11" s="1"/>
  <c r="BT118" i="11"/>
  <c r="BU118" i="11" s="1"/>
  <c r="BT13" i="11"/>
  <c r="BU13" i="11" s="1"/>
  <c r="BT82" i="11"/>
  <c r="BU82" i="11" s="1"/>
  <c r="BT81" i="11"/>
  <c r="BU81" i="11" s="1"/>
  <c r="BT105" i="11"/>
  <c r="BU105" i="11" s="1"/>
  <c r="BT115" i="11"/>
  <c r="BU115" i="11" s="1"/>
  <c r="BT24" i="11"/>
  <c r="BU24" i="11" s="1"/>
  <c r="BT28" i="11"/>
  <c r="BU28" i="11" s="1"/>
  <c r="BT42" i="11"/>
  <c r="BU42" i="11" s="1"/>
  <c r="BT27" i="11"/>
  <c r="BU27" i="11" s="1"/>
  <c r="BT62" i="11"/>
  <c r="BU62" i="11" s="1"/>
  <c r="BT109" i="11"/>
  <c r="BU109" i="11" s="1"/>
  <c r="BT54" i="11"/>
  <c r="BU54" i="11" s="1"/>
  <c r="BT14" i="11"/>
  <c r="BU14" i="11" s="1"/>
  <c r="BT58" i="11"/>
  <c r="BU58" i="11" s="1"/>
  <c r="BT8" i="11"/>
  <c r="BU8" i="11" s="1"/>
  <c r="BT101" i="11"/>
  <c r="BU101" i="11" s="1"/>
  <c r="BT9" i="11"/>
  <c r="BU9" i="11" s="1"/>
  <c r="BT102" i="11"/>
  <c r="BU102" i="11" s="1"/>
  <c r="BT78" i="11"/>
  <c r="BU78" i="11" s="1"/>
  <c r="BT80" i="11"/>
  <c r="BU80" i="11" s="1"/>
  <c r="BT103" i="11"/>
  <c r="BU103" i="11" s="1"/>
  <c r="BT20" i="11"/>
  <c r="BU20" i="11" s="1"/>
  <c r="BT40" i="11"/>
  <c r="BU40" i="11" s="1"/>
  <c r="BT52" i="11"/>
  <c r="BU52" i="11" s="1"/>
  <c r="BT45" i="11"/>
  <c r="BU45" i="11" s="1"/>
  <c r="BT30" i="11"/>
  <c r="BU30" i="11" s="1"/>
  <c r="BT37" i="11"/>
  <c r="BU37" i="11" s="1"/>
  <c r="BT124" i="11"/>
  <c r="BU124" i="11" s="1"/>
  <c r="BT46" i="11"/>
  <c r="BU46" i="11" s="1"/>
  <c r="BT64" i="11"/>
  <c r="BU64" i="11" s="1"/>
  <c r="BT38" i="11"/>
  <c r="BU38" i="11" s="1"/>
  <c r="BT106" i="11"/>
  <c r="BU106" i="11" s="1"/>
  <c r="BT120" i="11"/>
  <c r="BU120" i="11" s="1"/>
  <c r="BT25" i="11"/>
  <c r="BU25" i="11" s="1"/>
  <c r="BT125" i="11"/>
  <c r="BU125" i="11" s="1"/>
  <c r="BT67" i="11"/>
  <c r="BU67" i="11" s="1"/>
  <c r="BT7" i="11"/>
  <c r="BU7" i="11" s="1"/>
  <c r="BT77" i="11"/>
  <c r="BU77" i="11" s="1"/>
  <c r="BT32" i="11"/>
  <c r="BU32" i="11" s="1"/>
  <c r="BT31" i="11"/>
  <c r="BU31" i="11" s="1"/>
  <c r="BT68" i="11"/>
  <c r="BU68" i="11" s="1"/>
  <c r="BT92" i="11"/>
  <c r="BU92" i="11" s="1"/>
  <c r="BT63" i="11"/>
  <c r="BU63" i="11" s="1"/>
  <c r="BT93" i="11"/>
  <c r="BU93" i="11" s="1"/>
  <c r="BT72" i="11"/>
  <c r="BU72" i="11" s="1"/>
  <c r="BT70" i="11"/>
  <c r="BU70" i="11" s="1"/>
  <c r="BT39" i="11"/>
  <c r="BU39" i="11" s="1"/>
  <c r="BT65" i="11"/>
  <c r="BU65" i="11" s="1"/>
  <c r="BT57" i="11"/>
  <c r="BU57" i="11" s="1"/>
  <c r="BT90" i="11"/>
  <c r="BU90" i="11" s="1"/>
  <c r="BT69" i="11"/>
  <c r="BU69" i="11" s="1"/>
  <c r="BT33" i="11"/>
  <c r="BU33" i="11" s="1"/>
  <c r="BT55" i="11"/>
  <c r="BU55" i="11" s="1"/>
  <c r="BT86" i="11"/>
  <c r="BU86" i="11" s="1"/>
  <c r="BT4" i="11"/>
  <c r="BU4" i="11"/>
  <c r="BT114" i="11"/>
  <c r="BU114" i="11" s="1"/>
  <c r="BT104" i="11"/>
  <c r="BU104" i="11" s="1"/>
  <c r="BT97" i="11"/>
  <c r="BU97" i="11" s="1"/>
  <c r="BT47" i="11"/>
  <c r="BU47" i="11" s="1"/>
  <c r="BT95" i="11"/>
  <c r="BU95" i="11" s="1"/>
  <c r="BT16" i="11"/>
  <c r="BU16" i="11" s="1"/>
  <c r="BT15" i="11"/>
  <c r="BU15" i="11" s="1"/>
  <c r="BT123" i="11"/>
  <c r="BU123" i="11" s="1"/>
  <c r="BT26" i="11"/>
  <c r="BU26" i="11" s="1"/>
  <c r="BT122" i="11"/>
  <c r="BU122" i="11" s="1"/>
  <c r="BT126" i="11"/>
  <c r="BU126" i="11" s="1"/>
  <c r="BT44" i="11"/>
  <c r="BU44" i="11" s="1"/>
  <c r="BT73" i="11"/>
  <c r="BU73" i="11" s="1"/>
  <c r="BT49" i="11"/>
  <c r="BU49" i="11" s="1"/>
  <c r="BT112" i="11"/>
  <c r="BU112" i="11" s="1"/>
  <c r="BT89" i="11"/>
  <c r="BU89" i="11" s="1"/>
  <c r="BT84" i="11"/>
  <c r="BU84" i="11" s="1"/>
  <c r="BT11" i="11"/>
  <c r="BU11" i="11" s="1"/>
  <c r="BT76" i="11"/>
  <c r="BU76" i="11" s="1"/>
  <c r="BT110" i="11"/>
  <c r="BU110" i="11" s="1"/>
  <c r="BT19" i="11"/>
  <c r="BU19" i="11" s="1"/>
  <c r="BT53" i="11"/>
  <c r="BU53" i="11" s="1"/>
  <c r="BT113" i="11"/>
  <c r="BU113" i="11" s="1"/>
  <c r="BT111" i="11"/>
  <c r="BU111" i="11" s="1"/>
  <c r="BT17" i="11"/>
  <c r="BU17" i="11" s="1"/>
  <c r="BT87" i="11"/>
  <c r="BU87" i="11" s="1"/>
  <c r="BT18" i="11"/>
  <c r="BU18" i="11" s="1"/>
  <c r="BT79" i="11"/>
  <c r="BU79" i="11" s="1"/>
  <c r="BT99" i="11"/>
  <c r="BU99" i="11" s="1"/>
  <c r="BT22" i="11"/>
  <c r="BU22" i="11" s="1"/>
  <c r="BH72" i="11"/>
  <c r="BI72" i="11" s="1"/>
  <c r="BH112" i="11"/>
  <c r="BI112" i="11" s="1"/>
  <c r="BH113" i="11"/>
  <c r="BI113" i="11" s="1"/>
  <c r="BH92" i="11"/>
  <c r="BI92" i="11" s="1"/>
  <c r="BH79" i="11"/>
  <c r="BI79" i="11" s="1"/>
  <c r="BH13" i="11"/>
  <c r="BI13" i="11" s="1"/>
  <c r="BH95" i="11"/>
  <c r="BI95" i="11" s="1"/>
  <c r="BH107" i="11"/>
  <c r="BI107" i="11" s="1"/>
  <c r="BH126" i="11"/>
  <c r="BI126" i="11" s="1"/>
  <c r="BH54" i="11"/>
  <c r="BI54" i="11" s="1"/>
  <c r="BH103" i="11"/>
  <c r="BI103" i="11" s="1"/>
  <c r="BH46" i="11"/>
  <c r="BI46" i="11" s="1"/>
  <c r="BH11" i="11"/>
  <c r="BI11" i="11" s="1"/>
  <c r="BH80" i="11"/>
  <c r="BI80" i="11" s="1"/>
  <c r="BH96" i="11"/>
  <c r="BI96" i="11" s="1"/>
  <c r="BH59" i="11"/>
  <c r="BI59" i="11" s="1"/>
  <c r="BH111" i="11"/>
  <c r="BI111" i="11" s="1"/>
  <c r="BH19" i="11"/>
  <c r="BI19" i="11" s="1"/>
  <c r="BH48" i="11"/>
  <c r="BI48" i="11" s="1"/>
  <c r="BH74" i="11"/>
  <c r="BI74" i="11" s="1"/>
  <c r="BH77" i="11"/>
  <c r="BI77" i="11" s="1"/>
  <c r="BH93" i="11"/>
  <c r="BI93" i="11" s="1"/>
  <c r="BH15" i="11"/>
  <c r="BI15" i="11" s="1"/>
  <c r="BH61" i="11"/>
  <c r="BI61" i="11" s="1"/>
  <c r="BH39" i="11"/>
  <c r="BI39" i="11" s="1"/>
  <c r="BH31" i="11"/>
  <c r="BI31" i="11" s="1"/>
  <c r="BH21" i="11"/>
  <c r="BI21" i="11" s="1"/>
  <c r="BH122" i="11"/>
  <c r="BI122" i="11" s="1"/>
  <c r="BH16" i="11"/>
  <c r="BI16" i="11" s="1"/>
  <c r="BH32" i="11"/>
  <c r="BI32" i="11" s="1"/>
  <c r="BH18" i="11"/>
  <c r="BI18" i="11" s="1"/>
  <c r="BH68" i="11"/>
  <c r="BI68" i="11" s="1"/>
  <c r="BH9" i="11"/>
  <c r="BI9" i="11" s="1"/>
  <c r="BH14" i="11"/>
  <c r="BI14" i="11" s="1"/>
  <c r="BH23" i="11"/>
  <c r="BI23" i="11" s="1"/>
  <c r="BH106" i="11"/>
  <c r="BI106" i="11" s="1"/>
  <c r="BH88" i="11"/>
  <c r="BI88" i="11" s="1"/>
  <c r="BH37" i="11"/>
  <c r="BI37" i="11" s="1"/>
  <c r="BH84" i="11"/>
  <c r="BI84" i="11" s="1"/>
  <c r="BH121" i="11"/>
  <c r="BI121" i="11" s="1"/>
  <c r="BH8" i="11"/>
  <c r="BI8" i="11" s="1"/>
  <c r="BH90" i="11"/>
  <c r="BI90" i="11" s="1"/>
  <c r="BH22" i="11"/>
  <c r="BI22" i="11" s="1"/>
  <c r="BH45" i="11"/>
  <c r="BI45" i="11" s="1"/>
  <c r="BH34" i="11"/>
  <c r="BI34" i="11" s="1"/>
  <c r="BH105" i="11"/>
  <c r="BI105" i="11" s="1"/>
  <c r="BH97" i="11"/>
  <c r="BI97" i="11" s="1"/>
  <c r="BH53" i="11"/>
  <c r="BI53" i="11" s="1"/>
  <c r="BH38" i="11"/>
  <c r="BI38" i="11" s="1"/>
  <c r="BH47" i="11"/>
  <c r="BI47" i="11" s="1"/>
  <c r="BH63" i="11"/>
  <c r="BI63" i="11" s="1"/>
  <c r="BH52" i="11"/>
  <c r="BI52" i="11" s="1"/>
  <c r="BH69" i="11"/>
  <c r="BI69" i="11" s="1"/>
  <c r="BH10" i="11"/>
  <c r="BI10" i="11" s="1"/>
  <c r="BH49" i="11"/>
  <c r="BI49" i="11" s="1"/>
  <c r="BH60" i="11"/>
  <c r="BI60" i="11" s="1"/>
  <c r="BH83" i="11"/>
  <c r="BI83" i="11" s="1"/>
  <c r="BH87" i="11"/>
  <c r="BI87" i="11" s="1"/>
  <c r="BH3" i="11"/>
  <c r="BI3" i="11" s="1"/>
  <c r="BH35" i="11"/>
  <c r="BI35" i="11" s="1"/>
  <c r="BH62" i="11"/>
  <c r="BI62" i="11" s="1"/>
  <c r="BH117" i="11"/>
  <c r="BI117" i="11" s="1"/>
  <c r="BH24" i="11"/>
  <c r="BI24" i="11" s="1"/>
  <c r="BH120" i="11"/>
  <c r="BI120" i="11" s="1"/>
  <c r="BH76" i="11"/>
  <c r="BI76" i="11" s="1"/>
  <c r="BH56" i="11"/>
  <c r="BI56" i="11" s="1"/>
  <c r="BH110" i="11"/>
  <c r="BI110" i="11" s="1"/>
  <c r="BH85" i="11"/>
  <c r="BI85" i="11" s="1"/>
  <c r="BH123" i="11"/>
  <c r="BI123" i="11" s="1"/>
  <c r="BH51" i="11"/>
  <c r="BI51" i="11" s="1"/>
  <c r="BH82" i="11"/>
  <c r="BI82" i="11" s="1"/>
  <c r="BH67" i="11"/>
  <c r="BI67" i="11" s="1"/>
  <c r="BH64" i="11"/>
  <c r="BI64" i="11" s="1"/>
  <c r="BH28" i="11"/>
  <c r="BI28" i="11"/>
  <c r="BH94" i="11"/>
  <c r="BI94" i="11" s="1"/>
  <c r="BH12" i="11"/>
  <c r="BI12" i="11" s="1"/>
  <c r="BH101" i="11"/>
  <c r="BI101" i="11" s="1"/>
  <c r="BH4" i="11"/>
  <c r="BI4" i="11" s="1"/>
  <c r="BH41" i="11"/>
  <c r="BI41" i="11" s="1"/>
  <c r="BH75" i="11"/>
  <c r="BI75" i="11" s="1"/>
  <c r="BH58" i="11"/>
  <c r="BI58" i="11"/>
  <c r="BH114" i="11"/>
  <c r="BI114" i="11" s="1"/>
  <c r="BH36" i="11"/>
  <c r="BI36" i="11" s="1"/>
  <c r="BH71" i="11"/>
  <c r="BI71" i="11" s="1"/>
  <c r="BH89" i="11"/>
  <c r="BI89" i="11" s="1"/>
  <c r="BH100" i="11"/>
  <c r="BI100" i="11" s="1"/>
  <c r="BH42" i="11"/>
  <c r="BI42" i="11" s="1"/>
  <c r="BH78" i="11"/>
  <c r="BI78" i="11" s="1"/>
  <c r="BH70" i="11"/>
  <c r="BI70" i="11" s="1"/>
  <c r="BH98" i="11"/>
  <c r="BI98" i="11" s="1"/>
  <c r="BH6" i="11"/>
  <c r="BI6" i="11" s="1"/>
  <c r="BH65" i="11"/>
  <c r="BI65" i="11" s="1"/>
  <c r="BH20" i="11"/>
  <c r="BI20" i="11" s="1"/>
  <c r="BH119" i="11"/>
  <c r="BI119" i="11" s="1"/>
  <c r="BH102" i="11"/>
  <c r="BI102" i="11" s="1"/>
  <c r="BH55" i="11"/>
  <c r="BI55" i="11" s="1"/>
  <c r="BH5" i="11"/>
  <c r="BI5" i="11" s="1"/>
  <c r="BH29" i="11"/>
  <c r="BI29" i="11" s="1"/>
  <c r="BH17" i="11"/>
  <c r="BI17" i="11" s="1"/>
  <c r="BH91" i="11"/>
  <c r="BI91" i="11" s="1"/>
  <c r="BH40" i="11"/>
  <c r="BI40" i="11" s="1"/>
  <c r="BH99" i="11"/>
  <c r="BI99" i="11" s="1"/>
  <c r="BH27" i="11"/>
  <c r="BI27" i="11" s="1"/>
  <c r="BH25" i="11"/>
  <c r="BI25" i="11" s="1"/>
  <c r="BH108" i="11"/>
  <c r="BI108" i="11" s="1"/>
  <c r="BH44" i="11"/>
  <c r="BI44" i="11" s="1"/>
  <c r="BH124" i="11"/>
  <c r="BI124" i="11" s="1"/>
  <c r="BH115" i="11"/>
  <c r="BI115" i="11" s="1"/>
  <c r="BH30" i="11"/>
  <c r="BI30" i="11" s="1"/>
  <c r="BH26" i="11"/>
  <c r="BI26" i="11" s="1"/>
  <c r="BH66" i="11"/>
  <c r="BI66" i="11" s="1"/>
  <c r="BH125" i="11"/>
  <c r="BI125" i="11" s="1"/>
  <c r="BH81" i="11"/>
  <c r="BI81" i="11" s="1"/>
  <c r="BH109" i="11"/>
  <c r="BI109" i="11" s="1"/>
  <c r="BH118" i="11"/>
  <c r="BI118" i="11" s="1"/>
  <c r="BH86" i="11"/>
  <c r="BI86" i="11" s="1"/>
  <c r="BH57" i="11"/>
  <c r="BI57" i="11" s="1"/>
  <c r="BH116" i="11"/>
  <c r="BI116" i="11" s="1"/>
  <c r="BH104" i="11"/>
  <c r="BI104" i="11" s="1"/>
  <c r="BH50" i="11"/>
  <c r="BI50" i="11" s="1"/>
  <c r="BH73" i="11"/>
  <c r="BI73" i="11" s="1"/>
  <c r="BH33" i="11"/>
  <c r="BI33" i="11" s="1"/>
  <c r="BH7" i="11"/>
  <c r="BI7" i="11"/>
  <c r="BT2" i="11"/>
  <c r="BU2" i="11" s="1"/>
  <c r="BH2" i="11"/>
  <c r="BI2" i="11" s="1"/>
  <c r="CJ2" i="11" s="1"/>
  <c r="CK2" i="11" s="1"/>
  <c r="BS127" i="11"/>
  <c r="BR127" i="11"/>
  <c r="BG127" i="11"/>
  <c r="CJ127" i="11" l="1"/>
  <c r="CI127" i="11"/>
  <c r="CK127" i="11" l="1"/>
  <c r="CL121" i="11" l="1"/>
  <c r="CM121" i="11" s="1"/>
  <c r="CO121" i="11" s="1"/>
  <c r="CL65" i="11"/>
  <c r="CM65" i="11" s="1"/>
  <c r="CO65" i="11" s="1"/>
  <c r="CL117" i="11"/>
  <c r="CM117" i="11" s="1"/>
  <c r="CO117" i="11" s="1"/>
  <c r="CL109" i="11"/>
  <c r="CM109" i="11" s="1"/>
  <c r="CO109" i="11" s="1"/>
  <c r="CL101" i="11"/>
  <c r="CM101" i="11" s="1"/>
  <c r="CO101" i="11" s="1"/>
  <c r="CL93" i="11"/>
  <c r="CM93" i="11" s="1"/>
  <c r="CO93" i="11" s="1"/>
  <c r="CL85" i="11"/>
  <c r="CM85" i="11" s="1"/>
  <c r="CO85" i="11" s="1"/>
  <c r="CL77" i="11"/>
  <c r="CM77" i="11" s="1"/>
  <c r="CO77" i="11" s="1"/>
  <c r="CL69" i="11"/>
  <c r="CM69" i="11" s="1"/>
  <c r="CO69" i="11" s="1"/>
  <c r="CL61" i="11"/>
  <c r="CM61" i="11" s="1"/>
  <c r="CO61" i="11" s="1"/>
  <c r="CL53" i="11"/>
  <c r="CM53" i="11" s="1"/>
  <c r="CO53" i="11" s="1"/>
  <c r="CL45" i="11"/>
  <c r="CM45" i="11" s="1"/>
  <c r="CO45" i="11" s="1"/>
  <c r="CL37" i="11"/>
  <c r="CM37" i="11" s="1"/>
  <c r="CO37" i="11" s="1"/>
  <c r="CL29" i="11"/>
  <c r="CM29" i="11" s="1"/>
  <c r="CO29" i="11" s="1"/>
  <c r="CL21" i="11"/>
  <c r="CM21" i="11" s="1"/>
  <c r="CO21" i="11" s="1"/>
  <c r="CL13" i="11"/>
  <c r="CM13" i="11" s="1"/>
  <c r="CO13" i="11" s="1"/>
  <c r="CL5" i="11"/>
  <c r="CM5" i="11" s="1"/>
  <c r="CO5" i="11" s="1"/>
  <c r="CL36" i="11"/>
  <c r="CM36" i="11" s="1"/>
  <c r="CO36" i="11" s="1"/>
  <c r="CL83" i="11"/>
  <c r="CM83" i="11" s="1"/>
  <c r="CO83" i="11" s="1"/>
  <c r="CL14" i="11"/>
  <c r="CM14" i="11" s="1"/>
  <c r="CO14" i="11" s="1"/>
  <c r="CL75" i="11"/>
  <c r="CM75" i="11" s="1"/>
  <c r="CO75" i="11" s="1"/>
  <c r="CL92" i="11"/>
  <c r="CM92" i="11" s="1"/>
  <c r="CO92" i="11" s="1"/>
  <c r="CL67" i="11"/>
  <c r="CM67" i="11" s="1"/>
  <c r="CO67" i="11" s="1"/>
  <c r="CL103" i="11"/>
  <c r="CM103" i="11" s="1"/>
  <c r="CO103" i="11" s="1"/>
  <c r="CL115" i="11"/>
  <c r="CM115" i="11" s="1"/>
  <c r="CO115" i="11" s="1"/>
  <c r="CL20" i="11"/>
  <c r="CM20" i="11" s="1"/>
  <c r="CO20" i="11" s="1"/>
  <c r="CL76" i="11"/>
  <c r="CM76" i="11" s="1"/>
  <c r="CO76" i="11" s="1"/>
  <c r="CL7" i="11"/>
  <c r="CM7" i="11" s="1"/>
  <c r="CO7" i="11" s="1"/>
  <c r="CL89" i="11"/>
  <c r="CM89" i="11" s="1"/>
  <c r="CO89" i="11" s="1"/>
  <c r="CL35" i="11"/>
  <c r="CM35" i="11" s="1"/>
  <c r="CO35" i="11" s="1"/>
  <c r="CL94" i="11"/>
  <c r="CM94" i="11" s="1"/>
  <c r="CO94" i="11" s="1"/>
  <c r="CL112" i="11"/>
  <c r="CM112" i="11" s="1"/>
  <c r="CO112" i="11" s="1"/>
  <c r="CL82" i="11"/>
  <c r="CM82" i="11" s="1"/>
  <c r="CO82" i="11" s="1"/>
  <c r="CL86" i="11"/>
  <c r="CM86" i="11" s="1"/>
  <c r="CO86" i="11" s="1"/>
  <c r="CL19" i="11"/>
  <c r="CM19" i="11" s="1"/>
  <c r="CO19" i="11" s="1"/>
  <c r="CL78" i="11"/>
  <c r="CM78" i="11" s="1"/>
  <c r="CO78" i="11" s="1"/>
  <c r="CL8" i="11"/>
  <c r="CM8" i="11" s="1"/>
  <c r="CO8" i="11" s="1"/>
  <c r="CL70" i="11"/>
  <c r="CM70" i="11" s="1"/>
  <c r="CO70" i="11" s="1"/>
  <c r="CL113" i="11"/>
  <c r="CM113" i="11" s="1"/>
  <c r="CO113" i="11" s="1"/>
  <c r="CL118" i="11"/>
  <c r="CM118" i="11" s="1"/>
  <c r="CO118" i="11" s="1"/>
  <c r="CL26" i="11"/>
  <c r="CM26" i="11" s="1"/>
  <c r="CO26" i="11" s="1"/>
  <c r="CL87" i="11"/>
  <c r="CM87" i="11" s="1"/>
  <c r="CO87" i="11" s="1"/>
  <c r="CL15" i="11"/>
  <c r="CM15" i="11" s="1"/>
  <c r="CO15" i="11" s="1"/>
  <c r="CL99" i="11"/>
  <c r="CM99" i="11" s="1"/>
  <c r="CO99" i="11" s="1"/>
  <c r="CL38" i="11"/>
  <c r="CM38" i="11" s="1"/>
  <c r="CO38" i="11" s="1"/>
  <c r="CL104" i="11"/>
  <c r="CM104" i="11" s="1"/>
  <c r="CO104" i="11" s="1"/>
  <c r="CL31" i="11"/>
  <c r="CM31" i="11" s="1"/>
  <c r="CO31" i="11" s="1"/>
  <c r="CL9" i="11"/>
  <c r="CM9" i="11" s="1"/>
  <c r="CO9" i="11" s="1"/>
  <c r="CL96" i="11"/>
  <c r="CM96" i="11" s="1"/>
  <c r="CO96" i="11" s="1"/>
  <c r="CL22" i="11"/>
  <c r="CM22" i="11" s="1"/>
  <c r="CO22" i="11" s="1"/>
  <c r="CL88" i="11"/>
  <c r="CM88" i="11" s="1"/>
  <c r="CO88" i="11" s="1"/>
  <c r="CL16" i="11"/>
  <c r="CM16" i="11" s="1"/>
  <c r="CO16" i="11" s="1"/>
  <c r="CL80" i="11"/>
  <c r="CM80" i="11" s="1"/>
  <c r="CO80" i="11" s="1"/>
  <c r="CL39" i="11"/>
  <c r="CM39" i="11" s="1"/>
  <c r="CO39" i="11" s="1"/>
  <c r="CL126" i="11"/>
  <c r="CM126" i="11" s="1"/>
  <c r="CO126" i="11" s="1"/>
  <c r="CL28" i="11"/>
  <c r="CM28" i="11" s="1"/>
  <c r="CO28" i="11" s="1"/>
  <c r="CL97" i="11"/>
  <c r="CM97" i="11" s="1"/>
  <c r="CO97" i="11" s="1"/>
  <c r="CL23" i="11"/>
  <c r="CM23" i="11" s="1"/>
  <c r="CO23" i="11" s="1"/>
  <c r="CL102" i="11"/>
  <c r="CM102" i="11" s="1"/>
  <c r="CO102" i="11" s="1"/>
  <c r="CL50" i="11"/>
  <c r="CM50" i="11" s="1"/>
  <c r="CO50" i="11" s="1"/>
  <c r="CL114" i="11"/>
  <c r="CM114" i="11" s="1"/>
  <c r="CO114" i="11" s="1"/>
  <c r="CL17" i="11"/>
  <c r="CM17" i="11" s="1"/>
  <c r="CO17" i="11" s="1"/>
  <c r="CL106" i="11"/>
  <c r="CM106" i="11" s="1"/>
  <c r="CO106" i="11" s="1"/>
  <c r="CL27" i="11"/>
  <c r="CM27" i="11" s="1"/>
  <c r="CO27" i="11" s="1"/>
  <c r="CL98" i="11"/>
  <c r="CM98" i="11" s="1"/>
  <c r="CO98" i="11" s="1"/>
  <c r="CL24" i="11"/>
  <c r="CM24" i="11" s="1"/>
  <c r="CO24" i="11" s="1"/>
  <c r="CL90" i="11"/>
  <c r="CM90" i="11" s="1"/>
  <c r="CO90" i="11" s="1"/>
  <c r="CL56" i="11"/>
  <c r="CM56" i="11" s="1"/>
  <c r="CO56" i="11" s="1"/>
  <c r="CL49" i="11"/>
  <c r="CM49" i="11" s="1"/>
  <c r="CO49" i="11" s="1"/>
  <c r="CL41" i="11"/>
  <c r="CM41" i="11" s="1"/>
  <c r="CO41" i="11" s="1"/>
  <c r="CL107" i="11"/>
  <c r="CM107" i="11" s="1"/>
  <c r="CO107" i="11" s="1"/>
  <c r="CL52" i="11"/>
  <c r="CM52" i="11" s="1"/>
  <c r="CO52" i="11" s="1"/>
  <c r="CL25" i="11"/>
  <c r="CM25" i="11" s="1"/>
  <c r="CO25" i="11" s="1"/>
  <c r="CL116" i="11"/>
  <c r="CM116" i="11" s="1"/>
  <c r="CO116" i="11" s="1"/>
  <c r="CL30" i="11"/>
  <c r="CM30" i="11" s="1"/>
  <c r="CO30" i="11" s="1"/>
  <c r="CL108" i="11"/>
  <c r="CM108" i="11" s="1"/>
  <c r="CO108" i="11" s="1"/>
  <c r="CL32" i="11"/>
  <c r="CM32" i="11" s="1"/>
  <c r="CO32" i="11" s="1"/>
  <c r="CL100" i="11"/>
  <c r="CM100" i="11" s="1"/>
  <c r="CO100" i="11" s="1"/>
  <c r="CL74" i="11"/>
  <c r="CM74" i="11" s="1"/>
  <c r="CO74" i="11" s="1"/>
  <c r="CL4" i="11"/>
  <c r="CM4" i="11" s="1"/>
  <c r="CO4" i="11" s="1"/>
  <c r="CL43" i="11"/>
  <c r="CM43" i="11" s="1"/>
  <c r="CO43" i="11" s="1"/>
  <c r="CL110" i="11"/>
  <c r="CM110" i="11" s="1"/>
  <c r="CO110" i="11" s="1"/>
  <c r="CL48" i="11"/>
  <c r="CM48" i="11" s="1"/>
  <c r="CO48" i="11" s="1"/>
  <c r="CL123" i="11"/>
  <c r="CM123" i="11" s="1"/>
  <c r="CO123" i="11" s="1"/>
  <c r="CL63" i="11"/>
  <c r="CM63" i="11" s="1"/>
  <c r="CO63" i="11" s="1"/>
  <c r="CL40" i="11"/>
  <c r="CM40" i="11" s="1"/>
  <c r="CO40" i="11" s="1"/>
  <c r="CL3" i="11"/>
  <c r="CM3" i="11" s="1"/>
  <c r="CO3" i="11" s="1"/>
  <c r="CL42" i="11"/>
  <c r="CM42" i="11" s="1"/>
  <c r="CO42" i="11" s="1"/>
  <c r="CL119" i="11"/>
  <c r="CM119" i="11" s="1"/>
  <c r="CO119" i="11" s="1"/>
  <c r="CL47" i="11"/>
  <c r="CM47" i="11" s="1"/>
  <c r="CO47" i="11" s="1"/>
  <c r="CL111" i="11"/>
  <c r="CM111" i="11" s="1"/>
  <c r="CO111" i="11" s="1"/>
  <c r="CL84" i="11"/>
  <c r="CM84" i="11" s="1"/>
  <c r="CO84" i="11" s="1"/>
  <c r="CL10" i="11"/>
  <c r="CM10" i="11" s="1"/>
  <c r="CO10" i="11" s="1"/>
  <c r="CL46" i="11"/>
  <c r="CM46" i="11" s="1"/>
  <c r="CO46" i="11" s="1"/>
  <c r="CL120" i="11"/>
  <c r="CM120" i="11" s="1"/>
  <c r="CO120" i="11" s="1"/>
  <c r="CL60" i="11"/>
  <c r="CM60" i="11" s="1"/>
  <c r="CO60" i="11" s="1"/>
  <c r="CL125" i="11"/>
  <c r="CM125" i="11" s="1"/>
  <c r="CO125" i="11" s="1"/>
  <c r="CL71" i="11"/>
  <c r="CM71" i="11" s="1"/>
  <c r="CO71" i="11" s="1"/>
  <c r="CL55" i="11"/>
  <c r="CM55" i="11" s="1"/>
  <c r="CO55" i="11" s="1"/>
  <c r="CL6" i="11"/>
  <c r="CM6" i="11" s="1"/>
  <c r="CO6" i="11" s="1"/>
  <c r="CL44" i="11"/>
  <c r="CM44" i="11" s="1"/>
  <c r="CO44" i="11" s="1"/>
  <c r="CL122" i="11"/>
  <c r="CM122" i="11" s="1"/>
  <c r="CO122" i="11" s="1"/>
  <c r="CL59" i="11"/>
  <c r="CM59" i="11" s="1"/>
  <c r="CO59" i="11" s="1"/>
  <c r="CL124" i="11"/>
  <c r="CM124" i="11" s="1"/>
  <c r="CO124" i="11" s="1"/>
  <c r="CL95" i="11"/>
  <c r="CM95" i="11" s="1"/>
  <c r="CO95" i="11" s="1"/>
  <c r="CL12" i="11"/>
  <c r="CM12" i="11" s="1"/>
  <c r="CO12" i="11" s="1"/>
  <c r="CL58" i="11"/>
  <c r="CM58" i="11" s="1"/>
  <c r="CO58" i="11" s="1"/>
  <c r="CL34" i="11"/>
  <c r="CM34" i="11" s="1"/>
  <c r="CO34" i="11" s="1"/>
  <c r="CL68" i="11"/>
  <c r="CM68" i="11" s="1"/>
  <c r="CO68" i="11" s="1"/>
  <c r="CL51" i="11"/>
  <c r="CM51" i="11" s="1"/>
  <c r="CO51" i="11" s="1"/>
  <c r="CL81" i="11"/>
  <c r="CM81" i="11" s="1"/>
  <c r="CO81" i="11" s="1"/>
  <c r="CL72" i="11"/>
  <c r="CM72" i="11" s="1"/>
  <c r="CO72" i="11" s="1"/>
  <c r="CL91" i="11"/>
  <c r="CM91" i="11" s="1"/>
  <c r="CO91" i="11" s="1"/>
  <c r="CL73" i="11"/>
  <c r="CM73" i="11" s="1"/>
  <c r="CO73" i="11" s="1"/>
  <c r="CL11" i="11"/>
  <c r="CM11" i="11" s="1"/>
  <c r="CO11" i="11" s="1"/>
  <c r="CL57" i="11"/>
  <c r="CM57" i="11" s="1"/>
  <c r="CO57" i="11" s="1"/>
  <c r="CL64" i="11"/>
  <c r="CM64" i="11" s="1"/>
  <c r="CO64" i="11" s="1"/>
  <c r="CL62" i="11"/>
  <c r="CM62" i="11" s="1"/>
  <c r="CO62" i="11" s="1"/>
  <c r="CL105" i="11"/>
  <c r="CM105" i="11" s="1"/>
  <c r="CO105" i="11" s="1"/>
  <c r="CL18" i="11"/>
  <c r="CM18" i="11" s="1"/>
  <c r="CO18" i="11" s="1"/>
  <c r="CL66" i="11"/>
  <c r="CM66" i="11" s="1"/>
  <c r="CO66" i="11" s="1"/>
  <c r="CL54" i="11"/>
  <c r="CM54" i="11" s="1"/>
  <c r="CO54" i="11" s="1"/>
  <c r="CL79" i="11"/>
  <c r="CM79" i="11" s="1"/>
  <c r="CO79" i="11" s="1"/>
  <c r="CL33" i="11"/>
  <c r="CM33" i="11" s="1"/>
  <c r="CO33" i="11" s="1"/>
  <c r="CL2" i="11"/>
  <c r="CM2" i="11" l="1"/>
  <c r="CL127" i="11"/>
  <c r="CO2" i="11" l="1"/>
  <c r="CM127" i="11"/>
</calcChain>
</file>

<file path=xl/sharedStrings.xml><?xml version="1.0" encoding="utf-8"?>
<sst xmlns="http://schemas.openxmlformats.org/spreadsheetml/2006/main" count="400" uniqueCount="273">
  <si>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</si>
  <si>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</si>
  <si>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</si>
  <si>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</si>
  <si>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</si>
  <si>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</si>
  <si>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</si>
  <si>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</si>
  <si>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</si>
  <si>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</si>
  <si>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</si>
  <si>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</si>
  <si>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</si>
  <si>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</si>
  <si>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</si>
  <si>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</si>
  <si>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</si>
  <si>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</si>
  <si>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</si>
  <si>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</si>
  <si>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</si>
  <si>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</si>
  <si>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</si>
  <si>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</si>
  <si>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</si>
  <si>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</si>
  <si>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</si>
  <si>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</si>
  <si>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</si>
  <si>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</si>
  <si>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</si>
  <si>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</si>
  <si>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</si>
  <si>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</si>
  <si>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</si>
  <si>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</si>
  <si>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</si>
  <si>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</si>
  <si>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</si>
  <si>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</si>
  <si>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</si>
  <si>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</si>
  <si>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</si>
  <si>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</si>
  <si>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</si>
  <si>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</si>
  <si>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</si>
  <si>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</si>
  <si>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</si>
  <si>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</si>
  <si>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</si>
  <si>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</si>
  <si>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</si>
  <si>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</si>
  <si>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</si>
  <si>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</si>
  <si>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</si>
  <si>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</si>
  <si>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</si>
  <si>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</si>
  <si>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</si>
  <si>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</si>
  <si>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</si>
  <si>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</si>
  <si>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</si>
  <si>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</si>
  <si>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</si>
  <si>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</si>
  <si>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</si>
  <si>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</si>
  <si>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</si>
  <si>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</si>
  <si>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</si>
  <si>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</si>
  <si>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</si>
  <si>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</si>
  <si>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</si>
  <si>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</si>
  <si>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</si>
  <si>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</si>
  <si>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</si>
  <si>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</si>
  <si>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</si>
  <si>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</si>
  <si>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</si>
  <si>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</si>
  <si>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</si>
  <si>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</si>
  <si>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</si>
  <si>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</si>
  <si>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</si>
  <si>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</si>
  <si>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</si>
  <si>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</si>
  <si>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</si>
  <si>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</si>
  <si>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</si>
  <si>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</si>
  <si>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</si>
  <si>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</si>
  <si>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</si>
  <si>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</si>
  <si>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</si>
  <si>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</si>
  <si>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</si>
  <si>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</si>
  <si>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</si>
  <si>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</si>
  <si>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</si>
  <si>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</si>
  <si>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</si>
  <si>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</si>
  <si>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</si>
  <si>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</si>
  <si>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</si>
  <si>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</si>
  <si>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</si>
  <si>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</si>
  <si>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</si>
  <si>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</si>
  <si>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</si>
  <si>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</si>
  <si>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</si>
  <si>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</si>
  <si>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</si>
  <si>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</si>
  <si>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</si>
  <si>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</si>
  <si>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</si>
  <si>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</si>
  <si>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</si>
  <si>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</si>
  <si>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</si>
  <si>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</si>
  <si>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</si>
  <si>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</si>
  <si>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</si>
  <si>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</si>
  <si>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</si>
  <si>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</si>
  <si>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</si>
  <si>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</si>
  <si>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</si>
  <si>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</si>
  <si>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</si>
  <si>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</si>
  <si>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</si>
  <si>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</si>
  <si>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</si>
  <si>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</si>
  <si>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</si>
  <si>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</si>
  <si>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</si>
  <si>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</si>
  <si>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</si>
  <si>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</si>
  <si>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</si>
  <si>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</si>
  <si>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</si>
  <si>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</si>
  <si>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</si>
  <si>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</si>
  <si>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</si>
  <si>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</si>
  <si>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</si>
  <si>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</si>
  <si>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</si>
  <si>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</si>
  <si>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</si>
  <si>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</si>
  <si>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</si>
  <si>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</si>
  <si>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</si>
  <si>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</si>
  <si>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</si>
  <si>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</si>
  <si>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</si>
  <si>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</si>
  <si>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</si>
  <si>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</si>
  <si>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</si>
  <si>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</si>
  <si>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</si>
  <si>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</si>
  <si>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</si>
  <si>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</si>
  <si>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</si>
  <si>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</si>
  <si>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</si>
  <si>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</si>
  <si>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</si>
  <si>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</si>
  <si>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</si>
  <si>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</si>
  <si>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</si>
  <si>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</si>
  <si>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</si>
  <si>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FCPT</t>
  </si>
  <si>
    <t>wSharpe</t>
  </si>
  <si>
    <t>AMEH</t>
  </si>
  <si>
    <t>APT</t>
  </si>
  <si>
    <t>BYRN</t>
  </si>
  <si>
    <t>EP</t>
  </si>
  <si>
    <t>FCUV</t>
  </si>
  <si>
    <t>GBOX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</si>
  <si>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</si>
  <si>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</si>
  <si>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</si>
  <si>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</si>
  <si>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</si>
  <si>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</si>
  <si>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</si>
  <si>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</si>
  <si>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</si>
  <si>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</si>
  <si>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</si>
  <si>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</si>
  <si>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</si>
  <si>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</si>
  <si>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CUBE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</si>
  <si>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</si>
  <si>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</si>
  <si>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</si>
  <si>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</si>
  <si>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</si>
  <si>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</si>
  <si>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</si>
  <si>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</si>
  <si>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</si>
  <si>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</si>
  <si>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</si>
  <si>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</si>
  <si>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</si>
  <si>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</si>
  <si>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</si>
  <si>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</si>
  <si>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</si>
  <si>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</si>
  <si>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</si>
  <si>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</si>
  <si>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</si>
  <si>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</si>
  <si>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</si>
  <si>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</si>
  <si>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</si>
  <si>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</si>
  <si>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</si>
  <si>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</si>
  <si>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</si>
  <si>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</si>
  <si>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</si>
  <si>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</si>
  <si>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</si>
  <si>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</si>
  <si>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</si>
  <si>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</si>
  <si>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</si>
  <si>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</si>
  <si>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</si>
  <si>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</si>
  <si>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CF</t>
  </si>
  <si>
    <t>CSGP</t>
  </si>
  <si>
    <t>CSIQ</t>
  </si>
  <si>
    <t>CTSH</t>
  </si>
  <si>
    <t>EPSN</t>
  </si>
  <si>
    <t>FKWL</t>
  </si>
  <si>
    <t>GCBC</t>
  </si>
  <si>
    <t>NTAP</t>
  </si>
  <si>
    <t>PACB</t>
  </si>
  <si>
    <t>PARR</t>
  </si>
  <si>
    <t>SIX</t>
  </si>
  <si>
    <t>SNEX</t>
  </si>
  <si>
    <t>UTHR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</si>
</sst>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8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S26" sqref="S26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198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231</v>
      </c>
      <c r="AV1" s="40" t="s">
        <v>232</v>
      </c>
      <c r="AW1" s="40" t="s">
        <v>233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224</v>
      </c>
      <c r="CH1" s="40" t="s">
        <v>247</v>
      </c>
      <c r="CI1" s="41" t="s">
        <v>237</v>
      </c>
      <c r="CJ1" s="41" t="s">
        <v>238</v>
      </c>
      <c r="CK1" s="41" t="s">
        <v>239</v>
      </c>
      <c r="CL1" s="41" t="s">
        <v>240</v>
      </c>
      <c r="CM1" s="41" t="s">
        <v>241</v>
      </c>
      <c r="CN1" s="41" t="s">
        <v>242</v>
      </c>
      <c r="CO1" s="41" t="s">
        <v>243</v>
      </c>
      <c r="CP1" s="41" t="s">
        <v>253</v>
      </c>
      <c r="CQ1" s="41" t="s">
        <v>259</v>
      </c>
    </row>
    <row r="2" spans="1:95" x14ac:dyDescent="0.2">
      <c r="A2" s="33" t="s">
        <v>182</v>
      </c>
      <c r="B2">
        <v>0</v>
      </c>
      <c r="C2">
        <v>1</v>
      </c>
      <c r="D2">
        <v>0.40183926429428202</v>
      </c>
      <c r="E2">
        <v>0.59816073570571704</v>
      </c>
      <c r="F2">
        <v>0.85129224652087399</v>
      </c>
      <c r="G2">
        <v>0.85129224652087399</v>
      </c>
      <c r="H2">
        <v>0.15683814303638599</v>
      </c>
      <c r="I2">
        <v>0.21539104976997001</v>
      </c>
      <c r="J2">
        <v>0.18379753064875501</v>
      </c>
      <c r="K2">
        <v>0.39555709167068098</v>
      </c>
      <c r="L2">
        <v>0.85682260015951905</v>
      </c>
      <c r="M2">
        <v>-0.23285111332091399</v>
      </c>
      <c r="N2" s="21">
        <v>0</v>
      </c>
      <c r="O2">
        <v>1.0063915875326599</v>
      </c>
      <c r="P2">
        <v>0.98912102482369202</v>
      </c>
      <c r="Q2">
        <v>1.01226414179611</v>
      </c>
      <c r="R2">
        <v>0.99168518903505098</v>
      </c>
      <c r="S2">
        <v>147.27000427246</v>
      </c>
      <c r="T2" s="27">
        <f>IF(C2,P2,R2)</f>
        <v>0.98912102482369202</v>
      </c>
      <c r="U2" s="27">
        <f>IF(D2 = 0,O2,Q2)</f>
        <v>1.01226414179611</v>
      </c>
      <c r="V2" s="39">
        <f>S2*T2^(1-N2)</f>
        <v>145.66785755176514</v>
      </c>
      <c r="W2" s="38">
        <f>S2*U2^(N2+1)</f>
        <v>149.07614448717118</v>
      </c>
      <c r="X2" s="44">
        <f>0.5 * (D2-MAX($D$3:$D$126))/(MIN($D$3:$D$126)-MAX($D$3:$D$126)) + 0.75</f>
        <v>1.0422535211267607</v>
      </c>
      <c r="Y2" s="44">
        <f>AVERAGE(D2, F2, G2, H2, I2, J2, K2)</f>
        <v>0.43657251035168881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PERCENTILE($L$2:$L$126, 0.05)</f>
        <v>-7.9040341213011109E-2</v>
      </c>
      <c r="AG2" s="22">
        <f>PERCENTILE($L$2:$L$126, 0.95)</f>
        <v>0.99713792047032956</v>
      </c>
      <c r="AH2" s="22">
        <f>MIN(MAX(L2,AF2), AG2)</f>
        <v>0.85682260015951905</v>
      </c>
      <c r="AI2" s="22">
        <f>AH2-$AH$127+1</f>
        <v>1.9358629413725301</v>
      </c>
      <c r="AJ2" s="22">
        <f>PERCENTILE($M$2:$M$126, 0.02)</f>
        <v>-0.66434473742159872</v>
      </c>
      <c r="AK2" s="22">
        <f>PERCENTILE($M$2:$M$126, 0.98)</f>
        <v>1.2320583287577402</v>
      </c>
      <c r="AL2" s="22">
        <f>MIN(MAX(M2,AJ2), AK2)</f>
        <v>-0.23285111332091399</v>
      </c>
      <c r="AM2" s="22">
        <f>AL2-$AL$127 + 1</f>
        <v>1.4314936241006846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14.0442458859751</v>
      </c>
      <c r="AS2" s="17">
        <f>(AI2^4) *Z2*AC2*AO2</f>
        <v>14.0442458859751</v>
      </c>
      <c r="AT2" s="17">
        <f>(AM2^4)*AA2*AP2*AQ2</f>
        <v>4.19911406523061</v>
      </c>
      <c r="AU2" s="17">
        <f>MIN(AR2, 0.05*AR$127)</f>
        <v>14.0442458859751</v>
      </c>
      <c r="AV2" s="17">
        <f>MIN(AS2, 0.05*AS$127)</f>
        <v>14.0442458859751</v>
      </c>
      <c r="AW2" s="17">
        <f>MIN(AT2, 0.05*AT$127)</f>
        <v>4.19911406523061</v>
      </c>
      <c r="AX2" s="14">
        <f>AU2/$AU$127</f>
        <v>2.1809293335397179E-2</v>
      </c>
      <c r="AY2" s="14">
        <f>AV2/$AV$127</f>
        <v>2.911249251225654E-2</v>
      </c>
      <c r="AZ2" s="67">
        <f>AW2/$AW$127</f>
        <v>2.481881889548869E-3</v>
      </c>
      <c r="BA2" s="21">
        <f>N2</f>
        <v>0</v>
      </c>
      <c r="BB2" s="66">
        <v>1473</v>
      </c>
      <c r="BC2" s="15">
        <f>$D$133*AX2</f>
        <v>2650.7887491575148</v>
      </c>
      <c r="BD2" s="19">
        <f>BC2-BB2</f>
        <v>1177.7887491575148</v>
      </c>
      <c r="BE2" s="53">
        <f>BD2*IF($BD$127 &gt; 0, (BD2&gt;0), (BD2&lt;0))</f>
        <v>1177.7887491575148</v>
      </c>
      <c r="BF2" s="61">
        <f>BE2/$BE$127</f>
        <v>4.9625235500612673E-2</v>
      </c>
      <c r="BG2" s="62">
        <f>BF2*$BD$127</f>
        <v>205.89510209204312</v>
      </c>
      <c r="BH2" s="63">
        <f>(IF(BG2 &gt; 0, V2, W2))</f>
        <v>145.66785755176514</v>
      </c>
      <c r="BI2" s="46">
        <f>BG2/BH2</f>
        <v>1.4134559644970091</v>
      </c>
      <c r="BJ2" s="64">
        <f>BB2/BC2</f>
        <v>0.55568366225643417</v>
      </c>
      <c r="BK2" s="66">
        <v>0</v>
      </c>
      <c r="BL2" s="66">
        <v>5891</v>
      </c>
      <c r="BM2" s="66">
        <v>0</v>
      </c>
      <c r="BN2" s="10">
        <f>SUM(BK2:BM2)</f>
        <v>5891</v>
      </c>
      <c r="BO2" s="15">
        <f>AY2*$D$132</f>
        <v>5256.4351980429919</v>
      </c>
      <c r="BP2" s="9">
        <f>BO2-BN2</f>
        <v>-634.56480195700806</v>
      </c>
      <c r="BQ2" s="53">
        <f>BP2*IF($BP$127 &gt; 0, (BP2&gt;0), (BP2&lt;0))</f>
        <v>0</v>
      </c>
      <c r="BR2" s="7">
        <f>BQ2/$BQ$127</f>
        <v>0</v>
      </c>
      <c r="BS2" s="62">
        <f>BR2*$BP$127</f>
        <v>0</v>
      </c>
      <c r="BT2" s="48">
        <f>IF(BS2&gt;0,V2,W2)</f>
        <v>149.07614448717118</v>
      </c>
      <c r="BU2" s="46">
        <f>BS2/BT2</f>
        <v>0</v>
      </c>
      <c r="BV2" s="64">
        <f>BN2/BO2</f>
        <v>1.1207215114519553</v>
      </c>
      <c r="BW2" s="16">
        <f>BB2+BN2+BY2</f>
        <v>7364</v>
      </c>
      <c r="BX2" s="69">
        <f>BC2+BO2+BZ2</f>
        <v>7919.0525962860966</v>
      </c>
      <c r="BY2" s="66">
        <v>0</v>
      </c>
      <c r="BZ2" s="15">
        <f>AZ2*$D$135</f>
        <v>11.828649085589911</v>
      </c>
      <c r="CA2" s="37">
        <f>BZ2-BY2</f>
        <v>11.828649085589911</v>
      </c>
      <c r="CB2" s="54">
        <f>CA2*(CA2&lt;&gt;0)</f>
        <v>11.828649085589911</v>
      </c>
      <c r="CC2" s="26">
        <f>CB2/$CB$127</f>
        <v>8.3891128266595071E-3</v>
      </c>
      <c r="CD2" s="47">
        <f>CC2 * $CA$127</f>
        <v>11.828649085589911</v>
      </c>
      <c r="CE2" s="48">
        <f>IF(CD2&gt;0, V2, W2)</f>
        <v>145.66785755176514</v>
      </c>
      <c r="CF2" s="65">
        <f>CD2/CE2</f>
        <v>8.1202876766320486E-2</v>
      </c>
      <c r="CG2" t="s">
        <v>225</v>
      </c>
      <c r="CH2" s="66">
        <v>0</v>
      </c>
      <c r="CI2" s="15">
        <f>AZ2*$CH$130</f>
        <v>20.770869533634485</v>
      </c>
      <c r="CJ2" s="37">
        <f>CI2-CH2</f>
        <v>20.770869533634485</v>
      </c>
      <c r="CK2" s="54">
        <f>CJ2*(CJ2&lt;&gt;0)</f>
        <v>20.770869533634485</v>
      </c>
      <c r="CL2" s="26">
        <f>CK2/$CK$127</f>
        <v>3.0572371995340711E-3</v>
      </c>
      <c r="CM2" s="47">
        <f>CL2 * $CJ$127</f>
        <v>20.770869533634485</v>
      </c>
      <c r="CN2" s="48">
        <f>IF(CD2&gt;0,V2,W2)</f>
        <v>145.66785755176514</v>
      </c>
      <c r="CO2" s="65">
        <f>CM2/CN2</f>
        <v>0.14259061595831643</v>
      </c>
      <c r="CP2" s="70">
        <f>N2</f>
        <v>0</v>
      </c>
      <c r="CQ2" s="1">
        <f>BW2+BY2</f>
        <v>7364</v>
      </c>
    </row>
    <row r="3" spans="1:95" x14ac:dyDescent="0.2">
      <c r="A3" s="25" t="s">
        <v>183</v>
      </c>
      <c r="B3">
        <v>0</v>
      </c>
      <c r="C3">
        <v>1</v>
      </c>
      <c r="D3">
        <v>0.40983606557377</v>
      </c>
      <c r="E3">
        <v>0.59016393442622905</v>
      </c>
      <c r="F3">
        <v>0.44493041749502898</v>
      </c>
      <c r="G3">
        <v>0.44493041749502898</v>
      </c>
      <c r="H3">
        <v>0.39314094521120801</v>
      </c>
      <c r="I3">
        <v>0.23212045169385101</v>
      </c>
      <c r="J3">
        <v>0.30208616946456401</v>
      </c>
      <c r="K3">
        <v>0.36661604642915302</v>
      </c>
      <c r="L3">
        <v>0.81569886476255105</v>
      </c>
      <c r="M3">
        <v>7.7589554064777494E-2</v>
      </c>
      <c r="N3" s="21">
        <v>0</v>
      </c>
      <c r="O3">
        <v>1.00941796467455</v>
      </c>
      <c r="P3">
        <v>0.99472535738367795</v>
      </c>
      <c r="Q3">
        <v>1.0021136324871001</v>
      </c>
      <c r="R3">
        <v>0.99077696209386301</v>
      </c>
      <c r="S3">
        <v>256.22000122070301</v>
      </c>
      <c r="T3" s="27">
        <f>IF(C3,P3,R3)</f>
        <v>0.99472535738367795</v>
      </c>
      <c r="U3" s="27">
        <f>IF(D3 = 0,O3,Q3)</f>
        <v>1.0021136324871001</v>
      </c>
      <c r="V3" s="39">
        <f>S3*T3^(1-N3)</f>
        <v>254.8685322831102</v>
      </c>
      <c r="W3" s="38">
        <f>S3*U3^(N3+1)</f>
        <v>256.76155613912789</v>
      </c>
      <c r="X3" s="44">
        <f>0.5 * (D3-MAX($D$3:$D$126))/(MIN($D$3:$D$126)-MAX($D$3:$D$126)) + 0.75</f>
        <v>1.0381110190555098</v>
      </c>
      <c r="Y3" s="44">
        <f>AVERAGE(D3, F3, G3, H3, I3, J3, K3)</f>
        <v>0.37052293048037205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PERCENTILE($L$2:$L$126, 0.05)</f>
        <v>-7.9040341213011109E-2</v>
      </c>
      <c r="AG3" s="22">
        <f>PERCENTILE($L$2:$L$126, 0.95)</f>
        <v>0.99713792047032956</v>
      </c>
      <c r="AH3" s="22">
        <f>MIN(MAX(L3,AF3), AG3)</f>
        <v>0.81569886476255105</v>
      </c>
      <c r="AI3" s="22">
        <f>AH3-$AH$127+1</f>
        <v>1.8947392059755621</v>
      </c>
      <c r="AJ3" s="22">
        <f>PERCENTILE($M$2:$M$126, 0.02)</f>
        <v>-0.66434473742159872</v>
      </c>
      <c r="AK3" s="22">
        <f>PERCENTILE($M$2:$M$126, 0.98)</f>
        <v>1.2320583287577402</v>
      </c>
      <c r="AL3" s="22">
        <f>MIN(MAX(M3,AJ3), AK3)</f>
        <v>7.7589554064777494E-2</v>
      </c>
      <c r="AM3" s="22">
        <f>AL3-$AL$127 + 1</f>
        <v>1.7419342914863762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12.888363210529146</v>
      </c>
      <c r="AS3" s="17">
        <f>(AI3^4) *Z3*AC3*AO3</f>
        <v>12.888363210529146</v>
      </c>
      <c r="AT3" s="17">
        <f>(AM3^4)*AA3*AP3*AQ3</f>
        <v>9.207189352570909</v>
      </c>
      <c r="AU3" s="17">
        <f>MIN(AR3, 0.05*AR$127)</f>
        <v>12.888363210529146</v>
      </c>
      <c r="AV3" s="17">
        <f>MIN(AS3, 0.05*AS$127)</f>
        <v>12.888363210529146</v>
      </c>
      <c r="AW3" s="17">
        <f>MIN(AT3, 0.05*AT$127)</f>
        <v>9.207189352570909</v>
      </c>
      <c r="AX3" s="14">
        <f>AU3/$AU$127</f>
        <v>2.0014324453851269E-2</v>
      </c>
      <c r="AY3" s="14">
        <f>AV3/$AV$127</f>
        <v>2.6716448893597623E-2</v>
      </c>
      <c r="AZ3" s="67">
        <f>AW3/$AW$127</f>
        <v>5.4418994466009958E-3</v>
      </c>
      <c r="BA3" s="21">
        <f>N3</f>
        <v>0</v>
      </c>
      <c r="BB3" s="66">
        <v>1537</v>
      </c>
      <c r="BC3" s="15">
        <f>$D$133*AX3</f>
        <v>2432.6210514188988</v>
      </c>
      <c r="BD3" s="19">
        <f>BC3-BB3</f>
        <v>895.62105141889879</v>
      </c>
      <c r="BE3" s="53">
        <f>BD3*IF($BD$127 &gt; 0, (BD3&gt;0), (BD3&lt;0))</f>
        <v>895.62105141889879</v>
      </c>
      <c r="BF3" s="61">
        <f>BE3/$BE$127</f>
        <v>3.7736313602724995E-2</v>
      </c>
      <c r="BG3" s="62">
        <f>BF3*$BD$127</f>
        <v>156.56796513770686</v>
      </c>
      <c r="BH3" s="63">
        <f>(IF(BG3 &gt; 0, V3, W3))</f>
        <v>254.8685322831102</v>
      </c>
      <c r="BI3" s="46">
        <f>BG3/BH3</f>
        <v>0.61430873295801691</v>
      </c>
      <c r="BJ3" s="64">
        <f>BB3/BC3</f>
        <v>0.63182878365025197</v>
      </c>
      <c r="BK3" s="66">
        <v>1025</v>
      </c>
      <c r="BL3" s="66">
        <v>3331</v>
      </c>
      <c r="BM3" s="66">
        <v>0</v>
      </c>
      <c r="BN3" s="10">
        <f>SUM(BK3:BM3)</f>
        <v>4356</v>
      </c>
      <c r="BO3" s="15">
        <f>AY3*$D$132</f>
        <v>4823.8151464324128</v>
      </c>
      <c r="BP3" s="9">
        <f>BO3-BN3</f>
        <v>467.8151464324128</v>
      </c>
      <c r="BQ3" s="53">
        <f>BP3*IF($BP$127 &gt; 0, (BP3&gt;0), (BP3&lt;0))</f>
        <v>467.8151464324128</v>
      </c>
      <c r="BR3" s="7">
        <f>BQ3/$BQ$127</f>
        <v>2.9628075371434241E-2</v>
      </c>
      <c r="BS3" s="62">
        <f>BR3*$BP$127</f>
        <v>57.330325843725888</v>
      </c>
      <c r="BT3" s="48">
        <f>IF(BS3&gt;0,V3,W3)</f>
        <v>254.8685322831102</v>
      </c>
      <c r="BU3" s="46">
        <f>BS3/BT3</f>
        <v>0.22494077762429635</v>
      </c>
      <c r="BV3" s="64">
        <f>BN3/BO3</f>
        <v>0.90301967794549542</v>
      </c>
      <c r="BW3" s="16">
        <f>BB3+BN3+BY3</f>
        <v>5893</v>
      </c>
      <c r="BX3" s="69">
        <f>BC3+BO3+BZ3</f>
        <v>7282.3722906138119</v>
      </c>
      <c r="BY3" s="66">
        <v>0</v>
      </c>
      <c r="BZ3" s="15">
        <f>AZ3*$D$135</f>
        <v>25.936092762500348</v>
      </c>
      <c r="CA3" s="37">
        <f>BZ3-BY3</f>
        <v>25.936092762500348</v>
      </c>
      <c r="CB3" s="54">
        <f>CA3*(CA3&lt;&gt;0)</f>
        <v>25.936092762500348</v>
      </c>
      <c r="CC3" s="26">
        <f>CB3/$CB$127</f>
        <v>1.8394392030142082E-2</v>
      </c>
      <c r="CD3" s="47">
        <f>CC3 * $CA$127</f>
        <v>25.936092762500348</v>
      </c>
      <c r="CE3" s="48">
        <f>IF(CD3&gt;0, V3, W3)</f>
        <v>254.8685322831102</v>
      </c>
      <c r="CF3" s="65">
        <f>CD3/CE3</f>
        <v>0.10176263240567615</v>
      </c>
      <c r="CG3" t="s">
        <v>225</v>
      </c>
      <c r="CH3" s="66">
        <v>0</v>
      </c>
      <c r="CI3" s="15">
        <f>AZ3*$CH$130</f>
        <v>45.543256468603737</v>
      </c>
      <c r="CJ3" s="37">
        <f>CI3-CH3</f>
        <v>45.543256468603737</v>
      </c>
      <c r="CK3" s="54">
        <f>CJ3*(CJ3&lt;&gt;0)</f>
        <v>45.543256468603737</v>
      </c>
      <c r="CL3" s="26">
        <f>CK3/$CK$127</f>
        <v>6.7034525270243924E-3</v>
      </c>
      <c r="CM3" s="47">
        <f>CL3 * $CJ$127</f>
        <v>45.543256468603737</v>
      </c>
      <c r="CN3" s="48">
        <f>IF(CD3&gt;0,V3,W3)</f>
        <v>254.8685322831102</v>
      </c>
      <c r="CO3" s="65">
        <f>CM3/CN3</f>
        <v>0.17869313273250181</v>
      </c>
      <c r="CP3" s="70">
        <f>N3</f>
        <v>0</v>
      </c>
      <c r="CQ3" s="1">
        <f>BW3+BY3</f>
        <v>5893</v>
      </c>
    </row>
    <row r="4" spans="1:95" x14ac:dyDescent="0.2">
      <c r="A4" s="25" t="s">
        <v>184</v>
      </c>
      <c r="B4">
        <v>1</v>
      </c>
      <c r="C4">
        <v>1</v>
      </c>
      <c r="D4">
        <v>0.83771929824561397</v>
      </c>
      <c r="E4">
        <v>0.162280701754385</v>
      </c>
      <c r="F4">
        <v>0.84255319148936103</v>
      </c>
      <c r="G4">
        <v>0.84255319148936103</v>
      </c>
      <c r="H4">
        <v>0.59248554913294704</v>
      </c>
      <c r="I4">
        <v>0.90462427745664697</v>
      </c>
      <c r="J4">
        <v>0.73210437219558899</v>
      </c>
      <c r="K4">
        <v>0.78538963279171703</v>
      </c>
      <c r="L4">
        <v>0.110391867317623</v>
      </c>
      <c r="M4">
        <v>-0.37217585953300802</v>
      </c>
      <c r="N4" s="21">
        <v>0</v>
      </c>
      <c r="O4">
        <v>1.0149727281863701</v>
      </c>
      <c r="P4">
        <v>0.98545857620177302</v>
      </c>
      <c r="Q4">
        <v>1.01214144563442</v>
      </c>
      <c r="R4">
        <v>0.99248554514105602</v>
      </c>
      <c r="S4">
        <v>119.949996948242</v>
      </c>
      <c r="T4" s="27">
        <f>IF(C4,P4,R4)</f>
        <v>0.98545857620177302</v>
      </c>
      <c r="U4" s="27">
        <f>IF(D4 = 0,O4,Q4)</f>
        <v>1.01214144563442</v>
      </c>
      <c r="V4" s="39">
        <f>S4*T4^(1-N4)</f>
        <v>118.20575320802158</v>
      </c>
      <c r="W4" s="38">
        <f>S4*U4^(N4+1)</f>
        <v>121.40636331503792</v>
      </c>
      <c r="X4" s="44">
        <f>0.5 * (D4-MAX($D$3:$D$126))/(MIN($D$3:$D$126)-MAX($D$3:$D$126)) + 0.75</f>
        <v>0.81645899649704201</v>
      </c>
      <c r="Y4" s="44">
        <f>AVERAGE(D4, F4, G4, H4, I4, J4, K4)</f>
        <v>0.79106135897160512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PERCENTILE($L$2:$L$126, 0.05)</f>
        <v>-7.9040341213011109E-2</v>
      </c>
      <c r="AG4" s="22">
        <f>PERCENTILE($L$2:$L$126, 0.95)</f>
        <v>0.99713792047032956</v>
      </c>
      <c r="AH4" s="22">
        <f>MIN(MAX(L4,AF4), AG4)</f>
        <v>0.110391867317623</v>
      </c>
      <c r="AI4" s="22">
        <f>AH4-$AH$127+1</f>
        <v>1.1894322085306341</v>
      </c>
      <c r="AJ4" s="22">
        <f>PERCENTILE($M$2:$M$126, 0.02)</f>
        <v>-0.66434473742159872</v>
      </c>
      <c r="AK4" s="22">
        <f>PERCENTILE($M$2:$M$126, 0.98)</f>
        <v>1.2320583287577402</v>
      </c>
      <c r="AL4" s="22">
        <f>MIN(MAX(M4,AJ4), AK4)</f>
        <v>-0.37217585953300802</v>
      </c>
      <c r="AM4" s="22">
        <f>AL4-$AL$127 + 1</f>
        <v>1.2921688778885907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2.0015146727045736</v>
      </c>
      <c r="AS4" s="17">
        <f>(AI4^4) *Z4*AC4*AO4</f>
        <v>2.0015146727045736</v>
      </c>
      <c r="AT4" s="17">
        <f>(AM4^4)*AA4*AP4*AQ4</f>
        <v>2.7878994557608681</v>
      </c>
      <c r="AU4" s="17">
        <f>MIN(AR4, 0.05*AR$127)</f>
        <v>2.0015146727045736</v>
      </c>
      <c r="AV4" s="17">
        <f>MIN(AS4, 0.05*AS$127)</f>
        <v>2.0015146727045736</v>
      </c>
      <c r="AW4" s="17">
        <f>MIN(AT4, 0.05*AT$127)</f>
        <v>2.7878994557608681</v>
      </c>
      <c r="AX4" s="14">
        <f>AU4/$AU$127</f>
        <v>3.1081498406195676E-3</v>
      </c>
      <c r="AY4" s="14">
        <f>AV4/$AV$127</f>
        <v>4.1489647358333645E-3</v>
      </c>
      <c r="AZ4" s="67">
        <f>AW4/$AW$127</f>
        <v>1.647784999799964E-3</v>
      </c>
      <c r="BA4" s="21">
        <f>N4</f>
        <v>0</v>
      </c>
      <c r="BB4" s="66">
        <v>240</v>
      </c>
      <c r="BC4" s="15">
        <f>$D$133*AX4</f>
        <v>377.77696422826472</v>
      </c>
      <c r="BD4" s="19">
        <f>BC4-BB4</f>
        <v>137.77696422826472</v>
      </c>
      <c r="BE4" s="53">
        <f>BD4*IF($BD$127 &gt; 0, (BD4&gt;0), (BD4&lt;0))</f>
        <v>137.77696422826472</v>
      </c>
      <c r="BF4" s="61">
        <f>BE4/$BE$127</f>
        <v>5.8051278731248357E-3</v>
      </c>
      <c r="BG4" s="62">
        <f>BF4*$BD$127</f>
        <v>24.085475545595074</v>
      </c>
      <c r="BH4" s="63">
        <f>(IF(BG4 &gt; 0, V4, W4))</f>
        <v>118.20575320802158</v>
      </c>
      <c r="BI4" s="46">
        <f>BG4/BH4</f>
        <v>0.20375891098302826</v>
      </c>
      <c r="BJ4" s="64">
        <f>BB4/BC4</f>
        <v>0.63529548576441108</v>
      </c>
      <c r="BK4" s="66">
        <v>0</v>
      </c>
      <c r="BL4" s="66">
        <v>600</v>
      </c>
      <c r="BM4" s="66">
        <v>0</v>
      </c>
      <c r="BN4" s="10">
        <f>SUM(BK4:BM4)</f>
        <v>600</v>
      </c>
      <c r="BO4" s="15">
        <f>AY4*$D$132</f>
        <v>749.12047684312893</v>
      </c>
      <c r="BP4" s="9">
        <f>BO4-BN4</f>
        <v>149.12047684312893</v>
      </c>
      <c r="BQ4" s="53">
        <f>BP4*IF($BP$127 &gt; 0, (BP4&gt;0), (BP4&lt;0))</f>
        <v>149.12047684312893</v>
      </c>
      <c r="BR4" s="7">
        <f>BQ4/$BQ$127</f>
        <v>9.444227620729136E-3</v>
      </c>
      <c r="BS4" s="62">
        <f>BR4*$BP$127</f>
        <v>18.274580446111081</v>
      </c>
      <c r="BT4" s="48">
        <f>IF(BS4&gt;0,V4,W4)</f>
        <v>118.20575320802158</v>
      </c>
      <c r="BU4" s="46">
        <f>BS4/BT4</f>
        <v>0.15459975466634857</v>
      </c>
      <c r="BV4" s="64">
        <f>BN4/BO4</f>
        <v>0.80093925950130473</v>
      </c>
      <c r="BW4" s="16">
        <f>BB4+BN4+BY4</f>
        <v>840</v>
      </c>
      <c r="BX4" s="69">
        <f>BC4+BO4+BZ4</f>
        <v>1134.7507843804401</v>
      </c>
      <c r="BY4" s="66">
        <v>0</v>
      </c>
      <c r="BZ4" s="15">
        <f>AZ4*$D$135</f>
        <v>7.853343309046628</v>
      </c>
      <c r="CA4" s="37">
        <f>BZ4-BY4</f>
        <v>7.853343309046628</v>
      </c>
      <c r="CB4" s="54">
        <f>CA4*(CA4&lt;&gt;0)</f>
        <v>7.853343309046628</v>
      </c>
      <c r="CC4" s="26">
        <f>CB4/$CB$127</f>
        <v>5.5697470276926415E-3</v>
      </c>
      <c r="CD4" s="47">
        <f>CC4 * $CA$127</f>
        <v>7.853343309046628</v>
      </c>
      <c r="CE4" s="48">
        <f>IF(CD4&gt;0, V4, W4)</f>
        <v>118.20575320802158</v>
      </c>
      <c r="CF4" s="65">
        <f>CD4/CE4</f>
        <v>6.6437910980746501E-2</v>
      </c>
      <c r="CG4" t="s">
        <v>225</v>
      </c>
      <c r="CH4" s="66">
        <v>0</v>
      </c>
      <c r="CI4" s="15">
        <f>AZ4*$CH$130</f>
        <v>13.790312663325899</v>
      </c>
      <c r="CJ4" s="37">
        <f>CI4-CH4</f>
        <v>13.790312663325899</v>
      </c>
      <c r="CK4" s="54">
        <f>CJ4*(CJ4&lt;&gt;0)</f>
        <v>13.790312663325899</v>
      </c>
      <c r="CL4" s="26">
        <f>CK4/$CK$127</f>
        <v>2.029778137080644E-3</v>
      </c>
      <c r="CM4" s="47">
        <f>CL4 * $CJ$127</f>
        <v>13.790312663325899</v>
      </c>
      <c r="CN4" s="48">
        <f>IF(CD4&gt;0,V4,W4)</f>
        <v>118.20575320802158</v>
      </c>
      <c r="CO4" s="65">
        <f>CM4/CN4</f>
        <v>0.11666363344478967</v>
      </c>
      <c r="CP4" s="70">
        <f>N4</f>
        <v>0</v>
      </c>
      <c r="CQ4" s="1">
        <f>BW4+BY4</f>
        <v>840</v>
      </c>
    </row>
    <row r="5" spans="1:95" x14ac:dyDescent="0.2">
      <c r="A5" s="25" t="s">
        <v>185</v>
      </c>
      <c r="B5">
        <v>1</v>
      </c>
      <c r="C5">
        <v>1</v>
      </c>
      <c r="D5">
        <v>0.33706517393042701</v>
      </c>
      <c r="E5">
        <v>0.66293482606957199</v>
      </c>
      <c r="F5">
        <v>0.73320079522862802</v>
      </c>
      <c r="G5">
        <v>0.73320079522862802</v>
      </c>
      <c r="H5">
        <v>4.8933500627352501E-2</v>
      </c>
      <c r="I5">
        <v>0.16185696361355001</v>
      </c>
      <c r="J5">
        <v>8.8995661863514805E-2</v>
      </c>
      <c r="K5">
        <v>0.25544410357302599</v>
      </c>
      <c r="L5">
        <v>0.87074989626989097</v>
      </c>
      <c r="M5">
        <v>-0.26144609489258902</v>
      </c>
      <c r="N5" s="21">
        <v>0</v>
      </c>
      <c r="O5">
        <v>1.0130722701038399</v>
      </c>
      <c r="P5">
        <v>0.98932278631524395</v>
      </c>
      <c r="Q5">
        <v>1.0070008383292199</v>
      </c>
      <c r="R5">
        <v>0.970944705386248</v>
      </c>
      <c r="S5">
        <v>306.36999511718699</v>
      </c>
      <c r="T5" s="27">
        <f>IF(C5,P5,R5)</f>
        <v>0.98932278631524395</v>
      </c>
      <c r="U5" s="27">
        <f>IF(D5 = 0,O5,Q5)</f>
        <v>1.0070008383292199</v>
      </c>
      <c r="V5" s="39">
        <f>S5*T5^(1-N5)</f>
        <v>303.09881721272313</v>
      </c>
      <c r="W5" s="38">
        <f>S5*U5^(N5+1)</f>
        <v>308.51484192192629</v>
      </c>
      <c r="X5" s="44">
        <f>0.5 * (D5-MAX($D$3:$D$126))/(MIN($D$3:$D$126)-MAX($D$3:$D$126)) + 0.75</f>
        <v>1.0758077879038943</v>
      </c>
      <c r="Y5" s="44">
        <f>AVERAGE(D5, F5, G5, H5, I5, J5, K5)</f>
        <v>0.3369567134378752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PERCENTILE($L$2:$L$126, 0.05)</f>
        <v>-7.9040341213011109E-2</v>
      </c>
      <c r="AG5" s="22">
        <f>PERCENTILE($L$2:$L$126, 0.95)</f>
        <v>0.99713792047032956</v>
      </c>
      <c r="AH5" s="22">
        <f>MIN(MAX(L5,AF5), AG5)</f>
        <v>0.87074989626989097</v>
      </c>
      <c r="AI5" s="22">
        <f>AH5-$AH$127+1</f>
        <v>1.9497902374829019</v>
      </c>
      <c r="AJ5" s="22">
        <f>PERCENTILE($M$2:$M$126, 0.02)</f>
        <v>-0.66434473742159872</v>
      </c>
      <c r="AK5" s="22">
        <f>PERCENTILE($M$2:$M$126, 0.98)</f>
        <v>1.2320583287577402</v>
      </c>
      <c r="AL5" s="22">
        <f>MIN(MAX(M5,AJ5), AK5)</f>
        <v>-0.26144609489258902</v>
      </c>
      <c r="AM5" s="22">
        <f>AL5-$AL$127 + 1</f>
        <v>1.4028986425290098</v>
      </c>
      <c r="AN5" s="46">
        <v>1</v>
      </c>
      <c r="AO5" s="46">
        <v>0</v>
      </c>
      <c r="AP5" s="51">
        <v>1</v>
      </c>
      <c r="AQ5" s="21">
        <v>1</v>
      </c>
      <c r="AR5" s="17">
        <f>(AI5^4)*AB5*AE5*AN5</f>
        <v>14.452785802419294</v>
      </c>
      <c r="AS5" s="17">
        <f>(AI5^4) *Z5*AC5*AO5</f>
        <v>0</v>
      </c>
      <c r="AT5" s="17">
        <f>(AM5^4)*AA5*AP5*AQ5</f>
        <v>3.873514445886991</v>
      </c>
      <c r="AU5" s="17">
        <f>MIN(AR5, 0.05*AR$127)</f>
        <v>14.452785802419294</v>
      </c>
      <c r="AV5" s="17">
        <f>MIN(AS5, 0.05*AS$127)</f>
        <v>0</v>
      </c>
      <c r="AW5" s="17">
        <f>MIN(AT5, 0.05*AT$127)</f>
        <v>3.873514445886991</v>
      </c>
      <c r="AX5" s="14">
        <f>AU5/$AU$127</f>
        <v>2.2443714503275463E-2</v>
      </c>
      <c r="AY5" s="14">
        <f>AV5/$AV$127</f>
        <v>0</v>
      </c>
      <c r="AZ5" s="67">
        <f>AW5/$AW$127</f>
        <v>2.2894365818149974E-3</v>
      </c>
      <c r="BA5" s="21">
        <f>N5</f>
        <v>0</v>
      </c>
      <c r="BB5" s="66">
        <v>3983</v>
      </c>
      <c r="BC5" s="15">
        <f>$D$133*AX5</f>
        <v>2727.8988355861129</v>
      </c>
      <c r="BD5" s="19">
        <f>BC5-BB5</f>
        <v>-1255.1011644138871</v>
      </c>
      <c r="BE5" s="53">
        <f>BD5*IF($BD$127 &gt; 0, (BD5&gt;0), (BD5&lt;0))</f>
        <v>0</v>
      </c>
      <c r="BF5" s="61">
        <f>BE5/$BE$127</f>
        <v>0</v>
      </c>
      <c r="BG5" s="62">
        <f>BF5*$BD$127</f>
        <v>0</v>
      </c>
      <c r="BH5" s="63">
        <f>(IF(BG5 &gt; 0, V5, W5))</f>
        <v>308.51484192192629</v>
      </c>
      <c r="BI5" s="46">
        <f>BG5/BH5</f>
        <v>0</v>
      </c>
      <c r="BJ5" s="64">
        <f>BB5/BC5</f>
        <v>1.4600981341539441</v>
      </c>
      <c r="BK5" s="66">
        <v>0</v>
      </c>
      <c r="BL5" s="66">
        <v>0</v>
      </c>
      <c r="BM5" s="66">
        <v>0</v>
      </c>
      <c r="BN5" s="10">
        <f>SUM(BK5:BM5)</f>
        <v>0</v>
      </c>
      <c r="BO5" s="15">
        <f>AY5*$D$132</f>
        <v>0</v>
      </c>
      <c r="BP5" s="9">
        <f>BO5-BN5</f>
        <v>0</v>
      </c>
      <c r="BQ5" s="53">
        <f>BP5*IF($BP$127 &gt; 0, (BP5&gt;0), (BP5&lt;0))</f>
        <v>0</v>
      </c>
      <c r="BR5" s="7">
        <f>BQ5/$BQ$127</f>
        <v>0</v>
      </c>
      <c r="BS5" s="62">
        <f>BR5*$BP$127</f>
        <v>0</v>
      </c>
      <c r="BT5" s="48">
        <f>IF(BS5&gt;0,V5,W5)</f>
        <v>308.51484192192629</v>
      </c>
      <c r="BU5" s="46">
        <f>BS5/BT5</f>
        <v>0</v>
      </c>
      <c r="BV5" s="64" t="e">
        <f>BN5/BO5</f>
        <v>#DIV/0!</v>
      </c>
      <c r="BW5" s="16">
        <f>BB5+BN5+BY5</f>
        <v>3983</v>
      </c>
      <c r="BX5" s="69">
        <f>BC5+BO5+BZ5</f>
        <v>2738.8102903350432</v>
      </c>
      <c r="BY5" s="66">
        <v>0</v>
      </c>
      <c r="BZ5" s="15">
        <f>AZ5*$D$135</f>
        <v>10.911454748930277</v>
      </c>
      <c r="CA5" s="37">
        <f>BZ5-BY5</f>
        <v>10.911454748930277</v>
      </c>
      <c r="CB5" s="54">
        <f>CA5*(CA5&lt;&gt;0)</f>
        <v>10.911454748930277</v>
      </c>
      <c r="CC5" s="26">
        <f>CB5/$CB$127</f>
        <v>7.738620389312249E-3</v>
      </c>
      <c r="CD5" s="47">
        <f>CC5 * $CA$127</f>
        <v>10.911454748930277</v>
      </c>
      <c r="CE5" s="48">
        <f>IF(CD5&gt;0, V5, W5)</f>
        <v>303.09881721272313</v>
      </c>
      <c r="CF5" s="65">
        <f>CD5/CE5</f>
        <v>3.5999661263185719E-2</v>
      </c>
      <c r="CG5" t="s">
        <v>225</v>
      </c>
      <c r="CH5" s="66">
        <v>0</v>
      </c>
      <c r="CI5" s="15">
        <f>AZ5*$CH$130</f>
        <v>19.160294753209712</v>
      </c>
      <c r="CJ5" s="37">
        <f>CI5-CH5</f>
        <v>19.160294753209712</v>
      </c>
      <c r="CK5" s="54">
        <f>CJ5*(CJ5&lt;&gt;0)</f>
        <v>19.160294753209712</v>
      </c>
      <c r="CL5" s="26">
        <f>CK5/$CK$127</f>
        <v>2.8201787979407868E-3</v>
      </c>
      <c r="CM5" s="47">
        <f>CL5 * $CJ$127</f>
        <v>19.160294753209712</v>
      </c>
      <c r="CN5" s="48">
        <f>IF(CD5&gt;0,V5,W5)</f>
        <v>303.09881721272313</v>
      </c>
      <c r="CO5" s="65">
        <f>CM5/CN5</f>
        <v>6.3214680048594471E-2</v>
      </c>
      <c r="CP5" s="70">
        <f>N5</f>
        <v>0</v>
      </c>
      <c r="CQ5" s="1">
        <f>BW5+BY5</f>
        <v>3983</v>
      </c>
    </row>
    <row r="6" spans="1:95" x14ac:dyDescent="0.2">
      <c r="A6" s="25" t="s">
        <v>186</v>
      </c>
      <c r="B6">
        <v>1</v>
      </c>
      <c r="C6">
        <v>1</v>
      </c>
      <c r="D6">
        <v>0.36111111111111099</v>
      </c>
      <c r="E6">
        <v>0.63888888888888795</v>
      </c>
      <c r="F6">
        <v>0.39220779220779201</v>
      </c>
      <c r="G6">
        <v>0.39220779220779201</v>
      </c>
      <c r="H6">
        <v>0.230650154798761</v>
      </c>
      <c r="I6">
        <v>0.11764705882352899</v>
      </c>
      <c r="J6">
        <v>0.164727994977374</v>
      </c>
      <c r="K6">
        <v>0.25418025734681299</v>
      </c>
      <c r="L6">
        <v>0.72862277710152001</v>
      </c>
      <c r="M6">
        <v>0.26378033214775898</v>
      </c>
      <c r="N6" s="21">
        <v>0</v>
      </c>
      <c r="O6">
        <v>1.03500512261257</v>
      </c>
      <c r="P6">
        <v>0.97000746797494597</v>
      </c>
      <c r="Q6">
        <v>1.0226546054925201</v>
      </c>
      <c r="R6">
        <v>0.964839414117308</v>
      </c>
      <c r="S6">
        <v>13.060000419616699</v>
      </c>
      <c r="T6" s="27">
        <f>IF(C6,P6,R6)</f>
        <v>0.97000746797494597</v>
      </c>
      <c r="U6" s="27">
        <f>IF(D6 = 0,O6,Q6)</f>
        <v>1.0226546054925201</v>
      </c>
      <c r="V6" s="39">
        <f>S6*T6^(1-N6)</f>
        <v>12.668297938784127</v>
      </c>
      <c r="W6" s="38">
        <f>S6*U6^(N6+1)</f>
        <v>13.355869576855262</v>
      </c>
      <c r="X6" s="44">
        <f>0.5 * (D6-MAX($D$3:$D$126))/(MIN($D$3:$D$126)-MAX($D$3:$D$126)) + 0.75</f>
        <v>1.0633515143146459</v>
      </c>
      <c r="Y6" s="44">
        <f>AVERAGE(D6, F6, G6, H6, I6, J6, K6)</f>
        <v>0.27324745163902453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PERCENTILE($L$2:$L$126, 0.05)</f>
        <v>-7.9040341213011109E-2</v>
      </c>
      <c r="AG6" s="22">
        <f>PERCENTILE($L$2:$L$126, 0.95)</f>
        <v>0.99713792047032956</v>
      </c>
      <c r="AH6" s="22">
        <f>MIN(MAX(L6,AF6), AG6)</f>
        <v>0.72862277710152001</v>
      </c>
      <c r="AI6" s="22">
        <f>AH6-$AH$127+1</f>
        <v>1.8076631183145311</v>
      </c>
      <c r="AJ6" s="22">
        <f>PERCENTILE($M$2:$M$126, 0.02)</f>
        <v>-0.66434473742159872</v>
      </c>
      <c r="AK6" s="22">
        <f>PERCENTILE($M$2:$M$126, 0.98)</f>
        <v>1.2320583287577402</v>
      </c>
      <c r="AL6" s="22">
        <f>MIN(MAX(M6,AJ6), AK6)</f>
        <v>0.26378033214775898</v>
      </c>
      <c r="AM6" s="22">
        <f>AL6-$AL$127 + 1</f>
        <v>1.9281250695693577</v>
      </c>
      <c r="AN6" s="46">
        <v>1</v>
      </c>
      <c r="AO6" s="46">
        <v>1</v>
      </c>
      <c r="AP6" s="51">
        <v>1</v>
      </c>
      <c r="AQ6" s="21">
        <v>1</v>
      </c>
      <c r="AR6" s="17">
        <f>(AI6^4)*AB6*AE6*AN6</f>
        <v>10.677510050072208</v>
      </c>
      <c r="AS6" s="17">
        <f>(AI6^4) *Z6*AC6*AO6</f>
        <v>10.677510050072208</v>
      </c>
      <c r="AT6" s="17">
        <f>(AM6^4)*AA6*AP6*AQ6</f>
        <v>13.821042598460521</v>
      </c>
      <c r="AU6" s="17">
        <f>MIN(AR6, 0.05*AR$127)</f>
        <v>10.677510050072208</v>
      </c>
      <c r="AV6" s="17">
        <f>MIN(AS6, 0.05*AS$127)</f>
        <v>10.677510050072208</v>
      </c>
      <c r="AW6" s="17">
        <f>MIN(AT6, 0.05*AT$127)</f>
        <v>13.821042598460521</v>
      </c>
      <c r="AX6" s="14">
        <f>AU6/$AU$127</f>
        <v>1.6581093115595788E-2</v>
      </c>
      <c r="AY6" s="14">
        <f>AV6/$AV$127</f>
        <v>2.2133543794807226E-2</v>
      </c>
      <c r="AZ6" s="67">
        <f>AW6/$AW$127</f>
        <v>8.1689124865244097E-3</v>
      </c>
      <c r="BA6" s="21">
        <f>N6</f>
        <v>0</v>
      </c>
      <c r="BB6" s="66">
        <v>12</v>
      </c>
      <c r="BC6" s="15">
        <f>$D$133*AX6</f>
        <v>2015.3323816419745</v>
      </c>
      <c r="BD6" s="19">
        <f>BC6-BB6</f>
        <v>2003.3323816419745</v>
      </c>
      <c r="BE6" s="53">
        <f>BD6*IF($BD$127 &gt; 0, (BD6&gt;0), (BD6&lt;0))</f>
        <v>2003.3323816419745</v>
      </c>
      <c r="BF6" s="61">
        <f>BE6/$BE$127</f>
        <v>8.4408890215753457E-2</v>
      </c>
      <c r="BG6" s="62">
        <f>BF6*$BD$127</f>
        <v>350.21248550516299</v>
      </c>
      <c r="BH6" s="63">
        <f>(IF(BG6 &gt; 0, V6, W6))</f>
        <v>12.668297938784127</v>
      </c>
      <c r="BI6" s="46">
        <f>BG6/BH6</f>
        <v>27.644793893975592</v>
      </c>
      <c r="BJ6" s="64">
        <f>BB6/BC6</f>
        <v>5.954352795256088E-3</v>
      </c>
      <c r="BK6" s="66">
        <v>170</v>
      </c>
      <c r="BL6" s="66">
        <v>2651</v>
      </c>
      <c r="BM6" s="66">
        <v>91</v>
      </c>
      <c r="BN6" s="10">
        <f>SUM(BK6:BM6)</f>
        <v>2912</v>
      </c>
      <c r="BO6" s="15">
        <f>AY6*$D$132</f>
        <v>3996.3441334152135</v>
      </c>
      <c r="BP6" s="9">
        <f>BO6-BN6</f>
        <v>1084.3441334152135</v>
      </c>
      <c r="BQ6" s="53">
        <f>BP6*IF($BP$127 &gt; 0, (BP6&gt;0), (BP6&lt;0))</f>
        <v>1084.3441334152135</v>
      </c>
      <c r="BR6" s="7">
        <f>BQ6/$BQ$127</f>
        <v>6.8674624920550792E-2</v>
      </c>
      <c r="BS6" s="62">
        <f>BR6*$BP$127</f>
        <v>132.88539922126725</v>
      </c>
      <c r="BT6" s="48">
        <f>IF(BS6&gt;0,V6,W6)</f>
        <v>12.668297938784127</v>
      </c>
      <c r="BU6" s="46">
        <f>BS6/BT6</f>
        <v>10.489601670516226</v>
      </c>
      <c r="BV6" s="64">
        <f>BN6/BO6</f>
        <v>0.72866597639864661</v>
      </c>
      <c r="BW6" s="16">
        <f>BB6+BN6+BY6</f>
        <v>2924</v>
      </c>
      <c r="BX6" s="69">
        <f>BC6+BO6+BZ6</f>
        <v>6050.6095519679639</v>
      </c>
      <c r="BY6" s="66">
        <v>0</v>
      </c>
      <c r="BZ6" s="15">
        <f>AZ6*$D$135</f>
        <v>38.933036910775336</v>
      </c>
      <c r="CA6" s="37">
        <f>BZ6-BY6</f>
        <v>38.933036910775336</v>
      </c>
      <c r="CB6" s="54">
        <f>CA6*(CA6&lt;&gt;0)</f>
        <v>38.933036910775336</v>
      </c>
      <c r="CC6" s="26">
        <f>CB6/$CB$127</f>
        <v>2.7612082915443488E-2</v>
      </c>
      <c r="CD6" s="47">
        <f>CC6 * $CA$127</f>
        <v>38.933036910775336</v>
      </c>
      <c r="CE6" s="48">
        <f>IF(CD6&gt;0, V6, W6)</f>
        <v>12.668297938784127</v>
      </c>
      <c r="CF6" s="65">
        <f>CD6/CE6</f>
        <v>3.0732650194136526</v>
      </c>
      <c r="CG6" t="s">
        <v>225</v>
      </c>
      <c r="CH6" s="66">
        <v>0</v>
      </c>
      <c r="CI6" s="15">
        <f>AZ6*$CH$130</f>
        <v>68.365628599722783</v>
      </c>
      <c r="CJ6" s="37">
        <f>CI6-CH6</f>
        <v>68.365628599722783</v>
      </c>
      <c r="CK6" s="54">
        <f>CJ6*(CJ6&lt;&gt;0)</f>
        <v>68.365628599722783</v>
      </c>
      <c r="CL6" s="26">
        <f>CK6/$CK$127</f>
        <v>1.0062647718534408E-2</v>
      </c>
      <c r="CM6" s="47">
        <f>CL6 * $CJ$127</f>
        <v>68.365628599722783</v>
      </c>
      <c r="CN6" s="48">
        <f>IF(CD6&gt;0,V6,W6)</f>
        <v>12.668297938784127</v>
      </c>
      <c r="CO6" s="65">
        <f>CM6/CN6</f>
        <v>5.3965914703048385</v>
      </c>
      <c r="CP6" s="70">
        <f>N6</f>
        <v>0</v>
      </c>
      <c r="CQ6" s="1">
        <f>BW6+BY6</f>
        <v>2924</v>
      </c>
    </row>
    <row r="7" spans="1:95" x14ac:dyDescent="0.2">
      <c r="A7" s="25" t="s">
        <v>145</v>
      </c>
      <c r="B7">
        <v>0</v>
      </c>
      <c r="C7">
        <v>0</v>
      </c>
      <c r="D7">
        <v>7.3170731707316999E-2</v>
      </c>
      <c r="E7">
        <v>0.92682926829268297</v>
      </c>
      <c r="F7">
        <v>0.19920477137176901</v>
      </c>
      <c r="G7">
        <v>0.19920477137176901</v>
      </c>
      <c r="H7">
        <v>1.9238812212463399E-2</v>
      </c>
      <c r="I7">
        <v>9.9539941447093203E-2</v>
      </c>
      <c r="J7">
        <v>4.3761058501140301E-2</v>
      </c>
      <c r="K7">
        <v>9.3367080139127701E-2</v>
      </c>
      <c r="L7">
        <v>0.85985661904930899</v>
      </c>
      <c r="M7">
        <v>-0.52497291245326005</v>
      </c>
      <c r="N7" s="21">
        <v>0</v>
      </c>
      <c r="O7">
        <v>0.99639065830081297</v>
      </c>
      <c r="P7">
        <v>0.98481692940096199</v>
      </c>
      <c r="Q7">
        <v>1.01070909595889</v>
      </c>
      <c r="R7">
        <v>0.97711157020432404</v>
      </c>
      <c r="S7">
        <v>58.819999694824197</v>
      </c>
      <c r="T7" s="27">
        <f>IF(C7,P7,R7)</f>
        <v>0.97711157020432404</v>
      </c>
      <c r="U7" s="27">
        <f>IF(D7 = 0,O7,Q7)</f>
        <v>1.01070909595889</v>
      </c>
      <c r="V7" s="39">
        <f>S7*T7^(1-N7)</f>
        <v>57.47370226122753</v>
      </c>
      <c r="W7" s="38">
        <f>S7*U7^(N7+1)</f>
        <v>59.449908715857951</v>
      </c>
      <c r="X7" s="44">
        <f>0.5 * (D7-MAX($D$3:$D$126))/(MIN($D$3:$D$126)-MAX($D$3:$D$126)) + 0.75</f>
        <v>1.2125103562551782</v>
      </c>
      <c r="Y7" s="44">
        <f>AVERAGE(D7, F7, G7, H7, I7, J7, K7)</f>
        <v>0.10392673810723993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PERCENTILE($L$2:$L$126, 0.05)</f>
        <v>-7.9040341213011109E-2</v>
      </c>
      <c r="AG7" s="22">
        <f>PERCENTILE($L$2:$L$126, 0.95)</f>
        <v>0.99713792047032956</v>
      </c>
      <c r="AH7" s="22">
        <f>MIN(MAX(L7,AF7), AG7)</f>
        <v>0.85985661904930899</v>
      </c>
      <c r="AI7" s="22">
        <f>AH7-$AH$127+1</f>
        <v>1.9388969602623201</v>
      </c>
      <c r="AJ7" s="22">
        <f>PERCENTILE($M$2:$M$126, 0.02)</f>
        <v>-0.66434473742159872</v>
      </c>
      <c r="AK7" s="22">
        <f>PERCENTILE($M$2:$M$126, 0.98)</f>
        <v>1.2320583287577402</v>
      </c>
      <c r="AL7" s="22">
        <f>MIN(MAX(M7,AJ7), AK7)</f>
        <v>-0.52497291245326005</v>
      </c>
      <c r="AM7" s="22">
        <f>AL7-$AL$127 + 1</f>
        <v>1.1393718249683387</v>
      </c>
      <c r="AN7" s="46">
        <v>1</v>
      </c>
      <c r="AO7" s="46">
        <v>1</v>
      </c>
      <c r="AP7" s="51">
        <v>1</v>
      </c>
      <c r="AQ7" s="21">
        <v>1</v>
      </c>
      <c r="AR7" s="17">
        <f>(AI7^4)*AB7*AE7*AN7</f>
        <v>14.132497557776178</v>
      </c>
      <c r="AS7" s="17">
        <f>(AI7^4) *Z7*AC7*AO7</f>
        <v>14.132497557776178</v>
      </c>
      <c r="AT7" s="17">
        <f>(AM7^4)*AA7*AP7*AQ7</f>
        <v>1.685240560036531</v>
      </c>
      <c r="AU7" s="17">
        <f>MIN(AR7, 0.05*AR$127)</f>
        <v>14.132497557776178</v>
      </c>
      <c r="AV7" s="17">
        <f>MIN(AS7, 0.05*AS$127)</f>
        <v>14.132497557776178</v>
      </c>
      <c r="AW7" s="17">
        <f>MIN(AT7, 0.05*AT$127)</f>
        <v>1.685240560036531</v>
      </c>
      <c r="AX7" s="14">
        <f>AU7/$AU$127</f>
        <v>2.1946339255361526E-2</v>
      </c>
      <c r="AY7" s="14">
        <f>AV7/$AV$127</f>
        <v>2.9295430503755871E-2</v>
      </c>
      <c r="AZ7" s="67">
        <f>AW7/$AW$127</f>
        <v>9.960596355598544E-4</v>
      </c>
      <c r="BA7" s="21">
        <f>N7</f>
        <v>0</v>
      </c>
      <c r="BB7" s="66">
        <v>1588</v>
      </c>
      <c r="BC7" s="15">
        <f>$D$133*AX7</f>
        <v>2667.4458584536615</v>
      </c>
      <c r="BD7" s="19">
        <f>BC7-BB7</f>
        <v>1079.4458584536615</v>
      </c>
      <c r="BE7" s="53">
        <f>BD7*IF($BD$127 &gt; 0, (BD7&gt;0), (BD7&lt;0))</f>
        <v>1079.4458584536615</v>
      </c>
      <c r="BF7" s="61">
        <f>BE7/$BE$127</f>
        <v>4.5481632401601364E-2</v>
      </c>
      <c r="BG7" s="62">
        <f>BF7*$BD$127</f>
        <v>188.7032928342451</v>
      </c>
      <c r="BH7" s="63">
        <f>(IF(BG7 &gt; 0, V7, W7))</f>
        <v>57.47370226122753</v>
      </c>
      <c r="BI7" s="46">
        <f>BG7/BH7</f>
        <v>3.2832980199632393</v>
      </c>
      <c r="BJ7" s="64">
        <f>BB7/BC7</f>
        <v>0.59532604756243324</v>
      </c>
      <c r="BK7" s="66">
        <v>1059</v>
      </c>
      <c r="BL7" s="66">
        <v>4294</v>
      </c>
      <c r="BM7" s="66">
        <v>235</v>
      </c>
      <c r="BN7" s="10">
        <f>SUM(BK7:BM7)</f>
        <v>5588</v>
      </c>
      <c r="BO7" s="15">
        <f>AY7*$D$132</f>
        <v>5289.4657500361454</v>
      </c>
      <c r="BP7" s="9">
        <f>BO7-BN7</f>
        <v>-298.53424996385456</v>
      </c>
      <c r="BQ7" s="53">
        <f>BP7*IF($BP$127 &gt; 0, (BP7&gt;0), (BP7&lt;0))</f>
        <v>0</v>
      </c>
      <c r="BR7" s="7">
        <f>BQ7/$BQ$127</f>
        <v>0</v>
      </c>
      <c r="BS7" s="62">
        <f>BR7*$BP$127</f>
        <v>0</v>
      </c>
      <c r="BT7" s="48">
        <f>IF(BS7&gt;0,V7,W7)</f>
        <v>59.449908715857951</v>
      </c>
      <c r="BU7" s="46">
        <f>BS7/BT7</f>
        <v>0</v>
      </c>
      <c r="BV7" s="64">
        <f>BN7/BO7</f>
        <v>1.0564393955971478</v>
      </c>
      <c r="BW7" s="16">
        <f>BB7+BN7+BY7</f>
        <v>7176</v>
      </c>
      <c r="BX7" s="69">
        <f>BC7+BO7+BZ7</f>
        <v>7961.6588287128852</v>
      </c>
      <c r="BY7" s="66">
        <v>0</v>
      </c>
      <c r="BZ7" s="15">
        <f>AZ7*$D$135</f>
        <v>4.7472202230782665</v>
      </c>
      <c r="CA7" s="37">
        <f>BZ7-BY7</f>
        <v>4.7472202230782665</v>
      </c>
      <c r="CB7" s="54">
        <f>CA7*(CA7&lt;&gt;0)</f>
        <v>4.7472202230782665</v>
      </c>
      <c r="CC7" s="26">
        <f>CB7/$CB$127</f>
        <v>3.3668228532469958E-3</v>
      </c>
      <c r="CD7" s="47">
        <f>CC7 * $CA$127</f>
        <v>4.7472202230782665</v>
      </c>
      <c r="CE7" s="48">
        <f>IF(CD7&gt;0, V7, W7)</f>
        <v>57.47370226122753</v>
      </c>
      <c r="CF7" s="65">
        <f>CD7/CE7</f>
        <v>8.2598128123038975E-2</v>
      </c>
      <c r="CG7" t="s">
        <v>225</v>
      </c>
      <c r="CH7" s="66">
        <v>0</v>
      </c>
      <c r="CI7" s="15">
        <f>AZ7*$CH$130</f>
        <v>8.3360230900004222</v>
      </c>
      <c r="CJ7" s="37">
        <f>CI7-CH7</f>
        <v>8.3360230900004222</v>
      </c>
      <c r="CK7" s="54">
        <f>CJ7*(CJ7&lt;&gt;0)</f>
        <v>8.3360230900004222</v>
      </c>
      <c r="CL7" s="26">
        <f>CK7/$CK$127</f>
        <v>1.2269683676774243E-3</v>
      </c>
      <c r="CM7" s="47">
        <f>CL7 * $CJ$127</f>
        <v>8.3360230900004222</v>
      </c>
      <c r="CN7" s="48">
        <f>IF(CD7&gt;0,V7,W7)</f>
        <v>57.47370226122753</v>
      </c>
      <c r="CO7" s="65">
        <f>CM7/CN7</f>
        <v>0.14504064923661628</v>
      </c>
      <c r="CP7" s="70">
        <f>N7</f>
        <v>0</v>
      </c>
      <c r="CQ7" s="1">
        <f>BW7+BY7</f>
        <v>7176</v>
      </c>
    </row>
    <row r="8" spans="1:95" x14ac:dyDescent="0.2">
      <c r="A8" s="25" t="s">
        <v>199</v>
      </c>
      <c r="B8">
        <v>0</v>
      </c>
      <c r="C8">
        <v>0</v>
      </c>
      <c r="D8">
        <v>6.7173130747700899E-2</v>
      </c>
      <c r="E8">
        <v>0.93282686925229896</v>
      </c>
      <c r="F8">
        <v>0.11292246520874701</v>
      </c>
      <c r="G8">
        <v>0.11292246520874701</v>
      </c>
      <c r="H8">
        <v>0.17649519029694599</v>
      </c>
      <c r="I8">
        <v>6.1062317022166399E-2</v>
      </c>
      <c r="J8">
        <v>0.103813319293815</v>
      </c>
      <c r="K8">
        <v>0.108272138318962</v>
      </c>
      <c r="L8">
        <v>0.54134969476991301</v>
      </c>
      <c r="M8">
        <v>-0.145589621302851</v>
      </c>
      <c r="N8" s="21">
        <v>0</v>
      </c>
      <c r="O8">
        <v>0.992899085042664</v>
      </c>
      <c r="P8">
        <v>0.98466854527410197</v>
      </c>
      <c r="Q8">
        <v>1.00656201119189</v>
      </c>
      <c r="R8">
        <v>0.99793176727661603</v>
      </c>
      <c r="S8">
        <v>32.009998321533203</v>
      </c>
      <c r="T8" s="27">
        <f>IF(C8,P8,R8)</f>
        <v>0.99793176727661603</v>
      </c>
      <c r="U8" s="27">
        <f>IF(D8 = 0,O8,Q8)</f>
        <v>1.00656201119189</v>
      </c>
      <c r="V8" s="39">
        <f>S8*T8^(1-N8)</f>
        <v>31.943794195529144</v>
      </c>
      <c r="W8" s="38">
        <f>S8*U8^(N8+1)</f>
        <v>32.220048288771487</v>
      </c>
      <c r="X8" s="44">
        <f>0.5 * (D8-MAX($D$3:$D$126))/(MIN($D$3:$D$126)-MAX($D$3:$D$126)) + 0.75</f>
        <v>1.2156172328086163</v>
      </c>
      <c r="Y8" s="44">
        <f>AVERAGE(D8, F8, G8, H8, I8, J8, K8)</f>
        <v>0.10609443229958347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PERCENTILE($L$2:$L$126, 0.05)</f>
        <v>-7.9040341213011109E-2</v>
      </c>
      <c r="AG8" s="22">
        <f>PERCENTILE($L$2:$L$126, 0.95)</f>
        <v>0.99713792047032956</v>
      </c>
      <c r="AH8" s="22">
        <f>MIN(MAX(L8,AF8), AG8)</f>
        <v>0.54134969476991301</v>
      </c>
      <c r="AI8" s="22">
        <f>AH8-$AH$127+1</f>
        <v>1.6203900359829242</v>
      </c>
      <c r="AJ8" s="22">
        <f>PERCENTILE($M$2:$M$126, 0.02)</f>
        <v>-0.66434473742159872</v>
      </c>
      <c r="AK8" s="22">
        <f>PERCENTILE($M$2:$M$126, 0.98)</f>
        <v>1.2320583287577402</v>
      </c>
      <c r="AL8" s="22">
        <f>MIN(MAX(M8,AJ8), AK8)</f>
        <v>-0.145589621302851</v>
      </c>
      <c r="AM8" s="22">
        <f>AL8-$AL$127 + 1</f>
        <v>1.5187551161187476</v>
      </c>
      <c r="AN8" s="46">
        <v>0</v>
      </c>
      <c r="AO8" s="49">
        <v>0</v>
      </c>
      <c r="AP8" s="51">
        <v>0.5</v>
      </c>
      <c r="AQ8" s="50">
        <v>1</v>
      </c>
      <c r="AR8" s="17">
        <f>(AI8^4)*AB8*AE8*AN8</f>
        <v>0</v>
      </c>
      <c r="AS8" s="17">
        <f>(AI8^4) *Z8*AC8*AO8</f>
        <v>0</v>
      </c>
      <c r="AT8" s="17">
        <f>(AM8^4)*AA8*AP8*AQ8</f>
        <v>2.6602412293191167</v>
      </c>
      <c r="AU8" s="17">
        <f>MIN(AR8, 0.05*AR$127)</f>
        <v>0</v>
      </c>
      <c r="AV8" s="17">
        <f>MIN(AS8, 0.05*AS$127)</f>
        <v>0</v>
      </c>
      <c r="AW8" s="17">
        <f>MIN(AT8, 0.05*AT$127)</f>
        <v>2.6602412293191167</v>
      </c>
      <c r="AX8" s="14">
        <f>AU8/$AU$127</f>
        <v>0</v>
      </c>
      <c r="AY8" s="14">
        <f>AV8/$AV$127</f>
        <v>0</v>
      </c>
      <c r="AZ8" s="67">
        <f>AW8/$AW$127</f>
        <v>1.572332741219722E-3</v>
      </c>
      <c r="BA8" s="21">
        <f>N8</f>
        <v>0</v>
      </c>
      <c r="BB8" s="66">
        <v>0</v>
      </c>
      <c r="BC8" s="15">
        <f>$D$133*AX8</f>
        <v>0</v>
      </c>
      <c r="BD8" s="19">
        <f>BC8-BB8</f>
        <v>0</v>
      </c>
      <c r="BE8" s="53">
        <f>BD8*IF($BD$127 &gt; 0, (BD8&gt;0), (BD8&lt;0))</f>
        <v>0</v>
      </c>
      <c r="BF8" s="61">
        <f>BE8/$BE$127</f>
        <v>0</v>
      </c>
      <c r="BG8" s="62">
        <f>BF8*$BD$127</f>
        <v>0</v>
      </c>
      <c r="BH8" s="63">
        <f>(IF(BG8 &gt; 0, V8, W8))</f>
        <v>32.220048288771487</v>
      </c>
      <c r="BI8" s="46">
        <f>BG8/BH8</f>
        <v>0</v>
      </c>
      <c r="BJ8" s="64" t="e">
        <f>BB8/BC8</f>
        <v>#DIV/0!</v>
      </c>
      <c r="BK8" s="66">
        <v>0</v>
      </c>
      <c r="BL8" s="66">
        <v>0</v>
      </c>
      <c r="BM8" s="66">
        <v>0</v>
      </c>
      <c r="BN8" s="10">
        <f>SUM(BK8:BM8)</f>
        <v>0</v>
      </c>
      <c r="BO8" s="15">
        <f>AY8*$D$132</f>
        <v>0</v>
      </c>
      <c r="BP8" s="9">
        <f>BO8-BN8</f>
        <v>0</v>
      </c>
      <c r="BQ8" s="53">
        <f>BP8*IF($BP$127 &gt; 0, (BP8&gt;0), (BP8&lt;0))</f>
        <v>0</v>
      </c>
      <c r="BR8" s="7">
        <f>BQ8/$BQ$127</f>
        <v>0</v>
      </c>
      <c r="BS8" s="62">
        <f>BR8*$BP$127</f>
        <v>0</v>
      </c>
      <c r="BT8" s="48">
        <f>IF(BS8&gt;0,V8,W8)</f>
        <v>32.220048288771487</v>
      </c>
      <c r="BU8" s="46">
        <f>BS8/BT8</f>
        <v>0</v>
      </c>
      <c r="BV8" s="64" t="e">
        <f>BN8/BO8</f>
        <v>#DIV/0!</v>
      </c>
      <c r="BW8" s="16">
        <f>BB8+BN8+BY8</f>
        <v>64</v>
      </c>
      <c r="BX8" s="69">
        <f>BC8+BO8+BZ8</f>
        <v>7.4937378446531948</v>
      </c>
      <c r="BY8" s="66">
        <v>64</v>
      </c>
      <c r="BZ8" s="15">
        <f>AZ8*$D$135</f>
        <v>7.4937378446531948</v>
      </c>
      <c r="CA8" s="37">
        <f>BZ8-BY8</f>
        <v>-56.506262155346803</v>
      </c>
      <c r="CB8" s="54">
        <f>CA8*(CA8&lt;&gt;0)</f>
        <v>-56.506262155346803</v>
      </c>
      <c r="CC8" s="26">
        <f>CB8/$CB$127</f>
        <v>-4.0075363230742393E-2</v>
      </c>
      <c r="CD8" s="47">
        <f>CC8 * $CA$127</f>
        <v>-56.506262155346803</v>
      </c>
      <c r="CE8" s="48">
        <f>IF(CD8&gt;0, V8, W8)</f>
        <v>32.220048288771487</v>
      </c>
      <c r="CF8" s="65">
        <f>CD8/CE8</f>
        <v>-1.7537609394284779</v>
      </c>
      <c r="CG8" t="s">
        <v>225</v>
      </c>
      <c r="CH8" s="66">
        <v>0</v>
      </c>
      <c r="CI8" s="15">
        <f>AZ8*$CH$130</f>
        <v>13.158852711267853</v>
      </c>
      <c r="CJ8" s="37">
        <f>CI8-CH8</f>
        <v>13.158852711267853</v>
      </c>
      <c r="CK8" s="54">
        <f>CJ8*(CJ8&lt;&gt;0)</f>
        <v>13.158852711267853</v>
      </c>
      <c r="CL8" s="26">
        <f>CK8/$CK$127</f>
        <v>1.9368343702189947E-3</v>
      </c>
      <c r="CM8" s="47">
        <f>CL8 * $CJ$127</f>
        <v>13.158852711267853</v>
      </c>
      <c r="CN8" s="48">
        <f>IF(CD8&gt;0,V8,W8)</f>
        <v>32.220048288771487</v>
      </c>
      <c r="CO8" s="65">
        <f>CM8/CN8</f>
        <v>0.4084057414604696</v>
      </c>
      <c r="CP8" s="70">
        <f>N8</f>
        <v>0</v>
      </c>
      <c r="CQ8" s="1">
        <f>BW8+BY8</f>
        <v>128</v>
      </c>
    </row>
    <row r="9" spans="1:95" x14ac:dyDescent="0.2">
      <c r="A9" s="25" t="s">
        <v>226</v>
      </c>
      <c r="B9">
        <v>1</v>
      </c>
      <c r="C9">
        <v>1</v>
      </c>
      <c r="D9">
        <v>0.825669732107157</v>
      </c>
      <c r="E9">
        <v>0.17433026789284201</v>
      </c>
      <c r="F9">
        <v>0.99483101391650097</v>
      </c>
      <c r="G9">
        <v>0.99483101391650097</v>
      </c>
      <c r="H9">
        <v>0.86491007946465903</v>
      </c>
      <c r="I9">
        <v>0.39188624006691702</v>
      </c>
      <c r="J9">
        <v>0.58219099876018698</v>
      </c>
      <c r="K9">
        <v>0.76103985545413899</v>
      </c>
      <c r="L9">
        <v>0.64901271337426703</v>
      </c>
      <c r="M9">
        <v>0.395388011433706</v>
      </c>
      <c r="N9" s="21">
        <v>-2</v>
      </c>
      <c r="O9">
        <v>1.0018223644550199</v>
      </c>
      <c r="P9">
        <v>0.99737168822580402</v>
      </c>
      <c r="Q9">
        <v>1.0048319761598501</v>
      </c>
      <c r="R9">
        <v>0.99842473371162299</v>
      </c>
      <c r="S9">
        <v>251.94000244140599</v>
      </c>
      <c r="T9" s="27">
        <f>IF(C9,P9,R9)</f>
        <v>0.99737168822580402</v>
      </c>
      <c r="U9" s="27">
        <f>IF(D9 = 0,O9,Q9)</f>
        <v>1.0048319761598501</v>
      </c>
      <c r="V9" s="39">
        <f>S9*T9^(1-N9)</f>
        <v>249.95868846447991</v>
      </c>
      <c r="W9" s="38">
        <f>S9*U9^(N9+1)</f>
        <v>250.72848836304053</v>
      </c>
      <c r="X9" s="44">
        <f>0.5 * (D9-MAX($D$3:$D$126))/(MIN($D$3:$D$126)-MAX($D$3:$D$126)) + 0.75</f>
        <v>0.82270091135045564</v>
      </c>
      <c r="Y9" s="44">
        <f>AVERAGE(D9, F9, G9, H9, I9, J9, K9)</f>
        <v>0.77362270481229445</v>
      </c>
      <c r="Z9" s="22">
        <f>AI9^N9</f>
        <v>0.3348774129585334</v>
      </c>
      <c r="AA9" s="22">
        <f>(Z9+AB9)/2</f>
        <v>0.28529377265325828</v>
      </c>
      <c r="AB9" s="22">
        <f>AM9^N9</f>
        <v>0.23571013234798319</v>
      </c>
      <c r="AC9" s="22">
        <v>1</v>
      </c>
      <c r="AD9" s="22">
        <v>1</v>
      </c>
      <c r="AE9" s="22">
        <v>1</v>
      </c>
      <c r="AF9" s="22">
        <f>PERCENTILE($L$2:$L$126, 0.05)</f>
        <v>-7.9040341213011109E-2</v>
      </c>
      <c r="AG9" s="22">
        <f>PERCENTILE($L$2:$L$126, 0.95)</f>
        <v>0.99713792047032956</v>
      </c>
      <c r="AH9" s="22">
        <f>MIN(MAX(L9,AF9), AG9)</f>
        <v>0.64901271337426703</v>
      </c>
      <c r="AI9" s="22">
        <f>AH9-$AH$127+1</f>
        <v>1.7280530545872781</v>
      </c>
      <c r="AJ9" s="22">
        <f>PERCENTILE($M$2:$M$126, 0.02)</f>
        <v>-0.66434473742159872</v>
      </c>
      <c r="AK9" s="22">
        <f>PERCENTILE($M$2:$M$126, 0.98)</f>
        <v>1.2320583287577402</v>
      </c>
      <c r="AL9" s="22">
        <f>MIN(MAX(M9,AJ9), AK9)</f>
        <v>0.395388011433706</v>
      </c>
      <c r="AM9" s="22">
        <f>AL9-$AL$127 + 1</f>
        <v>2.0597327488553048</v>
      </c>
      <c r="AN9" s="46">
        <v>1</v>
      </c>
      <c r="AO9" s="71">
        <v>0</v>
      </c>
      <c r="AP9" s="51">
        <v>1</v>
      </c>
      <c r="AQ9" s="21">
        <v>2</v>
      </c>
      <c r="AR9" s="17">
        <f>(AI9^4)*AB9*AE9*AN9</f>
        <v>2.1018733311842888</v>
      </c>
      <c r="AS9" s="17">
        <f>(AI9^4) *Z9*AC9*AO9</f>
        <v>0</v>
      </c>
      <c r="AT9" s="17">
        <f>(AM9^4)*AA9*AP9*AQ9</f>
        <v>10.26988981925764</v>
      </c>
      <c r="AU9" s="17">
        <f>MIN(AR9, 0.05*AR$127)</f>
        <v>2.1018733311842888</v>
      </c>
      <c r="AV9" s="17">
        <f>MIN(AS9, 0.05*AS$127)</f>
        <v>0</v>
      </c>
      <c r="AW9" s="17">
        <f>MIN(AT9, 0.05*AT$127)</f>
        <v>10.26988981925764</v>
      </c>
      <c r="AX9" s="14">
        <f>AU9/$AU$127</f>
        <v>3.2639966863171918E-3</v>
      </c>
      <c r="AY9" s="14">
        <f>AV9/$AV$127</f>
        <v>0</v>
      </c>
      <c r="AZ9" s="67">
        <f>AW9/$AW$127</f>
        <v>6.0700074239774292E-3</v>
      </c>
      <c r="BA9" s="21">
        <f>N9</f>
        <v>-2</v>
      </c>
      <c r="BB9" s="66">
        <v>252</v>
      </c>
      <c r="BC9" s="15">
        <f>$D$133*AX9</f>
        <v>396.71921324173678</v>
      </c>
      <c r="BD9" s="19">
        <f>BC9-BB9</f>
        <v>144.71921324173678</v>
      </c>
      <c r="BE9" s="53">
        <f>BD9*IF($BD$127 &gt; 0, (BD9&gt;0), (BD9&lt;0))</f>
        <v>144.71921324173678</v>
      </c>
      <c r="BF9" s="61">
        <f>BE9/$BE$127</f>
        <v>6.0976342690671299E-3</v>
      </c>
      <c r="BG9" s="62">
        <f>BF9*$BD$127</f>
        <v>25.299084582359662</v>
      </c>
      <c r="BH9" s="63">
        <f>(IF(BG9 &gt; 0, V9, W9))</f>
        <v>249.95868846447991</v>
      </c>
      <c r="BI9" s="46">
        <f>BG9/BH9</f>
        <v>0.10121306339769325</v>
      </c>
      <c r="BJ9" s="64">
        <f>BB9/BC9</f>
        <v>0.63520997115520694</v>
      </c>
      <c r="BK9" s="66">
        <v>0</v>
      </c>
      <c r="BL9" s="66">
        <v>0</v>
      </c>
      <c r="BM9" s="66">
        <v>0</v>
      </c>
      <c r="BN9" s="10">
        <f>SUM(BK9:BM9)</f>
        <v>0</v>
      </c>
      <c r="BO9" s="15">
        <f>AY9*$D$132</f>
        <v>0</v>
      </c>
      <c r="BP9" s="9">
        <f>BO9-BN9</f>
        <v>0</v>
      </c>
      <c r="BQ9" s="53">
        <f>BP9*IF($BP$127 &gt; 0, (BP9&gt;0), (BP9&lt;0))</f>
        <v>0</v>
      </c>
      <c r="BR9" s="7">
        <f>BQ9/$BQ$127</f>
        <v>0</v>
      </c>
      <c r="BS9" s="62">
        <f>BR9*$BP$127</f>
        <v>0</v>
      </c>
      <c r="BT9" s="48">
        <f>IF(BS9&gt;0,V9,W9)</f>
        <v>250.72848836304053</v>
      </c>
      <c r="BU9" s="46">
        <f>BS9/BT9</f>
        <v>0</v>
      </c>
      <c r="BV9" s="64" t="e">
        <f>BN9/BO9</f>
        <v>#DIV/0!</v>
      </c>
      <c r="BW9" s="16">
        <f>BB9+BN9+BY9</f>
        <v>252</v>
      </c>
      <c r="BX9" s="69">
        <f>BC9+BO9+BZ9</f>
        <v>425.64886862441318</v>
      </c>
      <c r="BY9" s="66">
        <v>0</v>
      </c>
      <c r="BZ9" s="15">
        <f>AZ9*$D$135</f>
        <v>28.929655382676426</v>
      </c>
      <c r="CA9" s="37">
        <f>BZ9-BY9</f>
        <v>28.929655382676426</v>
      </c>
      <c r="CB9" s="54">
        <f>CA9*(CA9&lt;&gt;0)</f>
        <v>28.929655382676426</v>
      </c>
      <c r="CC9" s="26">
        <f>CB9/$CB$127</f>
        <v>2.0517486087004547E-2</v>
      </c>
      <c r="CD9" s="47">
        <f>CC9 * $CA$127</f>
        <v>28.929655382676426</v>
      </c>
      <c r="CE9" s="48">
        <f>IF(CD9&gt;0, V9, W9)</f>
        <v>249.95868846447991</v>
      </c>
      <c r="CF9" s="65">
        <f>CD9/CE9</f>
        <v>0.1157377467468487</v>
      </c>
      <c r="CG9" t="s">
        <v>225</v>
      </c>
      <c r="CH9" s="66">
        <v>0</v>
      </c>
      <c r="CI9" s="15">
        <f>AZ9*$CH$130</f>
        <v>50.799892131267107</v>
      </c>
      <c r="CJ9" s="37">
        <f>CI9-CH9</f>
        <v>50.799892131267107</v>
      </c>
      <c r="CK9" s="54">
        <f>CJ9*(CJ9&lt;&gt;0)</f>
        <v>50.799892131267107</v>
      </c>
      <c r="CL9" s="26">
        <f>CK9/$CK$127</f>
        <v>7.4771698750761102E-3</v>
      </c>
      <c r="CM9" s="47">
        <f>CL9 * $CJ$127</f>
        <v>50.799892131267107</v>
      </c>
      <c r="CN9" s="48">
        <f>IF(CD9&gt;0,V9,W9)</f>
        <v>249.95868846447991</v>
      </c>
      <c r="CO9" s="65">
        <f>CM9/CN9</f>
        <v>0.20323315201938247</v>
      </c>
      <c r="CP9" s="70">
        <f>N9</f>
        <v>-2</v>
      </c>
      <c r="CQ9" s="1">
        <f>BW9+BY9</f>
        <v>252</v>
      </c>
    </row>
    <row r="10" spans="1:95" x14ac:dyDescent="0.2">
      <c r="A10" s="25" t="s">
        <v>146</v>
      </c>
      <c r="B10">
        <v>1</v>
      </c>
      <c r="C10">
        <v>1</v>
      </c>
      <c r="D10">
        <v>0.56174558960074195</v>
      </c>
      <c r="E10">
        <v>0.438254410399257</v>
      </c>
      <c r="F10">
        <v>0.94234317343173402</v>
      </c>
      <c r="G10">
        <v>0.94234317343173402</v>
      </c>
      <c r="H10">
        <v>0.166829745596868</v>
      </c>
      <c r="I10">
        <v>0.50244618395303298</v>
      </c>
      <c r="J10">
        <v>0.28952196642915001</v>
      </c>
      <c r="K10">
        <v>0.52233040177941104</v>
      </c>
      <c r="L10">
        <v>0.65918496628140399</v>
      </c>
      <c r="M10">
        <v>1.68320701481195</v>
      </c>
      <c r="N10" s="21">
        <v>0</v>
      </c>
      <c r="O10">
        <v>1.00739470800209</v>
      </c>
      <c r="P10">
        <v>0.98655377671006095</v>
      </c>
      <c r="Q10">
        <v>1.0136696800367699</v>
      </c>
      <c r="R10">
        <v>0.988864794427604</v>
      </c>
      <c r="S10">
        <v>28.4500007629394</v>
      </c>
      <c r="T10" s="27">
        <f>IF(C10,P10,R10)</f>
        <v>0.98655377671006095</v>
      </c>
      <c r="U10" s="27">
        <f>IF(D10 = 0,O10,Q10)</f>
        <v>1.0136696800367699</v>
      </c>
      <c r="V10" s="39">
        <f>S10*T10^(1-N10)</f>
        <v>28.067455700081979</v>
      </c>
      <c r="W10" s="38">
        <f>S10*U10^(N10+1)</f>
        <v>28.838903170414643</v>
      </c>
      <c r="X10" s="44">
        <f>0.5 * (D10-MAX($D$3:$D$126))/(MIN($D$3:$D$126)-MAX($D$3:$D$126)) + 0.75</f>
        <v>0.95941886503905227</v>
      </c>
      <c r="Y10" s="44">
        <f>AVERAGE(D10, F10, G10, H10, I10, J10, K10)</f>
        <v>0.56108003346038171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PERCENTILE($L$2:$L$126, 0.05)</f>
        <v>-7.9040341213011109E-2</v>
      </c>
      <c r="AG10" s="22">
        <f>PERCENTILE($L$2:$L$126, 0.95)</f>
        <v>0.99713792047032956</v>
      </c>
      <c r="AH10" s="22">
        <f>MIN(MAX(L10,AF10), AG10)</f>
        <v>0.65918496628140399</v>
      </c>
      <c r="AI10" s="22">
        <f>AH10-$AH$127+1</f>
        <v>1.7382253074944152</v>
      </c>
      <c r="AJ10" s="22">
        <f>PERCENTILE($M$2:$M$126, 0.02)</f>
        <v>-0.66434473742159872</v>
      </c>
      <c r="AK10" s="22">
        <f>PERCENTILE($M$2:$M$126, 0.98)</f>
        <v>1.2320583287577402</v>
      </c>
      <c r="AL10" s="22">
        <f>MIN(MAX(M10,AJ10), AK10)</f>
        <v>1.2320583287577402</v>
      </c>
      <c r="AM10" s="22">
        <f>AL10-$AL$127 + 1</f>
        <v>2.8964030661793387</v>
      </c>
      <c r="AN10" s="46">
        <v>0</v>
      </c>
      <c r="AO10" s="49">
        <v>0</v>
      </c>
      <c r="AP10" s="51">
        <v>0.5</v>
      </c>
      <c r="AQ10" s="50">
        <v>1</v>
      </c>
      <c r="AR10" s="17">
        <f>(AI10^4)*AB10*AE10*AN10</f>
        <v>0</v>
      </c>
      <c r="AS10" s="17">
        <f>(AI10^4) *Z10*AC10*AO10</f>
        <v>0</v>
      </c>
      <c r="AT10" s="17">
        <f>(AM10^4)*AA10*AP10*AQ10</f>
        <v>35.188924916312843</v>
      </c>
      <c r="AU10" s="17">
        <f>MIN(AR10, 0.05*AR$127)</f>
        <v>0</v>
      </c>
      <c r="AV10" s="17">
        <f>MIN(AS10, 0.05*AS$127)</f>
        <v>0</v>
      </c>
      <c r="AW10" s="17">
        <f>MIN(AT10, 0.05*AT$127)</f>
        <v>35.188924916312843</v>
      </c>
      <c r="AX10" s="14">
        <f>AU10/$AU$127</f>
        <v>0</v>
      </c>
      <c r="AY10" s="14">
        <f>AV10/$AV$127</f>
        <v>0</v>
      </c>
      <c r="AZ10" s="67">
        <f>AW10/$AW$127</f>
        <v>2.0798376539860792E-2</v>
      </c>
      <c r="BA10" s="21">
        <f>N10</f>
        <v>0</v>
      </c>
      <c r="BB10" s="66">
        <v>0</v>
      </c>
      <c r="BC10" s="15">
        <f>$D$133*AX10</f>
        <v>0</v>
      </c>
      <c r="BD10" s="19">
        <f>BC10-BB10</f>
        <v>0</v>
      </c>
      <c r="BE10" s="53">
        <f>BD10*IF($BD$127 &gt; 0, (BD10&gt;0), (BD10&lt;0))</f>
        <v>0</v>
      </c>
      <c r="BF10" s="61">
        <f>BE10/$BE$127</f>
        <v>0</v>
      </c>
      <c r="BG10" s="62">
        <f>BF10*$BD$127</f>
        <v>0</v>
      </c>
      <c r="BH10" s="63">
        <f>(IF(BG10 &gt; 0, V10, W10))</f>
        <v>28.838903170414643</v>
      </c>
      <c r="BI10" s="46">
        <f>BG10/BH10</f>
        <v>0</v>
      </c>
      <c r="BJ10" s="64" t="e">
        <f>BB10/BC10</f>
        <v>#DIV/0!</v>
      </c>
      <c r="BK10" s="66">
        <v>0</v>
      </c>
      <c r="BL10" s="66">
        <v>0</v>
      </c>
      <c r="BM10" s="66">
        <v>0</v>
      </c>
      <c r="BN10" s="10">
        <f>SUM(BK10:BM10)</f>
        <v>0</v>
      </c>
      <c r="BO10" s="15">
        <f>AY10*$D$132</f>
        <v>0</v>
      </c>
      <c r="BP10" s="9">
        <f>BO10-BN10</f>
        <v>0</v>
      </c>
      <c r="BQ10" s="53">
        <f>BP10*IF($BP$127 &gt; 0, (BP10&gt;0), (BP10&lt;0))</f>
        <v>0</v>
      </c>
      <c r="BR10" s="7">
        <f>BQ10/$BQ$127</f>
        <v>0</v>
      </c>
      <c r="BS10" s="62">
        <f>BR10*$BP$127</f>
        <v>0</v>
      </c>
      <c r="BT10" s="48">
        <f>IF(BS10&gt;0,V10,W10)</f>
        <v>28.838903170414643</v>
      </c>
      <c r="BU10" s="46">
        <f>BS10/BT10</f>
        <v>0</v>
      </c>
      <c r="BV10" s="64" t="e">
        <f>BN10/BO10</f>
        <v>#DIV/0!</v>
      </c>
      <c r="BW10" s="16">
        <f>BB10+BN10+BY10</f>
        <v>114</v>
      </c>
      <c r="BX10" s="69">
        <f>BC10+BO10+BZ10</f>
        <v>99.125062588976533</v>
      </c>
      <c r="BY10" s="66">
        <v>114</v>
      </c>
      <c r="BZ10" s="15">
        <f>AZ10*$D$135</f>
        <v>99.125062588976533</v>
      </c>
      <c r="CA10" s="37">
        <f>BZ10-BY10</f>
        <v>-14.874937411023467</v>
      </c>
      <c r="CB10" s="54">
        <f>CA10*(CA10&lt;&gt;0)</f>
        <v>-14.874937411023467</v>
      </c>
      <c r="CC10" s="26">
        <f>CB10/$CB$127</f>
        <v>-1.0549601000725857E-2</v>
      </c>
      <c r="CD10" s="47">
        <f>CC10 * $CA$127</f>
        <v>-14.874937411023467</v>
      </c>
      <c r="CE10" s="48">
        <f>IF(CD10&gt;0, V10, W10)</f>
        <v>28.838903170414643</v>
      </c>
      <c r="CF10" s="65">
        <f>CD10/CE10</f>
        <v>-0.51579414526012279</v>
      </c>
      <c r="CG10" t="s">
        <v>225</v>
      </c>
      <c r="CH10" s="66">
        <v>0</v>
      </c>
      <c r="CI10" s="15">
        <f>AZ10*$CH$130</f>
        <v>174.06161326209497</v>
      </c>
      <c r="CJ10" s="37">
        <f>CI10-CH10</f>
        <v>174.06161326209497</v>
      </c>
      <c r="CK10" s="54">
        <f>CJ10*(CJ10&lt;&gt;0)</f>
        <v>174.06161326209497</v>
      </c>
      <c r="CL10" s="26">
        <f>CK10/$CK$127</f>
        <v>2.5619901863717237E-2</v>
      </c>
      <c r="CM10" s="47">
        <f>CL10 * $CJ$127</f>
        <v>174.06161326209497</v>
      </c>
      <c r="CN10" s="48">
        <f>IF(CD10&gt;0,V10,W10)</f>
        <v>28.838903170414643</v>
      </c>
      <c r="CO10" s="65">
        <f>CM10/CN10</f>
        <v>6.0356530286027628</v>
      </c>
      <c r="CP10" s="70">
        <f>N10</f>
        <v>0</v>
      </c>
      <c r="CQ10" s="1">
        <f>BW10+BY10</f>
        <v>228</v>
      </c>
    </row>
    <row r="11" spans="1:95" x14ac:dyDescent="0.2">
      <c r="A11" s="25" t="s">
        <v>147</v>
      </c>
      <c r="B11">
        <v>0</v>
      </c>
      <c r="C11">
        <v>1</v>
      </c>
      <c r="D11">
        <v>0.41703318672530898</v>
      </c>
      <c r="E11">
        <v>0.58296681327469002</v>
      </c>
      <c r="F11">
        <v>0.72087475149105296</v>
      </c>
      <c r="G11">
        <v>0.72087475149105296</v>
      </c>
      <c r="H11">
        <v>0.144291091593475</v>
      </c>
      <c r="I11">
        <v>0.39690506064408199</v>
      </c>
      <c r="J11">
        <v>0.239311229279591</v>
      </c>
      <c r="K11">
        <v>0.41534735214750501</v>
      </c>
      <c r="L11">
        <v>0.89273040767654099</v>
      </c>
      <c r="M11">
        <v>0.115387009605771</v>
      </c>
      <c r="N11" s="21">
        <v>0</v>
      </c>
      <c r="O11">
        <v>1.00135785580693</v>
      </c>
      <c r="P11">
        <v>0.98132901714333798</v>
      </c>
      <c r="Q11">
        <v>1.01566297882745</v>
      </c>
      <c r="R11">
        <v>0.98592034918717797</v>
      </c>
      <c r="S11">
        <v>119.31999969482401</v>
      </c>
      <c r="T11" s="27">
        <f>IF(C11,P11,R11)</f>
        <v>0.98132901714333798</v>
      </c>
      <c r="U11" s="27">
        <f>IF(D11 = 0,O11,Q11)</f>
        <v>1.01566297882745</v>
      </c>
      <c r="V11" s="39">
        <f>S11*T11^(1-N11)</f>
        <v>117.09217802606503</v>
      </c>
      <c r="W11" s="38">
        <f>S11*U11^(N11+1)</f>
        <v>121.18890632373538</v>
      </c>
      <c r="X11" s="44">
        <f>0.5 * (D11-MAX($D$3:$D$126))/(MIN($D$3:$D$126)-MAX($D$3:$D$126)) + 0.75</f>
        <v>1.0343827671913841</v>
      </c>
      <c r="Y11" s="44">
        <f>AVERAGE(D11, F11, G11, H11, I11, J11, K11)</f>
        <v>0.4363767747674383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PERCENTILE($L$2:$L$126, 0.05)</f>
        <v>-7.9040341213011109E-2</v>
      </c>
      <c r="AG11" s="22">
        <f>PERCENTILE($L$2:$L$126, 0.95)</f>
        <v>0.99713792047032956</v>
      </c>
      <c r="AH11" s="22">
        <f>MIN(MAX(L11,AF11), AG11)</f>
        <v>0.89273040767654099</v>
      </c>
      <c r="AI11" s="22">
        <f>AH11-$AH$127+1</f>
        <v>1.9717707488895519</v>
      </c>
      <c r="AJ11" s="22">
        <f>PERCENTILE($M$2:$M$126, 0.02)</f>
        <v>-0.66434473742159872</v>
      </c>
      <c r="AK11" s="22">
        <f>PERCENTILE($M$2:$M$126, 0.98)</f>
        <v>1.2320583287577402</v>
      </c>
      <c r="AL11" s="22">
        <f>MIN(MAX(M11,AJ11), AK11)</f>
        <v>0.115387009605771</v>
      </c>
      <c r="AM11" s="22">
        <f>AL11-$AL$127 + 1</f>
        <v>1.7797317470273697</v>
      </c>
      <c r="AN11" s="46">
        <v>1</v>
      </c>
      <c r="AO11" s="46">
        <v>1</v>
      </c>
      <c r="AP11" s="51">
        <v>1</v>
      </c>
      <c r="AQ11" s="21">
        <v>1</v>
      </c>
      <c r="AR11" s="17">
        <f>(AI11^4)*AB11*AE11*AN11</f>
        <v>15.115610009335519</v>
      </c>
      <c r="AS11" s="17">
        <f>(AI11^4) *Z11*AC11*AO11</f>
        <v>15.115610009335519</v>
      </c>
      <c r="AT11" s="17">
        <f>(AM11^4)*AA11*AP11*AQ11</f>
        <v>10.032708406888842</v>
      </c>
      <c r="AU11" s="17">
        <f>MIN(AR11, 0.05*AR$127)</f>
        <v>15.115610009335519</v>
      </c>
      <c r="AV11" s="17">
        <f>MIN(AS11, 0.05*AS$127)</f>
        <v>15.115610009335519</v>
      </c>
      <c r="AW11" s="17">
        <f>MIN(AT11, 0.05*AT$127)</f>
        <v>10.032708406888842</v>
      </c>
      <c r="AX11" s="14">
        <f>AU11/$AU$127</f>
        <v>2.3473013454305205E-2</v>
      </c>
      <c r="AY11" s="14">
        <f>AV11/$AV$127</f>
        <v>3.1333336569848672E-2</v>
      </c>
      <c r="AZ11" s="67">
        <f>AW11/$AW$127</f>
        <v>5.9298216031706263E-3</v>
      </c>
      <c r="BA11" s="21">
        <f>N11</f>
        <v>0</v>
      </c>
      <c r="BB11" s="66">
        <v>2983</v>
      </c>
      <c r="BC11" s="15">
        <f>$D$133*AX11</f>
        <v>2853.0039472900721</v>
      </c>
      <c r="BD11" s="19">
        <f>BC11-BB11</f>
        <v>-129.99605270992788</v>
      </c>
      <c r="BE11" s="53">
        <f>BD11*IF($BD$127 &gt; 0, (BD11&gt;0), (BD11&lt;0))</f>
        <v>0</v>
      </c>
      <c r="BF11" s="61">
        <f>BE11/$BE$127</f>
        <v>0</v>
      </c>
      <c r="BG11" s="62">
        <f>BF11*$BD$127</f>
        <v>0</v>
      </c>
      <c r="BH11" s="63">
        <f>(IF(BG11 &gt; 0, V11, W11))</f>
        <v>121.18890632373538</v>
      </c>
      <c r="BI11" s="46">
        <f>BG11/BH11</f>
        <v>0</v>
      </c>
      <c r="BJ11" s="64">
        <f>BB11/BC11</f>
        <v>1.045564624203694</v>
      </c>
      <c r="BK11" s="66">
        <v>239</v>
      </c>
      <c r="BL11" s="66">
        <v>3938</v>
      </c>
      <c r="BM11" s="66">
        <v>0</v>
      </c>
      <c r="BN11" s="10">
        <f>SUM(BK11:BM11)</f>
        <v>4177</v>
      </c>
      <c r="BO11" s="15">
        <f>AY11*$D$132</f>
        <v>5657.4219177055966</v>
      </c>
      <c r="BP11" s="9">
        <f>BO11-BN11</f>
        <v>1480.4219177055966</v>
      </c>
      <c r="BQ11" s="53">
        <f>BP11*IF($BP$127 &gt; 0, (BP11&gt;0), (BP11&lt;0))</f>
        <v>1480.4219177055966</v>
      </c>
      <c r="BR11" s="7">
        <f>BQ11/$BQ$127</f>
        <v>9.3759367335152263E-2</v>
      </c>
      <c r="BS11" s="62">
        <f>BR11*$BP$127</f>
        <v>181.42437579352162</v>
      </c>
      <c r="BT11" s="48">
        <f>IF(BS11&gt;0,V11,W11)</f>
        <v>117.09217802606503</v>
      </c>
      <c r="BU11" s="46">
        <f>BS11/BT11</f>
        <v>1.5494149895575098</v>
      </c>
      <c r="BV11" s="64">
        <f>BN11/BO11</f>
        <v>0.73832216524766614</v>
      </c>
      <c r="BW11" s="16">
        <f>BB11+BN11+BY11</f>
        <v>7160</v>
      </c>
      <c r="BX11" s="69">
        <f>BC11+BO11+BZ11</f>
        <v>8538.6873947563799</v>
      </c>
      <c r="BY11" s="66">
        <v>0</v>
      </c>
      <c r="BZ11" s="15">
        <f>AZ11*$D$135</f>
        <v>28.261529760711205</v>
      </c>
      <c r="CA11" s="37">
        <f>BZ11-BY11</f>
        <v>28.261529760711205</v>
      </c>
      <c r="CB11" s="54">
        <f>CA11*(CA11&lt;&gt;0)</f>
        <v>28.261529760711205</v>
      </c>
      <c r="CC11" s="26">
        <f>CB11/$CB$127</f>
        <v>2.0043638128163965E-2</v>
      </c>
      <c r="CD11" s="47">
        <f>CC11 * $CA$127</f>
        <v>28.261529760711205</v>
      </c>
      <c r="CE11" s="48">
        <f>IF(CD11&gt;0, V11, W11)</f>
        <v>117.09217802606503</v>
      </c>
      <c r="CF11" s="65">
        <f>CD11/CE11</f>
        <v>0.24136138072707225</v>
      </c>
      <c r="CG11" t="s">
        <v>225</v>
      </c>
      <c r="CH11" s="66">
        <v>0</v>
      </c>
      <c r="CI11" s="15">
        <f>AZ11*$CH$130</f>
        <v>49.626676996934975</v>
      </c>
      <c r="CJ11" s="37">
        <f>CI11-CH11</f>
        <v>49.626676996934975</v>
      </c>
      <c r="CK11" s="54">
        <f>CJ11*(CJ11&lt;&gt;0)</f>
        <v>49.626676996934975</v>
      </c>
      <c r="CL11" s="26">
        <f>CK11/$CK$127</f>
        <v>7.3044858694340537E-3</v>
      </c>
      <c r="CM11" s="47">
        <f>CL11 * $CJ$127</f>
        <v>49.626676996934975</v>
      </c>
      <c r="CN11" s="48">
        <f>IF(CD11&gt;0,V11,W11)</f>
        <v>117.09217802606503</v>
      </c>
      <c r="CO11" s="65">
        <f>CM11/CN11</f>
        <v>0.42382572289233483</v>
      </c>
      <c r="CP11" s="70">
        <f>N11</f>
        <v>0</v>
      </c>
      <c r="CQ11" s="1">
        <f>BW11+BY11</f>
        <v>7160</v>
      </c>
    </row>
    <row r="12" spans="1:95" x14ac:dyDescent="0.2">
      <c r="A12" s="25" t="s">
        <v>187</v>
      </c>
      <c r="B12">
        <v>0</v>
      </c>
      <c r="C12">
        <v>0</v>
      </c>
      <c r="D12">
        <v>0.36337625178826799</v>
      </c>
      <c r="E12">
        <v>0.63662374821173096</v>
      </c>
      <c r="F12">
        <v>0.48981525343439097</v>
      </c>
      <c r="G12">
        <v>0.48981525343439097</v>
      </c>
      <c r="H12">
        <v>0.36789129340714599</v>
      </c>
      <c r="I12">
        <v>0.35933568193256099</v>
      </c>
      <c r="J12">
        <v>0.363588323235921</v>
      </c>
      <c r="K12">
        <v>0.42200842016669299</v>
      </c>
      <c r="L12">
        <v>0.78860003977522497</v>
      </c>
      <c r="M12">
        <v>-7.7322183463717595E-2</v>
      </c>
      <c r="N12" s="21">
        <v>0</v>
      </c>
      <c r="O12">
        <v>1.00703101760817</v>
      </c>
      <c r="P12">
        <v>0.98136047383406699</v>
      </c>
      <c r="Q12">
        <v>1.01074329357641</v>
      </c>
      <c r="R12">
        <v>0.99142120468107198</v>
      </c>
      <c r="S12">
        <v>110.51999664306599</v>
      </c>
      <c r="T12" s="27">
        <f>IF(C12,P12,R12)</f>
        <v>0.99142120468107198</v>
      </c>
      <c r="U12" s="27">
        <f>IF(D12 = 0,O12,Q12)</f>
        <v>1.01074329357641</v>
      </c>
      <c r="V12" s="39">
        <f>S12*T12^(1-N12)</f>
        <v>109.57186821321652</v>
      </c>
      <c r="W12" s="38">
        <f>S12*U12^(N12+1)</f>
        <v>111.70734541306631</v>
      </c>
      <c r="X12" s="44">
        <f>0.5 * (D12-MAX($D$3:$D$126))/(MIN($D$3:$D$126)-MAX($D$3:$D$126)) + 0.75</f>
        <v>1.062178126403799</v>
      </c>
      <c r="Y12" s="44">
        <f>AVERAGE(D12, F12, G12, H12, I12, J12, K12)</f>
        <v>0.40797578248562438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PERCENTILE($L$2:$L$126, 0.05)</f>
        <v>-7.9040341213011109E-2</v>
      </c>
      <c r="AG12" s="22">
        <f>PERCENTILE($L$2:$L$126, 0.95)</f>
        <v>0.99713792047032956</v>
      </c>
      <c r="AH12" s="22">
        <f>MIN(MAX(L12,AF12), AG12)</f>
        <v>0.78860003977522497</v>
      </c>
      <c r="AI12" s="22">
        <f>AH12-$AH$127+1</f>
        <v>1.867640380988236</v>
      </c>
      <c r="AJ12" s="22">
        <f>PERCENTILE($M$2:$M$126, 0.02)</f>
        <v>-0.66434473742159872</v>
      </c>
      <c r="AK12" s="22">
        <f>PERCENTILE($M$2:$M$126, 0.98)</f>
        <v>1.2320583287577402</v>
      </c>
      <c r="AL12" s="22">
        <f>MIN(MAX(M12,AJ12), AK12)</f>
        <v>-7.7322183463717595E-2</v>
      </c>
      <c r="AM12" s="22">
        <f>AL12-$AL$127 + 1</f>
        <v>1.5870225539578811</v>
      </c>
      <c r="AN12" s="46">
        <v>1</v>
      </c>
      <c r="AO12" s="46">
        <v>1</v>
      </c>
      <c r="AP12" s="51">
        <v>1</v>
      </c>
      <c r="AQ12" s="21">
        <v>2</v>
      </c>
      <c r="AR12" s="17">
        <f>(AI12^4)*AB12*AE12*AN12</f>
        <v>12.166706221155616</v>
      </c>
      <c r="AS12" s="17">
        <f>(AI12^4) *Z12*AC12*AO12</f>
        <v>12.166706221155616</v>
      </c>
      <c r="AT12" s="17">
        <f>(AM12^4)*AA12*AP12*AQ12</f>
        <v>12.687100810660288</v>
      </c>
      <c r="AU12" s="17">
        <f>MIN(AR12, 0.05*AR$127)</f>
        <v>12.166706221155616</v>
      </c>
      <c r="AV12" s="17">
        <f>MIN(AS12, 0.05*AS$127)</f>
        <v>12.166706221155616</v>
      </c>
      <c r="AW12" s="17">
        <f>MIN(AT12, 0.05*AT$127)</f>
        <v>12.687100810660288</v>
      </c>
      <c r="AX12" s="14">
        <f>AU12/$AU$127</f>
        <v>1.8893664142392033E-2</v>
      </c>
      <c r="AY12" s="14">
        <f>AV12/$AV$127</f>
        <v>2.5220517116973377E-2</v>
      </c>
      <c r="AZ12" s="67">
        <f>AW12/$AW$127</f>
        <v>7.4986974022886585E-3</v>
      </c>
      <c r="BA12" s="21">
        <f>N12</f>
        <v>0</v>
      </c>
      <c r="BB12" s="66">
        <v>2431</v>
      </c>
      <c r="BC12" s="15">
        <f>$D$133*AX12</f>
        <v>2296.4115145228975</v>
      </c>
      <c r="BD12" s="19">
        <f>BC12-BB12</f>
        <v>-134.58848547710249</v>
      </c>
      <c r="BE12" s="53">
        <f>BD12*IF($BD$127 &gt; 0, (BD12&gt;0), (BD12&lt;0))</f>
        <v>0</v>
      </c>
      <c r="BF12" s="61">
        <f>BE12/$BE$127</f>
        <v>0</v>
      </c>
      <c r="BG12" s="62">
        <f>BF12*$BD$127</f>
        <v>0</v>
      </c>
      <c r="BH12" s="63">
        <f>(IF(BG12 &gt; 0, V12, W12))</f>
        <v>111.70734541306631</v>
      </c>
      <c r="BI12" s="46">
        <f>BG12/BH12</f>
        <v>0</v>
      </c>
      <c r="BJ12" s="64">
        <f>BB12/BC12</f>
        <v>1.0586081739383129</v>
      </c>
      <c r="BK12" s="66">
        <v>0</v>
      </c>
      <c r="BL12" s="66">
        <v>4310</v>
      </c>
      <c r="BM12" s="66">
        <v>0</v>
      </c>
      <c r="BN12" s="10">
        <f>SUM(BK12:BM12)</f>
        <v>4310</v>
      </c>
      <c r="BO12" s="15">
        <f>AY12*$D$132</f>
        <v>4553.7156885722452</v>
      </c>
      <c r="BP12" s="9">
        <f>BO12-BN12</f>
        <v>243.7156885722452</v>
      </c>
      <c r="BQ12" s="53">
        <f>BP12*IF($BP$127 &gt; 0, (BP12&gt;0), (BP12&lt;0))</f>
        <v>243.7156885722452</v>
      </c>
      <c r="BR12" s="7">
        <f>BQ12/$BQ$127</f>
        <v>1.543521377040899E-2</v>
      </c>
      <c r="BS12" s="62">
        <f>BR12*$BP$127</f>
        <v>29.867138645741726</v>
      </c>
      <c r="BT12" s="48">
        <f>IF(BS12&gt;0,V12,W12)</f>
        <v>109.57186821321652</v>
      </c>
      <c r="BU12" s="46">
        <f>BS12/BT12</f>
        <v>0.27258035418017235</v>
      </c>
      <c r="BV12" s="64">
        <f>BN12/BO12</f>
        <v>0.94647981884686816</v>
      </c>
      <c r="BW12" s="16">
        <f>BB12+BN12+BY12</f>
        <v>6741</v>
      </c>
      <c r="BX12" s="69">
        <f>BC12+BO12+BZ12</f>
        <v>6885.8659949144503</v>
      </c>
      <c r="BY12" s="66">
        <v>0</v>
      </c>
      <c r="BZ12" s="15">
        <f>AZ12*$D$135</f>
        <v>35.73879181930775</v>
      </c>
      <c r="CA12" s="37">
        <f>BZ12-BY12</f>
        <v>35.73879181930775</v>
      </c>
      <c r="CB12" s="54">
        <f>CA12*(CA12&lt;&gt;0)</f>
        <v>35.73879181930775</v>
      </c>
      <c r="CC12" s="26">
        <f>CB12/$CB$127</f>
        <v>2.5346660864757255E-2</v>
      </c>
      <c r="CD12" s="47">
        <f>CC12 * $CA$127</f>
        <v>35.73879181930775</v>
      </c>
      <c r="CE12" s="48">
        <f>IF(CD12&gt;0, V12, W12)</f>
        <v>109.57186821321652</v>
      </c>
      <c r="CF12" s="65">
        <f>CD12/CE12</f>
        <v>0.32616758664517276</v>
      </c>
      <c r="CG12" t="s">
        <v>225</v>
      </c>
      <c r="CH12" s="66">
        <v>0</v>
      </c>
      <c r="CI12" s="15">
        <f>AZ12*$CH$130</f>
        <v>62.756598559753783</v>
      </c>
      <c r="CJ12" s="37">
        <f>CI12-CH12</f>
        <v>62.756598559753783</v>
      </c>
      <c r="CK12" s="54">
        <f>CJ12*(CJ12&lt;&gt;0)</f>
        <v>62.756598559753783</v>
      </c>
      <c r="CL12" s="26">
        <f>CK12/$CK$127</f>
        <v>9.2370619016417087E-3</v>
      </c>
      <c r="CM12" s="47">
        <f>CL12 * $CJ$127</f>
        <v>62.756598559753783</v>
      </c>
      <c r="CN12" s="48">
        <f>IF(CD12&gt;0,V12,W12)</f>
        <v>109.57186821321652</v>
      </c>
      <c r="CO12" s="65">
        <f>CM12/CN12</f>
        <v>0.5727437122604806</v>
      </c>
      <c r="CP12" s="70">
        <f>N12</f>
        <v>0</v>
      </c>
      <c r="CQ12" s="1">
        <f>BW12+BY12</f>
        <v>6741</v>
      </c>
    </row>
    <row r="13" spans="1:95" x14ac:dyDescent="0.2">
      <c r="A13" s="25" t="s">
        <v>200</v>
      </c>
      <c r="B13">
        <v>1</v>
      </c>
      <c r="C13">
        <v>1</v>
      </c>
      <c r="D13">
        <v>0.74050379848060699</v>
      </c>
      <c r="E13">
        <v>0.25949620151939201</v>
      </c>
      <c r="F13">
        <v>0.75705765407554604</v>
      </c>
      <c r="G13">
        <v>0.75705765407554604</v>
      </c>
      <c r="H13">
        <v>0.53575909661229604</v>
      </c>
      <c r="I13">
        <v>0.26537013801756498</v>
      </c>
      <c r="J13">
        <v>0.37706029413367198</v>
      </c>
      <c r="K13">
        <v>0.534281182264426</v>
      </c>
      <c r="L13">
        <v>0.474879208561377</v>
      </c>
      <c r="M13">
        <v>0.35108413007919698</v>
      </c>
      <c r="N13" s="21">
        <v>0</v>
      </c>
      <c r="O13">
        <v>0.99259616336259904</v>
      </c>
      <c r="P13">
        <v>0.99271130182446998</v>
      </c>
      <c r="Q13">
        <v>1</v>
      </c>
      <c r="R13">
        <v>0.99763355442003798</v>
      </c>
      <c r="S13">
        <v>4.1399998664855904</v>
      </c>
      <c r="T13" s="27">
        <f>IF(C13,P13,R13)</f>
        <v>0.99271130182446998</v>
      </c>
      <c r="U13" s="27">
        <f>IF(D13 = 0,O13,Q13)</f>
        <v>1</v>
      </c>
      <c r="V13" s="39">
        <f>S13*T13^(1-N13)</f>
        <v>4.1098246570120427</v>
      </c>
      <c r="W13" s="38">
        <f>S13*U13^(N13+1)</f>
        <v>4.1399998664855904</v>
      </c>
      <c r="X13" s="44">
        <f>0.5 * (D13-MAX($D$3:$D$126))/(MIN($D$3:$D$126)-MAX($D$3:$D$126)) + 0.75</f>
        <v>0.86681855840927957</v>
      </c>
      <c r="Y13" s="44">
        <f>AVERAGE(D13, F13, G13, H13, I13, J13, K13)</f>
        <v>0.5667271168085225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PERCENTILE($L$2:$L$126, 0.05)</f>
        <v>-7.9040341213011109E-2</v>
      </c>
      <c r="AG13" s="22">
        <f>PERCENTILE($L$2:$L$126, 0.95)</f>
        <v>0.99713792047032956</v>
      </c>
      <c r="AH13" s="22">
        <f>MIN(MAX(L13,AF13), AG13)</f>
        <v>0.474879208561377</v>
      </c>
      <c r="AI13" s="22">
        <f>AH13-$AH$127+1</f>
        <v>1.5539195497743881</v>
      </c>
      <c r="AJ13" s="22">
        <f>PERCENTILE($M$2:$M$126, 0.02)</f>
        <v>-0.66434473742159872</v>
      </c>
      <c r="AK13" s="22">
        <f>PERCENTILE($M$2:$M$126, 0.98)</f>
        <v>1.2320583287577402</v>
      </c>
      <c r="AL13" s="22">
        <f>MIN(MAX(M13,AJ13), AK13)</f>
        <v>0.35108413007919698</v>
      </c>
      <c r="AM13" s="22">
        <f>AL13-$AL$127 + 1</f>
        <v>2.0154288675007956</v>
      </c>
      <c r="AN13" s="46">
        <v>0</v>
      </c>
      <c r="AO13" s="49">
        <v>0</v>
      </c>
      <c r="AP13" s="51">
        <v>0.5</v>
      </c>
      <c r="AQ13" s="50">
        <v>1</v>
      </c>
      <c r="AR13" s="17">
        <f>(AI13^4)*AB13*AE13*AN13</f>
        <v>0</v>
      </c>
      <c r="AS13" s="17">
        <f>(AI13^4) *Z13*AC13*AO13</f>
        <v>0</v>
      </c>
      <c r="AT13" s="17">
        <f>(AM13^4)*AA13*AP13*AQ13</f>
        <v>8.2497331991395999</v>
      </c>
      <c r="AU13" s="17">
        <f>MIN(AR13, 0.05*AR$127)</f>
        <v>0</v>
      </c>
      <c r="AV13" s="17">
        <f>MIN(AS13, 0.05*AS$127)</f>
        <v>0</v>
      </c>
      <c r="AW13" s="17">
        <f>MIN(AT13, 0.05*AT$127)</f>
        <v>8.2497331991395999</v>
      </c>
      <c r="AX13" s="14">
        <f>AU13/$AU$127</f>
        <v>0</v>
      </c>
      <c r="AY13" s="14">
        <f>AV13/$AV$127</f>
        <v>0</v>
      </c>
      <c r="AZ13" s="67">
        <f>AW13/$AW$127</f>
        <v>4.8759960083223346E-3</v>
      </c>
      <c r="BA13" s="21">
        <f>N13</f>
        <v>0</v>
      </c>
      <c r="BB13" s="66">
        <v>0</v>
      </c>
      <c r="BC13" s="15">
        <f>$D$133*AX13</f>
        <v>0</v>
      </c>
      <c r="BD13" s="19">
        <f>BC13-BB13</f>
        <v>0</v>
      </c>
      <c r="BE13" s="53">
        <f>BD13*IF($BD$127 &gt; 0, (BD13&gt;0), (BD13&lt;0))</f>
        <v>0</v>
      </c>
      <c r="BF13" s="61">
        <f>BE13/$BE$127</f>
        <v>0</v>
      </c>
      <c r="BG13" s="62">
        <f>BF13*$BD$127</f>
        <v>0</v>
      </c>
      <c r="BH13" s="63">
        <f>(IF(BG13 &gt; 0, V13, W13))</f>
        <v>4.1399998664855904</v>
      </c>
      <c r="BI13" s="46">
        <f>BG13/BH13</f>
        <v>0</v>
      </c>
      <c r="BJ13" s="64" t="e">
        <f>BB13/BC13</f>
        <v>#DIV/0!</v>
      </c>
      <c r="BK13" s="66">
        <v>0</v>
      </c>
      <c r="BL13" s="66">
        <v>0</v>
      </c>
      <c r="BM13" s="66">
        <v>0</v>
      </c>
      <c r="BN13" s="10">
        <f>SUM(BK13:BM13)</f>
        <v>0</v>
      </c>
      <c r="BO13" s="15">
        <f>AY13*$D$132</f>
        <v>0</v>
      </c>
      <c r="BP13" s="9">
        <f>BO13-BN13</f>
        <v>0</v>
      </c>
      <c r="BQ13" s="53">
        <f>BP13*IF($BP$127 &gt; 0, (BP13&gt;0), (BP13&lt;0))</f>
        <v>0</v>
      </c>
      <c r="BR13" s="7">
        <f>BQ13/$BQ$127</f>
        <v>0</v>
      </c>
      <c r="BS13" s="62">
        <f>BR13*$BP$127</f>
        <v>0</v>
      </c>
      <c r="BT13" s="48">
        <f>IF(BS13&gt;0,V13,W13)</f>
        <v>4.1399998664855904</v>
      </c>
      <c r="BU13" s="46">
        <f>BS13/BT13</f>
        <v>0</v>
      </c>
      <c r="BV13" s="64" t="e">
        <f>BN13/BO13</f>
        <v>#DIV/0!</v>
      </c>
      <c r="BW13" s="16">
        <f>BB13+BN13+BY13</f>
        <v>91</v>
      </c>
      <c r="BX13" s="69">
        <f>BC13+BO13+BZ13</f>
        <v>23.238996975664246</v>
      </c>
      <c r="BY13" s="66">
        <v>91</v>
      </c>
      <c r="BZ13" s="15">
        <f>AZ13*$D$135</f>
        <v>23.238996975664246</v>
      </c>
      <c r="CA13" s="37">
        <f>BZ13-BY13</f>
        <v>-67.76100302433575</v>
      </c>
      <c r="CB13" s="54">
        <f>CA13*(CA13&lt;&gt;0)</f>
        <v>-67.76100302433575</v>
      </c>
      <c r="CC13" s="26">
        <f>CB13/$CB$127</f>
        <v>-4.8057448953429588E-2</v>
      </c>
      <c r="CD13" s="47">
        <f>CC13 * $CA$127</f>
        <v>-67.76100302433575</v>
      </c>
      <c r="CE13" s="48">
        <f>IF(CD13&gt;0, V13, W13)</f>
        <v>4.1399998664855904</v>
      </c>
      <c r="CF13" s="65">
        <f>CD13/CE13</f>
        <v>-16.367392562709785</v>
      </c>
      <c r="CG13" t="s">
        <v>225</v>
      </c>
      <c r="CH13" s="66">
        <v>0</v>
      </c>
      <c r="CI13" s="15">
        <f>AZ13*$CH$130</f>
        <v>40.807210593649621</v>
      </c>
      <c r="CJ13" s="37">
        <f>CI13-CH13</f>
        <v>40.807210593649621</v>
      </c>
      <c r="CK13" s="54">
        <f>CJ13*(CJ13&lt;&gt;0)</f>
        <v>40.807210593649621</v>
      </c>
      <c r="CL13" s="26">
        <f>CK13/$CK$127</f>
        <v>6.0063601109287034E-3</v>
      </c>
      <c r="CM13" s="47">
        <f>CL13 * $CJ$127</f>
        <v>40.807210593649621</v>
      </c>
      <c r="CN13" s="48">
        <f>IF(CD13&gt;0,V13,W13)</f>
        <v>4.1399998664855904</v>
      </c>
      <c r="CO13" s="65">
        <f>CM13/CN13</f>
        <v>9.8568144709363246</v>
      </c>
      <c r="CP13" s="70">
        <f>N13</f>
        <v>0</v>
      </c>
      <c r="CQ13" s="1">
        <f>BW13+BY13</f>
        <v>182</v>
      </c>
    </row>
    <row r="14" spans="1:95" x14ac:dyDescent="0.2">
      <c r="A14" s="25" t="s">
        <v>188</v>
      </c>
      <c r="B14">
        <v>1</v>
      </c>
      <c r="C14">
        <v>1</v>
      </c>
      <c r="D14">
        <v>0.56697321071571305</v>
      </c>
      <c r="E14">
        <v>0.43302678928428601</v>
      </c>
      <c r="F14">
        <v>0.99363817097415497</v>
      </c>
      <c r="G14">
        <v>0.99363817097415497</v>
      </c>
      <c r="H14">
        <v>0.10706817231283899</v>
      </c>
      <c r="I14">
        <v>0.43998327059807602</v>
      </c>
      <c r="J14">
        <v>0.21704424579140899</v>
      </c>
      <c r="K14">
        <v>0.464395787457897</v>
      </c>
      <c r="L14">
        <v>0.87983414442793995</v>
      </c>
      <c r="M14">
        <v>-0.14126940929180101</v>
      </c>
      <c r="N14" s="21">
        <v>-2</v>
      </c>
      <c r="O14">
        <v>1.0061047727247301</v>
      </c>
      <c r="P14">
        <v>0.97793545459766595</v>
      </c>
      <c r="Q14">
        <v>1.02585265896991</v>
      </c>
      <c r="R14">
        <v>0.97230633870660199</v>
      </c>
      <c r="S14">
        <v>462.23001098632801</v>
      </c>
      <c r="T14" s="27">
        <f>IF(C14,P14,R14)</f>
        <v>0.97793545459766595</v>
      </c>
      <c r="U14" s="27">
        <f>IF(D14 = 0,O14,Q14)</f>
        <v>1.02585265896991</v>
      </c>
      <c r="V14" s="39">
        <f>S14*T14^(1-N14)</f>
        <v>432.30346247216318</v>
      </c>
      <c r="W14" s="38">
        <f>S14*U14^(N14+1)</f>
        <v>450.58128664448492</v>
      </c>
      <c r="X14" s="44">
        <f>0.5 * (D14-MAX($D$3:$D$126))/(MIN($D$3:$D$126)-MAX($D$3:$D$126)) + 0.75</f>
        <v>0.95671085335542694</v>
      </c>
      <c r="Y14" s="44">
        <f>AVERAGE(D14, F14, G14, H14, I14, J14, K14)</f>
        <v>0.54039157554632056</v>
      </c>
      <c r="Z14" s="22">
        <f>AI14^N14</f>
        <v>0.2606074224436476</v>
      </c>
      <c r="AA14" s="22">
        <f>(Z14+AB14)/2</f>
        <v>0.34584339333325786</v>
      </c>
      <c r="AB14" s="22">
        <f>AM14^N14</f>
        <v>0.43107936422286808</v>
      </c>
      <c r="AC14" s="22">
        <v>1</v>
      </c>
      <c r="AD14" s="22">
        <v>1</v>
      </c>
      <c r="AE14" s="22">
        <v>1</v>
      </c>
      <c r="AF14" s="22">
        <f>PERCENTILE($L$2:$L$126, 0.05)</f>
        <v>-7.9040341213011109E-2</v>
      </c>
      <c r="AG14" s="22">
        <f>PERCENTILE($L$2:$L$126, 0.95)</f>
        <v>0.99713792047032956</v>
      </c>
      <c r="AH14" s="22">
        <f>MIN(MAX(L14,AF14), AG14)</f>
        <v>0.87983414442793995</v>
      </c>
      <c r="AI14" s="22">
        <f>AH14-$AH$127+1</f>
        <v>1.958874485640951</v>
      </c>
      <c r="AJ14" s="22">
        <f>PERCENTILE($M$2:$M$126, 0.02)</f>
        <v>-0.66434473742159872</v>
      </c>
      <c r="AK14" s="22">
        <f>PERCENTILE($M$2:$M$126, 0.98)</f>
        <v>1.2320583287577402</v>
      </c>
      <c r="AL14" s="22">
        <f>MIN(MAX(M14,AJ14), AK14)</f>
        <v>-0.14126940929180101</v>
      </c>
      <c r="AM14" s="22">
        <f>AL14-$AL$127 + 1</f>
        <v>1.5230753281297977</v>
      </c>
      <c r="AN14" s="46">
        <v>1</v>
      </c>
      <c r="AO14" s="46">
        <v>0</v>
      </c>
      <c r="AP14" s="51">
        <v>1</v>
      </c>
      <c r="AQ14" s="21">
        <v>1</v>
      </c>
      <c r="AR14" s="17">
        <f>(AI14^4)*AB14*AE14*AN14</f>
        <v>6.3472217598250982</v>
      </c>
      <c r="AS14" s="17">
        <f>(AI14^4) *Z14*AC14*AO14</f>
        <v>0</v>
      </c>
      <c r="AT14" s="17">
        <f>(AM14^4)*AA14*AP14*AQ14</f>
        <v>1.8610798902228978</v>
      </c>
      <c r="AU14" s="17">
        <f>MIN(AR14, 0.05*AR$127)</f>
        <v>6.3472217598250982</v>
      </c>
      <c r="AV14" s="17">
        <f>MIN(AS14, 0.05*AS$127)</f>
        <v>0</v>
      </c>
      <c r="AW14" s="17">
        <f>MIN(AT14, 0.05*AT$127)</f>
        <v>1.8610798902228978</v>
      </c>
      <c r="AX14" s="14">
        <f>AU14/$AU$127</f>
        <v>9.8565933941016527E-3</v>
      </c>
      <c r="AY14" s="14">
        <f>AV14/$AV$127</f>
        <v>0</v>
      </c>
      <c r="AZ14" s="67">
        <f>AW14/$AW$127</f>
        <v>1.0999892841191822E-3</v>
      </c>
      <c r="BA14" s="21">
        <f>N14</f>
        <v>-2</v>
      </c>
      <c r="BB14" s="66">
        <v>3236</v>
      </c>
      <c r="BC14" s="15">
        <f>$D$133*AX14</f>
        <v>1198.0097874926912</v>
      </c>
      <c r="BD14" s="19">
        <f>BC14-BB14</f>
        <v>-2037.9902125073088</v>
      </c>
      <c r="BE14" s="53">
        <f>BD14*IF($BD$127 &gt; 0, (BD14&gt;0), (BD14&lt;0))</f>
        <v>0</v>
      </c>
      <c r="BF14" s="61">
        <f>BE14/$BE$127</f>
        <v>0</v>
      </c>
      <c r="BG14" s="62">
        <f>BF14*$BD$127</f>
        <v>0</v>
      </c>
      <c r="BH14" s="63">
        <f>(IF(BG14 &gt; 0, V14, W14))</f>
        <v>450.58128664448492</v>
      </c>
      <c r="BI14" s="46">
        <f>BG14/BH14</f>
        <v>0</v>
      </c>
      <c r="BJ14" s="64">
        <f>BB14/BC14</f>
        <v>2.7011465463672115</v>
      </c>
      <c r="BK14" s="66">
        <v>0</v>
      </c>
      <c r="BL14" s="66">
        <v>0</v>
      </c>
      <c r="BM14" s="66">
        <v>0</v>
      </c>
      <c r="BN14" s="10">
        <f>SUM(BK14:BM14)</f>
        <v>0</v>
      </c>
      <c r="BO14" s="15">
        <f>AY14*$D$132</f>
        <v>0</v>
      </c>
      <c r="BP14" s="9">
        <f>BO14-BN14</f>
        <v>0</v>
      </c>
      <c r="BQ14" s="53">
        <f>BP14*IF($BP$127 &gt; 0, (BP14&gt;0), (BP14&lt;0))</f>
        <v>0</v>
      </c>
      <c r="BR14" s="7">
        <f>BQ14/$BQ$127</f>
        <v>0</v>
      </c>
      <c r="BS14" s="62">
        <f>BR14*$BP$127</f>
        <v>0</v>
      </c>
      <c r="BT14" s="48">
        <f>IF(BS14&gt;0,V14,W14)</f>
        <v>450.58128664448492</v>
      </c>
      <c r="BU14" s="46">
        <f>BS14/BT14</f>
        <v>0</v>
      </c>
      <c r="BV14" s="64" t="e">
        <f>BN14/BO14</f>
        <v>#DIV/0!</v>
      </c>
      <c r="BW14" s="16">
        <f>BB14+BN14+BY14</f>
        <v>3236</v>
      </c>
      <c r="BX14" s="69">
        <f>BC14+BO14+BZ14</f>
        <v>1203.2523364208032</v>
      </c>
      <c r="BY14" s="66">
        <v>0</v>
      </c>
      <c r="BZ14" s="15">
        <f>AZ14*$D$135</f>
        <v>5.2425489281120221</v>
      </c>
      <c r="CA14" s="37">
        <f>BZ14-BY14</f>
        <v>5.2425489281120221</v>
      </c>
      <c r="CB14" s="54">
        <f>CA14*(CA14&lt;&gt;0)</f>
        <v>5.2425489281120221</v>
      </c>
      <c r="CC14" s="26">
        <f>CB14/$CB$127</f>
        <v>3.7181198071716453E-3</v>
      </c>
      <c r="CD14" s="47">
        <f>CC14 * $CA$127</f>
        <v>5.2425489281120221</v>
      </c>
      <c r="CE14" s="48">
        <f>IF(CD14&gt;0, V14, W14)</f>
        <v>432.30346247216318</v>
      </c>
      <c r="CF14" s="65">
        <f>CD14/CE14</f>
        <v>1.2127011192859923E-2</v>
      </c>
      <c r="CG14" t="s">
        <v>225</v>
      </c>
      <c r="CH14" s="66">
        <v>0</v>
      </c>
      <c r="CI14" s="15">
        <f>AZ14*$CH$130</f>
        <v>9.2058103187934357</v>
      </c>
      <c r="CJ14" s="37">
        <f>CI14-CH14</f>
        <v>9.2058103187934357</v>
      </c>
      <c r="CK14" s="54">
        <f>CJ14*(CJ14&lt;&gt;0)</f>
        <v>9.2058103187934357</v>
      </c>
      <c r="CL14" s="26">
        <f>CK14/$CK$127</f>
        <v>1.3549912156010351E-3</v>
      </c>
      <c r="CM14" s="47">
        <f>CL14 * $CJ$127</f>
        <v>9.2058103187934357</v>
      </c>
      <c r="CN14" s="48">
        <f>IF(CD14&gt;0,V14,W14)</f>
        <v>432.30346247216318</v>
      </c>
      <c r="CO14" s="65">
        <f>CM14/CN14</f>
        <v>2.1294787384188982E-2</v>
      </c>
      <c r="CP14" s="70">
        <f>N14</f>
        <v>-2</v>
      </c>
      <c r="CQ14" s="1">
        <f>BW14+BY14</f>
        <v>3236</v>
      </c>
    </row>
    <row r="15" spans="1:95" x14ac:dyDescent="0.2">
      <c r="A15" s="25" t="s">
        <v>189</v>
      </c>
      <c r="B15">
        <v>0</v>
      </c>
      <c r="C15">
        <v>1</v>
      </c>
      <c r="D15">
        <v>0.73370651739304205</v>
      </c>
      <c r="E15">
        <v>0.26629348260695701</v>
      </c>
      <c r="F15">
        <v>0.84174950298210705</v>
      </c>
      <c r="G15">
        <v>0.84174950298210705</v>
      </c>
      <c r="H15">
        <v>0.84316185696361301</v>
      </c>
      <c r="I15">
        <v>0.66708490171476298</v>
      </c>
      <c r="J15">
        <v>0.74997369586020102</v>
      </c>
      <c r="K15">
        <v>0.79453759240200705</v>
      </c>
      <c r="L15">
        <v>0.84332985032183005</v>
      </c>
      <c r="M15">
        <v>3.2373882039532398E-2</v>
      </c>
      <c r="N15" s="21">
        <v>0</v>
      </c>
      <c r="O15">
        <v>1.00458245803696</v>
      </c>
      <c r="P15">
        <v>0.98666066328309998</v>
      </c>
      <c r="Q15">
        <v>1.02479531744305</v>
      </c>
      <c r="R15">
        <v>0.99203549351389997</v>
      </c>
      <c r="S15">
        <v>130.600006103515</v>
      </c>
      <c r="T15" s="27">
        <f>IF(C15,P15,R15)</f>
        <v>0.98666066328309998</v>
      </c>
      <c r="U15" s="27">
        <f>IF(D15 = 0,O15,Q15)</f>
        <v>1.02479531744305</v>
      </c>
      <c r="V15" s="39">
        <f>S15*T15^(1-N15)</f>
        <v>128.857888646871</v>
      </c>
      <c r="W15" s="38">
        <f>S15*U15^(N15+1)</f>
        <v>133.8382747129159</v>
      </c>
      <c r="X15" s="44">
        <f>0.5 * (D15-MAX($D$3:$D$126))/(MIN($D$3:$D$126)-MAX($D$3:$D$126)) + 0.75</f>
        <v>0.87033968516984284</v>
      </c>
      <c r="Y15" s="44">
        <f>AVERAGE(D15, F15, G15, H15, I15, J15, K15)</f>
        <v>0.78170908147111995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PERCENTILE($L$2:$L$126, 0.05)</f>
        <v>-7.9040341213011109E-2</v>
      </c>
      <c r="AG15" s="22">
        <f>PERCENTILE($L$2:$L$126, 0.95)</f>
        <v>0.99713792047032956</v>
      </c>
      <c r="AH15" s="22">
        <f>MIN(MAX(L15,AF15), AG15)</f>
        <v>0.84332985032183005</v>
      </c>
      <c r="AI15" s="22">
        <f>AH15-$AH$127+1</f>
        <v>1.9223701915348412</v>
      </c>
      <c r="AJ15" s="22">
        <f>PERCENTILE($M$2:$M$126, 0.02)</f>
        <v>-0.66434473742159872</v>
      </c>
      <c r="AK15" s="22">
        <f>PERCENTILE($M$2:$M$126, 0.98)</f>
        <v>1.2320583287577402</v>
      </c>
      <c r="AL15" s="22">
        <f>MIN(MAX(M15,AJ15), AK15)</f>
        <v>3.2373882039532398E-2</v>
      </c>
      <c r="AM15" s="22">
        <f>AL15-$AL$127 + 1</f>
        <v>1.696718619461131</v>
      </c>
      <c r="AN15" s="46">
        <v>1</v>
      </c>
      <c r="AO15" s="46">
        <v>1</v>
      </c>
      <c r="AP15" s="51">
        <v>1</v>
      </c>
      <c r="AQ15" s="21">
        <v>1</v>
      </c>
      <c r="AR15" s="17">
        <f>(AI15^4)*AB15*AE15*AN15</f>
        <v>13.656773120104051</v>
      </c>
      <c r="AS15" s="17">
        <f>(AI15^4) *Z15*AC15*AO15</f>
        <v>13.656773120104051</v>
      </c>
      <c r="AT15" s="17">
        <f>(AM15^4)*AA15*AP15*AQ15</f>
        <v>8.2878007772335103</v>
      </c>
      <c r="AU15" s="17">
        <f>MIN(AR15, 0.05*AR$127)</f>
        <v>13.656773120104051</v>
      </c>
      <c r="AV15" s="17">
        <f>MIN(AS15, 0.05*AS$127)</f>
        <v>13.656773120104051</v>
      </c>
      <c r="AW15" s="17">
        <f>MIN(AT15, 0.05*AT$127)</f>
        <v>8.2878007772335103</v>
      </c>
      <c r="AX15" s="14">
        <f>AU15/$AU$127</f>
        <v>2.1207587321491639E-2</v>
      </c>
      <c r="AY15" s="14">
        <f>AV15/$AV$127</f>
        <v>2.8309295381794091E-2</v>
      </c>
      <c r="AZ15" s="67">
        <f>AW15/$AW$127</f>
        <v>4.8984958097524909E-3</v>
      </c>
      <c r="BA15" s="21">
        <f>N15</f>
        <v>0</v>
      </c>
      <c r="BB15" s="66">
        <v>3134</v>
      </c>
      <c r="BC15" s="15">
        <f>$D$133*AX15</f>
        <v>2577.6549934033796</v>
      </c>
      <c r="BD15" s="19">
        <f>BC15-BB15</f>
        <v>-556.34500659662035</v>
      </c>
      <c r="BE15" s="53">
        <f>BD15*IF($BD$127 &gt; 0, (BD15&gt;0), (BD15&lt;0))</f>
        <v>0</v>
      </c>
      <c r="BF15" s="61">
        <f>BE15/$BE$127</f>
        <v>0</v>
      </c>
      <c r="BG15" s="62">
        <f>BF15*$BD$127</f>
        <v>0</v>
      </c>
      <c r="BH15" s="63">
        <f>(IF(BG15 &gt; 0, V15, W15))</f>
        <v>133.8382747129159</v>
      </c>
      <c r="BI15" s="46">
        <f>BG15/BH15</f>
        <v>0</v>
      </c>
      <c r="BJ15" s="64">
        <f>BB15/BC15</f>
        <v>1.2158337745044987</v>
      </c>
      <c r="BK15" s="66">
        <v>392</v>
      </c>
      <c r="BL15" s="66">
        <v>6269</v>
      </c>
      <c r="BM15" s="66">
        <v>131</v>
      </c>
      <c r="BN15" s="10">
        <f>SUM(BK15:BM15)</f>
        <v>6792</v>
      </c>
      <c r="BO15" s="15">
        <f>AY15*$D$132</f>
        <v>5111.4131369552142</v>
      </c>
      <c r="BP15" s="9">
        <f>BO15-BN15</f>
        <v>-1680.5868630447858</v>
      </c>
      <c r="BQ15" s="53">
        <f>BP15*IF($BP$127 &gt; 0, (BP15&gt;0), (BP15&lt;0))</f>
        <v>0</v>
      </c>
      <c r="BR15" s="7">
        <f>BQ15/$BQ$127</f>
        <v>0</v>
      </c>
      <c r="BS15" s="62">
        <f>BR15*$BP$127</f>
        <v>0</v>
      </c>
      <c r="BT15" s="48">
        <f>IF(BS15&gt;0,V15,W15)</f>
        <v>133.8382747129159</v>
      </c>
      <c r="BU15" s="46">
        <f>BS15/BT15</f>
        <v>0</v>
      </c>
      <c r="BV15" s="64">
        <f>BN15/BO15</f>
        <v>1.3287910442797595</v>
      </c>
      <c r="BW15" s="16">
        <f>BB15+BN15+BY15</f>
        <v>9926</v>
      </c>
      <c r="BX15" s="69">
        <f>BC15+BO15+BZ15</f>
        <v>7712.4143613878741</v>
      </c>
      <c r="BY15" s="66">
        <v>0</v>
      </c>
      <c r="BZ15" s="15">
        <f>AZ15*$D$135</f>
        <v>23.346231029280371</v>
      </c>
      <c r="CA15" s="37">
        <f>BZ15-BY15</f>
        <v>23.346231029280371</v>
      </c>
      <c r="CB15" s="54">
        <f>CA15*(CA15&lt;&gt;0)</f>
        <v>23.346231029280371</v>
      </c>
      <c r="CC15" s="26">
        <f>CB15/$CB$127</f>
        <v>1.6557610659064085E-2</v>
      </c>
      <c r="CD15" s="47">
        <f>CC15 * $CA$127</f>
        <v>23.346231029280371</v>
      </c>
      <c r="CE15" s="48">
        <f>IF(CD15&gt;0, V15, W15)</f>
        <v>128.857888646871</v>
      </c>
      <c r="CF15" s="65">
        <f>CD15/CE15</f>
        <v>0.18117812789296603</v>
      </c>
      <c r="CG15" t="s">
        <v>225</v>
      </c>
      <c r="CH15" s="66">
        <v>0</v>
      </c>
      <c r="CI15" s="15">
        <f>AZ15*$CH$130</f>
        <v>40.995511431818599</v>
      </c>
      <c r="CJ15" s="37">
        <f>CI15-CH15</f>
        <v>40.995511431818599</v>
      </c>
      <c r="CK15" s="54">
        <f>CJ15*(CJ15&lt;&gt;0)</f>
        <v>40.995511431818599</v>
      </c>
      <c r="CL15" s="26">
        <f>CK15/$CK$127</f>
        <v>6.0340758657372075E-3</v>
      </c>
      <c r="CM15" s="47">
        <f>CL15 * $CJ$127</f>
        <v>40.995511431818599</v>
      </c>
      <c r="CN15" s="48">
        <f>IF(CD15&gt;0,V15,W15)</f>
        <v>128.857888646871</v>
      </c>
      <c r="CO15" s="65">
        <f>CM15/CN15</f>
        <v>0.31814514316748488</v>
      </c>
      <c r="CP15" s="70">
        <f>N15</f>
        <v>0</v>
      </c>
      <c r="CQ15" s="1">
        <f>BW15+BY15</f>
        <v>9926</v>
      </c>
    </row>
    <row r="16" spans="1:95" x14ac:dyDescent="0.2">
      <c r="A16" s="25" t="s">
        <v>148</v>
      </c>
      <c r="B16">
        <v>1</v>
      </c>
      <c r="C16">
        <v>1</v>
      </c>
      <c r="D16">
        <v>0.78490566037735798</v>
      </c>
      <c r="E16">
        <v>0.21509433962264099</v>
      </c>
      <c r="F16">
        <v>0.78853046594982001</v>
      </c>
      <c r="G16">
        <v>0.78853046594982001</v>
      </c>
      <c r="H16">
        <v>0.88387096774193497</v>
      </c>
      <c r="I16">
        <v>0.587096774193548</v>
      </c>
      <c r="J16">
        <v>0.72035948939721695</v>
      </c>
      <c r="K16">
        <v>0.75367460075669401</v>
      </c>
      <c r="L16">
        <v>0.40639490088592201</v>
      </c>
      <c r="M16">
        <v>0.24938982548614799</v>
      </c>
      <c r="N16" s="21">
        <v>0</v>
      </c>
      <c r="O16">
        <v>1.0086230343671001</v>
      </c>
      <c r="P16">
        <v>0.98979067390411202</v>
      </c>
      <c r="Q16">
        <v>1.00607546506959</v>
      </c>
      <c r="R16">
        <v>0.98594480907042203</v>
      </c>
      <c r="S16">
        <v>35.319999694824197</v>
      </c>
      <c r="T16" s="27">
        <f>IF(C16,P16,R16)</f>
        <v>0.98979067390411202</v>
      </c>
      <c r="U16" s="27">
        <f>IF(D16 = 0,O16,Q16)</f>
        <v>1.00607546506959</v>
      </c>
      <c r="V16" s="39">
        <f>S16*T16^(1-N16)</f>
        <v>34.95940630023307</v>
      </c>
      <c r="W16" s="38">
        <f>S16*U16^(N16+1)</f>
        <v>35.534585119228034</v>
      </c>
      <c r="X16" s="44">
        <f>0.5 * (D16-MAX($D$3:$D$126))/(MIN($D$3:$D$126)-MAX($D$3:$D$126)) + 0.75</f>
        <v>0.84381751105969915</v>
      </c>
      <c r="Y16" s="44">
        <f>AVERAGE(D16, F16, G16, H16, I16, J16, K16)</f>
        <v>0.75813834633805599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PERCENTILE($L$2:$L$126, 0.05)</f>
        <v>-7.9040341213011109E-2</v>
      </c>
      <c r="AG16" s="22">
        <f>PERCENTILE($L$2:$L$126, 0.95)</f>
        <v>0.99713792047032956</v>
      </c>
      <c r="AH16" s="22">
        <f>MIN(MAX(L16,AF16), AG16)</f>
        <v>0.40639490088592201</v>
      </c>
      <c r="AI16" s="22">
        <f>AH16-$AH$127+1</f>
        <v>1.4854352420989332</v>
      </c>
      <c r="AJ16" s="22">
        <f>PERCENTILE($M$2:$M$126, 0.02)</f>
        <v>-0.66434473742159872</v>
      </c>
      <c r="AK16" s="22">
        <f>PERCENTILE($M$2:$M$126, 0.98)</f>
        <v>1.2320583287577402</v>
      </c>
      <c r="AL16" s="22">
        <f>MIN(MAX(M16,AJ16), AK16)</f>
        <v>0.24938982548614799</v>
      </c>
      <c r="AM16" s="22">
        <f>AL16-$AL$127 + 1</f>
        <v>1.9137345629077467</v>
      </c>
      <c r="AN16" s="46">
        <v>1</v>
      </c>
      <c r="AO16" s="46">
        <v>1</v>
      </c>
      <c r="AP16" s="51">
        <v>1</v>
      </c>
      <c r="AQ16" s="21">
        <v>1</v>
      </c>
      <c r="AR16" s="17">
        <f>(AI16^4)*AB16*AE16*AN16</f>
        <v>4.8687210597448995</v>
      </c>
      <c r="AS16" s="17">
        <f>(AI16^4) *Z16*AC16*AO16</f>
        <v>4.8687210597448995</v>
      </c>
      <c r="AT16" s="17">
        <f>(AM16^4)*AA16*AP16*AQ16</f>
        <v>13.413027097891389</v>
      </c>
      <c r="AU16" s="17">
        <f>MIN(AR16, 0.05*AR$127)</f>
        <v>4.8687210597448995</v>
      </c>
      <c r="AV16" s="17">
        <f>MIN(AS16, 0.05*AS$127)</f>
        <v>4.8687210597448995</v>
      </c>
      <c r="AW16" s="17">
        <f>MIN(AT16, 0.05*AT$127)</f>
        <v>13.413027097891389</v>
      </c>
      <c r="AX16" s="14">
        <f>AU16/$AU$127</f>
        <v>7.5606313519645391E-3</v>
      </c>
      <c r="AY16" s="14">
        <f>AV16/$AV$127</f>
        <v>1.0092432626634262E-2</v>
      </c>
      <c r="AZ16" s="67">
        <f>AW16/$AW$127</f>
        <v>7.9277553600956164E-3</v>
      </c>
      <c r="BA16" s="21">
        <f>N16</f>
        <v>0</v>
      </c>
      <c r="BB16" s="66">
        <v>636</v>
      </c>
      <c r="BC16" s="15">
        <f>$D$133*AX16</f>
        <v>918.94937704317795</v>
      </c>
      <c r="BD16" s="19">
        <f>BC16-BB16</f>
        <v>282.94937704317795</v>
      </c>
      <c r="BE16" s="53">
        <f>BD16*IF($BD$127 &gt; 0, (BD16&gt;0), (BD16&lt;0))</f>
        <v>282.94937704317795</v>
      </c>
      <c r="BF16" s="61">
        <f>BE16/$BE$127</f>
        <v>1.1921857362420334E-2</v>
      </c>
      <c r="BG16" s="62">
        <f>BF16*$BD$127</f>
        <v>49.463786196682236</v>
      </c>
      <c r="BH16" s="63">
        <f>(IF(BG16 &gt; 0, V16, W16))</f>
        <v>34.95940630023307</v>
      </c>
      <c r="BI16" s="46">
        <f>BG16/BH16</f>
        <v>1.4148920542838985</v>
      </c>
      <c r="BJ16" s="64">
        <f>BB16/BC16</f>
        <v>0.69209470716047594</v>
      </c>
      <c r="BK16" s="66">
        <v>777</v>
      </c>
      <c r="BL16" s="66">
        <v>565</v>
      </c>
      <c r="BM16" s="66">
        <v>71</v>
      </c>
      <c r="BN16" s="10">
        <f>SUM(BK16:BM16)</f>
        <v>1413</v>
      </c>
      <c r="BO16" s="15">
        <f>AY16*$D$132</f>
        <v>1822.2492653345757</v>
      </c>
      <c r="BP16" s="9">
        <f>BO16-BN16</f>
        <v>409.24926533457574</v>
      </c>
      <c r="BQ16" s="53">
        <f>BP16*IF($BP$127 &gt; 0, (BP16&gt;0), (BP16&lt;0))</f>
        <v>409.24926533457574</v>
      </c>
      <c r="BR16" s="7">
        <f>BQ16/$BQ$127</f>
        <v>2.5918930097721171E-2</v>
      </c>
      <c r="BS16" s="62">
        <f>BR16*$BP$127</f>
        <v>50.153129739091021</v>
      </c>
      <c r="BT16" s="48">
        <f>IF(BS16&gt;0,V16,W16)</f>
        <v>34.95940630023307</v>
      </c>
      <c r="BU16" s="46">
        <f>BS16/BT16</f>
        <v>1.4346104538610731</v>
      </c>
      <c r="BV16" s="64">
        <f>BN16/BO16</f>
        <v>0.77541532153701531</v>
      </c>
      <c r="BW16" s="16">
        <f>BB16+BN16+BY16</f>
        <v>2084</v>
      </c>
      <c r="BX16" s="69">
        <f>BC16+BO16+BZ16</f>
        <v>2778.9823244239692</v>
      </c>
      <c r="BY16" s="66">
        <v>35</v>
      </c>
      <c r="BZ16" s="15">
        <f>AZ16*$D$135</f>
        <v>37.783682046215709</v>
      </c>
      <c r="CA16" s="37">
        <f>BZ16-BY16</f>
        <v>2.7836820462157092</v>
      </c>
      <c r="CB16" s="54">
        <f>CA16*(CA16&lt;&gt;0)</f>
        <v>2.7836820462157092</v>
      </c>
      <c r="CC16" s="26">
        <f>CB16/$CB$127</f>
        <v>1.9742425859685872E-3</v>
      </c>
      <c r="CD16" s="47">
        <f>CC16 * $CA$127</f>
        <v>2.7836820462157092</v>
      </c>
      <c r="CE16" s="48">
        <f>IF(CD16&gt;0, V16, W16)</f>
        <v>34.95940630023307</v>
      </c>
      <c r="CF16" s="65">
        <f>CD16/CE16</f>
        <v>7.9626124720463307E-2</v>
      </c>
      <c r="CG16" t="s">
        <v>225</v>
      </c>
      <c r="CH16" s="66">
        <v>0</v>
      </c>
      <c r="CI16" s="15">
        <f>AZ16*$CH$130</f>
        <v>66.347384608640212</v>
      </c>
      <c r="CJ16" s="37">
        <f>CI16-CH16</f>
        <v>66.347384608640212</v>
      </c>
      <c r="CK16" s="54">
        <f>CJ16*(CJ16&lt;&gt;0)</f>
        <v>66.347384608640212</v>
      </c>
      <c r="CL16" s="26">
        <f>CK16/$CK$127</f>
        <v>9.7655850174624952E-3</v>
      </c>
      <c r="CM16" s="47">
        <f>CL16 * $CJ$127</f>
        <v>66.347384608640212</v>
      </c>
      <c r="CN16" s="48">
        <f>IF(CD16&gt;0,V16,W16)</f>
        <v>34.95940630023307</v>
      </c>
      <c r="CO16" s="65">
        <f>CM16/CN16</f>
        <v>1.8978407138509639</v>
      </c>
      <c r="CP16" s="70">
        <f>N16</f>
        <v>0</v>
      </c>
      <c r="CQ16" s="1">
        <f>BW16+BY16</f>
        <v>2119</v>
      </c>
    </row>
    <row r="17" spans="1:95" x14ac:dyDescent="0.2">
      <c r="A17" s="25" t="s">
        <v>254</v>
      </c>
      <c r="B17">
        <v>1</v>
      </c>
      <c r="C17">
        <v>1</v>
      </c>
      <c r="D17">
        <v>0.34386245501799201</v>
      </c>
      <c r="E17">
        <v>0.65613754498200705</v>
      </c>
      <c r="F17">
        <v>0.32444267515923497</v>
      </c>
      <c r="G17">
        <v>0.32444267515923497</v>
      </c>
      <c r="H17">
        <v>0.33207862818904199</v>
      </c>
      <c r="I17">
        <v>0.37139272271016299</v>
      </c>
      <c r="J17">
        <v>0.35118597050136302</v>
      </c>
      <c r="K17">
        <v>0.337549575244666</v>
      </c>
      <c r="L17">
        <v>0.42184286479745797</v>
      </c>
      <c r="M17">
        <v>0.71789288217798597</v>
      </c>
      <c r="N17" s="21">
        <v>0</v>
      </c>
      <c r="O17">
        <v>0.991346161781683</v>
      </c>
      <c r="P17">
        <v>0.98230702634899403</v>
      </c>
      <c r="Q17">
        <v>1.01835689095508</v>
      </c>
      <c r="R17">
        <v>0.99921052705878299</v>
      </c>
      <c r="S17">
        <v>1.0299999713897701</v>
      </c>
      <c r="T17" s="27">
        <f>IF(C17,P17,R17)</f>
        <v>0.98230702634899403</v>
      </c>
      <c r="U17" s="27">
        <f>IF(D17 = 0,O17,Q17)</f>
        <v>1.01835689095508</v>
      </c>
      <c r="V17" s="39">
        <f>S17*T17^(1-N17)</f>
        <v>1.0117762090354339</v>
      </c>
      <c r="W17" s="38">
        <f>S17*U17^(N17+1)</f>
        <v>1.0489075685483076</v>
      </c>
      <c r="X17" s="44">
        <f>0.5 * (D17-MAX($D$3:$D$126))/(MIN($D$3:$D$126)-MAX($D$3:$D$126)) + 0.75</f>
        <v>1.072286661143331</v>
      </c>
      <c r="Y17" s="44">
        <f>AVERAGE(D17, F17, G17, H17, I17, J17, K17)</f>
        <v>0.34070781456881366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PERCENTILE($L$2:$L$126, 0.05)</f>
        <v>-7.9040341213011109E-2</v>
      </c>
      <c r="AG17" s="22">
        <f>PERCENTILE($L$2:$L$126, 0.95)</f>
        <v>0.99713792047032956</v>
      </c>
      <c r="AH17" s="22">
        <f>MIN(MAX(L17,AF17), AG17)</f>
        <v>0.42184286479745797</v>
      </c>
      <c r="AI17" s="22">
        <f>AH17-$AH$127+1</f>
        <v>1.5008832060104691</v>
      </c>
      <c r="AJ17" s="22">
        <f>PERCENTILE($M$2:$M$126, 0.02)</f>
        <v>-0.66434473742159872</v>
      </c>
      <c r="AK17" s="22">
        <f>PERCENTILE($M$2:$M$126, 0.98)</f>
        <v>1.2320583287577402</v>
      </c>
      <c r="AL17" s="22">
        <f>MIN(MAX(M17,AJ17), AK17)</f>
        <v>0.71789288217798597</v>
      </c>
      <c r="AM17" s="22">
        <f>AL17-$AL$127 + 1</f>
        <v>2.3822376195995849</v>
      </c>
      <c r="AN17" s="46">
        <v>0</v>
      </c>
      <c r="AO17" s="49">
        <v>0</v>
      </c>
      <c r="AP17" s="51">
        <v>0.5</v>
      </c>
      <c r="AQ17" s="50">
        <v>1</v>
      </c>
      <c r="AR17" s="17">
        <f>(AI17^4)*AB17*AE17*AN17</f>
        <v>0</v>
      </c>
      <c r="AS17" s="17">
        <f>(AI17^4) *Z17*AC17*AO17</f>
        <v>0</v>
      </c>
      <c r="AT17" s="17">
        <f>(AM17^4)*AA17*AP17*AQ17</f>
        <v>16.103130734208715</v>
      </c>
      <c r="AU17" s="17">
        <f>MIN(AR17, 0.05*AR$127)</f>
        <v>0</v>
      </c>
      <c r="AV17" s="17">
        <f>MIN(AS17, 0.05*AS$127)</f>
        <v>0</v>
      </c>
      <c r="AW17" s="17">
        <f>MIN(AT17, 0.05*AT$127)</f>
        <v>16.103130734208715</v>
      </c>
      <c r="AX17" s="14">
        <f>AU17/$AU$127</f>
        <v>0</v>
      </c>
      <c r="AY17" s="14">
        <f>AV17/$AV$127</f>
        <v>0</v>
      </c>
      <c r="AZ17" s="67">
        <f>AW17/$AW$127</f>
        <v>9.5177382451208797E-3</v>
      </c>
      <c r="BA17" s="21">
        <f>N17</f>
        <v>0</v>
      </c>
      <c r="BB17" s="66">
        <v>0</v>
      </c>
      <c r="BC17" s="15">
        <f>$D$133*AX17</f>
        <v>0</v>
      </c>
      <c r="BD17" s="19">
        <f>BC17-BB17</f>
        <v>0</v>
      </c>
      <c r="BE17" s="53">
        <f>BD17*IF($BD$127 &gt; 0, (BD17&gt;0), (BD17&lt;0))</f>
        <v>0</v>
      </c>
      <c r="BF17" s="61">
        <f>BE17/$BE$127</f>
        <v>0</v>
      </c>
      <c r="BG17" s="62">
        <f>BF17*$BD$127</f>
        <v>0</v>
      </c>
      <c r="BH17" s="63">
        <f>(IF(BG17 &gt; 0, V17, W17))</f>
        <v>1.0489075685483076</v>
      </c>
      <c r="BI17" s="46">
        <f>BG17/BH17</f>
        <v>0</v>
      </c>
      <c r="BJ17" s="64" t="e">
        <f>BB17/BC17</f>
        <v>#DIV/0!</v>
      </c>
      <c r="BK17" s="66">
        <v>0</v>
      </c>
      <c r="BL17" s="66">
        <v>0</v>
      </c>
      <c r="BM17" s="66">
        <v>0</v>
      </c>
      <c r="BN17" s="10">
        <f>SUM(BK17:BM17)</f>
        <v>0</v>
      </c>
      <c r="BO17" s="15">
        <f>AY17*$D$132</f>
        <v>0</v>
      </c>
      <c r="BP17" s="9">
        <f>BO17-BN17</f>
        <v>0</v>
      </c>
      <c r="BQ17" s="53">
        <f>BP17*IF($BP$127 &gt; 0, (BP17&gt;0), (BP17&lt;0))</f>
        <v>0</v>
      </c>
      <c r="BR17" s="7">
        <f>BQ17/$BQ$127</f>
        <v>0</v>
      </c>
      <c r="BS17" s="62">
        <f>BR17*$BP$127</f>
        <v>0</v>
      </c>
      <c r="BT17" s="48">
        <f>IF(BS17&gt;0,V17,W17)</f>
        <v>1.0489075685483076</v>
      </c>
      <c r="BU17" s="46">
        <f>BS17/BT17</f>
        <v>0</v>
      </c>
      <c r="BV17" s="64" t="e">
        <f>BN17/BO17</f>
        <v>#DIV/0!</v>
      </c>
      <c r="BW17" s="16">
        <f>BB17+BN17+BY17</f>
        <v>114</v>
      </c>
      <c r="BX17" s="69">
        <f>BC17+BO17+BZ17</f>
        <v>45.361540476246113</v>
      </c>
      <c r="BY17" s="66">
        <v>114</v>
      </c>
      <c r="BZ17" s="15">
        <f>AZ17*$D$135</f>
        <v>45.361540476246113</v>
      </c>
      <c r="CA17" s="37">
        <f>BZ17-BY17</f>
        <v>-68.63845952375388</v>
      </c>
      <c r="CB17" s="54">
        <f>CA17*(CA17&lt;&gt;0)</f>
        <v>-68.63845952375388</v>
      </c>
      <c r="CC17" s="26">
        <f>CB17/$CB$127</f>
        <v>-4.8679758527484997E-2</v>
      </c>
      <c r="CD17" s="47">
        <f>CC17 * $CA$127</f>
        <v>-68.63845952375388</v>
      </c>
      <c r="CE17" s="48">
        <f>IF(CD17&gt;0, V17, W17)</f>
        <v>1.0489075685483076</v>
      </c>
      <c r="CF17" s="65">
        <f>CD17/CE17</f>
        <v>-65.438043905765497</v>
      </c>
      <c r="CG17" t="s">
        <v>225</v>
      </c>
      <c r="CH17" s="66">
        <v>0</v>
      </c>
      <c r="CI17" s="15">
        <f>AZ17*$CH$130</f>
        <v>79.653951373416646</v>
      </c>
      <c r="CJ17" s="37">
        <f>CI17-CH17</f>
        <v>79.653951373416646</v>
      </c>
      <c r="CK17" s="54">
        <f>CJ17*(CJ17&lt;&gt;0)</f>
        <v>79.653951373416646</v>
      </c>
      <c r="CL17" s="26">
        <f>CK17/$CK$127</f>
        <v>1.1724161226584725E-2</v>
      </c>
      <c r="CM17" s="47">
        <f>CL17 * $CJ$127</f>
        <v>79.653951373416646</v>
      </c>
      <c r="CN17" s="48">
        <f>IF(CD17&gt;0,V17,W17)</f>
        <v>1.0489075685483076</v>
      </c>
      <c r="CO17" s="65">
        <f>CM17/CN17</f>
        <v>75.939914785492533</v>
      </c>
      <c r="CP17" s="70">
        <f>N17</f>
        <v>0</v>
      </c>
      <c r="CQ17" s="1">
        <f>BW17+BY17</f>
        <v>228</v>
      </c>
    </row>
    <row r="18" spans="1:95" x14ac:dyDescent="0.2">
      <c r="A18" s="32" t="s">
        <v>149</v>
      </c>
      <c r="B18">
        <v>0</v>
      </c>
      <c r="C18">
        <v>0</v>
      </c>
      <c r="D18">
        <v>9.9652375434530704E-2</v>
      </c>
      <c r="E18">
        <v>0.90034762456546902</v>
      </c>
      <c r="F18">
        <v>8.8939566704674997E-2</v>
      </c>
      <c r="G18">
        <v>8.8939566704674997E-2</v>
      </c>
      <c r="H18">
        <v>1.06241699867197E-2</v>
      </c>
      <c r="I18">
        <v>4.9136786188579001E-2</v>
      </c>
      <c r="J18">
        <v>2.2848141479528801E-2</v>
      </c>
      <c r="K18">
        <v>4.5078862044159999E-2</v>
      </c>
      <c r="L18">
        <v>-0.160050123240464</v>
      </c>
      <c r="M18">
        <v>-0.79477162678549296</v>
      </c>
      <c r="N18" s="21">
        <v>0</v>
      </c>
      <c r="O18">
        <v>0.99309638380362797</v>
      </c>
      <c r="P18">
        <v>0.99864556812149896</v>
      </c>
      <c r="Q18">
        <v>0.99834709635399599</v>
      </c>
      <c r="R18">
        <v>0.97910350881406905</v>
      </c>
      <c r="S18">
        <v>12.6300001144409</v>
      </c>
      <c r="T18" s="27">
        <f>IF(C18,P18,R18)</f>
        <v>0.97910350881406905</v>
      </c>
      <c r="U18" s="27">
        <f>IF(D18 = 0,O18,Q18)</f>
        <v>0.99834709635399599</v>
      </c>
      <c r="V18" s="39">
        <f>S18*T18^(1-N18)</f>
        <v>12.366077428371179</v>
      </c>
      <c r="W18" s="38">
        <f>S18*U18^(N18+1)</f>
        <v>12.609123941202709</v>
      </c>
      <c r="X18" s="44">
        <f>0.5 * (D18-MAX($D$3:$D$126))/(MIN($D$3:$D$126)-MAX($D$3:$D$126)) + 0.75</f>
        <v>1.1987923382432144</v>
      </c>
      <c r="Y18" s="44">
        <f>AVERAGE(D18, F18, G18, H18, I18, J18, K18)</f>
        <v>5.788849550612403E-2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PERCENTILE($L$2:$L$126, 0.05)</f>
        <v>-7.9040341213011109E-2</v>
      </c>
      <c r="AG18" s="22">
        <f>PERCENTILE($L$2:$L$126, 0.95)</f>
        <v>0.99713792047032956</v>
      </c>
      <c r="AH18" s="22">
        <f>MIN(MAX(L18,AF18), AG18)</f>
        <v>-7.9040341213011109E-2</v>
      </c>
      <c r="AI18" s="22">
        <f>AH18-$AH$127+1</f>
        <v>1</v>
      </c>
      <c r="AJ18" s="22">
        <f>PERCENTILE($M$2:$M$126, 0.02)</f>
        <v>-0.66434473742159872</v>
      </c>
      <c r="AK18" s="22">
        <f>PERCENTILE($M$2:$M$126, 0.98)</f>
        <v>1.2320583287577402</v>
      </c>
      <c r="AL18" s="22">
        <f>MIN(MAX(M18,AJ18), AK18)</f>
        <v>-0.66434473742159872</v>
      </c>
      <c r="AM18" s="22">
        <f>AL18-$AL$127 + 1</f>
        <v>1</v>
      </c>
      <c r="AN18" s="46">
        <v>1</v>
      </c>
      <c r="AO18" s="46">
        <v>1</v>
      </c>
      <c r="AP18" s="51">
        <v>1</v>
      </c>
      <c r="AQ18" s="21">
        <v>1</v>
      </c>
      <c r="AR18" s="17">
        <f>(AI18^4)*AB18*AE18*AN18</f>
        <v>1</v>
      </c>
      <c r="AS18" s="17">
        <f>(AI18^4) *Z18*AC18*AO18</f>
        <v>1</v>
      </c>
      <c r="AT18" s="17">
        <f>(AM18^4)*AA18*AP18*AQ18</f>
        <v>1</v>
      </c>
      <c r="AU18" s="17">
        <f>MIN(AR18, 0.05*AR$127)</f>
        <v>1</v>
      </c>
      <c r="AV18" s="17">
        <f>MIN(AS18, 0.05*AS$127)</f>
        <v>1</v>
      </c>
      <c r="AW18" s="17">
        <f>MIN(AT18, 0.05*AT$127)</f>
        <v>1</v>
      </c>
      <c r="AX18" s="14">
        <f>AU18/$AU$127</f>
        <v>1.552898853556561E-3</v>
      </c>
      <c r="AY18" s="14">
        <f>AV18/$AV$127</f>
        <v>2.0729124759435416E-3</v>
      </c>
      <c r="AZ18" s="67">
        <f>AW18/$AW$127</f>
        <v>5.9104893341652229E-4</v>
      </c>
      <c r="BA18" s="21">
        <f>N18</f>
        <v>0</v>
      </c>
      <c r="BB18" s="66">
        <v>240</v>
      </c>
      <c r="BC18" s="15">
        <f>$D$133*AX18</f>
        <v>188.74553825667866</v>
      </c>
      <c r="BD18" s="19">
        <f>BC18-BB18</f>
        <v>-51.254461743321343</v>
      </c>
      <c r="BE18" s="53">
        <f>BD18*IF($BD$127 &gt; 0, (BD18&gt;0), (BD18&lt;0))</f>
        <v>0</v>
      </c>
      <c r="BF18" s="61">
        <f>BE18/$BE$127</f>
        <v>0</v>
      </c>
      <c r="BG18" s="62">
        <f>BF18*$BD$127</f>
        <v>0</v>
      </c>
      <c r="BH18" s="63">
        <f>(IF(BG18 &gt; 0, V18, W18))</f>
        <v>12.609123941202709</v>
      </c>
      <c r="BI18" s="46">
        <f>BG18/BH18</f>
        <v>0</v>
      </c>
      <c r="BJ18" s="64">
        <f>BB18/BC18</f>
        <v>1.2715532362604482</v>
      </c>
      <c r="BK18" s="66">
        <v>51</v>
      </c>
      <c r="BL18" s="66">
        <v>278</v>
      </c>
      <c r="BM18" s="66">
        <v>0</v>
      </c>
      <c r="BN18" s="10">
        <f>SUM(BK18:BM18)</f>
        <v>329</v>
      </c>
      <c r="BO18" s="15">
        <f>AY18*$D$132</f>
        <v>374.27678500646209</v>
      </c>
      <c r="BP18" s="9">
        <f>BO18-BN18</f>
        <v>45.276785006462092</v>
      </c>
      <c r="BQ18" s="53">
        <f>BP18*IF($BP$127 &gt; 0, (BP18&gt;0), (BP18&lt;0))</f>
        <v>45.276785006462092</v>
      </c>
      <c r="BR18" s="7">
        <f>BQ18/$BQ$127</f>
        <v>2.8675086922212117E-3</v>
      </c>
      <c r="BS18" s="62">
        <f>BR18*$BP$127</f>
        <v>5.5486293194481062</v>
      </c>
      <c r="BT18" s="48">
        <f>IF(BS18&gt;0,V18,W18)</f>
        <v>12.366077428371179</v>
      </c>
      <c r="BU18" s="46">
        <f>BS18/BT18</f>
        <v>0.44869760452235452</v>
      </c>
      <c r="BV18" s="64">
        <f>BN18/BO18</f>
        <v>0.87902860444395348</v>
      </c>
      <c r="BW18" s="16">
        <f>BB18+BN18+BY18</f>
        <v>582</v>
      </c>
      <c r="BX18" s="69">
        <f>BC18+BO18+BZ18</f>
        <v>565.83926247980389</v>
      </c>
      <c r="BY18" s="66">
        <v>13</v>
      </c>
      <c r="BZ18" s="15">
        <f>AZ18*$D$135</f>
        <v>2.8169392166631453</v>
      </c>
      <c r="CA18" s="37">
        <f>BZ18-BY18</f>
        <v>-10.183060783336854</v>
      </c>
      <c r="CB18" s="54">
        <f>CA18*(CA18&lt;&gt;0)</f>
        <v>-10.183060783336854</v>
      </c>
      <c r="CC18" s="26">
        <f>CB18/$CB$127</f>
        <v>-7.2220289243523752E-3</v>
      </c>
      <c r="CD18" s="47">
        <f>CC18 * $CA$127</f>
        <v>-10.183060783336854</v>
      </c>
      <c r="CE18" s="48">
        <f>IF(CD18&gt;0, V18, W18)</f>
        <v>12.609123941202709</v>
      </c>
      <c r="CF18" s="65">
        <f>CD18/CE18</f>
        <v>-0.8075946299537724</v>
      </c>
      <c r="CG18" t="s">
        <v>225</v>
      </c>
      <c r="CH18" s="66">
        <v>0</v>
      </c>
      <c r="CI18" s="15">
        <f>AZ18*$CH$130</f>
        <v>4.9464885237628753</v>
      </c>
      <c r="CJ18" s="37">
        <f>CI18-CH18</f>
        <v>4.9464885237628753</v>
      </c>
      <c r="CK18" s="54">
        <f>CJ18*(CJ18&lt;&gt;0)</f>
        <v>4.9464885237628753</v>
      </c>
      <c r="CL18" s="26">
        <f>CK18/$CK$127</f>
        <v>7.2806719513730854E-4</v>
      </c>
      <c r="CM18" s="47">
        <f>CL18 * $CJ$127</f>
        <v>4.9464885237628753</v>
      </c>
      <c r="CN18" s="48">
        <f>IF(CD18&gt;0,V18,W18)</f>
        <v>12.609123941202709</v>
      </c>
      <c r="CO18" s="65">
        <f>CM18/CN18</f>
        <v>0.39229438514751086</v>
      </c>
      <c r="CP18" s="70">
        <f>N18</f>
        <v>0</v>
      </c>
      <c r="CQ18" s="1">
        <f>BW18+BY18</f>
        <v>595</v>
      </c>
    </row>
    <row r="19" spans="1:95" x14ac:dyDescent="0.2">
      <c r="A19" s="32" t="s">
        <v>201</v>
      </c>
      <c r="B19">
        <v>1</v>
      </c>
      <c r="C19">
        <v>1</v>
      </c>
      <c r="D19">
        <v>0.88764494202319</v>
      </c>
      <c r="E19">
        <v>0.112355057976809</v>
      </c>
      <c r="F19">
        <v>0.82285031847133705</v>
      </c>
      <c r="G19">
        <v>0.82285031847133705</v>
      </c>
      <c r="H19">
        <v>0.318695106649937</v>
      </c>
      <c r="I19">
        <v>0.65035549979088203</v>
      </c>
      <c r="J19">
        <v>0.455263786574584</v>
      </c>
      <c r="K19">
        <v>0.61205714747183804</v>
      </c>
      <c r="L19">
        <v>0.54347545394255203</v>
      </c>
      <c r="M19">
        <v>-5.963391861339E-2</v>
      </c>
      <c r="N19" s="21">
        <v>0</v>
      </c>
      <c r="O19">
        <v>1.00089822417414</v>
      </c>
      <c r="P19">
        <v>1.0068686255317301</v>
      </c>
      <c r="Q19">
        <v>1.0021468890302401</v>
      </c>
      <c r="R19">
        <v>0.995491807683761</v>
      </c>
      <c r="S19">
        <v>6.9299998283386204</v>
      </c>
      <c r="T19" s="27">
        <f>IF(C19,P19,R19)</f>
        <v>1.0068686255317301</v>
      </c>
      <c r="U19" s="27">
        <f>IF(D19 = 0,O19,Q19)</f>
        <v>1.0021468890302401</v>
      </c>
      <c r="V19" s="39">
        <f>S19*T19^(1-N19)</f>
        <v>6.9775994020944321</v>
      </c>
      <c r="W19" s="38">
        <f>S19*U19^(N19+1)</f>
        <v>6.9448777689496461</v>
      </c>
      <c r="X19" s="44">
        <f>0.5 * (D19-MAX($D$3:$D$126))/(MIN($D$3:$D$126)-MAX($D$3:$D$126)) + 0.75</f>
        <v>0.79059652029826044</v>
      </c>
      <c r="Y19" s="44">
        <f>AVERAGE(D19, F19, G19, H19, I19, J19, K19)</f>
        <v>0.6528167313504436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PERCENTILE($L$2:$L$126, 0.05)</f>
        <v>-7.9040341213011109E-2</v>
      </c>
      <c r="AG19" s="22">
        <f>PERCENTILE($L$2:$L$126, 0.95)</f>
        <v>0.99713792047032956</v>
      </c>
      <c r="AH19" s="22">
        <f>MIN(MAX(L19,AF19), AG19)</f>
        <v>0.54347545394255203</v>
      </c>
      <c r="AI19" s="22">
        <f>AH19-$AH$127+1</f>
        <v>1.6225157951555631</v>
      </c>
      <c r="AJ19" s="22">
        <f>PERCENTILE($M$2:$M$126, 0.02)</f>
        <v>-0.66434473742159872</v>
      </c>
      <c r="AK19" s="22">
        <f>PERCENTILE($M$2:$M$126, 0.98)</f>
        <v>1.2320583287577402</v>
      </c>
      <c r="AL19" s="22">
        <f>MIN(MAX(M19,AJ19), AK19)</f>
        <v>-5.963391861339E-2</v>
      </c>
      <c r="AM19" s="22">
        <f>AL19-$AL$127 + 1</f>
        <v>1.6047108188082086</v>
      </c>
      <c r="AN19" s="46">
        <v>0</v>
      </c>
      <c r="AO19" s="49">
        <v>0</v>
      </c>
      <c r="AP19" s="51">
        <v>0.5</v>
      </c>
      <c r="AQ19" s="50">
        <v>1</v>
      </c>
      <c r="AR19" s="17">
        <f>(AI19^4)*AB19*AE19*AN19</f>
        <v>0</v>
      </c>
      <c r="AS19" s="17">
        <f>(AI19^4) *Z19*AC19*AO19</f>
        <v>0</v>
      </c>
      <c r="AT19" s="17">
        <f>(AM19^4)*AA19*AP19*AQ19</f>
        <v>3.3155617955865684</v>
      </c>
      <c r="AU19" s="17">
        <f>MIN(AR19, 0.05*AR$127)</f>
        <v>0</v>
      </c>
      <c r="AV19" s="17">
        <f>MIN(AS19, 0.05*AS$127)</f>
        <v>0</v>
      </c>
      <c r="AW19" s="17">
        <f>MIN(AT19, 0.05*AT$127)</f>
        <v>3.3155617955865684</v>
      </c>
      <c r="AX19" s="14">
        <f>AU19/$AU$127</f>
        <v>0</v>
      </c>
      <c r="AY19" s="14">
        <f>AV19/$AV$127</f>
        <v>0</v>
      </c>
      <c r="AZ19" s="67">
        <f>AW19/$AW$127</f>
        <v>1.9596592629580107E-3</v>
      </c>
      <c r="BA19" s="21">
        <f>N19</f>
        <v>0</v>
      </c>
      <c r="BB19" s="66">
        <v>0</v>
      </c>
      <c r="BC19" s="15">
        <f>$D$133*AX19</f>
        <v>0</v>
      </c>
      <c r="BD19" s="19">
        <f>BC19-BB19</f>
        <v>0</v>
      </c>
      <c r="BE19" s="53">
        <f>BD19*IF($BD$127 &gt; 0, (BD19&gt;0), (BD19&lt;0))</f>
        <v>0</v>
      </c>
      <c r="BF19" s="61">
        <f>BE19/$BE$127</f>
        <v>0</v>
      </c>
      <c r="BG19" s="62">
        <f>BF19*$BD$127</f>
        <v>0</v>
      </c>
      <c r="BH19" s="63">
        <f>(IF(BG19 &gt; 0, V19, W19))</f>
        <v>6.9448777689496461</v>
      </c>
      <c r="BI19" s="46">
        <f>BG19/BH19</f>
        <v>0</v>
      </c>
      <c r="BJ19" s="64" t="e">
        <f>BB19/BC19</f>
        <v>#DIV/0!</v>
      </c>
      <c r="BK19" s="66">
        <v>0</v>
      </c>
      <c r="BL19" s="66">
        <v>0</v>
      </c>
      <c r="BM19" s="66">
        <v>0</v>
      </c>
      <c r="BN19" s="10">
        <f>SUM(BK19:BM19)</f>
        <v>0</v>
      </c>
      <c r="BO19" s="15">
        <f>AY19*$D$132</f>
        <v>0</v>
      </c>
      <c r="BP19" s="9">
        <f>BO19-BN19</f>
        <v>0</v>
      </c>
      <c r="BQ19" s="53">
        <f>BP19*IF($BP$127 &gt; 0, (BP19&gt;0), (BP19&lt;0))</f>
        <v>0</v>
      </c>
      <c r="BR19" s="7">
        <f>BQ19/$BQ$127</f>
        <v>0</v>
      </c>
      <c r="BS19" s="62">
        <f>BR19*$BP$127</f>
        <v>0</v>
      </c>
      <c r="BT19" s="48">
        <f>IF(BS19&gt;0,V19,W19)</f>
        <v>6.9448777689496461</v>
      </c>
      <c r="BU19" s="46">
        <f>BS19/BT19</f>
        <v>0</v>
      </c>
      <c r="BV19" s="64" t="e">
        <f>BN19/BO19</f>
        <v>#DIV/0!</v>
      </c>
      <c r="BW19" s="16">
        <f>BB19+BN19+BY19</f>
        <v>83</v>
      </c>
      <c r="BX19" s="69">
        <f>BC19+BO19+BZ19</f>
        <v>9.3397360472578796</v>
      </c>
      <c r="BY19" s="66">
        <v>83</v>
      </c>
      <c r="BZ19" s="15">
        <f>AZ19*$D$135</f>
        <v>9.3397360472578796</v>
      </c>
      <c r="CA19" s="37">
        <f>BZ19-BY19</f>
        <v>-73.660263952742127</v>
      </c>
      <c r="CB19" s="54">
        <f>CA19*(CA19&lt;&gt;0)</f>
        <v>-73.660263952742127</v>
      </c>
      <c r="CC19" s="26">
        <f>CB19/$CB$127</f>
        <v>-5.2241321952299358E-2</v>
      </c>
      <c r="CD19" s="47">
        <f>CC19 * $CA$127</f>
        <v>-73.660263952742127</v>
      </c>
      <c r="CE19" s="48">
        <f>IF(CD19&gt;0, V19, W19)</f>
        <v>6.9448777689496461</v>
      </c>
      <c r="CF19" s="65">
        <f>CD19/CE19</f>
        <v>-10.606416182308507</v>
      </c>
      <c r="CG19" t="s">
        <v>225</v>
      </c>
      <c r="CH19" s="66">
        <v>0</v>
      </c>
      <c r="CI19" s="15">
        <f>AZ19*$CH$130</f>
        <v>16.400388371695591</v>
      </c>
      <c r="CJ19" s="37">
        <f>CI19-CH19</f>
        <v>16.400388371695591</v>
      </c>
      <c r="CK19" s="54">
        <f>CJ19*(CJ19&lt;&gt;0)</f>
        <v>16.400388371695591</v>
      </c>
      <c r="CL19" s="26">
        <f>CK19/$CK$127</f>
        <v>2.4139517768171307E-3</v>
      </c>
      <c r="CM19" s="47">
        <f>CL19 * $CJ$127</f>
        <v>16.400388371695591</v>
      </c>
      <c r="CN19" s="48">
        <f>IF(CD19&gt;0,V19,W19)</f>
        <v>6.9448777689496461</v>
      </c>
      <c r="CO19" s="65">
        <f>CM19/CN19</f>
        <v>2.3615085703914427</v>
      </c>
      <c r="CP19" s="70">
        <f>N19</f>
        <v>0</v>
      </c>
      <c r="CQ19" s="1">
        <f>BW19+BY19</f>
        <v>166</v>
      </c>
    </row>
    <row r="20" spans="1:95" x14ac:dyDescent="0.2">
      <c r="A20" s="32" t="s">
        <v>260</v>
      </c>
      <c r="B20">
        <v>0</v>
      </c>
      <c r="C20">
        <v>1</v>
      </c>
      <c r="D20">
        <v>0.67013194722111102</v>
      </c>
      <c r="E20">
        <v>0.32986805277888798</v>
      </c>
      <c r="F20">
        <v>0.94910536779323995</v>
      </c>
      <c r="G20">
        <v>0.94910536779323995</v>
      </c>
      <c r="H20">
        <v>0.51150146382266803</v>
      </c>
      <c r="I20">
        <v>0.69008782936010005</v>
      </c>
      <c r="J20">
        <v>0.59412198653466697</v>
      </c>
      <c r="K20">
        <v>0.75092234388386303</v>
      </c>
      <c r="L20">
        <v>0.50861767270937497</v>
      </c>
      <c r="M20">
        <v>0.41598045787217403</v>
      </c>
      <c r="N20" s="21">
        <v>0</v>
      </c>
      <c r="O20">
        <v>1.0088975797736199</v>
      </c>
      <c r="P20">
        <v>0.98567075092515199</v>
      </c>
      <c r="Q20">
        <v>1.0163320096677899</v>
      </c>
      <c r="R20">
        <v>0.98937720626973702</v>
      </c>
      <c r="S20">
        <v>107.370002746582</v>
      </c>
      <c r="T20" s="27">
        <f>IF(C20,P20,R20)</f>
        <v>0.98567075092515199</v>
      </c>
      <c r="U20" s="27">
        <f>IF(D20 = 0,O20,Q20)</f>
        <v>1.0163320096677899</v>
      </c>
      <c r="V20" s="39">
        <f>S20*T20^(1-N20)</f>
        <v>105.83147123405911</v>
      </c>
      <c r="W20" s="38">
        <f>S20*U20^(N20+1)</f>
        <v>109.12357066946981</v>
      </c>
      <c r="X20" s="44">
        <f>0.5 * (D20-MAX($D$3:$D$126))/(MIN($D$3:$D$126)-MAX($D$3:$D$126)) + 0.75</f>
        <v>0.90327257663628857</v>
      </c>
      <c r="Y20" s="44">
        <f>AVERAGE(D20, F20, G20, H20, I20, J20, K20)</f>
        <v>0.73071090091555557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PERCENTILE($L$2:$L$126, 0.05)</f>
        <v>-7.9040341213011109E-2</v>
      </c>
      <c r="AG20" s="22">
        <f>PERCENTILE($L$2:$L$126, 0.95)</f>
        <v>0.99713792047032956</v>
      </c>
      <c r="AH20" s="22">
        <f>MIN(MAX(L20,AF20), AG20)</f>
        <v>0.50861767270937497</v>
      </c>
      <c r="AI20" s="22">
        <f>AH20-$AH$127+1</f>
        <v>1.5876580139223861</v>
      </c>
      <c r="AJ20" s="22">
        <f>PERCENTILE($M$2:$M$126, 0.02)</f>
        <v>-0.66434473742159872</v>
      </c>
      <c r="AK20" s="22">
        <f>PERCENTILE($M$2:$M$126, 0.98)</f>
        <v>1.2320583287577402</v>
      </c>
      <c r="AL20" s="22">
        <f>MIN(MAX(M20,AJ20), AK20)</f>
        <v>0.41598045787217403</v>
      </c>
      <c r="AM20" s="22">
        <f>AL20-$AL$127 + 1</f>
        <v>2.0803251952937725</v>
      </c>
      <c r="AN20" s="46">
        <v>0</v>
      </c>
      <c r="AO20" s="49">
        <v>0</v>
      </c>
      <c r="AP20" s="51">
        <v>0.5</v>
      </c>
      <c r="AQ20" s="50">
        <v>1</v>
      </c>
      <c r="AR20" s="17">
        <f>(AI20^4)*AB20*AE20*AN20</f>
        <v>0</v>
      </c>
      <c r="AS20" s="17">
        <f>(AI20^4) *Z20*AC20*AO20</f>
        <v>0</v>
      </c>
      <c r="AT20" s="17">
        <f>(AM20^4)*AA20*AP20*AQ20</f>
        <v>9.3647226603820979</v>
      </c>
      <c r="AU20" s="17">
        <f>MIN(AR20, 0.05*AR$127)</f>
        <v>0</v>
      </c>
      <c r="AV20" s="17">
        <f>MIN(AS20, 0.05*AS$127)</f>
        <v>0</v>
      </c>
      <c r="AW20" s="17">
        <f>MIN(AT20, 0.05*AT$127)</f>
        <v>9.3647226603820979</v>
      </c>
      <c r="AX20" s="14">
        <f>AU20/$AU$127</f>
        <v>0</v>
      </c>
      <c r="AY20" s="14">
        <f>AV20/$AV$127</f>
        <v>0</v>
      </c>
      <c r="AZ20" s="67">
        <f>AW20/$AW$127</f>
        <v>5.535009340160376E-3</v>
      </c>
      <c r="BA20" s="21">
        <f>N20</f>
        <v>0</v>
      </c>
      <c r="BB20" s="66">
        <v>0</v>
      </c>
      <c r="BC20" s="15">
        <f>$D$133*AX20</f>
        <v>0</v>
      </c>
      <c r="BD20" s="19">
        <f>BC20-BB20</f>
        <v>0</v>
      </c>
      <c r="BE20" s="53">
        <f>BD20*IF($BD$127 &gt; 0, (BD20&gt;0), (BD20&lt;0))</f>
        <v>0</v>
      </c>
      <c r="BF20" s="61">
        <f>BE20/$BE$127</f>
        <v>0</v>
      </c>
      <c r="BG20" s="62">
        <f>BF20*$BD$127</f>
        <v>0</v>
      </c>
      <c r="BH20" s="63">
        <f>(IF(BG20 &gt; 0, V20, W20))</f>
        <v>109.12357066946981</v>
      </c>
      <c r="BI20" s="46">
        <f>BG20/BH20</f>
        <v>0</v>
      </c>
      <c r="BJ20" s="64" t="e">
        <f>BB20/BC20</f>
        <v>#DIV/0!</v>
      </c>
      <c r="BK20" s="66">
        <v>0</v>
      </c>
      <c r="BL20" s="66">
        <v>0</v>
      </c>
      <c r="BM20" s="66">
        <v>0</v>
      </c>
      <c r="BN20" s="10">
        <f>SUM(BK20:BM20)</f>
        <v>0</v>
      </c>
      <c r="BO20" s="15">
        <f>AY20*$D$132</f>
        <v>0</v>
      </c>
      <c r="BP20" s="9">
        <f>BO20-BN20</f>
        <v>0</v>
      </c>
      <c r="BQ20" s="53">
        <f>BP20*IF($BP$127 &gt; 0, (BP20&gt;0), (BP20&lt;0))</f>
        <v>0</v>
      </c>
      <c r="BR20" s="7">
        <f>BQ20/$BQ$127</f>
        <v>0</v>
      </c>
      <c r="BS20" s="62">
        <f>BR20*$BP$127</f>
        <v>0</v>
      </c>
      <c r="BT20" s="48">
        <f>IF(BS20&gt;0,V20,W20)</f>
        <v>109.12357066946981</v>
      </c>
      <c r="BU20" s="46">
        <f>BS20/BT20</f>
        <v>0</v>
      </c>
      <c r="BV20" s="64" t="e">
        <f>BN20/BO20</f>
        <v>#DIV/0!</v>
      </c>
      <c r="BW20" s="16">
        <f>BB20+BN20+BY20</f>
        <v>0</v>
      </c>
      <c r="BX20" s="69">
        <f>BC20+BO20+BZ20</f>
        <v>26.379854515204354</v>
      </c>
      <c r="BY20" s="66">
        <v>0</v>
      </c>
      <c r="BZ20" s="15">
        <f>AZ20*$D$135</f>
        <v>26.379854515204354</v>
      </c>
      <c r="CA20" s="37">
        <f>BZ20-BY20</f>
        <v>26.379854515204354</v>
      </c>
      <c r="CB20" s="54">
        <f>CA20*(CA20&lt;&gt;0)</f>
        <v>26.379854515204354</v>
      </c>
      <c r="CC20" s="26">
        <f>CB20/$CB$127</f>
        <v>1.8709116677449886E-2</v>
      </c>
      <c r="CD20" s="47">
        <f>CC20 * $CA$127</f>
        <v>26.37985451520435</v>
      </c>
      <c r="CE20" s="48">
        <f>IF(CD20&gt;0, V20, W20)</f>
        <v>105.83147123405911</v>
      </c>
      <c r="CF20" s="65">
        <f>CD20/CE20</f>
        <v>0.24926285355007594</v>
      </c>
      <c r="CG20" t="s">
        <v>225</v>
      </c>
      <c r="CH20" s="66">
        <v>0</v>
      </c>
      <c r="CI20" s="15">
        <f>AZ20*$CH$130</f>
        <v>46.322493167802186</v>
      </c>
      <c r="CJ20" s="37">
        <f>CI20-CH20</f>
        <v>46.322493167802186</v>
      </c>
      <c r="CK20" s="54">
        <f>CJ20*(CJ20&lt;&gt;0)</f>
        <v>46.322493167802186</v>
      </c>
      <c r="CL20" s="26">
        <f>CK20/$CK$127</f>
        <v>6.8181473605831875E-3</v>
      </c>
      <c r="CM20" s="47">
        <f>CL20 * $CJ$127</f>
        <v>46.322493167802186</v>
      </c>
      <c r="CN20" s="48">
        <f>IF(CD20&gt;0,V20,W20)</f>
        <v>105.83147123405911</v>
      </c>
      <c r="CO20" s="65">
        <f>CM20/CN20</f>
        <v>0.43770055001271208</v>
      </c>
      <c r="CP20" s="70">
        <f>N20</f>
        <v>0</v>
      </c>
      <c r="CQ20" s="1">
        <f>BW20+BY20</f>
        <v>0</v>
      </c>
    </row>
    <row r="21" spans="1:95" x14ac:dyDescent="0.2">
      <c r="A21" s="32" t="s">
        <v>167</v>
      </c>
      <c r="B21">
        <v>0</v>
      </c>
      <c r="C21">
        <v>1</v>
      </c>
      <c r="D21">
        <v>0.678271308523409</v>
      </c>
      <c r="E21">
        <v>0.32172869147659</v>
      </c>
      <c r="F21">
        <v>0.79929161747343502</v>
      </c>
      <c r="G21">
        <v>0.79929161747343502</v>
      </c>
      <c r="H21">
        <v>0.45781466113416303</v>
      </c>
      <c r="I21">
        <v>0.634854771784232</v>
      </c>
      <c r="J21">
        <v>0.53911577811617095</v>
      </c>
      <c r="K21">
        <v>0.65643790437171101</v>
      </c>
      <c r="L21">
        <v>0.36656663188501498</v>
      </c>
      <c r="M21">
        <v>0.44088064392353998</v>
      </c>
      <c r="N21" s="21">
        <v>0</v>
      </c>
      <c r="O21">
        <v>1.00890114325819</v>
      </c>
      <c r="P21">
        <v>0.99229975015492999</v>
      </c>
      <c r="Q21">
        <v>1.01152465969864</v>
      </c>
      <c r="R21">
        <v>0.97216074067022096</v>
      </c>
      <c r="S21">
        <v>37.380001068115199</v>
      </c>
      <c r="T21" s="27">
        <f>IF(C21,P21,R21)</f>
        <v>0.99229975015492999</v>
      </c>
      <c r="U21" s="27">
        <f>IF(D21 = 0,O21,Q21)</f>
        <v>1.01152465969864</v>
      </c>
      <c r="V21" s="39">
        <f>S21*T21^(1-N21)</f>
        <v>37.092165720681727</v>
      </c>
      <c r="W21" s="38">
        <f>S21*U21^(N21+1)</f>
        <v>37.810792859960024</v>
      </c>
      <c r="X21" s="44">
        <f>0.5 * (D21-MAX($D$3:$D$126))/(MIN($D$3:$D$126)-MAX($D$3:$D$126)) + 0.75</f>
        <v>0.89905622563855714</v>
      </c>
      <c r="Y21" s="44">
        <f>AVERAGE(D21, F21, G21, H21, I21, J21, K21)</f>
        <v>0.6521539512680794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PERCENTILE($L$2:$L$126, 0.05)</f>
        <v>-7.9040341213011109E-2</v>
      </c>
      <c r="AG21" s="22">
        <f>PERCENTILE($L$2:$L$126, 0.95)</f>
        <v>0.99713792047032956</v>
      </c>
      <c r="AH21" s="22">
        <f>MIN(MAX(L21,AF21), AG21)</f>
        <v>0.36656663188501498</v>
      </c>
      <c r="AI21" s="22">
        <f>AH21-$AH$127+1</f>
        <v>1.4456069730980261</v>
      </c>
      <c r="AJ21" s="22">
        <f>PERCENTILE($M$2:$M$126, 0.02)</f>
        <v>-0.66434473742159872</v>
      </c>
      <c r="AK21" s="22">
        <f>PERCENTILE($M$2:$M$126, 0.98)</f>
        <v>1.2320583287577402</v>
      </c>
      <c r="AL21" s="22">
        <f>MIN(MAX(M21,AJ21), AK21)</f>
        <v>0.44088064392353998</v>
      </c>
      <c r="AM21" s="22">
        <f>AL21-$AL$127 + 1</f>
        <v>2.1052253813451385</v>
      </c>
      <c r="AN21" s="46">
        <v>1</v>
      </c>
      <c r="AO21" s="46">
        <v>1</v>
      </c>
      <c r="AP21" s="51">
        <v>1</v>
      </c>
      <c r="AQ21" s="21">
        <v>2</v>
      </c>
      <c r="AR21" s="17">
        <f>(AI21^4)*AB21*AE21*AN21</f>
        <v>4.3671784450102189</v>
      </c>
      <c r="AS21" s="17">
        <f>(AI21^4) *Z21*AC21*AO21</f>
        <v>4.3671784450102189</v>
      </c>
      <c r="AT21" s="17">
        <f>(AM21^4)*AA21*AP21*AQ21</f>
        <v>39.284785411535211</v>
      </c>
      <c r="AU21" s="17">
        <f>MIN(AR21, 0.05*AR$127)</f>
        <v>4.3671784450102189</v>
      </c>
      <c r="AV21" s="17">
        <f>MIN(AS21, 0.05*AS$127)</f>
        <v>4.3671784450102189</v>
      </c>
      <c r="AW21" s="17">
        <f>MIN(AT21, 0.05*AT$127)</f>
        <v>39.284785411535211</v>
      </c>
      <c r="AX21" s="14">
        <f>AU21/$AU$127</f>
        <v>6.7817864005332937E-3</v>
      </c>
      <c r="AY21" s="14">
        <f>AV21/$AV$127</f>
        <v>9.0527786833333977E-3</v>
      </c>
      <c r="AZ21" s="67">
        <f>AW21/$AW$127</f>
        <v>2.3219230516984841E-2</v>
      </c>
      <c r="BA21" s="21">
        <f>N21</f>
        <v>0</v>
      </c>
      <c r="BB21" s="66">
        <v>673</v>
      </c>
      <c r="BC21" s="15">
        <f>$D$133*AX21</f>
        <v>824.2854462664186</v>
      </c>
      <c r="BD21" s="19">
        <f>BC21-BB21</f>
        <v>151.2854462664186</v>
      </c>
      <c r="BE21" s="53">
        <f>BD21*IF($BD$127 &gt; 0, (BD21&gt;0), (BD21&lt;0))</f>
        <v>151.2854462664186</v>
      </c>
      <c r="BF21" s="61">
        <f>BE21/$BE$127</f>
        <v>6.3742975165593648E-3</v>
      </c>
      <c r="BG21" s="62">
        <f>BF21*$BD$127</f>
        <v>26.44696039620495</v>
      </c>
      <c r="BH21" s="63">
        <f>(IF(BG21 &gt; 0, V21, W21))</f>
        <v>37.092165720681727</v>
      </c>
      <c r="BI21" s="46">
        <f>BG21/BH21</f>
        <v>0.7130066385274112</v>
      </c>
      <c r="BJ21" s="64">
        <f>BB21/BC21</f>
        <v>0.81646473688009114</v>
      </c>
      <c r="BK21" s="66">
        <v>411</v>
      </c>
      <c r="BL21" s="66">
        <v>1084</v>
      </c>
      <c r="BM21" s="66">
        <v>0</v>
      </c>
      <c r="BN21" s="10">
        <f>SUM(BK21:BM21)</f>
        <v>1495</v>
      </c>
      <c r="BO21" s="15">
        <f>AY21*$D$132</f>
        <v>1634.5335079479451</v>
      </c>
      <c r="BP21" s="9">
        <f>BO21-BN21</f>
        <v>139.53350794794505</v>
      </c>
      <c r="BQ21" s="53">
        <f>BP21*IF($BP$127 &gt; 0, (BP21&gt;0), (BP21&lt;0))</f>
        <v>139.53350794794505</v>
      </c>
      <c r="BR21" s="7">
        <f>BQ21/$BQ$127</f>
        <v>8.8370573758658894E-3</v>
      </c>
      <c r="BS21" s="62">
        <f>BR21*$BP$127</f>
        <v>17.099706022300683</v>
      </c>
      <c r="BT21" s="48">
        <f>IF(BS21&gt;0,V21,W21)</f>
        <v>37.092165720681727</v>
      </c>
      <c r="BU21" s="46">
        <f>BS21/BT21</f>
        <v>0.46100586714369945</v>
      </c>
      <c r="BV21" s="64">
        <f>BN21/BO21</f>
        <v>0.91463404863255404</v>
      </c>
      <c r="BW21" s="16">
        <f>BB21+BN21+BY21</f>
        <v>2355</v>
      </c>
      <c r="BX21" s="69">
        <f>BC21+BO21+BZ21</f>
        <v>2569.4818068583136</v>
      </c>
      <c r="BY21" s="66">
        <v>187</v>
      </c>
      <c r="BZ21" s="15">
        <f>AZ21*$D$135</f>
        <v>110.66285264394975</v>
      </c>
      <c r="CA21" s="37">
        <f>BZ21-BY21</f>
        <v>-76.337147356050252</v>
      </c>
      <c r="CB21" s="54">
        <f>CA21*(CA21&lt;&gt;0)</f>
        <v>-76.337147356050252</v>
      </c>
      <c r="CC21" s="26">
        <f>CB21/$CB$127</f>
        <v>-5.4139820819893769E-2</v>
      </c>
      <c r="CD21" s="47">
        <f>CC21 * $CA$127</f>
        <v>-76.337147356050252</v>
      </c>
      <c r="CE21" s="48">
        <f>IF(CD21&gt;0, V21, W21)</f>
        <v>37.810792859960024</v>
      </c>
      <c r="CF21" s="65">
        <f>CD21/CE21</f>
        <v>-2.018924798503444</v>
      </c>
      <c r="CG21" t="s">
        <v>225</v>
      </c>
      <c r="CH21" s="66">
        <v>125</v>
      </c>
      <c r="CI21" s="15">
        <f>AZ21*$CH$130</f>
        <v>194.32174019664615</v>
      </c>
      <c r="CJ21" s="37">
        <f>CI21-CH21</f>
        <v>69.321740196646147</v>
      </c>
      <c r="CK21" s="54">
        <f>CJ21*(CJ21&lt;&gt;0)</f>
        <v>69.321740196646147</v>
      </c>
      <c r="CL21" s="26">
        <f>CK21/$CK$127</f>
        <v>1.020337653762822E-2</v>
      </c>
      <c r="CM21" s="47">
        <f>CL21 * $CJ$127</f>
        <v>69.321740196646147</v>
      </c>
      <c r="CN21" s="48">
        <f>IF(CD21&gt;0,V21,W21)</f>
        <v>37.810792859960024</v>
      </c>
      <c r="CO21" s="65">
        <f>CM21/CN21</f>
        <v>1.8333849928350705</v>
      </c>
      <c r="CP21" s="70">
        <f>N21</f>
        <v>0</v>
      </c>
      <c r="CQ21" s="1">
        <f>BW21+BY21</f>
        <v>2542</v>
      </c>
    </row>
    <row r="22" spans="1:95" x14ac:dyDescent="0.2">
      <c r="A22" s="32" t="s">
        <v>221</v>
      </c>
      <c r="B22">
        <v>0</v>
      </c>
      <c r="C22">
        <v>0</v>
      </c>
      <c r="D22">
        <v>3.6385445821671303E-2</v>
      </c>
      <c r="E22">
        <v>0.96361455417832798</v>
      </c>
      <c r="F22">
        <v>0.82703777335984097</v>
      </c>
      <c r="G22">
        <v>0.82703777335984097</v>
      </c>
      <c r="H22">
        <v>2.7603513174404001E-2</v>
      </c>
      <c r="I22">
        <v>2.6767043078209901E-2</v>
      </c>
      <c r="J22">
        <v>2.71820607432403E-2</v>
      </c>
      <c r="K22">
        <v>0.14993528934984399</v>
      </c>
      <c r="L22">
        <v>0.22189224888999301</v>
      </c>
      <c r="M22">
        <v>4.9641556283640899E-2</v>
      </c>
      <c r="N22" s="21">
        <v>0</v>
      </c>
      <c r="O22">
        <v>1.01365366219847</v>
      </c>
      <c r="P22">
        <v>0.97691075222410895</v>
      </c>
      <c r="Q22">
        <v>1.0202484824462199</v>
      </c>
      <c r="R22">
        <v>0.999572396164772</v>
      </c>
      <c r="S22">
        <v>14.5100002288818</v>
      </c>
      <c r="T22" s="27">
        <f>IF(C22,P22,R22)</f>
        <v>0.999572396164772</v>
      </c>
      <c r="U22" s="27">
        <f>IF(D22 = 0,O22,Q22)</f>
        <v>1.0202484824462199</v>
      </c>
      <c r="V22" s="39">
        <f>S22*T22^(1-N22)</f>
        <v>14.503795697134771</v>
      </c>
      <c r="W22" s="38">
        <f>S22*U22^(N22+1)</f>
        <v>14.803805713810961</v>
      </c>
      <c r="X22" s="44">
        <f>0.5 * (D22-MAX($D$3:$D$126))/(MIN($D$3:$D$126)-MAX($D$3:$D$126)) + 0.75</f>
        <v>1.2315658657829329</v>
      </c>
      <c r="Y22" s="44">
        <f>AVERAGE(D22, F22, G22, H22, I22, J22, K22)</f>
        <v>0.27456412841243594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PERCENTILE($L$2:$L$126, 0.05)</f>
        <v>-7.9040341213011109E-2</v>
      </c>
      <c r="AG22" s="22">
        <f>PERCENTILE($L$2:$L$126, 0.95)</f>
        <v>0.99713792047032956</v>
      </c>
      <c r="AH22" s="22">
        <f>MIN(MAX(L22,AF22), AG22)</f>
        <v>0.22189224888999301</v>
      </c>
      <c r="AI22" s="22">
        <f>AH22-$AH$127+1</f>
        <v>1.3009325901030042</v>
      </c>
      <c r="AJ22" s="22">
        <f>PERCENTILE($M$2:$M$126, 0.02)</f>
        <v>-0.66434473742159872</v>
      </c>
      <c r="AK22" s="22">
        <f>PERCENTILE($M$2:$M$126, 0.98)</f>
        <v>1.2320583287577402</v>
      </c>
      <c r="AL22" s="22">
        <f>MIN(MAX(M22,AJ22), AK22)</f>
        <v>4.9641556283640899E-2</v>
      </c>
      <c r="AM22" s="22">
        <f>AL22-$AL$127 + 1</f>
        <v>1.7139862937052395</v>
      </c>
      <c r="AN22" s="46">
        <v>0</v>
      </c>
      <c r="AO22" s="49">
        <v>0</v>
      </c>
      <c r="AP22" s="51">
        <v>0.5</v>
      </c>
      <c r="AQ22" s="50">
        <v>1</v>
      </c>
      <c r="AR22" s="17">
        <f>(AI22^4)*AB22*AE22*AN22</f>
        <v>0</v>
      </c>
      <c r="AS22" s="17">
        <f>(AI22^4) *Z22*AC22*AO22</f>
        <v>0</v>
      </c>
      <c r="AT22" s="17">
        <f>(AM22^4)*AA22*AP22*AQ22</f>
        <v>4.3151846375944194</v>
      </c>
      <c r="AU22" s="17">
        <f>MIN(AR22, 0.05*AR$127)</f>
        <v>0</v>
      </c>
      <c r="AV22" s="17">
        <f>MIN(AS22, 0.05*AS$127)</f>
        <v>0</v>
      </c>
      <c r="AW22" s="17">
        <f>MIN(AT22, 0.05*AT$127)</f>
        <v>4.3151846375944194</v>
      </c>
      <c r="AX22" s="14">
        <f>AU22/$AU$127</f>
        <v>0</v>
      </c>
      <c r="AY22" s="14">
        <f>AV22/$AV$127</f>
        <v>0</v>
      </c>
      <c r="AZ22" s="67">
        <f>AW22/$AW$127</f>
        <v>2.5504852775455437E-3</v>
      </c>
      <c r="BA22" s="21">
        <f>N22</f>
        <v>0</v>
      </c>
      <c r="BB22" s="66">
        <v>0</v>
      </c>
      <c r="BC22" s="15">
        <f>$D$133*AX22</f>
        <v>0</v>
      </c>
      <c r="BD22" s="19">
        <f>BC22-BB22</f>
        <v>0</v>
      </c>
      <c r="BE22" s="53">
        <f>BD22*IF($BD$127 &gt; 0, (BD22&gt;0), (BD22&lt;0))</f>
        <v>0</v>
      </c>
      <c r="BF22" s="61">
        <f>BE22/$BE$127</f>
        <v>0</v>
      </c>
      <c r="BG22" s="62">
        <f>BF22*$BD$127</f>
        <v>0</v>
      </c>
      <c r="BH22" s="63">
        <f>(IF(BG22 &gt; 0, V22, W22))</f>
        <v>14.803805713810961</v>
      </c>
      <c r="BI22" s="46">
        <f>BG22/BH22</f>
        <v>0</v>
      </c>
      <c r="BJ22" s="64" t="e">
        <f>BB22/BC22</f>
        <v>#DIV/0!</v>
      </c>
      <c r="BK22" s="66">
        <v>0</v>
      </c>
      <c r="BL22" s="66">
        <v>0</v>
      </c>
      <c r="BM22" s="66">
        <v>0</v>
      </c>
      <c r="BN22" s="10">
        <f>SUM(BK22:BM22)</f>
        <v>0</v>
      </c>
      <c r="BO22" s="15">
        <f>AY22*$D$132</f>
        <v>0</v>
      </c>
      <c r="BP22" s="9">
        <f>BO22-BN22</f>
        <v>0</v>
      </c>
      <c r="BQ22" s="53">
        <f>BP22*IF($BP$127 &gt; 0, (BP22&gt;0), (BP22&lt;0))</f>
        <v>0</v>
      </c>
      <c r="BR22" s="7">
        <f>BQ22/$BQ$127</f>
        <v>0</v>
      </c>
      <c r="BS22" s="62">
        <f>BR22*$BP$127</f>
        <v>0</v>
      </c>
      <c r="BT22" s="48">
        <f>IF(BS22&gt;0,V22,W22)</f>
        <v>14.803805713810961</v>
      </c>
      <c r="BU22" s="46">
        <f>BS22/BT22</f>
        <v>0</v>
      </c>
      <c r="BV22" s="64" t="e">
        <f>BN22/BO22</f>
        <v>#DIV/0!</v>
      </c>
      <c r="BW22" s="16">
        <f>BB22+BN22+BY22</f>
        <v>87</v>
      </c>
      <c r="BX22" s="69">
        <f>BC22+BO22+BZ22</f>
        <v>12.155612832782062</v>
      </c>
      <c r="BY22" s="66">
        <v>87</v>
      </c>
      <c r="BZ22" s="15">
        <f>AZ22*$D$135</f>
        <v>12.155612832782062</v>
      </c>
      <c r="CA22" s="37">
        <f>BZ22-BY22</f>
        <v>-74.844387167217945</v>
      </c>
      <c r="CB22" s="54">
        <f>CA22*(CA22&lt;&gt;0)</f>
        <v>-74.844387167217945</v>
      </c>
      <c r="CC22" s="26">
        <f>CB22/$CB$127</f>
        <v>-5.3081125650509153E-2</v>
      </c>
      <c r="CD22" s="47">
        <f>CC22 * $CA$127</f>
        <v>-74.844387167217945</v>
      </c>
      <c r="CE22" s="48">
        <f>IF(CD22&gt;0, V22, W22)</f>
        <v>14.803805713810961</v>
      </c>
      <c r="CF22" s="65">
        <f>CD22/CE22</f>
        <v>-5.0557531363298791</v>
      </c>
      <c r="CG22" t="s">
        <v>225</v>
      </c>
      <c r="CH22" s="66">
        <v>0</v>
      </c>
      <c r="CI22" s="15">
        <f>AZ22*$CH$130</f>
        <v>21.345011287778657</v>
      </c>
      <c r="CJ22" s="37">
        <f>CI22-CH22</f>
        <v>21.345011287778657</v>
      </c>
      <c r="CK22" s="54">
        <f>CJ22*(CJ22&lt;&gt;0)</f>
        <v>21.345011287778657</v>
      </c>
      <c r="CL22" s="26">
        <f>CK22/$CK$127</f>
        <v>3.1417443755929718E-3</v>
      </c>
      <c r="CM22" s="47">
        <f>CL22 * $CJ$127</f>
        <v>21.345011287778657</v>
      </c>
      <c r="CN22" s="48">
        <f>IF(CD22&gt;0,V22,W22)</f>
        <v>14.803805713810961</v>
      </c>
      <c r="CO22" s="65">
        <f>CM22/CN22</f>
        <v>1.4418597285335344</v>
      </c>
      <c r="CP22" s="70">
        <f>N22</f>
        <v>0</v>
      </c>
      <c r="CQ22" s="1">
        <f>BW22+BY22</f>
        <v>174</v>
      </c>
    </row>
    <row r="23" spans="1:95" x14ac:dyDescent="0.2">
      <c r="A23" s="32" t="s">
        <v>215</v>
      </c>
      <c r="B23">
        <v>0</v>
      </c>
      <c r="C23">
        <v>0</v>
      </c>
      <c r="D23">
        <v>0.25029940119760402</v>
      </c>
      <c r="E23">
        <v>0.74970059880239504</v>
      </c>
      <c r="F23">
        <v>0.297997644287396</v>
      </c>
      <c r="G23">
        <v>0.297997644287396</v>
      </c>
      <c r="H23">
        <v>0.34758620689655101</v>
      </c>
      <c r="I23">
        <v>0.14896551724137899</v>
      </c>
      <c r="J23">
        <v>0.22754858623228999</v>
      </c>
      <c r="K23">
        <v>0.26040150279549001</v>
      </c>
      <c r="L23">
        <v>0.77870735279696701</v>
      </c>
      <c r="M23">
        <v>0.71867004614765395</v>
      </c>
      <c r="N23" s="21">
        <v>0</v>
      </c>
      <c r="O23">
        <v>1.01500358772071</v>
      </c>
      <c r="P23">
        <v>0.98222995582828998</v>
      </c>
      <c r="Q23">
        <v>1.0213914923552501</v>
      </c>
      <c r="R23">
        <v>0.98951308402289995</v>
      </c>
      <c r="S23">
        <v>156.32000732421801</v>
      </c>
      <c r="T23" s="27">
        <f>IF(C23,P23,R23)</f>
        <v>0.98951308402289995</v>
      </c>
      <c r="U23" s="27">
        <f>IF(D23 = 0,O23,Q23)</f>
        <v>1.0213914923552501</v>
      </c>
      <c r="V23" s="39">
        <f>S23*T23^(1-N23)</f>
        <v>154.68069254186926</v>
      </c>
      <c r="W23" s="38">
        <f>S23*U23^(N23+1)</f>
        <v>159.66392556586666</v>
      </c>
      <c r="X23" s="44">
        <f>0.5 * (D23-MAX($D$3:$D$126))/(MIN($D$3:$D$126)-MAX($D$3:$D$126)) + 0.75</f>
        <v>1.1207541834309844</v>
      </c>
      <c r="Y23" s="44">
        <f>AVERAGE(D23, F23, G23, H23, I23, J23, K23)</f>
        <v>0.26154235756258654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PERCENTILE($L$2:$L$126, 0.05)</f>
        <v>-7.9040341213011109E-2</v>
      </c>
      <c r="AG23" s="22">
        <f>PERCENTILE($L$2:$L$126, 0.95)</f>
        <v>0.99713792047032956</v>
      </c>
      <c r="AH23" s="22">
        <f>MIN(MAX(L23,AF23), AG23)</f>
        <v>0.77870735279696701</v>
      </c>
      <c r="AI23" s="22">
        <f>AH23-$AH$127+1</f>
        <v>1.8577476940099782</v>
      </c>
      <c r="AJ23" s="22">
        <f>PERCENTILE($M$2:$M$126, 0.02)</f>
        <v>-0.66434473742159872</v>
      </c>
      <c r="AK23" s="22">
        <f>PERCENTILE($M$2:$M$126, 0.98)</f>
        <v>1.2320583287577402</v>
      </c>
      <c r="AL23" s="22">
        <f>MIN(MAX(M23,AJ23), AK23)</f>
        <v>0.71867004614765395</v>
      </c>
      <c r="AM23" s="22">
        <f>AL23-$AL$127 + 1</f>
        <v>2.3830147835692528</v>
      </c>
      <c r="AN23" s="46">
        <v>1</v>
      </c>
      <c r="AO23" s="49">
        <v>0</v>
      </c>
      <c r="AP23" s="51">
        <v>1</v>
      </c>
      <c r="AQ23" s="21">
        <v>2</v>
      </c>
      <c r="AR23" s="17">
        <f>(AI23^4)*AB23*AE23*AN23</f>
        <v>11.910964317024803</v>
      </c>
      <c r="AS23" s="17">
        <f>(AI23^4) *Z23*AC23*AO23</f>
        <v>0</v>
      </c>
      <c r="AT23" s="17">
        <f>(AM23^4)*AA23*AP23*AQ23</f>
        <v>64.496617979767791</v>
      </c>
      <c r="AU23" s="17">
        <f>MIN(AR23, 0.05*AR$127)</f>
        <v>11.910964317024803</v>
      </c>
      <c r="AV23" s="17">
        <f>MIN(AS23, 0.05*AS$127)</f>
        <v>0</v>
      </c>
      <c r="AW23" s="17">
        <f>MIN(AT23, 0.05*AT$127)</f>
        <v>64.496617979767791</v>
      </c>
      <c r="AX23" s="14">
        <f>AU23/$AU$127</f>
        <v>1.8496522832660921E-2</v>
      </c>
      <c r="AY23" s="14">
        <f>AV23/$AV$127</f>
        <v>0</v>
      </c>
      <c r="AZ23" s="67">
        <f>AW23/$AW$127</f>
        <v>3.8120657265914647E-2</v>
      </c>
      <c r="BA23" s="21">
        <f>N23</f>
        <v>0</v>
      </c>
      <c r="BB23" s="66">
        <v>1407</v>
      </c>
      <c r="BC23" s="15">
        <f>$D$133*AX23</f>
        <v>2248.1413711729388</v>
      </c>
      <c r="BD23" s="19">
        <f>BC23-BB23</f>
        <v>841.14137117293876</v>
      </c>
      <c r="BE23" s="53">
        <f>BD23*IF($BD$127 &gt; 0, (BD23&gt;0), (BD23&lt;0))</f>
        <v>841.14137117293876</v>
      </c>
      <c r="BF23" s="61">
        <f>BE23/$BE$127</f>
        <v>3.5440853602671733E-2</v>
      </c>
      <c r="BG23" s="62">
        <f>BF23*$BD$127</f>
        <v>147.04410159748582</v>
      </c>
      <c r="BH23" s="63">
        <f>(IF(BG23 &gt; 0, V23, W23))</f>
        <v>154.68069254186926</v>
      </c>
      <c r="BI23" s="46">
        <f>BG23/BH23</f>
        <v>0.95062996668238764</v>
      </c>
      <c r="BJ23" s="64">
        <f>BB23/BC23</f>
        <v>0.62585032153290066</v>
      </c>
      <c r="BK23" s="66">
        <v>0</v>
      </c>
      <c r="BL23" s="66">
        <v>0</v>
      </c>
      <c r="BM23" s="66">
        <v>0</v>
      </c>
      <c r="BN23" s="10">
        <f>SUM(BK23:BM23)</f>
        <v>0</v>
      </c>
      <c r="BO23" s="15">
        <f>AY23*$D$132</f>
        <v>0</v>
      </c>
      <c r="BP23" s="9">
        <f>BO23-BN23</f>
        <v>0</v>
      </c>
      <c r="BQ23" s="53">
        <f>BP23*IF($BP$127 &gt; 0, (BP23&gt;0), (BP23&lt;0))</f>
        <v>0</v>
      </c>
      <c r="BR23" s="7">
        <f>BQ23/$BQ$127</f>
        <v>0</v>
      </c>
      <c r="BS23" s="62">
        <f>BR23*$BP$127</f>
        <v>0</v>
      </c>
      <c r="BT23" s="48">
        <f>IF(BS23&gt;0,V23,W23)</f>
        <v>159.66392556586666</v>
      </c>
      <c r="BU23" s="46">
        <f>BS23/BT23</f>
        <v>0</v>
      </c>
      <c r="BV23" s="64" t="e">
        <f>BN23/BO23</f>
        <v>#DIV/0!</v>
      </c>
      <c r="BW23" s="16">
        <f>BB23+BN23+BY23</f>
        <v>1563</v>
      </c>
      <c r="BX23" s="69">
        <f>BC23+BO23+BZ23</f>
        <v>2429.8244237022882</v>
      </c>
      <c r="BY23" s="66">
        <v>156</v>
      </c>
      <c r="BZ23" s="15">
        <f>AZ23*$D$135</f>
        <v>181.6830525293492</v>
      </c>
      <c r="CA23" s="37">
        <f>BZ23-BY23</f>
        <v>25.683052529349197</v>
      </c>
      <c r="CB23" s="54">
        <f>CA23*(CA23&lt;&gt;0)</f>
        <v>25.683052529349197</v>
      </c>
      <c r="CC23" s="26">
        <f>CB23/$CB$127</f>
        <v>1.8214930871878855E-2</v>
      </c>
      <c r="CD23" s="47">
        <f>CC23 * $CA$127</f>
        <v>25.683052529349197</v>
      </c>
      <c r="CE23" s="48">
        <f>IF(CD23&gt;0, V23, W23)</f>
        <v>154.68069254186926</v>
      </c>
      <c r="CF23" s="65">
        <f>CD23/CE23</f>
        <v>0.16603916175509273</v>
      </c>
      <c r="CG23" t="s">
        <v>225</v>
      </c>
      <c r="CH23" s="66">
        <v>0</v>
      </c>
      <c r="CI23" s="15">
        <f>AZ23*$CH$130</f>
        <v>319.03178065843969</v>
      </c>
      <c r="CJ23" s="37">
        <f>CI23-CH23</f>
        <v>319.03178065843969</v>
      </c>
      <c r="CK23" s="54">
        <f>CJ23*(CJ23&lt;&gt;0)</f>
        <v>319.03178065843969</v>
      </c>
      <c r="CL23" s="26">
        <f>CK23/$CK$127</f>
        <v>4.6957871748372036E-2</v>
      </c>
      <c r="CM23" s="47">
        <f>CL23 * $CJ$127</f>
        <v>319.03178065843969</v>
      </c>
      <c r="CN23" s="48">
        <f>IF(CD23&gt;0,V23,W23)</f>
        <v>154.68069254186926</v>
      </c>
      <c r="CO23" s="65">
        <f>CM23/CN23</f>
        <v>2.0625184398633563</v>
      </c>
      <c r="CP23" s="70">
        <f>N23</f>
        <v>0</v>
      </c>
      <c r="CQ23" s="1">
        <f>BW23+BY23</f>
        <v>1719</v>
      </c>
    </row>
    <row r="24" spans="1:95" x14ac:dyDescent="0.2">
      <c r="A24" s="32" t="s">
        <v>261</v>
      </c>
      <c r="B24">
        <v>0</v>
      </c>
      <c r="C24">
        <v>0</v>
      </c>
      <c r="D24">
        <v>0.32107157137145098</v>
      </c>
      <c r="E24">
        <v>0.67892842862854796</v>
      </c>
      <c r="F24">
        <v>0.33677932405566602</v>
      </c>
      <c r="G24">
        <v>0.33677932405566602</v>
      </c>
      <c r="H24">
        <v>0.35257214554579602</v>
      </c>
      <c r="I24">
        <v>0.65704726056043405</v>
      </c>
      <c r="J24">
        <v>0.48130713934116998</v>
      </c>
      <c r="K24">
        <v>0.40260935539364401</v>
      </c>
      <c r="L24">
        <v>0.85942659741732796</v>
      </c>
      <c r="M24">
        <v>0.247969976242332</v>
      </c>
      <c r="N24" s="21">
        <v>0</v>
      </c>
      <c r="O24">
        <v>1.00953673948012</v>
      </c>
      <c r="P24">
        <v>0.99109544422173901</v>
      </c>
      <c r="Q24">
        <v>1.0088762170939101</v>
      </c>
      <c r="R24">
        <v>0.99528591503235797</v>
      </c>
      <c r="S24">
        <v>71.800003051757798</v>
      </c>
      <c r="T24" s="27">
        <f>IF(C24,P24,R24)</f>
        <v>0.99528591503235797</v>
      </c>
      <c r="U24" s="27">
        <f>IF(D24 = 0,O24,Q24)</f>
        <v>1.0088762170939101</v>
      </c>
      <c r="V24" s="39">
        <f>S24*T24^(1-N24)</f>
        <v>71.461531736694852</v>
      </c>
      <c r="W24" s="38">
        <f>S24*U24^(N24+1)</f>
        <v>72.437315466188608</v>
      </c>
      <c r="X24" s="44">
        <f>0.5 * (D24-MAX($D$3:$D$126))/(MIN($D$3:$D$126)-MAX($D$3:$D$126)) + 0.75</f>
        <v>1.0840927920463961</v>
      </c>
      <c r="Y24" s="44">
        <f>AVERAGE(D24, F24, G24, H24, I24, J24, K24)</f>
        <v>0.41259516004626101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PERCENTILE($L$2:$L$126, 0.05)</f>
        <v>-7.9040341213011109E-2</v>
      </c>
      <c r="AG24" s="22">
        <f>PERCENTILE($L$2:$L$126, 0.95)</f>
        <v>0.99713792047032956</v>
      </c>
      <c r="AH24" s="22">
        <f>MIN(MAX(L24,AF24), AG24)</f>
        <v>0.85942659741732796</v>
      </c>
      <c r="AI24" s="22">
        <f>AH24-$AH$127+1</f>
        <v>1.938466938630339</v>
      </c>
      <c r="AJ24" s="22">
        <f>PERCENTILE($M$2:$M$126, 0.02)</f>
        <v>-0.66434473742159872</v>
      </c>
      <c r="AK24" s="22">
        <f>PERCENTILE($M$2:$M$126, 0.98)</f>
        <v>1.2320583287577402</v>
      </c>
      <c r="AL24" s="22">
        <f>MIN(MAX(M24,AJ24), AK24)</f>
        <v>0.247969976242332</v>
      </c>
      <c r="AM24" s="22">
        <f>AL24-$AL$127 + 1</f>
        <v>1.9123147136639307</v>
      </c>
      <c r="AN24" s="46">
        <v>0</v>
      </c>
      <c r="AO24" s="49">
        <v>0</v>
      </c>
      <c r="AP24" s="51">
        <v>0.5</v>
      </c>
      <c r="AQ24" s="50">
        <v>1</v>
      </c>
      <c r="AR24" s="17">
        <f>(AI24^4)*AB24*AE24*AN24</f>
        <v>0</v>
      </c>
      <c r="AS24" s="17">
        <f>(AI24^4) *Z24*AC24*AO24</f>
        <v>0</v>
      </c>
      <c r="AT24" s="17">
        <f>(AM24^4)*AA24*AP24*AQ24</f>
        <v>6.686632743272229</v>
      </c>
      <c r="AU24" s="17">
        <f>MIN(AR24, 0.05*AR$127)</f>
        <v>0</v>
      </c>
      <c r="AV24" s="17">
        <f>MIN(AS24, 0.05*AS$127)</f>
        <v>0</v>
      </c>
      <c r="AW24" s="17">
        <f>MIN(AT24, 0.05*AT$127)</f>
        <v>6.686632743272229</v>
      </c>
      <c r="AX24" s="14">
        <f>AU24/$AU$127</f>
        <v>0</v>
      </c>
      <c r="AY24" s="14">
        <f>AV24/$AV$127</f>
        <v>0</v>
      </c>
      <c r="AZ24" s="67">
        <f>AW24/$AW$127</f>
        <v>3.9521271510590452E-3</v>
      </c>
      <c r="BA24" s="21">
        <f>N24</f>
        <v>0</v>
      </c>
      <c r="BB24" s="66">
        <v>0</v>
      </c>
      <c r="BC24" s="15">
        <f>$D$133*AX24</f>
        <v>0</v>
      </c>
      <c r="BD24" s="19">
        <f>BC24-BB24</f>
        <v>0</v>
      </c>
      <c r="BE24" s="53">
        <f>BD24*IF($BD$127 &gt; 0, (BD24&gt;0), (BD24&lt;0))</f>
        <v>0</v>
      </c>
      <c r="BF24" s="61">
        <f>BE24/$BE$127</f>
        <v>0</v>
      </c>
      <c r="BG24" s="62">
        <f>BF24*$BD$127</f>
        <v>0</v>
      </c>
      <c r="BH24" s="63">
        <f>(IF(BG24 &gt; 0, V24, W24))</f>
        <v>72.437315466188608</v>
      </c>
      <c r="BI24" s="46">
        <f>BG24/BH24</f>
        <v>0</v>
      </c>
      <c r="BJ24" s="64" t="e">
        <f>BB24/BC24</f>
        <v>#DIV/0!</v>
      </c>
      <c r="BK24" s="66">
        <v>0</v>
      </c>
      <c r="BL24" s="66">
        <v>0</v>
      </c>
      <c r="BM24" s="66">
        <v>0</v>
      </c>
      <c r="BN24" s="10">
        <f>SUM(BK24:BM24)</f>
        <v>0</v>
      </c>
      <c r="BO24" s="15">
        <f>AY24*$D$132</f>
        <v>0</v>
      </c>
      <c r="BP24" s="9">
        <f>BO24-BN24</f>
        <v>0</v>
      </c>
      <c r="BQ24" s="53">
        <f>BP24*IF($BP$127 &gt; 0, (BP24&gt;0), (BP24&lt;0))</f>
        <v>0</v>
      </c>
      <c r="BR24" s="7">
        <f>BQ24/$BQ$127</f>
        <v>0</v>
      </c>
      <c r="BS24" s="62">
        <f>BR24*$BP$127</f>
        <v>0</v>
      </c>
      <c r="BT24" s="48">
        <f>IF(BS24&gt;0,V24,W24)</f>
        <v>72.437315466188608</v>
      </c>
      <c r="BU24" s="46">
        <f>BS24/BT24</f>
        <v>0</v>
      </c>
      <c r="BV24" s="64" t="e">
        <f>BN24/BO24</f>
        <v>#DIV/0!</v>
      </c>
      <c r="BW24" s="16">
        <f>BB24+BN24+BY24</f>
        <v>0</v>
      </c>
      <c r="BX24" s="69">
        <f>BC24+BO24+BZ24</f>
        <v>18.835838001947408</v>
      </c>
      <c r="BY24" s="66">
        <v>0</v>
      </c>
      <c r="BZ24" s="15">
        <f>AZ24*$D$135</f>
        <v>18.835838001947408</v>
      </c>
      <c r="CA24" s="37">
        <f>BZ24-BY24</f>
        <v>18.835838001947408</v>
      </c>
      <c r="CB24" s="54">
        <f>CA24*(CA24&lt;&gt;0)</f>
        <v>18.835838001947408</v>
      </c>
      <c r="CC24" s="26">
        <f>CB24/$CB$127</f>
        <v>1.3358750355991064E-2</v>
      </c>
      <c r="CD24" s="47">
        <f>CC24 * $CA$127</f>
        <v>18.835838001947408</v>
      </c>
      <c r="CE24" s="48">
        <f>IF(CD24&gt;0, V24, W24)</f>
        <v>71.461531736694852</v>
      </c>
      <c r="CF24" s="65">
        <f>CD24/CE24</f>
        <v>0.26358010448683644</v>
      </c>
      <c r="CG24" t="s">
        <v>225</v>
      </c>
      <c r="CH24" s="66">
        <v>0</v>
      </c>
      <c r="CI24" s="15">
        <f>AZ24*$CH$130</f>
        <v>33.075352127213151</v>
      </c>
      <c r="CJ24" s="37">
        <f>CI24-CH24</f>
        <v>33.075352127213151</v>
      </c>
      <c r="CK24" s="54">
        <f>CJ24*(CJ24&lt;&gt;0)</f>
        <v>33.075352127213151</v>
      </c>
      <c r="CL24" s="26">
        <f>CK24/$CK$127</f>
        <v>4.8683179463074981E-3</v>
      </c>
      <c r="CM24" s="47">
        <f>CL24 * $CJ$127</f>
        <v>33.075352127213151</v>
      </c>
      <c r="CN24" s="48">
        <f>IF(CD24&gt;0,V24,W24)</f>
        <v>71.461531736694852</v>
      </c>
      <c r="CO24" s="65">
        <f>CM24/CN24</f>
        <v>0.46284135426989814</v>
      </c>
      <c r="CP24" s="70">
        <f>N24</f>
        <v>0</v>
      </c>
      <c r="CQ24" s="1">
        <f>BW24+BY24</f>
        <v>0</v>
      </c>
    </row>
    <row r="25" spans="1:95" x14ac:dyDescent="0.2">
      <c r="A25" s="32" t="s">
        <v>262</v>
      </c>
      <c r="B25">
        <v>0</v>
      </c>
      <c r="C25">
        <v>0</v>
      </c>
      <c r="D25">
        <v>5.31787285085965E-2</v>
      </c>
      <c r="E25">
        <v>0.94682127149140305</v>
      </c>
      <c r="F25">
        <v>8.9065606361829003E-2</v>
      </c>
      <c r="G25">
        <v>8.9065606361829003E-2</v>
      </c>
      <c r="H25">
        <v>0.18151401087411101</v>
      </c>
      <c r="I25">
        <v>0.52927645336679197</v>
      </c>
      <c r="J25">
        <v>0.30995337054439398</v>
      </c>
      <c r="K25">
        <v>0.16615109055142899</v>
      </c>
      <c r="L25">
        <v>0.70394548951519198</v>
      </c>
      <c r="M25">
        <v>0.28652186430227899</v>
      </c>
      <c r="N25" s="21">
        <v>0</v>
      </c>
      <c r="O25">
        <v>1.0022383382986599</v>
      </c>
      <c r="P25">
        <v>0.98953065149166497</v>
      </c>
      <c r="Q25">
        <v>1.0092447892193399</v>
      </c>
      <c r="R25">
        <v>0.98887355781464803</v>
      </c>
      <c r="S25">
        <v>30.309999465942301</v>
      </c>
      <c r="T25" s="27">
        <f>IF(C25,P25,R25)</f>
        <v>0.98887355781464803</v>
      </c>
      <c r="U25" s="27">
        <f>IF(D25 = 0,O25,Q25)</f>
        <v>1.0092447892193399</v>
      </c>
      <c r="V25" s="39">
        <f>S25*T25^(1-N25)</f>
        <v>29.972757009246443</v>
      </c>
      <c r="W25" s="38">
        <f>S25*U25^(N25+1)</f>
        <v>30.590209022243243</v>
      </c>
      <c r="X25" s="44">
        <f>0.5 * (D25-MAX($D$3:$D$126))/(MIN($D$3:$D$126)-MAX($D$3:$D$126)) + 0.75</f>
        <v>1.2228666114333058</v>
      </c>
      <c r="Y25" s="44">
        <f>AVERAGE(D25, F25, G25, H25, I25, J25, K25)</f>
        <v>0.20260069522414006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PERCENTILE($L$2:$L$126, 0.05)</f>
        <v>-7.9040341213011109E-2</v>
      </c>
      <c r="AG25" s="22">
        <f>PERCENTILE($L$2:$L$126, 0.95)</f>
        <v>0.99713792047032956</v>
      </c>
      <c r="AH25" s="22">
        <f>MIN(MAX(L25,AF25), AG25)</f>
        <v>0.70394548951519198</v>
      </c>
      <c r="AI25" s="22">
        <f>AH25-$AH$127+1</f>
        <v>1.7829858307282032</v>
      </c>
      <c r="AJ25" s="22">
        <f>PERCENTILE($M$2:$M$126, 0.02)</f>
        <v>-0.66434473742159872</v>
      </c>
      <c r="AK25" s="22">
        <f>PERCENTILE($M$2:$M$126, 0.98)</f>
        <v>1.2320583287577402</v>
      </c>
      <c r="AL25" s="22">
        <f>MIN(MAX(M25,AJ25), AK25)</f>
        <v>0.28652186430227899</v>
      </c>
      <c r="AM25" s="22">
        <f>AL25-$AL$127 + 1</f>
        <v>1.9508666017238778</v>
      </c>
      <c r="AN25" s="46">
        <v>0</v>
      </c>
      <c r="AO25" s="49">
        <v>0</v>
      </c>
      <c r="AP25" s="51">
        <v>0.5</v>
      </c>
      <c r="AQ25" s="50">
        <v>1</v>
      </c>
      <c r="AR25" s="17">
        <f>(AI25^4)*AB25*AE25*AN25</f>
        <v>0</v>
      </c>
      <c r="AS25" s="17">
        <f>(AI25^4) *Z25*AC25*AO25</f>
        <v>0</v>
      </c>
      <c r="AT25" s="17">
        <f>(AM25^4)*AA25*AP25*AQ25</f>
        <v>7.2423631814690772</v>
      </c>
      <c r="AU25" s="17">
        <f>MIN(AR25, 0.05*AR$127)</f>
        <v>0</v>
      </c>
      <c r="AV25" s="17">
        <f>MIN(AS25, 0.05*AS$127)</f>
        <v>0</v>
      </c>
      <c r="AW25" s="17">
        <f>MIN(AT25, 0.05*AT$127)</f>
        <v>7.2423631814690772</v>
      </c>
      <c r="AX25" s="14">
        <f>AU25/$AU$127</f>
        <v>0</v>
      </c>
      <c r="AY25" s="14">
        <f>AV25/$AV$127</f>
        <v>0</v>
      </c>
      <c r="AZ25" s="67">
        <f>AW25/$AW$127</f>
        <v>4.2805910338223887E-3</v>
      </c>
      <c r="BA25" s="21">
        <f>N25</f>
        <v>0</v>
      </c>
      <c r="BB25" s="66">
        <v>0</v>
      </c>
      <c r="BC25" s="15">
        <f>$D$133*AX25</f>
        <v>0</v>
      </c>
      <c r="BD25" s="19">
        <f>BC25-BB25</f>
        <v>0</v>
      </c>
      <c r="BE25" s="53">
        <f>BD25*IF($BD$127 &gt; 0, (BD25&gt;0), (BD25&lt;0))</f>
        <v>0</v>
      </c>
      <c r="BF25" s="61">
        <f>BE25/$BE$127</f>
        <v>0</v>
      </c>
      <c r="BG25" s="62">
        <f>BF25*$BD$127</f>
        <v>0</v>
      </c>
      <c r="BH25" s="63">
        <f>(IF(BG25 &gt; 0, V25, W25))</f>
        <v>30.590209022243243</v>
      </c>
      <c r="BI25" s="46">
        <f>BG25/BH25</f>
        <v>0</v>
      </c>
      <c r="BJ25" s="64" t="e">
        <f>BB25/BC25</f>
        <v>#DIV/0!</v>
      </c>
      <c r="BK25" s="66">
        <v>0</v>
      </c>
      <c r="BL25" s="66">
        <v>0</v>
      </c>
      <c r="BM25" s="66">
        <v>0</v>
      </c>
      <c r="BN25" s="10">
        <f>SUM(BK25:BM25)</f>
        <v>0</v>
      </c>
      <c r="BO25" s="15">
        <f>AY25*$D$132</f>
        <v>0</v>
      </c>
      <c r="BP25" s="9">
        <f>BO25-BN25</f>
        <v>0</v>
      </c>
      <c r="BQ25" s="53">
        <f>BP25*IF($BP$127 &gt; 0, (BP25&gt;0), (BP25&lt;0))</f>
        <v>0</v>
      </c>
      <c r="BR25" s="7">
        <f>BQ25/$BQ$127</f>
        <v>0</v>
      </c>
      <c r="BS25" s="62">
        <f>BR25*$BP$127</f>
        <v>0</v>
      </c>
      <c r="BT25" s="48">
        <f>IF(BS25&gt;0,V25,W25)</f>
        <v>30.590209022243243</v>
      </c>
      <c r="BU25" s="46">
        <f>BS25/BT25</f>
        <v>0</v>
      </c>
      <c r="BV25" s="64" t="e">
        <f>BN25/BO25</f>
        <v>#DIV/0!</v>
      </c>
      <c r="BW25" s="16">
        <f>BB25+BN25+BY25</f>
        <v>0</v>
      </c>
      <c r="BX25" s="69">
        <f>BC25+BO25+BZ25</f>
        <v>20.401296867197505</v>
      </c>
      <c r="BY25" s="66">
        <v>0</v>
      </c>
      <c r="BZ25" s="15">
        <f>AZ25*$D$135</f>
        <v>20.401296867197505</v>
      </c>
      <c r="CA25" s="37">
        <f>BZ25-BY25</f>
        <v>20.401296867197505</v>
      </c>
      <c r="CB25" s="54">
        <f>CA25*(CA25&lt;&gt;0)</f>
        <v>20.401296867197505</v>
      </c>
      <c r="CC25" s="26">
        <f>CB25/$CB$127</f>
        <v>1.4469004870352834E-2</v>
      </c>
      <c r="CD25" s="47">
        <f>CC25 * $CA$127</f>
        <v>20.401296867197505</v>
      </c>
      <c r="CE25" s="48">
        <f>IF(CD25&gt;0, V25, W25)</f>
        <v>29.972757009246443</v>
      </c>
      <c r="CF25" s="65">
        <f>CD25/CE25</f>
        <v>0.68066133725715683</v>
      </c>
      <c r="CG25" t="s">
        <v>225</v>
      </c>
      <c r="CH25" s="66">
        <v>0</v>
      </c>
      <c r="CI25" s="15">
        <f>AZ25*$CH$130</f>
        <v>35.824266362059568</v>
      </c>
      <c r="CJ25" s="37">
        <f>CI25-CH25</f>
        <v>35.824266362059568</v>
      </c>
      <c r="CK25" s="54">
        <f>CJ25*(CJ25&lt;&gt;0)</f>
        <v>35.824266362059568</v>
      </c>
      <c r="CL25" s="26">
        <f>CK25/$CK$127</f>
        <v>5.272927047697904E-3</v>
      </c>
      <c r="CM25" s="47">
        <f>CL25 * $CJ$127</f>
        <v>35.824266362059568</v>
      </c>
      <c r="CN25" s="48">
        <f>IF(CD25&gt;0,V25,W25)</f>
        <v>29.972757009246443</v>
      </c>
      <c r="CO25" s="65">
        <f>CM25/CN25</f>
        <v>1.195227597881902</v>
      </c>
      <c r="CP25" s="70">
        <f>N25</f>
        <v>0</v>
      </c>
      <c r="CQ25" s="1">
        <f>BW25+BY25</f>
        <v>0</v>
      </c>
    </row>
    <row r="26" spans="1:95" x14ac:dyDescent="0.2">
      <c r="A26" s="32" t="s">
        <v>256</v>
      </c>
      <c r="B26">
        <v>0</v>
      </c>
      <c r="C26">
        <v>0</v>
      </c>
      <c r="D26">
        <v>0.49060375849660098</v>
      </c>
      <c r="E26">
        <v>0.50939624150339802</v>
      </c>
      <c r="F26">
        <v>0.35944333996023797</v>
      </c>
      <c r="G26">
        <v>0.35944333996023797</v>
      </c>
      <c r="H26">
        <v>0.86030949393559097</v>
      </c>
      <c r="I26">
        <v>0.59682141363446195</v>
      </c>
      <c r="J26">
        <v>0.71655504208245502</v>
      </c>
      <c r="K26">
        <v>0.50750461829570204</v>
      </c>
      <c r="L26">
        <v>0.59235721136431196</v>
      </c>
      <c r="M26">
        <v>0.37136398213806199</v>
      </c>
      <c r="N26" s="21">
        <v>0</v>
      </c>
      <c r="O26">
        <v>1.03056279520695</v>
      </c>
      <c r="P26">
        <v>0.991502459929966</v>
      </c>
      <c r="Q26">
        <v>1.02648522174107</v>
      </c>
      <c r="R26">
        <v>0.992925294274426</v>
      </c>
      <c r="S26">
        <v>28.600000381469702</v>
      </c>
      <c r="T26" s="27">
        <f>IF(C26,P26,R26)</f>
        <v>0.992925294274426</v>
      </c>
      <c r="U26" s="27">
        <f>IF(D26 = 0,O26,Q26)</f>
        <v>1.02648522174107</v>
      </c>
      <c r="V26" s="39">
        <f>S26*T26^(1-N26)</f>
        <v>28.397663795019501</v>
      </c>
      <c r="W26" s="38">
        <f>S26*U26^(N26+1)</f>
        <v>29.357477733367613</v>
      </c>
      <c r="X26" s="44">
        <f>0.5 * (D26-MAX($D$3:$D$126))/(MIN($D$3:$D$126)-MAX($D$3:$D$126)) + 0.75</f>
        <v>0.99627174813587427</v>
      </c>
      <c r="Y26" s="44">
        <f>AVERAGE(D26, F26, G26, H26, I26, J26, K26)</f>
        <v>0.55581157233789813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PERCENTILE($L$2:$L$126, 0.05)</f>
        <v>-7.9040341213011109E-2</v>
      </c>
      <c r="AG26" s="22">
        <f>PERCENTILE($L$2:$L$126, 0.95)</f>
        <v>0.99713792047032956</v>
      </c>
      <c r="AH26" s="22">
        <f>MIN(MAX(L26,AF26), AG26)</f>
        <v>0.59235721136431196</v>
      </c>
      <c r="AI26" s="22">
        <f>AH26-$AH$127+1</f>
        <v>1.671397552577323</v>
      </c>
      <c r="AJ26" s="22">
        <f>PERCENTILE($M$2:$M$126, 0.02)</f>
        <v>-0.66434473742159872</v>
      </c>
      <c r="AK26" s="22">
        <f>PERCENTILE($M$2:$M$126, 0.98)</f>
        <v>1.2320583287577402</v>
      </c>
      <c r="AL26" s="22">
        <f>MIN(MAX(M26,AJ26), AK26)</f>
        <v>0.37136398213806199</v>
      </c>
      <c r="AM26" s="22">
        <f>AL26-$AL$127 + 1</f>
        <v>2.0357087195596608</v>
      </c>
      <c r="AN26" s="46">
        <v>0</v>
      </c>
      <c r="AO26" s="49">
        <v>0</v>
      </c>
      <c r="AP26" s="51">
        <v>0.5</v>
      </c>
      <c r="AQ26" s="50">
        <v>1</v>
      </c>
      <c r="AR26" s="17">
        <f>(AI26^4)*AB26*AE26*AN26</f>
        <v>0</v>
      </c>
      <c r="AS26" s="17">
        <f>(AI26^4) *Z26*AC26*AO26</f>
        <v>0</v>
      </c>
      <c r="AT26" s="17">
        <f>(AM26^4)*AA26*AP26*AQ26</f>
        <v>8.5868238083022685</v>
      </c>
      <c r="AU26" s="17">
        <f>MIN(AR26, 0.05*AR$127)</f>
        <v>0</v>
      </c>
      <c r="AV26" s="17">
        <f>MIN(AS26, 0.05*AS$127)</f>
        <v>0</v>
      </c>
      <c r="AW26" s="17">
        <f>MIN(AT26, 0.05*AT$127)</f>
        <v>8.5868238083022685</v>
      </c>
      <c r="AX26" s="14">
        <f>AU26/$AU$127</f>
        <v>0</v>
      </c>
      <c r="AY26" s="14">
        <f>AV26/$AV$127</f>
        <v>0</v>
      </c>
      <c r="AZ26" s="67">
        <f>AW26/$AW$127</f>
        <v>5.0752330533326553E-3</v>
      </c>
      <c r="BA26" s="21">
        <f>N26</f>
        <v>0</v>
      </c>
      <c r="BB26" s="66">
        <v>0</v>
      </c>
      <c r="BC26" s="15">
        <f>$D$133*AX26</f>
        <v>0</v>
      </c>
      <c r="BD26" s="19">
        <f>BC26-BB26</f>
        <v>0</v>
      </c>
      <c r="BE26" s="53">
        <f>BD26*IF($BD$127 &gt; 0, (BD26&gt;0), (BD26&lt;0))</f>
        <v>0</v>
      </c>
      <c r="BF26" s="61">
        <f>BE26/$BE$127</f>
        <v>0</v>
      </c>
      <c r="BG26" s="62">
        <f>BF26*$BD$127</f>
        <v>0</v>
      </c>
      <c r="BH26" s="63">
        <f>(IF(BG26 &gt; 0, V26, W26))</f>
        <v>29.357477733367613</v>
      </c>
      <c r="BI26" s="46">
        <f>BG26/BH26</f>
        <v>0</v>
      </c>
      <c r="BJ26" s="64" t="e">
        <f>BB26/BC26</f>
        <v>#DIV/0!</v>
      </c>
      <c r="BK26" s="66">
        <v>0</v>
      </c>
      <c r="BL26" s="66">
        <v>0</v>
      </c>
      <c r="BM26" s="66">
        <v>0</v>
      </c>
      <c r="BN26" s="10">
        <f>SUM(BK26:BM26)</f>
        <v>0</v>
      </c>
      <c r="BO26" s="15">
        <f>AY26*$D$132</f>
        <v>0</v>
      </c>
      <c r="BP26" s="9">
        <f>BO26-BN26</f>
        <v>0</v>
      </c>
      <c r="BQ26" s="53">
        <f>BP26*IF($BP$127 &gt; 0, (BP26&gt;0), (BP26&lt;0))</f>
        <v>0</v>
      </c>
      <c r="BR26" s="7">
        <f>BQ26/$BQ$127</f>
        <v>0</v>
      </c>
      <c r="BS26" s="62">
        <f>BR26*$BP$127</f>
        <v>0</v>
      </c>
      <c r="BT26" s="48">
        <f>IF(BS26&gt;0,V26,W26)</f>
        <v>29.357477733367613</v>
      </c>
      <c r="BU26" s="46">
        <f>BS26/BT26</f>
        <v>0</v>
      </c>
      <c r="BV26" s="64" t="e">
        <f>BN26/BO26</f>
        <v>#DIV/0!</v>
      </c>
      <c r="BW26" s="16">
        <f>BB26+BN26+BY26</f>
        <v>86</v>
      </c>
      <c r="BX26" s="69">
        <f>BC26+BO26+BZ26</f>
        <v>24.188560732183436</v>
      </c>
      <c r="BY26" s="66">
        <v>86</v>
      </c>
      <c r="BZ26" s="15">
        <f>AZ26*$D$135</f>
        <v>24.188560732183436</v>
      </c>
      <c r="CA26" s="37">
        <f>BZ26-BY26</f>
        <v>-61.811439267816567</v>
      </c>
      <c r="CB26" s="54">
        <f>CA26*(CA26&lt;&gt;0)</f>
        <v>-61.811439267816567</v>
      </c>
      <c r="CC26" s="26">
        <f>CB26/$CB$127</f>
        <v>-4.3837900189940805E-2</v>
      </c>
      <c r="CD26" s="47">
        <f>CC26 * $CA$127</f>
        <v>-61.811439267816567</v>
      </c>
      <c r="CE26" s="48">
        <f>IF(CD26&gt;0, V26, W26)</f>
        <v>29.357477733367613</v>
      </c>
      <c r="CF26" s="65">
        <f>CD26/CE26</f>
        <v>-2.1054751307044981</v>
      </c>
      <c r="CG26" t="s">
        <v>225</v>
      </c>
      <c r="CH26" s="66">
        <v>0</v>
      </c>
      <c r="CI26" s="15">
        <f>AZ26*$CH$130</f>
        <v>42.474625423340996</v>
      </c>
      <c r="CJ26" s="37">
        <f>CI26-CH26</f>
        <v>42.474625423340996</v>
      </c>
      <c r="CK26" s="54">
        <f>CJ26*(CJ26&lt;&gt;0)</f>
        <v>42.474625423340996</v>
      </c>
      <c r="CL26" s="26">
        <f>CK26/$CK$127</f>
        <v>6.2517847252488937E-3</v>
      </c>
      <c r="CM26" s="47">
        <f>CL26 * $CJ$127</f>
        <v>42.474625423340996</v>
      </c>
      <c r="CN26" s="48">
        <f>IF(CD26&gt;0,V26,W26)</f>
        <v>29.357477733367613</v>
      </c>
      <c r="CO26" s="65">
        <f>CM26/CN26</f>
        <v>1.4468077199651412</v>
      </c>
      <c r="CP26" s="70">
        <f>N26</f>
        <v>0</v>
      </c>
      <c r="CQ26" s="1">
        <f>BW26+BY26</f>
        <v>172</v>
      </c>
    </row>
    <row r="27" spans="1:95" x14ac:dyDescent="0.2">
      <c r="A27" s="32" t="s">
        <v>263</v>
      </c>
      <c r="B27">
        <v>0</v>
      </c>
      <c r="C27">
        <v>1</v>
      </c>
      <c r="D27">
        <v>0.44302279088364599</v>
      </c>
      <c r="E27">
        <v>0.55697720911635296</v>
      </c>
      <c r="F27">
        <v>0.91848906560636101</v>
      </c>
      <c r="G27">
        <v>0.91848906560636101</v>
      </c>
      <c r="H27">
        <v>3.0112923462986101E-2</v>
      </c>
      <c r="I27">
        <v>0.23002927645336599</v>
      </c>
      <c r="J27">
        <v>8.3227723722845606E-2</v>
      </c>
      <c r="K27">
        <v>0.27648463645334898</v>
      </c>
      <c r="L27">
        <v>0.36613809325265001</v>
      </c>
      <c r="M27">
        <v>0.13014976002182299</v>
      </c>
      <c r="N27" s="21">
        <v>0</v>
      </c>
      <c r="O27">
        <v>1.00713306977013</v>
      </c>
      <c r="P27">
        <v>0.99305762502791495</v>
      </c>
      <c r="Q27">
        <v>1.00452558468759</v>
      </c>
      <c r="R27">
        <v>0.99489537088686997</v>
      </c>
      <c r="S27">
        <v>60.279998779296797</v>
      </c>
      <c r="T27" s="27">
        <f>IF(C27,P27,R27)</f>
        <v>0.99305762502791495</v>
      </c>
      <c r="U27" s="27">
        <f>IF(D27 = 0,O27,Q27)</f>
        <v>1.00452558468759</v>
      </c>
      <c r="V27" s="39">
        <f>S27*T27^(1-N27)</f>
        <v>59.861512424454091</v>
      </c>
      <c r="W27" s="38">
        <f>S27*U27^(N27+1)</f>
        <v>60.552801018740325</v>
      </c>
      <c r="X27" s="44">
        <f>0.5 * (D27-MAX($D$3:$D$126))/(MIN($D$3:$D$126)-MAX($D$3:$D$126)) + 0.75</f>
        <v>1.020919635459818</v>
      </c>
      <c r="Y27" s="44">
        <f>AVERAGE(D27, F27, G27, H27, I27, J27, K27)</f>
        <v>0.41426506888413067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PERCENTILE($L$2:$L$126, 0.05)</f>
        <v>-7.9040341213011109E-2</v>
      </c>
      <c r="AG27" s="22">
        <f>PERCENTILE($L$2:$L$126, 0.95)</f>
        <v>0.99713792047032956</v>
      </c>
      <c r="AH27" s="22">
        <f>MIN(MAX(L27,AF27), AG27)</f>
        <v>0.36613809325265001</v>
      </c>
      <c r="AI27" s="22">
        <f>AH27-$AH$127+1</f>
        <v>1.4451784344656611</v>
      </c>
      <c r="AJ27" s="22">
        <f>PERCENTILE($M$2:$M$126, 0.02)</f>
        <v>-0.66434473742159872</v>
      </c>
      <c r="AK27" s="22">
        <f>PERCENTILE($M$2:$M$126, 0.98)</f>
        <v>1.2320583287577402</v>
      </c>
      <c r="AL27" s="22">
        <f>MIN(MAX(M27,AJ27), AK27)</f>
        <v>0.13014976002182299</v>
      </c>
      <c r="AM27" s="22">
        <f>AL27-$AL$127 + 1</f>
        <v>1.7944944974434218</v>
      </c>
      <c r="AN27" s="46">
        <v>0</v>
      </c>
      <c r="AO27" s="49">
        <v>0</v>
      </c>
      <c r="AP27" s="51">
        <v>0.5</v>
      </c>
      <c r="AQ27" s="50">
        <v>1</v>
      </c>
      <c r="AR27" s="17">
        <f>(AI27^4)*AB27*AE27*AN27</f>
        <v>0</v>
      </c>
      <c r="AS27" s="17">
        <f>(AI27^4) *Z27*AC27*AO27</f>
        <v>0</v>
      </c>
      <c r="AT27" s="17">
        <f>(AM27^4)*AA27*AP27*AQ27</f>
        <v>5.1848778365176047</v>
      </c>
      <c r="AU27" s="17">
        <f>MIN(AR27, 0.05*AR$127)</f>
        <v>0</v>
      </c>
      <c r="AV27" s="17">
        <f>MIN(AS27, 0.05*AS$127)</f>
        <v>0</v>
      </c>
      <c r="AW27" s="17">
        <f>MIN(AT27, 0.05*AT$127)</f>
        <v>5.1848778365176047</v>
      </c>
      <c r="AX27" s="14">
        <f>AU27/$AU$127</f>
        <v>0</v>
      </c>
      <c r="AY27" s="14">
        <f>AV27/$AV$127</f>
        <v>0</v>
      </c>
      <c r="AZ27" s="67">
        <f>AW27/$AW$127</f>
        <v>3.0645165151686957E-3</v>
      </c>
      <c r="BA27" s="21">
        <f>N27</f>
        <v>0</v>
      </c>
      <c r="BB27" s="66">
        <v>0</v>
      </c>
      <c r="BC27" s="15">
        <f>$D$133*AX27</f>
        <v>0</v>
      </c>
      <c r="BD27" s="19">
        <f>BC27-BB27</f>
        <v>0</v>
      </c>
      <c r="BE27" s="53">
        <f>BD27*IF($BD$127 &gt; 0, (BD27&gt;0), (BD27&lt;0))</f>
        <v>0</v>
      </c>
      <c r="BF27" s="61">
        <f>BE27/$BE$127</f>
        <v>0</v>
      </c>
      <c r="BG27" s="62">
        <f>BF27*$BD$127</f>
        <v>0</v>
      </c>
      <c r="BH27" s="63">
        <f>(IF(BG27 &gt; 0, V27, W27))</f>
        <v>60.552801018740325</v>
      </c>
      <c r="BI27" s="46">
        <f>BG27/BH27</f>
        <v>0</v>
      </c>
      <c r="BJ27" s="64" t="e">
        <f>BB27/BC27</f>
        <v>#DIV/0!</v>
      </c>
      <c r="BK27" s="66">
        <v>0</v>
      </c>
      <c r="BL27" s="66">
        <v>0</v>
      </c>
      <c r="BM27" s="66">
        <v>0</v>
      </c>
      <c r="BN27" s="10">
        <f>SUM(BK27:BM27)</f>
        <v>0</v>
      </c>
      <c r="BO27" s="15">
        <f>AY27*$D$132</f>
        <v>0</v>
      </c>
      <c r="BP27" s="9">
        <f>BO27-BN27</f>
        <v>0</v>
      </c>
      <c r="BQ27" s="53">
        <f>BP27*IF($BP$127 &gt; 0, (BP27&gt;0), (BP27&lt;0))</f>
        <v>0</v>
      </c>
      <c r="BR27" s="7">
        <f>BQ27/$BQ$127</f>
        <v>0</v>
      </c>
      <c r="BS27" s="62">
        <f>BR27*$BP$127</f>
        <v>0</v>
      </c>
      <c r="BT27" s="48">
        <f>IF(BS27&gt;0,V27,W27)</f>
        <v>60.552801018740325</v>
      </c>
      <c r="BU27" s="46">
        <f>BS27/BT27</f>
        <v>0</v>
      </c>
      <c r="BV27" s="64" t="e">
        <f>BN27/BO27</f>
        <v>#DIV/0!</v>
      </c>
      <c r="BW27" s="16">
        <f>BB27+BN27+BY27</f>
        <v>0</v>
      </c>
      <c r="BX27" s="69">
        <f>BC27+BO27+BZ27</f>
        <v>14.605485711294003</v>
      </c>
      <c r="BY27" s="66">
        <v>0</v>
      </c>
      <c r="BZ27" s="15">
        <f>AZ27*$D$135</f>
        <v>14.605485711294003</v>
      </c>
      <c r="CA27" s="37">
        <f>BZ27-BY27</f>
        <v>14.605485711294003</v>
      </c>
      <c r="CB27" s="54">
        <f>CA27*(CA27&lt;&gt;0)</f>
        <v>14.605485711294003</v>
      </c>
      <c r="CC27" s="26">
        <f>CB27/$CB$127</f>
        <v>1.0358500504463826E-2</v>
      </c>
      <c r="CD27" s="47">
        <f>CC27 * $CA$127</f>
        <v>14.605485711294001</v>
      </c>
      <c r="CE27" s="48">
        <f>IF(CD27&gt;0, V27, W27)</f>
        <v>59.861512424454091</v>
      </c>
      <c r="CF27" s="65">
        <f>CD27/CE27</f>
        <v>0.24398791677250536</v>
      </c>
      <c r="CG27" t="s">
        <v>225</v>
      </c>
      <c r="CH27" s="66">
        <v>0</v>
      </c>
      <c r="CI27" s="15">
        <f>AZ27*$CH$130</f>
        <v>25.646938715446815</v>
      </c>
      <c r="CJ27" s="37">
        <f>CI27-CH27</f>
        <v>25.646938715446815</v>
      </c>
      <c r="CK27" s="54">
        <f>CJ27*(CJ27&lt;&gt;0)</f>
        <v>25.646938715446815</v>
      </c>
      <c r="CL27" s="26">
        <f>CK27/$CK$127</f>
        <v>3.7749394635629686E-3</v>
      </c>
      <c r="CM27" s="47">
        <f>CL27 * $CJ$127</f>
        <v>25.646938715446815</v>
      </c>
      <c r="CN27" s="48">
        <f>IF(CD27&gt;0,V27,W27)</f>
        <v>59.861512424454091</v>
      </c>
      <c r="CO27" s="65">
        <f>CM27/CN27</f>
        <v>0.42843786728264749</v>
      </c>
      <c r="CP27" s="70">
        <f>N27</f>
        <v>0</v>
      </c>
      <c r="CQ27" s="1">
        <f>BW27+BY27</f>
        <v>0</v>
      </c>
    </row>
    <row r="28" spans="1:95" x14ac:dyDescent="0.2">
      <c r="A28" s="32" t="s">
        <v>219</v>
      </c>
      <c r="B28">
        <v>0</v>
      </c>
      <c r="C28">
        <v>0</v>
      </c>
      <c r="D28">
        <v>0.123150739704118</v>
      </c>
      <c r="E28">
        <v>0.87684926029588095</v>
      </c>
      <c r="F28">
        <v>0.84691848906560596</v>
      </c>
      <c r="G28">
        <v>0.84691848906560596</v>
      </c>
      <c r="H28">
        <v>2.21664575491426E-2</v>
      </c>
      <c r="I28">
        <v>7.15181932245922E-2</v>
      </c>
      <c r="J28">
        <v>3.9815888714234401E-2</v>
      </c>
      <c r="K28">
        <v>0.18363227469773299</v>
      </c>
      <c r="L28">
        <v>0.71437679689505995</v>
      </c>
      <c r="M28">
        <v>1.2418971655467499</v>
      </c>
      <c r="N28" s="21">
        <v>0</v>
      </c>
      <c r="O28">
        <v>1.0041176648396299</v>
      </c>
      <c r="P28">
        <v>0.99443524405391504</v>
      </c>
      <c r="Q28">
        <v>1.00416094902736</v>
      </c>
      <c r="R28">
        <v>0.99340630962265597</v>
      </c>
      <c r="S28">
        <v>38.220001220703097</v>
      </c>
      <c r="T28" s="27">
        <f>IF(C28,P28,R28)</f>
        <v>0.99340630962265597</v>
      </c>
      <c r="U28" s="27">
        <f>IF(D28 = 0,O28,Q28)</f>
        <v>1.00416094902736</v>
      </c>
      <c r="V28" s="39">
        <f>S28*T28^(1-N28)</f>
        <v>37.967990366432069</v>
      </c>
      <c r="W28" s="38">
        <f>S28*U28^(N28+1)</f>
        <v>38.379032697608075</v>
      </c>
      <c r="X28" s="44">
        <f>0.5 * (D28-MAX($D$3:$D$126))/(MIN($D$3:$D$126)-MAX($D$3:$D$126)) + 0.75</f>
        <v>1.1866197183098595</v>
      </c>
      <c r="Y28" s="44">
        <f>AVERAGE(D28, F28, G28, H28, I28, J28, K28)</f>
        <v>0.30487436171729032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PERCENTILE($L$2:$L$126, 0.05)</f>
        <v>-7.9040341213011109E-2</v>
      </c>
      <c r="AG28" s="22">
        <f>PERCENTILE($L$2:$L$126, 0.95)</f>
        <v>0.99713792047032956</v>
      </c>
      <c r="AH28" s="22">
        <f>MIN(MAX(L28,AF28), AG28)</f>
        <v>0.71437679689505995</v>
      </c>
      <c r="AI28" s="22">
        <f>AH28-$AH$127+1</f>
        <v>1.793417138108071</v>
      </c>
      <c r="AJ28" s="22">
        <f>PERCENTILE($M$2:$M$126, 0.02)</f>
        <v>-0.66434473742159872</v>
      </c>
      <c r="AK28" s="22">
        <f>PERCENTILE($M$2:$M$126, 0.98)</f>
        <v>1.2320583287577402</v>
      </c>
      <c r="AL28" s="22">
        <f>MIN(MAX(M28,AJ28), AK28)</f>
        <v>1.2320583287577402</v>
      </c>
      <c r="AM28" s="22">
        <f>AL28-$AL$127 + 1</f>
        <v>2.8964030661793387</v>
      </c>
      <c r="AN28" s="46">
        <v>0</v>
      </c>
      <c r="AO28" s="49">
        <v>0</v>
      </c>
      <c r="AP28" s="51">
        <v>0.5</v>
      </c>
      <c r="AQ28" s="50">
        <v>1</v>
      </c>
      <c r="AR28" s="17">
        <f>(AI28^4)*AB28*AE28*AN28</f>
        <v>0</v>
      </c>
      <c r="AS28" s="17">
        <f>(AI28^4) *Z28*AC28*AO28</f>
        <v>0</v>
      </c>
      <c r="AT28" s="17">
        <f>(AM28^4)*AA28*AP28*AQ28</f>
        <v>35.188924916312843</v>
      </c>
      <c r="AU28" s="17">
        <f>MIN(AR28, 0.05*AR$127)</f>
        <v>0</v>
      </c>
      <c r="AV28" s="17">
        <f>MIN(AS28, 0.05*AS$127)</f>
        <v>0</v>
      </c>
      <c r="AW28" s="17">
        <f>MIN(AT28, 0.05*AT$127)</f>
        <v>35.188924916312843</v>
      </c>
      <c r="AX28" s="14">
        <f>AU28/$AU$127</f>
        <v>0</v>
      </c>
      <c r="AY28" s="14">
        <f>AV28/$AV$127</f>
        <v>0</v>
      </c>
      <c r="AZ28" s="67">
        <f>AW28/$AW$127</f>
        <v>2.0798376539860792E-2</v>
      </c>
      <c r="BA28" s="21">
        <f>N28</f>
        <v>0</v>
      </c>
      <c r="BB28" s="66">
        <v>0</v>
      </c>
      <c r="BC28" s="15">
        <f>$D$133*AX28</f>
        <v>0</v>
      </c>
      <c r="BD28" s="19">
        <f>BC28-BB28</f>
        <v>0</v>
      </c>
      <c r="BE28" s="53">
        <f>BD28*IF($BD$127 &gt; 0, (BD28&gt;0), (BD28&lt;0))</f>
        <v>0</v>
      </c>
      <c r="BF28" s="61">
        <f>BE28/$BE$127</f>
        <v>0</v>
      </c>
      <c r="BG28" s="62">
        <f>BF28*$BD$127</f>
        <v>0</v>
      </c>
      <c r="BH28" s="63">
        <f>(IF(BG28 &gt; 0, V28, W28))</f>
        <v>38.379032697608075</v>
      </c>
      <c r="BI28" s="46">
        <f>BG28/BH28</f>
        <v>0</v>
      </c>
      <c r="BJ28" s="64" t="e">
        <f>BB28/BC28</f>
        <v>#DIV/0!</v>
      </c>
      <c r="BK28" s="66">
        <v>0</v>
      </c>
      <c r="BL28" s="66">
        <v>0</v>
      </c>
      <c r="BM28" s="66">
        <v>0</v>
      </c>
      <c r="BN28" s="10">
        <f>SUM(BK28:BM28)</f>
        <v>0</v>
      </c>
      <c r="BO28" s="15">
        <f>AY28*$D$132</f>
        <v>0</v>
      </c>
      <c r="BP28" s="9">
        <f>BO28-BN28</f>
        <v>0</v>
      </c>
      <c r="BQ28" s="53">
        <f>BP28*IF($BP$127 &gt; 0, (BP28&gt;0), (BP28&lt;0))</f>
        <v>0</v>
      </c>
      <c r="BR28" s="7">
        <f>BQ28/$BQ$127</f>
        <v>0</v>
      </c>
      <c r="BS28" s="62">
        <f>BR28*$BP$127</f>
        <v>0</v>
      </c>
      <c r="BT28" s="48">
        <f>IF(BS28&gt;0,V28,W28)</f>
        <v>38.379032697608075</v>
      </c>
      <c r="BU28" s="46">
        <f>BS28/BT28</f>
        <v>0</v>
      </c>
      <c r="BV28" s="64" t="e">
        <f>BN28/BO28</f>
        <v>#DIV/0!</v>
      </c>
      <c r="BW28" s="16">
        <f>BB28+BN28+BY28</f>
        <v>0</v>
      </c>
      <c r="BX28" s="69">
        <f>BC28+BO28+BZ28</f>
        <v>99.125062588976533</v>
      </c>
      <c r="BY28" s="66">
        <v>0</v>
      </c>
      <c r="BZ28" s="15">
        <f>AZ28*$D$135</f>
        <v>99.125062588976533</v>
      </c>
      <c r="CA28" s="37">
        <f>BZ28-BY28</f>
        <v>99.125062588976533</v>
      </c>
      <c r="CB28" s="54">
        <f>CA28*(CA28&lt;&gt;0)</f>
        <v>99.125062588976533</v>
      </c>
      <c r="CC28" s="26">
        <f>CB28/$CB$127</f>
        <v>7.0301462829061342E-2</v>
      </c>
      <c r="CD28" s="47">
        <f>CC28 * $CA$127</f>
        <v>99.125062588976547</v>
      </c>
      <c r="CE28" s="48">
        <f>IF(CD28&gt;0, V28, W28)</f>
        <v>37.967990366432069</v>
      </c>
      <c r="CF28" s="65">
        <f>CD28/CE28</f>
        <v>2.6107534697599939</v>
      </c>
      <c r="CG28" t="s">
        <v>225</v>
      </c>
      <c r="CH28" s="66">
        <v>0</v>
      </c>
      <c r="CI28" s="15">
        <f>AZ28*$CH$130</f>
        <v>174.06161326209497</v>
      </c>
      <c r="CJ28" s="37">
        <f>CI28-CH28</f>
        <v>174.06161326209497</v>
      </c>
      <c r="CK28" s="54">
        <f>CJ28*(CJ28&lt;&gt;0)</f>
        <v>174.06161326209497</v>
      </c>
      <c r="CL28" s="26">
        <f>CK28/$CK$127</f>
        <v>2.5619901863717237E-2</v>
      </c>
      <c r="CM28" s="47">
        <f>CL28 * $CJ$127</f>
        <v>174.06161326209497</v>
      </c>
      <c r="CN28" s="48">
        <f>IF(CD28&gt;0,V28,W28)</f>
        <v>37.967990366432069</v>
      </c>
      <c r="CO28" s="65">
        <f>CM28/CN28</f>
        <v>4.5844305053339038</v>
      </c>
      <c r="CP28" s="70">
        <f>N28</f>
        <v>0</v>
      </c>
      <c r="CQ28" s="1">
        <f>BW28+BY28</f>
        <v>0</v>
      </c>
    </row>
    <row r="29" spans="1:95" x14ac:dyDescent="0.2">
      <c r="A29" s="32" t="s">
        <v>150</v>
      </c>
      <c r="B29">
        <v>0</v>
      </c>
      <c r="C29">
        <v>0</v>
      </c>
      <c r="D29">
        <v>0.197127937336814</v>
      </c>
      <c r="E29">
        <v>0.802872062663185</v>
      </c>
      <c r="F29">
        <v>0.266666666666666</v>
      </c>
      <c r="G29">
        <v>0.266666666666666</v>
      </c>
      <c r="H29">
        <v>0.166158536585365</v>
      </c>
      <c r="I29">
        <v>0.11128048780487799</v>
      </c>
      <c r="J29">
        <v>0.135978685845113</v>
      </c>
      <c r="K29">
        <v>0.19042316794978001</v>
      </c>
      <c r="L29">
        <v>0.71166699665351396</v>
      </c>
      <c r="M29">
        <v>4.3196917476529704E-3</v>
      </c>
      <c r="N29" s="21">
        <v>0</v>
      </c>
      <c r="O29">
        <v>1.0100344066639799</v>
      </c>
      <c r="P29">
        <v>0.96740380099712397</v>
      </c>
      <c r="Q29">
        <v>1.0205063638807801</v>
      </c>
      <c r="R29">
        <v>0.98090455553983202</v>
      </c>
      <c r="S29">
        <v>82.150001525878906</v>
      </c>
      <c r="T29" s="27">
        <f>IF(C29,P29,R29)</f>
        <v>0.98090455553983202</v>
      </c>
      <c r="U29" s="27">
        <f>IF(D29 = 0,O29,Q29)</f>
        <v>1.0205063638807801</v>
      </c>
      <c r="V29" s="39">
        <f>S29*T29^(1-N29)</f>
        <v>80.581310734338771</v>
      </c>
      <c r="W29" s="38">
        <f>S29*U29^(N29+1)</f>
        <v>83.834599349975221</v>
      </c>
      <c r="X29" s="44">
        <f>0.5 * (D29-MAX($D$3:$D$126))/(MIN($D$3:$D$126)-MAX($D$3:$D$126)) + 0.75</f>
        <v>1.1482980589727896</v>
      </c>
      <c r="Y29" s="44">
        <f>AVERAGE(D29, F29, G29, H29, I29, J29, K29)</f>
        <v>0.19061459269361175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PERCENTILE($L$2:$L$126, 0.05)</f>
        <v>-7.9040341213011109E-2</v>
      </c>
      <c r="AG29" s="22">
        <f>PERCENTILE($L$2:$L$126, 0.95)</f>
        <v>0.99713792047032956</v>
      </c>
      <c r="AH29" s="22">
        <f>MIN(MAX(L29,AF29), AG29)</f>
        <v>0.71166699665351396</v>
      </c>
      <c r="AI29" s="22">
        <f>AH29-$AH$127+1</f>
        <v>1.790707337866525</v>
      </c>
      <c r="AJ29" s="22">
        <f>PERCENTILE($M$2:$M$126, 0.02)</f>
        <v>-0.66434473742159872</v>
      </c>
      <c r="AK29" s="22">
        <f>PERCENTILE($M$2:$M$126, 0.98)</f>
        <v>1.2320583287577402</v>
      </c>
      <c r="AL29" s="22">
        <f>MIN(MAX(M29,AJ29), AK29)</f>
        <v>4.3196917476529704E-3</v>
      </c>
      <c r="AM29" s="22">
        <f>AL29-$AL$127 + 1</f>
        <v>1.6686644291692518</v>
      </c>
      <c r="AN29" s="46">
        <v>1</v>
      </c>
      <c r="AO29" s="46">
        <v>1</v>
      </c>
      <c r="AP29" s="51">
        <v>1</v>
      </c>
      <c r="AQ29" s="21">
        <v>1</v>
      </c>
      <c r="AR29" s="17">
        <f>(AI29^4)*AB29*AE29*AN29</f>
        <v>10.282493720926109</v>
      </c>
      <c r="AS29" s="17">
        <f>(AI29^4) *Z29*AC29*AO29</f>
        <v>10.282493720926109</v>
      </c>
      <c r="AT29" s="17">
        <f>(AM29^4)*AA29*AP29*AQ29</f>
        <v>7.7531115553698493</v>
      </c>
      <c r="AU29" s="17">
        <f>MIN(AR29, 0.05*AR$127)</f>
        <v>10.282493720926109</v>
      </c>
      <c r="AV29" s="17">
        <f>MIN(AS29, 0.05*AS$127)</f>
        <v>10.282493720926109</v>
      </c>
      <c r="AW29" s="17">
        <f>MIN(AT29, 0.05*AT$127)</f>
        <v>7.7531115553698493</v>
      </c>
      <c r="AX29" s="14">
        <f>AU29/$AU$127</f>
        <v>1.596767271092869E-2</v>
      </c>
      <c r="AY29" s="14">
        <f>AV29/$AV$127</f>
        <v>2.1314709517918858E-2</v>
      </c>
      <c r="AZ29" s="67">
        <f>AW29/$AW$127</f>
        <v>4.5824683154606638E-3</v>
      </c>
      <c r="BA29" s="21">
        <f>N29</f>
        <v>0</v>
      </c>
      <c r="BB29" s="66">
        <v>2300</v>
      </c>
      <c r="BC29" s="15">
        <f>$D$133*AX29</f>
        <v>1940.7748119771165</v>
      </c>
      <c r="BD29" s="19">
        <f>BC29-BB29</f>
        <v>-359.22518802288346</v>
      </c>
      <c r="BE29" s="53">
        <f>BD29*IF($BD$127 &gt; 0, (BD29&gt;0), (BD29&lt;0))</f>
        <v>0</v>
      </c>
      <c r="BF29" s="61">
        <f>BE29/$BE$127</f>
        <v>0</v>
      </c>
      <c r="BG29" s="62">
        <f>BF29*$BD$127</f>
        <v>0</v>
      </c>
      <c r="BH29" s="63">
        <f>(IF(BG29 &gt; 0, V29, W29))</f>
        <v>83.834599349975221</v>
      </c>
      <c r="BI29" s="46">
        <f>BG29/BH29</f>
        <v>0</v>
      </c>
      <c r="BJ29" s="64">
        <f>BB29/BC29</f>
        <v>1.185093698561005</v>
      </c>
      <c r="BK29" s="66">
        <v>2629</v>
      </c>
      <c r="BL29" s="66">
        <v>2300</v>
      </c>
      <c r="BM29" s="66">
        <v>0</v>
      </c>
      <c r="BN29" s="10">
        <f>SUM(BK29:BM29)</f>
        <v>4929</v>
      </c>
      <c r="BO29" s="15">
        <f>AY29*$D$132</f>
        <v>3848.4986917173574</v>
      </c>
      <c r="BP29" s="9">
        <f>BO29-BN29</f>
        <v>-1080.5013082826426</v>
      </c>
      <c r="BQ29" s="53">
        <f>BP29*IF($BP$127 &gt; 0, (BP29&gt;0), (BP29&lt;0))</f>
        <v>0</v>
      </c>
      <c r="BR29" s="7">
        <f>BQ29/$BQ$127</f>
        <v>0</v>
      </c>
      <c r="BS29" s="62">
        <f>BR29*$BP$127</f>
        <v>0</v>
      </c>
      <c r="BT29" s="48">
        <f>IF(BS29&gt;0,V29,W29)</f>
        <v>83.834599349975221</v>
      </c>
      <c r="BU29" s="46">
        <f>BS29/BT29</f>
        <v>0</v>
      </c>
      <c r="BV29" s="64">
        <f>BN29/BO29</f>
        <v>1.2807591725594374</v>
      </c>
      <c r="BW29" s="16">
        <f>BB29+BN29+BY29</f>
        <v>7229</v>
      </c>
      <c r="BX29" s="69">
        <f>BC29+BO29+BZ29</f>
        <v>5811.1135476859599</v>
      </c>
      <c r="BY29" s="66">
        <v>0</v>
      </c>
      <c r="BZ29" s="15">
        <f>AZ29*$D$135</f>
        <v>21.840043991485523</v>
      </c>
      <c r="CA29" s="37">
        <f>BZ29-BY29</f>
        <v>21.840043991485523</v>
      </c>
      <c r="CB29" s="54">
        <f>CA29*(CA29&lt;&gt;0)</f>
        <v>21.840043991485523</v>
      </c>
      <c r="CC29" s="26">
        <f>CB29/$CB$127</f>
        <v>1.5489392901762775E-2</v>
      </c>
      <c r="CD29" s="47">
        <f>CC29 * $CA$127</f>
        <v>21.840043991485523</v>
      </c>
      <c r="CE29" s="48">
        <f>IF(CD29&gt;0, V29, W29)</f>
        <v>80.581310734338771</v>
      </c>
      <c r="CF29" s="65">
        <f>CD29/CE29</f>
        <v>0.27103113355264208</v>
      </c>
      <c r="CG29" t="s">
        <v>225</v>
      </c>
      <c r="CH29" s="66">
        <v>546</v>
      </c>
      <c r="CI29" s="15">
        <f>AZ29*$CH$130</f>
        <v>38.350677332090292</v>
      </c>
      <c r="CJ29" s="37">
        <f>CI29-CH29</f>
        <v>-507.6493226679097</v>
      </c>
      <c r="CK29" s="54">
        <f>CJ29*(CJ29&lt;&gt;0)</f>
        <v>-507.6493226679097</v>
      </c>
      <c r="CL29" s="26">
        <f>CK29/$CK$127</f>
        <v>-7.4720241782147423E-2</v>
      </c>
      <c r="CM29" s="47">
        <f>CL29 * $CJ$127</f>
        <v>-507.6493226679097</v>
      </c>
      <c r="CN29" s="48">
        <f>IF(CD29&gt;0,V29,W29)</f>
        <v>80.581310734338771</v>
      </c>
      <c r="CO29" s="65">
        <f>CM29/CN29</f>
        <v>-6.2998394794238681</v>
      </c>
      <c r="CP29" s="70">
        <f>N29</f>
        <v>0</v>
      </c>
      <c r="CQ29" s="1">
        <f>BW29+BY29</f>
        <v>7229</v>
      </c>
    </row>
    <row r="30" spans="1:95" x14ac:dyDescent="0.2">
      <c r="A30" s="32" t="s">
        <v>151</v>
      </c>
      <c r="B30">
        <v>0</v>
      </c>
      <c r="C30">
        <v>0</v>
      </c>
      <c r="D30">
        <v>5.2795031055900603E-2</v>
      </c>
      <c r="E30">
        <v>0.947204968944099</v>
      </c>
      <c r="F30">
        <v>0.20535714285714199</v>
      </c>
      <c r="G30">
        <v>0.20535714285714199</v>
      </c>
      <c r="H30">
        <v>0.38207547169811301</v>
      </c>
      <c r="I30">
        <v>0.13207547169811301</v>
      </c>
      <c r="J30">
        <v>0.22463926226020101</v>
      </c>
      <c r="K30">
        <v>0.21478192910785401</v>
      </c>
      <c r="L30">
        <v>-0.24488917293114901</v>
      </c>
      <c r="M30">
        <v>0.24938982548614799</v>
      </c>
      <c r="N30" s="21">
        <v>0</v>
      </c>
      <c r="O30">
        <v>1.0050558171880699</v>
      </c>
      <c r="P30">
        <v>0.98361186651114996</v>
      </c>
      <c r="Q30">
        <v>1.0123356415286999</v>
      </c>
      <c r="R30">
        <v>0.98237274472119496</v>
      </c>
      <c r="S30">
        <v>25.020000457763601</v>
      </c>
      <c r="T30" s="27">
        <f>IF(C30,P30,R30)</f>
        <v>0.98237274472119496</v>
      </c>
      <c r="U30" s="27">
        <f>IF(D30 = 0,O30,Q30)</f>
        <v>1.0123356415286999</v>
      </c>
      <c r="V30" s="39">
        <f>S30*T30^(1-N30)</f>
        <v>24.578966522618781</v>
      </c>
      <c r="W30" s="38">
        <f>S30*U30^(N30+1)</f>
        <v>25.328638214458479</v>
      </c>
      <c r="X30" s="44">
        <f>0.5 * (D30-MAX($D$3:$D$126))/(MIN($D$3:$D$126)-MAX($D$3:$D$126)) + 0.75</f>
        <v>1.2230653743432462</v>
      </c>
      <c r="Y30" s="44">
        <f>AVERAGE(D30, F30, G30, H30, I30, J30, K30)</f>
        <v>0.20244020736206653</v>
      </c>
      <c r="Z30" s="22">
        <f>AI30^N30</f>
        <v>1</v>
      </c>
      <c r="AA30" s="22">
        <f>(Z30+AB30)/2</f>
        <v>1</v>
      </c>
      <c r="AB30" s="22">
        <f>AM30^N30</f>
        <v>1</v>
      </c>
      <c r="AC30" s="22">
        <v>1</v>
      </c>
      <c r="AD30" s="22">
        <v>1</v>
      </c>
      <c r="AE30" s="22">
        <v>1</v>
      </c>
      <c r="AF30" s="22">
        <f>PERCENTILE($L$2:$L$126, 0.05)</f>
        <v>-7.9040341213011109E-2</v>
      </c>
      <c r="AG30" s="22">
        <f>PERCENTILE($L$2:$L$126, 0.95)</f>
        <v>0.99713792047032956</v>
      </c>
      <c r="AH30" s="22">
        <f>MIN(MAX(L30,AF30), AG30)</f>
        <v>-7.9040341213011109E-2</v>
      </c>
      <c r="AI30" s="22">
        <f>AH30-$AH$127+1</f>
        <v>1</v>
      </c>
      <c r="AJ30" s="22">
        <f>PERCENTILE($M$2:$M$126, 0.02)</f>
        <v>-0.66434473742159872</v>
      </c>
      <c r="AK30" s="22">
        <f>PERCENTILE($M$2:$M$126, 0.98)</f>
        <v>1.2320583287577402</v>
      </c>
      <c r="AL30" s="22">
        <f>MIN(MAX(M30,AJ30), AK30)</f>
        <v>0.24938982548614799</v>
      </c>
      <c r="AM30" s="22">
        <f>AL30-$AL$127 + 1</f>
        <v>1.9137345629077467</v>
      </c>
      <c r="AN30" s="46">
        <v>1</v>
      </c>
      <c r="AO30" s="46">
        <v>1</v>
      </c>
      <c r="AP30" s="51">
        <v>1</v>
      </c>
      <c r="AQ30" s="21">
        <v>1</v>
      </c>
      <c r="AR30" s="17">
        <f>(AI30^4)*AB30*AE30*AN30</f>
        <v>1</v>
      </c>
      <c r="AS30" s="17">
        <f>(AI30^4) *Z30*AC30*AO30</f>
        <v>1</v>
      </c>
      <c r="AT30" s="17">
        <f>(AM30^4)*AA30*AP30*AQ30</f>
        <v>13.413027097891389</v>
      </c>
      <c r="AU30" s="17">
        <f>MIN(AR30, 0.05*AR$127)</f>
        <v>1</v>
      </c>
      <c r="AV30" s="17">
        <f>MIN(AS30, 0.05*AS$127)</f>
        <v>1</v>
      </c>
      <c r="AW30" s="17">
        <f>MIN(AT30, 0.05*AT$127)</f>
        <v>13.413027097891389</v>
      </c>
      <c r="AX30" s="14">
        <f>AU30/$AU$127</f>
        <v>1.552898853556561E-3</v>
      </c>
      <c r="AY30" s="14">
        <f>AV30/$AV$127</f>
        <v>2.0729124759435416E-3</v>
      </c>
      <c r="AZ30" s="67">
        <f>AW30/$AW$127</f>
        <v>7.9277553600956164E-3</v>
      </c>
      <c r="BA30" s="21">
        <f>N30</f>
        <v>0</v>
      </c>
      <c r="BB30" s="66">
        <v>125</v>
      </c>
      <c r="BC30" s="15">
        <f>$D$133*AX30</f>
        <v>188.74553825667866</v>
      </c>
      <c r="BD30" s="19">
        <f>BC30-BB30</f>
        <v>63.745538256678657</v>
      </c>
      <c r="BE30" s="53">
        <f>BD30*IF($BD$127 &gt; 0, (BD30&gt;0), (BD30&lt;0))</f>
        <v>63.745538256678657</v>
      </c>
      <c r="BF30" s="61">
        <f>BE30/$BE$127</f>
        <v>2.6858698984548787E-3</v>
      </c>
      <c r="BG30" s="62">
        <f>BF30*$BD$127</f>
        <v>11.143674208689353</v>
      </c>
      <c r="BH30" s="63">
        <f>(IF(BG30 &gt; 0, V30, W30))</f>
        <v>24.578966522618781</v>
      </c>
      <c r="BI30" s="46">
        <f>BG30/BH30</f>
        <v>0.45338253739978823</v>
      </c>
      <c r="BJ30" s="64">
        <f>BB30/BC30</f>
        <v>0.6622673105523168</v>
      </c>
      <c r="BK30" s="66">
        <v>25</v>
      </c>
      <c r="BL30" s="66">
        <v>275</v>
      </c>
      <c r="BM30" s="66">
        <v>25</v>
      </c>
      <c r="BN30" s="10">
        <f>SUM(BK30:BM30)</f>
        <v>325</v>
      </c>
      <c r="BO30" s="15">
        <f>AY30*$D$132</f>
        <v>374.27678500646209</v>
      </c>
      <c r="BP30" s="9">
        <f>BO30-BN30</f>
        <v>49.276785006462092</v>
      </c>
      <c r="BQ30" s="53">
        <f>BP30*IF($BP$127 &gt; 0, (BP30&gt;0), (BP30&lt;0))</f>
        <v>49.276785006462092</v>
      </c>
      <c r="BR30" s="7">
        <f>BQ30/$BQ$127</f>
        <v>3.1208401681033396E-3</v>
      </c>
      <c r="BS30" s="62">
        <f>BR30*$BP$127</f>
        <v>6.038825725280029</v>
      </c>
      <c r="BT30" s="48">
        <f>IF(BS30&gt;0,V30,W30)</f>
        <v>24.578966522618781</v>
      </c>
      <c r="BU30" s="46">
        <f>BS30/BT30</f>
        <v>0.24569079093389881</v>
      </c>
      <c r="BV30" s="64">
        <f>BN30/BO30</f>
        <v>0.86834132657837348</v>
      </c>
      <c r="BW30" s="16">
        <f>BB30+BN30+BY30</f>
        <v>450</v>
      </c>
      <c r="BX30" s="69">
        <f>BC30+BO30+BZ30</f>
        <v>600.80600530935646</v>
      </c>
      <c r="BY30" s="66">
        <v>0</v>
      </c>
      <c r="BZ30" s="15">
        <f>AZ30*$D$135</f>
        <v>37.783682046215709</v>
      </c>
      <c r="CA30" s="37">
        <f>BZ30-BY30</f>
        <v>37.783682046215709</v>
      </c>
      <c r="CB30" s="54">
        <f>CA30*(CA30&lt;&gt;0)</f>
        <v>37.783682046215709</v>
      </c>
      <c r="CC30" s="26">
        <f>CB30/$CB$127</f>
        <v>2.6796937621429567E-2</v>
      </c>
      <c r="CD30" s="47">
        <f>CC30 * $CA$127</f>
        <v>37.783682046215709</v>
      </c>
      <c r="CE30" s="48">
        <f>IF(CD30&gt;0, V30, W30)</f>
        <v>24.578966522618781</v>
      </c>
      <c r="CF30" s="65">
        <f>CD30/CE30</f>
        <v>1.5372364013533806</v>
      </c>
      <c r="CG30" t="s">
        <v>225</v>
      </c>
      <c r="CH30" s="66">
        <v>0</v>
      </c>
      <c r="CI30" s="15">
        <f>AZ30*$CH$130</f>
        <v>66.347384608640212</v>
      </c>
      <c r="CJ30" s="37">
        <f>CI30-CH30</f>
        <v>66.347384608640212</v>
      </c>
      <c r="CK30" s="54">
        <f>CJ30*(CJ30&lt;&gt;0)</f>
        <v>66.347384608640212</v>
      </c>
      <c r="CL30" s="26">
        <f>CK30/$CK$127</f>
        <v>9.7655850174624952E-3</v>
      </c>
      <c r="CM30" s="47">
        <f>CL30 * $CJ$127</f>
        <v>66.347384608640212</v>
      </c>
      <c r="CN30" s="48">
        <f>IF(CD30&gt;0,V30,W30)</f>
        <v>24.578966522618781</v>
      </c>
      <c r="CO30" s="65">
        <f>CM30/CN30</f>
        <v>2.6993561567197735</v>
      </c>
      <c r="CP30" s="70">
        <f>N30</f>
        <v>0</v>
      </c>
      <c r="CQ30" s="1">
        <f>BW30+BY30</f>
        <v>450</v>
      </c>
    </row>
    <row r="31" spans="1:95" x14ac:dyDescent="0.2">
      <c r="A31" s="32" t="s">
        <v>164</v>
      </c>
      <c r="B31">
        <v>0</v>
      </c>
      <c r="C31">
        <v>0</v>
      </c>
      <c r="D31">
        <v>0.25425246195165602</v>
      </c>
      <c r="E31">
        <v>0.74574753804834304</v>
      </c>
      <c r="F31">
        <v>0.25198938992042402</v>
      </c>
      <c r="G31">
        <v>0.25198938992042402</v>
      </c>
      <c r="H31">
        <v>0.194637537239324</v>
      </c>
      <c r="I31">
        <v>0.185700099304865</v>
      </c>
      <c r="J31">
        <v>0.190116306491045</v>
      </c>
      <c r="K31">
        <v>0.21887734484547</v>
      </c>
      <c r="L31">
        <v>0.38795017715830599</v>
      </c>
      <c r="M31">
        <v>-0.25802991535175501</v>
      </c>
      <c r="N31" s="21">
        <v>0</v>
      </c>
      <c r="O31">
        <v>1.021122257676</v>
      </c>
      <c r="P31">
        <v>0.97276129601831496</v>
      </c>
      <c r="Q31">
        <v>1.02983355579276</v>
      </c>
      <c r="R31">
        <v>0.97814492018860799</v>
      </c>
      <c r="S31">
        <v>47.810001373291001</v>
      </c>
      <c r="T31" s="27">
        <f>IF(C31,P31,R31)</f>
        <v>0.97814492018860799</v>
      </c>
      <c r="U31" s="27">
        <f>IF(D31 = 0,O31,Q31)</f>
        <v>1.02983355579276</v>
      </c>
      <c r="V31" s="39">
        <f>S31*T31^(1-N31)</f>
        <v>46.765109977494966</v>
      </c>
      <c r="W31" s="38">
        <f>S31*U31^(N31+1)</f>
        <v>49.236343716713016</v>
      </c>
      <c r="X31" s="44">
        <f>0.5 * (D31-MAX($D$3:$D$126))/(MIN($D$3:$D$126)-MAX($D$3:$D$126)) + 0.75</f>
        <v>1.1187064193576859</v>
      </c>
      <c r="Y31" s="44">
        <f>AVERAGE(D31, F31, G31, H31, I31, J31, K31)</f>
        <v>0.22108036138188686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PERCENTILE($L$2:$L$126, 0.05)</f>
        <v>-7.9040341213011109E-2</v>
      </c>
      <c r="AG31" s="22">
        <f>PERCENTILE($L$2:$L$126, 0.95)</f>
        <v>0.99713792047032956</v>
      </c>
      <c r="AH31" s="22">
        <f>MIN(MAX(L31,AF31), AG31)</f>
        <v>0.38795017715830599</v>
      </c>
      <c r="AI31" s="22">
        <f>AH31-$AH$127+1</f>
        <v>1.466990518371317</v>
      </c>
      <c r="AJ31" s="22">
        <f>PERCENTILE($M$2:$M$126, 0.02)</f>
        <v>-0.66434473742159872</v>
      </c>
      <c r="AK31" s="22">
        <f>PERCENTILE($M$2:$M$126, 0.98)</f>
        <v>1.2320583287577402</v>
      </c>
      <c r="AL31" s="22">
        <f>MIN(MAX(M31,AJ31), AK31)</f>
        <v>-0.25802991535175501</v>
      </c>
      <c r="AM31" s="22">
        <f>AL31-$AL$127 + 1</f>
        <v>1.4063148220698438</v>
      </c>
      <c r="AN31" s="46">
        <v>1</v>
      </c>
      <c r="AO31" s="46">
        <v>1</v>
      </c>
      <c r="AP31" s="51">
        <v>1</v>
      </c>
      <c r="AQ31" s="21">
        <v>1</v>
      </c>
      <c r="AR31" s="17">
        <f>(AI31^4)*AB31*AE31*AN31</f>
        <v>4.6313673267298636</v>
      </c>
      <c r="AS31" s="17">
        <f>(AI31^4) *Z31*AC31*AO31</f>
        <v>4.6313673267298636</v>
      </c>
      <c r="AT31" s="17">
        <f>(AM31^4)*AA31*AP31*AQ31</f>
        <v>3.9113818520571071</v>
      </c>
      <c r="AU31" s="17">
        <f>MIN(AR31, 0.05*AR$127)</f>
        <v>4.6313673267298636</v>
      </c>
      <c r="AV31" s="17">
        <f>MIN(AS31, 0.05*AS$127)</f>
        <v>4.6313673267298636</v>
      </c>
      <c r="AW31" s="17">
        <f>MIN(AT31, 0.05*AT$127)</f>
        <v>3.9113818520571071</v>
      </c>
      <c r="AX31" s="14">
        <f>AU31/$AU$127</f>
        <v>7.19204501207812E-3</v>
      </c>
      <c r="AY31" s="14">
        <f>AV31/$AV$127</f>
        <v>9.6004191122556221E-3</v>
      </c>
      <c r="AZ31" s="67">
        <f>AW31/$AW$127</f>
        <v>2.3118180718430946E-3</v>
      </c>
      <c r="BA31" s="21">
        <f>N31</f>
        <v>0</v>
      </c>
      <c r="BB31" s="66">
        <v>1052</v>
      </c>
      <c r="BC31" s="15">
        <f>$D$133*AX31</f>
        <v>874.14991894802301</v>
      </c>
      <c r="BD31" s="19">
        <f>BC31-BB31</f>
        <v>-177.85008105197699</v>
      </c>
      <c r="BE31" s="53">
        <f>BD31*IF($BD$127 &gt; 0, (BD31&gt;0), (BD31&lt;0))</f>
        <v>0</v>
      </c>
      <c r="BF31" s="61">
        <f>BE31/$BE$127</f>
        <v>0</v>
      </c>
      <c r="BG31" s="62">
        <f>BF31*$BD$127</f>
        <v>0</v>
      </c>
      <c r="BH31" s="63">
        <f>(IF(BG31 &gt; 0, V31, W31))</f>
        <v>49.236343716713016</v>
      </c>
      <c r="BI31" s="46">
        <f>BG31/BH31</f>
        <v>0</v>
      </c>
      <c r="BJ31" s="64">
        <f>BB31/BC31</f>
        <v>1.203454896233368</v>
      </c>
      <c r="BK31" s="66">
        <v>239</v>
      </c>
      <c r="BL31" s="66">
        <v>1626</v>
      </c>
      <c r="BM31" s="66">
        <v>0</v>
      </c>
      <c r="BN31" s="10">
        <f>SUM(BK31:BM31)</f>
        <v>1865</v>
      </c>
      <c r="BO31" s="15">
        <f>AY31*$D$132</f>
        <v>1733.413273232426</v>
      </c>
      <c r="BP31" s="9">
        <f>BO31-BN31</f>
        <v>-131.58672676757396</v>
      </c>
      <c r="BQ31" s="53">
        <f>BP31*IF($BP$127 &gt; 0, (BP31&gt;0), (BP31&lt;0))</f>
        <v>0</v>
      </c>
      <c r="BR31" s="7">
        <f>BQ31/$BQ$127</f>
        <v>0</v>
      </c>
      <c r="BS31" s="62">
        <f>BR31*$BP$127</f>
        <v>0</v>
      </c>
      <c r="BT31" s="48">
        <f>IF(BS31&gt;0,V31,W31)</f>
        <v>49.236343716713016</v>
      </c>
      <c r="BU31" s="46">
        <f>BS31/BT31</f>
        <v>0</v>
      </c>
      <c r="BV31" s="64">
        <f>BN31/BO31</f>
        <v>1.0759119182941264</v>
      </c>
      <c r="BW31" s="16">
        <f>BB31+BN31+BY31</f>
        <v>2917</v>
      </c>
      <c r="BX31" s="69">
        <f>BC31+BO31+BZ31</f>
        <v>2618.581317110853</v>
      </c>
      <c r="BY31" s="66">
        <v>0</v>
      </c>
      <c r="BZ31" s="15">
        <f>AZ31*$D$135</f>
        <v>11.018124930404189</v>
      </c>
      <c r="CA31" s="37">
        <f>BZ31-BY31</f>
        <v>11.018124930404189</v>
      </c>
      <c r="CB31" s="54">
        <f>CA31*(CA31&lt;&gt;0)</f>
        <v>11.018124930404189</v>
      </c>
      <c r="CC31" s="26">
        <f>CB31/$CB$127</f>
        <v>7.8142730002866562E-3</v>
      </c>
      <c r="CD31" s="47">
        <f>CC31 * $CA$127</f>
        <v>11.018124930404191</v>
      </c>
      <c r="CE31" s="48">
        <f>IF(CD31&gt;0, V31, W31)</f>
        <v>46.765109977494966</v>
      </c>
      <c r="CF31" s="65">
        <f>CD31/CE31</f>
        <v>0.23560566703909186</v>
      </c>
      <c r="CG31" t="s">
        <v>225</v>
      </c>
      <c r="CH31" s="66">
        <v>0</v>
      </c>
      <c r="CI31" s="15">
        <f>AZ31*$CH$130</f>
        <v>19.34760544325486</v>
      </c>
      <c r="CJ31" s="37">
        <f>CI31-CH31</f>
        <v>19.34760544325486</v>
      </c>
      <c r="CK31" s="54">
        <f>CJ31*(CJ31&lt;&gt;0)</f>
        <v>19.34760544325486</v>
      </c>
      <c r="CL31" s="26">
        <f>CK31/$CK$127</f>
        <v>2.8477488141381889E-3</v>
      </c>
      <c r="CM31" s="47">
        <f>CL31 * $CJ$127</f>
        <v>19.34760544325486</v>
      </c>
      <c r="CN31" s="48">
        <f>IF(CD31&gt;0,V31,W31)</f>
        <v>46.765109977494966</v>
      </c>
      <c r="CO31" s="65">
        <f>CM31/CN31</f>
        <v>0.41371880559172458</v>
      </c>
      <c r="CP31" s="70">
        <f>N31</f>
        <v>0</v>
      </c>
      <c r="CQ31" s="1">
        <f>BW31+BY31</f>
        <v>2917</v>
      </c>
    </row>
    <row r="32" spans="1:95" x14ac:dyDescent="0.2">
      <c r="A32" s="32" t="s">
        <v>234</v>
      </c>
      <c r="B32">
        <v>0</v>
      </c>
      <c r="C32">
        <v>1</v>
      </c>
      <c r="D32">
        <v>0.38584566173530499</v>
      </c>
      <c r="E32">
        <v>0.61415433826469401</v>
      </c>
      <c r="F32">
        <v>0.582902584493041</v>
      </c>
      <c r="G32">
        <v>0.582902584493041</v>
      </c>
      <c r="H32">
        <v>0.48452530322040899</v>
      </c>
      <c r="I32">
        <v>0.18318695106649899</v>
      </c>
      <c r="J32">
        <v>0.297924005430106</v>
      </c>
      <c r="K32">
        <v>0.41672613638662898</v>
      </c>
      <c r="L32">
        <v>0.55857605652208298</v>
      </c>
      <c r="M32">
        <v>0.97078762573918498</v>
      </c>
      <c r="N32" s="21">
        <v>0</v>
      </c>
      <c r="O32">
        <v>0.99126984979229904</v>
      </c>
      <c r="P32">
        <v>0.98688682587752297</v>
      </c>
      <c r="Q32">
        <v>1</v>
      </c>
      <c r="R32">
        <v>1</v>
      </c>
      <c r="S32">
        <v>2.0399999618530198</v>
      </c>
      <c r="T32" s="27">
        <f>IF(C32,P32,R32)</f>
        <v>0.98688682587752297</v>
      </c>
      <c r="U32" s="27">
        <f>IF(D32 = 0,O32,Q32)</f>
        <v>1</v>
      </c>
      <c r="V32" s="39">
        <f>S32*T32^(1-N32)</f>
        <v>2.0132490871433948</v>
      </c>
      <c r="W32" s="38">
        <f>S32*U32^(N32+1)</f>
        <v>2.0399999618530198</v>
      </c>
      <c r="X32" s="44">
        <f>0.5 * (D32-MAX($D$3:$D$126))/(MIN($D$3:$D$126)-MAX($D$3:$D$126)) + 0.75</f>
        <v>1.0505385252692632</v>
      </c>
      <c r="Y32" s="44">
        <f>AVERAGE(D32, F32, G32, H32, I32, J32, K32)</f>
        <v>0.41914474668929003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PERCENTILE($L$2:$L$126, 0.05)</f>
        <v>-7.9040341213011109E-2</v>
      </c>
      <c r="AG32" s="22">
        <f>PERCENTILE($L$2:$L$126, 0.95)</f>
        <v>0.99713792047032956</v>
      </c>
      <c r="AH32" s="22">
        <f>MIN(MAX(L32,AF32), AG32)</f>
        <v>0.55857605652208298</v>
      </c>
      <c r="AI32" s="22">
        <f>AH32-$AH$127+1</f>
        <v>1.6376163977350942</v>
      </c>
      <c r="AJ32" s="22">
        <f>PERCENTILE($M$2:$M$126, 0.02)</f>
        <v>-0.66434473742159872</v>
      </c>
      <c r="AK32" s="22">
        <f>PERCENTILE($M$2:$M$126, 0.98)</f>
        <v>1.2320583287577402</v>
      </c>
      <c r="AL32" s="22">
        <f>MIN(MAX(M32,AJ32), AK32)</f>
        <v>0.97078762573918498</v>
      </c>
      <c r="AM32" s="22">
        <f>AL32-$AL$127 + 1</f>
        <v>2.6351323631607837</v>
      </c>
      <c r="AN32" s="46">
        <v>0</v>
      </c>
      <c r="AO32" s="49">
        <v>0</v>
      </c>
      <c r="AP32" s="51">
        <v>0.5</v>
      </c>
      <c r="AQ32" s="50">
        <v>1</v>
      </c>
      <c r="AR32" s="17">
        <f>(AI32^4)*AB32*AE32*AN32</f>
        <v>0</v>
      </c>
      <c r="AS32" s="17">
        <f>(AI32^4) *Z32*AC32*AO32</f>
        <v>0</v>
      </c>
      <c r="AT32" s="17">
        <f>(AM32^4)*AA32*AP32*AQ32</f>
        <v>24.109030338641819</v>
      </c>
      <c r="AU32" s="17">
        <f>MIN(AR32, 0.05*AR$127)</f>
        <v>0</v>
      </c>
      <c r="AV32" s="17">
        <f>MIN(AS32, 0.05*AS$127)</f>
        <v>0</v>
      </c>
      <c r="AW32" s="17">
        <f>MIN(AT32, 0.05*AT$127)</f>
        <v>24.109030338641819</v>
      </c>
      <c r="AX32" s="14">
        <f>AU32/$AU$127</f>
        <v>0</v>
      </c>
      <c r="AY32" s="14">
        <f>AV32/$AV$127</f>
        <v>0</v>
      </c>
      <c r="AZ32" s="67">
        <f>AW32/$AW$127</f>
        <v>1.4249616667360824E-2</v>
      </c>
      <c r="BA32" s="21">
        <f>N32</f>
        <v>0</v>
      </c>
      <c r="BB32" s="66">
        <v>0</v>
      </c>
      <c r="BC32" s="15">
        <f>$D$133*AX32</f>
        <v>0</v>
      </c>
      <c r="BD32" s="19">
        <f>BC32-BB32</f>
        <v>0</v>
      </c>
      <c r="BE32" s="53">
        <f>BD32*IF($BD$127 &gt; 0, (BD32&gt;0), (BD32&lt;0))</f>
        <v>0</v>
      </c>
      <c r="BF32" s="61">
        <f>BE32/$BE$127</f>
        <v>0</v>
      </c>
      <c r="BG32" s="62">
        <f>BF32*$BD$127</f>
        <v>0</v>
      </c>
      <c r="BH32" s="63">
        <f>(IF(BG32 &gt; 0, V32, W32))</f>
        <v>2.0399999618530198</v>
      </c>
      <c r="BI32" s="46">
        <f>BG32/BH32</f>
        <v>0</v>
      </c>
      <c r="BJ32" s="64" t="e">
        <f>BB32/BC32</f>
        <v>#DIV/0!</v>
      </c>
      <c r="BK32" s="66">
        <v>0</v>
      </c>
      <c r="BL32" s="66">
        <v>0</v>
      </c>
      <c r="BM32" s="66">
        <v>0</v>
      </c>
      <c r="BN32" s="10">
        <f>SUM(BK32:BM32)</f>
        <v>0</v>
      </c>
      <c r="BO32" s="15">
        <f>AY32*$D$132</f>
        <v>0</v>
      </c>
      <c r="BP32" s="9">
        <f>BO32-BN32</f>
        <v>0</v>
      </c>
      <c r="BQ32" s="53">
        <f>BP32*IF($BP$127 &gt; 0, (BP32&gt;0), (BP32&lt;0))</f>
        <v>0</v>
      </c>
      <c r="BR32" s="7">
        <f>BQ32/$BQ$127</f>
        <v>0</v>
      </c>
      <c r="BS32" s="62">
        <f>BR32*$BP$127</f>
        <v>0</v>
      </c>
      <c r="BT32" s="48">
        <f>IF(BS32&gt;0,V32,W32)</f>
        <v>2.0399999618530198</v>
      </c>
      <c r="BU32" s="46">
        <f>BS32/BT32</f>
        <v>0</v>
      </c>
      <c r="BV32" s="64" t="e">
        <f>BN32/BO32</f>
        <v>#DIV/0!</v>
      </c>
      <c r="BW32" s="16">
        <f>BB32+BN32+BY32</f>
        <v>61</v>
      </c>
      <c r="BX32" s="69">
        <f>BC32+BO32+BZ32</f>
        <v>67.913673036641683</v>
      </c>
      <c r="BY32" s="66">
        <v>61</v>
      </c>
      <c r="BZ32" s="15">
        <f>AZ32*$D$135</f>
        <v>67.913673036641683</v>
      </c>
      <c r="CA32" s="37">
        <f>BZ32-BY32</f>
        <v>6.9136730366416828</v>
      </c>
      <c r="CB32" s="54">
        <f>CA32*(CA32&lt;&gt;0)</f>
        <v>6.9136730366416828</v>
      </c>
      <c r="CC32" s="26">
        <f>CB32/$CB$127</f>
        <v>4.9033142103841699E-3</v>
      </c>
      <c r="CD32" s="47">
        <f>CC32 * $CA$127</f>
        <v>6.9136730366416828</v>
      </c>
      <c r="CE32" s="48">
        <f>IF(CD32&gt;0, V32, W32)</f>
        <v>2.0132490871433948</v>
      </c>
      <c r="CF32" s="65">
        <f>CD32/CE32</f>
        <v>3.4340872576535051</v>
      </c>
      <c r="CG32" t="s">
        <v>225</v>
      </c>
      <c r="CH32" s="66">
        <v>0</v>
      </c>
      <c r="CI32" s="15">
        <f>AZ32*$CH$130</f>
        <v>119.25504188914273</v>
      </c>
      <c r="CJ32" s="37">
        <f>CI32-CH32</f>
        <v>119.25504188914273</v>
      </c>
      <c r="CK32" s="54">
        <f>CJ32*(CJ32&lt;&gt;0)</f>
        <v>119.25504188914273</v>
      </c>
      <c r="CL32" s="26">
        <f>CK32/$CK$127</f>
        <v>1.7552994096135224E-2</v>
      </c>
      <c r="CM32" s="47">
        <f>CL32 * $CJ$127</f>
        <v>119.25504188914275</v>
      </c>
      <c r="CN32" s="48">
        <f>IF(CD32&gt;0,V32,W32)</f>
        <v>2.0132490871433948</v>
      </c>
      <c r="CO32" s="65">
        <f>CM32/CN32</f>
        <v>59.235115342013685</v>
      </c>
      <c r="CP32" s="70">
        <f>N32</f>
        <v>0</v>
      </c>
      <c r="CQ32" s="1">
        <f>BW32+BY32</f>
        <v>122</v>
      </c>
    </row>
    <row r="33" spans="1:95" x14ac:dyDescent="0.2">
      <c r="A33" s="32" t="s">
        <v>155</v>
      </c>
      <c r="B33">
        <v>0</v>
      </c>
      <c r="C33">
        <v>0</v>
      </c>
      <c r="D33">
        <v>0.160535117056856</v>
      </c>
      <c r="E33">
        <v>0.83946488294314303</v>
      </c>
      <c r="F33">
        <v>0.108626198083067</v>
      </c>
      <c r="G33">
        <v>0.108626198083067</v>
      </c>
      <c r="H33">
        <v>0.47089947089946999</v>
      </c>
      <c r="I33">
        <v>0.30687830687830597</v>
      </c>
      <c r="J33">
        <v>0.380143173474837</v>
      </c>
      <c r="K33">
        <v>0.203208040347333</v>
      </c>
      <c r="L33">
        <v>-8.7046987034782294E-2</v>
      </c>
      <c r="M33">
        <v>0.24938982548614799</v>
      </c>
      <c r="N33" s="21">
        <v>0</v>
      </c>
      <c r="O33">
        <v>1.0018776889865499</v>
      </c>
      <c r="P33">
        <v>0.98985725164912797</v>
      </c>
      <c r="Q33">
        <v>1.0059517138873599</v>
      </c>
      <c r="R33">
        <v>0.99119299934189198</v>
      </c>
      <c r="S33">
        <v>82.25</v>
      </c>
      <c r="T33" s="27">
        <f>IF(C33,P33,R33)</f>
        <v>0.99119299934189198</v>
      </c>
      <c r="U33" s="27">
        <f>IF(D33 = 0,O33,Q33)</f>
        <v>1.0059517138873599</v>
      </c>
      <c r="V33" s="39">
        <f>S33*T33^(1-N33)</f>
        <v>81.52562419587062</v>
      </c>
      <c r="W33" s="38">
        <f>S33*U33^(N33+1)</f>
        <v>82.73952846723536</v>
      </c>
      <c r="X33" s="44">
        <f>0.5 * (D33-MAX($D$3:$D$126))/(MIN($D$3:$D$126)-MAX($D$3:$D$126)) + 0.75</f>
        <v>1.1672538674898101</v>
      </c>
      <c r="Y33" s="44">
        <f>AVERAGE(D33, F33, G33, H33, I33, J33, K33)</f>
        <v>0.24841664354613371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PERCENTILE($L$2:$L$126, 0.05)</f>
        <v>-7.9040341213011109E-2</v>
      </c>
      <c r="AG33" s="22">
        <f>PERCENTILE($L$2:$L$126, 0.95)</f>
        <v>0.99713792047032956</v>
      </c>
      <c r="AH33" s="22">
        <f>MIN(MAX(L33,AF33), AG33)</f>
        <v>-7.9040341213011109E-2</v>
      </c>
      <c r="AI33" s="22">
        <f>AH33-$AH$127+1</f>
        <v>1</v>
      </c>
      <c r="AJ33" s="22">
        <f>PERCENTILE($M$2:$M$126, 0.02)</f>
        <v>-0.66434473742159872</v>
      </c>
      <c r="AK33" s="22">
        <f>PERCENTILE($M$2:$M$126, 0.98)</f>
        <v>1.2320583287577402</v>
      </c>
      <c r="AL33" s="22">
        <f>MIN(MAX(M33,AJ33), AK33)</f>
        <v>0.24938982548614799</v>
      </c>
      <c r="AM33" s="22">
        <f>AL33-$AL$127 + 1</f>
        <v>1.9137345629077467</v>
      </c>
      <c r="AN33" s="46">
        <v>1</v>
      </c>
      <c r="AO33" s="46">
        <v>1</v>
      </c>
      <c r="AP33" s="51">
        <v>1</v>
      </c>
      <c r="AQ33" s="21">
        <v>1</v>
      </c>
      <c r="AR33" s="17">
        <f>(AI33^4)*AB33*AE33*AN33</f>
        <v>1</v>
      </c>
      <c r="AS33" s="17">
        <f>(AI33^4) *Z33*AC33*AO33</f>
        <v>1</v>
      </c>
      <c r="AT33" s="17">
        <f>(AM33^4)*AA33*AP33*AQ33</f>
        <v>13.413027097891389</v>
      </c>
      <c r="AU33" s="17">
        <f>MIN(AR33, 0.05*AR$127)</f>
        <v>1</v>
      </c>
      <c r="AV33" s="17">
        <f>MIN(AS33, 0.05*AS$127)</f>
        <v>1</v>
      </c>
      <c r="AW33" s="17">
        <f>MIN(AT33, 0.05*AT$127)</f>
        <v>13.413027097891389</v>
      </c>
      <c r="AX33" s="14">
        <f>AU33/$AU$127</f>
        <v>1.552898853556561E-3</v>
      </c>
      <c r="AY33" s="14">
        <f>AV33/$AV$127</f>
        <v>2.0729124759435416E-3</v>
      </c>
      <c r="AZ33" s="67">
        <f>AW33/$AW$127</f>
        <v>7.9277553600956164E-3</v>
      </c>
      <c r="BA33" s="21">
        <f>N33</f>
        <v>0</v>
      </c>
      <c r="BB33" s="66">
        <v>247</v>
      </c>
      <c r="BC33" s="15">
        <f>$D$133*AX33</f>
        <v>188.74553825667866</v>
      </c>
      <c r="BD33" s="19">
        <f>BC33-BB33</f>
        <v>-58.254461743321343</v>
      </c>
      <c r="BE33" s="53">
        <f>BD33*IF($BD$127 &gt; 0, (BD33&gt;0), (BD33&lt;0))</f>
        <v>0</v>
      </c>
      <c r="BF33" s="61">
        <f>BE33/$BE$127</f>
        <v>0</v>
      </c>
      <c r="BG33" s="62">
        <f>BF33*$BD$127</f>
        <v>0</v>
      </c>
      <c r="BH33" s="63">
        <f>(IF(BG33 &gt; 0, V33, W33))</f>
        <v>82.73952846723536</v>
      </c>
      <c r="BI33" s="46">
        <f>BG33/BH33</f>
        <v>0</v>
      </c>
      <c r="BJ33" s="64">
        <f>BB33/BC33</f>
        <v>1.308640205651378</v>
      </c>
      <c r="BK33" s="66">
        <v>247</v>
      </c>
      <c r="BL33" s="66">
        <v>164</v>
      </c>
      <c r="BM33" s="66">
        <v>0</v>
      </c>
      <c r="BN33" s="10">
        <f>SUM(BK33:BM33)</f>
        <v>411</v>
      </c>
      <c r="BO33" s="15">
        <f>AY33*$D$132</f>
        <v>374.27678500646209</v>
      </c>
      <c r="BP33" s="9">
        <f>BO33-BN33</f>
        <v>-36.723214993537908</v>
      </c>
      <c r="BQ33" s="53">
        <f>BP33*IF($BP$127 &gt; 0, (BP33&gt;0), (BP33&lt;0))</f>
        <v>0</v>
      </c>
      <c r="BR33" s="7">
        <f>BQ33/$BQ$127</f>
        <v>0</v>
      </c>
      <c r="BS33" s="62">
        <f>BR33*$BP$127</f>
        <v>0</v>
      </c>
      <c r="BT33" s="48">
        <f>IF(BS33&gt;0,V33,W33)</f>
        <v>82.73952846723536</v>
      </c>
      <c r="BU33" s="46">
        <f>BS33/BT33</f>
        <v>0</v>
      </c>
      <c r="BV33" s="64">
        <f>BN33/BO33</f>
        <v>1.0981178006883432</v>
      </c>
      <c r="BW33" s="16">
        <f>BB33+BN33+BY33</f>
        <v>741</v>
      </c>
      <c r="BX33" s="69">
        <f>BC33+BO33+BZ33</f>
        <v>600.80600530935646</v>
      </c>
      <c r="BY33" s="66">
        <v>83</v>
      </c>
      <c r="BZ33" s="15">
        <f>AZ33*$D$135</f>
        <v>37.783682046215709</v>
      </c>
      <c r="CA33" s="37">
        <f>BZ33-BY33</f>
        <v>-45.216317953784291</v>
      </c>
      <c r="CB33" s="54">
        <f>CA33*(CA33&lt;&gt;0)</f>
        <v>-45.216317953784291</v>
      </c>
      <c r="CC33" s="26">
        <f>CB33/$CB$127</f>
        <v>-3.2068310605520761E-2</v>
      </c>
      <c r="CD33" s="47">
        <f>CC33 * $CA$127</f>
        <v>-45.216317953784298</v>
      </c>
      <c r="CE33" s="48">
        <f>IF(CD33&gt;0, V33, W33)</f>
        <v>82.73952846723536</v>
      </c>
      <c r="CF33" s="65">
        <f>CD33/CE33</f>
        <v>-0.54648991590144058</v>
      </c>
      <c r="CG33" t="s">
        <v>225</v>
      </c>
      <c r="CH33" s="66">
        <v>0</v>
      </c>
      <c r="CI33" s="15">
        <f>AZ33*$CH$130</f>
        <v>66.347384608640212</v>
      </c>
      <c r="CJ33" s="37">
        <f>CI33-CH33</f>
        <v>66.347384608640212</v>
      </c>
      <c r="CK33" s="54">
        <f>CJ33*(CJ33&lt;&gt;0)</f>
        <v>66.347384608640212</v>
      </c>
      <c r="CL33" s="26">
        <f>CK33/$CK$127</f>
        <v>9.7655850174624952E-3</v>
      </c>
      <c r="CM33" s="47">
        <f>CL33 * $CJ$127</f>
        <v>66.347384608640212</v>
      </c>
      <c r="CN33" s="48">
        <f>IF(CD33&gt;0,V33,W33)</f>
        <v>82.73952846723536</v>
      </c>
      <c r="CO33" s="65">
        <f>CM33/CN33</f>
        <v>0.80188255647255235</v>
      </c>
      <c r="CP33" s="70">
        <f>N33</f>
        <v>0</v>
      </c>
      <c r="CQ33" s="1">
        <f>BW33+BY33</f>
        <v>824</v>
      </c>
    </row>
    <row r="34" spans="1:95" x14ac:dyDescent="0.2">
      <c r="A34" s="32" t="s">
        <v>250</v>
      </c>
      <c r="B34">
        <v>1</v>
      </c>
      <c r="C34">
        <v>1</v>
      </c>
      <c r="D34">
        <v>0.58776489404238297</v>
      </c>
      <c r="E34">
        <v>0.41223510595761598</v>
      </c>
      <c r="F34">
        <v>0.80278330019880695</v>
      </c>
      <c r="G34">
        <v>0.80278330019880695</v>
      </c>
      <c r="H34">
        <v>9.7867001254705099E-2</v>
      </c>
      <c r="I34">
        <v>0.62651610204935104</v>
      </c>
      <c r="J34">
        <v>0.247619167564542</v>
      </c>
      <c r="K34">
        <v>0.44585259058341697</v>
      </c>
      <c r="L34">
        <v>0.32760250416943998</v>
      </c>
      <c r="M34">
        <v>0.25566719060930199</v>
      </c>
      <c r="N34" s="21">
        <v>0</v>
      </c>
      <c r="O34">
        <v>0.99750000238418501</v>
      </c>
      <c r="P34">
        <v>0.999954027833444</v>
      </c>
      <c r="Q34">
        <v>1.0089947002248401</v>
      </c>
      <c r="R34">
        <v>0.99292656509035404</v>
      </c>
      <c r="S34">
        <v>1.9900000095367401</v>
      </c>
      <c r="T34" s="27">
        <f>IF(C34,P34,R34)</f>
        <v>0.999954027833444</v>
      </c>
      <c r="U34" s="27">
        <f>IF(D34 = 0,O34,Q34)</f>
        <v>1.0089947002248401</v>
      </c>
      <c r="V34" s="39">
        <f>S34*T34^(1-N34)</f>
        <v>1.9899085249248551</v>
      </c>
      <c r="W34" s="38">
        <f>S34*U34^(N34+1)</f>
        <v>2.0078994630699518</v>
      </c>
      <c r="X34" s="44">
        <f>0.5 * (D34-MAX($D$3:$D$126))/(MIN($D$3:$D$126)-MAX($D$3:$D$126)) + 0.75</f>
        <v>0.94594034797017401</v>
      </c>
      <c r="Y34" s="44">
        <f>AVERAGE(D34, F34, G34, H34, I34, J34, K34)</f>
        <v>0.51588376512743039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PERCENTILE($L$2:$L$126, 0.05)</f>
        <v>-7.9040341213011109E-2</v>
      </c>
      <c r="AG34" s="22">
        <f>PERCENTILE($L$2:$L$126, 0.95)</f>
        <v>0.99713792047032956</v>
      </c>
      <c r="AH34" s="22">
        <f>MIN(MAX(L34,AF34), AG34)</f>
        <v>0.32760250416943998</v>
      </c>
      <c r="AI34" s="22">
        <f>AH34-$AH$127+1</f>
        <v>1.4066428453824511</v>
      </c>
      <c r="AJ34" s="22">
        <f>PERCENTILE($M$2:$M$126, 0.02)</f>
        <v>-0.66434473742159872</v>
      </c>
      <c r="AK34" s="22">
        <f>PERCENTILE($M$2:$M$126, 0.98)</f>
        <v>1.2320583287577402</v>
      </c>
      <c r="AL34" s="22">
        <f>MIN(MAX(M34,AJ34), AK34)</f>
        <v>0.25566719060930199</v>
      </c>
      <c r="AM34" s="22">
        <f>AL34-$AL$127 + 1</f>
        <v>1.9200119280309007</v>
      </c>
      <c r="AN34" s="46">
        <v>0</v>
      </c>
      <c r="AO34" s="49">
        <v>0</v>
      </c>
      <c r="AP34" s="51">
        <v>0.5</v>
      </c>
      <c r="AQ34" s="50">
        <v>1</v>
      </c>
      <c r="AR34" s="17">
        <f>(AI34^4)*AB34*AE34*AN34</f>
        <v>0</v>
      </c>
      <c r="AS34" s="17">
        <f>(AI34^4) *Z34*AC34*AO34</f>
        <v>0</v>
      </c>
      <c r="AT34" s="17">
        <f>(AM34^4)*AA34*AP34*AQ34</f>
        <v>6.7949413321070375</v>
      </c>
      <c r="AU34" s="17">
        <f>MIN(AR34, 0.05*AR$127)</f>
        <v>0</v>
      </c>
      <c r="AV34" s="17">
        <f>MIN(AS34, 0.05*AS$127)</f>
        <v>0</v>
      </c>
      <c r="AW34" s="17">
        <f>MIN(AT34, 0.05*AT$127)</f>
        <v>6.7949413321070375</v>
      </c>
      <c r="AX34" s="14">
        <f>AU34/$AU$127</f>
        <v>0</v>
      </c>
      <c r="AY34" s="14">
        <f>AV34/$AV$127</f>
        <v>0</v>
      </c>
      <c r="AZ34" s="67">
        <f>AW34/$AW$127</f>
        <v>4.0161428269697074E-3</v>
      </c>
      <c r="BA34" s="21">
        <f>N34</f>
        <v>0</v>
      </c>
      <c r="BB34" s="66">
        <v>0</v>
      </c>
      <c r="BC34" s="15">
        <f>$D$133*AX34</f>
        <v>0</v>
      </c>
      <c r="BD34" s="19">
        <f>BC34-BB34</f>
        <v>0</v>
      </c>
      <c r="BE34" s="53">
        <f>BD34*IF($BD$127 &gt; 0, (BD34&gt;0), (BD34&lt;0))</f>
        <v>0</v>
      </c>
      <c r="BF34" s="61">
        <f>BE34/$BE$127</f>
        <v>0</v>
      </c>
      <c r="BG34" s="62">
        <f>BF34*$BD$127</f>
        <v>0</v>
      </c>
      <c r="BH34" s="63">
        <f>(IF(BG34 &gt; 0, V34, W34))</f>
        <v>2.0078994630699518</v>
      </c>
      <c r="BI34" s="46">
        <f>BG34/BH34</f>
        <v>0</v>
      </c>
      <c r="BJ34" s="64" t="e">
        <f>BB34/BC34</f>
        <v>#DIV/0!</v>
      </c>
      <c r="BK34" s="66">
        <v>0</v>
      </c>
      <c r="BL34" s="66">
        <v>0</v>
      </c>
      <c r="BM34" s="66">
        <v>0</v>
      </c>
      <c r="BN34" s="10">
        <f>SUM(BK34:BM34)</f>
        <v>0</v>
      </c>
      <c r="BO34" s="15">
        <f>AY34*$D$132</f>
        <v>0</v>
      </c>
      <c r="BP34" s="9">
        <f>BO34-BN34</f>
        <v>0</v>
      </c>
      <c r="BQ34" s="53">
        <f>BP34*IF($BP$127 &gt; 0, (BP34&gt;0), (BP34&lt;0))</f>
        <v>0</v>
      </c>
      <c r="BR34" s="7">
        <f>BQ34/$BQ$127</f>
        <v>0</v>
      </c>
      <c r="BS34" s="62">
        <f>BR34*$BP$127</f>
        <v>0</v>
      </c>
      <c r="BT34" s="48">
        <f>IF(BS34&gt;0,V34,W34)</f>
        <v>2.0078994630699518</v>
      </c>
      <c r="BU34" s="46">
        <f>BS34/BT34</f>
        <v>0</v>
      </c>
      <c r="BV34" s="64" t="e">
        <f>BN34/BO34</f>
        <v>#DIV/0!</v>
      </c>
      <c r="BW34" s="16">
        <f>BB34+BN34+BY34</f>
        <v>10</v>
      </c>
      <c r="BX34" s="69">
        <f>BC34+BO34+BZ34</f>
        <v>19.140936713337627</v>
      </c>
      <c r="BY34" s="66">
        <v>10</v>
      </c>
      <c r="BZ34" s="15">
        <f>AZ34*$D$135</f>
        <v>19.140936713337627</v>
      </c>
      <c r="CA34" s="37">
        <f>BZ34-BY34</f>
        <v>9.1409367133376271</v>
      </c>
      <c r="CB34" s="54">
        <f>CA34*(CA34&lt;&gt;0)</f>
        <v>9.1409367133376271</v>
      </c>
      <c r="CC34" s="26">
        <f>CB34/$CB$127</f>
        <v>6.4829338392465409E-3</v>
      </c>
      <c r="CD34" s="47">
        <f>CC34 * $CA$127</f>
        <v>9.1409367133376271</v>
      </c>
      <c r="CE34" s="48">
        <f>IF(CD34&gt;0, V34, W34)</f>
        <v>1.9899085249248551</v>
      </c>
      <c r="CF34" s="65">
        <f>CD34/CE34</f>
        <v>4.5936466922180834</v>
      </c>
      <c r="CG34" t="s">
        <v>225</v>
      </c>
      <c r="CH34" s="66">
        <v>0</v>
      </c>
      <c r="CI34" s="15">
        <f>AZ34*$CH$130</f>
        <v>33.611099318909481</v>
      </c>
      <c r="CJ34" s="37">
        <f>CI34-CH34</f>
        <v>33.611099318909481</v>
      </c>
      <c r="CK34" s="54">
        <f>CJ34*(CJ34&lt;&gt;0)</f>
        <v>33.611099318909481</v>
      </c>
      <c r="CL34" s="26">
        <f>CK34/$CK$127</f>
        <v>4.9471738767897372E-3</v>
      </c>
      <c r="CM34" s="47">
        <f>CL34 * $CJ$127</f>
        <v>33.611099318909481</v>
      </c>
      <c r="CN34" s="48">
        <f>IF(CD34&gt;0,V34,W34)</f>
        <v>1.9899085249248551</v>
      </c>
      <c r="CO34" s="65">
        <f>CM34/CN34</f>
        <v>16.890776082372298</v>
      </c>
      <c r="CP34" s="70">
        <f>N34</f>
        <v>0</v>
      </c>
      <c r="CQ34" s="1">
        <f>BW34+BY34</f>
        <v>20</v>
      </c>
    </row>
    <row r="35" spans="1:95" x14ac:dyDescent="0.2">
      <c r="A35" s="32" t="s">
        <v>152</v>
      </c>
      <c r="B35">
        <v>0</v>
      </c>
      <c r="C35">
        <v>0</v>
      </c>
      <c r="D35">
        <v>0.300178677784395</v>
      </c>
      <c r="E35">
        <v>0.699821322215604</v>
      </c>
      <c r="F35">
        <v>0.29060838747784901</v>
      </c>
      <c r="G35">
        <v>0.29060838747784901</v>
      </c>
      <c r="H35">
        <v>0.29764181007010798</v>
      </c>
      <c r="I35">
        <v>0.27087316762268898</v>
      </c>
      <c r="J35">
        <v>0.28394221227327399</v>
      </c>
      <c r="K35">
        <v>0.28725596328993702</v>
      </c>
      <c r="L35">
        <v>0.30131395670108402</v>
      </c>
      <c r="M35">
        <v>-0.53659334511457402</v>
      </c>
      <c r="N35" s="21">
        <v>0</v>
      </c>
      <c r="O35">
        <v>1.02553091252536</v>
      </c>
      <c r="P35">
        <v>0.96944870581810905</v>
      </c>
      <c r="Q35">
        <v>1.0089493358958299</v>
      </c>
      <c r="R35">
        <v>0.98278024430729405</v>
      </c>
      <c r="S35">
        <v>11.7399997711181</v>
      </c>
      <c r="T35" s="27">
        <f>IF(C35,P35,R35)</f>
        <v>0.98278024430729405</v>
      </c>
      <c r="U35" s="27">
        <f>IF(D35 = 0,O35,Q35)</f>
        <v>1.0089493358958299</v>
      </c>
      <c r="V35" s="39">
        <f>S35*T35^(1-N35)</f>
        <v>11.537839843227022</v>
      </c>
      <c r="W35" s="38">
        <f>S35*U35^(N35+1)</f>
        <v>11.845064972486803</v>
      </c>
      <c r="X35" s="44">
        <f>0.5 * (D35-MAX($D$3:$D$126))/(MIN($D$3:$D$126)-MAX($D$3:$D$126)) + 0.75</f>
        <v>1.094915726358995</v>
      </c>
      <c r="Y35" s="44">
        <f>AVERAGE(D35, F35, G35, H35, I35, J35, K35)</f>
        <v>0.28872980085658589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PERCENTILE($L$2:$L$126, 0.05)</f>
        <v>-7.9040341213011109E-2</v>
      </c>
      <c r="AG35" s="22">
        <f>PERCENTILE($L$2:$L$126, 0.95)</f>
        <v>0.99713792047032956</v>
      </c>
      <c r="AH35" s="22">
        <f>MIN(MAX(L35,AF35), AG35)</f>
        <v>0.30131395670108402</v>
      </c>
      <c r="AI35" s="22">
        <f>AH35-$AH$127+1</f>
        <v>1.3803542979140953</v>
      </c>
      <c r="AJ35" s="22">
        <f>PERCENTILE($M$2:$M$126, 0.02)</f>
        <v>-0.66434473742159872</v>
      </c>
      <c r="AK35" s="22">
        <f>PERCENTILE($M$2:$M$126, 0.98)</f>
        <v>1.2320583287577402</v>
      </c>
      <c r="AL35" s="22">
        <f>MIN(MAX(M35,AJ35), AK35)</f>
        <v>-0.53659334511457402</v>
      </c>
      <c r="AM35" s="22">
        <f>AL35-$AL$127 + 1</f>
        <v>1.1277513923070246</v>
      </c>
      <c r="AN35" s="46">
        <v>1</v>
      </c>
      <c r="AO35" s="46">
        <v>1</v>
      </c>
      <c r="AP35" s="51">
        <v>1</v>
      </c>
      <c r="AQ35" s="21">
        <v>1</v>
      </c>
      <c r="AR35" s="17">
        <f>(AI35^4)*AB35*AE35*AN35</f>
        <v>3.6304652762781298</v>
      </c>
      <c r="AS35" s="17">
        <f>(AI35^4) *Z35*AC35*AO35</f>
        <v>3.6304652762781298</v>
      </c>
      <c r="AT35" s="17">
        <f>(AM35^4)*AA35*AP35*AQ35</f>
        <v>1.6175342593087321</v>
      </c>
      <c r="AU35" s="17">
        <f>MIN(AR35, 0.05*AR$127)</f>
        <v>3.6304652762781298</v>
      </c>
      <c r="AV35" s="17">
        <f>MIN(AS35, 0.05*AS$127)</f>
        <v>3.6304652762781298</v>
      </c>
      <c r="AW35" s="17">
        <f>MIN(AT35, 0.05*AT$127)</f>
        <v>1.6175342593087321</v>
      </c>
      <c r="AX35" s="14">
        <f>AU35/$AU$127</f>
        <v>5.6377453654092111E-3</v>
      </c>
      <c r="AY35" s="14">
        <f>AV35/$AV$127</f>
        <v>7.5256367646767512E-3</v>
      </c>
      <c r="AZ35" s="67">
        <f>AW35/$AW$127</f>
        <v>9.5604189872911048E-4</v>
      </c>
      <c r="BA35" s="21">
        <f>N35</f>
        <v>0</v>
      </c>
      <c r="BB35" s="66">
        <v>528</v>
      </c>
      <c r="BC35" s="15">
        <f>$D$133*AX35</f>
        <v>685.23412269329719</v>
      </c>
      <c r="BD35" s="19">
        <f>BC35-BB35</f>
        <v>157.23412269329719</v>
      </c>
      <c r="BE35" s="53">
        <f>BD35*IF($BD$127 &gt; 0, (BD35&gt;0), (BD35&lt;0))</f>
        <v>157.23412269329719</v>
      </c>
      <c r="BF35" s="61">
        <f>BE35/$BE$127</f>
        <v>6.6249404852682754E-3</v>
      </c>
      <c r="BG35" s="62">
        <f>BF35*$BD$127</f>
        <v>27.486878073378225</v>
      </c>
      <c r="BH35" s="63">
        <f>(IF(BG35 &gt; 0, V35, W35))</f>
        <v>11.537839843227022</v>
      </c>
      <c r="BI35" s="46">
        <f>BG35/BH35</f>
        <v>2.3823244599389768</v>
      </c>
      <c r="BJ35" s="64">
        <f>BB35/BC35</f>
        <v>0.77053956087987552</v>
      </c>
      <c r="BK35" s="66">
        <v>610</v>
      </c>
      <c r="BL35" s="66">
        <v>235</v>
      </c>
      <c r="BM35" s="66">
        <v>117</v>
      </c>
      <c r="BN35" s="10">
        <f>SUM(BK35:BM35)</f>
        <v>962</v>
      </c>
      <c r="BO35" s="15">
        <f>AY35*$D$132</f>
        <v>1358.7988716829755</v>
      </c>
      <c r="BP35" s="9">
        <f>BO35-BN35</f>
        <v>396.79887168297546</v>
      </c>
      <c r="BQ35" s="53">
        <f>BP35*IF($BP$127 &gt; 0, (BP35&gt;0), (BP35&lt;0))</f>
        <v>396.79887168297546</v>
      </c>
      <c r="BR35" s="7">
        <f>BQ35/$BQ$127</f>
        <v>2.5130410947952826E-2</v>
      </c>
      <c r="BS35" s="62">
        <f>BR35*$BP$127</f>
        <v>48.627345184289254</v>
      </c>
      <c r="BT35" s="48">
        <f>IF(BS35&gt;0,V35,W35)</f>
        <v>11.537839843227022</v>
      </c>
      <c r="BU35" s="46">
        <f>BS35/BT35</f>
        <v>4.214596999527136</v>
      </c>
      <c r="BV35" s="64">
        <f>BN35/BO35</f>
        <v>0.70797821520744275</v>
      </c>
      <c r="BW35" s="16">
        <f>BB35+BN35+BY35</f>
        <v>1490</v>
      </c>
      <c r="BX35" s="69">
        <f>BC35+BO35+BZ35</f>
        <v>2048.5894900656158</v>
      </c>
      <c r="BY35" s="66">
        <v>0</v>
      </c>
      <c r="BZ35" s="15">
        <f>AZ35*$D$135</f>
        <v>4.5564956893429409</v>
      </c>
      <c r="CA35" s="37">
        <f>BZ35-BY35</f>
        <v>4.5564956893429409</v>
      </c>
      <c r="CB35" s="54">
        <f>CA35*(CA35&lt;&gt;0)</f>
        <v>4.5564956893429409</v>
      </c>
      <c r="CC35" s="26">
        <f>CB35/$CB$127</f>
        <v>3.2315572264843538E-3</v>
      </c>
      <c r="CD35" s="47">
        <f>CC35 * $CA$127</f>
        <v>4.5564956893429409</v>
      </c>
      <c r="CE35" s="48">
        <f>IF(CD35&gt;0, V35, W35)</f>
        <v>11.537839843227022</v>
      </c>
      <c r="CF35" s="65">
        <f>CD35/CE35</f>
        <v>0.39491757133530581</v>
      </c>
      <c r="CG35" t="s">
        <v>225</v>
      </c>
      <c r="CH35" s="66">
        <v>0</v>
      </c>
      <c r="CI35" s="15">
        <f>AZ35*$CH$130</f>
        <v>8.0011146504639257</v>
      </c>
      <c r="CJ35" s="37">
        <f>CI35-CH35</f>
        <v>8.0011146504639257</v>
      </c>
      <c r="CK35" s="54">
        <f>CJ35*(CJ35&lt;&gt;0)</f>
        <v>8.0011146504639257</v>
      </c>
      <c r="CL35" s="26">
        <f>CK35/$CK$127</f>
        <v>1.1776736312134124E-3</v>
      </c>
      <c r="CM35" s="47">
        <f>CL35 * $CJ$127</f>
        <v>8.0011146504639257</v>
      </c>
      <c r="CN35" s="48">
        <f>IF(CD35&gt;0,V35,W35)</f>
        <v>11.537839843227022</v>
      </c>
      <c r="CO35" s="65">
        <f>CM35/CN35</f>
        <v>0.69346730056759842</v>
      </c>
      <c r="CP35" s="70">
        <f>N35</f>
        <v>0</v>
      </c>
      <c r="CQ35" s="1">
        <f>BW35+BY35</f>
        <v>1490</v>
      </c>
    </row>
    <row r="36" spans="1:95" x14ac:dyDescent="0.2">
      <c r="A36" s="32" t="s">
        <v>202</v>
      </c>
      <c r="B36">
        <v>1</v>
      </c>
      <c r="C36">
        <v>1</v>
      </c>
      <c r="D36">
        <v>0.89324270291883201</v>
      </c>
      <c r="E36">
        <v>0.106757297081167</v>
      </c>
      <c r="F36">
        <v>0.73757455268389605</v>
      </c>
      <c r="G36">
        <v>0.73757455268389605</v>
      </c>
      <c r="H36">
        <v>0.51986616478460801</v>
      </c>
      <c r="I36">
        <v>0.43036386449184399</v>
      </c>
      <c r="J36">
        <v>0.47300276076917103</v>
      </c>
      <c r="K36">
        <v>0.59065624494503499</v>
      </c>
      <c r="L36">
        <v>0.95409447918693002</v>
      </c>
      <c r="M36">
        <v>0.85451512872860003</v>
      </c>
      <c r="N36" s="21">
        <v>0</v>
      </c>
      <c r="O36">
        <v>0.99623159216983703</v>
      </c>
      <c r="P36">
        <v>1.00205113078518</v>
      </c>
      <c r="Q36">
        <v>0.99931866844782702</v>
      </c>
      <c r="R36">
        <v>0.98963537441319405</v>
      </c>
      <c r="S36">
        <v>15.5</v>
      </c>
      <c r="T36" s="27">
        <f>IF(C36,P36,R36)</f>
        <v>1.00205113078518</v>
      </c>
      <c r="U36" s="27">
        <f>IF(D36 = 0,O36,Q36)</f>
        <v>0.99931866844782702</v>
      </c>
      <c r="V36" s="39">
        <f>S36*T36^(1-N36)</f>
        <v>15.531792527170291</v>
      </c>
      <c r="W36" s="38">
        <f>S36*U36^(N36+1)</f>
        <v>15.489439360941319</v>
      </c>
      <c r="X36" s="44">
        <f>0.5 * (D36-MAX($D$3:$D$126))/(MIN($D$3:$D$126)-MAX($D$3:$D$126)) + 0.75</f>
        <v>0.78769676884838458</v>
      </c>
      <c r="Y36" s="44">
        <f>AVERAGE(D36, F36, G36, H36, I36, J36, K36)</f>
        <v>0.62604012046818325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PERCENTILE($L$2:$L$126, 0.05)</f>
        <v>-7.9040341213011109E-2</v>
      </c>
      <c r="AG36" s="22">
        <f>PERCENTILE($L$2:$L$126, 0.95)</f>
        <v>0.99713792047032956</v>
      </c>
      <c r="AH36" s="22">
        <f>MIN(MAX(L36,AF36), AG36)</f>
        <v>0.95409447918693002</v>
      </c>
      <c r="AI36" s="22">
        <f>AH36-$AH$127+1</f>
        <v>2.0331348203999413</v>
      </c>
      <c r="AJ36" s="22">
        <f>PERCENTILE($M$2:$M$126, 0.02)</f>
        <v>-0.66434473742159872</v>
      </c>
      <c r="AK36" s="22">
        <f>PERCENTILE($M$2:$M$126, 0.98)</f>
        <v>1.2320583287577402</v>
      </c>
      <c r="AL36" s="22">
        <f>MIN(MAX(M36,AJ36), AK36)</f>
        <v>0.85451512872860003</v>
      </c>
      <c r="AM36" s="22">
        <f>AL36-$AL$127 + 1</f>
        <v>2.5188598661501986</v>
      </c>
      <c r="AN36" s="46">
        <v>0</v>
      </c>
      <c r="AO36" s="49">
        <v>0</v>
      </c>
      <c r="AP36" s="51">
        <v>0.5</v>
      </c>
      <c r="AQ36" s="50">
        <v>1</v>
      </c>
      <c r="AR36" s="17">
        <f>(AI36^4)*AB36*AE36*AN36</f>
        <v>0</v>
      </c>
      <c r="AS36" s="17">
        <f>(AI36^4) *Z36*AC36*AO36</f>
        <v>0</v>
      </c>
      <c r="AT36" s="17">
        <f>(AM36^4)*AA36*AP36*AQ36</f>
        <v>20.127323695046208</v>
      </c>
      <c r="AU36" s="17">
        <f>MIN(AR36, 0.05*AR$127)</f>
        <v>0</v>
      </c>
      <c r="AV36" s="17">
        <f>MIN(AS36, 0.05*AS$127)</f>
        <v>0</v>
      </c>
      <c r="AW36" s="17">
        <f>MIN(AT36, 0.05*AT$127)</f>
        <v>20.127323695046208</v>
      </c>
      <c r="AX36" s="14">
        <f>AU36/$AU$127</f>
        <v>0</v>
      </c>
      <c r="AY36" s="14">
        <f>AV36/$AV$127</f>
        <v>0</v>
      </c>
      <c r="AZ36" s="67">
        <f>AW36/$AW$127</f>
        <v>1.1896233202486157E-2</v>
      </c>
      <c r="BA36" s="21">
        <f>N36</f>
        <v>0</v>
      </c>
      <c r="BB36" s="66">
        <v>0</v>
      </c>
      <c r="BC36" s="15">
        <f>$D$133*AX36</f>
        <v>0</v>
      </c>
      <c r="BD36" s="19">
        <f>BC36-BB36</f>
        <v>0</v>
      </c>
      <c r="BE36" s="53">
        <f>BD36*IF($BD$127 &gt; 0, (BD36&gt;0), (BD36&lt;0))</f>
        <v>0</v>
      </c>
      <c r="BF36" s="61">
        <f>BE36/$BE$127</f>
        <v>0</v>
      </c>
      <c r="BG36" s="62">
        <f>BF36*$BD$127</f>
        <v>0</v>
      </c>
      <c r="BH36" s="63">
        <f>(IF(BG36 &gt; 0, V36, W36))</f>
        <v>15.489439360941319</v>
      </c>
      <c r="BI36" s="46">
        <f>BG36/BH36</f>
        <v>0</v>
      </c>
      <c r="BJ36" s="64" t="e">
        <f>BB36/BC36</f>
        <v>#DIV/0!</v>
      </c>
      <c r="BK36" s="66">
        <v>0</v>
      </c>
      <c r="BL36" s="66">
        <v>0</v>
      </c>
      <c r="BM36" s="66">
        <v>0</v>
      </c>
      <c r="BN36" s="10">
        <f>SUM(BK36:BM36)</f>
        <v>0</v>
      </c>
      <c r="BO36" s="15">
        <f>AY36*$D$132</f>
        <v>0</v>
      </c>
      <c r="BP36" s="9">
        <f>BO36-BN36</f>
        <v>0</v>
      </c>
      <c r="BQ36" s="53">
        <f>BP36*IF($BP$127 &gt; 0, (BP36&gt;0), (BP36&lt;0))</f>
        <v>0</v>
      </c>
      <c r="BR36" s="7">
        <f>BQ36/$BQ$127</f>
        <v>0</v>
      </c>
      <c r="BS36" s="62">
        <f>BR36*$BP$127</f>
        <v>0</v>
      </c>
      <c r="BT36" s="48">
        <f>IF(BS36&gt;0,V36,W36)</f>
        <v>15.489439360941319</v>
      </c>
      <c r="BU36" s="46">
        <f>BS36/BT36</f>
        <v>0</v>
      </c>
      <c r="BV36" s="64" t="e">
        <f>BN36/BO36</f>
        <v>#DIV/0!</v>
      </c>
      <c r="BW36" s="16">
        <f>BB36+BN36+BY36</f>
        <v>31</v>
      </c>
      <c r="BX36" s="69">
        <f>BC36+BO36+BZ36</f>
        <v>56.697447443049022</v>
      </c>
      <c r="BY36" s="66">
        <v>31</v>
      </c>
      <c r="BZ36" s="15">
        <f>AZ36*$D$135</f>
        <v>56.697447443049022</v>
      </c>
      <c r="CA36" s="37">
        <f>BZ36-BY36</f>
        <v>25.697447443049022</v>
      </c>
      <c r="CB36" s="54">
        <f>CA36*(CA36&lt;&gt;0)</f>
        <v>25.697447443049022</v>
      </c>
      <c r="CC36" s="26">
        <f>CB36/$CB$127</f>
        <v>1.8225140030531214E-2</v>
      </c>
      <c r="CD36" s="47">
        <f>CC36 * $CA$127</f>
        <v>25.697447443049025</v>
      </c>
      <c r="CE36" s="48">
        <f>IF(CD36&gt;0, V36, W36)</f>
        <v>15.531792527170291</v>
      </c>
      <c r="CF36" s="65">
        <f>CD36/CE36</f>
        <v>1.6545062263802204</v>
      </c>
      <c r="CG36" t="s">
        <v>225</v>
      </c>
      <c r="CH36" s="66">
        <v>0</v>
      </c>
      <c r="CI36" s="15">
        <f>AZ36*$CH$130</f>
        <v>99.559575671606652</v>
      </c>
      <c r="CJ36" s="37">
        <f>CI36-CH36</f>
        <v>99.559575671606652</v>
      </c>
      <c r="CK36" s="54">
        <f>CJ36*(CJ36&lt;&gt;0)</f>
        <v>99.559575671606652</v>
      </c>
      <c r="CL36" s="26">
        <f>CK36/$CK$127</f>
        <v>1.4654044108272981E-2</v>
      </c>
      <c r="CM36" s="47">
        <f>CL36 * $CJ$127</f>
        <v>99.559575671606652</v>
      </c>
      <c r="CN36" s="48">
        <f>IF(CD36&gt;0,V36,W36)</f>
        <v>15.531792527170291</v>
      </c>
      <c r="CO36" s="65">
        <f>CM36/CN36</f>
        <v>6.41005057835042</v>
      </c>
      <c r="CP36" s="70">
        <f>N36</f>
        <v>0</v>
      </c>
      <c r="CQ36" s="1">
        <f>BW36+BY36</f>
        <v>62</v>
      </c>
    </row>
    <row r="37" spans="1:95" x14ac:dyDescent="0.2">
      <c r="A37" s="32" t="s">
        <v>264</v>
      </c>
      <c r="B37">
        <v>0</v>
      </c>
      <c r="C37">
        <v>1</v>
      </c>
      <c r="D37">
        <v>0.59456217512994802</v>
      </c>
      <c r="E37">
        <v>0.40543782487005198</v>
      </c>
      <c r="F37">
        <v>0.78471945881416605</v>
      </c>
      <c r="G37">
        <v>0.78471945881416605</v>
      </c>
      <c r="H37">
        <v>0.475742367210372</v>
      </c>
      <c r="I37">
        <v>0.59326641572563699</v>
      </c>
      <c r="J37">
        <v>0.53126450004091896</v>
      </c>
      <c r="K37">
        <v>0.64567297524310896</v>
      </c>
      <c r="L37">
        <v>0.35680300947681798</v>
      </c>
      <c r="M37">
        <v>0.82114566519105803</v>
      </c>
      <c r="N37" s="21">
        <v>0</v>
      </c>
      <c r="O37">
        <v>1.00519379321264</v>
      </c>
      <c r="P37">
        <v>0.99139387591186601</v>
      </c>
      <c r="Q37">
        <v>1.0034621477699399</v>
      </c>
      <c r="R37">
        <v>0.99386074881589104</v>
      </c>
      <c r="S37">
        <v>6.63000011444091</v>
      </c>
      <c r="T37" s="27">
        <f>IF(C37,P37,R37)</f>
        <v>0.99139387591186601</v>
      </c>
      <c r="U37" s="27">
        <f>IF(D37 = 0,O37,Q37)</f>
        <v>1.0034621477699399</v>
      </c>
      <c r="V37" s="39">
        <f>S37*T37^(1-N37)</f>
        <v>6.5729415107516891</v>
      </c>
      <c r="W37" s="38">
        <f>S37*U37^(N37+1)</f>
        <v>6.6529541545518232</v>
      </c>
      <c r="X37" s="44">
        <f>0.5 * (D37-MAX($D$3:$D$126))/(MIN($D$3:$D$126)-MAX($D$3:$D$126)) + 0.75</f>
        <v>0.94241922120961052</v>
      </c>
      <c r="Y37" s="44">
        <f>AVERAGE(D37, F37, G37, H37, I37, J37, K37)</f>
        <v>0.62999247871118802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PERCENTILE($L$2:$L$126, 0.05)</f>
        <v>-7.9040341213011109E-2</v>
      </c>
      <c r="AG37" s="22">
        <f>PERCENTILE($L$2:$L$126, 0.95)</f>
        <v>0.99713792047032956</v>
      </c>
      <c r="AH37" s="22">
        <f>MIN(MAX(L37,AF37), AG37)</f>
        <v>0.35680300947681798</v>
      </c>
      <c r="AI37" s="22">
        <f>AH37-$AH$127+1</f>
        <v>1.4358433506898292</v>
      </c>
      <c r="AJ37" s="22">
        <f>PERCENTILE($M$2:$M$126, 0.02)</f>
        <v>-0.66434473742159872</v>
      </c>
      <c r="AK37" s="22">
        <f>PERCENTILE($M$2:$M$126, 0.98)</f>
        <v>1.2320583287577402</v>
      </c>
      <c r="AL37" s="22">
        <f>MIN(MAX(M37,AJ37), AK37)</f>
        <v>0.82114566519105803</v>
      </c>
      <c r="AM37" s="22">
        <f>AL37-$AL$127 + 1</f>
        <v>2.4854904026126565</v>
      </c>
      <c r="AN37" s="46">
        <v>0</v>
      </c>
      <c r="AO37" s="49">
        <v>0</v>
      </c>
      <c r="AP37" s="51">
        <v>0.5</v>
      </c>
      <c r="AQ37" s="50">
        <v>1</v>
      </c>
      <c r="AR37" s="17">
        <f>(AI37^4)*AB37*AE37*AN37</f>
        <v>0</v>
      </c>
      <c r="AS37" s="17">
        <f>(AI37^4) *Z37*AC37*AO37</f>
        <v>0</v>
      </c>
      <c r="AT37" s="17">
        <f>(AM37^4)*AA37*AP37*AQ37</f>
        <v>19.08175723820025</v>
      </c>
      <c r="AU37" s="17">
        <f>MIN(AR37, 0.05*AR$127)</f>
        <v>0</v>
      </c>
      <c r="AV37" s="17">
        <f>MIN(AS37, 0.05*AS$127)</f>
        <v>0</v>
      </c>
      <c r="AW37" s="17">
        <f>MIN(AT37, 0.05*AT$127)</f>
        <v>19.08175723820025</v>
      </c>
      <c r="AX37" s="14">
        <f>AU37/$AU$127</f>
        <v>0</v>
      </c>
      <c r="AY37" s="14">
        <f>AV37/$AV$127</f>
        <v>0</v>
      </c>
      <c r="AZ37" s="67">
        <f>AW37/$AW$127</f>
        <v>1.1278252263351262E-2</v>
      </c>
      <c r="BA37" s="21">
        <f>N37</f>
        <v>0</v>
      </c>
      <c r="BB37" s="66">
        <v>0</v>
      </c>
      <c r="BC37" s="15">
        <f>$D$133*AX37</f>
        <v>0</v>
      </c>
      <c r="BD37" s="19">
        <f>BC37-BB37</f>
        <v>0</v>
      </c>
      <c r="BE37" s="53">
        <f>BD37*IF($BD$127 &gt; 0, (BD37&gt;0), (BD37&lt;0))</f>
        <v>0</v>
      </c>
      <c r="BF37" s="61">
        <f>BE37/$BE$127</f>
        <v>0</v>
      </c>
      <c r="BG37" s="62">
        <f>BF37*$BD$127</f>
        <v>0</v>
      </c>
      <c r="BH37" s="63">
        <f>(IF(BG37 &gt; 0, V37, W37))</f>
        <v>6.6529541545518232</v>
      </c>
      <c r="BI37" s="46">
        <f>BG37/BH37</f>
        <v>0</v>
      </c>
      <c r="BJ37" s="64" t="e">
        <f>BB37/BC37</f>
        <v>#DIV/0!</v>
      </c>
      <c r="BK37" s="66">
        <v>0</v>
      </c>
      <c r="BL37" s="66">
        <v>0</v>
      </c>
      <c r="BM37" s="66">
        <v>0</v>
      </c>
      <c r="BN37" s="10">
        <f>SUM(BK37:BM37)</f>
        <v>0</v>
      </c>
      <c r="BO37" s="15">
        <f>AY37*$D$132</f>
        <v>0</v>
      </c>
      <c r="BP37" s="9">
        <f>BO37-BN37</f>
        <v>0</v>
      </c>
      <c r="BQ37" s="53">
        <f>BP37*IF($BP$127 &gt; 0, (BP37&gt;0), (BP37&lt;0))</f>
        <v>0</v>
      </c>
      <c r="BR37" s="7">
        <f>BQ37/$BQ$127</f>
        <v>0</v>
      </c>
      <c r="BS37" s="62">
        <f>BR37*$BP$127</f>
        <v>0</v>
      </c>
      <c r="BT37" s="48">
        <f>IF(BS37&gt;0,V37,W37)</f>
        <v>6.6529541545518232</v>
      </c>
      <c r="BU37" s="46">
        <f>BS37/BT37</f>
        <v>0</v>
      </c>
      <c r="BV37" s="64" t="e">
        <f>BN37/BO37</f>
        <v>#DIV/0!</v>
      </c>
      <c r="BW37" s="16">
        <f>BB37+BN37+BY37</f>
        <v>0</v>
      </c>
      <c r="BX37" s="69">
        <f>BC37+BO37+BZ37</f>
        <v>53.75215028713211</v>
      </c>
      <c r="BY37" s="66">
        <v>0</v>
      </c>
      <c r="BZ37" s="15">
        <f>AZ37*$D$135</f>
        <v>53.75215028713211</v>
      </c>
      <c r="CA37" s="37">
        <f>BZ37-BY37</f>
        <v>53.75215028713211</v>
      </c>
      <c r="CB37" s="54">
        <f>CA37*(CA37&lt;&gt;0)</f>
        <v>53.75215028713211</v>
      </c>
      <c r="CC37" s="26">
        <f>CB37/$CB$127</f>
        <v>3.8122092402221336E-2</v>
      </c>
      <c r="CD37" s="47">
        <f>CC37 * $CA$127</f>
        <v>53.75215028713211</v>
      </c>
      <c r="CE37" s="48">
        <f>IF(CD37&gt;0, V37, W37)</f>
        <v>6.5729415107516891</v>
      </c>
      <c r="CF37" s="65">
        <f>CD37/CE37</f>
        <v>8.1777922714217119</v>
      </c>
      <c r="CG37" t="s">
        <v>225</v>
      </c>
      <c r="CH37" s="66">
        <v>0</v>
      </c>
      <c r="CI37" s="15">
        <f>AZ37*$CH$130</f>
        <v>94.387693191986713</v>
      </c>
      <c r="CJ37" s="37">
        <f>CI37-CH37</f>
        <v>94.387693191986713</v>
      </c>
      <c r="CK37" s="54">
        <f>CJ37*(CJ37&lt;&gt;0)</f>
        <v>94.387693191986713</v>
      </c>
      <c r="CL37" s="26">
        <f>CK37/$CK$127</f>
        <v>1.389280147070749E-2</v>
      </c>
      <c r="CM37" s="47">
        <f>CL37 * $CJ$127</f>
        <v>94.387693191986713</v>
      </c>
      <c r="CN37" s="48">
        <f>IF(CD37&gt;0,V37,W37)</f>
        <v>6.5729415107516891</v>
      </c>
      <c r="CO37" s="65">
        <f>CM37/CN37</f>
        <v>14.360038505985797</v>
      </c>
      <c r="CP37" s="70">
        <f>N37</f>
        <v>0</v>
      </c>
      <c r="CQ37" s="1">
        <f>BW37+BY37</f>
        <v>0</v>
      </c>
    </row>
    <row r="38" spans="1:95" x14ac:dyDescent="0.2">
      <c r="A38" s="32" t="s">
        <v>114</v>
      </c>
      <c r="B38">
        <v>0</v>
      </c>
      <c r="C38">
        <v>0</v>
      </c>
      <c r="D38">
        <v>0.37639553429027101</v>
      </c>
      <c r="E38">
        <v>0.62360446570972805</v>
      </c>
      <c r="F38">
        <v>0.43430079155672802</v>
      </c>
      <c r="G38">
        <v>0.43430079155672802</v>
      </c>
      <c r="H38">
        <v>0.43760587238848098</v>
      </c>
      <c r="I38">
        <v>0.52230378317334802</v>
      </c>
      <c r="J38">
        <v>0.47808284082089397</v>
      </c>
      <c r="K38">
        <v>0.45566627722292902</v>
      </c>
      <c r="L38">
        <v>0.56872538032392805</v>
      </c>
      <c r="M38">
        <v>0.177420517927142</v>
      </c>
      <c r="N38" s="21">
        <v>0</v>
      </c>
      <c r="O38">
        <v>1.02074656389994</v>
      </c>
      <c r="P38">
        <v>0.98026285571944405</v>
      </c>
      <c r="Q38">
        <v>1.00957558522428</v>
      </c>
      <c r="R38">
        <v>0.992260526421886</v>
      </c>
      <c r="S38">
        <v>100.91000366210901</v>
      </c>
      <c r="T38" s="27">
        <f>IF(C38,P38,R38)</f>
        <v>0.992260526421886</v>
      </c>
      <c r="U38" s="27">
        <f>IF(D38 = 0,O38,Q38)</f>
        <v>1.00957558522428</v>
      </c>
      <c r="V38" s="39">
        <f>S38*T38^(1-N38)</f>
        <v>100.12901335499873</v>
      </c>
      <c r="W38" s="38">
        <f>S38*U38^(N38+1)</f>
        <v>101.87627600215794</v>
      </c>
      <c r="X38" s="44">
        <f>0.5 * (D38-MAX($D$3:$D$126))/(MIN($D$3:$D$126)-MAX($D$3:$D$126)) + 0.75</f>
        <v>1.0554338791922186</v>
      </c>
      <c r="Y38" s="44">
        <f>AVERAGE(D38, F38, G38, H38, I38, J38, K38)</f>
        <v>0.44837941300133988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PERCENTILE($L$2:$L$126, 0.05)</f>
        <v>-7.9040341213011109E-2</v>
      </c>
      <c r="AG38" s="22">
        <f>PERCENTILE($L$2:$L$126, 0.95)</f>
        <v>0.99713792047032956</v>
      </c>
      <c r="AH38" s="22">
        <f>MIN(MAX(L38,AF38), AG38)</f>
        <v>0.56872538032392805</v>
      </c>
      <c r="AI38" s="22">
        <f>AH38-$AH$127+1</f>
        <v>1.6477657215369392</v>
      </c>
      <c r="AJ38" s="22">
        <f>PERCENTILE($M$2:$M$126, 0.02)</f>
        <v>-0.66434473742159872</v>
      </c>
      <c r="AK38" s="22">
        <f>PERCENTILE($M$2:$M$126, 0.98)</f>
        <v>1.2320583287577402</v>
      </c>
      <c r="AL38" s="22">
        <f>MIN(MAX(M38,AJ38), AK38)</f>
        <v>0.177420517927142</v>
      </c>
      <c r="AM38" s="22">
        <f>AL38-$AL$127 + 1</f>
        <v>1.8417652553487407</v>
      </c>
      <c r="AN38" s="46">
        <v>1</v>
      </c>
      <c r="AO38" s="46">
        <v>1</v>
      </c>
      <c r="AP38" s="51">
        <v>1</v>
      </c>
      <c r="AQ38" s="21">
        <v>1</v>
      </c>
      <c r="AR38" s="17">
        <f>(AI38^4)*AB38*AE38*AN38</f>
        <v>7.3719410881722824</v>
      </c>
      <c r="AS38" s="17">
        <f>(AI38^4) *Z38*AC38*AO38</f>
        <v>7.3719410881722824</v>
      </c>
      <c r="AT38" s="17">
        <f>(AM38^4)*AA38*AP38*AQ38</f>
        <v>11.50633736126548</v>
      </c>
      <c r="AU38" s="17">
        <f>MIN(AR38, 0.05*AR$127)</f>
        <v>7.3719410881722824</v>
      </c>
      <c r="AV38" s="17">
        <f>MIN(AS38, 0.05*AS$127)</f>
        <v>7.3719410881722824</v>
      </c>
      <c r="AW38" s="17">
        <f>MIN(AT38, 0.05*AT$127)</f>
        <v>11.50633736126548</v>
      </c>
      <c r="AX38" s="14">
        <f>AU38/$AU$127</f>
        <v>1.1447878864309244E-2</v>
      </c>
      <c r="AY38" s="14">
        <f>AV38/$AV$127</f>
        <v>1.5281388653593131E-2</v>
      </c>
      <c r="AZ38" s="67">
        <f>AW38/$AW$127</f>
        <v>6.8008084249066431E-3</v>
      </c>
      <c r="BA38" s="21">
        <f>N38</f>
        <v>0</v>
      </c>
      <c r="BB38" s="66">
        <v>1413</v>
      </c>
      <c r="BC38" s="15">
        <f>$D$133*AX38</f>
        <v>1391.4209886836027</v>
      </c>
      <c r="BD38" s="19">
        <f>BC38-BB38</f>
        <v>-21.579011316397327</v>
      </c>
      <c r="BE38" s="53">
        <f>BD38*IF($BD$127 &gt; 0, (BD38&gt;0), (BD38&lt;0))</f>
        <v>0</v>
      </c>
      <c r="BF38" s="61">
        <f>BE38/$BE$127</f>
        <v>0</v>
      </c>
      <c r="BG38" s="62">
        <f>BF38*$BD$127</f>
        <v>0</v>
      </c>
      <c r="BH38" s="63">
        <f>(IF(BG38 &gt; 0, V38, W38))</f>
        <v>101.87627600215794</v>
      </c>
      <c r="BI38" s="46">
        <f>BG38/BH38</f>
        <v>0</v>
      </c>
      <c r="BJ38" s="64">
        <f>BB38/BC38</f>
        <v>1.0155086142094298</v>
      </c>
      <c r="BK38" s="66">
        <v>0</v>
      </c>
      <c r="BL38" s="66">
        <v>3128</v>
      </c>
      <c r="BM38" s="66">
        <v>0</v>
      </c>
      <c r="BN38" s="10">
        <f>SUM(BK38:BM38)</f>
        <v>3128</v>
      </c>
      <c r="BO38" s="15">
        <f>AY38*$D$132</f>
        <v>2759.1464097381613</v>
      </c>
      <c r="BP38" s="9">
        <f>BO38-BN38</f>
        <v>-368.85359026183869</v>
      </c>
      <c r="BQ38" s="53">
        <f>BP38*IF($BP$127 &gt; 0, (BP38&gt;0), (BP38&lt;0))</f>
        <v>0</v>
      </c>
      <c r="BR38" s="7">
        <f>BQ38/$BQ$127</f>
        <v>0</v>
      </c>
      <c r="BS38" s="62">
        <f>BR38*$BP$127</f>
        <v>0</v>
      </c>
      <c r="BT38" s="48">
        <f>IF(BS38&gt;0,V38,W38)</f>
        <v>101.87627600215794</v>
      </c>
      <c r="BU38" s="46">
        <f>BS38/BT38</f>
        <v>0</v>
      </c>
      <c r="BV38" s="64">
        <f>BN38/BO38</f>
        <v>1.1336839498476785</v>
      </c>
      <c r="BW38" s="16">
        <f>BB38+BN38+BY38</f>
        <v>4541</v>
      </c>
      <c r="BX38" s="69">
        <f>BC38+BO38+BZ38</f>
        <v>4182.9800513748687</v>
      </c>
      <c r="BY38" s="66">
        <v>0</v>
      </c>
      <c r="BZ38" s="15">
        <f>AZ38*$D$135</f>
        <v>32.412652953105059</v>
      </c>
      <c r="CA38" s="37">
        <f>BZ38-BY38</f>
        <v>32.412652953105059</v>
      </c>
      <c r="CB38" s="54">
        <f>CA38*(CA38&lt;&gt;0)</f>
        <v>32.412652953105059</v>
      </c>
      <c r="CC38" s="26">
        <f>CB38/$CB$127</f>
        <v>2.2987697129861734E-2</v>
      </c>
      <c r="CD38" s="47">
        <f>CC38 * $CA$127</f>
        <v>32.412652953105059</v>
      </c>
      <c r="CE38" s="48">
        <f>IF(CD38&gt;0, V38, W38)</f>
        <v>100.12901335499873</v>
      </c>
      <c r="CF38" s="65">
        <f>CD38/CE38</f>
        <v>0.32370890181638773</v>
      </c>
      <c r="CG38" t="s">
        <v>225</v>
      </c>
      <c r="CH38" s="66">
        <v>315</v>
      </c>
      <c r="CI38" s="15">
        <f>AZ38*$CH$130</f>
        <v>56.915965708043693</v>
      </c>
      <c r="CJ38" s="37">
        <f>CI38-CH38</f>
        <v>-258.0840342919563</v>
      </c>
      <c r="CK38" s="54">
        <f>CJ38*(CJ38&lt;&gt;0)</f>
        <v>-258.0840342919563</v>
      </c>
      <c r="CL38" s="26">
        <f>CK38/$CK$127</f>
        <v>-3.7987052442148402E-2</v>
      </c>
      <c r="CM38" s="47">
        <f>CL38 * $CJ$127</f>
        <v>-258.0840342919563</v>
      </c>
      <c r="CN38" s="48">
        <f>IF(CD38&gt;0,V38,W38)</f>
        <v>100.12901335499873</v>
      </c>
      <c r="CO38" s="65">
        <f>CM38/CN38</f>
        <v>-2.5775150043368722</v>
      </c>
      <c r="CP38" s="70">
        <f>N38</f>
        <v>0</v>
      </c>
      <c r="CQ38" s="1">
        <f>BW38+BY38</f>
        <v>4541</v>
      </c>
    </row>
    <row r="39" spans="1:95" x14ac:dyDescent="0.2">
      <c r="A39" s="32" t="s">
        <v>197</v>
      </c>
      <c r="B39">
        <v>0</v>
      </c>
      <c r="C39">
        <v>0</v>
      </c>
      <c r="D39">
        <v>0.18548387096774099</v>
      </c>
      <c r="E39">
        <v>0.81451612903225801</v>
      </c>
      <c r="F39">
        <v>0.91942857142857104</v>
      </c>
      <c r="G39">
        <v>0.91942857142857104</v>
      </c>
      <c r="H39">
        <v>7.8105781057810506E-2</v>
      </c>
      <c r="I39">
        <v>9.6555965559655593E-2</v>
      </c>
      <c r="J39">
        <v>8.6842265664985693E-2</v>
      </c>
      <c r="K39">
        <v>0.28256903627251501</v>
      </c>
      <c r="L39">
        <v>0.55919065765430798</v>
      </c>
      <c r="M39">
        <v>1.2213995889029801</v>
      </c>
      <c r="N39" s="21">
        <v>0</v>
      </c>
      <c r="O39">
        <v>1.00609332508213</v>
      </c>
      <c r="P39">
        <v>0.99836431380437496</v>
      </c>
      <c r="Q39">
        <v>1.0075864928514899</v>
      </c>
      <c r="R39">
        <v>0.99364995211820795</v>
      </c>
      <c r="S39">
        <v>23.709999084472599</v>
      </c>
      <c r="T39" s="27">
        <f>IF(C39,P39,R39)</f>
        <v>0.99364995211820795</v>
      </c>
      <c r="U39" s="27">
        <f>IF(D39 = 0,O39,Q39)</f>
        <v>1.0075864928514899</v>
      </c>
      <c r="V39" s="39">
        <f>S39*T39^(1-N39)</f>
        <v>23.559439455008953</v>
      </c>
      <c r="W39" s="38">
        <f>S39*U39^(N39+1)</f>
        <v>23.889874823035782</v>
      </c>
      <c r="X39" s="44">
        <f>0.5 * (D39-MAX($D$3:$D$126))/(MIN($D$3:$D$126)-MAX($D$3:$D$126)) + 0.75</f>
        <v>1.1543299168827008</v>
      </c>
      <c r="Y39" s="44">
        <f>AVERAGE(D39, F39, G39, H39, I39, J39, K39)</f>
        <v>0.36691629462569286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PERCENTILE($L$2:$L$126, 0.05)</f>
        <v>-7.9040341213011109E-2</v>
      </c>
      <c r="AG39" s="22">
        <f>PERCENTILE($L$2:$L$126, 0.95)</f>
        <v>0.99713792047032956</v>
      </c>
      <c r="AH39" s="22">
        <f>MIN(MAX(L39,AF39), AG39)</f>
        <v>0.55919065765430798</v>
      </c>
      <c r="AI39" s="22">
        <f>AH39-$AH$127+1</f>
        <v>1.6382309988673192</v>
      </c>
      <c r="AJ39" s="22">
        <f>PERCENTILE($M$2:$M$126, 0.02)</f>
        <v>-0.66434473742159872</v>
      </c>
      <c r="AK39" s="22">
        <f>PERCENTILE($M$2:$M$126, 0.98)</f>
        <v>1.2320583287577402</v>
      </c>
      <c r="AL39" s="22">
        <f>MIN(MAX(M39,AJ39), AK39)</f>
        <v>1.2213995889029801</v>
      </c>
      <c r="AM39" s="22">
        <f>AL39-$AL$127 + 1</f>
        <v>2.8857443263245788</v>
      </c>
      <c r="AN39" s="46">
        <v>0</v>
      </c>
      <c r="AO39" s="46">
        <v>0</v>
      </c>
      <c r="AP39" s="51">
        <v>0.5</v>
      </c>
      <c r="AQ39" s="21">
        <v>1</v>
      </c>
      <c r="AR39" s="17">
        <f>(AI39^4)*AB39*AE39*AN39</f>
        <v>0</v>
      </c>
      <c r="AS39" s="17">
        <f>(AI39^4) *Z39*AC39*AO39</f>
        <v>0</v>
      </c>
      <c r="AT39" s="17">
        <f>(AM39^4)*AA39*AP39*AQ39</f>
        <v>34.673797314311855</v>
      </c>
      <c r="AU39" s="17">
        <f>MIN(AR39, 0.05*AR$127)</f>
        <v>0</v>
      </c>
      <c r="AV39" s="17">
        <f>MIN(AS39, 0.05*AS$127)</f>
        <v>0</v>
      </c>
      <c r="AW39" s="17">
        <f>MIN(AT39, 0.05*AT$127)</f>
        <v>34.673797314311855</v>
      </c>
      <c r="AX39" s="14">
        <f>AU39/$AU$127</f>
        <v>0</v>
      </c>
      <c r="AY39" s="14">
        <f>AV39/$AV$127</f>
        <v>0</v>
      </c>
      <c r="AZ39" s="67">
        <f>AW39/$AW$127</f>
        <v>2.0493910920124696E-2</v>
      </c>
      <c r="BA39" s="21">
        <f>N39</f>
        <v>0</v>
      </c>
      <c r="BB39" s="66">
        <v>0</v>
      </c>
      <c r="BC39" s="15">
        <f>$D$133*AX39</f>
        <v>0</v>
      </c>
      <c r="BD39" s="19">
        <f>BC39-BB39</f>
        <v>0</v>
      </c>
      <c r="BE39" s="53">
        <f>BD39*IF($BD$127 &gt; 0, (BD39&gt;0), (BD39&lt;0))</f>
        <v>0</v>
      </c>
      <c r="BF39" s="61">
        <f>BE39/$BE$127</f>
        <v>0</v>
      </c>
      <c r="BG39" s="62">
        <f>BF39*$BD$127</f>
        <v>0</v>
      </c>
      <c r="BH39" s="63">
        <f>(IF(BG39 &gt; 0, V39, W39))</f>
        <v>23.889874823035782</v>
      </c>
      <c r="BI39" s="46">
        <f>BG39/BH39</f>
        <v>0</v>
      </c>
      <c r="BJ39" s="64" t="e">
        <f>BB39/BC39</f>
        <v>#DIV/0!</v>
      </c>
      <c r="BK39" s="66">
        <v>0</v>
      </c>
      <c r="BL39" s="66">
        <v>0</v>
      </c>
      <c r="BM39" s="66">
        <v>0</v>
      </c>
      <c r="BN39" s="10">
        <f>SUM(BK39:BM39)</f>
        <v>0</v>
      </c>
      <c r="BO39" s="15">
        <f>AY39*$D$132</f>
        <v>0</v>
      </c>
      <c r="BP39" s="9">
        <f>BO39-BN39</f>
        <v>0</v>
      </c>
      <c r="BQ39" s="53">
        <f>BP39*IF($BP$127 &gt; 0, (BP39&gt;0), (BP39&lt;0))</f>
        <v>0</v>
      </c>
      <c r="BR39" s="7">
        <f>BQ39/$BQ$127</f>
        <v>0</v>
      </c>
      <c r="BS39" s="62">
        <f>BR39*$BP$127</f>
        <v>0</v>
      </c>
      <c r="BT39" s="48">
        <f>IF(BS39&gt;0,V39,W39)</f>
        <v>23.889874823035782</v>
      </c>
      <c r="BU39" s="46">
        <f>BS39/BT39</f>
        <v>0</v>
      </c>
      <c r="BV39" s="64" t="e">
        <f>BN39/BO39</f>
        <v>#DIV/0!</v>
      </c>
      <c r="BW39" s="16">
        <f>BB39+BN39+BY39</f>
        <v>24</v>
      </c>
      <c r="BX39" s="69">
        <f>BC39+BO39+BZ39</f>
        <v>97.673979445314302</v>
      </c>
      <c r="BY39" s="66">
        <v>24</v>
      </c>
      <c r="BZ39" s="15">
        <f>AZ39*$D$135</f>
        <v>97.673979445314302</v>
      </c>
      <c r="CA39" s="37">
        <f>BZ39-BY39</f>
        <v>73.673979445314302</v>
      </c>
      <c r="CB39" s="54">
        <f>CA39*(CA39&lt;&gt;0)</f>
        <v>73.673979445314302</v>
      </c>
      <c r="CC39" s="26">
        <f>CB39/$CB$127</f>
        <v>5.2251049251995932E-2</v>
      </c>
      <c r="CD39" s="47">
        <f>CC39 * $CA$127</f>
        <v>73.673979445314302</v>
      </c>
      <c r="CE39" s="48">
        <f>IF(CD39&gt;0, V39, W39)</f>
        <v>23.559439455008953</v>
      </c>
      <c r="CF39" s="65">
        <f>CD39/CE39</f>
        <v>3.1271533257829929</v>
      </c>
      <c r="CG39" t="s">
        <v>225</v>
      </c>
      <c r="CH39" s="66">
        <v>0</v>
      </c>
      <c r="CI39" s="15">
        <f>AZ39*$CH$130</f>
        <v>171.51354049052358</v>
      </c>
      <c r="CJ39" s="37">
        <f>CI39-CH39</f>
        <v>171.51354049052358</v>
      </c>
      <c r="CK39" s="54">
        <f>CJ39*(CJ39&lt;&gt;0)</f>
        <v>171.51354049052358</v>
      </c>
      <c r="CL39" s="26">
        <f>CK39/$CK$127</f>
        <v>2.5244854355390572E-2</v>
      </c>
      <c r="CM39" s="47">
        <f>CL39 * $CJ$127</f>
        <v>171.51354049052358</v>
      </c>
      <c r="CN39" s="48">
        <f>IF(CD39&gt;0,V39,W39)</f>
        <v>23.559439455008953</v>
      </c>
      <c r="CO39" s="65">
        <f>CM39/CN39</f>
        <v>7.2800348589812582</v>
      </c>
      <c r="CP39" s="70">
        <f>N39</f>
        <v>0</v>
      </c>
      <c r="CQ39" s="1">
        <f>BW39+BY39</f>
        <v>48</v>
      </c>
    </row>
    <row r="40" spans="1:95" x14ac:dyDescent="0.2">
      <c r="A40" s="32" t="s">
        <v>203</v>
      </c>
      <c r="B40">
        <v>1</v>
      </c>
      <c r="C40">
        <v>1</v>
      </c>
      <c r="D40">
        <v>0.46677132391418102</v>
      </c>
      <c r="E40">
        <v>0.53322867608581803</v>
      </c>
      <c r="F40">
        <v>0.250876314471707</v>
      </c>
      <c r="G40">
        <v>0.250876314471707</v>
      </c>
      <c r="H40">
        <v>0.218633208756006</v>
      </c>
      <c r="I40">
        <v>0.30325680726107801</v>
      </c>
      <c r="J40">
        <v>0.257491764622854</v>
      </c>
      <c r="K40">
        <v>0.25416251673958101</v>
      </c>
      <c r="L40">
        <v>0.72204944779289904</v>
      </c>
      <c r="M40">
        <v>0.177007741453554</v>
      </c>
      <c r="N40" s="21">
        <v>0</v>
      </c>
      <c r="O40">
        <v>1.0043666927502699</v>
      </c>
      <c r="P40">
        <v>0.99122956245589</v>
      </c>
      <c r="Q40">
        <v>1.0028305567988101</v>
      </c>
      <c r="R40">
        <v>0.99466410347143697</v>
      </c>
      <c r="S40">
        <v>9.5799999237060494</v>
      </c>
      <c r="T40" s="27">
        <f>IF(C40,P40,R40)</f>
        <v>0.99122956245589</v>
      </c>
      <c r="U40" s="27">
        <f>IF(D40 = 0,O40,Q40)</f>
        <v>1.0028305567988101</v>
      </c>
      <c r="V40" s="39">
        <f>S40*T40^(1-N40)</f>
        <v>9.4959791327026064</v>
      </c>
      <c r="W40" s="38">
        <f>S40*U40^(N40+1)</f>
        <v>9.6071166576226954</v>
      </c>
      <c r="X40" s="44">
        <f>0.5 * (D40-MAX($D$3:$D$126))/(MIN($D$3:$D$126)-MAX($D$3:$D$126)) + 0.75</f>
        <v>1.008617423133934</v>
      </c>
      <c r="Y40" s="44">
        <f>AVERAGE(D40, F40, G40, H40, I40, J40, K40)</f>
        <v>0.28600975003387347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PERCENTILE($L$2:$L$126, 0.05)</f>
        <v>-7.9040341213011109E-2</v>
      </c>
      <c r="AG40" s="22">
        <f>PERCENTILE($L$2:$L$126, 0.95)</f>
        <v>0.99713792047032956</v>
      </c>
      <c r="AH40" s="22">
        <f>MIN(MAX(L40,AF40), AG40)</f>
        <v>0.72204944779289904</v>
      </c>
      <c r="AI40" s="22">
        <f>AH40-$AH$127+1</f>
        <v>1.8010897890059101</v>
      </c>
      <c r="AJ40" s="22">
        <f>PERCENTILE($M$2:$M$126, 0.02)</f>
        <v>-0.66434473742159872</v>
      </c>
      <c r="AK40" s="22">
        <f>PERCENTILE($M$2:$M$126, 0.98)</f>
        <v>1.2320583287577402</v>
      </c>
      <c r="AL40" s="22">
        <f>MIN(MAX(M40,AJ40), AK40)</f>
        <v>0.177007741453554</v>
      </c>
      <c r="AM40" s="22">
        <f>AL40-$AL$127 + 1</f>
        <v>1.8413524788751527</v>
      </c>
      <c r="AN40" s="46">
        <v>0</v>
      </c>
      <c r="AO40" s="49">
        <v>0</v>
      </c>
      <c r="AP40" s="51">
        <v>0.5</v>
      </c>
      <c r="AQ40" s="50">
        <v>1</v>
      </c>
      <c r="AR40" s="17">
        <f>(AI40^4)*AB40*AE40*AN40</f>
        <v>0</v>
      </c>
      <c r="AS40" s="17">
        <f>(AI40^4) *Z40*AC40*AO40</f>
        <v>0</v>
      </c>
      <c r="AT40" s="17">
        <f>(AM40^4)*AA40*AP40*AQ40</f>
        <v>5.7480128130406767</v>
      </c>
      <c r="AU40" s="17">
        <f>MIN(AR40, 0.05*AR$127)</f>
        <v>0</v>
      </c>
      <c r="AV40" s="17">
        <f>MIN(AS40, 0.05*AS$127)</f>
        <v>0</v>
      </c>
      <c r="AW40" s="17">
        <f>MIN(AT40, 0.05*AT$127)</f>
        <v>5.7480128130406767</v>
      </c>
      <c r="AX40" s="14">
        <f>AU40/$AU$127</f>
        <v>0</v>
      </c>
      <c r="AY40" s="14">
        <f>AV40/$AV$127</f>
        <v>0</v>
      </c>
      <c r="AZ40" s="67">
        <f>AW40/$AW$127</f>
        <v>3.3973568424121958E-3</v>
      </c>
      <c r="BA40" s="21">
        <f>N40</f>
        <v>0</v>
      </c>
      <c r="BB40" s="66">
        <v>0</v>
      </c>
      <c r="BC40" s="15">
        <f>$D$133*AX40</f>
        <v>0</v>
      </c>
      <c r="BD40" s="19">
        <f>BC40-BB40</f>
        <v>0</v>
      </c>
      <c r="BE40" s="53">
        <f>BD40*IF($BD$127 &gt; 0, (BD40&gt;0), (BD40&lt;0))</f>
        <v>0</v>
      </c>
      <c r="BF40" s="61">
        <f>BE40/$BE$127</f>
        <v>0</v>
      </c>
      <c r="BG40" s="62">
        <f>BF40*$BD$127</f>
        <v>0</v>
      </c>
      <c r="BH40" s="63">
        <f>(IF(BG40 &gt; 0, V40, W40))</f>
        <v>9.6071166576226954</v>
      </c>
      <c r="BI40" s="46">
        <f>BG40/BH40</f>
        <v>0</v>
      </c>
      <c r="BJ40" s="64" t="e">
        <f>BB40/BC40</f>
        <v>#DIV/0!</v>
      </c>
      <c r="BK40" s="66">
        <v>0</v>
      </c>
      <c r="BL40" s="66">
        <v>0</v>
      </c>
      <c r="BM40" s="66">
        <v>0</v>
      </c>
      <c r="BN40" s="10">
        <f>SUM(BK40:BM40)</f>
        <v>0</v>
      </c>
      <c r="BO40" s="15">
        <f>AY40*$D$132</f>
        <v>0</v>
      </c>
      <c r="BP40" s="9">
        <f>BO40-BN40</f>
        <v>0</v>
      </c>
      <c r="BQ40" s="53">
        <f>BP40*IF($BP$127 &gt; 0, (BP40&gt;0), (BP40&lt;0))</f>
        <v>0</v>
      </c>
      <c r="BR40" s="7">
        <f>BQ40/$BQ$127</f>
        <v>0</v>
      </c>
      <c r="BS40" s="62">
        <f>BR40*$BP$127</f>
        <v>0</v>
      </c>
      <c r="BT40" s="48">
        <f>IF(BS40&gt;0,V40,W40)</f>
        <v>9.6071166576226954</v>
      </c>
      <c r="BU40" s="46">
        <f>BS40/BT40</f>
        <v>0</v>
      </c>
      <c r="BV40" s="64" t="e">
        <f>BN40/BO40</f>
        <v>#DIV/0!</v>
      </c>
      <c r="BW40" s="16">
        <f>BB40+BN40+BY40</f>
        <v>48</v>
      </c>
      <c r="BX40" s="69">
        <f>BC40+BO40+BZ40</f>
        <v>16.191802710936525</v>
      </c>
      <c r="BY40" s="66">
        <v>48</v>
      </c>
      <c r="BZ40" s="15">
        <f>AZ40*$D$135</f>
        <v>16.191802710936525</v>
      </c>
      <c r="CA40" s="37">
        <f>BZ40-BY40</f>
        <v>-31.808197289063475</v>
      </c>
      <c r="CB40" s="54">
        <f>CA40*(CA40&lt;&gt;0)</f>
        <v>-31.808197289063475</v>
      </c>
      <c r="CC40" s="26">
        <f>CB40/$CB$127</f>
        <v>-2.2559005169548552E-2</v>
      </c>
      <c r="CD40" s="47">
        <f>CC40 * $CA$127</f>
        <v>-31.808197289063475</v>
      </c>
      <c r="CE40" s="48">
        <f>IF(CD40&gt;0, V40, W40)</f>
        <v>9.6071166576226954</v>
      </c>
      <c r="CF40" s="65">
        <f>CD40/CE40</f>
        <v>-3.3108994532532816</v>
      </c>
      <c r="CG40" t="s">
        <v>225</v>
      </c>
      <c r="CH40" s="66">
        <v>0</v>
      </c>
      <c r="CI40" s="15">
        <f>AZ40*$CH$130</f>
        <v>28.432479414147668</v>
      </c>
      <c r="CJ40" s="37">
        <f>CI40-CH40</f>
        <v>28.432479414147668</v>
      </c>
      <c r="CK40" s="54">
        <f>CJ40*(CJ40&lt;&gt;0)</f>
        <v>28.432479414147668</v>
      </c>
      <c r="CL40" s="26">
        <f>CK40/$CK$127</f>
        <v>4.1849395664038357E-3</v>
      </c>
      <c r="CM40" s="47">
        <f>CL40 * $CJ$127</f>
        <v>28.432479414147668</v>
      </c>
      <c r="CN40" s="48">
        <f>IF(CD40&gt;0,V40,W40)</f>
        <v>9.6071166576226954</v>
      </c>
      <c r="CO40" s="65">
        <f>CM40/CN40</f>
        <v>2.9595226567367772</v>
      </c>
      <c r="CP40" s="70">
        <f>N40</f>
        <v>0</v>
      </c>
      <c r="CQ40" s="1">
        <f>BW40+BY40</f>
        <v>96</v>
      </c>
    </row>
    <row r="41" spans="1:95" x14ac:dyDescent="0.2">
      <c r="A41" s="32" t="s">
        <v>265</v>
      </c>
      <c r="B41">
        <v>0</v>
      </c>
      <c r="C41">
        <v>1</v>
      </c>
      <c r="D41">
        <v>0.62455017992802797</v>
      </c>
      <c r="E41">
        <v>0.37544982007197097</v>
      </c>
      <c r="F41">
        <v>0.61351888667992005</v>
      </c>
      <c r="G41">
        <v>0.61351888667992005</v>
      </c>
      <c r="H41">
        <v>0.26557925554161399</v>
      </c>
      <c r="I41">
        <v>0.25805102467586699</v>
      </c>
      <c r="J41">
        <v>0.26178808037259399</v>
      </c>
      <c r="K41">
        <v>0.40076418454780499</v>
      </c>
      <c r="L41">
        <v>0.33773528520811102</v>
      </c>
      <c r="M41">
        <v>1.18591728821306</v>
      </c>
      <c r="N41" s="21">
        <v>0</v>
      </c>
      <c r="O41">
        <v>1.0026901760342299</v>
      </c>
      <c r="P41">
        <v>0.97729720680183096</v>
      </c>
      <c r="Q41">
        <v>1.0034246541787499</v>
      </c>
      <c r="R41">
        <v>0.98645069667170504</v>
      </c>
      <c r="S41">
        <v>3</v>
      </c>
      <c r="T41" s="27">
        <f>IF(C41,P41,R41)</f>
        <v>0.97729720680183096</v>
      </c>
      <c r="U41" s="27">
        <f>IF(D41 = 0,O41,Q41)</f>
        <v>1.0034246541787499</v>
      </c>
      <c r="V41" s="39">
        <f>S41*T41^(1-N41)</f>
        <v>2.931891620405493</v>
      </c>
      <c r="W41" s="38">
        <f>S41*U41^(N41+1)</f>
        <v>3.0102739625362496</v>
      </c>
      <c r="X41" s="44">
        <f>0.5 * (D41-MAX($D$3:$D$126))/(MIN($D$3:$D$126)-MAX($D$3:$D$126)) + 0.75</f>
        <v>0.92688483844241953</v>
      </c>
      <c r="Y41" s="44">
        <f>AVERAGE(D41, F41, G41, H41, I41, J41, K41)</f>
        <v>0.43396721406082117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PERCENTILE($L$2:$L$126, 0.05)</f>
        <v>-7.9040341213011109E-2</v>
      </c>
      <c r="AG41" s="22">
        <f>PERCENTILE($L$2:$L$126, 0.95)</f>
        <v>0.99713792047032956</v>
      </c>
      <c r="AH41" s="22">
        <f>MIN(MAX(L41,AF41), AG41)</f>
        <v>0.33773528520811102</v>
      </c>
      <c r="AI41" s="22">
        <f>AH41-$AH$127+1</f>
        <v>1.4167756264211222</v>
      </c>
      <c r="AJ41" s="22">
        <f>PERCENTILE($M$2:$M$126, 0.02)</f>
        <v>-0.66434473742159872</v>
      </c>
      <c r="AK41" s="22">
        <f>PERCENTILE($M$2:$M$126, 0.98)</f>
        <v>1.2320583287577402</v>
      </c>
      <c r="AL41" s="22">
        <f>MIN(MAX(M41,AJ41), AK41)</f>
        <v>1.18591728821306</v>
      </c>
      <c r="AM41" s="22">
        <f>AL41-$AL$127 + 1</f>
        <v>2.8502620256346587</v>
      </c>
      <c r="AN41" s="46">
        <v>0</v>
      </c>
      <c r="AO41" s="49">
        <v>0</v>
      </c>
      <c r="AP41" s="51">
        <v>0.5</v>
      </c>
      <c r="AQ41" s="50">
        <v>1</v>
      </c>
      <c r="AR41" s="17">
        <f>(AI41^4)*AB41*AE41*AN41</f>
        <v>0</v>
      </c>
      <c r="AS41" s="17">
        <f>(AI41^4) *Z41*AC41*AO41</f>
        <v>0</v>
      </c>
      <c r="AT41" s="17">
        <f>(AM41^4)*AA41*AP41*AQ41</f>
        <v>32.99963612645238</v>
      </c>
      <c r="AU41" s="17">
        <f>MIN(AR41, 0.05*AR$127)</f>
        <v>0</v>
      </c>
      <c r="AV41" s="17">
        <f>MIN(AS41, 0.05*AS$127)</f>
        <v>0</v>
      </c>
      <c r="AW41" s="17">
        <f>MIN(AT41, 0.05*AT$127)</f>
        <v>32.99963612645238</v>
      </c>
      <c r="AX41" s="14">
        <f>AU41/$AU$127</f>
        <v>0</v>
      </c>
      <c r="AY41" s="14">
        <f>AV41/$AV$127</f>
        <v>0</v>
      </c>
      <c r="AZ41" s="67">
        <f>AW41/$AW$127</f>
        <v>1.9504399735673014E-2</v>
      </c>
      <c r="BA41" s="21">
        <f>N41</f>
        <v>0</v>
      </c>
      <c r="BB41" s="66">
        <v>0</v>
      </c>
      <c r="BC41" s="15">
        <f>$D$133*AX41</f>
        <v>0</v>
      </c>
      <c r="BD41" s="19">
        <f>BC41-BB41</f>
        <v>0</v>
      </c>
      <c r="BE41" s="53">
        <f>BD41*IF($BD$127 &gt; 0, (BD41&gt;0), (BD41&lt;0))</f>
        <v>0</v>
      </c>
      <c r="BF41" s="61">
        <f>BE41/$BE$127</f>
        <v>0</v>
      </c>
      <c r="BG41" s="62">
        <f>BF41*$BD$127</f>
        <v>0</v>
      </c>
      <c r="BH41" s="63">
        <f>(IF(BG41 &gt; 0, V41, W41))</f>
        <v>3.0102739625362496</v>
      </c>
      <c r="BI41" s="46">
        <f>BG41/BH41</f>
        <v>0</v>
      </c>
      <c r="BJ41" s="64" t="e">
        <f>BB41/BC41</f>
        <v>#DIV/0!</v>
      </c>
      <c r="BK41" s="66">
        <v>0</v>
      </c>
      <c r="BL41" s="66">
        <v>0</v>
      </c>
      <c r="BM41" s="66">
        <v>0</v>
      </c>
      <c r="BN41" s="10">
        <f>SUM(BK41:BM41)</f>
        <v>0</v>
      </c>
      <c r="BO41" s="15">
        <f>AY41*$D$132</f>
        <v>0</v>
      </c>
      <c r="BP41" s="9">
        <f>BO41-BN41</f>
        <v>0</v>
      </c>
      <c r="BQ41" s="53">
        <f>BP41*IF($BP$127 &gt; 0, (BP41&gt;0), (BP41&lt;0))</f>
        <v>0</v>
      </c>
      <c r="BR41" s="7">
        <f>BQ41/$BQ$127</f>
        <v>0</v>
      </c>
      <c r="BS41" s="62">
        <f>BR41*$BP$127</f>
        <v>0</v>
      </c>
      <c r="BT41" s="48">
        <f>IF(BS41&gt;0,V41,W41)</f>
        <v>3.0102739625362496</v>
      </c>
      <c r="BU41" s="46">
        <f>BS41/BT41</f>
        <v>0</v>
      </c>
      <c r="BV41" s="64" t="e">
        <f>BN41/BO41</f>
        <v>#DIV/0!</v>
      </c>
      <c r="BW41" s="16">
        <f>BB41+BN41+BY41</f>
        <v>0</v>
      </c>
      <c r="BX41" s="69">
        <f>BC41+BO41+BZ41</f>
        <v>92.957969140217585</v>
      </c>
      <c r="BY41" s="66">
        <v>0</v>
      </c>
      <c r="BZ41" s="15">
        <f>AZ41*$D$135</f>
        <v>92.957969140217585</v>
      </c>
      <c r="CA41" s="37">
        <f>BZ41-BY41</f>
        <v>92.957969140217585</v>
      </c>
      <c r="CB41" s="54">
        <f>CA41*(CA41&lt;&gt;0)</f>
        <v>92.957969140217585</v>
      </c>
      <c r="CC41" s="26">
        <f>CB41/$CB$127</f>
        <v>6.5927637688097548E-2</v>
      </c>
      <c r="CD41" s="47">
        <f>CC41 * $CA$127</f>
        <v>92.957969140217585</v>
      </c>
      <c r="CE41" s="48">
        <f>IF(CD41&gt;0, V41, W41)</f>
        <v>2.931891620405493</v>
      </c>
      <c r="CF41" s="65">
        <f>CD41/CE41</f>
        <v>31.705799932454905</v>
      </c>
      <c r="CG41" t="s">
        <v>225</v>
      </c>
      <c r="CH41" s="66">
        <v>0</v>
      </c>
      <c r="CI41" s="15">
        <f>AZ41*$CH$130</f>
        <v>163.23232138784746</v>
      </c>
      <c r="CJ41" s="37">
        <f>CI41-CH41</f>
        <v>163.23232138784746</v>
      </c>
      <c r="CK41" s="54">
        <f>CJ41*(CJ41&lt;&gt;0)</f>
        <v>163.23232138784746</v>
      </c>
      <c r="CL41" s="26">
        <f>CK41/$CK$127</f>
        <v>2.4025952515137977E-2</v>
      </c>
      <c r="CM41" s="47">
        <f>CL41 * $CJ$127</f>
        <v>163.23232138784746</v>
      </c>
      <c r="CN41" s="48">
        <f>IF(CD41&gt;0,V41,W41)</f>
        <v>2.931891620405493</v>
      </c>
      <c r="CO41" s="65">
        <f>CM41/CN41</f>
        <v>55.67474604169432</v>
      </c>
      <c r="CP41" s="70">
        <f>N41</f>
        <v>0</v>
      </c>
      <c r="CQ41" s="1">
        <f>BW41+BY41</f>
        <v>0</v>
      </c>
    </row>
    <row r="42" spans="1:95" x14ac:dyDescent="0.2">
      <c r="A42" s="28" t="s">
        <v>115</v>
      </c>
      <c r="B42">
        <v>1</v>
      </c>
      <c r="C42">
        <v>1</v>
      </c>
      <c r="D42">
        <v>0.392597488433575</v>
      </c>
      <c r="E42">
        <v>0.607402511566424</v>
      </c>
      <c r="F42">
        <v>0.52521283562540899</v>
      </c>
      <c r="G42">
        <v>0.52521283562540899</v>
      </c>
      <c r="H42">
        <v>0.30007127583749099</v>
      </c>
      <c r="I42">
        <v>0.13257305773342801</v>
      </c>
      <c r="J42">
        <v>0.19945266750722301</v>
      </c>
      <c r="K42">
        <v>0.323658927073734</v>
      </c>
      <c r="L42">
        <v>0.70351934807340799</v>
      </c>
      <c r="M42">
        <v>0.57270292113328203</v>
      </c>
      <c r="N42" s="21">
        <v>0</v>
      </c>
      <c r="O42">
        <v>1.0058710301242999</v>
      </c>
      <c r="P42">
        <v>0.98737751009280195</v>
      </c>
      <c r="Q42">
        <v>1.00918974568283</v>
      </c>
      <c r="R42">
        <v>0.99449051162272994</v>
      </c>
      <c r="S42">
        <v>38.290000915527301</v>
      </c>
      <c r="T42" s="27">
        <f>IF(C42,P42,R42)</f>
        <v>0.98737751009280195</v>
      </c>
      <c r="U42" s="27">
        <f>IF(D42 = 0,O42,Q42)</f>
        <v>1.00918974568283</v>
      </c>
      <c r="V42" s="39">
        <f>S42*T42^(1-N42)</f>
        <v>37.806685765424454</v>
      </c>
      <c r="W42" s="38">
        <f>S42*U42^(N42+1)</f>
        <v>38.641876286136323</v>
      </c>
      <c r="X42" s="44">
        <f>0.5 * (D42-MAX($D$3:$D$126))/(MIN($D$3:$D$126)-MAX($D$3:$D$126)) + 0.75</f>
        <v>1.0470409447861699</v>
      </c>
      <c r="Y42" s="44">
        <f>AVERAGE(D42, F42, G42, H42, I42, J42, K42)</f>
        <v>0.34268272683375273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PERCENTILE($L$2:$L$126, 0.05)</f>
        <v>-7.9040341213011109E-2</v>
      </c>
      <c r="AG42" s="22">
        <f>PERCENTILE($L$2:$L$126, 0.95)</f>
        <v>0.99713792047032956</v>
      </c>
      <c r="AH42" s="22">
        <f>MIN(MAX(L42,AF42), AG42)</f>
        <v>0.70351934807340799</v>
      </c>
      <c r="AI42" s="22">
        <f>AH42-$AH$127+1</f>
        <v>1.7825596892864191</v>
      </c>
      <c r="AJ42" s="22">
        <f>PERCENTILE($M$2:$M$126, 0.02)</f>
        <v>-0.66434473742159872</v>
      </c>
      <c r="AK42" s="22">
        <f>PERCENTILE($M$2:$M$126, 0.98)</f>
        <v>1.2320583287577402</v>
      </c>
      <c r="AL42" s="22">
        <f>MIN(MAX(M42,AJ42), AK42)</f>
        <v>0.57270292113328203</v>
      </c>
      <c r="AM42" s="22">
        <f>AL42-$AL$127 + 1</f>
        <v>2.2370476585548809</v>
      </c>
      <c r="AN42" s="46">
        <v>1</v>
      </c>
      <c r="AO42" s="46">
        <v>1</v>
      </c>
      <c r="AP42" s="51">
        <v>1</v>
      </c>
      <c r="AQ42" s="21">
        <v>1</v>
      </c>
      <c r="AR42" s="17">
        <f>(AI42^4)*AB42*AE42*AN42</f>
        <v>10.096627286859571</v>
      </c>
      <c r="AS42" s="17">
        <f>(AI42^4) *Z42*AC42*AO42</f>
        <v>10.096627286859571</v>
      </c>
      <c r="AT42" s="17">
        <f>(AM42^4)*AA42*AP42*AQ42</f>
        <v>25.043841470369127</v>
      </c>
      <c r="AU42" s="17">
        <f>MIN(AR42, 0.05*AR$127)</f>
        <v>10.096627286859571</v>
      </c>
      <c r="AV42" s="17">
        <f>MIN(AS42, 0.05*AS$127)</f>
        <v>10.096627286859571</v>
      </c>
      <c r="AW42" s="17">
        <f>MIN(AT42, 0.05*AT$127)</f>
        <v>25.043841470369127</v>
      </c>
      <c r="AX42" s="14">
        <f>AU42/$AU$127</f>
        <v>1.5679040938552116E-2</v>
      </c>
      <c r="AY42" s="14">
        <f>AV42/$AV$127</f>
        <v>2.0929424667883195E-2</v>
      </c>
      <c r="AZ42" s="67">
        <f>AW42/$AW$127</f>
        <v>1.4802135789714142E-2</v>
      </c>
      <c r="BA42" s="21">
        <f>N42</f>
        <v>0</v>
      </c>
      <c r="BB42" s="66">
        <v>1914</v>
      </c>
      <c r="BC42" s="15">
        <f>$D$133*AX42</f>
        <v>1905.6933518353785</v>
      </c>
      <c r="BD42" s="19">
        <f>BC42-BB42</f>
        <v>-8.3066481646214925</v>
      </c>
      <c r="BE42" s="53">
        <f>BD42*IF($BD$127 &gt; 0, (BD42&gt;0), (BD42&lt;0))</f>
        <v>0</v>
      </c>
      <c r="BF42" s="61">
        <f>BE42/$BE$127</f>
        <v>0</v>
      </c>
      <c r="BG42" s="62">
        <f>BF42*$BD$127</f>
        <v>0</v>
      </c>
      <c r="BH42" s="63">
        <f>(IF(BG42 &gt; 0, V42, W42))</f>
        <v>38.641876286136323</v>
      </c>
      <c r="BI42" s="46">
        <f>BG42/BH42</f>
        <v>0</v>
      </c>
      <c r="BJ42" s="64">
        <f>BB42/BC42</f>
        <v>1.0043588587621515</v>
      </c>
      <c r="BK42" s="66">
        <v>1225</v>
      </c>
      <c r="BL42" s="66">
        <v>3025</v>
      </c>
      <c r="BM42" s="66">
        <v>77</v>
      </c>
      <c r="BN42" s="10">
        <f>SUM(BK42:BM42)</f>
        <v>4327</v>
      </c>
      <c r="BO42" s="15">
        <f>AY42*$D$132</f>
        <v>3778.9332003343184</v>
      </c>
      <c r="BP42" s="9">
        <f>BO42-BN42</f>
        <v>-548.06679966568163</v>
      </c>
      <c r="BQ42" s="53">
        <f>BP42*IF($BP$127 &gt; 0, (BP42&gt;0), (BP42&lt;0))</f>
        <v>0</v>
      </c>
      <c r="BR42" s="7">
        <f>BQ42/$BQ$127</f>
        <v>0</v>
      </c>
      <c r="BS42" s="62">
        <f>BR42*$BP$127</f>
        <v>0</v>
      </c>
      <c r="BT42" s="48">
        <f>IF(BS42&gt;0,V42,W42)</f>
        <v>38.641876286136323</v>
      </c>
      <c r="BU42" s="46">
        <f>BS42/BT42</f>
        <v>0</v>
      </c>
      <c r="BV42" s="64">
        <f>BN42/BO42</f>
        <v>1.1450321481250831</v>
      </c>
      <c r="BW42" s="16">
        <f>BB42+BN42+BY42</f>
        <v>6356</v>
      </c>
      <c r="BX42" s="69">
        <f>BC42+BO42+BZ42</f>
        <v>5755.1735313434747</v>
      </c>
      <c r="BY42" s="66">
        <v>115</v>
      </c>
      <c r="BZ42" s="15">
        <f>AZ42*$D$135</f>
        <v>70.546979173777601</v>
      </c>
      <c r="CA42" s="37">
        <f>BZ42-BY42</f>
        <v>-44.453020826222399</v>
      </c>
      <c r="CB42" s="54">
        <f>CA42*(CA42&lt;&gt;0)</f>
        <v>-44.453020826222399</v>
      </c>
      <c r="CC42" s="26">
        <f>CB42/$CB$127</f>
        <v>-3.1526965124980412E-2</v>
      </c>
      <c r="CD42" s="47">
        <f>CC42 * $CA$127</f>
        <v>-44.453020826222399</v>
      </c>
      <c r="CE42" s="48">
        <f>IF(CD42&gt;0, V42, W42)</f>
        <v>38.641876286136323</v>
      </c>
      <c r="CF42" s="65">
        <f>CD42/CE42</f>
        <v>-1.1503846370464925</v>
      </c>
      <c r="CG42" t="s">
        <v>225</v>
      </c>
      <c r="CH42" s="66">
        <v>0</v>
      </c>
      <c r="CI42" s="15">
        <f>AZ42*$CH$130</f>
        <v>123.87907442411766</v>
      </c>
      <c r="CJ42" s="37">
        <f>CI42-CH42</f>
        <v>123.87907442411766</v>
      </c>
      <c r="CK42" s="54">
        <f>CJ42*(CJ42&lt;&gt;0)</f>
        <v>123.87907442411766</v>
      </c>
      <c r="CL42" s="26">
        <f>CK42/$CK$127</f>
        <v>1.8233599414795059E-2</v>
      </c>
      <c r="CM42" s="47">
        <f>CL42 * $CJ$127</f>
        <v>123.87907442411766</v>
      </c>
      <c r="CN42" s="48">
        <f>IF(CD42&gt;0,V42,W42)</f>
        <v>38.641876286136323</v>
      </c>
      <c r="CO42" s="65">
        <f>CM42/CN42</f>
        <v>3.2058245181164295</v>
      </c>
      <c r="CP42" s="70">
        <f>N42</f>
        <v>0</v>
      </c>
      <c r="CQ42" s="1">
        <f>BW42+BY42</f>
        <v>6471</v>
      </c>
    </row>
    <row r="43" spans="1:95" x14ac:dyDescent="0.2">
      <c r="A43" s="28" t="s">
        <v>204</v>
      </c>
      <c r="B43">
        <v>0</v>
      </c>
      <c r="C43">
        <v>0</v>
      </c>
      <c r="D43">
        <v>0.19586776859504099</v>
      </c>
      <c r="E43">
        <v>0.80413223140495804</v>
      </c>
      <c r="F43">
        <v>9.7491909385113207E-2</v>
      </c>
      <c r="G43">
        <v>9.7491909385113207E-2</v>
      </c>
      <c r="H43">
        <v>5.8552906733584202E-2</v>
      </c>
      <c r="I43">
        <v>0.217482225010455</v>
      </c>
      <c r="J43">
        <v>0.112845985472455</v>
      </c>
      <c r="K43">
        <v>0.104888372044542</v>
      </c>
      <c r="L43">
        <v>1.19888217055744</v>
      </c>
      <c r="M43">
        <v>1.3099605175712099</v>
      </c>
      <c r="N43" s="21">
        <v>0</v>
      </c>
      <c r="O43">
        <v>1.03206800245388</v>
      </c>
      <c r="P43">
        <v>0.96231397872216096</v>
      </c>
      <c r="Q43">
        <v>1</v>
      </c>
      <c r="R43">
        <v>0.9913793183181</v>
      </c>
      <c r="S43">
        <v>0.89850002527236905</v>
      </c>
      <c r="T43" s="27">
        <f>IF(C43,P43,R43)</f>
        <v>0.9913793183181</v>
      </c>
      <c r="U43" s="27">
        <f>IF(D43 = 0,O43,Q43)</f>
        <v>1</v>
      </c>
      <c r="V43" s="39">
        <f>S43*T43^(1-N43)</f>
        <v>0.89075434256331687</v>
      </c>
      <c r="W43" s="38">
        <f>S43*U43^(N43+1)</f>
        <v>0.89850002527236905</v>
      </c>
      <c r="X43" s="44">
        <f>0.5 * (D43-MAX($D$3:$D$126))/(MIN($D$3:$D$126)-MAX($D$3:$D$126)) + 0.75</f>
        <v>1.1489508514382358</v>
      </c>
      <c r="Y43" s="44">
        <f>AVERAGE(D43, F43, G43, H43, I43, J43, K43)</f>
        <v>0.12637443951804339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PERCENTILE($L$2:$L$126, 0.05)</f>
        <v>-7.9040341213011109E-2</v>
      </c>
      <c r="AG43" s="22">
        <f>PERCENTILE($L$2:$L$126, 0.95)</f>
        <v>0.99713792047032956</v>
      </c>
      <c r="AH43" s="22">
        <f>MIN(MAX(L43,AF43), AG43)</f>
        <v>0.99713792047032956</v>
      </c>
      <c r="AI43" s="22">
        <f>AH43-$AH$127+1</f>
        <v>2.0761782616833404</v>
      </c>
      <c r="AJ43" s="22">
        <f>PERCENTILE($M$2:$M$126, 0.02)</f>
        <v>-0.66434473742159872</v>
      </c>
      <c r="AK43" s="22">
        <f>PERCENTILE($M$2:$M$126, 0.98)</f>
        <v>1.2320583287577402</v>
      </c>
      <c r="AL43" s="22">
        <f>MIN(MAX(M43,AJ43), AK43)</f>
        <v>1.2320583287577402</v>
      </c>
      <c r="AM43" s="22">
        <f>AL43-$AL$127 + 1</f>
        <v>2.8964030661793387</v>
      </c>
      <c r="AN43" s="46">
        <v>0</v>
      </c>
      <c r="AO43" s="49">
        <v>0</v>
      </c>
      <c r="AP43" s="51">
        <v>0.5</v>
      </c>
      <c r="AQ43" s="50">
        <v>1</v>
      </c>
      <c r="AR43" s="17">
        <f>(AI43^4)*AB43*AE43*AN43</f>
        <v>0</v>
      </c>
      <c r="AS43" s="17">
        <f>(AI43^4) *Z43*AC43*AO43</f>
        <v>0</v>
      </c>
      <c r="AT43" s="17">
        <f>(AM43^4)*AA43*AP43*AQ43</f>
        <v>35.188924916312843</v>
      </c>
      <c r="AU43" s="17">
        <f>MIN(AR43, 0.05*AR$127)</f>
        <v>0</v>
      </c>
      <c r="AV43" s="17">
        <f>MIN(AS43, 0.05*AS$127)</f>
        <v>0</v>
      </c>
      <c r="AW43" s="17">
        <f>MIN(AT43, 0.05*AT$127)</f>
        <v>35.188924916312843</v>
      </c>
      <c r="AX43" s="14">
        <f>AU43/$AU$127</f>
        <v>0</v>
      </c>
      <c r="AY43" s="14">
        <f>AV43/$AV$127</f>
        <v>0</v>
      </c>
      <c r="AZ43" s="67">
        <f>AW43/$AW$127</f>
        <v>2.0798376539860792E-2</v>
      </c>
      <c r="BA43" s="21">
        <f>N43</f>
        <v>0</v>
      </c>
      <c r="BB43" s="66">
        <v>0</v>
      </c>
      <c r="BC43" s="15">
        <f>$D$133*AX43</f>
        <v>0</v>
      </c>
      <c r="BD43" s="19">
        <f>BC43-BB43</f>
        <v>0</v>
      </c>
      <c r="BE43" s="53">
        <f>BD43*IF($BD$127 &gt; 0, (BD43&gt;0), (BD43&lt;0))</f>
        <v>0</v>
      </c>
      <c r="BF43" s="61">
        <f>BE43/$BE$127</f>
        <v>0</v>
      </c>
      <c r="BG43" s="62">
        <f>BF43*$BD$127</f>
        <v>0</v>
      </c>
      <c r="BH43" s="63">
        <f>(IF(BG43 &gt; 0, V43, W43))</f>
        <v>0.89850002527236905</v>
      </c>
      <c r="BI43" s="46">
        <f>BG43/BH43</f>
        <v>0</v>
      </c>
      <c r="BJ43" s="64" t="e">
        <f>BB43/BC43</f>
        <v>#DIV/0!</v>
      </c>
      <c r="BK43" s="66">
        <v>0</v>
      </c>
      <c r="BL43" s="66">
        <v>0</v>
      </c>
      <c r="BM43" s="66">
        <v>0</v>
      </c>
      <c r="BN43" s="10">
        <f>SUM(BK43:BM43)</f>
        <v>0</v>
      </c>
      <c r="BO43" s="15">
        <f>AY43*$D$132</f>
        <v>0</v>
      </c>
      <c r="BP43" s="9">
        <f>BO43-BN43</f>
        <v>0</v>
      </c>
      <c r="BQ43" s="53">
        <f>BP43*IF($BP$127 &gt; 0, (BP43&gt;0), (BP43&lt;0))</f>
        <v>0</v>
      </c>
      <c r="BR43" s="7">
        <f>BQ43/$BQ$127</f>
        <v>0</v>
      </c>
      <c r="BS43" s="62">
        <f>BR43*$BP$127</f>
        <v>0</v>
      </c>
      <c r="BT43" s="48">
        <f>IF(BS43&gt;0,V43,W43)</f>
        <v>0.89850002527236905</v>
      </c>
      <c r="BU43" s="46">
        <f>BS43/BT43</f>
        <v>0</v>
      </c>
      <c r="BV43" s="64" t="e">
        <f>BN43/BO43</f>
        <v>#DIV/0!</v>
      </c>
      <c r="BW43" s="16">
        <f>BB43+BN43+BY43</f>
        <v>88</v>
      </c>
      <c r="BX43" s="69">
        <f>BC43+BO43+BZ43</f>
        <v>99.125062588976533</v>
      </c>
      <c r="BY43" s="66">
        <v>88</v>
      </c>
      <c r="BZ43" s="15">
        <f>AZ43*$D$135</f>
        <v>99.125062588976533</v>
      </c>
      <c r="CA43" s="37">
        <f>BZ43-BY43</f>
        <v>11.125062588976533</v>
      </c>
      <c r="CB43" s="54">
        <f>CA43*(CA43&lt;&gt;0)</f>
        <v>11.125062588976533</v>
      </c>
      <c r="CC43" s="26">
        <f>CB43/$CB$127</f>
        <v>7.8901153113308704E-3</v>
      </c>
      <c r="CD43" s="47">
        <f>CC43 * $CA$127</f>
        <v>11.125062588976533</v>
      </c>
      <c r="CE43" s="48">
        <f>IF(CD43&gt;0, V43, W43)</f>
        <v>0.89075434256331687</v>
      </c>
      <c r="CF43" s="65">
        <f>CD43/CE43</f>
        <v>12.489484538421701</v>
      </c>
      <c r="CG43" t="s">
        <v>225</v>
      </c>
      <c r="CH43" s="66">
        <v>0</v>
      </c>
      <c r="CI43" s="15">
        <f>AZ43*$CH$130</f>
        <v>174.06161326209497</v>
      </c>
      <c r="CJ43" s="37">
        <f>CI43-CH43</f>
        <v>174.06161326209497</v>
      </c>
      <c r="CK43" s="54">
        <f>CJ43*(CJ43&lt;&gt;0)</f>
        <v>174.06161326209497</v>
      </c>
      <c r="CL43" s="26">
        <f>CK43/$CK$127</f>
        <v>2.5619901863717237E-2</v>
      </c>
      <c r="CM43" s="47">
        <f>CL43 * $CJ$127</f>
        <v>174.06161326209497</v>
      </c>
      <c r="CN43" s="48">
        <f>IF(CD43&gt;0,V43,W43)</f>
        <v>0.89075434256331687</v>
      </c>
      <c r="CO43" s="65">
        <f>CM43/CN43</f>
        <v>195.40922221181566</v>
      </c>
      <c r="CP43" s="70">
        <f>N43</f>
        <v>0</v>
      </c>
      <c r="CQ43" s="1">
        <f>BW43+BY43</f>
        <v>176</v>
      </c>
    </row>
    <row r="44" spans="1:95" x14ac:dyDescent="0.2">
      <c r="A44" s="28" t="s">
        <v>266</v>
      </c>
      <c r="B44">
        <v>0</v>
      </c>
      <c r="C44">
        <v>1</v>
      </c>
      <c r="D44">
        <v>0.90603758496601305</v>
      </c>
      <c r="E44">
        <v>9.3962415033986293E-2</v>
      </c>
      <c r="F44">
        <v>0.97097415506958196</v>
      </c>
      <c r="G44">
        <v>0.97097415506958196</v>
      </c>
      <c r="H44">
        <v>0.97114178168130405</v>
      </c>
      <c r="I44">
        <v>0.91718946047678795</v>
      </c>
      <c r="J44">
        <v>0.94378016867634096</v>
      </c>
      <c r="K44">
        <v>0.95728060246300695</v>
      </c>
      <c r="L44">
        <v>0.69809442807564004</v>
      </c>
      <c r="M44">
        <v>1.1612028915186601</v>
      </c>
      <c r="N44" s="21">
        <v>0</v>
      </c>
      <c r="O44">
        <v>1.0030965057235</v>
      </c>
      <c r="P44">
        <v>0.99522081552292596</v>
      </c>
      <c r="Q44">
        <v>1.0033289779646299</v>
      </c>
      <c r="R44">
        <v>0.98948629583756198</v>
      </c>
      <c r="S44">
        <v>61.990001678466797</v>
      </c>
      <c r="T44" s="27">
        <f>IF(C44,P44,R44)</f>
        <v>0.99522081552292596</v>
      </c>
      <c r="U44" s="27">
        <f>IF(D44 = 0,O44,Q44)</f>
        <v>1.0033289779646299</v>
      </c>
      <c r="V44" s="39">
        <f>S44*T44^(1-N44)</f>
        <v>61.693740024711275</v>
      </c>
      <c r="W44" s="38">
        <f>S44*U44^(N44+1)</f>
        <v>62.196365028081786</v>
      </c>
      <c r="X44" s="44">
        <f>0.5 * (D44-MAX($D$3:$D$126))/(MIN($D$3:$D$126)-MAX($D$3:$D$126)) + 0.75</f>
        <v>0.78106876553438298</v>
      </c>
      <c r="Y44" s="44">
        <f>AVERAGE(D44, F44, G44, H44, I44, J44, K44)</f>
        <v>0.94819684405751659</v>
      </c>
      <c r="Z44" s="22">
        <f>AI44^N44</f>
        <v>1</v>
      </c>
      <c r="AA44" s="22">
        <f>(Z44+AB44)/2</f>
        <v>1</v>
      </c>
      <c r="AB44" s="22">
        <f>AM44^N44</f>
        <v>1</v>
      </c>
      <c r="AC44" s="22">
        <v>1</v>
      </c>
      <c r="AD44" s="22">
        <v>1</v>
      </c>
      <c r="AE44" s="22">
        <v>1</v>
      </c>
      <c r="AF44" s="22">
        <f>PERCENTILE($L$2:$L$126, 0.05)</f>
        <v>-7.9040341213011109E-2</v>
      </c>
      <c r="AG44" s="22">
        <f>PERCENTILE($L$2:$L$126, 0.95)</f>
        <v>0.99713792047032956</v>
      </c>
      <c r="AH44" s="22">
        <f>MIN(MAX(L44,AF44), AG44)</f>
        <v>0.69809442807564004</v>
      </c>
      <c r="AI44" s="22">
        <f>AH44-$AH$127+1</f>
        <v>1.7771347692886512</v>
      </c>
      <c r="AJ44" s="22">
        <f>PERCENTILE($M$2:$M$126, 0.02)</f>
        <v>-0.66434473742159872</v>
      </c>
      <c r="AK44" s="22">
        <f>PERCENTILE($M$2:$M$126, 0.98)</f>
        <v>1.2320583287577402</v>
      </c>
      <c r="AL44" s="22">
        <f>MIN(MAX(M44,AJ44), AK44)</f>
        <v>1.1612028915186601</v>
      </c>
      <c r="AM44" s="22">
        <f>AL44-$AL$127 + 1</f>
        <v>2.8255476289402588</v>
      </c>
      <c r="AN44" s="46">
        <v>0</v>
      </c>
      <c r="AO44" s="49">
        <v>0</v>
      </c>
      <c r="AP44" s="51">
        <v>0.5</v>
      </c>
      <c r="AQ44" s="50">
        <v>1</v>
      </c>
      <c r="AR44" s="17">
        <f>(AI44^4)*AB44*AE44*AN44</f>
        <v>0</v>
      </c>
      <c r="AS44" s="17">
        <f>(AI44^4) *Z44*AC44*AO44</f>
        <v>0</v>
      </c>
      <c r="AT44" s="17">
        <f>(AM44^4)*AA44*AP44*AQ44</f>
        <v>31.869887756192014</v>
      </c>
      <c r="AU44" s="17">
        <f>MIN(AR44, 0.05*AR$127)</f>
        <v>0</v>
      </c>
      <c r="AV44" s="17">
        <f>MIN(AS44, 0.05*AS$127)</f>
        <v>0</v>
      </c>
      <c r="AW44" s="17">
        <f>MIN(AT44, 0.05*AT$127)</f>
        <v>31.869887756192014</v>
      </c>
      <c r="AX44" s="14">
        <f>AU44/$AU$127</f>
        <v>0</v>
      </c>
      <c r="AY44" s="14">
        <f>AV44/$AV$127</f>
        <v>0</v>
      </c>
      <c r="AZ44" s="67">
        <f>AW44/$AW$127</f>
        <v>1.8836663166401573E-2</v>
      </c>
      <c r="BA44" s="21">
        <f>N44</f>
        <v>0</v>
      </c>
      <c r="BB44" s="66">
        <v>0</v>
      </c>
      <c r="BC44" s="15">
        <f>$D$133*AX44</f>
        <v>0</v>
      </c>
      <c r="BD44" s="19">
        <f>BC44-BB44</f>
        <v>0</v>
      </c>
      <c r="BE44" s="53">
        <f>BD44*IF($BD$127 &gt; 0, (BD44&gt;0), (BD44&lt;0))</f>
        <v>0</v>
      </c>
      <c r="BF44" s="61">
        <f>BE44/$BE$127</f>
        <v>0</v>
      </c>
      <c r="BG44" s="62">
        <f>BF44*$BD$127</f>
        <v>0</v>
      </c>
      <c r="BH44" s="63">
        <f>(IF(BG44 &gt; 0, V44, W44))</f>
        <v>62.196365028081786</v>
      </c>
      <c r="BI44" s="46">
        <f>BG44/BH44</f>
        <v>0</v>
      </c>
      <c r="BJ44" s="64" t="e">
        <f>BB44/BC44</f>
        <v>#DIV/0!</v>
      </c>
      <c r="BK44" s="66">
        <v>0</v>
      </c>
      <c r="BL44" s="66">
        <v>0</v>
      </c>
      <c r="BM44" s="66">
        <v>0</v>
      </c>
      <c r="BN44" s="10">
        <f>SUM(BK44:BM44)</f>
        <v>0</v>
      </c>
      <c r="BO44" s="15">
        <f>AY44*$D$132</f>
        <v>0</v>
      </c>
      <c r="BP44" s="9">
        <f>BO44-BN44</f>
        <v>0</v>
      </c>
      <c r="BQ44" s="53">
        <f>BP44*IF($BP$127 &gt; 0, (BP44&gt;0), (BP44&lt;0))</f>
        <v>0</v>
      </c>
      <c r="BR44" s="7">
        <f>BQ44/$BQ$127</f>
        <v>0</v>
      </c>
      <c r="BS44" s="62">
        <f>BR44*$BP$127</f>
        <v>0</v>
      </c>
      <c r="BT44" s="48">
        <f>IF(BS44&gt;0,V44,W44)</f>
        <v>62.196365028081786</v>
      </c>
      <c r="BU44" s="46">
        <f>BS44/BT44</f>
        <v>0</v>
      </c>
      <c r="BV44" s="64" t="e">
        <f>BN44/BO44</f>
        <v>#DIV/0!</v>
      </c>
      <c r="BW44" s="16">
        <f>BB44+BN44+BY44</f>
        <v>0</v>
      </c>
      <c r="BX44" s="69">
        <f>BC44+BO44+BZ44</f>
        <v>89.775536651069899</v>
      </c>
      <c r="BY44" s="66">
        <v>0</v>
      </c>
      <c r="BZ44" s="15">
        <f>AZ44*$D$135</f>
        <v>89.775536651069899</v>
      </c>
      <c r="CA44" s="37">
        <f>BZ44-BY44</f>
        <v>89.775536651069899</v>
      </c>
      <c r="CB44" s="54">
        <f>CA44*(CA44&lt;&gt;0)</f>
        <v>89.775536651069899</v>
      </c>
      <c r="CC44" s="26">
        <f>CB44/$CB$127</f>
        <v>6.3670593369553094E-2</v>
      </c>
      <c r="CD44" s="47">
        <f>CC44 * $CA$127</f>
        <v>89.775536651069899</v>
      </c>
      <c r="CE44" s="48">
        <f>IF(CD44&gt;0, V44, W44)</f>
        <v>61.693740024711275</v>
      </c>
      <c r="CF44" s="65">
        <f>CD44/CE44</f>
        <v>1.4551806490433312</v>
      </c>
      <c r="CG44" t="s">
        <v>225</v>
      </c>
      <c r="CH44" s="66">
        <v>0</v>
      </c>
      <c r="CI44" s="15">
        <f>AZ44*$CH$130</f>
        <v>157.64403403961475</v>
      </c>
      <c r="CJ44" s="37">
        <f>CI44-CH44</f>
        <v>157.64403403961475</v>
      </c>
      <c r="CK44" s="54">
        <f>CJ44*(CJ44&lt;&gt;0)</f>
        <v>157.64403403961475</v>
      </c>
      <c r="CL44" s="26">
        <f>CK44/$CK$127</f>
        <v>2.3203419787991567E-2</v>
      </c>
      <c r="CM44" s="47">
        <f>CL44 * $CJ$127</f>
        <v>157.64403403961475</v>
      </c>
      <c r="CN44" s="48">
        <f>IF(CD44&gt;0,V44,W44)</f>
        <v>61.693740024711275</v>
      </c>
      <c r="CO44" s="65">
        <f>CM44/CN44</f>
        <v>2.5552679084858663</v>
      </c>
      <c r="CP44" s="70">
        <f>N44</f>
        <v>0</v>
      </c>
      <c r="CQ44" s="1">
        <f>BW44+BY44</f>
        <v>0</v>
      </c>
    </row>
    <row r="45" spans="1:95" x14ac:dyDescent="0.2">
      <c r="A45" s="28" t="s">
        <v>235</v>
      </c>
      <c r="B45">
        <v>1</v>
      </c>
      <c r="C45">
        <v>1</v>
      </c>
      <c r="D45">
        <v>0.83406637345061896</v>
      </c>
      <c r="E45">
        <v>0.16593362654937999</v>
      </c>
      <c r="F45">
        <v>0.98249801113762902</v>
      </c>
      <c r="G45">
        <v>0.98249801113762902</v>
      </c>
      <c r="H45">
        <v>0.65704726056043405</v>
      </c>
      <c r="I45">
        <v>0.97741530740275995</v>
      </c>
      <c r="J45">
        <v>0.80137884309408802</v>
      </c>
      <c r="K45">
        <v>0.88732920582369801</v>
      </c>
      <c r="L45">
        <v>0.60907776239358202</v>
      </c>
      <c r="M45">
        <v>0.49759945841940401</v>
      </c>
      <c r="N45" s="21">
        <v>0</v>
      </c>
      <c r="O45">
        <v>1.0120713679842801</v>
      </c>
      <c r="P45">
        <v>0.98966921697617105</v>
      </c>
      <c r="Q45">
        <v>1.0115058032578299</v>
      </c>
      <c r="R45">
        <v>0.97181659747876303</v>
      </c>
      <c r="S45">
        <v>2.2599999904632502</v>
      </c>
      <c r="T45" s="27">
        <f>IF(C45,P45,R45)</f>
        <v>0.98966921697617105</v>
      </c>
      <c r="U45" s="27">
        <f>IF(D45 = 0,O45,Q45)</f>
        <v>1.0115058032578299</v>
      </c>
      <c r="V45" s="39">
        <f>S45*T45^(1-N45)</f>
        <v>2.236652420927919</v>
      </c>
      <c r="W45" s="38">
        <f>S45*U45^(N45+1)</f>
        <v>2.286003105716218</v>
      </c>
      <c r="X45" s="44">
        <f>0.5 * (D45-MAX($D$3:$D$126))/(MIN($D$3:$D$126)-MAX($D$3:$D$126)) + 0.75</f>
        <v>0.8183512841756424</v>
      </c>
      <c r="Y45" s="44">
        <f>AVERAGE(D45, F45, G45, H45, I45, J45, K45)</f>
        <v>0.87460471608669377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PERCENTILE($L$2:$L$126, 0.05)</f>
        <v>-7.9040341213011109E-2</v>
      </c>
      <c r="AG45" s="22">
        <f>PERCENTILE($L$2:$L$126, 0.95)</f>
        <v>0.99713792047032956</v>
      </c>
      <c r="AH45" s="22">
        <f>MIN(MAX(L45,AF45), AG45)</f>
        <v>0.60907776239358202</v>
      </c>
      <c r="AI45" s="22">
        <f>AH45-$AH$127+1</f>
        <v>1.6881181036065931</v>
      </c>
      <c r="AJ45" s="22">
        <f>PERCENTILE($M$2:$M$126, 0.02)</f>
        <v>-0.66434473742159872</v>
      </c>
      <c r="AK45" s="22">
        <f>PERCENTILE($M$2:$M$126, 0.98)</f>
        <v>1.2320583287577402</v>
      </c>
      <c r="AL45" s="22">
        <f>MIN(MAX(M45,AJ45), AK45)</f>
        <v>0.49759945841940401</v>
      </c>
      <c r="AM45" s="22">
        <f>AL45-$AL$127 + 1</f>
        <v>2.1619441958410026</v>
      </c>
      <c r="AN45" s="46">
        <v>0</v>
      </c>
      <c r="AO45" s="49">
        <v>0</v>
      </c>
      <c r="AP45" s="51">
        <v>0.5</v>
      </c>
      <c r="AQ45" s="50">
        <v>1</v>
      </c>
      <c r="AR45" s="17">
        <f>(AI45^4)*AB45*AE45*AN45</f>
        <v>0</v>
      </c>
      <c r="AS45" s="17">
        <f>(AI45^4) *Z45*AC45*AO45</f>
        <v>0</v>
      </c>
      <c r="AT45" s="17">
        <f>(AM45^4)*AA45*AP45*AQ45</f>
        <v>10.923150647523281</v>
      </c>
      <c r="AU45" s="17">
        <f>MIN(AR45, 0.05*AR$127)</f>
        <v>0</v>
      </c>
      <c r="AV45" s="17">
        <f>MIN(AS45, 0.05*AS$127)</f>
        <v>0</v>
      </c>
      <c r="AW45" s="17">
        <f>MIN(AT45, 0.05*AT$127)</f>
        <v>10.923150647523281</v>
      </c>
      <c r="AX45" s="14">
        <f>AU45/$AU$127</f>
        <v>0</v>
      </c>
      <c r="AY45" s="14">
        <f>AV45/$AV$127</f>
        <v>0</v>
      </c>
      <c r="AZ45" s="67">
        <f>AW45/$AW$127</f>
        <v>6.4561165397666294E-3</v>
      </c>
      <c r="BA45" s="21">
        <f>N45</f>
        <v>0</v>
      </c>
      <c r="BB45" s="66">
        <v>0</v>
      </c>
      <c r="BC45" s="15">
        <f>$D$133*AX45</f>
        <v>0</v>
      </c>
      <c r="BD45" s="19">
        <f>BC45-BB45</f>
        <v>0</v>
      </c>
      <c r="BE45" s="53">
        <f>BD45*IF($BD$127 &gt; 0, (BD45&gt;0), (BD45&lt;0))</f>
        <v>0</v>
      </c>
      <c r="BF45" s="61">
        <f>BE45/$BE$127</f>
        <v>0</v>
      </c>
      <c r="BG45" s="62">
        <f>BF45*$BD$127</f>
        <v>0</v>
      </c>
      <c r="BH45" s="63">
        <f>(IF(BG45 &gt; 0, V45, W45))</f>
        <v>2.286003105716218</v>
      </c>
      <c r="BI45" s="46">
        <f>BG45/BH45</f>
        <v>0</v>
      </c>
      <c r="BJ45" s="64" t="e">
        <f>BB45/BC45</f>
        <v>#DIV/0!</v>
      </c>
      <c r="BK45" s="66">
        <v>0</v>
      </c>
      <c r="BL45" s="66">
        <v>0</v>
      </c>
      <c r="BM45" s="66">
        <v>0</v>
      </c>
      <c r="BN45" s="10">
        <f>SUM(BK45:BM45)</f>
        <v>0</v>
      </c>
      <c r="BO45" s="15">
        <f>AY45*$D$132</f>
        <v>0</v>
      </c>
      <c r="BP45" s="9">
        <f>BO45-BN45</f>
        <v>0</v>
      </c>
      <c r="BQ45" s="53">
        <f>BP45*IF($BP$127 &gt; 0, (BP45&gt;0), (BP45&lt;0))</f>
        <v>0</v>
      </c>
      <c r="BR45" s="7">
        <f>BQ45/$BQ$127</f>
        <v>0</v>
      </c>
      <c r="BS45" s="62">
        <f>BR45*$BP$127</f>
        <v>0</v>
      </c>
      <c r="BT45" s="48">
        <f>IF(BS45&gt;0,V45,W45)</f>
        <v>2.286003105716218</v>
      </c>
      <c r="BU45" s="46">
        <f>BS45/BT45</f>
        <v>0</v>
      </c>
      <c r="BV45" s="64" t="e">
        <f>BN45/BO45</f>
        <v>#DIV/0!</v>
      </c>
      <c r="BW45" s="16">
        <f>BB45+BN45+BY45</f>
        <v>9</v>
      </c>
      <c r="BX45" s="69">
        <f>BC45+BO45+BZ45</f>
        <v>30.769851428527755</v>
      </c>
      <c r="BY45" s="66">
        <v>9</v>
      </c>
      <c r="BZ45" s="15">
        <f>AZ45*$D$135</f>
        <v>30.769851428527755</v>
      </c>
      <c r="CA45" s="37">
        <f>BZ45-BY45</f>
        <v>21.769851428527755</v>
      </c>
      <c r="CB45" s="54">
        <f>CA45*(CA45&lt;&gt;0)</f>
        <v>21.769851428527755</v>
      </c>
      <c r="CC45" s="26">
        <f>CB45/$CB$127</f>
        <v>1.5439610942218258E-2</v>
      </c>
      <c r="CD45" s="47">
        <f>CC45 * $CA$127</f>
        <v>21.769851428527755</v>
      </c>
      <c r="CE45" s="48">
        <f>IF(CD45&gt;0, V45, W45)</f>
        <v>2.236652420927919</v>
      </c>
      <c r="CF45" s="65">
        <f>CD45/CE45</f>
        <v>9.733229546455906</v>
      </c>
      <c r="CG45" t="s">
        <v>225</v>
      </c>
      <c r="CH45" s="66">
        <v>0</v>
      </c>
      <c r="CI45" s="15">
        <f>AZ45*$CH$130</f>
        <v>54.03123932130692</v>
      </c>
      <c r="CJ45" s="37">
        <f>CI45-CH45</f>
        <v>54.03123932130692</v>
      </c>
      <c r="CK45" s="54">
        <f>CJ45*(CJ45&lt;&gt;0)</f>
        <v>54.03123932130692</v>
      </c>
      <c r="CL45" s="26">
        <f>CK45/$CK$127</f>
        <v>7.9527876540045495E-3</v>
      </c>
      <c r="CM45" s="47">
        <f>CL45 * $CJ$127</f>
        <v>54.031239321306927</v>
      </c>
      <c r="CN45" s="48">
        <f>IF(CD45&gt;0,V45,W45)</f>
        <v>2.236652420927919</v>
      </c>
      <c r="CO45" s="65">
        <f>CM45/CN45</f>
        <v>24.157190815947615</v>
      </c>
      <c r="CP45" s="70">
        <f>N45</f>
        <v>0</v>
      </c>
      <c r="CQ45" s="1">
        <f>BW45+BY45</f>
        <v>18</v>
      </c>
    </row>
    <row r="46" spans="1:95" x14ac:dyDescent="0.2">
      <c r="A46" s="28" t="s">
        <v>153</v>
      </c>
      <c r="B46">
        <v>0</v>
      </c>
      <c r="C46">
        <v>0</v>
      </c>
      <c r="D46">
        <v>0.12027833001988</v>
      </c>
      <c r="E46">
        <v>0.87972166998011903</v>
      </c>
      <c r="F46">
        <v>6.4705882352941099E-2</v>
      </c>
      <c r="G46">
        <v>6.4705882352941099E-2</v>
      </c>
      <c r="H46">
        <v>0.31584821428571402</v>
      </c>
      <c r="I46">
        <v>0.66350446428571397</v>
      </c>
      <c r="J46">
        <v>0.45778455654952099</v>
      </c>
      <c r="K46">
        <v>0.17210855196382999</v>
      </c>
      <c r="L46">
        <v>0.46334741337858298</v>
      </c>
      <c r="M46">
        <v>0.22402005722198201</v>
      </c>
      <c r="N46" s="21">
        <v>0</v>
      </c>
      <c r="O46">
        <v>1.00912987502322</v>
      </c>
      <c r="P46">
        <v>0.98519959124896295</v>
      </c>
      <c r="Q46">
        <v>1.0141667531777301</v>
      </c>
      <c r="R46">
        <v>0.99339198755014402</v>
      </c>
      <c r="S46">
        <v>44.459999084472599</v>
      </c>
      <c r="T46" s="27">
        <f>IF(C46,P46,R46)</f>
        <v>0.99339198755014402</v>
      </c>
      <c r="U46" s="27">
        <f>IF(D46 = 0,O46,Q46)</f>
        <v>1.0141667531777301</v>
      </c>
      <c r="V46" s="39">
        <f>S46*T46^(1-N46)</f>
        <v>44.166206857001818</v>
      </c>
      <c r="W46" s="38">
        <f>S46*U46^(N46+1)</f>
        <v>45.089852917784427</v>
      </c>
      <c r="X46" s="44">
        <f>0.5 * (D46-MAX($D$3:$D$126))/(MIN($D$3:$D$126)-MAX($D$3:$D$126)) + 0.75</f>
        <v>1.1881076836413174</v>
      </c>
      <c r="Y46" s="44">
        <f>AVERAGE(D46, F46, G46, H46, I46, J46, K46)</f>
        <v>0.26556226883007733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PERCENTILE($L$2:$L$126, 0.05)</f>
        <v>-7.9040341213011109E-2</v>
      </c>
      <c r="AG46" s="22">
        <f>PERCENTILE($L$2:$L$126, 0.95)</f>
        <v>0.99713792047032956</v>
      </c>
      <c r="AH46" s="22">
        <f>MIN(MAX(L46,AF46), AG46)</f>
        <v>0.46334741337858298</v>
      </c>
      <c r="AI46" s="22">
        <f>AH46-$AH$127+1</f>
        <v>1.5423877545915941</v>
      </c>
      <c r="AJ46" s="22">
        <f>PERCENTILE($M$2:$M$126, 0.02)</f>
        <v>-0.66434473742159872</v>
      </c>
      <c r="AK46" s="22">
        <f>PERCENTILE($M$2:$M$126, 0.98)</f>
        <v>1.2320583287577402</v>
      </c>
      <c r="AL46" s="22">
        <f>MIN(MAX(M46,AJ46), AK46)</f>
        <v>0.22402005722198201</v>
      </c>
      <c r="AM46" s="22">
        <f>AL46-$AL$127 + 1</f>
        <v>1.8883647946435809</v>
      </c>
      <c r="AN46" s="46">
        <v>1</v>
      </c>
      <c r="AO46" s="46">
        <v>1</v>
      </c>
      <c r="AP46" s="51">
        <v>1</v>
      </c>
      <c r="AQ46" s="21">
        <v>1</v>
      </c>
      <c r="AR46" s="17">
        <f>(AI46^4)*AB46*AE46*AN46</f>
        <v>5.6594506126772437</v>
      </c>
      <c r="AS46" s="17">
        <f>(AI46^4) *Z46*AC46*AO46</f>
        <v>5.6594506126772437</v>
      </c>
      <c r="AT46" s="17">
        <f>(AM46^4)*AA46*AP46*AQ46</f>
        <v>12.715796840581691</v>
      </c>
      <c r="AU46" s="17">
        <f>MIN(AR46, 0.05*AR$127)</f>
        <v>5.6594506126772437</v>
      </c>
      <c r="AV46" s="17">
        <f>MIN(AS46, 0.05*AS$127)</f>
        <v>5.6594506126772437</v>
      </c>
      <c r="AW46" s="17">
        <f>MIN(AT46, 0.05*AT$127)</f>
        <v>12.715796840581691</v>
      </c>
      <c r="AX46" s="14">
        <f>AU46/$AU$127</f>
        <v>8.7885543681864679E-3</v>
      </c>
      <c r="AY46" s="14">
        <f>AV46/$AV$127</f>
        <v>1.1731545782004978E-2</v>
      </c>
      <c r="AZ46" s="67">
        <f>AW46/$AW$127</f>
        <v>7.5156581601669922E-3</v>
      </c>
      <c r="BA46" s="21">
        <f>N46</f>
        <v>0</v>
      </c>
      <c r="BB46" s="66">
        <v>1245</v>
      </c>
      <c r="BC46" s="15">
        <f>$D$133*AX46</f>
        <v>1068.1960521268561</v>
      </c>
      <c r="BD46" s="19">
        <f>BC46-BB46</f>
        <v>-176.8039478731439</v>
      </c>
      <c r="BE46" s="53">
        <f>BD46*IF($BD$127 &gt; 0, (BD46&gt;0), (BD46&lt;0))</f>
        <v>0</v>
      </c>
      <c r="BF46" s="61">
        <f>BE46/$BE$127</f>
        <v>0</v>
      </c>
      <c r="BG46" s="62">
        <f>BF46*$BD$127</f>
        <v>0</v>
      </c>
      <c r="BH46" s="63">
        <f>(IF(BG46 &gt; 0, V46, W46))</f>
        <v>45.089852917784427</v>
      </c>
      <c r="BI46" s="46">
        <f>BG46/BH46</f>
        <v>0</v>
      </c>
      <c r="BJ46" s="64">
        <f>BB46/BC46</f>
        <v>1.1655163839270088</v>
      </c>
      <c r="BK46" s="66">
        <v>622</v>
      </c>
      <c r="BL46" s="66">
        <v>1867</v>
      </c>
      <c r="BM46" s="66">
        <v>0</v>
      </c>
      <c r="BN46" s="10">
        <f>SUM(BK46:BM46)</f>
        <v>2489</v>
      </c>
      <c r="BO46" s="15">
        <f>AY46*$D$132</f>
        <v>2118.2009802156908</v>
      </c>
      <c r="BP46" s="9">
        <f>BO46-BN46</f>
        <v>-370.79901978430917</v>
      </c>
      <c r="BQ46" s="53">
        <f>BP46*IF($BP$127 &gt; 0, (BP46&gt;0), (BP46&lt;0))</f>
        <v>0</v>
      </c>
      <c r="BR46" s="7">
        <f>BQ46/$BQ$127</f>
        <v>0</v>
      </c>
      <c r="BS46" s="62">
        <f>BR46*$BP$127</f>
        <v>0</v>
      </c>
      <c r="BT46" s="48">
        <f>IF(BS46&gt;0,V46,W46)</f>
        <v>45.089852917784427</v>
      </c>
      <c r="BU46" s="46">
        <f>BS46/BT46</f>
        <v>0</v>
      </c>
      <c r="BV46" s="64">
        <f>BN46/BO46</f>
        <v>1.1750537476130105</v>
      </c>
      <c r="BW46" s="16">
        <f>BB46+BN46+BY46</f>
        <v>3779</v>
      </c>
      <c r="BX46" s="69">
        <f>BC46+BO46+BZ46</f>
        <v>3222.2166591339028</v>
      </c>
      <c r="BY46" s="66">
        <v>45</v>
      </c>
      <c r="BZ46" s="15">
        <f>AZ46*$D$135</f>
        <v>35.819626791355887</v>
      </c>
      <c r="CA46" s="37">
        <f>BZ46-BY46</f>
        <v>-9.180373208644113</v>
      </c>
      <c r="CB46" s="54">
        <f>CA46*(CA46&lt;&gt;0)</f>
        <v>-9.180373208644113</v>
      </c>
      <c r="CC46" s="26">
        <f>CB46/$CB$127</f>
        <v>-6.5109029848539777E-3</v>
      </c>
      <c r="CD46" s="47">
        <f>CC46 * $CA$127</f>
        <v>-9.180373208644113</v>
      </c>
      <c r="CE46" s="48">
        <f>IF(CD46&gt;0, V46, W46)</f>
        <v>45.089852917784427</v>
      </c>
      <c r="CF46" s="65">
        <f>CD46/CE46</f>
        <v>-0.20360175548550463</v>
      </c>
      <c r="CG46" t="s">
        <v>225</v>
      </c>
      <c r="CH46" s="66">
        <v>0</v>
      </c>
      <c r="CI46" s="15">
        <f>AZ46*$CH$130</f>
        <v>62.898543142437561</v>
      </c>
      <c r="CJ46" s="37">
        <f>CI46-CH46</f>
        <v>62.898543142437561</v>
      </c>
      <c r="CK46" s="54">
        <f>CJ46*(CJ46&lt;&gt;0)</f>
        <v>62.898543142437561</v>
      </c>
      <c r="CL46" s="26">
        <f>CK46/$CK$127</f>
        <v>9.2579545396581607E-3</v>
      </c>
      <c r="CM46" s="47">
        <f>CL46 * $CJ$127</f>
        <v>62.898543142437561</v>
      </c>
      <c r="CN46" s="48">
        <f>IF(CD46&gt;0,V46,W46)</f>
        <v>45.089852917784427</v>
      </c>
      <c r="CO46" s="65">
        <f>CM46/CN46</f>
        <v>1.3949600424983644</v>
      </c>
      <c r="CP46" s="70">
        <f>N46</f>
        <v>0</v>
      </c>
      <c r="CQ46" s="1">
        <f>BW46+BY46</f>
        <v>3824</v>
      </c>
    </row>
    <row r="47" spans="1:95" x14ac:dyDescent="0.2">
      <c r="A47" s="28" t="s">
        <v>205</v>
      </c>
      <c r="B47">
        <v>0</v>
      </c>
      <c r="C47">
        <v>1</v>
      </c>
      <c r="D47">
        <v>0.38984406237504998</v>
      </c>
      <c r="E47">
        <v>0.61015593762495002</v>
      </c>
      <c r="F47">
        <v>0.79880715705765404</v>
      </c>
      <c r="G47">
        <v>0.79880715705765404</v>
      </c>
      <c r="H47">
        <v>0.160184023421162</v>
      </c>
      <c r="I47">
        <v>0.54077791718946</v>
      </c>
      <c r="J47">
        <v>0.29431952458633098</v>
      </c>
      <c r="K47">
        <v>0.48487580131551999</v>
      </c>
      <c r="L47">
        <v>0.62778803689070295</v>
      </c>
      <c r="M47">
        <v>0.210185439036465</v>
      </c>
      <c r="N47" s="21">
        <v>0</v>
      </c>
      <c r="O47">
        <v>1.0110455074107501</v>
      </c>
      <c r="P47">
        <v>0.98101363970723798</v>
      </c>
      <c r="Q47">
        <v>1.0224586927116199</v>
      </c>
      <c r="R47">
        <v>0.98049033291555698</v>
      </c>
      <c r="S47">
        <v>25.299999237060501</v>
      </c>
      <c r="T47" s="27">
        <f>IF(C47,P47,R47)</f>
        <v>0.98101363970723798</v>
      </c>
      <c r="U47" s="27">
        <f>IF(D47 = 0,O47,Q47)</f>
        <v>1.0224586927116199</v>
      </c>
      <c r="V47" s="39">
        <f>S47*T47^(1-N47)</f>
        <v>24.819644336139067</v>
      </c>
      <c r="W47" s="38">
        <f>S47*U47^(N47+1)</f>
        <v>25.868204145529862</v>
      </c>
      <c r="X47" s="44">
        <f>0.5 * (D47-MAX($D$3:$D$126))/(MIN($D$3:$D$126)-MAX($D$3:$D$126)) + 0.75</f>
        <v>1.0484672742336372</v>
      </c>
      <c r="Y47" s="44">
        <f>AVERAGE(D47, F47, G47, H47, I47, J47, K47)</f>
        <v>0.4953736632861187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PERCENTILE($L$2:$L$126, 0.05)</f>
        <v>-7.9040341213011109E-2</v>
      </c>
      <c r="AG47" s="22">
        <f>PERCENTILE($L$2:$L$126, 0.95)</f>
        <v>0.99713792047032956</v>
      </c>
      <c r="AH47" s="22">
        <f>MIN(MAX(L47,AF47), AG47)</f>
        <v>0.62778803689070295</v>
      </c>
      <c r="AI47" s="22">
        <f>AH47-$AH$127+1</f>
        <v>1.7068283781037139</v>
      </c>
      <c r="AJ47" s="22">
        <f>PERCENTILE($M$2:$M$126, 0.02)</f>
        <v>-0.66434473742159872</v>
      </c>
      <c r="AK47" s="22">
        <f>PERCENTILE($M$2:$M$126, 0.98)</f>
        <v>1.2320583287577402</v>
      </c>
      <c r="AL47" s="22">
        <f>MIN(MAX(M47,AJ47), AK47)</f>
        <v>0.210185439036465</v>
      </c>
      <c r="AM47" s="22">
        <f>AL47-$AL$127 + 1</f>
        <v>1.8745301764580637</v>
      </c>
      <c r="AN47" s="46">
        <v>0</v>
      </c>
      <c r="AO47" s="49">
        <v>0</v>
      </c>
      <c r="AP47" s="51">
        <v>0.5</v>
      </c>
      <c r="AQ47" s="50">
        <v>1</v>
      </c>
      <c r="AR47" s="17">
        <f>(AI47^4)*AB47*AE47*AN47</f>
        <v>0</v>
      </c>
      <c r="AS47" s="17">
        <f>(AI47^4) *Z47*AC47*AO47</f>
        <v>0</v>
      </c>
      <c r="AT47" s="17">
        <f>(AM47^4)*AA47*AP47*AQ47</f>
        <v>6.1736179352681528</v>
      </c>
      <c r="AU47" s="17">
        <f>MIN(AR47, 0.05*AR$127)</f>
        <v>0</v>
      </c>
      <c r="AV47" s="17">
        <f>MIN(AS47, 0.05*AS$127)</f>
        <v>0</v>
      </c>
      <c r="AW47" s="17">
        <f>MIN(AT47, 0.05*AT$127)</f>
        <v>6.1736179352681528</v>
      </c>
      <c r="AX47" s="14">
        <f>AU47/$AU$127</f>
        <v>0</v>
      </c>
      <c r="AY47" s="14">
        <f>AV47/$AV$127</f>
        <v>0</v>
      </c>
      <c r="AZ47" s="67">
        <f>AW47/$AW$127</f>
        <v>3.6489102959613544E-3</v>
      </c>
      <c r="BA47" s="21">
        <f>N47</f>
        <v>0</v>
      </c>
      <c r="BB47" s="66">
        <v>0</v>
      </c>
      <c r="BC47" s="15">
        <f>$D$133*AX47</f>
        <v>0</v>
      </c>
      <c r="BD47" s="19">
        <f>BC47-BB47</f>
        <v>0</v>
      </c>
      <c r="BE47" s="53">
        <f>BD47*IF($BD$127 &gt; 0, (BD47&gt;0), (BD47&lt;0))</f>
        <v>0</v>
      </c>
      <c r="BF47" s="61">
        <f>BE47/$BE$127</f>
        <v>0</v>
      </c>
      <c r="BG47" s="62">
        <f>BF47*$BD$127</f>
        <v>0</v>
      </c>
      <c r="BH47" s="63">
        <f>(IF(BG47 &gt; 0, V47, W47))</f>
        <v>25.868204145529862</v>
      </c>
      <c r="BI47" s="46">
        <f>BG47/BH47</f>
        <v>0</v>
      </c>
      <c r="BJ47" s="64" t="e">
        <f>BB47/BC47</f>
        <v>#DIV/0!</v>
      </c>
      <c r="BK47" s="66">
        <v>0</v>
      </c>
      <c r="BL47" s="66">
        <v>0</v>
      </c>
      <c r="BM47" s="66">
        <v>0</v>
      </c>
      <c r="BN47" s="10">
        <f>SUM(BK47:BM47)</f>
        <v>0</v>
      </c>
      <c r="BO47" s="15">
        <f>AY47*$D$132</f>
        <v>0</v>
      </c>
      <c r="BP47" s="9">
        <f>BO47-BN47</f>
        <v>0</v>
      </c>
      <c r="BQ47" s="53">
        <f>BP47*IF($BP$127 &gt; 0, (BP47&gt;0), (BP47&lt;0))</f>
        <v>0</v>
      </c>
      <c r="BR47" s="7">
        <f>BQ47/$BQ$127</f>
        <v>0</v>
      </c>
      <c r="BS47" s="62">
        <f>BR47*$BP$127</f>
        <v>0</v>
      </c>
      <c r="BT47" s="48">
        <f>IF(BS47&gt;0,V47,W47)</f>
        <v>25.868204145529862</v>
      </c>
      <c r="BU47" s="46">
        <f>BS47/BT47</f>
        <v>0</v>
      </c>
      <c r="BV47" s="64" t="e">
        <f>BN47/BO47</f>
        <v>#DIV/0!</v>
      </c>
      <c r="BW47" s="16">
        <f>BB47+BN47+BY47</f>
        <v>101</v>
      </c>
      <c r="BX47" s="69">
        <f>BC47+BO47+BZ47</f>
        <v>17.390706470551816</v>
      </c>
      <c r="BY47" s="66">
        <v>101</v>
      </c>
      <c r="BZ47" s="15">
        <f>AZ47*$D$135</f>
        <v>17.390706470551816</v>
      </c>
      <c r="CA47" s="37">
        <f>BZ47-BY47</f>
        <v>-83.60929352944818</v>
      </c>
      <c r="CB47" s="54">
        <f>CA47*(CA47&lt;&gt;0)</f>
        <v>-83.60929352944818</v>
      </c>
      <c r="CC47" s="26">
        <f>CB47/$CB$127</f>
        <v>-5.9297371297480951E-2</v>
      </c>
      <c r="CD47" s="47">
        <f>CC47 * $CA$127</f>
        <v>-83.60929352944818</v>
      </c>
      <c r="CE47" s="48">
        <f>IF(CD47&gt;0, V47, W47)</f>
        <v>25.868204145529862</v>
      </c>
      <c r="CF47" s="65">
        <f>CD47/CE47</f>
        <v>-3.2321259357270158</v>
      </c>
      <c r="CG47" t="s">
        <v>225</v>
      </c>
      <c r="CH47" s="66">
        <v>0</v>
      </c>
      <c r="CI47" s="15">
        <f>AZ47*$CH$130</f>
        <v>30.537730266900574</v>
      </c>
      <c r="CJ47" s="37">
        <f>CI47-CH47</f>
        <v>30.537730266900574</v>
      </c>
      <c r="CK47" s="54">
        <f>CJ47*(CJ47&lt;&gt;0)</f>
        <v>30.537730266900574</v>
      </c>
      <c r="CL47" s="26">
        <f>CK47/$CK$127</f>
        <v>4.4948086939800656E-3</v>
      </c>
      <c r="CM47" s="47">
        <f>CL47 * $CJ$127</f>
        <v>30.537730266900574</v>
      </c>
      <c r="CN47" s="48">
        <f>IF(CD47&gt;0,V47,W47)</f>
        <v>25.868204145529862</v>
      </c>
      <c r="CO47" s="65">
        <f>CM47/CN47</f>
        <v>1.1805121876687226</v>
      </c>
      <c r="CP47" s="70">
        <f>N47</f>
        <v>0</v>
      </c>
      <c r="CQ47" s="1">
        <f>BW47+BY47</f>
        <v>202</v>
      </c>
    </row>
    <row r="48" spans="1:95" x14ac:dyDescent="0.2">
      <c r="A48" s="28" t="s">
        <v>154</v>
      </c>
      <c r="B48">
        <v>1</v>
      </c>
      <c r="C48">
        <v>1</v>
      </c>
      <c r="D48">
        <v>0.64254298280687705</v>
      </c>
      <c r="E48">
        <v>0.35745701719312201</v>
      </c>
      <c r="F48">
        <v>0.76143141153081495</v>
      </c>
      <c r="G48">
        <v>0.76143141153081495</v>
      </c>
      <c r="H48">
        <v>0.51944792973651099</v>
      </c>
      <c r="I48">
        <v>0.43412797992471702</v>
      </c>
      <c r="J48">
        <v>0.47487564731473503</v>
      </c>
      <c r="K48">
        <v>0.60131957762612998</v>
      </c>
      <c r="L48">
        <v>0.58648725653007105</v>
      </c>
      <c r="M48">
        <v>0.27550520597255201</v>
      </c>
      <c r="N48" s="21">
        <v>0</v>
      </c>
      <c r="O48">
        <v>1.0068646493186499</v>
      </c>
      <c r="P48">
        <v>0.99514970043251705</v>
      </c>
      <c r="Q48">
        <v>1.0010948737771399</v>
      </c>
      <c r="R48">
        <v>0.99489900219775196</v>
      </c>
      <c r="S48">
        <v>63.380001068115199</v>
      </c>
      <c r="T48" s="27">
        <f>IF(C48,P48,R48)</f>
        <v>0.99514970043251705</v>
      </c>
      <c r="U48" s="27">
        <f>IF(D48 = 0,O48,Q48)</f>
        <v>1.0010948737771399</v>
      </c>
      <c r="V48" s="39">
        <f>S48*T48^(1-N48)</f>
        <v>63.072589076347448</v>
      </c>
      <c r="W48" s="38">
        <f>S48*U48^(N48+1)</f>
        <v>63.449394169279778</v>
      </c>
      <c r="X48" s="44">
        <f>0.5 * (D48-MAX($D$3:$D$126))/(MIN($D$3:$D$126)-MAX($D$3:$D$126)) + 0.75</f>
        <v>0.91756420878210443</v>
      </c>
      <c r="Y48" s="44">
        <f>AVERAGE(D48, F48, G48, H48, I48, J48, K48)</f>
        <v>0.59931099149580003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PERCENTILE($L$2:$L$126, 0.05)</f>
        <v>-7.9040341213011109E-2</v>
      </c>
      <c r="AG48" s="22">
        <f>PERCENTILE($L$2:$L$126, 0.95)</f>
        <v>0.99713792047032956</v>
      </c>
      <c r="AH48" s="22">
        <f>MIN(MAX(L48,AF48), AG48)</f>
        <v>0.58648725653007105</v>
      </c>
      <c r="AI48" s="22">
        <f>AH48-$AH$127+1</f>
        <v>1.6655275977430821</v>
      </c>
      <c r="AJ48" s="22">
        <f>PERCENTILE($M$2:$M$126, 0.02)</f>
        <v>-0.66434473742159872</v>
      </c>
      <c r="AK48" s="22">
        <f>PERCENTILE($M$2:$M$126, 0.98)</f>
        <v>1.2320583287577402</v>
      </c>
      <c r="AL48" s="22">
        <f>MIN(MAX(M48,AJ48), AK48)</f>
        <v>0.27550520597255201</v>
      </c>
      <c r="AM48" s="22">
        <f>AL48-$AL$127 + 1</f>
        <v>1.9398499433941507</v>
      </c>
      <c r="AN48" s="46">
        <v>1</v>
      </c>
      <c r="AO48" s="46">
        <v>1</v>
      </c>
      <c r="AP48" s="51">
        <v>1</v>
      </c>
      <c r="AQ48" s="21">
        <v>1</v>
      </c>
      <c r="AR48" s="17">
        <f>(AI48^4)*AB48*AE48*AN48</f>
        <v>7.69497712854323</v>
      </c>
      <c r="AS48" s="17">
        <f>(AI48^4) *Z48*AC48*AO48</f>
        <v>7.69497712854323</v>
      </c>
      <c r="AT48" s="17">
        <f>(AM48^4)*AA48*AP48*AQ48</f>
        <v>14.160302984839161</v>
      </c>
      <c r="AU48" s="17">
        <f>MIN(AR48, 0.05*AR$127)</f>
        <v>7.69497712854323</v>
      </c>
      <c r="AV48" s="17">
        <f>MIN(AS48, 0.05*AS$127)</f>
        <v>7.69497712854323</v>
      </c>
      <c r="AW48" s="17">
        <f>MIN(AT48, 0.05*AT$127)</f>
        <v>14.160302984839161</v>
      </c>
      <c r="AX48" s="14">
        <f>AU48/$AU$127</f>
        <v>1.1949521161058739E-2</v>
      </c>
      <c r="AY48" s="14">
        <f>AV48/$AV$127</f>
        <v>1.5951014091857469E-2</v>
      </c>
      <c r="AZ48" s="67">
        <f>AW48/$AW$127</f>
        <v>8.3694319760439836E-3</v>
      </c>
      <c r="BA48" s="21">
        <f>N48</f>
        <v>0</v>
      </c>
      <c r="BB48" s="66">
        <v>1584</v>
      </c>
      <c r="BC48" s="15">
        <f>$D$133*AX48</f>
        <v>1452.3925999997234</v>
      </c>
      <c r="BD48" s="19">
        <f>BC48-BB48</f>
        <v>-131.60740000027658</v>
      </c>
      <c r="BE48" s="53">
        <f>BD48*IF($BD$127 &gt; 0, (BD48&gt;0), (BD48&lt;0))</f>
        <v>0</v>
      </c>
      <c r="BF48" s="61">
        <f>BE48/$BE$127</f>
        <v>0</v>
      </c>
      <c r="BG48" s="62">
        <f>BF48*$BD$127</f>
        <v>0</v>
      </c>
      <c r="BH48" s="63">
        <f>(IF(BG48 &gt; 0, V48, W48))</f>
        <v>63.449394169279778</v>
      </c>
      <c r="BI48" s="46">
        <f>BG48/BH48</f>
        <v>0</v>
      </c>
      <c r="BJ48" s="64">
        <f>BB48/BC48</f>
        <v>1.0906142044515386</v>
      </c>
      <c r="BK48" s="66">
        <v>254</v>
      </c>
      <c r="BL48" s="66">
        <v>2725</v>
      </c>
      <c r="BM48" s="66">
        <v>0</v>
      </c>
      <c r="BN48" s="10">
        <f>SUM(BK48:BM48)</f>
        <v>2979</v>
      </c>
      <c r="BO48" s="15">
        <f>AY48*$D$132</f>
        <v>2880.0513003694173</v>
      </c>
      <c r="BP48" s="9">
        <f>BO48-BN48</f>
        <v>-98.948699630582723</v>
      </c>
      <c r="BQ48" s="53">
        <f>BP48*IF($BP$127 &gt; 0, (BP48&gt;0), (BP48&lt;0))</f>
        <v>0</v>
      </c>
      <c r="BR48" s="7">
        <f>BQ48/$BQ$127</f>
        <v>0</v>
      </c>
      <c r="BS48" s="62">
        <f>BR48*$BP$127</f>
        <v>0</v>
      </c>
      <c r="BT48" s="48">
        <f>IF(BS48&gt;0,V48,W48)</f>
        <v>63.449394169279778</v>
      </c>
      <c r="BU48" s="46">
        <f>BS48/BT48</f>
        <v>0</v>
      </c>
      <c r="BV48" s="64">
        <f>BN48/BO48</f>
        <v>1.0343565753908242</v>
      </c>
      <c r="BW48" s="16">
        <f>BB48+BN48+BY48</f>
        <v>4563</v>
      </c>
      <c r="BX48" s="69">
        <f>BC48+BO48+BZ48</f>
        <v>4372.3326131669664</v>
      </c>
      <c r="BY48" s="66">
        <v>0</v>
      </c>
      <c r="BZ48" s="15">
        <f>AZ48*$D$135</f>
        <v>39.888712797825626</v>
      </c>
      <c r="CA48" s="37">
        <f>BZ48-BY48</f>
        <v>39.888712797825626</v>
      </c>
      <c r="CB48" s="54">
        <f>CA48*(CA48&lt;&gt;0)</f>
        <v>39.888712797825626</v>
      </c>
      <c r="CC48" s="26">
        <f>CB48/$CB$127</f>
        <v>2.8289867232500432E-2</v>
      </c>
      <c r="CD48" s="47">
        <f>CC48 * $CA$127</f>
        <v>39.888712797825626</v>
      </c>
      <c r="CE48" s="48">
        <f>IF(CD48&gt;0, V48, W48)</f>
        <v>63.072589076347448</v>
      </c>
      <c r="CF48" s="65">
        <f>CD48/CE48</f>
        <v>0.6324254859673123</v>
      </c>
      <c r="CG48" t="s">
        <v>225</v>
      </c>
      <c r="CH48" s="66">
        <v>0</v>
      </c>
      <c r="CI48" s="15">
        <f>AZ48*$CH$130</f>
        <v>70.043776207512096</v>
      </c>
      <c r="CJ48" s="37">
        <f>CI48-CH48</f>
        <v>70.043776207512096</v>
      </c>
      <c r="CK48" s="54">
        <f>CJ48*(CJ48&lt;&gt;0)</f>
        <v>70.043776207512096</v>
      </c>
      <c r="CL48" s="26">
        <f>CK48/$CK$127</f>
        <v>1.0309652076466305E-2</v>
      </c>
      <c r="CM48" s="47">
        <f>CL48 * $CJ$127</f>
        <v>70.043776207512096</v>
      </c>
      <c r="CN48" s="48">
        <f>IF(CD48&gt;0,V48,W48)</f>
        <v>63.072589076347448</v>
      </c>
      <c r="CO48" s="65">
        <f>CM48/CN48</f>
        <v>1.1105264146161218</v>
      </c>
      <c r="CP48" s="70">
        <f>N48</f>
        <v>0</v>
      </c>
      <c r="CQ48" s="1">
        <f>BW48+BY48</f>
        <v>4563</v>
      </c>
    </row>
    <row r="49" spans="1:95" x14ac:dyDescent="0.2">
      <c r="A49" s="28" t="s">
        <v>163</v>
      </c>
      <c r="B49">
        <v>1</v>
      </c>
      <c r="C49">
        <v>1</v>
      </c>
      <c r="D49">
        <v>0.34426229508196698</v>
      </c>
      <c r="E49">
        <v>0.65573770491803196</v>
      </c>
      <c r="F49">
        <v>0.48628230616302098</v>
      </c>
      <c r="G49">
        <v>0.48628230616302098</v>
      </c>
      <c r="H49">
        <v>7.3609368465077304E-2</v>
      </c>
      <c r="I49">
        <v>0.108741112505227</v>
      </c>
      <c r="J49">
        <v>8.9467114727701802E-2</v>
      </c>
      <c r="K49">
        <v>0.20858157846640801</v>
      </c>
      <c r="L49">
        <v>0.81082039983074194</v>
      </c>
      <c r="M49">
        <v>-0.248026945230651</v>
      </c>
      <c r="N49" s="21">
        <v>0</v>
      </c>
      <c r="O49">
        <v>1.0053900686642001</v>
      </c>
      <c r="P49">
        <v>0.99283909068992904</v>
      </c>
      <c r="Q49">
        <v>1.00989574356272</v>
      </c>
      <c r="R49">
        <v>0.986227182590241</v>
      </c>
      <c r="S49">
        <v>101.480003356933</v>
      </c>
      <c r="T49" s="27">
        <f>IF(C49,P49,R49)</f>
        <v>0.99283909068992904</v>
      </c>
      <c r="U49" s="27">
        <f>IF(D49 = 0,O49,Q49)</f>
        <v>1.00989574356272</v>
      </c>
      <c r="V49" s="39">
        <f>S49*T49^(1-N49)</f>
        <v>100.7533142561083</v>
      </c>
      <c r="W49" s="38">
        <f>S49*U49^(N49+1)</f>
        <v>102.48422344689718</v>
      </c>
      <c r="X49" s="44">
        <f>0.5 * (D49-MAX($D$3:$D$126))/(MIN($D$3:$D$126)-MAX($D$3:$D$126)) + 0.75</f>
        <v>1.0720795360397681</v>
      </c>
      <c r="Y49" s="44">
        <f>AVERAGE(D49, F49, G49, H49, I49, J49, K49)</f>
        <v>0.25674658308177473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PERCENTILE($L$2:$L$126, 0.05)</f>
        <v>-7.9040341213011109E-2</v>
      </c>
      <c r="AG49" s="22">
        <f>PERCENTILE($L$2:$L$126, 0.95)</f>
        <v>0.99713792047032956</v>
      </c>
      <c r="AH49" s="22">
        <f>MIN(MAX(L49,AF49), AG49)</f>
        <v>0.81082039983074194</v>
      </c>
      <c r="AI49" s="22">
        <f>AH49-$AH$127+1</f>
        <v>1.8898607410437531</v>
      </c>
      <c r="AJ49" s="22">
        <f>PERCENTILE($M$2:$M$126, 0.02)</f>
        <v>-0.66434473742159872</v>
      </c>
      <c r="AK49" s="22">
        <f>PERCENTILE($M$2:$M$126, 0.98)</f>
        <v>1.2320583287577402</v>
      </c>
      <c r="AL49" s="22">
        <f>MIN(MAX(M49,AJ49), AK49)</f>
        <v>-0.248026945230651</v>
      </c>
      <c r="AM49" s="22">
        <f>AL49-$AL$127 + 1</f>
        <v>1.4163177921909478</v>
      </c>
      <c r="AN49" s="46">
        <v>1</v>
      </c>
      <c r="AO49" s="46">
        <v>1</v>
      </c>
      <c r="AP49" s="51">
        <v>1</v>
      </c>
      <c r="AQ49" s="21">
        <v>1</v>
      </c>
      <c r="AR49" s="17">
        <f>(AI49^4)*AB49*AE49*AN49</f>
        <v>12.756138126926087</v>
      </c>
      <c r="AS49" s="17">
        <f>(AI49^4) *Z49*AC49*AO49</f>
        <v>12.756138126926087</v>
      </c>
      <c r="AT49" s="17">
        <f>(AM49^4)*AA49*AP49*AQ49</f>
        <v>4.0238598288965033</v>
      </c>
      <c r="AU49" s="17">
        <f>MIN(AR49, 0.05*AR$127)</f>
        <v>12.756138126926087</v>
      </c>
      <c r="AV49" s="17">
        <f>MIN(AS49, 0.05*AS$127)</f>
        <v>12.756138126926087</v>
      </c>
      <c r="AW49" s="17">
        <f>MIN(AT49, 0.05*AT$127)</f>
        <v>4.0238598288965033</v>
      </c>
      <c r="AX49" s="14">
        <f>AU49/$AU$127</f>
        <v>1.9808992273112658E-2</v>
      </c>
      <c r="AY49" s="14">
        <f>AV49/$AV$127</f>
        <v>2.6442357868164165E-2</v>
      </c>
      <c r="AZ49" s="67">
        <f>AW49/$AW$127</f>
        <v>2.3782980600868683E-3</v>
      </c>
      <c r="BA49" s="21">
        <f>N49</f>
        <v>0</v>
      </c>
      <c r="BB49" s="66">
        <v>3450</v>
      </c>
      <c r="BC49" s="15">
        <f>$D$133*AX49</f>
        <v>2407.6641568432051</v>
      </c>
      <c r="BD49" s="19">
        <f>BC49-BB49</f>
        <v>-1042.3358431567949</v>
      </c>
      <c r="BE49" s="53">
        <f>BD49*IF($BD$127 &gt; 0, (BD49&gt;0), (BD49&lt;0))</f>
        <v>0</v>
      </c>
      <c r="BF49" s="61">
        <f>BE49/$BE$127</f>
        <v>0</v>
      </c>
      <c r="BG49" s="62">
        <f>BF49*$BD$127</f>
        <v>0</v>
      </c>
      <c r="BH49" s="63">
        <f>(IF(BG49 &gt; 0, V49, W49))</f>
        <v>102.48422344689718</v>
      </c>
      <c r="BI49" s="46">
        <f>BG49/BH49</f>
        <v>0</v>
      </c>
      <c r="BJ49" s="64">
        <f>BB49/BC49</f>
        <v>1.4329241020572601</v>
      </c>
      <c r="BK49" s="66">
        <v>1522</v>
      </c>
      <c r="BL49" s="66">
        <v>2334</v>
      </c>
      <c r="BM49" s="66">
        <v>0</v>
      </c>
      <c r="BN49" s="10">
        <f>SUM(BK49:BM49)</f>
        <v>3856</v>
      </c>
      <c r="BO49" s="15">
        <f>AY49*$D$132</f>
        <v>4774.326367244249</v>
      </c>
      <c r="BP49" s="9">
        <f>BO49-BN49</f>
        <v>918.32636724424901</v>
      </c>
      <c r="BQ49" s="53">
        <f>BP49*IF($BP$127 &gt; 0, (BP49&gt;0), (BP49&lt;0))</f>
        <v>918.32636724424901</v>
      </c>
      <c r="BR49" s="7">
        <f>BQ49/$BQ$127</f>
        <v>5.8160243488864678E-2</v>
      </c>
      <c r="BS49" s="62">
        <f>BR49*$BP$127</f>
        <v>112.54007115095439</v>
      </c>
      <c r="BT49" s="48">
        <f>IF(BS49&gt;0,V49,W49)</f>
        <v>100.7533142561083</v>
      </c>
      <c r="BU49" s="46">
        <f>BS49/BT49</f>
        <v>1.1169862945141926</v>
      </c>
      <c r="BV49" s="64">
        <f>BN49/BO49</f>
        <v>0.80765320662937656</v>
      </c>
      <c r="BW49" s="16">
        <f>BB49+BN49+BY49</f>
        <v>7306</v>
      </c>
      <c r="BX49" s="69">
        <f>BC49+BO49+BZ49</f>
        <v>7193.3254926418285</v>
      </c>
      <c r="BY49" s="66">
        <v>0</v>
      </c>
      <c r="BZ49" s="15">
        <f>AZ49*$D$135</f>
        <v>11.334968554374013</v>
      </c>
      <c r="CA49" s="37">
        <f>BZ49-BY49</f>
        <v>11.334968554374013</v>
      </c>
      <c r="CB49" s="54">
        <f>CA49*(CA49&lt;&gt;0)</f>
        <v>11.334968554374013</v>
      </c>
      <c r="CC49" s="26">
        <f>CB49/$CB$127</f>
        <v>8.0389847903361757E-3</v>
      </c>
      <c r="CD49" s="47">
        <f>CC49 * $CA$127</f>
        <v>11.334968554374013</v>
      </c>
      <c r="CE49" s="48">
        <f>IF(CD49&gt;0, V49, W49)</f>
        <v>100.7533142561083</v>
      </c>
      <c r="CF49" s="65">
        <f>CD49/CE49</f>
        <v>0.1125021905042376</v>
      </c>
      <c r="CG49" t="s">
        <v>225</v>
      </c>
      <c r="CH49" s="66">
        <v>0</v>
      </c>
      <c r="CI49" s="15">
        <f>AZ49*$CH$130</f>
        <v>19.903976464867</v>
      </c>
      <c r="CJ49" s="37">
        <f>CI49-CH49</f>
        <v>19.903976464867</v>
      </c>
      <c r="CK49" s="54">
        <f>CJ49*(CJ49&lt;&gt;0)</f>
        <v>19.903976464867</v>
      </c>
      <c r="CL49" s="26">
        <f>CK49/$CK$127</f>
        <v>2.9296403392503672E-3</v>
      </c>
      <c r="CM49" s="47">
        <f>CL49 * $CJ$127</f>
        <v>19.903976464867</v>
      </c>
      <c r="CN49" s="48">
        <f>IF(CD49&gt;0,V49,W49)</f>
        <v>100.7533142561083</v>
      </c>
      <c r="CO49" s="65">
        <f>CM49/CN49</f>
        <v>0.19755158043012264</v>
      </c>
      <c r="CP49" s="70">
        <f>N49</f>
        <v>0</v>
      </c>
      <c r="CQ49" s="1">
        <f>BW49+BY49</f>
        <v>7306</v>
      </c>
    </row>
    <row r="50" spans="1:95" x14ac:dyDescent="0.2">
      <c r="A50" s="28" t="s">
        <v>251</v>
      </c>
      <c r="B50">
        <v>1</v>
      </c>
      <c r="C50">
        <v>1</v>
      </c>
      <c r="D50">
        <v>0.77409036385445795</v>
      </c>
      <c r="E50">
        <v>0.22590963614554099</v>
      </c>
      <c r="F50">
        <v>0.93240556660039697</v>
      </c>
      <c r="G50">
        <v>0.93240556660039697</v>
      </c>
      <c r="H50">
        <v>0.36637390213299798</v>
      </c>
      <c r="I50">
        <v>0.716018402342116</v>
      </c>
      <c r="J50">
        <v>0.51218205363436597</v>
      </c>
      <c r="K50">
        <v>0.691058172603078</v>
      </c>
      <c r="L50">
        <v>0.17462195571589001</v>
      </c>
      <c r="M50">
        <v>1.0148589156980501</v>
      </c>
      <c r="N50" s="21">
        <v>0</v>
      </c>
      <c r="O50">
        <v>1.0392569315886699</v>
      </c>
      <c r="P50">
        <v>0.98856637380412604</v>
      </c>
      <c r="Q50">
        <v>1.0171626413361601</v>
      </c>
      <c r="R50">
        <v>0.96132768058460005</v>
      </c>
      <c r="S50">
        <v>2.7799999713897701</v>
      </c>
      <c r="T50" s="27">
        <f>IF(C50,P50,R50)</f>
        <v>0.98856637380412604</v>
      </c>
      <c r="U50" s="27">
        <f>IF(D50 = 0,O50,Q50)</f>
        <v>1.0171626413361601</v>
      </c>
      <c r="V50" s="39">
        <f>S50*T50^(1-N50)</f>
        <v>2.7482144908923591</v>
      </c>
      <c r="W50" s="38">
        <f>S50*U50^(N50+1)</f>
        <v>2.8277121138132681</v>
      </c>
      <c r="X50" s="44">
        <f>0.5 * (D50-MAX($D$3:$D$126))/(MIN($D$3:$D$126)-MAX($D$3:$D$126)) + 0.75</f>
        <v>0.84942004971002494</v>
      </c>
      <c r="Y50" s="44">
        <f>AVERAGE(D50, F50, G50, H50, I50, J50, K50)</f>
        <v>0.70350486110968724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PERCENTILE($L$2:$L$126, 0.05)</f>
        <v>-7.9040341213011109E-2</v>
      </c>
      <c r="AG50" s="22">
        <f>PERCENTILE($L$2:$L$126, 0.95)</f>
        <v>0.99713792047032956</v>
      </c>
      <c r="AH50" s="22">
        <f>MIN(MAX(L50,AF50), AG50)</f>
        <v>0.17462195571589001</v>
      </c>
      <c r="AI50" s="22">
        <f>AH50-$AH$127+1</f>
        <v>1.2536622969289011</v>
      </c>
      <c r="AJ50" s="22">
        <f>PERCENTILE($M$2:$M$126, 0.02)</f>
        <v>-0.66434473742159872</v>
      </c>
      <c r="AK50" s="22">
        <f>PERCENTILE($M$2:$M$126, 0.98)</f>
        <v>1.2320583287577402</v>
      </c>
      <c r="AL50" s="22">
        <f>MIN(MAX(M50,AJ50), AK50)</f>
        <v>1.0148589156980501</v>
      </c>
      <c r="AM50" s="22">
        <f>AL50-$AL$127 + 1</f>
        <v>2.6792036531196488</v>
      </c>
      <c r="AN50" s="46">
        <v>0</v>
      </c>
      <c r="AO50" s="49">
        <v>0</v>
      </c>
      <c r="AP50" s="51">
        <v>0.5</v>
      </c>
      <c r="AQ50" s="50">
        <v>1</v>
      </c>
      <c r="AR50" s="17">
        <f>(AI50^4)*AB50*AE50*AN50</f>
        <v>0</v>
      </c>
      <c r="AS50" s="17">
        <f>(AI50^4) *Z50*AC50*AO50</f>
        <v>0</v>
      </c>
      <c r="AT50" s="17">
        <f>(AM50^4)*AA50*AP50*AQ50</f>
        <v>25.76279104721845</v>
      </c>
      <c r="AU50" s="17">
        <f>MIN(AR50, 0.05*AR$127)</f>
        <v>0</v>
      </c>
      <c r="AV50" s="17">
        <f>MIN(AS50, 0.05*AS$127)</f>
        <v>0</v>
      </c>
      <c r="AW50" s="17">
        <f>MIN(AT50, 0.05*AT$127)</f>
        <v>25.76279104721845</v>
      </c>
      <c r="AX50" s="14">
        <f>AU50/$AU$127</f>
        <v>0</v>
      </c>
      <c r="AY50" s="14">
        <f>AV50/$AV$127</f>
        <v>0</v>
      </c>
      <c r="AZ50" s="67">
        <f>AW50/$AW$127</f>
        <v>1.5227070170291193E-2</v>
      </c>
      <c r="BA50" s="21">
        <f>N50</f>
        <v>0</v>
      </c>
      <c r="BB50" s="66">
        <v>0</v>
      </c>
      <c r="BC50" s="15">
        <f>$D$133*AX50</f>
        <v>0</v>
      </c>
      <c r="BD50" s="19">
        <f>BC50-BB50</f>
        <v>0</v>
      </c>
      <c r="BE50" s="53">
        <f>BD50*IF($BD$127 &gt; 0, (BD50&gt;0), (BD50&lt;0))</f>
        <v>0</v>
      </c>
      <c r="BF50" s="61">
        <f>BE50/$BE$127</f>
        <v>0</v>
      </c>
      <c r="BG50" s="62">
        <f>BF50*$BD$127</f>
        <v>0</v>
      </c>
      <c r="BH50" s="63">
        <f>(IF(BG50 &gt; 0, V50, W50))</f>
        <v>2.8277121138132681</v>
      </c>
      <c r="BI50" s="46">
        <f>BG50/BH50</f>
        <v>0</v>
      </c>
      <c r="BJ50" s="64" t="e">
        <f>BB50/BC50</f>
        <v>#DIV/0!</v>
      </c>
      <c r="BK50" s="66">
        <v>0</v>
      </c>
      <c r="BL50" s="66">
        <v>0</v>
      </c>
      <c r="BM50" s="66">
        <v>0</v>
      </c>
      <c r="BN50" s="10">
        <f>SUM(BK50:BM50)</f>
        <v>0</v>
      </c>
      <c r="BO50" s="15">
        <f>AY50*$D$132</f>
        <v>0</v>
      </c>
      <c r="BP50" s="9">
        <f>BO50-BN50</f>
        <v>0</v>
      </c>
      <c r="BQ50" s="53">
        <f>BP50*IF($BP$127 &gt; 0, (BP50&gt;0), (BP50&lt;0))</f>
        <v>0</v>
      </c>
      <c r="BR50" s="7">
        <f>BQ50/$BQ$127</f>
        <v>0</v>
      </c>
      <c r="BS50" s="62">
        <f>BR50*$BP$127</f>
        <v>0</v>
      </c>
      <c r="BT50" s="48">
        <f>IF(BS50&gt;0,V50,W50)</f>
        <v>2.8277121138132681</v>
      </c>
      <c r="BU50" s="46">
        <f>BS50/BT50</f>
        <v>0</v>
      </c>
      <c r="BV50" s="64" t="e">
        <f>BN50/BO50</f>
        <v>#DIV/0!</v>
      </c>
      <c r="BW50" s="16">
        <f>BB50+BN50+BY50</f>
        <v>103</v>
      </c>
      <c r="BX50" s="69">
        <f>BC50+BO50+BZ50</f>
        <v>72.572216431607828</v>
      </c>
      <c r="BY50" s="66">
        <v>103</v>
      </c>
      <c r="BZ50" s="15">
        <f>AZ50*$D$135</f>
        <v>72.572216431607828</v>
      </c>
      <c r="CA50" s="37">
        <f>BZ50-BY50</f>
        <v>-30.427783568392172</v>
      </c>
      <c r="CB50" s="54">
        <f>CA50*(CA50&lt;&gt;0)</f>
        <v>-30.427783568392172</v>
      </c>
      <c r="CC50" s="26">
        <f>CB50/$CB$127</f>
        <v>-2.1579988346377418E-2</v>
      </c>
      <c r="CD50" s="47">
        <f>CC50 * $CA$127</f>
        <v>-30.427783568392172</v>
      </c>
      <c r="CE50" s="48">
        <f>IF(CD50&gt;0, V50, W50)</f>
        <v>2.8277121138132681</v>
      </c>
      <c r="CF50" s="65">
        <f>CD50/CE50</f>
        <v>-10.760566261237694</v>
      </c>
      <c r="CG50" t="s">
        <v>225</v>
      </c>
      <c r="CH50" s="66">
        <v>0</v>
      </c>
      <c r="CI50" s="15">
        <f>AZ50*$CH$130</f>
        <v>127.43535025516699</v>
      </c>
      <c r="CJ50" s="37">
        <f>CI50-CH50</f>
        <v>127.43535025516699</v>
      </c>
      <c r="CK50" s="54">
        <f>CJ50*(CJ50&lt;&gt;0)</f>
        <v>127.43535025516699</v>
      </c>
      <c r="CL50" s="26">
        <f>CK50/$CK$127</f>
        <v>1.8757043016656896E-2</v>
      </c>
      <c r="CM50" s="47">
        <f>CL50 * $CJ$127</f>
        <v>127.43535025516698</v>
      </c>
      <c r="CN50" s="48">
        <f>IF(CD50&gt;0,V50,W50)</f>
        <v>2.8277121138132681</v>
      </c>
      <c r="CO50" s="65">
        <f>CM50/CN50</f>
        <v>45.066592752724034</v>
      </c>
      <c r="CP50" s="70">
        <f>N50</f>
        <v>0</v>
      </c>
      <c r="CQ50" s="1">
        <f>BW50+BY50</f>
        <v>206</v>
      </c>
    </row>
    <row r="51" spans="1:95" x14ac:dyDescent="0.2">
      <c r="A51" s="28" t="s">
        <v>160</v>
      </c>
      <c r="B51">
        <v>1</v>
      </c>
      <c r="C51">
        <v>1</v>
      </c>
      <c r="D51">
        <v>0.35305877648940398</v>
      </c>
      <c r="E51">
        <v>0.64694122351059502</v>
      </c>
      <c r="F51">
        <v>0.39721669980119201</v>
      </c>
      <c r="G51">
        <v>0.39721669980119201</v>
      </c>
      <c r="H51">
        <v>7.1099958176495101E-2</v>
      </c>
      <c r="I51">
        <v>9.4939355918025894E-2</v>
      </c>
      <c r="J51">
        <v>8.2159504837085201E-2</v>
      </c>
      <c r="K51">
        <v>0.18065195091303901</v>
      </c>
      <c r="L51">
        <v>0.81507300126637094</v>
      </c>
      <c r="M51">
        <v>0.20204308910048799</v>
      </c>
      <c r="N51" s="21">
        <v>0</v>
      </c>
      <c r="O51">
        <v>1.0043617386660399</v>
      </c>
      <c r="P51">
        <v>0.98524480976633899</v>
      </c>
      <c r="Q51">
        <v>1.0008739320725399</v>
      </c>
      <c r="R51">
        <v>0.99241511719789699</v>
      </c>
      <c r="S51">
        <v>337.64999389648398</v>
      </c>
      <c r="T51" s="27">
        <f>IF(C51,P51,R51)</f>
        <v>0.98524480976633899</v>
      </c>
      <c r="U51" s="27">
        <f>IF(D51 = 0,O51,Q51)</f>
        <v>1.0008739320725399</v>
      </c>
      <c r="V51" s="39">
        <f>S51*T51^(1-N51)</f>
        <v>332.66790400414686</v>
      </c>
      <c r="W51" s="38">
        <f>S51*U51^(N51+1)</f>
        <v>337.94507705544305</v>
      </c>
      <c r="X51" s="44">
        <f>0.5 * (D51-MAX($D$3:$D$126))/(MIN($D$3:$D$126)-MAX($D$3:$D$126)) + 0.75</f>
        <v>1.0675227837613921</v>
      </c>
      <c r="Y51" s="44">
        <f>AVERAGE(D51, F51, G51, H51, I51, J51, K51)</f>
        <v>0.22519184941949044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PERCENTILE($L$2:$L$126, 0.05)</f>
        <v>-7.9040341213011109E-2</v>
      </c>
      <c r="AG51" s="22">
        <f>PERCENTILE($L$2:$L$126, 0.95)</f>
        <v>0.99713792047032956</v>
      </c>
      <c r="AH51" s="22">
        <f>MIN(MAX(L51,AF51), AG51)</f>
        <v>0.81507300126637094</v>
      </c>
      <c r="AI51" s="22">
        <f>AH51-$AH$127+1</f>
        <v>1.8941133424793821</v>
      </c>
      <c r="AJ51" s="22">
        <f>PERCENTILE($M$2:$M$126, 0.02)</f>
        <v>-0.66434473742159872</v>
      </c>
      <c r="AK51" s="22">
        <f>PERCENTILE($M$2:$M$126, 0.98)</f>
        <v>1.2320583287577402</v>
      </c>
      <c r="AL51" s="22">
        <f>MIN(MAX(M51,AJ51), AK51)</f>
        <v>0.20204308910048799</v>
      </c>
      <c r="AM51" s="22">
        <f>AL51-$AL$127 + 1</f>
        <v>1.8663878265220868</v>
      </c>
      <c r="AN51" s="46">
        <v>1</v>
      </c>
      <c r="AO51" s="46">
        <v>0</v>
      </c>
      <c r="AP51" s="51">
        <v>1</v>
      </c>
      <c r="AQ51" s="21">
        <v>1</v>
      </c>
      <c r="AR51" s="17">
        <f>(AI51^4)*AB51*AE51*AN51</f>
        <v>12.871342693428641</v>
      </c>
      <c r="AS51" s="17">
        <f>(AI51^4) *Z51*AC51*AO51</f>
        <v>0</v>
      </c>
      <c r="AT51" s="17">
        <f>(AM51^4)*AA51*AP51*AQ51</f>
        <v>12.134100076110794</v>
      </c>
      <c r="AU51" s="17">
        <f>MIN(AR51, 0.05*AR$127)</f>
        <v>12.871342693428641</v>
      </c>
      <c r="AV51" s="17">
        <f>MIN(AS51, 0.05*AS$127)</f>
        <v>0</v>
      </c>
      <c r="AW51" s="17">
        <f>MIN(AT51, 0.05*AT$127)</f>
        <v>12.134100076110794</v>
      </c>
      <c r="AX51" s="14">
        <f>AU51/$AU$127</f>
        <v>1.9987893312358954E-2</v>
      </c>
      <c r="AY51" s="14">
        <f>AV51/$AV$127</f>
        <v>0</v>
      </c>
      <c r="AZ51" s="67">
        <f>AW51/$AW$127</f>
        <v>7.1718469079546264E-3</v>
      </c>
      <c r="BA51" s="21">
        <f>N51</f>
        <v>0</v>
      </c>
      <c r="BB51" s="66">
        <v>1351</v>
      </c>
      <c r="BC51" s="15">
        <f>$D$133*AX51</f>
        <v>2429.4085047573567</v>
      </c>
      <c r="BD51" s="19">
        <f>BC51-BB51</f>
        <v>1078.4085047573567</v>
      </c>
      <c r="BE51" s="53">
        <f>BD51*IF($BD$127 &gt; 0, (BD51&gt;0), (BD51&lt;0))</f>
        <v>1078.4085047573567</v>
      </c>
      <c r="BF51" s="61">
        <f>BE51/$BE$127</f>
        <v>4.5437924290521702E-2</v>
      </c>
      <c r="BG51" s="62">
        <f>BF51*$BD$127</f>
        <v>188.52194788137558</v>
      </c>
      <c r="BH51" s="63">
        <f>(IF(BG51 &gt; 0, V51, W51))</f>
        <v>332.66790400414686</v>
      </c>
      <c r="BI51" s="46">
        <f>BG51/BH51</f>
        <v>0.56669713432596602</v>
      </c>
      <c r="BJ51" s="64">
        <f>BB51/BC51</f>
        <v>0.55610244113100882</v>
      </c>
      <c r="BK51" s="66">
        <v>0</v>
      </c>
      <c r="BL51" s="66">
        <v>0</v>
      </c>
      <c r="BM51" s="66">
        <v>0</v>
      </c>
      <c r="BN51" s="10">
        <f>SUM(BK51:BM51)</f>
        <v>0</v>
      </c>
      <c r="BO51" s="15">
        <f>AY51*$D$132</f>
        <v>0</v>
      </c>
      <c r="BP51" s="9">
        <f>BO51-BN51</f>
        <v>0</v>
      </c>
      <c r="BQ51" s="53">
        <f>BP51*IF($BP$127 &gt; 0, (BP51&gt;0), (BP51&lt;0))</f>
        <v>0</v>
      </c>
      <c r="BR51" s="7">
        <f>BQ51/$BQ$127</f>
        <v>0</v>
      </c>
      <c r="BS51" s="62">
        <f>BR51*$BP$127</f>
        <v>0</v>
      </c>
      <c r="BT51" s="48">
        <f>IF(BS51&gt;0,V51,W51)</f>
        <v>337.94507705544305</v>
      </c>
      <c r="BU51" s="46">
        <f>BS51/BT51</f>
        <v>0</v>
      </c>
      <c r="BV51" s="64" t="e">
        <f>BN51/BO51</f>
        <v>#DIV/0!</v>
      </c>
      <c r="BW51" s="16">
        <f>BB51+BN51+BY51</f>
        <v>1351</v>
      </c>
      <c r="BX51" s="69">
        <f>BC51+BO51+BZ51</f>
        <v>2463.5895271206687</v>
      </c>
      <c r="BY51" s="66">
        <v>0</v>
      </c>
      <c r="BZ51" s="15">
        <f>AZ51*$D$135</f>
        <v>34.181022363311747</v>
      </c>
      <c r="CA51" s="37">
        <f>BZ51-BY51</f>
        <v>34.181022363311747</v>
      </c>
      <c r="CB51" s="54">
        <f>CA51*(CA51&lt;&gt;0)</f>
        <v>34.181022363311747</v>
      </c>
      <c r="CC51" s="26">
        <f>CB51/$CB$127</f>
        <v>2.4241859832135979E-2</v>
      </c>
      <c r="CD51" s="47">
        <f>CC51 * $CA$127</f>
        <v>34.181022363311747</v>
      </c>
      <c r="CE51" s="48">
        <f>IF(CD51&gt;0, V51, W51)</f>
        <v>332.66790400414686</v>
      </c>
      <c r="CF51" s="65">
        <f>CD51/CE51</f>
        <v>0.10274818205150824</v>
      </c>
      <c r="CG51" t="s">
        <v>225</v>
      </c>
      <c r="CH51" s="66">
        <v>0</v>
      </c>
      <c r="CI51" s="15">
        <f>AZ51*$CH$130</f>
        <v>60.021186772672266</v>
      </c>
      <c r="CJ51" s="37">
        <f>CI51-CH51</f>
        <v>60.021186772672266</v>
      </c>
      <c r="CK51" s="54">
        <f>CJ51*(CJ51&lt;&gt;0)</f>
        <v>60.021186772672266</v>
      </c>
      <c r="CL51" s="26">
        <f>CK51/$CK$127</f>
        <v>8.8344402079293862E-3</v>
      </c>
      <c r="CM51" s="47">
        <f>CL51 * $CJ$127</f>
        <v>60.021186772672266</v>
      </c>
      <c r="CN51" s="48">
        <f>IF(CD51&gt;0,V51,W51)</f>
        <v>332.66790400414686</v>
      </c>
      <c r="CO51" s="65">
        <f>CM51/CN51</f>
        <v>0.18042373805897449</v>
      </c>
      <c r="CP51" s="70">
        <f>N51</f>
        <v>0</v>
      </c>
      <c r="CQ51" s="1">
        <f>BW51+BY51</f>
        <v>1351</v>
      </c>
    </row>
    <row r="52" spans="1:95" x14ac:dyDescent="0.2">
      <c r="A52" s="28" t="s">
        <v>252</v>
      </c>
      <c r="B52">
        <v>0</v>
      </c>
      <c r="C52">
        <v>0</v>
      </c>
      <c r="D52">
        <v>0.116753298680527</v>
      </c>
      <c r="E52">
        <v>0.88324670131947203</v>
      </c>
      <c r="F52">
        <v>0.91332007952286198</v>
      </c>
      <c r="G52">
        <v>0.91332007952286198</v>
      </c>
      <c r="H52">
        <v>2.2584692597239601E-2</v>
      </c>
      <c r="I52">
        <v>0.160184023421162</v>
      </c>
      <c r="J52">
        <v>6.0147376733786097E-2</v>
      </c>
      <c r="K52">
        <v>0.23437962134450399</v>
      </c>
      <c r="L52">
        <v>0.14827058070617299</v>
      </c>
      <c r="M52">
        <v>0.17947135030962399</v>
      </c>
      <c r="N52" s="21">
        <v>0</v>
      </c>
      <c r="O52">
        <v>0.99385351791829102</v>
      </c>
      <c r="P52">
        <v>0.99669714848434199</v>
      </c>
      <c r="Q52">
        <v>1.00210411652529</v>
      </c>
      <c r="R52">
        <v>0.995901942550667</v>
      </c>
      <c r="S52">
        <v>112.83000183105401</v>
      </c>
      <c r="T52" s="27">
        <f>IF(C52,P52,R52)</f>
        <v>0.995901942550667</v>
      </c>
      <c r="U52" s="27">
        <f>IF(D52 = 0,O52,Q52)</f>
        <v>1.00210411652529</v>
      </c>
      <c r="V52" s="39">
        <f>S52*T52^(1-N52)</f>
        <v>112.367618001542</v>
      </c>
      <c r="W52" s="38">
        <f>S52*U52^(N52+1)</f>
        <v>113.06740930245522</v>
      </c>
      <c r="X52" s="44">
        <f>0.5 * (D52-MAX($D$3:$D$126))/(MIN($D$3:$D$126)-MAX($D$3:$D$126)) + 0.75</f>
        <v>1.1899337199668605</v>
      </c>
      <c r="Y52" s="44">
        <f>AVERAGE(D52, F52, G52, H52, I52, J52, K52)</f>
        <v>0.34581273883184893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PERCENTILE($L$2:$L$126, 0.05)</f>
        <v>-7.9040341213011109E-2</v>
      </c>
      <c r="AG52" s="22">
        <f>PERCENTILE($L$2:$L$126, 0.95)</f>
        <v>0.99713792047032956</v>
      </c>
      <c r="AH52" s="22">
        <f>MIN(MAX(L52,AF52), AG52)</f>
        <v>0.14827058070617299</v>
      </c>
      <c r="AI52" s="22">
        <f>AH52-$AH$127+1</f>
        <v>1.2273109219191842</v>
      </c>
      <c r="AJ52" s="22">
        <f>PERCENTILE($M$2:$M$126, 0.02)</f>
        <v>-0.66434473742159872</v>
      </c>
      <c r="AK52" s="22">
        <f>PERCENTILE($M$2:$M$126, 0.98)</f>
        <v>1.2320583287577402</v>
      </c>
      <c r="AL52" s="22">
        <f>MIN(MAX(M52,AJ52), AK52)</f>
        <v>0.17947135030962399</v>
      </c>
      <c r="AM52" s="22">
        <f>AL52-$AL$127 + 1</f>
        <v>1.8438160877312226</v>
      </c>
      <c r="AN52" s="46">
        <v>0</v>
      </c>
      <c r="AO52" s="49">
        <v>0</v>
      </c>
      <c r="AP52" s="51">
        <v>0.5</v>
      </c>
      <c r="AQ52" s="50">
        <v>1</v>
      </c>
      <c r="AR52" s="17">
        <f>(AI52^4)*AB52*AE52*AN52</f>
        <v>0</v>
      </c>
      <c r="AS52" s="17">
        <f>(AI52^4) *Z52*AC52*AO52</f>
        <v>0</v>
      </c>
      <c r="AT52" s="17">
        <f>(AM52^4)*AA52*AP52*AQ52</f>
        <v>5.778836460842272</v>
      </c>
      <c r="AU52" s="17">
        <f>MIN(AR52, 0.05*AR$127)</f>
        <v>0</v>
      </c>
      <c r="AV52" s="17">
        <f>MIN(AS52, 0.05*AS$127)</f>
        <v>0</v>
      </c>
      <c r="AW52" s="17">
        <f>MIN(AT52, 0.05*AT$127)</f>
        <v>5.778836460842272</v>
      </c>
      <c r="AX52" s="14">
        <f>AU52/$AU$127</f>
        <v>0</v>
      </c>
      <c r="AY52" s="14">
        <f>AV52/$AV$127</f>
        <v>0</v>
      </c>
      <c r="AZ52" s="67">
        <f>AW52/$AW$127</f>
        <v>3.4155751265693354E-3</v>
      </c>
      <c r="BA52" s="21">
        <f>N52</f>
        <v>0</v>
      </c>
      <c r="BB52" s="66">
        <v>0</v>
      </c>
      <c r="BC52" s="15">
        <f>$D$133*AX52</f>
        <v>0</v>
      </c>
      <c r="BD52" s="19">
        <f>BC52-BB52</f>
        <v>0</v>
      </c>
      <c r="BE52" s="53">
        <f>BD52*IF($BD$127 &gt; 0, (BD52&gt;0), (BD52&lt;0))</f>
        <v>0</v>
      </c>
      <c r="BF52" s="61">
        <f>BE52/$BE$127</f>
        <v>0</v>
      </c>
      <c r="BG52" s="62">
        <f>BF52*$BD$127</f>
        <v>0</v>
      </c>
      <c r="BH52" s="63">
        <f>(IF(BG52 &gt; 0, V52, W52))</f>
        <v>113.06740930245522</v>
      </c>
      <c r="BI52" s="46">
        <f>BG52/BH52</f>
        <v>0</v>
      </c>
      <c r="BJ52" s="64" t="e">
        <f>BB52/BC52</f>
        <v>#DIV/0!</v>
      </c>
      <c r="BK52" s="66">
        <v>0</v>
      </c>
      <c r="BL52" s="66">
        <v>0</v>
      </c>
      <c r="BM52" s="66">
        <v>0</v>
      </c>
      <c r="BN52" s="10">
        <f>SUM(BK52:BM52)</f>
        <v>0</v>
      </c>
      <c r="BO52" s="15">
        <f>AY52*$D$132</f>
        <v>0</v>
      </c>
      <c r="BP52" s="9">
        <f>BO52-BN52</f>
        <v>0</v>
      </c>
      <c r="BQ52" s="53">
        <f>BP52*IF($BP$127 &gt; 0, (BP52&gt;0), (BP52&lt;0))</f>
        <v>0</v>
      </c>
      <c r="BR52" s="7">
        <f>BQ52/$BQ$127</f>
        <v>0</v>
      </c>
      <c r="BS52" s="62">
        <f>BR52*$BP$127</f>
        <v>0</v>
      </c>
      <c r="BT52" s="48">
        <f>IF(BS52&gt;0,V52,W52)</f>
        <v>113.06740930245522</v>
      </c>
      <c r="BU52" s="46">
        <f>BS52/BT52</f>
        <v>0</v>
      </c>
      <c r="BV52" s="64" t="e">
        <f>BN52/BO52</f>
        <v>#DIV/0!</v>
      </c>
      <c r="BW52" s="16">
        <f>BB52+BN52+BY52</f>
        <v>113</v>
      </c>
      <c r="BX52" s="69">
        <f>BC52+BO52+BZ52</f>
        <v>16.278631053229454</v>
      </c>
      <c r="BY52" s="66">
        <v>113</v>
      </c>
      <c r="BZ52" s="15">
        <f>AZ52*$D$135</f>
        <v>16.278631053229454</v>
      </c>
      <c r="CA52" s="37">
        <f>BZ52-BY52</f>
        <v>-96.721368946770554</v>
      </c>
      <c r="CB52" s="54">
        <f>CA52*(CA52&lt;&gt;0)</f>
        <v>-96.721368946770554</v>
      </c>
      <c r="CC52" s="26">
        <f>CB52/$CB$127</f>
        <v>-6.8596715565085467E-2</v>
      </c>
      <c r="CD52" s="47">
        <f>CC52 * $CA$127</f>
        <v>-96.721368946770554</v>
      </c>
      <c r="CE52" s="48">
        <f>IF(CD52&gt;0, V52, W52)</f>
        <v>113.06740930245522</v>
      </c>
      <c r="CF52" s="65">
        <f>CD52/CE52</f>
        <v>-0.85543101715580105</v>
      </c>
      <c r="CG52" t="s">
        <v>225</v>
      </c>
      <c r="CH52" s="66">
        <v>0</v>
      </c>
      <c r="CI52" s="15">
        <f>AZ52*$CH$130</f>
        <v>28.584948234258768</v>
      </c>
      <c r="CJ52" s="37">
        <f>CI52-CH52</f>
        <v>28.584948234258768</v>
      </c>
      <c r="CK52" s="54">
        <f>CJ52*(CJ52&lt;&gt;0)</f>
        <v>28.584948234258768</v>
      </c>
      <c r="CL52" s="26">
        <f>CK52/$CK$127</f>
        <v>4.2073812532026434E-3</v>
      </c>
      <c r="CM52" s="47">
        <f>CL52 * $CJ$127</f>
        <v>28.584948234258768</v>
      </c>
      <c r="CN52" s="48">
        <f>IF(CD52&gt;0,V52,W52)</f>
        <v>113.06740930245522</v>
      </c>
      <c r="CO52" s="65">
        <f>CM52/CN52</f>
        <v>0.25281332977033244</v>
      </c>
      <c r="CP52" s="70">
        <f>N52</f>
        <v>0</v>
      </c>
      <c r="CQ52" s="1">
        <f>BW52+BY52</f>
        <v>226</v>
      </c>
    </row>
    <row r="53" spans="1:95" x14ac:dyDescent="0.2">
      <c r="A53" s="28" t="s">
        <v>158</v>
      </c>
      <c r="B53">
        <v>0</v>
      </c>
      <c r="C53">
        <v>0</v>
      </c>
      <c r="D53">
        <v>0.46541383446621298</v>
      </c>
      <c r="E53">
        <v>0.53458616553378602</v>
      </c>
      <c r="F53">
        <v>0.27753479125248498</v>
      </c>
      <c r="G53">
        <v>0.27753479125248498</v>
      </c>
      <c r="H53">
        <v>0.77352572145545795</v>
      </c>
      <c r="I53">
        <v>0.82517774989544102</v>
      </c>
      <c r="J53">
        <v>0.79893442429079398</v>
      </c>
      <c r="K53">
        <v>0.47088437930129901</v>
      </c>
      <c r="L53">
        <v>0.39720775794407798</v>
      </c>
      <c r="M53">
        <v>0.194317953362451</v>
      </c>
      <c r="N53" s="21">
        <v>0</v>
      </c>
      <c r="O53">
        <v>1.0089564784743501</v>
      </c>
      <c r="P53">
        <v>0.97654748781214196</v>
      </c>
      <c r="Q53">
        <v>1.02826146069913</v>
      </c>
      <c r="R53">
        <v>0.98746426206646498</v>
      </c>
      <c r="S53">
        <v>51</v>
      </c>
      <c r="T53" s="27">
        <f>IF(C53,P53,R53)</f>
        <v>0.98746426206646498</v>
      </c>
      <c r="U53" s="27">
        <f>IF(D53 = 0,O53,Q53)</f>
        <v>1.02826146069913</v>
      </c>
      <c r="V53" s="39">
        <f>S53*T53^(1-N53)</f>
        <v>50.360677365389712</v>
      </c>
      <c r="W53" s="38">
        <f>S53*U53^(N53+1)</f>
        <v>52.441334495655632</v>
      </c>
      <c r="X53" s="44">
        <f>0.5 * (D53-MAX($D$3:$D$126))/(MIN($D$3:$D$126)-MAX($D$3:$D$126)) + 0.75</f>
        <v>1.009320629660315</v>
      </c>
      <c r="Y53" s="44">
        <f>AVERAGE(D53, F53, G53, H53, I53, J53, K53)</f>
        <v>0.55557224170202502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PERCENTILE($L$2:$L$126, 0.05)</f>
        <v>-7.9040341213011109E-2</v>
      </c>
      <c r="AG53" s="22">
        <f>PERCENTILE($L$2:$L$126, 0.95)</f>
        <v>0.99713792047032956</v>
      </c>
      <c r="AH53" s="22">
        <f>MIN(MAX(L53,AF53), AG53)</f>
        <v>0.39720775794407798</v>
      </c>
      <c r="AI53" s="22">
        <f>AH53-$AH$127+1</f>
        <v>1.4762480991570892</v>
      </c>
      <c r="AJ53" s="22">
        <f>PERCENTILE($M$2:$M$126, 0.02)</f>
        <v>-0.66434473742159872</v>
      </c>
      <c r="AK53" s="22">
        <f>PERCENTILE($M$2:$M$126, 0.98)</f>
        <v>1.2320583287577402</v>
      </c>
      <c r="AL53" s="22">
        <f>MIN(MAX(M53,AJ53), AK53)</f>
        <v>0.194317953362451</v>
      </c>
      <c r="AM53" s="22">
        <f>AL53-$AL$127 + 1</f>
        <v>1.8586626907840498</v>
      </c>
      <c r="AN53" s="46">
        <v>1</v>
      </c>
      <c r="AO53" s="46">
        <v>0</v>
      </c>
      <c r="AP53" s="51">
        <v>1</v>
      </c>
      <c r="AQ53" s="21">
        <v>1</v>
      </c>
      <c r="AR53" s="17">
        <f>(AI53^4)*AB53*AE53*AN53</f>
        <v>4.7493853213960824</v>
      </c>
      <c r="AS53" s="17">
        <f>(AI53^4) *Z53*AC53*AO53</f>
        <v>0</v>
      </c>
      <c r="AT53" s="17">
        <f>(AM53^4)*AA53*AP53*AQ53</f>
        <v>11.934447696088505</v>
      </c>
      <c r="AU53" s="17">
        <f>MIN(AR53, 0.05*AR$127)</f>
        <v>4.7493853213960824</v>
      </c>
      <c r="AV53" s="17">
        <f>MIN(AS53, 0.05*AS$127)</f>
        <v>0</v>
      </c>
      <c r="AW53" s="17">
        <f>MIN(AT53, 0.05*AT$127)</f>
        <v>11.934447696088505</v>
      </c>
      <c r="AX53" s="14">
        <f>AU53/$AU$127</f>
        <v>7.3753150206943346E-3</v>
      </c>
      <c r="AY53" s="14">
        <f>AV53/$AV$127</f>
        <v>0</v>
      </c>
      <c r="AZ53" s="67">
        <f>AW53/$AW$127</f>
        <v>7.0538425816883826E-3</v>
      </c>
      <c r="BA53" s="21">
        <f>N53</f>
        <v>0</v>
      </c>
      <c r="BB53" s="66">
        <v>1275</v>
      </c>
      <c r="BC53" s="15">
        <f>$D$133*AX53</f>
        <v>896.42528887527226</v>
      </c>
      <c r="BD53" s="19">
        <f>BC53-BB53</f>
        <v>-378.57471112472774</v>
      </c>
      <c r="BE53" s="53">
        <f>BD53*IF($BD$127 &gt; 0, (BD53&gt;0), (BD53&lt;0))</f>
        <v>0</v>
      </c>
      <c r="BF53" s="61">
        <f>BE53/$BE$127</f>
        <v>0</v>
      </c>
      <c r="BG53" s="62">
        <f>BF53*$BD$127</f>
        <v>0</v>
      </c>
      <c r="BH53" s="63">
        <f>(IF(BG53 &gt; 0, V53, W53))</f>
        <v>52.441334495655632</v>
      </c>
      <c r="BI53" s="46">
        <f>BG53/BH53</f>
        <v>0</v>
      </c>
      <c r="BJ53" s="64">
        <f>BB53/BC53</f>
        <v>1.4223159652264141</v>
      </c>
      <c r="BK53" s="66">
        <v>0</v>
      </c>
      <c r="BL53" s="66">
        <v>102</v>
      </c>
      <c r="BM53" s="66">
        <v>0</v>
      </c>
      <c r="BN53" s="10">
        <f>SUM(BK53:BM53)</f>
        <v>102</v>
      </c>
      <c r="BO53" s="15">
        <f>AY53*$D$132</f>
        <v>0</v>
      </c>
      <c r="BP53" s="9">
        <f>BO53-BN53</f>
        <v>-102</v>
      </c>
      <c r="BQ53" s="53">
        <f>BP53*IF($BP$127 &gt; 0, (BP53&gt;0), (BP53&lt;0))</f>
        <v>0</v>
      </c>
      <c r="BR53" s="7">
        <f>BQ53/$BQ$127</f>
        <v>0</v>
      </c>
      <c r="BS53" s="62">
        <f>BR53*$BP$127</f>
        <v>0</v>
      </c>
      <c r="BT53" s="48">
        <f>IF(BS53&gt;0,V53,W53)</f>
        <v>52.441334495655632</v>
      </c>
      <c r="BU53" s="46">
        <f>BS53/BT53</f>
        <v>0</v>
      </c>
      <c r="BV53" s="64" t="e">
        <f>BN53/BO53</f>
        <v>#DIV/0!</v>
      </c>
      <c r="BW53" s="16">
        <f>BB53+BN53+BY53</f>
        <v>1428</v>
      </c>
      <c r="BX53" s="69">
        <f>BC53+BO53+BZ53</f>
        <v>930.04390261959907</v>
      </c>
      <c r="BY53" s="66">
        <v>51</v>
      </c>
      <c r="BZ53" s="15">
        <f>AZ53*$D$135</f>
        <v>33.618613744326829</v>
      </c>
      <c r="CA53" s="37">
        <f>BZ53-BY53</f>
        <v>-17.381386255673171</v>
      </c>
      <c r="CB53" s="54">
        <f>CA53*(CA53&lt;&gt;0)</f>
        <v>-17.381386255673171</v>
      </c>
      <c r="CC53" s="26">
        <f>CB53/$CB$127</f>
        <v>-1.2327224294803662E-2</v>
      </c>
      <c r="CD53" s="47">
        <f>CC53 * $CA$127</f>
        <v>-17.381386255673171</v>
      </c>
      <c r="CE53" s="48">
        <f>IF(CD53&gt;0, V53, W53)</f>
        <v>52.441334495655632</v>
      </c>
      <c r="CF53" s="65">
        <f>CD53/CE53</f>
        <v>-0.33144439253568359</v>
      </c>
      <c r="CG53" t="s">
        <v>225</v>
      </c>
      <c r="CH53" s="66">
        <v>0</v>
      </c>
      <c r="CI53" s="15">
        <f>AZ53*$CH$130</f>
        <v>59.033608566150072</v>
      </c>
      <c r="CJ53" s="37">
        <f>CI53-CH53</f>
        <v>59.033608566150072</v>
      </c>
      <c r="CK53" s="54">
        <f>CJ53*(CJ53&lt;&gt;0)</f>
        <v>59.033608566150072</v>
      </c>
      <c r="CL53" s="26">
        <f>CK53/$CK$127</f>
        <v>8.6890798596040708E-3</v>
      </c>
      <c r="CM53" s="47">
        <f>CL53 * $CJ$127</f>
        <v>59.033608566150072</v>
      </c>
      <c r="CN53" s="48">
        <f>IF(CD53&gt;0,V53,W53)</f>
        <v>52.441334495655632</v>
      </c>
      <c r="CO53" s="65">
        <f>CM53/CN53</f>
        <v>1.1257075956188827</v>
      </c>
      <c r="CP53" s="70">
        <f>N53</f>
        <v>0</v>
      </c>
      <c r="CQ53" s="1">
        <f>BW53+BY53</f>
        <v>1479</v>
      </c>
    </row>
    <row r="54" spans="1:95" x14ac:dyDescent="0.2">
      <c r="A54" s="28" t="s">
        <v>206</v>
      </c>
      <c r="B54">
        <v>0</v>
      </c>
      <c r="C54">
        <v>0</v>
      </c>
      <c r="D54">
        <v>0.64214314274290196</v>
      </c>
      <c r="E54">
        <v>0.35785685725709698</v>
      </c>
      <c r="F54">
        <v>0.55511341026661298</v>
      </c>
      <c r="G54">
        <v>0.55511341026661298</v>
      </c>
      <c r="H54">
        <v>0.67544960267670395</v>
      </c>
      <c r="I54">
        <v>0.83103304056879901</v>
      </c>
      <c r="J54">
        <v>0.74921354570203003</v>
      </c>
      <c r="K54">
        <v>0.64490191996349</v>
      </c>
      <c r="L54">
        <v>0.77065063752447105</v>
      </c>
      <c r="M54">
        <v>0.67315257567294995</v>
      </c>
      <c r="N54" s="21">
        <v>0</v>
      </c>
      <c r="O54">
        <v>1.0061392163946099</v>
      </c>
      <c r="P54">
        <v>0.98584558138681799</v>
      </c>
      <c r="Q54">
        <v>1.01187024980706</v>
      </c>
      <c r="R54">
        <v>1.0009434066238001</v>
      </c>
      <c r="S54">
        <v>5.17000007629394</v>
      </c>
      <c r="T54" s="27">
        <f>IF(C54,P54,R54)</f>
        <v>1.0009434066238001</v>
      </c>
      <c r="U54" s="27">
        <f>IF(D54 = 0,O54,Q54)</f>
        <v>1.01187024980706</v>
      </c>
      <c r="V54" s="39">
        <f>S54*T54^(1-N54)</f>
        <v>5.1748774886109628</v>
      </c>
      <c r="W54" s="38">
        <f>S54*U54^(N54+1)</f>
        <v>5.2313692687020685</v>
      </c>
      <c r="X54" s="44">
        <f>0.5 * (D54-MAX($D$3:$D$126))/(MIN($D$3:$D$126)-MAX($D$3:$D$126)) + 0.75</f>
        <v>0.91777133388566734</v>
      </c>
      <c r="Y54" s="44">
        <f>AVERAGE(D54, F54, G54, H54, I54, J54, K54)</f>
        <v>0.66470972459816458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PERCENTILE($L$2:$L$126, 0.05)</f>
        <v>-7.9040341213011109E-2</v>
      </c>
      <c r="AG54" s="22">
        <f>PERCENTILE($L$2:$L$126, 0.95)</f>
        <v>0.99713792047032956</v>
      </c>
      <c r="AH54" s="22">
        <f>MIN(MAX(L54,AF54), AG54)</f>
        <v>0.77065063752447105</v>
      </c>
      <c r="AI54" s="22">
        <f>AH54-$AH$127+1</f>
        <v>1.849690978737482</v>
      </c>
      <c r="AJ54" s="22">
        <f>PERCENTILE($M$2:$M$126, 0.02)</f>
        <v>-0.66434473742159872</v>
      </c>
      <c r="AK54" s="22">
        <f>PERCENTILE($M$2:$M$126, 0.98)</f>
        <v>1.2320583287577402</v>
      </c>
      <c r="AL54" s="22">
        <f>MIN(MAX(M54,AJ54), AK54)</f>
        <v>0.67315257567294995</v>
      </c>
      <c r="AM54" s="22">
        <f>AL54-$AL$127 + 1</f>
        <v>2.3374973130945484</v>
      </c>
      <c r="AN54" s="46">
        <v>0</v>
      </c>
      <c r="AO54" s="49">
        <v>0</v>
      </c>
      <c r="AP54" s="51">
        <v>0.5</v>
      </c>
      <c r="AQ54" s="50">
        <v>1</v>
      </c>
      <c r="AR54" s="17">
        <f>(AI54^4)*AB54*AE54*AN54</f>
        <v>0</v>
      </c>
      <c r="AS54" s="17">
        <f>(AI54^4) *Z54*AC54*AO54</f>
        <v>0</v>
      </c>
      <c r="AT54" s="17">
        <f>(AM54^4)*AA54*AP54*AQ54</f>
        <v>14.927067120840256</v>
      </c>
      <c r="AU54" s="17">
        <f>MIN(AR54, 0.05*AR$127)</f>
        <v>0</v>
      </c>
      <c r="AV54" s="17">
        <f>MIN(AS54, 0.05*AS$127)</f>
        <v>0</v>
      </c>
      <c r="AW54" s="17">
        <f>MIN(AT54, 0.05*AT$127)</f>
        <v>14.927067120840256</v>
      </c>
      <c r="AX54" s="14">
        <f>AU54/$AU$127</f>
        <v>0</v>
      </c>
      <c r="AY54" s="14">
        <f>AV54/$AV$127</f>
        <v>0</v>
      </c>
      <c r="AZ54" s="67">
        <f>AW54/$AW$127</f>
        <v>8.8226271008094714E-3</v>
      </c>
      <c r="BA54" s="21">
        <f>N54</f>
        <v>0</v>
      </c>
      <c r="BB54" s="66">
        <v>0</v>
      </c>
      <c r="BC54" s="15">
        <f>$D$133*AX54</f>
        <v>0</v>
      </c>
      <c r="BD54" s="19">
        <f>BC54-BB54</f>
        <v>0</v>
      </c>
      <c r="BE54" s="53">
        <f>BD54*IF($BD$127 &gt; 0, (BD54&gt;0), (BD54&lt;0))</f>
        <v>0</v>
      </c>
      <c r="BF54" s="61">
        <f>BE54/$BE$127</f>
        <v>0</v>
      </c>
      <c r="BG54" s="62">
        <f>BF54*$BD$127</f>
        <v>0</v>
      </c>
      <c r="BH54" s="63">
        <f>(IF(BG54 &gt; 0, V54, W54))</f>
        <v>5.2313692687020685</v>
      </c>
      <c r="BI54" s="46">
        <f>BG54/BH54</f>
        <v>0</v>
      </c>
      <c r="BJ54" s="64" t="e">
        <f>BB54/BC54</f>
        <v>#DIV/0!</v>
      </c>
      <c r="BK54" s="66">
        <v>0</v>
      </c>
      <c r="BL54" s="66">
        <v>0</v>
      </c>
      <c r="BM54" s="66">
        <v>0</v>
      </c>
      <c r="BN54" s="10">
        <f>SUM(BK54:BM54)</f>
        <v>0</v>
      </c>
      <c r="BO54" s="15">
        <f>AY54*$D$132</f>
        <v>0</v>
      </c>
      <c r="BP54" s="9">
        <f>BO54-BN54</f>
        <v>0</v>
      </c>
      <c r="BQ54" s="53">
        <f>BP54*IF($BP$127 &gt; 0, (BP54&gt;0), (BP54&lt;0))</f>
        <v>0</v>
      </c>
      <c r="BR54" s="7">
        <f>BQ54/$BQ$127</f>
        <v>0</v>
      </c>
      <c r="BS54" s="62">
        <f>BR54*$BP$127</f>
        <v>0</v>
      </c>
      <c r="BT54" s="48">
        <f>IF(BS54&gt;0,V54,W54)</f>
        <v>5.2313692687020685</v>
      </c>
      <c r="BU54" s="46">
        <f>BS54/BT54</f>
        <v>0</v>
      </c>
      <c r="BV54" s="64" t="e">
        <f>BN54/BO54</f>
        <v>#DIV/0!</v>
      </c>
      <c r="BW54" s="16">
        <f>BB54+BN54+BY54</f>
        <v>98</v>
      </c>
      <c r="BX54" s="69">
        <f>BC54+BO54+BZ54</f>
        <v>42.048640762457943</v>
      </c>
      <c r="BY54" s="66">
        <v>98</v>
      </c>
      <c r="BZ54" s="15">
        <f>AZ54*$D$135</f>
        <v>42.048640762457943</v>
      </c>
      <c r="CA54" s="37">
        <f>BZ54-BY54</f>
        <v>-55.951359237542057</v>
      </c>
      <c r="CB54" s="54">
        <f>CA54*(CA54&lt;&gt;0)</f>
        <v>-55.951359237542057</v>
      </c>
      <c r="CC54" s="26">
        <f>CB54/$CB$127</f>
        <v>-3.9681815062086546E-2</v>
      </c>
      <c r="CD54" s="47">
        <f>CC54 * $CA$127</f>
        <v>-55.951359237542057</v>
      </c>
      <c r="CE54" s="48">
        <f>IF(CD54&gt;0, V54, W54)</f>
        <v>5.2313692687020685</v>
      </c>
      <c r="CF54" s="65">
        <f>CD54/CE54</f>
        <v>-10.695356485783673</v>
      </c>
      <c r="CG54" t="s">
        <v>225</v>
      </c>
      <c r="CH54" s="66">
        <v>0</v>
      </c>
      <c r="CI54" s="15">
        <f>AZ54*$CH$130</f>
        <v>73.836566206674462</v>
      </c>
      <c r="CJ54" s="37">
        <f>CI54-CH54</f>
        <v>73.836566206674462</v>
      </c>
      <c r="CK54" s="54">
        <f>CJ54*(CJ54&lt;&gt;0)</f>
        <v>73.836566206674462</v>
      </c>
      <c r="CL54" s="26">
        <f>CK54/$CK$127</f>
        <v>1.0867907890296503E-2</v>
      </c>
      <c r="CM54" s="47">
        <f>CL54 * $CJ$127</f>
        <v>73.836566206674462</v>
      </c>
      <c r="CN54" s="48">
        <f>IF(CD54&gt;0,V54,W54)</f>
        <v>5.2313692687020685</v>
      </c>
      <c r="CO54" s="65">
        <f>CM54/CN54</f>
        <v>14.114195044196091</v>
      </c>
      <c r="CP54" s="70">
        <f>N54</f>
        <v>0</v>
      </c>
      <c r="CQ54" s="1">
        <f>BW54+BY54</f>
        <v>196</v>
      </c>
    </row>
    <row r="55" spans="1:95" x14ac:dyDescent="0.2">
      <c r="A55" s="28" t="s">
        <v>156</v>
      </c>
      <c r="B55">
        <v>1</v>
      </c>
      <c r="C55">
        <v>1</v>
      </c>
      <c r="D55">
        <v>0.83326669332267</v>
      </c>
      <c r="E55">
        <v>0.166733306677329</v>
      </c>
      <c r="F55">
        <v>0.98807157057654005</v>
      </c>
      <c r="G55">
        <v>0.98807157057654005</v>
      </c>
      <c r="H55">
        <v>0.32120451693851898</v>
      </c>
      <c r="I55">
        <v>0.47762442492680801</v>
      </c>
      <c r="J55">
        <v>0.39168242580776302</v>
      </c>
      <c r="K55">
        <v>0.62210149464143305</v>
      </c>
      <c r="L55">
        <v>0.56141230437471101</v>
      </c>
      <c r="M55">
        <v>-2.80987388150679E-2</v>
      </c>
      <c r="N55" s="21">
        <v>0</v>
      </c>
      <c r="O55">
        <v>1.0193772923693101</v>
      </c>
      <c r="P55">
        <v>0.98805743019753201</v>
      </c>
      <c r="Q55">
        <v>1.01638929167544</v>
      </c>
      <c r="R55">
        <v>0.990468534351573</v>
      </c>
      <c r="S55">
        <v>218.49000549316401</v>
      </c>
      <c r="T55" s="27">
        <f>IF(C55,P55,R55)</f>
        <v>0.98805743019753201</v>
      </c>
      <c r="U55" s="27">
        <f>IF(D55 = 0,O55,Q55)</f>
        <v>1.01638929167544</v>
      </c>
      <c r="V55" s="39">
        <f>S55*T55^(1-N55)</f>
        <v>215.88067335142028</v>
      </c>
      <c r="W55" s="38">
        <f>S55*U55^(N55+1)</f>
        <v>222.07090192135996</v>
      </c>
      <c r="X55" s="44">
        <f>0.5 * (D55-MAX($D$3:$D$126))/(MIN($D$3:$D$126)-MAX($D$3:$D$126)) + 0.75</f>
        <v>0.81876553438276756</v>
      </c>
      <c r="Y55" s="44">
        <f>AVERAGE(D55, F55, G55, H55, I55, J55, K55)</f>
        <v>0.66028895668432475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v>1</v>
      </c>
      <c r="AD55" s="22">
        <v>1</v>
      </c>
      <c r="AE55" s="22">
        <v>1</v>
      </c>
      <c r="AF55" s="22">
        <f>PERCENTILE($L$2:$L$126, 0.05)</f>
        <v>-7.9040341213011109E-2</v>
      </c>
      <c r="AG55" s="22">
        <f>PERCENTILE($L$2:$L$126, 0.95)</f>
        <v>0.99713792047032956</v>
      </c>
      <c r="AH55" s="22">
        <f>MIN(MAX(L55,AF55), AG55)</f>
        <v>0.56141230437471101</v>
      </c>
      <c r="AI55" s="22">
        <f>AH55-$AH$127+1</f>
        <v>1.6404526455877222</v>
      </c>
      <c r="AJ55" s="22">
        <f>PERCENTILE($M$2:$M$126, 0.02)</f>
        <v>-0.66434473742159872</v>
      </c>
      <c r="AK55" s="22">
        <f>PERCENTILE($M$2:$M$126, 0.98)</f>
        <v>1.2320583287577402</v>
      </c>
      <c r="AL55" s="22">
        <f>MIN(MAX(M55,AJ55), AK55)</f>
        <v>-2.80987388150679E-2</v>
      </c>
      <c r="AM55" s="22">
        <f>AL55-$AL$127 + 1</f>
        <v>1.636245998606531</v>
      </c>
      <c r="AN55" s="46">
        <v>1</v>
      </c>
      <c r="AO55" s="46">
        <v>1</v>
      </c>
      <c r="AP55" s="51">
        <v>1</v>
      </c>
      <c r="AQ55" s="21">
        <v>1</v>
      </c>
      <c r="AR55" s="17">
        <f>(AI55^4)*AB55*AE55*AN55</f>
        <v>7.2419378443666282</v>
      </c>
      <c r="AS55" s="17">
        <f>(AI55^4) *Z55*AC55*AO55</f>
        <v>7.2419378443666282</v>
      </c>
      <c r="AT55" s="17">
        <f>(AM55^4)*AA55*AP55*AQ55</f>
        <v>7.167940473017512</v>
      </c>
      <c r="AU55" s="17">
        <f>MIN(AR55, 0.05*AR$127)</f>
        <v>7.2419378443666282</v>
      </c>
      <c r="AV55" s="17">
        <f>MIN(AS55, 0.05*AS$127)</f>
        <v>7.2419378443666282</v>
      </c>
      <c r="AW55" s="17">
        <f>MIN(AT55, 0.05*AT$127)</f>
        <v>7.167940473017512</v>
      </c>
      <c r="AX55" s="14">
        <f>AU55/$AU$127</f>
        <v>1.1245996976044809E-2</v>
      </c>
      <c r="AY55" s="14">
        <f>AV55/$AV$127</f>
        <v>1.501190330759526E-2</v>
      </c>
      <c r="AZ55" s="67">
        <f>AW55/$AW$127</f>
        <v>4.2366035713701225E-3</v>
      </c>
      <c r="BA55" s="21">
        <f>N55</f>
        <v>0</v>
      </c>
      <c r="BB55" s="66">
        <v>1748</v>
      </c>
      <c r="BC55" s="15">
        <f>$D$133*AX55</f>
        <v>1366.8834564563901</v>
      </c>
      <c r="BD55" s="19">
        <f>BC55-BB55</f>
        <v>-381.11654354360985</v>
      </c>
      <c r="BE55" s="53">
        <f>BD55*IF($BD$127 &gt; 0, (BD55&gt;0), (BD55&lt;0))</f>
        <v>0</v>
      </c>
      <c r="BF55" s="61">
        <f>BE55/$BE$127</f>
        <v>0</v>
      </c>
      <c r="BG55" s="62">
        <f>BF55*$BD$127</f>
        <v>0</v>
      </c>
      <c r="BH55" s="63">
        <f>(IF(BG55 &gt; 0, V55, W55))</f>
        <v>222.07090192135996</v>
      </c>
      <c r="BI55" s="46">
        <f>BG55/BH55</f>
        <v>0</v>
      </c>
      <c r="BJ55" s="64">
        <f>BB55/BC55</f>
        <v>1.2788215350353604</v>
      </c>
      <c r="BK55" s="66">
        <v>0</v>
      </c>
      <c r="BL55" s="66">
        <v>3059</v>
      </c>
      <c r="BM55" s="66">
        <v>0</v>
      </c>
      <c r="BN55" s="10">
        <f>SUM(BK55:BM55)</f>
        <v>3059</v>
      </c>
      <c r="BO55" s="15">
        <f>AY55*$D$132</f>
        <v>2710.4892136061699</v>
      </c>
      <c r="BP55" s="9">
        <f>BO55-BN55</f>
        <v>-348.51078639383013</v>
      </c>
      <c r="BQ55" s="53">
        <f>BP55*IF($BP$127 &gt; 0, (BP55&gt;0), (BP55&lt;0))</f>
        <v>0</v>
      </c>
      <c r="BR55" s="7">
        <f>BQ55/$BQ$127</f>
        <v>0</v>
      </c>
      <c r="BS55" s="62">
        <f>BR55*$BP$127</f>
        <v>0</v>
      </c>
      <c r="BT55" s="48">
        <f>IF(BS55&gt;0,V55,W55)</f>
        <v>222.07090192135996</v>
      </c>
      <c r="BU55" s="46">
        <f>BS55/BT55</f>
        <v>0</v>
      </c>
      <c r="BV55" s="64">
        <f>BN55/BO55</f>
        <v>1.1285785549871841</v>
      </c>
      <c r="BW55" s="16">
        <f>BB55+BN55+BY55</f>
        <v>4807</v>
      </c>
      <c r="BX55" s="69">
        <f>BC55+BO55+BZ55</f>
        <v>4097.5643226837101</v>
      </c>
      <c r="BY55" s="66">
        <v>0</v>
      </c>
      <c r="BZ55" s="15">
        <f>AZ55*$D$135</f>
        <v>20.191652621150002</v>
      </c>
      <c r="CA55" s="37">
        <f>BZ55-BY55</f>
        <v>20.191652621150002</v>
      </c>
      <c r="CB55" s="54">
        <f>CA55*(CA55&lt;&gt;0)</f>
        <v>20.191652621150002</v>
      </c>
      <c r="CC55" s="26">
        <f>CB55/$CB$127</f>
        <v>1.4320321007907796E-2</v>
      </c>
      <c r="CD55" s="47">
        <f>CC55 * $CA$127</f>
        <v>20.191652621150002</v>
      </c>
      <c r="CE55" s="48">
        <f>IF(CD55&gt;0, V55, W55)</f>
        <v>215.88067335142028</v>
      </c>
      <c r="CF55" s="65">
        <f>CD55/CE55</f>
        <v>9.3531543642543305E-2</v>
      </c>
      <c r="CG55" t="s">
        <v>225</v>
      </c>
      <c r="CH55" s="66">
        <v>194</v>
      </c>
      <c r="CI55" s="15">
        <f>AZ55*$CH$130</f>
        <v>35.456135288796553</v>
      </c>
      <c r="CJ55" s="37">
        <f>CI55-CH55</f>
        <v>-158.54386471120344</v>
      </c>
      <c r="CK55" s="54">
        <f>CJ55*(CJ55&lt;&gt;0)</f>
        <v>-158.54386471120344</v>
      </c>
      <c r="CL55" s="26">
        <f>CK55/$CK$127</f>
        <v>-2.3335864691080864E-2</v>
      </c>
      <c r="CM55" s="47">
        <f>CL55 * $CJ$127</f>
        <v>-158.54386471120344</v>
      </c>
      <c r="CN55" s="48">
        <f>IF(CD55&gt;0,V55,W55)</f>
        <v>215.88067335142028</v>
      </c>
      <c r="CO55" s="65">
        <f>CM55/CN55</f>
        <v>-0.73440508707844632</v>
      </c>
      <c r="CP55" s="70">
        <f>N55</f>
        <v>0</v>
      </c>
      <c r="CQ55" s="1">
        <f>BW55+BY55</f>
        <v>4807</v>
      </c>
    </row>
    <row r="56" spans="1:95" x14ac:dyDescent="0.2">
      <c r="A56" s="28" t="s">
        <v>116</v>
      </c>
      <c r="B56">
        <v>0</v>
      </c>
      <c r="C56">
        <v>0</v>
      </c>
      <c r="D56">
        <v>2.8951115329852801E-2</v>
      </c>
      <c r="E56">
        <v>0.97104888467014705</v>
      </c>
      <c r="F56">
        <v>5.7048561999057001E-2</v>
      </c>
      <c r="G56">
        <v>5.7048561999057001E-2</v>
      </c>
      <c r="H56">
        <v>7.4611917876815204E-2</v>
      </c>
      <c r="I56">
        <v>6.7100650976464699E-2</v>
      </c>
      <c r="J56">
        <v>7.0756683501538006E-2</v>
      </c>
      <c r="K56">
        <v>6.3533983391450805E-2</v>
      </c>
      <c r="L56">
        <v>0.41478304602011401</v>
      </c>
      <c r="M56">
        <v>-0.242945844860184</v>
      </c>
      <c r="N56" s="21">
        <v>0</v>
      </c>
      <c r="O56">
        <v>1.03243411072486</v>
      </c>
      <c r="P56">
        <v>0.97544650079156203</v>
      </c>
      <c r="Q56">
        <v>1.01496136351737</v>
      </c>
      <c r="R56">
        <v>0.98423810865663597</v>
      </c>
      <c r="S56">
        <v>42.150001525878899</v>
      </c>
      <c r="T56" s="27">
        <f>IF(C56,P56,R56)</f>
        <v>0.98423810865663597</v>
      </c>
      <c r="U56" s="27">
        <f>IF(D56 = 0,O56,Q56)</f>
        <v>1.01496136351737</v>
      </c>
      <c r="V56" s="39">
        <f>S56*T56^(1-N56)</f>
        <v>41.485637781705371</v>
      </c>
      <c r="W56" s="38">
        <f>S56*U56^(N56+1)</f>
        <v>42.780623020965272</v>
      </c>
      <c r="X56" s="44">
        <f>0.5 * (D56-MAX($D$3:$D$126))/(MIN($D$3:$D$126)-MAX($D$3:$D$126)) + 0.75</f>
        <v>1.2354169968019963</v>
      </c>
      <c r="Y56" s="44">
        <f>AVERAGE(D56, F56, G56, H56, I56, J56, K56)</f>
        <v>5.9864496439176511E-2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PERCENTILE($L$2:$L$126, 0.05)</f>
        <v>-7.9040341213011109E-2</v>
      </c>
      <c r="AG56" s="22">
        <f>PERCENTILE($L$2:$L$126, 0.95)</f>
        <v>0.99713792047032956</v>
      </c>
      <c r="AH56" s="22">
        <f>MIN(MAX(L56,AF56), AG56)</f>
        <v>0.41478304602011401</v>
      </c>
      <c r="AI56" s="22">
        <f>AH56-$AH$127+1</f>
        <v>1.493823387233125</v>
      </c>
      <c r="AJ56" s="22">
        <f>PERCENTILE($M$2:$M$126, 0.02)</f>
        <v>-0.66434473742159872</v>
      </c>
      <c r="AK56" s="22">
        <f>PERCENTILE($M$2:$M$126, 0.98)</f>
        <v>1.2320583287577402</v>
      </c>
      <c r="AL56" s="22">
        <f>MIN(MAX(M56,AJ56), AK56)</f>
        <v>-0.242945844860184</v>
      </c>
      <c r="AM56" s="22">
        <f>AL56-$AL$127 + 1</f>
        <v>1.4213988925614147</v>
      </c>
      <c r="AN56" s="46">
        <v>1</v>
      </c>
      <c r="AO56" s="46">
        <v>1</v>
      </c>
      <c r="AP56" s="51">
        <v>1</v>
      </c>
      <c r="AQ56" s="21">
        <v>1</v>
      </c>
      <c r="AR56" s="17">
        <f>(AI56^4)*AB56*AE56*AN56</f>
        <v>4.9796293476169522</v>
      </c>
      <c r="AS56" s="17">
        <f>(AI56^4) *Z56*AC56*AO56</f>
        <v>4.9796293476169522</v>
      </c>
      <c r="AT56" s="17">
        <f>(AM56^4)*AA56*AP56*AQ56</f>
        <v>4.0819143800541235</v>
      </c>
      <c r="AU56" s="17">
        <f>MIN(AR56, 0.05*AR$127)</f>
        <v>4.9796293476169522</v>
      </c>
      <c r="AV56" s="17">
        <f>MIN(AS56, 0.05*AS$127)</f>
        <v>4.9796293476169522</v>
      </c>
      <c r="AW56" s="17">
        <f>MIN(AT56, 0.05*AT$127)</f>
        <v>4.0819143800541235</v>
      </c>
      <c r="AX56" s="14">
        <f>AU56/$AU$127</f>
        <v>7.7328607050509701E-3</v>
      </c>
      <c r="AY56" s="14">
        <f>AV56/$AV$127</f>
        <v>1.0322335800249778E-2</v>
      </c>
      <c r="AZ56" s="67">
        <f>AW56/$AW$127</f>
        <v>2.4126111406285546E-3</v>
      </c>
      <c r="BA56" s="21">
        <f>N56</f>
        <v>0</v>
      </c>
      <c r="BB56" s="66">
        <v>1307</v>
      </c>
      <c r="BC56" s="15">
        <f>$D$133*AX56</f>
        <v>939.88282153471516</v>
      </c>
      <c r="BD56" s="19">
        <f>BC56-BB56</f>
        <v>-367.11717846528484</v>
      </c>
      <c r="BE56" s="53">
        <f>BD56*IF($BD$127 &gt; 0, (BD56&gt;0), (BD56&lt;0))</f>
        <v>0</v>
      </c>
      <c r="BF56" s="61">
        <f>BE56/$BE$127</f>
        <v>0</v>
      </c>
      <c r="BG56" s="62">
        <f>BF56*$BD$127</f>
        <v>0</v>
      </c>
      <c r="BH56" s="63">
        <f>(IF(BG56 &gt; 0, V56, W56))</f>
        <v>42.780623020965272</v>
      </c>
      <c r="BI56" s="46">
        <f>BG56/BH56</f>
        <v>0</v>
      </c>
      <c r="BJ56" s="64">
        <f>BB56/BC56</f>
        <v>1.3905988811092715</v>
      </c>
      <c r="BK56" s="66">
        <v>1855</v>
      </c>
      <c r="BL56" s="66">
        <v>1264</v>
      </c>
      <c r="BM56" s="66">
        <v>126</v>
      </c>
      <c r="BN56" s="10">
        <f>SUM(BK56:BM56)</f>
        <v>3245</v>
      </c>
      <c r="BO56" s="15">
        <f>AY56*$D$132</f>
        <v>1863.759662749899</v>
      </c>
      <c r="BP56" s="9">
        <f>BO56-BN56</f>
        <v>-1381.240337250101</v>
      </c>
      <c r="BQ56" s="53">
        <f>BP56*IF($BP$127 &gt; 0, (BP56&gt;0), (BP56&lt;0))</f>
        <v>0</v>
      </c>
      <c r="BR56" s="7">
        <f>BQ56/$BQ$127</f>
        <v>0</v>
      </c>
      <c r="BS56" s="62">
        <f>BR56*$BP$127</f>
        <v>0</v>
      </c>
      <c r="BT56" s="48">
        <f>IF(BS56&gt;0,V56,W56)</f>
        <v>42.780623020965272</v>
      </c>
      <c r="BU56" s="46">
        <f>BS56/BT56</f>
        <v>0</v>
      </c>
      <c r="BV56" s="64">
        <f>BN56/BO56</f>
        <v>1.741104319862862</v>
      </c>
      <c r="BW56" s="16">
        <f>BB56+BN56+BY56</f>
        <v>4552</v>
      </c>
      <c r="BX56" s="69">
        <f>BC56+BO56+BZ56</f>
        <v>2815.1409889808497</v>
      </c>
      <c r="BY56" s="66">
        <v>0</v>
      </c>
      <c r="BZ56" s="15">
        <f>AZ56*$D$135</f>
        <v>11.498504696235692</v>
      </c>
      <c r="CA56" s="37">
        <f>BZ56-BY56</f>
        <v>11.498504696235692</v>
      </c>
      <c r="CB56" s="54">
        <f>CA56*(CA56&lt;&gt;0)</f>
        <v>11.498504696235692</v>
      </c>
      <c r="CC56" s="26">
        <f>CB56/$CB$127</f>
        <v>8.1549678696706991E-3</v>
      </c>
      <c r="CD56" s="47">
        <f>CC56 * $CA$127</f>
        <v>11.498504696235692</v>
      </c>
      <c r="CE56" s="48">
        <f>IF(CD56&gt;0, V56, W56)</f>
        <v>41.485637781705371</v>
      </c>
      <c r="CF56" s="65">
        <f>CD56/CE56</f>
        <v>0.27716832405325542</v>
      </c>
      <c r="CG56" t="s">
        <v>225</v>
      </c>
      <c r="CH56" s="66">
        <v>0</v>
      </c>
      <c r="CI56" s="15">
        <f>AZ56*$CH$130</f>
        <v>20.191142635920375</v>
      </c>
      <c r="CJ56" s="37">
        <f>CI56-CH56</f>
        <v>20.191142635920375</v>
      </c>
      <c r="CK56" s="54">
        <f>CJ56*(CJ56&lt;&gt;0)</f>
        <v>20.191142635920375</v>
      </c>
      <c r="CL56" s="26">
        <f>CK56/$CK$127</f>
        <v>2.9719079534766516E-3</v>
      </c>
      <c r="CM56" s="47">
        <f>CL56 * $CJ$127</f>
        <v>20.191142635920375</v>
      </c>
      <c r="CN56" s="48">
        <f>IF(CD56&gt;0,V56,W56)</f>
        <v>41.485637781705371</v>
      </c>
      <c r="CO56" s="65">
        <f>CM56/CN56</f>
        <v>0.4867019941254081</v>
      </c>
      <c r="CP56" s="70">
        <f>N56</f>
        <v>0</v>
      </c>
      <c r="CQ56" s="1">
        <f>BW56+BY56</f>
        <v>4552</v>
      </c>
    </row>
    <row r="57" spans="1:95" x14ac:dyDescent="0.2">
      <c r="A57" s="28" t="s">
        <v>220</v>
      </c>
      <c r="B57">
        <v>0</v>
      </c>
      <c r="C57">
        <v>0</v>
      </c>
      <c r="D57">
        <v>0.209831254585473</v>
      </c>
      <c r="E57">
        <v>0.79016874541452597</v>
      </c>
      <c r="F57">
        <v>0.94843863471314405</v>
      </c>
      <c r="G57">
        <v>0.94843863471314405</v>
      </c>
      <c r="H57">
        <v>0.11412609736632</v>
      </c>
      <c r="I57">
        <v>0.20111731843575401</v>
      </c>
      <c r="J57">
        <v>0.151501599548824</v>
      </c>
      <c r="K57">
        <v>0.37906459902362799</v>
      </c>
      <c r="L57">
        <v>0.28350297412358799</v>
      </c>
      <c r="M57">
        <v>0.637317788453586</v>
      </c>
      <c r="N57" s="21">
        <v>0</v>
      </c>
      <c r="O57">
        <v>1.0035934135764399</v>
      </c>
      <c r="P57">
        <v>0.994705015499732</v>
      </c>
      <c r="Q57">
        <v>1.0063510164366101</v>
      </c>
      <c r="R57">
        <v>0.99025564606876404</v>
      </c>
      <c r="S57">
        <v>16.889999389648398</v>
      </c>
      <c r="T57" s="27">
        <f>IF(C57,P57,R57)</f>
        <v>0.99025564606876404</v>
      </c>
      <c r="U57" s="27">
        <f>IF(D57 = 0,O57,Q57)</f>
        <v>1.0063510164366101</v>
      </c>
      <c r="V57" s="39">
        <f>S57*T57^(1-N57)</f>
        <v>16.725417257697305</v>
      </c>
      <c r="W57" s="38">
        <f>S57*U57^(N57+1)</f>
        <v>16.997268053386389</v>
      </c>
      <c r="X57" s="44">
        <f>0.5 * (D57-MAX($D$3:$D$126))/(MIN($D$3:$D$126)-MAX($D$3:$D$126)) + 0.75</f>
        <v>1.1417174880450978</v>
      </c>
      <c r="Y57" s="44">
        <f>AVERAGE(D57, F57, G57, H57, I57, J57, K57)</f>
        <v>0.42178830548375534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v>1</v>
      </c>
      <c r="AD57" s="22">
        <v>1</v>
      </c>
      <c r="AE57" s="22">
        <v>1</v>
      </c>
      <c r="AF57" s="22">
        <f>PERCENTILE($L$2:$L$126, 0.05)</f>
        <v>-7.9040341213011109E-2</v>
      </c>
      <c r="AG57" s="22">
        <f>PERCENTILE($L$2:$L$126, 0.95)</f>
        <v>0.99713792047032956</v>
      </c>
      <c r="AH57" s="22">
        <f>MIN(MAX(L57,AF57), AG57)</f>
        <v>0.28350297412358799</v>
      </c>
      <c r="AI57" s="22">
        <f>AH57-$AH$127+1</f>
        <v>1.3625433153365991</v>
      </c>
      <c r="AJ57" s="22">
        <f>PERCENTILE($M$2:$M$126, 0.02)</f>
        <v>-0.66434473742159872</v>
      </c>
      <c r="AK57" s="22">
        <f>PERCENTILE($M$2:$M$126, 0.98)</f>
        <v>1.2320583287577402</v>
      </c>
      <c r="AL57" s="22">
        <f>MIN(MAX(M57,AJ57), AK57)</f>
        <v>0.637317788453586</v>
      </c>
      <c r="AM57" s="22">
        <f>AL57-$AL$127 + 1</f>
        <v>2.3016625258751846</v>
      </c>
      <c r="AN57" s="46">
        <v>0</v>
      </c>
      <c r="AO57" s="49">
        <v>0</v>
      </c>
      <c r="AP57" s="51">
        <v>0.5</v>
      </c>
      <c r="AQ57" s="50">
        <v>1</v>
      </c>
      <c r="AR57" s="17">
        <f>(AI57^4)*AB57*AE57*AN57</f>
        <v>0</v>
      </c>
      <c r="AS57" s="17">
        <f>(AI57^4) *Z57*AC57*AO57</f>
        <v>0</v>
      </c>
      <c r="AT57" s="17">
        <f>(AM57^4)*AA57*AP57*AQ57</f>
        <v>14.032549790346094</v>
      </c>
      <c r="AU57" s="17">
        <f>MIN(AR57, 0.05*AR$127)</f>
        <v>0</v>
      </c>
      <c r="AV57" s="17">
        <f>MIN(AS57, 0.05*AS$127)</f>
        <v>0</v>
      </c>
      <c r="AW57" s="17">
        <f>MIN(AT57, 0.05*AT$127)</f>
        <v>14.032549790346094</v>
      </c>
      <c r="AX57" s="14">
        <f>AU57/$AU$127</f>
        <v>0</v>
      </c>
      <c r="AY57" s="14">
        <f>AV57/$AV$127</f>
        <v>0</v>
      </c>
      <c r="AZ57" s="67">
        <f>AW57/$AW$127</f>
        <v>8.2939235866983027E-3</v>
      </c>
      <c r="BA57" s="21">
        <f>N57</f>
        <v>0</v>
      </c>
      <c r="BB57" s="66">
        <v>0</v>
      </c>
      <c r="BC57" s="15">
        <f>$D$133*AX57</f>
        <v>0</v>
      </c>
      <c r="BD57" s="19">
        <f>BC57-BB57</f>
        <v>0</v>
      </c>
      <c r="BE57" s="53">
        <f>BD57*IF($BD$127 &gt; 0, (BD57&gt;0), (BD57&lt;0))</f>
        <v>0</v>
      </c>
      <c r="BF57" s="61">
        <f>BE57/$BE$127</f>
        <v>0</v>
      </c>
      <c r="BG57" s="62">
        <f>BF57*$BD$127</f>
        <v>0</v>
      </c>
      <c r="BH57" s="63">
        <f>(IF(BG57 &gt; 0, V57, W57))</f>
        <v>16.997268053386389</v>
      </c>
      <c r="BI57" s="46">
        <f>BG57/BH57</f>
        <v>0</v>
      </c>
      <c r="BJ57" s="64" t="e">
        <f>BB57/BC57</f>
        <v>#DIV/0!</v>
      </c>
      <c r="BK57" s="66">
        <v>0</v>
      </c>
      <c r="BL57" s="66">
        <v>0</v>
      </c>
      <c r="BM57" s="66">
        <v>0</v>
      </c>
      <c r="BN57" s="10">
        <f>SUM(BK57:BM57)</f>
        <v>0</v>
      </c>
      <c r="BO57" s="15">
        <f>AY57*$D$132</f>
        <v>0</v>
      </c>
      <c r="BP57" s="9">
        <f>BO57-BN57</f>
        <v>0</v>
      </c>
      <c r="BQ57" s="53">
        <f>BP57*IF($BP$127 &gt; 0, (BP57&gt;0), (BP57&lt;0))</f>
        <v>0</v>
      </c>
      <c r="BR57" s="7">
        <f>BQ57/$BQ$127</f>
        <v>0</v>
      </c>
      <c r="BS57" s="62">
        <f>BR57*$BP$127</f>
        <v>0</v>
      </c>
      <c r="BT57" s="48">
        <f>IF(BS57&gt;0,V57,W57)</f>
        <v>16.997268053386389</v>
      </c>
      <c r="BU57" s="46">
        <f>BS57/BT57</f>
        <v>0</v>
      </c>
      <c r="BV57" s="64" t="e">
        <f>BN57/BO57</f>
        <v>#DIV/0!</v>
      </c>
      <c r="BW57" s="16">
        <f>BB57+BN57+BY57</f>
        <v>17</v>
      </c>
      <c r="BX57" s="69">
        <f>BC57+BO57+BZ57</f>
        <v>39.528839814204112</v>
      </c>
      <c r="BY57" s="66">
        <v>17</v>
      </c>
      <c r="BZ57" s="15">
        <f>AZ57*$D$135</f>
        <v>39.528839814204112</v>
      </c>
      <c r="CA57" s="37">
        <f>BZ57-BY57</f>
        <v>22.528839814204112</v>
      </c>
      <c r="CB57" s="54">
        <f>CA57*(CA57&lt;&gt;0)</f>
        <v>22.528839814204112</v>
      </c>
      <c r="CC57" s="26">
        <f>CB57/$CB$127</f>
        <v>1.5977900577449716E-2</v>
      </c>
      <c r="CD57" s="47">
        <f>CC57 * $CA$127</f>
        <v>22.528839814204112</v>
      </c>
      <c r="CE57" s="48">
        <f>IF(CD57&gt;0, V57, W57)</f>
        <v>16.725417257697305</v>
      </c>
      <c r="CF57" s="65">
        <f>CD57/CE57</f>
        <v>1.3469822287295092</v>
      </c>
      <c r="CG57" t="s">
        <v>225</v>
      </c>
      <c r="CH57" s="66">
        <v>0</v>
      </c>
      <c r="CI57" s="15">
        <f>AZ57*$CH$130</f>
        <v>69.411846497078102</v>
      </c>
      <c r="CJ57" s="37">
        <f>CI57-CH57</f>
        <v>69.411846497078102</v>
      </c>
      <c r="CK57" s="54">
        <f>CJ57*(CJ57&lt;&gt;0)</f>
        <v>69.411846497078102</v>
      </c>
      <c r="CL57" s="26">
        <f>CK57/$CK$127</f>
        <v>1.0216639166481908E-2</v>
      </c>
      <c r="CM57" s="47">
        <f>CL57 * $CJ$127</f>
        <v>69.411846497078102</v>
      </c>
      <c r="CN57" s="48">
        <f>IF(CD57&gt;0,V57,W57)</f>
        <v>16.725417257697305</v>
      </c>
      <c r="CO57" s="65">
        <f>CM57/CN57</f>
        <v>4.1500816049975464</v>
      </c>
      <c r="CP57" s="70">
        <f>N57</f>
        <v>0</v>
      </c>
      <c r="CQ57" s="1">
        <f>BW57+BY57</f>
        <v>34</v>
      </c>
    </row>
    <row r="58" spans="1:95" x14ac:dyDescent="0.2">
      <c r="A58" s="28" t="s">
        <v>222</v>
      </c>
      <c r="B58">
        <v>0</v>
      </c>
      <c r="C58">
        <v>0</v>
      </c>
      <c r="D58">
        <v>0.52019192323070695</v>
      </c>
      <c r="E58">
        <v>0.47980807676929199</v>
      </c>
      <c r="F58">
        <v>0.58114558472553701</v>
      </c>
      <c r="G58">
        <v>0.58114558472553701</v>
      </c>
      <c r="H58">
        <v>0.61375993308239196</v>
      </c>
      <c r="I58">
        <v>0.23086574654955999</v>
      </c>
      <c r="J58">
        <v>0.37642548419743699</v>
      </c>
      <c r="K58">
        <v>0.46771573430825802</v>
      </c>
      <c r="L58">
        <v>0.84475902757448995</v>
      </c>
      <c r="M58">
        <v>1.1185064166141301</v>
      </c>
      <c r="N58" s="21">
        <v>0</v>
      </c>
      <c r="O58">
        <v>0.988964097021519</v>
      </c>
      <c r="P58">
        <v>0.98584807647832895</v>
      </c>
      <c r="Q58">
        <v>1.01005024162345</v>
      </c>
      <c r="R58">
        <v>1</v>
      </c>
      <c r="S58">
        <v>2.16000008583068</v>
      </c>
      <c r="T58" s="27">
        <f>IF(C58,P58,R58)</f>
        <v>1</v>
      </c>
      <c r="U58" s="27">
        <f>IF(D58 = 0,O58,Q58)</f>
        <v>1.01005024162345</v>
      </c>
      <c r="V58" s="39">
        <f>S58*T58^(1-N58)</f>
        <v>2.16000008583068</v>
      </c>
      <c r="W58" s="38">
        <f>S58*U58^(N58+1)</f>
        <v>2.1817086085999513</v>
      </c>
      <c r="X58" s="44">
        <f>0.5 * (D58-MAX($D$3:$D$126))/(MIN($D$3:$D$126)-MAX($D$3:$D$126)) + 0.75</f>
        <v>0.98094449047224552</v>
      </c>
      <c r="Y58" s="44">
        <f>AVERAGE(D58, F58, G58, H58, I58, J58, K58)</f>
        <v>0.4816071415456325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PERCENTILE($L$2:$L$126, 0.05)</f>
        <v>-7.9040341213011109E-2</v>
      </c>
      <c r="AG58" s="22">
        <f>PERCENTILE($L$2:$L$126, 0.95)</f>
        <v>0.99713792047032956</v>
      </c>
      <c r="AH58" s="22">
        <f>MIN(MAX(L58,AF58), AG58)</f>
        <v>0.84475902757448995</v>
      </c>
      <c r="AI58" s="22">
        <f>AH58-$AH$127+1</f>
        <v>1.923799368787501</v>
      </c>
      <c r="AJ58" s="22">
        <f>PERCENTILE($M$2:$M$126, 0.02)</f>
        <v>-0.66434473742159872</v>
      </c>
      <c r="AK58" s="22">
        <f>PERCENTILE($M$2:$M$126, 0.98)</f>
        <v>1.2320583287577402</v>
      </c>
      <c r="AL58" s="22">
        <f>MIN(MAX(M58,AJ58), AK58)</f>
        <v>1.1185064166141301</v>
      </c>
      <c r="AM58" s="22">
        <f>AL58-$AL$127 + 1</f>
        <v>2.782851154035729</v>
      </c>
      <c r="AN58" s="46">
        <v>0</v>
      </c>
      <c r="AO58" s="49">
        <v>0</v>
      </c>
      <c r="AP58" s="51">
        <v>0.5</v>
      </c>
      <c r="AQ58" s="50">
        <v>1</v>
      </c>
      <c r="AR58" s="17">
        <f>(AI58^4)*AB58*AE58*AN58</f>
        <v>0</v>
      </c>
      <c r="AS58" s="17">
        <f>(AI58^4) *Z58*AC58*AO58</f>
        <v>0</v>
      </c>
      <c r="AT58" s="17">
        <f>(AM58^4)*AA58*AP58*AQ58</f>
        <v>29.986785698433287</v>
      </c>
      <c r="AU58" s="17">
        <f>MIN(AR58, 0.05*AR$127)</f>
        <v>0</v>
      </c>
      <c r="AV58" s="17">
        <f>MIN(AS58, 0.05*AS$127)</f>
        <v>0</v>
      </c>
      <c r="AW58" s="17">
        <f>MIN(AT58, 0.05*AT$127)</f>
        <v>29.986785698433287</v>
      </c>
      <c r="AX58" s="14">
        <f>AU58/$AU$127</f>
        <v>0</v>
      </c>
      <c r="AY58" s="14">
        <f>AV58/$AV$127</f>
        <v>0</v>
      </c>
      <c r="AZ58" s="67">
        <f>AW58/$AW$127</f>
        <v>1.772365770364882E-2</v>
      </c>
      <c r="BA58" s="21">
        <f>N58</f>
        <v>0</v>
      </c>
      <c r="BB58" s="66">
        <v>0</v>
      </c>
      <c r="BC58" s="15">
        <f>$D$133*AX58</f>
        <v>0</v>
      </c>
      <c r="BD58" s="19">
        <f>BC58-BB58</f>
        <v>0</v>
      </c>
      <c r="BE58" s="53">
        <f>BD58*IF($BD$127 &gt; 0, (BD58&gt;0), (BD58&lt;0))</f>
        <v>0</v>
      </c>
      <c r="BF58" s="61">
        <f>BE58/$BE$127</f>
        <v>0</v>
      </c>
      <c r="BG58" s="62">
        <f>BF58*$BD$127</f>
        <v>0</v>
      </c>
      <c r="BH58" s="63">
        <f>(IF(BG58 &gt; 0, V58, W58))</f>
        <v>2.1817086085999513</v>
      </c>
      <c r="BI58" s="46">
        <f>BG58/BH58</f>
        <v>0</v>
      </c>
      <c r="BJ58" s="64" t="e">
        <f>BB58/BC58</f>
        <v>#DIV/0!</v>
      </c>
      <c r="BK58" s="66">
        <v>0</v>
      </c>
      <c r="BL58" s="66">
        <v>0</v>
      </c>
      <c r="BM58" s="66">
        <v>0</v>
      </c>
      <c r="BN58" s="10">
        <f>SUM(BK58:BM58)</f>
        <v>0</v>
      </c>
      <c r="BO58" s="15">
        <f>AY58*$D$132</f>
        <v>0</v>
      </c>
      <c r="BP58" s="9">
        <f>BO58-BN58</f>
        <v>0</v>
      </c>
      <c r="BQ58" s="53">
        <f>BP58*IF($BP$127 &gt; 0, (BP58&gt;0), (BP58&lt;0))</f>
        <v>0</v>
      </c>
      <c r="BR58" s="7">
        <f>BQ58/$BQ$127</f>
        <v>0</v>
      </c>
      <c r="BS58" s="62">
        <f>BR58*$BP$127</f>
        <v>0</v>
      </c>
      <c r="BT58" s="48">
        <f>IF(BS58&gt;0,V58,W58)</f>
        <v>2.1817086085999513</v>
      </c>
      <c r="BU58" s="46">
        <f>BS58/BT58</f>
        <v>0</v>
      </c>
      <c r="BV58" s="64" t="e">
        <f>BN58/BO58</f>
        <v>#DIV/0!</v>
      </c>
      <c r="BW58" s="16">
        <f>BB58+BN58+BY58</f>
        <v>39</v>
      </c>
      <c r="BX58" s="69">
        <f>BC58+BO58+BZ58</f>
        <v>84.470952615590278</v>
      </c>
      <c r="BY58" s="66">
        <v>39</v>
      </c>
      <c r="BZ58" s="15">
        <f>AZ58*$D$135</f>
        <v>84.470952615590278</v>
      </c>
      <c r="CA58" s="37">
        <f>BZ58-BY58</f>
        <v>45.470952615590278</v>
      </c>
      <c r="CB58" s="54">
        <f>CA58*(CA58&lt;&gt;0)</f>
        <v>45.470952615590278</v>
      </c>
      <c r="CC58" s="26">
        <f>CB58/$CB$127</f>
        <v>3.2248902564248408E-2</v>
      </c>
      <c r="CD58" s="47">
        <f>CC58 * $CA$127</f>
        <v>45.470952615590278</v>
      </c>
      <c r="CE58" s="48">
        <f>IF(CD58&gt;0, V58, W58)</f>
        <v>2.16000008583068</v>
      </c>
      <c r="CF58" s="65">
        <f>CD58/CE58</f>
        <v>21.051366115156114</v>
      </c>
      <c r="CG58" t="s">
        <v>225</v>
      </c>
      <c r="CH58" s="66">
        <v>0</v>
      </c>
      <c r="CI58" s="15">
        <f>AZ58*$CH$130</f>
        <v>148.32929132183696</v>
      </c>
      <c r="CJ58" s="37">
        <f>CI58-CH58</f>
        <v>148.32929132183696</v>
      </c>
      <c r="CK58" s="54">
        <f>CJ58*(CJ58&lt;&gt;0)</f>
        <v>148.32929132183696</v>
      </c>
      <c r="CL58" s="26">
        <f>CK58/$CK$127</f>
        <v>2.1832394954641877E-2</v>
      </c>
      <c r="CM58" s="47">
        <f>CL58 * $CJ$127</f>
        <v>148.32929132183696</v>
      </c>
      <c r="CN58" s="48">
        <f>IF(CD58&gt;0,V58,W58)</f>
        <v>2.16000008583068</v>
      </c>
      <c r="CO58" s="65">
        <f>CM58/CN58</f>
        <v>68.670965475815422</v>
      </c>
      <c r="CP58" s="70">
        <f>N58</f>
        <v>0</v>
      </c>
      <c r="CQ58" s="1">
        <f>BW58+BY58</f>
        <v>78</v>
      </c>
    </row>
    <row r="59" spans="1:95" x14ac:dyDescent="0.2">
      <c r="A59" s="28" t="s">
        <v>227</v>
      </c>
      <c r="B59">
        <v>0</v>
      </c>
      <c r="C59">
        <v>1</v>
      </c>
      <c r="D59">
        <v>0.36185525789684098</v>
      </c>
      <c r="E59">
        <v>0.63814474210315797</v>
      </c>
      <c r="F59">
        <v>0.96978131212723595</v>
      </c>
      <c r="G59">
        <v>0.96978131212723595</v>
      </c>
      <c r="H59">
        <v>4.8097030531158498E-2</v>
      </c>
      <c r="I59">
        <v>0.27478042659974899</v>
      </c>
      <c r="J59">
        <v>0.1149613959881</v>
      </c>
      <c r="K59">
        <v>0.33389730973058002</v>
      </c>
      <c r="L59">
        <v>0.83338190509610799</v>
      </c>
      <c r="M59">
        <v>0.16647850549996601</v>
      </c>
      <c r="N59" s="21">
        <v>0</v>
      </c>
      <c r="O59">
        <v>1.0008173445336399</v>
      </c>
      <c r="P59">
        <v>0.97009424273842404</v>
      </c>
      <c r="Q59">
        <v>1.01267142331644</v>
      </c>
      <c r="R59">
        <v>0.98330993797014199</v>
      </c>
      <c r="S59">
        <v>369.29000854492102</v>
      </c>
      <c r="T59" s="27">
        <f>IF(C59,P59,R59)</f>
        <v>0.97009424273842404</v>
      </c>
      <c r="U59" s="27">
        <f>IF(D59 = 0,O59,Q59)</f>
        <v>1.01267142331644</v>
      </c>
      <c r="V59" s="39">
        <f>S59*T59^(1-N59)</f>
        <v>358.24611119025133</v>
      </c>
      <c r="W59" s="38">
        <f>S59*U59^(N59+1)</f>
        <v>373.96943856972547</v>
      </c>
      <c r="X59" s="44">
        <f>0.5 * (D59-MAX($D$3:$D$126))/(MIN($D$3:$D$126)-MAX($D$3:$D$126)) + 0.75</f>
        <v>1.0629660314830158</v>
      </c>
      <c r="Y59" s="44">
        <f>AVERAGE(D59, F59, G59, H59, I59, J59, K59)</f>
        <v>0.4390220064287001</v>
      </c>
      <c r="Z59" s="22">
        <f>AI59^N59</f>
        <v>1</v>
      </c>
      <c r="AA59" s="22">
        <f>(Z59+AB59)/2</f>
        <v>1</v>
      </c>
      <c r="AB59" s="22">
        <f>AM59^N59</f>
        <v>1</v>
      </c>
      <c r="AC59" s="22">
        <v>1</v>
      </c>
      <c r="AD59" s="22">
        <v>1</v>
      </c>
      <c r="AE59" s="22">
        <v>1</v>
      </c>
      <c r="AF59" s="22">
        <f>PERCENTILE($L$2:$L$126, 0.05)</f>
        <v>-7.9040341213011109E-2</v>
      </c>
      <c r="AG59" s="22">
        <f>PERCENTILE($L$2:$L$126, 0.95)</f>
        <v>0.99713792047032956</v>
      </c>
      <c r="AH59" s="22">
        <f>MIN(MAX(L59,AF59), AG59)</f>
        <v>0.83338190509610799</v>
      </c>
      <c r="AI59" s="22">
        <f>AH59-$AH$127+1</f>
        <v>1.9124222463091192</v>
      </c>
      <c r="AJ59" s="22">
        <f>PERCENTILE($M$2:$M$126, 0.02)</f>
        <v>-0.66434473742159872</v>
      </c>
      <c r="AK59" s="22">
        <f>PERCENTILE($M$2:$M$126, 0.98)</f>
        <v>1.2320583287577402</v>
      </c>
      <c r="AL59" s="22">
        <f>MIN(MAX(M59,AJ59), AK59)</f>
        <v>0.16647850549996601</v>
      </c>
      <c r="AM59" s="22">
        <f>AL59-$AL$127 + 1</f>
        <v>1.8308232429215647</v>
      </c>
      <c r="AN59" s="46">
        <v>1</v>
      </c>
      <c r="AO59" s="49">
        <v>0</v>
      </c>
      <c r="AP59" s="51">
        <v>1</v>
      </c>
      <c r="AQ59" s="21">
        <v>2</v>
      </c>
      <c r="AR59" s="17">
        <f>(AI59^4)*AB59*AE59*AN59</f>
        <v>13.376273744346031</v>
      </c>
      <c r="AS59" s="17">
        <f>(AI59^4) *Z59*AC59*AO59</f>
        <v>0</v>
      </c>
      <c r="AT59" s="17">
        <f>(AM59^4)*AA59*AP59*AQ59</f>
        <v>22.47065153226638</v>
      </c>
      <c r="AU59" s="17">
        <f>MIN(AR59, 0.05*AR$127)</f>
        <v>13.376273744346031</v>
      </c>
      <c r="AV59" s="17">
        <f>MIN(AS59, 0.05*AS$127)</f>
        <v>0</v>
      </c>
      <c r="AW59" s="17">
        <f>MIN(AT59, 0.05*AT$127)</f>
        <v>22.47065153226638</v>
      </c>
      <c r="AX59" s="14">
        <f>AU59/$AU$127</f>
        <v>2.0772000162453678E-2</v>
      </c>
      <c r="AY59" s="14">
        <f>AV59/$AV$127</f>
        <v>0</v>
      </c>
      <c r="AZ59" s="67">
        <f>AW59/$AW$127</f>
        <v>1.3281254621320387E-2</v>
      </c>
      <c r="BA59" s="21">
        <f>N59</f>
        <v>0</v>
      </c>
      <c r="BB59" s="66">
        <v>4801</v>
      </c>
      <c r="BC59" s="15">
        <f>$D$133*AX59</f>
        <v>2524.7119877452697</v>
      </c>
      <c r="BD59" s="19">
        <f>BC59-BB59</f>
        <v>-2276.2880122547303</v>
      </c>
      <c r="BE59" s="53">
        <f>BD59*IF($BD$127 &gt; 0, (BD59&gt;0), (BD59&lt;0))</f>
        <v>0</v>
      </c>
      <c r="BF59" s="61">
        <f>BE59/$BE$127</f>
        <v>0</v>
      </c>
      <c r="BG59" s="62">
        <f>BF59*$BD$127</f>
        <v>0</v>
      </c>
      <c r="BH59" s="63">
        <f>(IF(BG59 &gt; 0, V59, W59))</f>
        <v>373.96943856972547</v>
      </c>
      <c r="BI59" s="46">
        <f>BG59/BH59</f>
        <v>0</v>
      </c>
      <c r="BJ59" s="64">
        <f>BB59/BC59</f>
        <v>1.9016030435565057</v>
      </c>
      <c r="BK59" s="66">
        <v>0</v>
      </c>
      <c r="BL59" s="66">
        <v>0</v>
      </c>
      <c r="BM59" s="66">
        <v>0</v>
      </c>
      <c r="BN59" s="10">
        <f>SUM(BK59:BM59)</f>
        <v>0</v>
      </c>
      <c r="BO59" s="15">
        <f>AY59*$D$132</f>
        <v>0</v>
      </c>
      <c r="BP59" s="9">
        <f>BO59-BN59</f>
        <v>0</v>
      </c>
      <c r="BQ59" s="53">
        <f>BP59*IF($BP$127 &gt; 0, (BP59&gt;0), (BP59&lt;0))</f>
        <v>0</v>
      </c>
      <c r="BR59" s="7">
        <f>BQ59/$BQ$127</f>
        <v>0</v>
      </c>
      <c r="BS59" s="62">
        <f>BR59*$BP$127</f>
        <v>0</v>
      </c>
      <c r="BT59" s="48">
        <f>IF(BS59&gt;0,V59,W59)</f>
        <v>373.96943856972547</v>
      </c>
      <c r="BU59" s="46">
        <f>BS59/BT59</f>
        <v>0</v>
      </c>
      <c r="BV59" s="64" t="e">
        <f>BN59/BO59</f>
        <v>#DIV/0!</v>
      </c>
      <c r="BW59" s="16">
        <f>BB59+BN59+BY59</f>
        <v>4801</v>
      </c>
      <c r="BX59" s="69">
        <f>BC59+BO59+BZ59</f>
        <v>2588.0104472704825</v>
      </c>
      <c r="BY59" s="66">
        <v>0</v>
      </c>
      <c r="BZ59" s="15">
        <f>AZ59*$D$135</f>
        <v>63.298459525212962</v>
      </c>
      <c r="CA59" s="37">
        <f>BZ59-BY59</f>
        <v>63.298459525212962</v>
      </c>
      <c r="CB59" s="54">
        <f>CA59*(CA59&lt;&gt;0)</f>
        <v>63.298459525212962</v>
      </c>
      <c r="CC59" s="26">
        <f>CB59/$CB$127</f>
        <v>4.4892524485966617E-2</v>
      </c>
      <c r="CD59" s="47">
        <f>CC59 * $CA$127</f>
        <v>63.298459525212962</v>
      </c>
      <c r="CE59" s="48">
        <f>IF(CD59&gt;0, V59, W59)</f>
        <v>358.24611119025133</v>
      </c>
      <c r="CF59" s="65">
        <f>CD59/CE59</f>
        <v>0.17668987198467448</v>
      </c>
      <c r="CG59" t="s">
        <v>225</v>
      </c>
      <c r="CH59" s="66">
        <v>0</v>
      </c>
      <c r="CI59" s="15">
        <f>AZ59*$CH$130</f>
        <v>111.15081992583032</v>
      </c>
      <c r="CJ59" s="37">
        <f>CI59-CH59</f>
        <v>111.15081992583032</v>
      </c>
      <c r="CK59" s="54">
        <f>CJ59*(CJ59&lt;&gt;0)</f>
        <v>111.15081992583032</v>
      </c>
      <c r="CL59" s="26">
        <f>CK59/$CK$127</f>
        <v>1.6360144234005048E-2</v>
      </c>
      <c r="CM59" s="47">
        <f>CL59 * $CJ$127</f>
        <v>111.15081992583032</v>
      </c>
      <c r="CN59" s="48">
        <f>IF(CD59&gt;0,V59,W59)</f>
        <v>358.24611119025133</v>
      </c>
      <c r="CO59" s="65">
        <f>CM59/CN59</f>
        <v>0.31026385619801528</v>
      </c>
      <c r="CP59" s="70">
        <f>N59</f>
        <v>0</v>
      </c>
      <c r="CQ59" s="1">
        <f>BW59+BY59</f>
        <v>4801</v>
      </c>
    </row>
    <row r="60" spans="1:95" x14ac:dyDescent="0.2">
      <c r="A60" s="28" t="s">
        <v>117</v>
      </c>
      <c r="B60">
        <v>0</v>
      </c>
      <c r="C60">
        <v>0</v>
      </c>
      <c r="D60">
        <v>0.49325626204238898</v>
      </c>
      <c r="E60">
        <v>0.50674373795760996</v>
      </c>
      <c r="F60">
        <v>0.52345215759849895</v>
      </c>
      <c r="G60">
        <v>0.52345215759849895</v>
      </c>
      <c r="H60">
        <v>0.55501222493887503</v>
      </c>
      <c r="I60">
        <v>0.26772616136919303</v>
      </c>
      <c r="J60">
        <v>0.38547541101328398</v>
      </c>
      <c r="K60">
        <v>0.44919698974511302</v>
      </c>
      <c r="L60">
        <v>7.1613542937264102E-2</v>
      </c>
      <c r="M60">
        <v>-2.22266531161604E-2</v>
      </c>
      <c r="N60" s="21">
        <v>0</v>
      </c>
      <c r="O60">
        <v>1.01576312683086</v>
      </c>
      <c r="P60">
        <v>0.974105762302379</v>
      </c>
      <c r="Q60">
        <v>1.02157243016307</v>
      </c>
      <c r="R60">
        <v>0.98055460076324097</v>
      </c>
      <c r="S60">
        <v>18.049999237060501</v>
      </c>
      <c r="T60" s="27">
        <f>IF(C60,P60,R60)</f>
        <v>0.98055460076324097</v>
      </c>
      <c r="U60" s="27">
        <f>IF(D60 = 0,O60,Q60)</f>
        <v>1.02157243016307</v>
      </c>
      <c r="V60" s="39">
        <f>S60*T60^(1-N60)</f>
        <v>17.699009795672662</v>
      </c>
      <c r="W60" s="38">
        <f>S60*U60^(N60+1)</f>
        <v>18.439381585045453</v>
      </c>
      <c r="X60" s="44">
        <f>0.5 * (D60-MAX($D$3:$D$126))/(MIN($D$3:$D$126)-MAX($D$3:$D$126)) + 0.75</f>
        <v>0.99489769855674914</v>
      </c>
      <c r="Y60" s="44">
        <f>AVERAGE(D60, F60, G60, H60, I60, J60, K60)</f>
        <v>0.45679590918655022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PERCENTILE($L$2:$L$126, 0.05)</f>
        <v>-7.9040341213011109E-2</v>
      </c>
      <c r="AG60" s="22">
        <f>PERCENTILE($L$2:$L$126, 0.95)</f>
        <v>0.99713792047032956</v>
      </c>
      <c r="AH60" s="22">
        <f>MIN(MAX(L60,AF60), AG60)</f>
        <v>7.1613542937264102E-2</v>
      </c>
      <c r="AI60" s="22">
        <f>AH60-$AH$127+1</f>
        <v>1.1506538841502751</v>
      </c>
      <c r="AJ60" s="22">
        <f>PERCENTILE($M$2:$M$126, 0.02)</f>
        <v>-0.66434473742159872</v>
      </c>
      <c r="AK60" s="22">
        <f>PERCENTILE($M$2:$M$126, 0.98)</f>
        <v>1.2320583287577402</v>
      </c>
      <c r="AL60" s="22">
        <f>MIN(MAX(M60,AJ60), AK60)</f>
        <v>-2.22266531161604E-2</v>
      </c>
      <c r="AM60" s="22">
        <f>AL60-$AL$127 + 1</f>
        <v>1.6421180843054384</v>
      </c>
      <c r="AN60" s="46">
        <v>1</v>
      </c>
      <c r="AO60" s="46">
        <v>1</v>
      </c>
      <c r="AP60" s="51">
        <v>1</v>
      </c>
      <c r="AQ60" s="21">
        <v>1</v>
      </c>
      <c r="AR60" s="17">
        <f>(AI60^4)*AB60*AE60*AN60</f>
        <v>1.7529875482386035</v>
      </c>
      <c r="AS60" s="17">
        <f>(AI60^4) *Z60*AC60*AO60</f>
        <v>1.7529875482386035</v>
      </c>
      <c r="AT60" s="17">
        <f>(AM60^4)*AA60*AP60*AQ60</f>
        <v>7.2713916251999082</v>
      </c>
      <c r="AU60" s="17">
        <f>MIN(AR60, 0.05*AR$127)</f>
        <v>1.7529875482386035</v>
      </c>
      <c r="AV60" s="17">
        <f>MIN(AS60, 0.05*AS$127)</f>
        <v>1.7529875482386035</v>
      </c>
      <c r="AW60" s="17">
        <f>MIN(AT60, 0.05*AT$127)</f>
        <v>7.2713916251999082</v>
      </c>
      <c r="AX60" s="14">
        <f>AU60/$AU$127</f>
        <v>2.7222123539586539E-3</v>
      </c>
      <c r="AY60" s="14">
        <f>AV60/$AV$127</f>
        <v>3.6337897589174819E-3</v>
      </c>
      <c r="AZ60" s="67">
        <f>AW60/$AW$127</f>
        <v>4.2977482645282384E-3</v>
      </c>
      <c r="BA60" s="21">
        <f>N60</f>
        <v>0</v>
      </c>
      <c r="BB60" s="66">
        <v>180</v>
      </c>
      <c r="BC60" s="15">
        <f>$D$133*AX60</f>
        <v>330.86857834955066</v>
      </c>
      <c r="BD60" s="19">
        <f>BC60-BB60</f>
        <v>150.86857834955066</v>
      </c>
      <c r="BE60" s="53">
        <f>BD60*IF($BD$127 &gt; 0, (BD60&gt;0), (BD60&lt;0))</f>
        <v>150.86857834955066</v>
      </c>
      <c r="BF60" s="61">
        <f>BE60/$BE$127</f>
        <v>6.3567331031091443E-3</v>
      </c>
      <c r="BG60" s="62">
        <f>BF60*$BD$127</f>
        <v>26.374085644799983</v>
      </c>
      <c r="BH60" s="63">
        <f>(IF(BG60 &gt; 0, V60, W60))</f>
        <v>17.699009795672662</v>
      </c>
      <c r="BI60" s="46">
        <f>BG60/BH60</f>
        <v>1.4901447001429617</v>
      </c>
      <c r="BJ60" s="64">
        <f>BB60/BC60</f>
        <v>0.54402264759585761</v>
      </c>
      <c r="BK60" s="66">
        <v>325</v>
      </c>
      <c r="BL60" s="66">
        <v>289</v>
      </c>
      <c r="BM60" s="66">
        <v>0</v>
      </c>
      <c r="BN60" s="10">
        <f>SUM(BK60:BM60)</f>
        <v>614</v>
      </c>
      <c r="BO60" s="15">
        <f>AY60*$D$132</f>
        <v>656.10254371110489</v>
      </c>
      <c r="BP60" s="9">
        <f>BO60-BN60</f>
        <v>42.102543711104886</v>
      </c>
      <c r="BQ60" s="53">
        <f>BP60*IF($BP$127 &gt; 0, (BP60&gt;0), (BP60&lt;0))</f>
        <v>42.102543711104886</v>
      </c>
      <c r="BR60" s="7">
        <f>BQ60/$BQ$127</f>
        <v>2.6664748841815022E-3</v>
      </c>
      <c r="BS60" s="62">
        <f>BR60*$BP$127</f>
        <v>5.1596289008912635</v>
      </c>
      <c r="BT60" s="48">
        <f>IF(BS60&gt;0,V60,W60)</f>
        <v>17.699009795672662</v>
      </c>
      <c r="BU60" s="46">
        <f>BS60/BT60</f>
        <v>0.2915207664415651</v>
      </c>
      <c r="BV60" s="64">
        <f>BN60/BO60</f>
        <v>0.93582932406730091</v>
      </c>
      <c r="BW60" s="16">
        <f>BB60+BN60+BY60</f>
        <v>794</v>
      </c>
      <c r="BX60" s="69">
        <f>BC60+BO60+BZ60</f>
        <v>1007.454190289397</v>
      </c>
      <c r="BY60" s="66">
        <v>0</v>
      </c>
      <c r="BZ60" s="15">
        <f>AZ60*$D$135</f>
        <v>20.483068228741583</v>
      </c>
      <c r="CA60" s="37">
        <f>BZ60-BY60</f>
        <v>20.483068228741583</v>
      </c>
      <c r="CB60" s="54">
        <f>CA60*(CA60&lt;&gt;0)</f>
        <v>20.483068228741583</v>
      </c>
      <c r="CC60" s="26">
        <f>CB60/$CB$127</f>
        <v>1.452699874378835E-2</v>
      </c>
      <c r="CD60" s="47">
        <f>CC60 * $CA$127</f>
        <v>20.483068228741583</v>
      </c>
      <c r="CE60" s="48">
        <f>IF(CD60&gt;0, V60, W60)</f>
        <v>17.699009795672662</v>
      </c>
      <c r="CF60" s="65">
        <f>CD60/CE60</f>
        <v>1.1573002368612515</v>
      </c>
      <c r="CG60" t="s">
        <v>225</v>
      </c>
      <c r="CH60" s="66">
        <v>0</v>
      </c>
      <c r="CI60" s="15">
        <f>AZ60*$CH$130</f>
        <v>35.967855225836828</v>
      </c>
      <c r="CJ60" s="37">
        <f>CI60-CH60</f>
        <v>35.967855225836828</v>
      </c>
      <c r="CK60" s="54">
        <f>CJ60*(CJ60&lt;&gt;0)</f>
        <v>35.967855225836828</v>
      </c>
      <c r="CL60" s="26">
        <f>CK60/$CK$127</f>
        <v>5.2940617053042127E-3</v>
      </c>
      <c r="CM60" s="47">
        <f>CL60 * $CJ$127</f>
        <v>35.967855225836828</v>
      </c>
      <c r="CN60" s="48">
        <f>IF(CD60&gt;0,V60,W60)</f>
        <v>17.699009795672662</v>
      </c>
      <c r="CO60" s="65">
        <f>CM60/CN60</f>
        <v>2.0321959048031504</v>
      </c>
      <c r="CP60" s="70">
        <f>N60</f>
        <v>0</v>
      </c>
      <c r="CQ60" s="1">
        <f>BW60+BY60</f>
        <v>794</v>
      </c>
    </row>
    <row r="61" spans="1:95" x14ac:dyDescent="0.2">
      <c r="A61" s="29" t="s">
        <v>157</v>
      </c>
      <c r="B61">
        <v>0</v>
      </c>
      <c r="C61">
        <v>0</v>
      </c>
      <c r="D61">
        <v>0.34866053578568501</v>
      </c>
      <c r="E61">
        <v>0.65133946421431399</v>
      </c>
      <c r="F61">
        <v>0.37534791252485</v>
      </c>
      <c r="G61">
        <v>0.37534791252485</v>
      </c>
      <c r="H61">
        <v>0.32287745713090699</v>
      </c>
      <c r="I61">
        <v>0.32873274780426598</v>
      </c>
      <c r="J61">
        <v>0.32579194846818599</v>
      </c>
      <c r="K61">
        <v>0.34969319091875001</v>
      </c>
      <c r="L61">
        <v>0.57279875199307795</v>
      </c>
      <c r="M61">
        <v>0.121652362967129</v>
      </c>
      <c r="N61" s="21">
        <v>0</v>
      </c>
      <c r="O61">
        <v>1.0001752243023101</v>
      </c>
      <c r="P61">
        <v>0.98787912967971603</v>
      </c>
      <c r="Q61">
        <v>1.0255848835661101</v>
      </c>
      <c r="R61">
        <v>0.98466848183951705</v>
      </c>
      <c r="S61">
        <v>298.63000488281199</v>
      </c>
      <c r="T61" s="27">
        <f>IF(C61,P61,R61)</f>
        <v>0.98466848183951705</v>
      </c>
      <c r="U61" s="27">
        <f>IF(D61 = 0,O61,Q61)</f>
        <v>1.0255848835661101</v>
      </c>
      <c r="V61" s="39">
        <f>S61*T61^(1-N61)</f>
        <v>294.05155353968604</v>
      </c>
      <c r="W61" s="38">
        <f>S61*U61^(N61+1)</f>
        <v>306.27041878708565</v>
      </c>
      <c r="X61" s="44">
        <f>0.5 * (D61-MAX($D$3:$D$126))/(MIN($D$3:$D$126)-MAX($D$3:$D$126)) + 0.75</f>
        <v>1.0698011599005803</v>
      </c>
      <c r="Y61" s="44">
        <f>AVERAGE(D61, F61, G61, H61, I61, J61, K61)</f>
        <v>0.34663595787964196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PERCENTILE($L$2:$L$126, 0.05)</f>
        <v>-7.9040341213011109E-2</v>
      </c>
      <c r="AG61" s="22">
        <f>PERCENTILE($L$2:$L$126, 0.95)</f>
        <v>0.99713792047032956</v>
      </c>
      <c r="AH61" s="22">
        <f>MIN(MAX(L61,AF61), AG61)</f>
        <v>0.57279875199307795</v>
      </c>
      <c r="AI61" s="22">
        <f>AH61-$AH$127+1</f>
        <v>1.6518390932060889</v>
      </c>
      <c r="AJ61" s="22">
        <f>PERCENTILE($M$2:$M$126, 0.02)</f>
        <v>-0.66434473742159872</v>
      </c>
      <c r="AK61" s="22">
        <f>PERCENTILE($M$2:$M$126, 0.98)</f>
        <v>1.2320583287577402</v>
      </c>
      <c r="AL61" s="22">
        <f>MIN(MAX(M61,AJ61), AK61)</f>
        <v>0.121652362967129</v>
      </c>
      <c r="AM61" s="22">
        <f>AL61-$AL$127 + 1</f>
        <v>1.7859971003887276</v>
      </c>
      <c r="AN61" s="46">
        <v>1</v>
      </c>
      <c r="AO61" s="46">
        <v>1</v>
      </c>
      <c r="AP61" s="51">
        <v>1</v>
      </c>
      <c r="AQ61" s="21">
        <v>1</v>
      </c>
      <c r="AR61" s="17">
        <f>(AI61^4)*AB61*AE61*AN61</f>
        <v>7.4451072866185299</v>
      </c>
      <c r="AS61" s="17">
        <f>(AI61^4) *Z61*AC61*AO61</f>
        <v>7.4451072866185299</v>
      </c>
      <c r="AT61" s="17">
        <f>(AM61^4)*AA61*AP61*AQ61</f>
        <v>10.174732445717591</v>
      </c>
      <c r="AU61" s="17">
        <f>MIN(AR61, 0.05*AR$127)</f>
        <v>7.4451072866185299</v>
      </c>
      <c r="AV61" s="17">
        <f>MIN(AS61, 0.05*AS$127)</f>
        <v>7.4451072866185299</v>
      </c>
      <c r="AW61" s="17">
        <f>MIN(AT61, 0.05*AT$127)</f>
        <v>10.174732445717591</v>
      </c>
      <c r="AX61" s="14">
        <f>AU61/$AU$127</f>
        <v>1.1561498569995513E-2</v>
      </c>
      <c r="AY61" s="14">
        <f>AV61/$AV$127</f>
        <v>1.5433055779169719E-2</v>
      </c>
      <c r="AZ61" s="67">
        <f>AW61/$AW$127</f>
        <v>6.0137647598398651E-3</v>
      </c>
      <c r="BA61" s="21">
        <f>N61</f>
        <v>0</v>
      </c>
      <c r="BB61" s="66">
        <v>1195</v>
      </c>
      <c r="BC61" s="15">
        <f>$D$133*AX61</f>
        <v>1405.2307821915347</v>
      </c>
      <c r="BD61" s="19">
        <f>BC61-BB61</f>
        <v>210.23078219153467</v>
      </c>
      <c r="BE61" s="53">
        <f>BD61*IF($BD$127 &gt; 0, (BD61&gt;0), (BD61&lt;0))</f>
        <v>210.23078219153467</v>
      </c>
      <c r="BF61" s="61">
        <f>BE61/$BE$127</f>
        <v>8.8579145311037978E-3</v>
      </c>
      <c r="BG61" s="62">
        <f>BF61*$BD$127</f>
        <v>36.751487389549858</v>
      </c>
      <c r="BH61" s="63">
        <f>(IF(BG61 &gt; 0, V61, W61))</f>
        <v>294.05155353968604</v>
      </c>
      <c r="BI61" s="46">
        <f>BG61/BH61</f>
        <v>0.12498314308205065</v>
      </c>
      <c r="BJ61" s="64">
        <f>BB61/BC61</f>
        <v>0.85039412397181602</v>
      </c>
      <c r="BK61" s="66">
        <v>1195</v>
      </c>
      <c r="BL61" s="66">
        <v>1792</v>
      </c>
      <c r="BM61" s="66">
        <v>0</v>
      </c>
      <c r="BN61" s="10">
        <f>SUM(BK61:BM61)</f>
        <v>2987</v>
      </c>
      <c r="BO61" s="15">
        <f>AY61*$D$132</f>
        <v>2786.5308192637681</v>
      </c>
      <c r="BP61" s="9">
        <f>BO61-BN61</f>
        <v>-200.46918073623192</v>
      </c>
      <c r="BQ61" s="53">
        <f>BP61*IF($BP$127 &gt; 0, (BP61&gt;0), (BP61&lt;0))</f>
        <v>0</v>
      </c>
      <c r="BR61" s="7">
        <f>BQ61/$BQ$127</f>
        <v>0</v>
      </c>
      <c r="BS61" s="62">
        <f>BR61*$BP$127</f>
        <v>0</v>
      </c>
      <c r="BT61" s="48">
        <f>IF(BS61&gt;0,V61,W61)</f>
        <v>306.27041878708565</v>
      </c>
      <c r="BU61" s="46">
        <f>BS61/BT61</f>
        <v>0</v>
      </c>
      <c r="BV61" s="64">
        <f>BN61/BO61</f>
        <v>1.071942208336744</v>
      </c>
      <c r="BW61" s="16">
        <f>BB61+BN61+BY61</f>
        <v>4182</v>
      </c>
      <c r="BX61" s="69">
        <f>BC61+BO61+BZ61</f>
        <v>4220.4232043006987</v>
      </c>
      <c r="BY61" s="66">
        <v>0</v>
      </c>
      <c r="BZ61" s="15">
        <f>AZ61*$D$135</f>
        <v>28.661602845396796</v>
      </c>
      <c r="CA61" s="37">
        <f>BZ61-BY61</f>
        <v>28.661602845396796</v>
      </c>
      <c r="CB61" s="54">
        <f>CA61*(CA61&lt;&gt;0)</f>
        <v>28.661602845396796</v>
      </c>
      <c r="CC61" s="26">
        <f>CB61/$CB$127</f>
        <v>2.0327377904536724E-2</v>
      </c>
      <c r="CD61" s="47">
        <f>CC61 * $CA$127</f>
        <v>28.661602845396796</v>
      </c>
      <c r="CE61" s="48">
        <f>IF(CD61&gt;0, V61, W61)</f>
        <v>294.05155353968604</v>
      </c>
      <c r="CF61" s="65">
        <f>CD61/CE61</f>
        <v>9.7471353238501229E-2</v>
      </c>
      <c r="CG61" t="s">
        <v>225</v>
      </c>
      <c r="CH61" s="66">
        <v>0</v>
      </c>
      <c r="CI61" s="15">
        <f>AZ61*$CH$130</f>
        <v>50.32919727509983</v>
      </c>
      <c r="CJ61" s="37">
        <f>CI61-CH61</f>
        <v>50.32919727509983</v>
      </c>
      <c r="CK61" s="54">
        <f>CJ61*(CJ61&lt;&gt;0)</f>
        <v>50.32919727509983</v>
      </c>
      <c r="CL61" s="26">
        <f>CK61/$CK$127</f>
        <v>7.4078889130261725E-3</v>
      </c>
      <c r="CM61" s="47">
        <f>CL61 * $CJ$127</f>
        <v>50.32919727509983</v>
      </c>
      <c r="CN61" s="48">
        <f>IF(CD61&gt;0,V61,W61)</f>
        <v>294.05155353968604</v>
      </c>
      <c r="CO61" s="65">
        <f>CM61/CN61</f>
        <v>0.17115773295279413</v>
      </c>
      <c r="CP61" s="70">
        <f>N61</f>
        <v>0</v>
      </c>
      <c r="CQ61" s="1">
        <f>BW61+BY61</f>
        <v>4182</v>
      </c>
    </row>
    <row r="62" spans="1:95" x14ac:dyDescent="0.2">
      <c r="A62" s="29" t="s">
        <v>207</v>
      </c>
      <c r="B62">
        <v>0</v>
      </c>
      <c r="C62">
        <v>1</v>
      </c>
      <c r="D62">
        <v>0.500810372771474</v>
      </c>
      <c r="E62">
        <v>0.499189627228525</v>
      </c>
      <c r="F62">
        <v>0.11142625607779499</v>
      </c>
      <c r="G62">
        <v>0.11142625607779499</v>
      </c>
      <c r="H62">
        <v>9.1593475533249605E-2</v>
      </c>
      <c r="I62">
        <v>0.26244249268088599</v>
      </c>
      <c r="J62">
        <v>0.15504199441522801</v>
      </c>
      <c r="K62">
        <v>0.131437243475825</v>
      </c>
      <c r="L62">
        <v>0.68088318215413401</v>
      </c>
      <c r="M62">
        <v>0.48997044424625102</v>
      </c>
      <c r="N62" s="21">
        <v>0</v>
      </c>
      <c r="O62">
        <v>0.96946199968188296</v>
      </c>
      <c r="P62">
        <v>0.96507124597461502</v>
      </c>
      <c r="Q62">
        <v>1.0699443423100401</v>
      </c>
      <c r="R62">
        <v>0.97727335148128902</v>
      </c>
      <c r="S62">
        <v>2.0499999523162802</v>
      </c>
      <c r="T62" s="27">
        <f>IF(C62,P62,R62)</f>
        <v>0.96507124597461502</v>
      </c>
      <c r="U62" s="27">
        <f>IF(D62 = 0,O62,Q62)</f>
        <v>1.0699443423100401</v>
      </c>
      <c r="V62" s="39">
        <f>S62*T62^(1-N62)</f>
        <v>1.9783960082297738</v>
      </c>
      <c r="W62" s="38">
        <f>S62*U62^(N62+1)</f>
        <v>2.1933858507166559</v>
      </c>
      <c r="X62" s="44">
        <f>0.5 * (D62-MAX($D$3:$D$126))/(MIN($D$3:$D$126)-MAX($D$3:$D$126)) + 0.75</f>
        <v>0.99098451899307027</v>
      </c>
      <c r="Y62" s="44">
        <f>AVERAGE(D62, F62, G62, H62, I62, J62, K62)</f>
        <v>0.19488258443317893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PERCENTILE($L$2:$L$126, 0.05)</f>
        <v>-7.9040341213011109E-2</v>
      </c>
      <c r="AG62" s="22">
        <f>PERCENTILE($L$2:$L$126, 0.95)</f>
        <v>0.99713792047032956</v>
      </c>
      <c r="AH62" s="22">
        <f>MIN(MAX(L62,AF62), AG62)</f>
        <v>0.68088318215413401</v>
      </c>
      <c r="AI62" s="22">
        <f>AH62-$AH$127+1</f>
        <v>1.7599235233671451</v>
      </c>
      <c r="AJ62" s="22">
        <f>PERCENTILE($M$2:$M$126, 0.02)</f>
        <v>-0.66434473742159872</v>
      </c>
      <c r="AK62" s="22">
        <f>PERCENTILE($M$2:$M$126, 0.98)</f>
        <v>1.2320583287577402</v>
      </c>
      <c r="AL62" s="22">
        <f>MIN(MAX(M62,AJ62), AK62)</f>
        <v>0.48997044424625102</v>
      </c>
      <c r="AM62" s="22">
        <f>AL62-$AL$127 + 1</f>
        <v>2.1543151816678496</v>
      </c>
      <c r="AN62" s="46">
        <v>0</v>
      </c>
      <c r="AO62" s="49">
        <v>0</v>
      </c>
      <c r="AP62" s="51">
        <v>0.5</v>
      </c>
      <c r="AQ62" s="50">
        <v>1</v>
      </c>
      <c r="AR62" s="17">
        <f>(AI62^4)*AB62*AE62*AN62</f>
        <v>0</v>
      </c>
      <c r="AS62" s="17">
        <f>(AI62^4) *Z62*AC62*AO62</f>
        <v>0</v>
      </c>
      <c r="AT62" s="17">
        <f>(AM62^4)*AA62*AP62*AQ62</f>
        <v>10.769783481748366</v>
      </c>
      <c r="AU62" s="17">
        <f>MIN(AR62, 0.05*AR$127)</f>
        <v>0</v>
      </c>
      <c r="AV62" s="17">
        <f>MIN(AS62, 0.05*AS$127)</f>
        <v>0</v>
      </c>
      <c r="AW62" s="17">
        <f>MIN(AT62, 0.05*AT$127)</f>
        <v>10.769783481748366</v>
      </c>
      <c r="AX62" s="14">
        <f>AU62/$AU$127</f>
        <v>0</v>
      </c>
      <c r="AY62" s="14">
        <f>AV62/$AV$127</f>
        <v>0</v>
      </c>
      <c r="AZ62" s="67">
        <f>AW62/$AW$127</f>
        <v>6.3654690400142518E-3</v>
      </c>
      <c r="BA62" s="21">
        <f>N62</f>
        <v>0</v>
      </c>
      <c r="BB62" s="66">
        <v>0</v>
      </c>
      <c r="BC62" s="15">
        <f>$D$133*AX62</f>
        <v>0</v>
      </c>
      <c r="BD62" s="19">
        <f>BC62-BB62</f>
        <v>0</v>
      </c>
      <c r="BE62" s="53">
        <f>BD62*IF($BD$127 &gt; 0, (BD62&gt;0), (BD62&lt;0))</f>
        <v>0</v>
      </c>
      <c r="BF62" s="61">
        <f>BE62/$BE$127</f>
        <v>0</v>
      </c>
      <c r="BG62" s="62">
        <f>BF62*$BD$127</f>
        <v>0</v>
      </c>
      <c r="BH62" s="63">
        <f>(IF(BG62 &gt; 0, V62, W62))</f>
        <v>2.1933858507166559</v>
      </c>
      <c r="BI62" s="46">
        <f>BG62/BH62</f>
        <v>0</v>
      </c>
      <c r="BJ62" s="64" t="e">
        <f>BB62/BC62</f>
        <v>#DIV/0!</v>
      </c>
      <c r="BK62" s="66">
        <v>0</v>
      </c>
      <c r="BL62" s="66">
        <v>0</v>
      </c>
      <c r="BM62" s="66">
        <v>0</v>
      </c>
      <c r="BN62" s="10">
        <f>SUM(BK62:BM62)</f>
        <v>0</v>
      </c>
      <c r="BO62" s="15">
        <f>AY62*$D$132</f>
        <v>0</v>
      </c>
      <c r="BP62" s="9">
        <f>BO62-BN62</f>
        <v>0</v>
      </c>
      <c r="BQ62" s="53">
        <f>BP62*IF($BP$127 &gt; 0, (BP62&gt;0), (BP62&lt;0))</f>
        <v>0</v>
      </c>
      <c r="BR62" s="7">
        <f>BQ62/$BQ$127</f>
        <v>0</v>
      </c>
      <c r="BS62" s="62">
        <f>BR62*$BP$127</f>
        <v>0</v>
      </c>
      <c r="BT62" s="48">
        <f>IF(BS62&gt;0,V62,W62)</f>
        <v>2.1933858507166559</v>
      </c>
      <c r="BU62" s="46">
        <f>BS62/BT62</f>
        <v>0</v>
      </c>
      <c r="BV62" s="64" t="e">
        <f>BN62/BO62</f>
        <v>#DIV/0!</v>
      </c>
      <c r="BW62" s="16">
        <f>BB62+BN62+BY62</f>
        <v>62</v>
      </c>
      <c r="BX62" s="69">
        <f>BC62+BO62+BZ62</f>
        <v>30.337825444707924</v>
      </c>
      <c r="BY62" s="66">
        <v>62</v>
      </c>
      <c r="BZ62" s="15">
        <f>AZ62*$D$135</f>
        <v>30.337825444707924</v>
      </c>
      <c r="CA62" s="37">
        <f>BZ62-BY62</f>
        <v>-31.662174555292076</v>
      </c>
      <c r="CB62" s="54">
        <f>CA62*(CA62&lt;&gt;0)</f>
        <v>-31.662174555292076</v>
      </c>
      <c r="CC62" s="26">
        <f>CB62/$CB$127</f>
        <v>-2.2455442947015646E-2</v>
      </c>
      <c r="CD62" s="47">
        <f>CC62 * $CA$127</f>
        <v>-31.662174555292076</v>
      </c>
      <c r="CE62" s="48">
        <f>IF(CD62&gt;0, V62, W62)</f>
        <v>2.1933858507166559</v>
      </c>
      <c r="CF62" s="65">
        <f>CD62/CE62</f>
        <v>-14.435296254394517</v>
      </c>
      <c r="CG62" t="s">
        <v>225</v>
      </c>
      <c r="CH62" s="66">
        <v>0</v>
      </c>
      <c r="CI62" s="15">
        <f>AZ62*$CH$130</f>
        <v>53.272610395879276</v>
      </c>
      <c r="CJ62" s="37">
        <f>CI62-CH62</f>
        <v>53.272610395879276</v>
      </c>
      <c r="CK62" s="54">
        <f>CJ62*(CJ62&lt;&gt;0)</f>
        <v>53.272610395879276</v>
      </c>
      <c r="CL62" s="26">
        <f>CK62/$CK$127</f>
        <v>7.8411260517926504E-3</v>
      </c>
      <c r="CM62" s="47">
        <f>CL62 * $CJ$127</f>
        <v>53.272610395879283</v>
      </c>
      <c r="CN62" s="48">
        <f>IF(CD62&gt;0,V62,W62)</f>
        <v>2.1933858507166559</v>
      </c>
      <c r="CO62" s="65">
        <f>CM62/CN62</f>
        <v>24.287842642220593</v>
      </c>
      <c r="CP62" s="70">
        <f>N62</f>
        <v>0</v>
      </c>
      <c r="CQ62" s="1">
        <f>BW62+BY62</f>
        <v>124</v>
      </c>
    </row>
    <row r="63" spans="1:95" x14ac:dyDescent="0.2">
      <c r="A63" s="29" t="s">
        <v>159</v>
      </c>
      <c r="B63">
        <v>0</v>
      </c>
      <c r="C63">
        <v>1</v>
      </c>
      <c r="D63">
        <v>0.161186848436247</v>
      </c>
      <c r="E63">
        <v>0.83881315156375302</v>
      </c>
      <c r="F63">
        <v>0.264869151467089</v>
      </c>
      <c r="G63">
        <v>0.264869151467089</v>
      </c>
      <c r="H63">
        <v>4.8372911169744903E-2</v>
      </c>
      <c r="I63">
        <v>9.4986807387862707E-2</v>
      </c>
      <c r="J63">
        <v>6.7784868488998007E-2</v>
      </c>
      <c r="K63">
        <v>0.13399298712615201</v>
      </c>
      <c r="L63">
        <v>0.86616977588204003</v>
      </c>
      <c r="M63">
        <v>0.446328624592705</v>
      </c>
      <c r="N63" s="21">
        <v>0</v>
      </c>
      <c r="O63">
        <v>1.01200914848811</v>
      </c>
      <c r="P63">
        <v>0.98211851932606498</v>
      </c>
      <c r="Q63">
        <v>1.02924202014685</v>
      </c>
      <c r="R63">
        <v>0.97441093751600105</v>
      </c>
      <c r="S63">
        <v>188.89999389648401</v>
      </c>
      <c r="T63" s="27">
        <f>IF(C63,P63,R63)</f>
        <v>0.98211851932606498</v>
      </c>
      <c r="U63" s="27">
        <f>IF(D63 = 0,O63,Q63)</f>
        <v>1.02924202014685</v>
      </c>
      <c r="V63" s="39">
        <f>S63*T63^(1-N63)</f>
        <v>185.52218230631757</v>
      </c>
      <c r="W63" s="38">
        <f>S63*U63^(N63+1)</f>
        <v>194.42381132374481</v>
      </c>
      <c r="X63" s="44">
        <f>0.5 * (D63-MAX($D$3:$D$126))/(MIN($D$3:$D$126)-MAX($D$3:$D$126)) + 0.75</f>
        <v>1.1669162576762524</v>
      </c>
      <c r="Y63" s="44">
        <f>AVERAGE(D63, F63, G63, H63, I63, J63, K63)</f>
        <v>0.14800896079188325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PERCENTILE($L$2:$L$126, 0.05)</f>
        <v>-7.9040341213011109E-2</v>
      </c>
      <c r="AG63" s="22">
        <f>PERCENTILE($L$2:$L$126, 0.95)</f>
        <v>0.99713792047032956</v>
      </c>
      <c r="AH63" s="22">
        <f>MIN(MAX(L63,AF63), AG63)</f>
        <v>0.86616977588204003</v>
      </c>
      <c r="AI63" s="22">
        <f>AH63-$AH$127+1</f>
        <v>1.9452101170950511</v>
      </c>
      <c r="AJ63" s="22">
        <f>PERCENTILE($M$2:$M$126, 0.02)</f>
        <v>-0.66434473742159872</v>
      </c>
      <c r="AK63" s="22">
        <f>PERCENTILE($M$2:$M$126, 0.98)</f>
        <v>1.2320583287577402</v>
      </c>
      <c r="AL63" s="22">
        <f>MIN(MAX(M63,AJ63), AK63)</f>
        <v>0.446328624592705</v>
      </c>
      <c r="AM63" s="22">
        <f>AL63-$AL$127 + 1</f>
        <v>2.1106733620143037</v>
      </c>
      <c r="AN63" s="46">
        <v>1</v>
      </c>
      <c r="AO63" s="46">
        <v>1</v>
      </c>
      <c r="AP63" s="51">
        <v>1</v>
      </c>
      <c r="AQ63" s="21">
        <v>1</v>
      </c>
      <c r="AR63" s="17">
        <f>(AI63^4)*AB63*AE63*AN63</f>
        <v>14.317463305381066</v>
      </c>
      <c r="AS63" s="17">
        <f>(AI63^4) *Z63*AC63*AO63</f>
        <v>14.317463305381066</v>
      </c>
      <c r="AT63" s="17">
        <f>(AM63^4)*AA63*AP63*AQ63</f>
        <v>19.8465085897096</v>
      </c>
      <c r="AU63" s="17">
        <f>MIN(AR63, 0.05*AR$127)</f>
        <v>14.317463305381066</v>
      </c>
      <c r="AV63" s="17">
        <f>MIN(AS63, 0.05*AS$127)</f>
        <v>14.317463305381066</v>
      </c>
      <c r="AW63" s="17">
        <f>MIN(AT63, 0.05*AT$127)</f>
        <v>19.8465085897096</v>
      </c>
      <c r="AX63" s="14">
        <f>AU63/$AU$127</f>
        <v>2.2233572352764387E-2</v>
      </c>
      <c r="AY63" s="14">
        <f>AV63/$AV$127</f>
        <v>2.9678848309588265E-2</v>
      </c>
      <c r="AZ63" s="67">
        <f>AW63/$AW$127</f>
        <v>1.1730257733989707E-2</v>
      </c>
      <c r="BA63" s="21">
        <f>N63</f>
        <v>0</v>
      </c>
      <c r="BB63" s="66">
        <v>4534</v>
      </c>
      <c r="BC63" s="15">
        <f>$D$133*AX63</f>
        <v>2702.3573180443946</v>
      </c>
      <c r="BD63" s="19">
        <f>BC63-BB63</f>
        <v>-1831.6426819556054</v>
      </c>
      <c r="BE63" s="53">
        <f>BD63*IF($BD$127 &gt; 0, (BD63&gt;0), (BD63&lt;0))</f>
        <v>0</v>
      </c>
      <c r="BF63" s="61">
        <f>BE63/$BE$127</f>
        <v>0</v>
      </c>
      <c r="BG63" s="62">
        <f>BF63*$BD$127</f>
        <v>0</v>
      </c>
      <c r="BH63" s="63">
        <f>(IF(BG63 &gt; 0, V63, W63))</f>
        <v>194.42381132374481</v>
      </c>
      <c r="BI63" s="46">
        <f>BG63/BH63</f>
        <v>0</v>
      </c>
      <c r="BJ63" s="64">
        <f>BB63/BC63</f>
        <v>1.6777944092460371</v>
      </c>
      <c r="BK63" s="66">
        <v>0</v>
      </c>
      <c r="BL63" s="66">
        <v>4534</v>
      </c>
      <c r="BM63" s="66">
        <v>0</v>
      </c>
      <c r="BN63" s="10">
        <f>SUM(BK63:BM63)</f>
        <v>4534</v>
      </c>
      <c r="BO63" s="15">
        <f>AY63*$D$132</f>
        <v>5358.6941353860193</v>
      </c>
      <c r="BP63" s="9">
        <f>BO63-BN63</f>
        <v>824.6941353860193</v>
      </c>
      <c r="BQ63" s="53">
        <f>BP63*IF($BP$127 &gt; 0, (BP63&gt;0), (BP63&lt;0))</f>
        <v>824.6941353860193</v>
      </c>
      <c r="BR63" s="7">
        <f>BQ63/$BQ$127</f>
        <v>5.2230245617168942E-2</v>
      </c>
      <c r="BS63" s="62">
        <f>BR63*$BP$127</f>
        <v>101.06552526922302</v>
      </c>
      <c r="BT63" s="48">
        <f>IF(BS63&gt;0,V63,W63)</f>
        <v>185.52218230631757</v>
      </c>
      <c r="BU63" s="46">
        <f>BS63/BT63</f>
        <v>0.54476248615032297</v>
      </c>
      <c r="BV63" s="64">
        <f>BN63/BO63</f>
        <v>0.84610165936880599</v>
      </c>
      <c r="BW63" s="16">
        <f>BB63+BN63+BY63</f>
        <v>9068</v>
      </c>
      <c r="BX63" s="69">
        <f>BC63+BO63+BZ63</f>
        <v>8116.9578617906091</v>
      </c>
      <c r="BY63" s="66">
        <v>0</v>
      </c>
      <c r="BZ63" s="15">
        <f>AZ63*$D$135</f>
        <v>55.906408360194945</v>
      </c>
      <c r="CA63" s="37">
        <f>BZ63-BY63</f>
        <v>55.906408360194945</v>
      </c>
      <c r="CB63" s="54">
        <f>CA63*(CA63&lt;&gt;0)</f>
        <v>55.906408360194945</v>
      </c>
      <c r="CC63" s="26">
        <f>CB63/$CB$127</f>
        <v>3.9649935007230436E-2</v>
      </c>
      <c r="CD63" s="47">
        <f>CC63 * $CA$127</f>
        <v>55.906408360194945</v>
      </c>
      <c r="CE63" s="48">
        <f>IF(CD63&gt;0, V63, W63)</f>
        <v>185.52218230631757</v>
      </c>
      <c r="CF63" s="65">
        <f>CD63/CE63</f>
        <v>0.30134621997862931</v>
      </c>
      <c r="CG63" t="s">
        <v>225</v>
      </c>
      <c r="CH63" s="66">
        <v>0</v>
      </c>
      <c r="CI63" s="15">
        <f>AZ63*$CH$130</f>
        <v>98.170526975759856</v>
      </c>
      <c r="CJ63" s="37">
        <f>CI63-CH63</f>
        <v>98.170526975759856</v>
      </c>
      <c r="CK63" s="54">
        <f>CJ63*(CJ63&lt;&gt;0)</f>
        <v>98.170526975759856</v>
      </c>
      <c r="CL63" s="26">
        <f>CK63/$CK$127</f>
        <v>1.4449591842178368E-2</v>
      </c>
      <c r="CM63" s="47">
        <f>CL63 * $CJ$127</f>
        <v>98.170526975759856</v>
      </c>
      <c r="CN63" s="48">
        <f>IF(CD63&gt;0,V63,W63)</f>
        <v>185.52218230631757</v>
      </c>
      <c r="CO63" s="65">
        <f>CM63/CN63</f>
        <v>0.52915789236280919</v>
      </c>
      <c r="CP63" s="70">
        <f>N63</f>
        <v>0</v>
      </c>
      <c r="CQ63" s="1">
        <f>BW63+BY63</f>
        <v>9068</v>
      </c>
    </row>
    <row r="64" spans="1:95" x14ac:dyDescent="0.2">
      <c r="A64" s="29" t="s">
        <v>143</v>
      </c>
      <c r="B64">
        <v>0</v>
      </c>
      <c r="C64">
        <v>0</v>
      </c>
      <c r="D64">
        <v>0.373050779688124</v>
      </c>
      <c r="E64">
        <v>0.62694922031187506</v>
      </c>
      <c r="F64">
        <v>0.43856858846918401</v>
      </c>
      <c r="G64">
        <v>0.43856858846918401</v>
      </c>
      <c r="H64">
        <v>0.26474278544542001</v>
      </c>
      <c r="I64">
        <v>0.56921790046005805</v>
      </c>
      <c r="J64">
        <v>0.38819625512514899</v>
      </c>
      <c r="K64">
        <v>0.41261444916442302</v>
      </c>
      <c r="L64">
        <v>0.72239469905934395</v>
      </c>
      <c r="M64">
        <v>0.12893469811812699</v>
      </c>
      <c r="N64" s="21">
        <v>0</v>
      </c>
      <c r="O64">
        <v>1.04463585787266</v>
      </c>
      <c r="P64">
        <v>0.96834023707396799</v>
      </c>
      <c r="Q64">
        <v>1.01492582567225</v>
      </c>
      <c r="R64">
        <v>0.98355897947538196</v>
      </c>
      <c r="S64">
        <v>844.90002441406205</v>
      </c>
      <c r="T64" s="27">
        <f>IF(C64,P64,R64)</f>
        <v>0.98355897947538196</v>
      </c>
      <c r="U64" s="27">
        <f>IF(D64 = 0,O64,Q64)</f>
        <v>1.01492582567225</v>
      </c>
      <c r="V64" s="39">
        <f>S64*T64^(1-N64)</f>
        <v>831.00900577142022</v>
      </c>
      <c r="W64" s="38">
        <f>S64*U64^(N64+1)</f>
        <v>857.51085488894614</v>
      </c>
      <c r="X64" s="44">
        <f>0.5 * (D64-MAX($D$3:$D$126))/(MIN($D$3:$D$126)-MAX($D$3:$D$126)) + 0.75</f>
        <v>1.0571665285832645</v>
      </c>
      <c r="Y64" s="44">
        <f>AVERAGE(D64, F64, G64, H64, I64, J64, K64)</f>
        <v>0.41213704954593455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PERCENTILE($L$2:$L$126, 0.05)</f>
        <v>-7.9040341213011109E-2</v>
      </c>
      <c r="AG64" s="22">
        <f>PERCENTILE($L$2:$L$126, 0.95)</f>
        <v>0.99713792047032956</v>
      </c>
      <c r="AH64" s="22">
        <f>MIN(MAX(L64,AF64), AG64)</f>
        <v>0.72239469905934395</v>
      </c>
      <c r="AI64" s="22">
        <f>AH64-$AH$127+1</f>
        <v>1.8014350402723549</v>
      </c>
      <c r="AJ64" s="22">
        <f>PERCENTILE($M$2:$M$126, 0.02)</f>
        <v>-0.66434473742159872</v>
      </c>
      <c r="AK64" s="22">
        <f>PERCENTILE($M$2:$M$126, 0.98)</f>
        <v>1.2320583287577402</v>
      </c>
      <c r="AL64" s="22">
        <f>MIN(MAX(M64,AJ64), AK64)</f>
        <v>0.12893469811812699</v>
      </c>
      <c r="AM64" s="22">
        <f>AL64-$AL$127 + 1</f>
        <v>1.7932794355397257</v>
      </c>
      <c r="AN64" s="46">
        <v>1</v>
      </c>
      <c r="AO64" s="46">
        <v>1</v>
      </c>
      <c r="AP64" s="51">
        <v>1</v>
      </c>
      <c r="AQ64" s="21">
        <v>1</v>
      </c>
      <c r="AR64" s="17">
        <f>(AI64^4)*AB64*AE64*AN64</f>
        <v>10.53111667433638</v>
      </c>
      <c r="AS64" s="17">
        <f>(AI64^4) *Z64*AC64*AO64</f>
        <v>10.53111667433638</v>
      </c>
      <c r="AT64" s="17">
        <f>(AM64^4)*AA64*AP64*AQ64</f>
        <v>10.341698515596791</v>
      </c>
      <c r="AU64" s="17">
        <f>MIN(AR64, 0.05*AR$127)</f>
        <v>10.53111667433638</v>
      </c>
      <c r="AV64" s="17">
        <f>MIN(AS64, 0.05*AS$127)</f>
        <v>10.53111667433638</v>
      </c>
      <c r="AW64" s="17">
        <f>MIN(AT64, 0.05*AT$127)</f>
        <v>10.341698515596791</v>
      </c>
      <c r="AX64" s="14">
        <f>AU64/$AU$127</f>
        <v>1.6353759010247347E-2</v>
      </c>
      <c r="AY64" s="14">
        <f>AV64/$AV$127</f>
        <v>2.1830083139848938E-2</v>
      </c>
      <c r="AZ64" s="67">
        <f>AW64/$AW$127</f>
        <v>6.112449877358715E-3</v>
      </c>
      <c r="BA64" s="21">
        <f>N64</f>
        <v>0</v>
      </c>
      <c r="BB64" s="66">
        <v>1690</v>
      </c>
      <c r="BC64" s="15">
        <f>$D$133*AX64</f>
        <v>1987.7012851415036</v>
      </c>
      <c r="BD64" s="19">
        <f>BC64-BB64</f>
        <v>297.7012851415036</v>
      </c>
      <c r="BE64" s="53">
        <f>BD64*IF($BD$127 &gt; 0, (BD64&gt;0), (BD64&lt;0))</f>
        <v>297.7012851415036</v>
      </c>
      <c r="BF64" s="61">
        <f>BE64/$BE$127</f>
        <v>1.2543417819664015E-2</v>
      </c>
      <c r="BG64" s="62">
        <f>BF64*$BD$127</f>
        <v>52.042640533786283</v>
      </c>
      <c r="BH64" s="63">
        <f>(IF(BG64 &gt; 0, V64, W64))</f>
        <v>831.00900577142022</v>
      </c>
      <c r="BI64" s="46">
        <f>BG64/BH64</f>
        <v>6.2625844211490159E-2</v>
      </c>
      <c r="BJ64" s="64">
        <f>BB64/BC64</f>
        <v>0.85022835807025687</v>
      </c>
      <c r="BK64" s="66">
        <v>0</v>
      </c>
      <c r="BL64" s="66">
        <v>3380</v>
      </c>
      <c r="BM64" s="66">
        <v>0</v>
      </c>
      <c r="BN64" s="10">
        <f>SUM(BK64:BM64)</f>
        <v>3380</v>
      </c>
      <c r="BO64" s="15">
        <f>AY64*$D$132</f>
        <v>3941.5524913985651</v>
      </c>
      <c r="BP64" s="9">
        <f>BO64-BN64</f>
        <v>561.55249139856505</v>
      </c>
      <c r="BQ64" s="53">
        <f>BP64*IF($BP$127 &gt; 0, (BP64&gt;0), (BP64&lt;0))</f>
        <v>561.55249139856505</v>
      </c>
      <c r="BR64" s="7">
        <f>BQ64/$BQ$127</f>
        <v>3.5564730357821123E-2</v>
      </c>
      <c r="BS64" s="62">
        <f>BR64*$BP$127</f>
        <v>68.817753242384626</v>
      </c>
      <c r="BT64" s="48">
        <f>IF(BS64&gt;0,V64,W64)</f>
        <v>831.00900577142022</v>
      </c>
      <c r="BU64" s="46">
        <f>BS64/BT64</f>
        <v>8.2812283338014561E-2</v>
      </c>
      <c r="BV64" s="64">
        <f>BN64/BO64</f>
        <v>0.85753012483684776</v>
      </c>
      <c r="BW64" s="16">
        <f>BB64+BN64+BY64</f>
        <v>5070</v>
      </c>
      <c r="BX64" s="69">
        <f>BC64+BO64+BZ64</f>
        <v>5958.3857126555604</v>
      </c>
      <c r="BY64" s="66">
        <v>0</v>
      </c>
      <c r="BZ64" s="15">
        <f>AZ64*$D$135</f>
        <v>29.131936115491637</v>
      </c>
      <c r="CA64" s="37">
        <f>BZ64-BY64</f>
        <v>29.131936115491637</v>
      </c>
      <c r="CB64" s="54">
        <f>CA64*(CA64&lt;&gt;0)</f>
        <v>29.131936115491637</v>
      </c>
      <c r="CC64" s="26">
        <f>CB64/$CB$127</f>
        <v>2.0660947599639448E-2</v>
      </c>
      <c r="CD64" s="47">
        <f>CC64 * $CA$127</f>
        <v>29.131936115491637</v>
      </c>
      <c r="CE64" s="48">
        <f>IF(CD64&gt;0, V64, W64)</f>
        <v>831.00900577142022</v>
      </c>
      <c r="CF64" s="65">
        <f>CD64/CE64</f>
        <v>3.5056101574312847E-2</v>
      </c>
      <c r="CG64" t="s">
        <v>225</v>
      </c>
      <c r="CH64" s="66">
        <v>0</v>
      </c>
      <c r="CI64" s="15">
        <f>AZ64*$CH$130</f>
        <v>51.155093023615088</v>
      </c>
      <c r="CJ64" s="37">
        <f>CI64-CH64</f>
        <v>51.155093023615088</v>
      </c>
      <c r="CK64" s="54">
        <f>CJ64*(CJ64&lt;&gt;0)</f>
        <v>51.155093023615088</v>
      </c>
      <c r="CL64" s="26">
        <f>CK64/$CK$127</f>
        <v>7.5294514312062221E-3</v>
      </c>
      <c r="CM64" s="47">
        <f>CL64 * $CJ$127</f>
        <v>51.155093023615088</v>
      </c>
      <c r="CN64" s="48">
        <f>IF(CD64&gt;0,V64,W64)</f>
        <v>831.00900577142022</v>
      </c>
      <c r="CO64" s="65">
        <f>CM64/CN64</f>
        <v>6.1557808240752035E-2</v>
      </c>
      <c r="CP64" s="70">
        <f>N64</f>
        <v>0</v>
      </c>
      <c r="CQ64" s="1">
        <f>BW64+BY64</f>
        <v>5070</v>
      </c>
    </row>
    <row r="65" spans="1:95" x14ac:dyDescent="0.2">
      <c r="A65" s="29" t="s">
        <v>208</v>
      </c>
      <c r="B65">
        <v>0</v>
      </c>
      <c r="C65">
        <v>0</v>
      </c>
      <c r="D65">
        <v>0.443822471011595</v>
      </c>
      <c r="E65">
        <v>0.556177528988404</v>
      </c>
      <c r="F65">
        <v>0.16666666666666599</v>
      </c>
      <c r="G65">
        <v>0.16666666666666599</v>
      </c>
      <c r="H65">
        <v>0.20221664575491399</v>
      </c>
      <c r="I65">
        <v>0.87390213299874497</v>
      </c>
      <c r="J65">
        <v>0.42037787531347398</v>
      </c>
      <c r="K65">
        <v>0.26469412388436597</v>
      </c>
      <c r="L65">
        <v>0.67238358132681098</v>
      </c>
      <c r="M65">
        <v>0.82455679203341503</v>
      </c>
      <c r="N65" s="21">
        <v>0</v>
      </c>
      <c r="O65">
        <v>0.99393937082001604</v>
      </c>
      <c r="P65">
        <v>1.0024510365364701</v>
      </c>
      <c r="Q65">
        <v>1.0225735524536199</v>
      </c>
      <c r="R65">
        <v>0.99699236360105503</v>
      </c>
      <c r="S65">
        <v>5.9499998092651296</v>
      </c>
      <c r="T65" s="27">
        <f>IF(C65,P65,R65)</f>
        <v>0.99699236360105503</v>
      </c>
      <c r="U65" s="27">
        <f>IF(D65 = 0,O65,Q65)</f>
        <v>1.0225735524536199</v>
      </c>
      <c r="V65" s="39">
        <f>S65*T65^(1-N65)</f>
        <v>5.9321043732650685</v>
      </c>
      <c r="W65" s="38">
        <f>S65*U65^(N65+1)</f>
        <v>6.0843124420586046</v>
      </c>
      <c r="X65" s="44">
        <f>0.5 * (D65-MAX($D$3:$D$126))/(MIN($D$3:$D$126)-MAX($D$3:$D$126)) + 0.75</f>
        <v>1.0205053852526929</v>
      </c>
      <c r="Y65" s="44">
        <f>AVERAGE(D65, F65, G65, H65, I65, J65, K65)</f>
        <v>0.3626209403280608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PERCENTILE($L$2:$L$126, 0.05)</f>
        <v>-7.9040341213011109E-2</v>
      </c>
      <c r="AG65" s="22">
        <f>PERCENTILE($L$2:$L$126, 0.95)</f>
        <v>0.99713792047032956</v>
      </c>
      <c r="AH65" s="22">
        <f>MIN(MAX(L65,AF65), AG65)</f>
        <v>0.67238358132681098</v>
      </c>
      <c r="AI65" s="22">
        <f>AH65-$AH$127+1</f>
        <v>1.751423922539822</v>
      </c>
      <c r="AJ65" s="22">
        <f>PERCENTILE($M$2:$M$126, 0.02)</f>
        <v>-0.66434473742159872</v>
      </c>
      <c r="AK65" s="22">
        <f>PERCENTILE($M$2:$M$126, 0.98)</f>
        <v>1.2320583287577402</v>
      </c>
      <c r="AL65" s="22">
        <f>MIN(MAX(M65,AJ65), AK65)</f>
        <v>0.82455679203341503</v>
      </c>
      <c r="AM65" s="22">
        <f>AL65-$AL$127 + 1</f>
        <v>2.4889015294550139</v>
      </c>
      <c r="AN65" s="46">
        <v>0</v>
      </c>
      <c r="AO65" s="49">
        <v>0</v>
      </c>
      <c r="AP65" s="51">
        <v>0.5</v>
      </c>
      <c r="AQ65" s="50">
        <v>1</v>
      </c>
      <c r="AR65" s="17">
        <f>(AI65^4)*AB65*AE65*AN65</f>
        <v>0</v>
      </c>
      <c r="AS65" s="17">
        <f>(AI65^4) *Z65*AC65*AO65</f>
        <v>0</v>
      </c>
      <c r="AT65" s="17">
        <f>(AM65^4)*AA65*AP65*AQ65</f>
        <v>19.186725518634837</v>
      </c>
      <c r="AU65" s="17">
        <f>MIN(AR65, 0.05*AR$127)</f>
        <v>0</v>
      </c>
      <c r="AV65" s="17">
        <f>MIN(AS65, 0.05*AS$127)</f>
        <v>0</v>
      </c>
      <c r="AW65" s="17">
        <f>MIN(AT65, 0.05*AT$127)</f>
        <v>19.186725518634837</v>
      </c>
      <c r="AX65" s="14">
        <f>AU65/$AU$127</f>
        <v>0</v>
      </c>
      <c r="AY65" s="14">
        <f>AV65/$AV$127</f>
        <v>0</v>
      </c>
      <c r="AZ65" s="67">
        <f>AW65/$AW$127</f>
        <v>1.134029365354469E-2</v>
      </c>
      <c r="BA65" s="21">
        <f>N65</f>
        <v>0</v>
      </c>
      <c r="BB65" s="66">
        <v>0</v>
      </c>
      <c r="BC65" s="15">
        <f>$D$133*AX65</f>
        <v>0</v>
      </c>
      <c r="BD65" s="19">
        <f>BC65-BB65</f>
        <v>0</v>
      </c>
      <c r="BE65" s="53">
        <f>BD65*IF($BD$127 &gt; 0, (BD65&gt;0), (BD65&lt;0))</f>
        <v>0</v>
      </c>
      <c r="BF65" s="61">
        <f>BE65/$BE$127</f>
        <v>0</v>
      </c>
      <c r="BG65" s="62">
        <f>BF65*$BD$127</f>
        <v>0</v>
      </c>
      <c r="BH65" s="63">
        <f>(IF(BG65 &gt; 0, V65, W65))</f>
        <v>6.0843124420586046</v>
      </c>
      <c r="BI65" s="46">
        <f>BG65/BH65</f>
        <v>0</v>
      </c>
      <c r="BJ65" s="64" t="e">
        <f>BB65/BC65</f>
        <v>#DIV/0!</v>
      </c>
      <c r="BK65" s="66">
        <v>0</v>
      </c>
      <c r="BL65" s="66">
        <v>0</v>
      </c>
      <c r="BM65" s="66">
        <v>0</v>
      </c>
      <c r="BN65" s="10">
        <f>SUM(BK65:BM65)</f>
        <v>0</v>
      </c>
      <c r="BO65" s="15">
        <f>AY65*$D$132</f>
        <v>0</v>
      </c>
      <c r="BP65" s="9">
        <f>BO65-BN65</f>
        <v>0</v>
      </c>
      <c r="BQ65" s="53">
        <f>BP65*IF($BP$127 &gt; 0, (BP65&gt;0), (BP65&lt;0))</f>
        <v>0</v>
      </c>
      <c r="BR65" s="7">
        <f>BQ65/$BQ$127</f>
        <v>0</v>
      </c>
      <c r="BS65" s="62">
        <f>BR65*$BP$127</f>
        <v>0</v>
      </c>
      <c r="BT65" s="48">
        <f>IF(BS65&gt;0,V65,W65)</f>
        <v>6.0843124420586046</v>
      </c>
      <c r="BU65" s="46">
        <f>BS65/BT65</f>
        <v>0</v>
      </c>
      <c r="BV65" s="64" t="e">
        <f>BN65/BO65</f>
        <v>#DIV/0!</v>
      </c>
      <c r="BW65" s="16">
        <f>BB65+BN65+BY65</f>
        <v>95</v>
      </c>
      <c r="BX65" s="69">
        <f>BC65+BO65+BZ65</f>
        <v>54.047839552793995</v>
      </c>
      <c r="BY65" s="66">
        <v>95</v>
      </c>
      <c r="BZ65" s="15">
        <f>AZ65*$D$135</f>
        <v>54.047839552793995</v>
      </c>
      <c r="CA65" s="37">
        <f>BZ65-BY65</f>
        <v>-40.952160447206005</v>
      </c>
      <c r="CB65" s="54">
        <f>CA65*(CA65&lt;&gt;0)</f>
        <v>-40.952160447206005</v>
      </c>
      <c r="CC65" s="26">
        <f>CB65/$CB$127</f>
        <v>-2.9044085423550345E-2</v>
      </c>
      <c r="CD65" s="47">
        <f>CC65 * $CA$127</f>
        <v>-40.952160447206005</v>
      </c>
      <c r="CE65" s="48">
        <f>IF(CD65&gt;0, V65, W65)</f>
        <v>6.0843124420586046</v>
      </c>
      <c r="CF65" s="65">
        <f>CD65/CE65</f>
        <v>-6.7307786766699955</v>
      </c>
      <c r="CG65" t="s">
        <v>225</v>
      </c>
      <c r="CH65" s="66">
        <v>0</v>
      </c>
      <c r="CI65" s="15">
        <f>AZ65*$CH$130</f>
        <v>94.906917586515519</v>
      </c>
      <c r="CJ65" s="37">
        <f>CI65-CH65</f>
        <v>94.906917586515519</v>
      </c>
      <c r="CK65" s="54">
        <f>CJ65*(CJ65&lt;&gt;0)</f>
        <v>94.906917586515519</v>
      </c>
      <c r="CL65" s="26">
        <f>CK65/$CK$127</f>
        <v>1.3969225432221887E-2</v>
      </c>
      <c r="CM65" s="47">
        <f>CL65 * $CJ$127</f>
        <v>94.906917586515519</v>
      </c>
      <c r="CN65" s="48">
        <f>IF(CD65&gt;0,V65,W65)</f>
        <v>6.0843124420586046</v>
      </c>
      <c r="CO65" s="65">
        <f>CM65/CN65</f>
        <v>15.598626548245461</v>
      </c>
      <c r="CP65" s="70">
        <f>N65</f>
        <v>0</v>
      </c>
      <c r="CQ65" s="1">
        <f>BW65+BY65</f>
        <v>190</v>
      </c>
    </row>
    <row r="66" spans="1:95" x14ac:dyDescent="0.2">
      <c r="A66" s="29" t="s">
        <v>209</v>
      </c>
      <c r="B66">
        <v>0</v>
      </c>
      <c r="C66">
        <v>0</v>
      </c>
      <c r="D66">
        <v>3.8513513513513502E-2</v>
      </c>
      <c r="E66">
        <v>0.96148648648648605</v>
      </c>
      <c r="F66">
        <v>7.4966532797858101E-2</v>
      </c>
      <c r="G66">
        <v>7.4966532797858101E-2</v>
      </c>
      <c r="H66">
        <v>2.6277372262773699E-2</v>
      </c>
      <c r="I66">
        <v>5.1824817518248099E-2</v>
      </c>
      <c r="J66">
        <v>3.6902845721940199E-2</v>
      </c>
      <c r="K66">
        <v>5.25973230701728E-2</v>
      </c>
      <c r="L66">
        <v>0.52006233944615698</v>
      </c>
      <c r="M66">
        <v>1.0015957600357199</v>
      </c>
      <c r="N66" s="21">
        <v>0</v>
      </c>
      <c r="O66">
        <v>1.0408544752367599</v>
      </c>
      <c r="P66">
        <v>0.97656248142176405</v>
      </c>
      <c r="Q66">
        <v>1.0043163618837601</v>
      </c>
      <c r="R66">
        <v>0.98017791536895404</v>
      </c>
      <c r="S66">
        <v>2.7999999523162802</v>
      </c>
      <c r="T66" s="27">
        <f>IF(C66,P66,R66)</f>
        <v>0.98017791536895404</v>
      </c>
      <c r="U66" s="27">
        <f>IF(D66 = 0,O66,Q66)</f>
        <v>1.0043163618837601</v>
      </c>
      <c r="V66" s="39">
        <f>S66*T66^(1-N66)</f>
        <v>2.7444981162945421</v>
      </c>
      <c r="W66" s="38">
        <f>S66*U66^(N66+1)</f>
        <v>2.812085765384988</v>
      </c>
      <c r="X66" s="44">
        <f>0.5 * (D66-MAX($D$3:$D$126))/(MIN($D$3:$D$126)-MAX($D$3:$D$126)) + 0.75</f>
        <v>1.2304634844040394</v>
      </c>
      <c r="Y66" s="44">
        <f>AVERAGE(D66, F66, G66, H66, I66, J66, K66)</f>
        <v>5.086413395462349E-2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PERCENTILE($L$2:$L$126, 0.05)</f>
        <v>-7.9040341213011109E-2</v>
      </c>
      <c r="AG66" s="22">
        <f>PERCENTILE($L$2:$L$126, 0.95)</f>
        <v>0.99713792047032956</v>
      </c>
      <c r="AH66" s="22">
        <f>MIN(MAX(L66,AF66), AG66)</f>
        <v>0.52006233944615698</v>
      </c>
      <c r="AI66" s="22">
        <f>AH66-$AH$127+1</f>
        <v>1.5991026806591679</v>
      </c>
      <c r="AJ66" s="22">
        <f>PERCENTILE($M$2:$M$126, 0.02)</f>
        <v>-0.66434473742159872</v>
      </c>
      <c r="AK66" s="22">
        <f>PERCENTILE($M$2:$M$126, 0.98)</f>
        <v>1.2320583287577402</v>
      </c>
      <c r="AL66" s="22">
        <f>MIN(MAX(M66,AJ66), AK66)</f>
        <v>1.0015957600357199</v>
      </c>
      <c r="AM66" s="22">
        <f>AL66-$AL$127 + 1</f>
        <v>2.6659404974573189</v>
      </c>
      <c r="AN66" s="46">
        <v>0</v>
      </c>
      <c r="AO66" s="49">
        <v>0</v>
      </c>
      <c r="AP66" s="51">
        <v>0.5</v>
      </c>
      <c r="AQ66" s="50">
        <v>1</v>
      </c>
      <c r="AR66" s="17">
        <f>(AI66^4)*AB66*AE66*AN66</f>
        <v>0</v>
      </c>
      <c r="AS66" s="17">
        <f>(AI66^4) *Z66*AC66*AO66</f>
        <v>0</v>
      </c>
      <c r="AT66" s="17">
        <f>(AM66^4)*AA66*AP66*AQ66</f>
        <v>25.256421225128449</v>
      </c>
      <c r="AU66" s="17">
        <f>MIN(AR66, 0.05*AR$127)</f>
        <v>0</v>
      </c>
      <c r="AV66" s="17">
        <f>MIN(AS66, 0.05*AS$127)</f>
        <v>0</v>
      </c>
      <c r="AW66" s="17">
        <f>MIN(AT66, 0.05*AT$127)</f>
        <v>25.256421225128449</v>
      </c>
      <c r="AX66" s="14">
        <f>AU66/$AU$127</f>
        <v>0</v>
      </c>
      <c r="AY66" s="14">
        <f>AV66/$AV$127</f>
        <v>0</v>
      </c>
      <c r="AZ66" s="67">
        <f>AW66/$AW$127</f>
        <v>1.4927780827030585E-2</v>
      </c>
      <c r="BA66" s="21">
        <f>N66</f>
        <v>0</v>
      </c>
      <c r="BB66" s="66">
        <v>0</v>
      </c>
      <c r="BC66" s="15">
        <f>$D$133*AX66</f>
        <v>0</v>
      </c>
      <c r="BD66" s="19">
        <f>BC66-BB66</f>
        <v>0</v>
      </c>
      <c r="BE66" s="53">
        <f>BD66*IF($BD$127 &gt; 0, (BD66&gt;0), (BD66&lt;0))</f>
        <v>0</v>
      </c>
      <c r="BF66" s="61">
        <f>BE66/$BE$127</f>
        <v>0</v>
      </c>
      <c r="BG66" s="62">
        <f>BF66*$BD$127</f>
        <v>0</v>
      </c>
      <c r="BH66" s="63">
        <f>(IF(BG66 &gt; 0, V66, W66))</f>
        <v>2.812085765384988</v>
      </c>
      <c r="BI66" s="46">
        <f>BG66/BH66</f>
        <v>0</v>
      </c>
      <c r="BJ66" s="64" t="e">
        <f>BB66/BC66</f>
        <v>#DIV/0!</v>
      </c>
      <c r="BK66" s="66">
        <v>0</v>
      </c>
      <c r="BL66" s="66">
        <v>0</v>
      </c>
      <c r="BM66" s="66">
        <v>0</v>
      </c>
      <c r="BN66" s="10">
        <f>SUM(BK66:BM66)</f>
        <v>0</v>
      </c>
      <c r="BO66" s="15">
        <f>AY66*$D$132</f>
        <v>0</v>
      </c>
      <c r="BP66" s="9">
        <f>BO66-BN66</f>
        <v>0</v>
      </c>
      <c r="BQ66" s="53">
        <f>BP66*IF($BP$127 &gt; 0, (BP66&gt;0), (BP66&lt;0))</f>
        <v>0</v>
      </c>
      <c r="BR66" s="7">
        <f>BQ66/$BQ$127</f>
        <v>0</v>
      </c>
      <c r="BS66" s="62">
        <f>BR66*$BP$127</f>
        <v>0</v>
      </c>
      <c r="BT66" s="48">
        <f>IF(BS66&gt;0,V66,W66)</f>
        <v>2.812085765384988</v>
      </c>
      <c r="BU66" s="46">
        <f>BS66/BT66</f>
        <v>0</v>
      </c>
      <c r="BV66" s="64" t="e">
        <f>BN66/BO66</f>
        <v>#DIV/0!</v>
      </c>
      <c r="BW66" s="16">
        <f>BB66+BN66+BY66</f>
        <v>81</v>
      </c>
      <c r="BX66" s="69">
        <f>BC66+BO66+BZ66</f>
        <v>71.145803421627761</v>
      </c>
      <c r="BY66" s="66">
        <v>81</v>
      </c>
      <c r="BZ66" s="15">
        <f>AZ66*$D$135</f>
        <v>71.145803421627761</v>
      </c>
      <c r="CA66" s="37">
        <f>BZ66-BY66</f>
        <v>-9.8541965783722389</v>
      </c>
      <c r="CB66" s="54">
        <f>CA66*(CA66&lt;&gt;0)</f>
        <v>-9.8541965783722389</v>
      </c>
      <c r="CC66" s="26">
        <f>CB66/$CB$127</f>
        <v>-6.9887918995547764E-3</v>
      </c>
      <c r="CD66" s="47">
        <f>CC66 * $CA$127</f>
        <v>-9.8541965783722389</v>
      </c>
      <c r="CE66" s="48">
        <f>IF(CD66&gt;0, V66, W66)</f>
        <v>2.812085765384988</v>
      </c>
      <c r="CF66" s="65">
        <f>CD66/CE66</f>
        <v>-3.5042304540178746</v>
      </c>
      <c r="CG66" t="s">
        <v>225</v>
      </c>
      <c r="CH66" s="66">
        <v>0</v>
      </c>
      <c r="CI66" s="15">
        <f>AZ66*$CH$130</f>
        <v>124.93059774141896</v>
      </c>
      <c r="CJ66" s="37">
        <f>CI66-CH66</f>
        <v>124.93059774141896</v>
      </c>
      <c r="CK66" s="54">
        <f>CJ66*(CJ66&lt;&gt;0)</f>
        <v>124.93059774141896</v>
      </c>
      <c r="CL66" s="26">
        <f>CK66/$CK$127</f>
        <v>1.8388371760585654E-2</v>
      </c>
      <c r="CM66" s="47">
        <f>CL66 * $CJ$127</f>
        <v>124.93059774141896</v>
      </c>
      <c r="CN66" s="48">
        <f>IF(CD66&gt;0,V66,W66)</f>
        <v>2.812085765384988</v>
      </c>
      <c r="CO66" s="65">
        <f>CM66/CN66</f>
        <v>44.426311344851662</v>
      </c>
      <c r="CP66" s="70">
        <f>N66</f>
        <v>0</v>
      </c>
      <c r="CQ66" s="1">
        <f>BW66+BY66</f>
        <v>162</v>
      </c>
    </row>
    <row r="67" spans="1:95" x14ac:dyDescent="0.2">
      <c r="A67" s="29" t="s">
        <v>144</v>
      </c>
      <c r="B67">
        <v>0</v>
      </c>
      <c r="C67">
        <v>0</v>
      </c>
      <c r="D67">
        <v>0.26509396241503302</v>
      </c>
      <c r="E67">
        <v>0.73490603758496598</v>
      </c>
      <c r="F67">
        <v>0.21550695825049701</v>
      </c>
      <c r="G67">
        <v>0.21550695825049701</v>
      </c>
      <c r="H67">
        <v>0.24801338352153901</v>
      </c>
      <c r="I67">
        <v>9.9539941447093203E-2</v>
      </c>
      <c r="J67">
        <v>0.15712172884050599</v>
      </c>
      <c r="K67">
        <v>0.184013113275866</v>
      </c>
      <c r="L67">
        <v>0.70859656533234605</v>
      </c>
      <c r="M67">
        <v>7.4502206485241002E-2</v>
      </c>
      <c r="N67" s="21">
        <v>0</v>
      </c>
      <c r="O67">
        <v>1.00937031688604</v>
      </c>
      <c r="P67">
        <v>0.99679303630563298</v>
      </c>
      <c r="Q67">
        <v>1.0009881181179501</v>
      </c>
      <c r="R67">
        <v>0.99472038721280498</v>
      </c>
      <c r="S67">
        <v>87.589996337890597</v>
      </c>
      <c r="T67" s="27">
        <f>IF(C67,P67,R67)</f>
        <v>0.99472038721280498</v>
      </c>
      <c r="U67" s="27">
        <f>IF(D67 = 0,O67,Q67)</f>
        <v>1.0009881181179501</v>
      </c>
      <c r="V67" s="39">
        <f>S67*T67^(1-N67)</f>
        <v>87.127555073194699</v>
      </c>
      <c r="W67" s="38">
        <f>S67*U67^(N67+1)</f>
        <v>87.67654560022325</v>
      </c>
      <c r="X67" s="44">
        <f>0.5 * (D67-MAX($D$3:$D$126))/(MIN($D$3:$D$126)-MAX($D$3:$D$126)) + 0.75</f>
        <v>1.1130903065451538</v>
      </c>
      <c r="Y67" s="44">
        <f>AVERAGE(D67, F67, G67, H67, I67, J67, K67)</f>
        <v>0.1978280065715759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PERCENTILE($L$2:$L$126, 0.05)</f>
        <v>-7.9040341213011109E-2</v>
      </c>
      <c r="AG67" s="22">
        <f>PERCENTILE($L$2:$L$126, 0.95)</f>
        <v>0.99713792047032956</v>
      </c>
      <c r="AH67" s="22">
        <f>MIN(MAX(L67,AF67), AG67)</f>
        <v>0.70859656533234605</v>
      </c>
      <c r="AI67" s="22">
        <f>AH67-$AH$127+1</f>
        <v>1.787636906545357</v>
      </c>
      <c r="AJ67" s="22">
        <f>PERCENTILE($M$2:$M$126, 0.02)</f>
        <v>-0.66434473742159872</v>
      </c>
      <c r="AK67" s="22">
        <f>PERCENTILE($M$2:$M$126, 0.98)</f>
        <v>1.2320583287577402</v>
      </c>
      <c r="AL67" s="22">
        <f>MIN(MAX(M67,AJ67), AK67)</f>
        <v>7.4502206485241002E-2</v>
      </c>
      <c r="AM67" s="22">
        <f>AL67-$AL$127 + 1</f>
        <v>1.7388469439068397</v>
      </c>
      <c r="AN67" s="46">
        <v>1</v>
      </c>
      <c r="AO67" s="46">
        <v>1</v>
      </c>
      <c r="AP67" s="51">
        <v>1</v>
      </c>
      <c r="AQ67" s="21">
        <v>1</v>
      </c>
      <c r="AR67" s="17">
        <f>(AI67^4)*AB67*AE67*AN67</f>
        <v>10.212151501560054</v>
      </c>
      <c r="AS67" s="17">
        <f>(AI67^4) *Z67*AC67*AO67</f>
        <v>10.212151501560054</v>
      </c>
      <c r="AT67" s="17">
        <f>(AM67^4)*AA67*AP67*AQ67</f>
        <v>9.1420885925053277</v>
      </c>
      <c r="AU67" s="17">
        <f>MIN(AR67, 0.05*AR$127)</f>
        <v>10.212151501560054</v>
      </c>
      <c r="AV67" s="17">
        <f>MIN(AS67, 0.05*AS$127)</f>
        <v>10.212151501560054</v>
      </c>
      <c r="AW67" s="17">
        <f>MIN(AT67, 0.05*AT$127)</f>
        <v>9.1420885925053277</v>
      </c>
      <c r="AX67" s="14">
        <f>AU67/$AU$127</f>
        <v>1.5858438359118522E-2</v>
      </c>
      <c r="AY67" s="14">
        <f>AV67/$AV$127</f>
        <v>2.1168896253809407E-2</v>
      </c>
      <c r="AZ67" s="67">
        <f>AW67/$AW$127</f>
        <v>5.4034217117996291E-3</v>
      </c>
      <c r="BA67" s="21">
        <f>N67</f>
        <v>0</v>
      </c>
      <c r="BB67" s="66">
        <v>2015</v>
      </c>
      <c r="BC67" s="15">
        <f>$D$133*AX67</f>
        <v>1927.4980319207016</v>
      </c>
      <c r="BD67" s="19">
        <f>BC67-BB67</f>
        <v>-87.501968079298422</v>
      </c>
      <c r="BE67" s="53">
        <f>BD67*IF($BD$127 &gt; 0, (BD67&gt;0), (BD67&lt;0))</f>
        <v>0</v>
      </c>
      <c r="BF67" s="61">
        <f>BE67/$BE$127</f>
        <v>0</v>
      </c>
      <c r="BG67" s="62">
        <f>BF67*$BD$127</f>
        <v>0</v>
      </c>
      <c r="BH67" s="63">
        <f>(IF(BG67 &gt; 0, V67, W67))</f>
        <v>87.67654560022325</v>
      </c>
      <c r="BI67" s="46">
        <f>BG67/BH67</f>
        <v>0</v>
      </c>
      <c r="BJ67" s="64">
        <f>BB67/BC67</f>
        <v>1.0453966575478706</v>
      </c>
      <c r="BK67" s="66">
        <v>876</v>
      </c>
      <c r="BL67" s="66">
        <v>2015</v>
      </c>
      <c r="BM67" s="66">
        <v>0</v>
      </c>
      <c r="BN67" s="10">
        <f>SUM(BK67:BM67)</f>
        <v>2891</v>
      </c>
      <c r="BO67" s="15">
        <f>AY67*$D$132</f>
        <v>3822.1712320028114</v>
      </c>
      <c r="BP67" s="9">
        <f>BO67-BN67</f>
        <v>931.17123200281139</v>
      </c>
      <c r="BQ67" s="53">
        <f>BP67*IF($BP$127 &gt; 0, (BP67&gt;0), (BP67&lt;0))</f>
        <v>931.17123200281139</v>
      </c>
      <c r="BR67" s="7">
        <f>BQ67/$BQ$127</f>
        <v>5.8973745625562908E-2</v>
      </c>
      <c r="BS67" s="62">
        <f>BR67*$BP$127</f>
        <v>114.11419778546549</v>
      </c>
      <c r="BT67" s="48">
        <f>IF(BS67&gt;0,V67,W67)</f>
        <v>87.127555073194699</v>
      </c>
      <c r="BU67" s="46">
        <f>BS67/BT67</f>
        <v>1.3097371743026609</v>
      </c>
      <c r="BV67" s="64">
        <f>BN67/BO67</f>
        <v>0.756376369481783</v>
      </c>
      <c r="BW67" s="16">
        <f>BB67+BN67+BY67</f>
        <v>4906</v>
      </c>
      <c r="BX67" s="69">
        <f>BC67+BO67+BZ67</f>
        <v>5775.4219718019503</v>
      </c>
      <c r="BY67" s="66">
        <v>0</v>
      </c>
      <c r="BZ67" s="15">
        <f>AZ67*$D$135</f>
        <v>25.752707878437032</v>
      </c>
      <c r="CA67" s="37">
        <f>BZ67-BY67</f>
        <v>25.752707878437032</v>
      </c>
      <c r="CB67" s="54">
        <f>CA67*(CA67&lt;&gt;0)</f>
        <v>25.752707878437032</v>
      </c>
      <c r="CC67" s="26">
        <f>CB67/$CB$127</f>
        <v>1.8264331828678738E-2</v>
      </c>
      <c r="CD67" s="47">
        <f>CC67 * $CA$127</f>
        <v>25.752707878437032</v>
      </c>
      <c r="CE67" s="48">
        <f>IF(CD67&gt;0, V67, W67)</f>
        <v>87.127555073194699</v>
      </c>
      <c r="CF67" s="65">
        <f>CD67/CE67</f>
        <v>0.29557477949200484</v>
      </c>
      <c r="CG67" t="s">
        <v>225</v>
      </c>
      <c r="CH67" s="66">
        <v>0</v>
      </c>
      <c r="CI67" s="15">
        <f>AZ67*$CH$130</f>
        <v>45.221236306051097</v>
      </c>
      <c r="CJ67" s="37">
        <f>CI67-CH67</f>
        <v>45.221236306051097</v>
      </c>
      <c r="CK67" s="54">
        <f>CJ67*(CJ67&lt;&gt;0)</f>
        <v>45.221236306051097</v>
      </c>
      <c r="CL67" s="26">
        <f>CK67/$CK$127</f>
        <v>6.6560547992421375E-3</v>
      </c>
      <c r="CM67" s="47">
        <f>CL67 * $CJ$127</f>
        <v>45.221236306051097</v>
      </c>
      <c r="CN67" s="48">
        <f>IF(CD67&gt;0,V67,W67)</f>
        <v>87.127555073194699</v>
      </c>
      <c r="CO67" s="65">
        <f>CM67/CN67</f>
        <v>0.51902335912055997</v>
      </c>
      <c r="CP67" s="70">
        <f>N67</f>
        <v>0</v>
      </c>
      <c r="CQ67" s="1">
        <f>BW67+BY67</f>
        <v>4906</v>
      </c>
    </row>
    <row r="68" spans="1:95" x14ac:dyDescent="0.2">
      <c r="A68" s="29" t="s">
        <v>255</v>
      </c>
      <c r="B68">
        <v>0</v>
      </c>
      <c r="C68">
        <v>0</v>
      </c>
      <c r="D68">
        <v>0.56217512994801999</v>
      </c>
      <c r="E68">
        <v>0.43782487005197901</v>
      </c>
      <c r="F68">
        <v>0.29793158313444701</v>
      </c>
      <c r="G68">
        <v>0.29793158313444701</v>
      </c>
      <c r="H68">
        <v>0.66666666666666596</v>
      </c>
      <c r="I68">
        <v>0.72521957340025001</v>
      </c>
      <c r="J68">
        <v>0.69532705657134197</v>
      </c>
      <c r="K68">
        <v>0.455148207467101</v>
      </c>
      <c r="L68">
        <v>0.32729455114945399</v>
      </c>
      <c r="M68">
        <v>0.67547981417395897</v>
      </c>
      <c r="N68" s="21">
        <v>0</v>
      </c>
      <c r="O68">
        <v>0.99561170596769599</v>
      </c>
      <c r="P68">
        <v>0.98556132616652803</v>
      </c>
      <c r="Q68">
        <v>0.99736842364721401</v>
      </c>
      <c r="R68">
        <v>0.97491540695308299</v>
      </c>
      <c r="S68">
        <v>1.3871999979019101</v>
      </c>
      <c r="T68" s="27">
        <f>IF(C68,P68,R68)</f>
        <v>0.97491540695308299</v>
      </c>
      <c r="U68" s="27">
        <f>IF(D68 = 0,O68,Q68)</f>
        <v>0.99736842364721401</v>
      </c>
      <c r="V68" s="39">
        <f>S68*T68^(1-N68)</f>
        <v>1.3524026504798565</v>
      </c>
      <c r="W68" s="38">
        <f>S68*U68^(N68+1)</f>
        <v>1.3835494751908466</v>
      </c>
      <c r="X68" s="44">
        <f>0.5 * (D68-MAX($D$3:$D$126))/(MIN($D$3:$D$126)-MAX($D$3:$D$126)) + 0.75</f>
        <v>0.95919635459817765</v>
      </c>
      <c r="Y68" s="44">
        <f>AVERAGE(D68, F68, G68, H68, I68, J68, K68)</f>
        <v>0.52862854290318195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PERCENTILE($L$2:$L$126, 0.05)</f>
        <v>-7.9040341213011109E-2</v>
      </c>
      <c r="AG68" s="22">
        <f>PERCENTILE($L$2:$L$126, 0.95)</f>
        <v>0.99713792047032956</v>
      </c>
      <c r="AH68" s="22">
        <f>MIN(MAX(L68,AF68), AG68)</f>
        <v>0.32729455114945399</v>
      </c>
      <c r="AI68" s="22">
        <f>AH68-$AH$127+1</f>
        <v>1.406334892362465</v>
      </c>
      <c r="AJ68" s="22">
        <f>PERCENTILE($M$2:$M$126, 0.02)</f>
        <v>-0.66434473742159872</v>
      </c>
      <c r="AK68" s="22">
        <f>PERCENTILE($M$2:$M$126, 0.98)</f>
        <v>1.2320583287577402</v>
      </c>
      <c r="AL68" s="22">
        <f>MIN(MAX(M68,AJ68), AK68)</f>
        <v>0.67547981417395897</v>
      </c>
      <c r="AM68" s="22">
        <f>AL68-$AL$127 + 1</f>
        <v>2.3398245515955578</v>
      </c>
      <c r="AN68" s="46">
        <v>0</v>
      </c>
      <c r="AO68" s="49">
        <v>0</v>
      </c>
      <c r="AP68" s="51">
        <v>0.5</v>
      </c>
      <c r="AQ68" s="50">
        <v>1</v>
      </c>
      <c r="AR68" s="17">
        <f>(AI68^4)*AB68*AE68*AN68</f>
        <v>0</v>
      </c>
      <c r="AS68" s="17">
        <f>(AI68^4) *Z68*AC68*AO68</f>
        <v>0</v>
      </c>
      <c r="AT68" s="17">
        <f>(AM68^4)*AA68*AP68*AQ68</f>
        <v>14.986602178500682</v>
      </c>
      <c r="AU68" s="17">
        <f>MIN(AR68, 0.05*AR$127)</f>
        <v>0</v>
      </c>
      <c r="AV68" s="17">
        <f>MIN(AS68, 0.05*AS$127)</f>
        <v>0</v>
      </c>
      <c r="AW68" s="17">
        <f>MIN(AT68, 0.05*AT$127)</f>
        <v>14.986602178500682</v>
      </c>
      <c r="AX68" s="14">
        <f>AU68/$AU$127</f>
        <v>0</v>
      </c>
      <c r="AY68" s="14">
        <f>AV68/$AV$127</f>
        <v>0</v>
      </c>
      <c r="AZ68" s="67">
        <f>AW68/$AW$127</f>
        <v>8.857815233140557E-3</v>
      </c>
      <c r="BA68" s="21">
        <f>N68</f>
        <v>0</v>
      </c>
      <c r="BB68" s="66">
        <v>0</v>
      </c>
      <c r="BC68" s="15">
        <f>$D$133*AX68</f>
        <v>0</v>
      </c>
      <c r="BD68" s="19">
        <f>BC68-BB68</f>
        <v>0</v>
      </c>
      <c r="BE68" s="53">
        <f>BD68*IF($BD$127 &gt; 0, (BD68&gt;0), (BD68&lt;0))</f>
        <v>0</v>
      </c>
      <c r="BF68" s="61">
        <f>BE68/$BE$127</f>
        <v>0</v>
      </c>
      <c r="BG68" s="62">
        <f>BF68*$BD$127</f>
        <v>0</v>
      </c>
      <c r="BH68" s="63">
        <f>(IF(BG68 &gt; 0, V68, W68))</f>
        <v>1.3835494751908466</v>
      </c>
      <c r="BI68" s="46">
        <f>BG68/BH68</f>
        <v>0</v>
      </c>
      <c r="BJ68" s="64" t="e">
        <f>BB68/BC68</f>
        <v>#DIV/0!</v>
      </c>
      <c r="BK68" s="66">
        <v>0</v>
      </c>
      <c r="BL68" s="66">
        <v>0</v>
      </c>
      <c r="BM68" s="66">
        <v>0</v>
      </c>
      <c r="BN68" s="10">
        <f>SUM(BK68:BM68)</f>
        <v>0</v>
      </c>
      <c r="BO68" s="15">
        <f>AY68*$D$132</f>
        <v>0</v>
      </c>
      <c r="BP68" s="9">
        <f>BO68-BN68</f>
        <v>0</v>
      </c>
      <c r="BQ68" s="53">
        <f>BP68*IF($BP$127 &gt; 0, (BP68&gt;0), (BP68&lt;0))</f>
        <v>0</v>
      </c>
      <c r="BR68" s="7">
        <f>BQ68/$BQ$127</f>
        <v>0</v>
      </c>
      <c r="BS68" s="62">
        <f>BR68*$BP$127</f>
        <v>0</v>
      </c>
      <c r="BT68" s="48">
        <f>IF(BS68&gt;0,V68,W68)</f>
        <v>1.3835494751908466</v>
      </c>
      <c r="BU68" s="46">
        <f>BS68/BT68</f>
        <v>0</v>
      </c>
      <c r="BV68" s="64" t="e">
        <f>BN68/BO68</f>
        <v>#DIV/0!</v>
      </c>
      <c r="BW68" s="16">
        <f>BB68+BN68+BY68</f>
        <v>75</v>
      </c>
      <c r="BX68" s="69">
        <f>BC68+BO68+BZ68</f>
        <v>42.216347401147893</v>
      </c>
      <c r="BY68" s="66">
        <v>75</v>
      </c>
      <c r="BZ68" s="15">
        <f>AZ68*$D$135</f>
        <v>42.216347401147893</v>
      </c>
      <c r="CA68" s="37">
        <f>BZ68-BY68</f>
        <v>-32.783652598852107</v>
      </c>
      <c r="CB68" s="54">
        <f>CA68*(CA68&lt;&gt;0)</f>
        <v>-32.783652598852107</v>
      </c>
      <c r="CC68" s="26">
        <f>CB68/$CB$127</f>
        <v>-2.3250817445994391E-2</v>
      </c>
      <c r="CD68" s="47">
        <f>CC68 * $CA$127</f>
        <v>-32.783652598852107</v>
      </c>
      <c r="CE68" s="48">
        <f>IF(CD68&gt;0, V68, W68)</f>
        <v>1.3835494751908466</v>
      </c>
      <c r="CF68" s="65">
        <f>CD68/CE68</f>
        <v>-23.695323648856096</v>
      </c>
      <c r="CG68" t="s">
        <v>225</v>
      </c>
      <c r="CH68" s="66">
        <v>0</v>
      </c>
      <c r="CI68" s="15">
        <f>AZ68*$CH$130</f>
        <v>74.131055686153317</v>
      </c>
      <c r="CJ68" s="37">
        <f>CI68-CH68</f>
        <v>74.131055686153317</v>
      </c>
      <c r="CK68" s="54">
        <f>CJ68*(CJ68&lt;&gt;0)</f>
        <v>74.131055686153317</v>
      </c>
      <c r="CL68" s="26">
        <f>CK68/$CK$127</f>
        <v>1.0911253412739666E-2</v>
      </c>
      <c r="CM68" s="47">
        <f>CL68 * $CJ$127</f>
        <v>74.131055686153317</v>
      </c>
      <c r="CN68" s="48">
        <f>IF(CD68&gt;0,V68,W68)</f>
        <v>1.3835494751908466</v>
      </c>
      <c r="CO68" s="65">
        <f>CM68/CN68</f>
        <v>53.580343179218573</v>
      </c>
      <c r="CP68" s="70">
        <f>N68</f>
        <v>0</v>
      </c>
      <c r="CQ68" s="1">
        <f>BW68+BY68</f>
        <v>150</v>
      </c>
    </row>
    <row r="69" spans="1:95" x14ac:dyDescent="0.2">
      <c r="A69" s="29" t="s">
        <v>161</v>
      </c>
      <c r="B69">
        <v>1</v>
      </c>
      <c r="C69">
        <v>1</v>
      </c>
      <c r="D69">
        <v>0.31747301079568102</v>
      </c>
      <c r="E69">
        <v>0.68252698920431798</v>
      </c>
      <c r="F69">
        <v>0.90934393638170896</v>
      </c>
      <c r="G69">
        <v>0.90934393638170896</v>
      </c>
      <c r="H69">
        <v>4.6424090338770298E-2</v>
      </c>
      <c r="I69">
        <v>0.101631116687578</v>
      </c>
      <c r="J69">
        <v>6.8688660944396407E-2</v>
      </c>
      <c r="K69">
        <v>0.249923222866475</v>
      </c>
      <c r="L69">
        <v>1.0214180995997799</v>
      </c>
      <c r="M69">
        <v>-9.6024729339967502E-2</v>
      </c>
      <c r="N69" s="21">
        <v>0</v>
      </c>
      <c r="O69">
        <v>1.0013928352724399</v>
      </c>
      <c r="P69">
        <v>0.98617773721056401</v>
      </c>
      <c r="Q69">
        <v>1.00805970286922</v>
      </c>
      <c r="R69">
        <v>0.99584364791408597</v>
      </c>
      <c r="S69">
        <v>242.11999511718699</v>
      </c>
      <c r="T69" s="27">
        <f>IF(C69,P69,R69)</f>
        <v>0.98617773721056401</v>
      </c>
      <c r="U69" s="27">
        <f>IF(D69 = 0,O69,Q69)</f>
        <v>1.00805970286922</v>
      </c>
      <c r="V69" s="39">
        <f>S69*T69^(1-N69)</f>
        <v>238.77334891810028</v>
      </c>
      <c r="W69" s="38">
        <f>S69*U69^(N69+1)</f>
        <v>244.07141033652852</v>
      </c>
      <c r="X69" s="44">
        <f>0.5 * (D69-MAX($D$3:$D$126))/(MIN($D$3:$D$126)-MAX($D$3:$D$126)) + 0.75</f>
        <v>1.0859569179784594</v>
      </c>
      <c r="Y69" s="44">
        <f>AVERAGE(D69, F69, G69, H69, I69, J69, K69)</f>
        <v>0.37183256777090268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PERCENTILE($L$2:$L$126, 0.05)</f>
        <v>-7.9040341213011109E-2</v>
      </c>
      <c r="AG69" s="22">
        <f>PERCENTILE($L$2:$L$126, 0.95)</f>
        <v>0.99713792047032956</v>
      </c>
      <c r="AH69" s="22">
        <f>MIN(MAX(L69,AF69), AG69)</f>
        <v>0.99713792047032956</v>
      </c>
      <c r="AI69" s="22">
        <f>AH69-$AH$127+1</f>
        <v>2.0761782616833404</v>
      </c>
      <c r="AJ69" s="22">
        <f>PERCENTILE($M$2:$M$126, 0.02)</f>
        <v>-0.66434473742159872</v>
      </c>
      <c r="AK69" s="22">
        <f>PERCENTILE($M$2:$M$126, 0.98)</f>
        <v>1.2320583287577402</v>
      </c>
      <c r="AL69" s="22">
        <f>MIN(MAX(M69,AJ69), AK69)</f>
        <v>-9.6024729339967502E-2</v>
      </c>
      <c r="AM69" s="22">
        <f>AL69-$AL$127 + 1</f>
        <v>1.5683200080816313</v>
      </c>
      <c r="AN69" s="46">
        <v>1</v>
      </c>
      <c r="AO69" s="46">
        <v>1</v>
      </c>
      <c r="AP69" s="51">
        <v>1</v>
      </c>
      <c r="AQ69" s="21">
        <v>1</v>
      </c>
      <c r="AR69" s="17">
        <f>(AI69^4)*AB69*AE69*AN69</f>
        <v>18.580549688785155</v>
      </c>
      <c r="AS69" s="17">
        <f>(AI69^4) *Z69*AC69*AO69</f>
        <v>18.580549688785155</v>
      </c>
      <c r="AT69" s="17">
        <f>(AM69^4)*AA69*AP69*AQ69</f>
        <v>6.0497681655721047</v>
      </c>
      <c r="AU69" s="17">
        <f>MIN(AR69, 0.05*AR$127)</f>
        <v>18.580549688785155</v>
      </c>
      <c r="AV69" s="17">
        <f>MIN(AS69, 0.05*AS$127)</f>
        <v>18.580549688785155</v>
      </c>
      <c r="AW69" s="17">
        <f>MIN(AT69, 0.05*AT$127)</f>
        <v>6.0497681655721047</v>
      </c>
      <c r="AX69" s="14">
        <f>AU69/$AU$127</f>
        <v>2.8853714310165181E-2</v>
      </c>
      <c r="AY69" s="14">
        <f>AV69/$AV$127</f>
        <v>3.851585325977163E-2</v>
      </c>
      <c r="AZ69" s="67">
        <f>AW69/$AW$127</f>
        <v>3.5757090216786231E-3</v>
      </c>
      <c r="BA69" s="21">
        <f>N69</f>
        <v>0</v>
      </c>
      <c r="BB69" s="66">
        <v>5085</v>
      </c>
      <c r="BC69" s="15">
        <f>$D$133*AX69</f>
        <v>3506.9958521147169</v>
      </c>
      <c r="BD69" s="19">
        <f>BC69-BB69</f>
        <v>-1578.0041478852831</v>
      </c>
      <c r="BE69" s="53">
        <f>BD69*IF($BD$127 &gt; 0, (BD69&gt;0), (BD69&lt;0))</f>
        <v>0</v>
      </c>
      <c r="BF69" s="61">
        <f>BE69/$BE$127</f>
        <v>0</v>
      </c>
      <c r="BG69" s="62">
        <f>BF69*$BD$127</f>
        <v>0</v>
      </c>
      <c r="BH69" s="63">
        <f>(IF(BG69 &gt; 0, V69, W69))</f>
        <v>244.07141033652852</v>
      </c>
      <c r="BI69" s="46">
        <f>BG69/BH69</f>
        <v>0</v>
      </c>
      <c r="BJ69" s="64">
        <f>BB69/BC69</f>
        <v>1.4499589433314406</v>
      </c>
      <c r="BK69" s="66">
        <v>2179</v>
      </c>
      <c r="BL69" s="66">
        <v>4842</v>
      </c>
      <c r="BM69" s="66">
        <v>0</v>
      </c>
      <c r="BN69" s="10">
        <f>SUM(BK69:BM69)</f>
        <v>7021</v>
      </c>
      <c r="BO69" s="15">
        <f>AY69*$D$132</f>
        <v>6954.2684011713263</v>
      </c>
      <c r="BP69" s="9">
        <f>BO69-BN69</f>
        <v>-66.731598828673668</v>
      </c>
      <c r="BQ69" s="53">
        <f>BP69*IF($BP$127 &gt; 0, (BP69&gt;0), (BP69&lt;0))</f>
        <v>0</v>
      </c>
      <c r="BR69" s="7">
        <f>BQ69/$BQ$127</f>
        <v>0</v>
      </c>
      <c r="BS69" s="62">
        <f>BR69*$BP$127</f>
        <v>0</v>
      </c>
      <c r="BT69" s="48">
        <f>IF(BS69&gt;0,V69,W69)</f>
        <v>244.07141033652852</v>
      </c>
      <c r="BU69" s="46">
        <f>BS69/BT69</f>
        <v>0</v>
      </c>
      <c r="BV69" s="64">
        <f>BN69/BO69</f>
        <v>1.0095957755696392</v>
      </c>
      <c r="BW69" s="16">
        <f>BB69+BN69+BY69</f>
        <v>12106</v>
      </c>
      <c r="BX69" s="69">
        <f>BC69+BO69+BZ69</f>
        <v>10478.306082483363</v>
      </c>
      <c r="BY69" s="66">
        <v>0</v>
      </c>
      <c r="BZ69" s="15">
        <f>AZ69*$D$135</f>
        <v>17.041829197320318</v>
      </c>
      <c r="CA69" s="37">
        <f>BZ69-BY69</f>
        <v>17.041829197320318</v>
      </c>
      <c r="CB69" s="54">
        <f>CA69*(CA69&lt;&gt;0)</f>
        <v>17.041829197320318</v>
      </c>
      <c r="CC69" s="26">
        <f>CB69/$CB$127</f>
        <v>1.2086403686042774E-2</v>
      </c>
      <c r="CD69" s="47">
        <f>CC69 * $CA$127</f>
        <v>17.041829197320318</v>
      </c>
      <c r="CE69" s="48">
        <f>IF(CD69&gt;0, V69, W69)</f>
        <v>238.77334891810028</v>
      </c>
      <c r="CF69" s="65">
        <f>CD69/CE69</f>
        <v>7.1372409335204737E-2</v>
      </c>
      <c r="CG69" t="s">
        <v>225</v>
      </c>
      <c r="CH69" s="66">
        <v>0</v>
      </c>
      <c r="CI69" s="15">
        <f>AZ69*$CH$130</f>
        <v>29.925108802428397</v>
      </c>
      <c r="CJ69" s="37">
        <f>CI69-CH69</f>
        <v>29.925108802428397</v>
      </c>
      <c r="CK69" s="54">
        <f>CJ69*(CJ69&lt;&gt;0)</f>
        <v>29.925108802428397</v>
      </c>
      <c r="CL69" s="26">
        <f>CK69/$CK$127</f>
        <v>4.4046377395390622E-3</v>
      </c>
      <c r="CM69" s="47">
        <f>CL69 * $CJ$127</f>
        <v>29.925108802428397</v>
      </c>
      <c r="CN69" s="48">
        <f>IF(CD69&gt;0,V69,W69)</f>
        <v>238.77334891810028</v>
      </c>
      <c r="CO69" s="65">
        <f>CM69/CN69</f>
        <v>0.12532851316121033</v>
      </c>
      <c r="CP69" s="70">
        <f>N69</f>
        <v>0</v>
      </c>
      <c r="CQ69" s="1">
        <f>BW69+BY69</f>
        <v>12106</v>
      </c>
    </row>
    <row r="70" spans="1:95" x14ac:dyDescent="0.2">
      <c r="A70" s="29" t="s">
        <v>118</v>
      </c>
      <c r="B70">
        <v>0</v>
      </c>
      <c r="C70">
        <v>0</v>
      </c>
      <c r="D70">
        <v>9.1163534586165496E-2</v>
      </c>
      <c r="E70">
        <v>0.908836465413834</v>
      </c>
      <c r="F70">
        <v>0.197216699801192</v>
      </c>
      <c r="G70">
        <v>0.197216699801192</v>
      </c>
      <c r="H70">
        <v>2.63488080301129E-2</v>
      </c>
      <c r="I70">
        <v>9.03387703889586E-2</v>
      </c>
      <c r="J70">
        <v>4.8788512158653902E-2</v>
      </c>
      <c r="K70">
        <v>9.8091331707445398E-2</v>
      </c>
      <c r="L70">
        <v>0.50620553197507601</v>
      </c>
      <c r="M70">
        <v>-0.477316332437839</v>
      </c>
      <c r="N70" s="21">
        <v>0</v>
      </c>
      <c r="O70">
        <v>1.00958465283598</v>
      </c>
      <c r="P70">
        <v>0.92983584630778005</v>
      </c>
      <c r="Q70">
        <v>1.0202286034749899</v>
      </c>
      <c r="R70">
        <v>0.98767887470399096</v>
      </c>
      <c r="S70">
        <v>43</v>
      </c>
      <c r="T70" s="27">
        <f>IF(C70,P70,R70)</f>
        <v>0.98767887470399096</v>
      </c>
      <c r="U70" s="27">
        <f>IF(D70 = 0,O70,Q70)</f>
        <v>1.0202286034749899</v>
      </c>
      <c r="V70" s="39">
        <f>S70*T70^(1-N70)</f>
        <v>42.470191612271613</v>
      </c>
      <c r="W70" s="38">
        <f>S70*U70^(N70+1)</f>
        <v>43.869829949424563</v>
      </c>
      <c r="X70" s="44">
        <f>0.5 * (D70-MAX($D$3:$D$126))/(MIN($D$3:$D$126)-MAX($D$3:$D$126)) + 0.75</f>
        <v>1.2031897265948632</v>
      </c>
      <c r="Y70" s="44">
        <f>AVERAGE(D70, F70, G70, H70, I70, J70, K70)</f>
        <v>0.10702347949624577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PERCENTILE($L$2:$L$126, 0.05)</f>
        <v>-7.9040341213011109E-2</v>
      </c>
      <c r="AG70" s="22">
        <f>PERCENTILE($L$2:$L$126, 0.95)</f>
        <v>0.99713792047032956</v>
      </c>
      <c r="AH70" s="22">
        <f>MIN(MAX(L70,AF70), AG70)</f>
        <v>0.50620553197507601</v>
      </c>
      <c r="AI70" s="22">
        <f>AH70-$AH$127+1</f>
        <v>1.5852458731880872</v>
      </c>
      <c r="AJ70" s="22">
        <f>PERCENTILE($M$2:$M$126, 0.02)</f>
        <v>-0.66434473742159872</v>
      </c>
      <c r="AK70" s="22">
        <f>PERCENTILE($M$2:$M$126, 0.98)</f>
        <v>1.2320583287577402</v>
      </c>
      <c r="AL70" s="22">
        <f>MIN(MAX(M70,AJ70), AK70)</f>
        <v>-0.477316332437839</v>
      </c>
      <c r="AM70" s="22">
        <f>AL70-$AL$127 + 1</f>
        <v>1.1870284049837596</v>
      </c>
      <c r="AN70" s="46">
        <v>1</v>
      </c>
      <c r="AO70" s="46">
        <v>1</v>
      </c>
      <c r="AP70" s="51">
        <v>1</v>
      </c>
      <c r="AQ70" s="21">
        <v>1</v>
      </c>
      <c r="AR70" s="17">
        <f>(AI70^4)*AB70*AE70*AN70</f>
        <v>6.3151915087593187</v>
      </c>
      <c r="AS70" s="17">
        <f>(AI70^4) *Z70*AC70*AO70</f>
        <v>6.3151915087593187</v>
      </c>
      <c r="AT70" s="17">
        <f>(AM70^4)*AA70*AP70*AQ70</f>
        <v>1.9853836730109504</v>
      </c>
      <c r="AU70" s="17">
        <f>MIN(AR70, 0.05*AR$127)</f>
        <v>6.3151915087593187</v>
      </c>
      <c r="AV70" s="17">
        <f>MIN(AS70, 0.05*AS$127)</f>
        <v>6.3151915087593187</v>
      </c>
      <c r="AW70" s="17">
        <f>MIN(AT70, 0.05*AT$127)</f>
        <v>1.9853836730109504</v>
      </c>
      <c r="AX70" s="14">
        <f>AU70/$AU$127</f>
        <v>9.8068536539424739E-3</v>
      </c>
      <c r="AY70" s="14">
        <f>AV70/$AV$127</f>
        <v>1.3090839266479909E-2</v>
      </c>
      <c r="AZ70" s="67">
        <f>AW70/$AW$127</f>
        <v>1.1734589023556998E-3</v>
      </c>
      <c r="BA70" s="21">
        <f>N70</f>
        <v>0</v>
      </c>
      <c r="BB70" s="66">
        <v>1806</v>
      </c>
      <c r="BC70" s="15">
        <f>$D$133*AX70</f>
        <v>1191.9642205147841</v>
      </c>
      <c r="BD70" s="19">
        <f>BC70-BB70</f>
        <v>-614.03577948521593</v>
      </c>
      <c r="BE70" s="53">
        <f>BD70*IF($BD$127 &gt; 0, (BD70&gt;0), (BD70&lt;0))</f>
        <v>0</v>
      </c>
      <c r="BF70" s="61">
        <f>BE70/$BE$127</f>
        <v>0</v>
      </c>
      <c r="BG70" s="62">
        <f>BF70*$BD$127</f>
        <v>0</v>
      </c>
      <c r="BH70" s="63">
        <f>(IF(BG70 &gt; 0, V70, W70))</f>
        <v>43.869829949424563</v>
      </c>
      <c r="BI70" s="46">
        <f>BG70/BH70</f>
        <v>0</v>
      </c>
      <c r="BJ70" s="64">
        <f>BB70/BC70</f>
        <v>1.5151461502930239</v>
      </c>
      <c r="BK70" s="66">
        <v>817</v>
      </c>
      <c r="BL70" s="66">
        <v>2967</v>
      </c>
      <c r="BM70" s="66">
        <v>129</v>
      </c>
      <c r="BN70" s="10">
        <f>SUM(BK70:BM70)</f>
        <v>3913</v>
      </c>
      <c r="BO70" s="15">
        <f>AY70*$D$132</f>
        <v>2363.6295745985467</v>
      </c>
      <c r="BP70" s="9">
        <f>BO70-BN70</f>
        <v>-1549.3704254014533</v>
      </c>
      <c r="BQ70" s="53">
        <f>BP70*IF($BP$127 &gt; 0, (BP70&gt;0), (BP70&lt;0))</f>
        <v>0</v>
      </c>
      <c r="BR70" s="7">
        <f>BQ70/$BQ$127</f>
        <v>0</v>
      </c>
      <c r="BS70" s="62">
        <f>BR70*$BP$127</f>
        <v>0</v>
      </c>
      <c r="BT70" s="48">
        <f>IF(BS70&gt;0,V70,W70)</f>
        <v>43.869829949424563</v>
      </c>
      <c r="BU70" s="46">
        <f>BS70/BT70</f>
        <v>0</v>
      </c>
      <c r="BV70" s="64">
        <f>BN70/BO70</f>
        <v>1.6555047550818567</v>
      </c>
      <c r="BW70" s="16">
        <f>BB70+BN70+BY70</f>
        <v>5719</v>
      </c>
      <c r="BX70" s="69">
        <f>BC70+BO70+BZ70</f>
        <v>3561.1865002419581</v>
      </c>
      <c r="BY70" s="66">
        <v>0</v>
      </c>
      <c r="BZ70" s="15">
        <f>AZ70*$D$135</f>
        <v>5.5927051286272649</v>
      </c>
      <c r="CA70" s="37">
        <f>BZ70-BY70</f>
        <v>5.5927051286272649</v>
      </c>
      <c r="CB70" s="54">
        <f>CA70*(CA70&lt;&gt;0)</f>
        <v>5.5927051286272649</v>
      </c>
      <c r="CC70" s="26">
        <f>CB70/$CB$127</f>
        <v>3.9664575380335193E-3</v>
      </c>
      <c r="CD70" s="47">
        <f>CC70 * $CA$127</f>
        <v>5.5927051286272649</v>
      </c>
      <c r="CE70" s="48">
        <f>IF(CD70&gt;0, V70, W70)</f>
        <v>42.470191612271613</v>
      </c>
      <c r="CF70" s="65">
        <f>CD70/CE70</f>
        <v>0.1316854225590843</v>
      </c>
      <c r="CG70" t="s">
        <v>225</v>
      </c>
      <c r="CH70" s="66">
        <v>0</v>
      </c>
      <c r="CI70" s="15">
        <f>AZ70*$CH$130</f>
        <v>9.8206775538148516</v>
      </c>
      <c r="CJ70" s="37">
        <f>CI70-CH70</f>
        <v>9.8206775538148516</v>
      </c>
      <c r="CK70" s="54">
        <f>CJ70*(CJ70&lt;&gt;0)</f>
        <v>9.8206775538148516</v>
      </c>
      <c r="CL70" s="26">
        <f>CK70/$CK$127</f>
        <v>1.4454927220804901E-3</v>
      </c>
      <c r="CM70" s="47">
        <f>CL70 * $CJ$127</f>
        <v>9.8206775538148516</v>
      </c>
      <c r="CN70" s="48">
        <f>IF(CD70&gt;0,V70,W70)</f>
        <v>42.470191612271613</v>
      </c>
      <c r="CO70" s="65">
        <f>CM70/CN70</f>
        <v>0.23123694951678064</v>
      </c>
      <c r="CP70" s="70">
        <f>N70</f>
        <v>0</v>
      </c>
      <c r="CQ70" s="1">
        <f>BW70+BY70</f>
        <v>5719</v>
      </c>
    </row>
    <row r="71" spans="1:95" x14ac:dyDescent="0.2">
      <c r="A71" s="29" t="s">
        <v>257</v>
      </c>
      <c r="B71">
        <v>0</v>
      </c>
      <c r="C71">
        <v>0</v>
      </c>
      <c r="D71">
        <v>7.9968012794882004E-4</v>
      </c>
      <c r="E71">
        <v>0.99920031987205105</v>
      </c>
      <c r="F71">
        <v>0.92405566600397604</v>
      </c>
      <c r="G71">
        <v>0.92405566600397604</v>
      </c>
      <c r="H71">
        <v>3.0112923462986101E-2</v>
      </c>
      <c r="I71">
        <v>2.9485570890840598E-2</v>
      </c>
      <c r="J71">
        <v>2.9797596203357299E-2</v>
      </c>
      <c r="K71">
        <v>0.16593564296139299</v>
      </c>
      <c r="L71">
        <v>8.4720695990985695E-2</v>
      </c>
      <c r="M71">
        <v>-0.64941538105733299</v>
      </c>
      <c r="N71" s="21">
        <v>1</v>
      </c>
      <c r="O71">
        <v>0.99933501231809496</v>
      </c>
      <c r="P71">
        <v>0.99916843811385703</v>
      </c>
      <c r="Q71">
        <v>0.99956977982978801</v>
      </c>
      <c r="R71">
        <v>0.99769169768966703</v>
      </c>
      <c r="S71">
        <v>9.8500003814697195</v>
      </c>
      <c r="T71" s="27">
        <f>IF(C71,P71,R71)</f>
        <v>0.99769169768966703</v>
      </c>
      <c r="U71" s="27">
        <f>IF(D71 = 0,O71,Q71)</f>
        <v>0.99956977982978801</v>
      </c>
      <c r="V71" s="39">
        <f>S71*T71^(1-N71)</f>
        <v>9.8500003814697195</v>
      </c>
      <c r="W71" s="38">
        <f>S71*U71^(N71+1)</f>
        <v>9.8415268669189206</v>
      </c>
      <c r="X71" s="44">
        <f>0.5 * (D71-MAX($D$3:$D$126))/(MIN($D$3:$D$126)-MAX($D$3:$D$126)) + 0.75</f>
        <v>1.25</v>
      </c>
      <c r="Y71" s="44">
        <f>AVERAGE(D71, F71, G71, H71, I71, J71, K71)</f>
        <v>0.30060610652206826</v>
      </c>
      <c r="Z71" s="22">
        <f>AI71^N71</f>
        <v>1.1637610372039968</v>
      </c>
      <c r="AA71" s="22">
        <f>(Z71+AB71)/2</f>
        <v>1.0893451967841312</v>
      </c>
      <c r="AB71" s="22">
        <f>AM71^N71</f>
        <v>1.0149293563642656</v>
      </c>
      <c r="AC71" s="22">
        <v>1</v>
      </c>
      <c r="AD71" s="22">
        <v>1</v>
      </c>
      <c r="AE71" s="22">
        <v>1</v>
      </c>
      <c r="AF71" s="22">
        <f>PERCENTILE($L$2:$L$126, 0.05)</f>
        <v>-7.9040341213011109E-2</v>
      </c>
      <c r="AG71" s="22">
        <f>PERCENTILE($L$2:$L$126, 0.95)</f>
        <v>0.99713792047032956</v>
      </c>
      <c r="AH71" s="22">
        <f>MIN(MAX(L71,AF71), AG71)</f>
        <v>8.4720695990985695E-2</v>
      </c>
      <c r="AI71" s="22">
        <f>AH71-$AH$127+1</f>
        <v>1.1637610372039968</v>
      </c>
      <c r="AJ71" s="22">
        <f>PERCENTILE($M$2:$M$126, 0.02)</f>
        <v>-0.66434473742159872</v>
      </c>
      <c r="AK71" s="22">
        <f>PERCENTILE($M$2:$M$126, 0.98)</f>
        <v>1.2320583287577402</v>
      </c>
      <c r="AL71" s="22">
        <f>MIN(MAX(M71,AJ71), AK71)</f>
        <v>-0.64941538105733299</v>
      </c>
      <c r="AM71" s="22">
        <f>AL71-$AL$127 + 1</f>
        <v>1.0149293563642656</v>
      </c>
      <c r="AN71" s="46">
        <v>0</v>
      </c>
      <c r="AO71" s="49">
        <v>0</v>
      </c>
      <c r="AP71" s="51">
        <v>0.5</v>
      </c>
      <c r="AQ71" s="50">
        <v>1</v>
      </c>
      <c r="AR71" s="17">
        <f>(AI71^4)*AB71*AE71*AN71</f>
        <v>0</v>
      </c>
      <c r="AS71" s="17">
        <f>(AI71^4) *Z71*AC71*AO71</f>
        <v>0</v>
      </c>
      <c r="AT71" s="17">
        <f>(AM71^4)*AA71*AP71*AQ71</f>
        <v>0.57793471876179536</v>
      </c>
      <c r="AU71" s="17">
        <f>MIN(AR71, 0.05*AR$127)</f>
        <v>0</v>
      </c>
      <c r="AV71" s="17">
        <f>MIN(AS71, 0.05*AS$127)</f>
        <v>0</v>
      </c>
      <c r="AW71" s="17">
        <f>MIN(AT71, 0.05*AT$127)</f>
        <v>0.57793471876179536</v>
      </c>
      <c r="AX71" s="14">
        <f>AU71/$AU$127</f>
        <v>0</v>
      </c>
      <c r="AY71" s="14">
        <f>AV71/$AV$127</f>
        <v>0</v>
      </c>
      <c r="AZ71" s="67">
        <f>AW71/$AW$127</f>
        <v>3.4158769910853692E-4</v>
      </c>
      <c r="BA71" s="21">
        <f>N71</f>
        <v>1</v>
      </c>
      <c r="BB71" s="66">
        <v>0</v>
      </c>
      <c r="BC71" s="15">
        <f>$D$133*AX71</f>
        <v>0</v>
      </c>
      <c r="BD71" s="19">
        <f>BC71-BB71</f>
        <v>0</v>
      </c>
      <c r="BE71" s="53">
        <f>BD71*IF($BD$127 &gt; 0, (BD71&gt;0), (BD71&lt;0))</f>
        <v>0</v>
      </c>
      <c r="BF71" s="61">
        <f>BE71/$BE$127</f>
        <v>0</v>
      </c>
      <c r="BG71" s="62">
        <f>BF71*$BD$127</f>
        <v>0</v>
      </c>
      <c r="BH71" s="63">
        <f>(IF(BG71 &gt; 0, V71, W71))</f>
        <v>9.8415268669189206</v>
      </c>
      <c r="BI71" s="46">
        <f>BG71/BH71</f>
        <v>0</v>
      </c>
      <c r="BJ71" s="64" t="e">
        <f>BB71/BC71</f>
        <v>#DIV/0!</v>
      </c>
      <c r="BK71" s="66">
        <v>0</v>
      </c>
      <c r="BL71" s="66">
        <v>0</v>
      </c>
      <c r="BM71" s="66">
        <v>0</v>
      </c>
      <c r="BN71" s="10">
        <f>SUM(BK71:BM71)</f>
        <v>0</v>
      </c>
      <c r="BO71" s="15">
        <f>AY71*$D$132</f>
        <v>0</v>
      </c>
      <c r="BP71" s="9">
        <f>BO71-BN71</f>
        <v>0</v>
      </c>
      <c r="BQ71" s="53">
        <f>BP71*IF($BP$127 &gt; 0, (BP71&gt;0), (BP71&lt;0))</f>
        <v>0</v>
      </c>
      <c r="BR71" s="7">
        <f>BQ71/$BQ$127</f>
        <v>0</v>
      </c>
      <c r="BS71" s="62">
        <f>BR71*$BP$127</f>
        <v>0</v>
      </c>
      <c r="BT71" s="48">
        <f>IF(BS71&gt;0,V71,W71)</f>
        <v>9.8415268669189206</v>
      </c>
      <c r="BU71" s="46">
        <f>BS71/BT71</f>
        <v>0</v>
      </c>
      <c r="BV71" s="64" t="e">
        <f>BN71/BO71</f>
        <v>#DIV/0!</v>
      </c>
      <c r="BW71" s="16">
        <f>BB71+BN71+BY71</f>
        <v>49</v>
      </c>
      <c r="BX71" s="69">
        <f>BC71+BO71+BZ71</f>
        <v>1.628006973951287</v>
      </c>
      <c r="BY71" s="66">
        <v>49</v>
      </c>
      <c r="BZ71" s="15">
        <f>AZ71*$D$135</f>
        <v>1.628006973951287</v>
      </c>
      <c r="CA71" s="37">
        <f>BZ71-BY71</f>
        <v>-47.371993026048713</v>
      </c>
      <c r="CB71" s="54">
        <f>CA71*(CA71&lt;&gt;0)</f>
        <v>-47.371993026048713</v>
      </c>
      <c r="CC71" s="26">
        <f>CB71/$CB$127</f>
        <v>-3.3597158174502616E-2</v>
      </c>
      <c r="CD71" s="47">
        <f>CC71 * $CA$127</f>
        <v>-47.371993026048713</v>
      </c>
      <c r="CE71" s="48">
        <f>IF(CD71&gt;0, V71, W71)</f>
        <v>9.8415268669189206</v>
      </c>
      <c r="CF71" s="65">
        <f>CD71/CE71</f>
        <v>-4.8134800287223545</v>
      </c>
      <c r="CG71" t="s">
        <v>225</v>
      </c>
      <c r="CH71" s="66">
        <v>0</v>
      </c>
      <c r="CI71" s="15">
        <f>AZ71*$CH$130</f>
        <v>2.8587474538393454</v>
      </c>
      <c r="CJ71" s="37">
        <f>CI71-CH71</f>
        <v>2.8587474538393454</v>
      </c>
      <c r="CK71" s="54">
        <f>CJ71*(CJ71&lt;&gt;0)</f>
        <v>2.8587474538393454</v>
      </c>
      <c r="CL71" s="26">
        <f>CK71/$CK$127</f>
        <v>4.2077530966136954E-4</v>
      </c>
      <c r="CM71" s="47">
        <f>CL71 * $CJ$127</f>
        <v>2.8587474538393454</v>
      </c>
      <c r="CN71" s="48">
        <f>IF(CD71&gt;0,V71,W71)</f>
        <v>9.8415268669189206</v>
      </c>
      <c r="CO71" s="65">
        <f>CM71/CN71</f>
        <v>0.29047804192342069</v>
      </c>
      <c r="CP71" s="70">
        <f>N71</f>
        <v>1</v>
      </c>
      <c r="CQ71" s="1">
        <f>BW71+BY71</f>
        <v>98</v>
      </c>
    </row>
    <row r="72" spans="1:95" x14ac:dyDescent="0.2">
      <c r="A72" s="29" t="s">
        <v>267</v>
      </c>
      <c r="B72">
        <v>0</v>
      </c>
      <c r="C72">
        <v>1</v>
      </c>
      <c r="D72">
        <v>0.49820071971211499</v>
      </c>
      <c r="E72">
        <v>0.50179928028788401</v>
      </c>
      <c r="F72">
        <v>0.96699801192842905</v>
      </c>
      <c r="G72">
        <v>0.96699801192842905</v>
      </c>
      <c r="H72">
        <v>0.34086156419907898</v>
      </c>
      <c r="I72">
        <v>0.21204516938519399</v>
      </c>
      <c r="J72">
        <v>0.268845770131308</v>
      </c>
      <c r="K72">
        <v>0.50987579392666005</v>
      </c>
      <c r="L72">
        <v>0.49290212895631602</v>
      </c>
      <c r="M72">
        <v>-0.403816111603647</v>
      </c>
      <c r="N72" s="21">
        <v>0</v>
      </c>
      <c r="O72">
        <v>1.00190010303768</v>
      </c>
      <c r="P72">
        <v>0.98920817061354205</v>
      </c>
      <c r="Q72">
        <v>1.01562165073725</v>
      </c>
      <c r="R72">
        <v>0.99182225489599396</v>
      </c>
      <c r="S72">
        <v>65.599998474121094</v>
      </c>
      <c r="T72" s="27">
        <f>IF(C72,P72,R72)</f>
        <v>0.98920817061354205</v>
      </c>
      <c r="U72" s="27">
        <f>IF(D72 = 0,O72,Q72)</f>
        <v>1.01562165073725</v>
      </c>
      <c r="V72" s="39">
        <f>S72*T72^(1-N72)</f>
        <v>64.892054482836471</v>
      </c>
      <c r="W72" s="38">
        <f>S72*U72^(N72+1)</f>
        <v>66.624778738647947</v>
      </c>
      <c r="X72" s="44">
        <f>0.5 * (D72-MAX($D$3:$D$126))/(MIN($D$3:$D$126)-MAX($D$3:$D$126)) + 0.75</f>
        <v>0.99233637116818563</v>
      </c>
      <c r="Y72" s="44">
        <f>AVERAGE(D72, F72, G72, H72, I72, J72, K72)</f>
        <v>0.53768929160160206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PERCENTILE($L$2:$L$126, 0.05)</f>
        <v>-7.9040341213011109E-2</v>
      </c>
      <c r="AG72" s="22">
        <f>PERCENTILE($L$2:$L$126, 0.95)</f>
        <v>0.99713792047032956</v>
      </c>
      <c r="AH72" s="22">
        <f>MIN(MAX(L72,AF72), AG72)</f>
        <v>0.49290212895631602</v>
      </c>
      <c r="AI72" s="22">
        <f>AH72-$AH$127+1</f>
        <v>1.571942470169327</v>
      </c>
      <c r="AJ72" s="22">
        <f>PERCENTILE($M$2:$M$126, 0.02)</f>
        <v>-0.66434473742159872</v>
      </c>
      <c r="AK72" s="22">
        <f>PERCENTILE($M$2:$M$126, 0.98)</f>
        <v>1.2320583287577402</v>
      </c>
      <c r="AL72" s="22">
        <f>MIN(MAX(M72,AJ72), AK72)</f>
        <v>-0.403816111603647</v>
      </c>
      <c r="AM72" s="22">
        <f>AL72-$AL$127 + 1</f>
        <v>1.2605286258179518</v>
      </c>
      <c r="AN72" s="46">
        <v>0</v>
      </c>
      <c r="AO72" s="49">
        <v>0</v>
      </c>
      <c r="AP72" s="51">
        <v>0.5</v>
      </c>
      <c r="AQ72" s="50">
        <v>1</v>
      </c>
      <c r="AR72" s="17">
        <f>(AI72^4)*AB72*AE72*AN72</f>
        <v>0</v>
      </c>
      <c r="AS72" s="17">
        <f>(AI72^4) *Z72*AC72*AO72</f>
        <v>0</v>
      </c>
      <c r="AT72" s="17">
        <f>(AM72^4)*AA72*AP72*AQ72</f>
        <v>1.2623531121125833</v>
      </c>
      <c r="AU72" s="17">
        <f>MIN(AR72, 0.05*AR$127)</f>
        <v>0</v>
      </c>
      <c r="AV72" s="17">
        <f>MIN(AS72, 0.05*AS$127)</f>
        <v>0</v>
      </c>
      <c r="AW72" s="17">
        <f>MIN(AT72, 0.05*AT$127)</f>
        <v>1.2623531121125833</v>
      </c>
      <c r="AX72" s="14">
        <f>AU72/$AU$127</f>
        <v>0</v>
      </c>
      <c r="AY72" s="14">
        <f>AV72/$AV$127</f>
        <v>0</v>
      </c>
      <c r="AZ72" s="67">
        <f>AW72/$AW$127</f>
        <v>7.4611246050916992E-4</v>
      </c>
      <c r="BA72" s="21">
        <f>N72</f>
        <v>0</v>
      </c>
      <c r="BB72" s="66">
        <v>0</v>
      </c>
      <c r="BC72" s="15">
        <f>$D$133*AX72</f>
        <v>0</v>
      </c>
      <c r="BD72" s="19">
        <f>BC72-BB72</f>
        <v>0</v>
      </c>
      <c r="BE72" s="53">
        <f>BD72*IF($BD$127 &gt; 0, (BD72&gt;0), (BD72&lt;0))</f>
        <v>0</v>
      </c>
      <c r="BF72" s="61">
        <f>BE72/$BE$127</f>
        <v>0</v>
      </c>
      <c r="BG72" s="62">
        <f>BF72*$BD$127</f>
        <v>0</v>
      </c>
      <c r="BH72" s="63">
        <f>(IF(BG72 &gt; 0, V72, W72))</f>
        <v>66.624778738647947</v>
      </c>
      <c r="BI72" s="46">
        <f>BG72/BH72</f>
        <v>0</v>
      </c>
      <c r="BJ72" s="64" t="e">
        <f>BB72/BC72</f>
        <v>#DIV/0!</v>
      </c>
      <c r="BK72" s="66">
        <v>0</v>
      </c>
      <c r="BL72" s="66">
        <v>0</v>
      </c>
      <c r="BM72" s="66">
        <v>0</v>
      </c>
      <c r="BN72" s="10">
        <f>SUM(BK72:BM72)</f>
        <v>0</v>
      </c>
      <c r="BO72" s="15">
        <f>AY72*$D$132</f>
        <v>0</v>
      </c>
      <c r="BP72" s="9">
        <f>BO72-BN72</f>
        <v>0</v>
      </c>
      <c r="BQ72" s="53">
        <f>BP72*IF($BP$127 &gt; 0, (BP72&gt;0), (BP72&lt;0))</f>
        <v>0</v>
      </c>
      <c r="BR72" s="7">
        <f>BQ72/$BQ$127</f>
        <v>0</v>
      </c>
      <c r="BS72" s="62">
        <f>BR72*$BP$127</f>
        <v>0</v>
      </c>
      <c r="BT72" s="48">
        <f>IF(BS72&gt;0,V72,W72)</f>
        <v>66.624778738647947</v>
      </c>
      <c r="BU72" s="46">
        <f>BS72/BT72</f>
        <v>0</v>
      </c>
      <c r="BV72" s="64" t="e">
        <f>BN72/BO72</f>
        <v>#DIV/0!</v>
      </c>
      <c r="BW72" s="16">
        <f>BB72+BN72+BY72</f>
        <v>0</v>
      </c>
      <c r="BX72" s="69">
        <f>BC72+BO72+BZ72</f>
        <v>3.5559719867867039</v>
      </c>
      <c r="BY72" s="66">
        <v>0</v>
      </c>
      <c r="BZ72" s="15">
        <f>AZ72*$D$135</f>
        <v>3.5559719867867039</v>
      </c>
      <c r="CA72" s="37">
        <f>BZ72-BY72</f>
        <v>3.5559719867867039</v>
      </c>
      <c r="CB72" s="54">
        <f>CA72*(CA72&lt;&gt;0)</f>
        <v>3.5559719867867039</v>
      </c>
      <c r="CC72" s="26">
        <f>CB72/$CB$127</f>
        <v>2.5219659480756754E-3</v>
      </c>
      <c r="CD72" s="47">
        <f>CC72 * $CA$127</f>
        <v>3.5559719867867039</v>
      </c>
      <c r="CE72" s="48">
        <f>IF(CD72&gt;0, V72, W72)</f>
        <v>64.892054482836471</v>
      </c>
      <c r="CF72" s="65">
        <f>CD72/CE72</f>
        <v>5.4798264828049718E-2</v>
      </c>
      <c r="CG72" t="s">
        <v>225</v>
      </c>
      <c r="CH72" s="66">
        <v>0</v>
      </c>
      <c r="CI72" s="15">
        <f>AZ72*$CH$130</f>
        <v>6.244215182001243</v>
      </c>
      <c r="CJ72" s="37">
        <f>CI72-CH72</f>
        <v>6.244215182001243</v>
      </c>
      <c r="CK72" s="54">
        <f>CJ72*(CJ72&lt;&gt;0)</f>
        <v>6.244215182001243</v>
      </c>
      <c r="CL72" s="26">
        <f>CK72/$CK$127</f>
        <v>9.1907788960866074E-4</v>
      </c>
      <c r="CM72" s="47">
        <f>CL72 * $CJ$127</f>
        <v>6.244215182001243</v>
      </c>
      <c r="CN72" s="48">
        <f>IF(CD72&gt;0,V72,W72)</f>
        <v>64.892054482836471</v>
      </c>
      <c r="CO72" s="65">
        <f>CM72/CN72</f>
        <v>9.6224649254290404E-2</v>
      </c>
      <c r="CP72" s="70">
        <f>N72</f>
        <v>0</v>
      </c>
      <c r="CQ72" s="1">
        <f>BW72+BY72</f>
        <v>0</v>
      </c>
    </row>
    <row r="73" spans="1:95" x14ac:dyDescent="0.2">
      <c r="A73" s="29" t="s">
        <v>119</v>
      </c>
      <c r="B73">
        <v>0</v>
      </c>
      <c r="C73">
        <v>0</v>
      </c>
      <c r="D73">
        <v>0.23979591836734601</v>
      </c>
      <c r="E73">
        <v>0.76020408163265296</v>
      </c>
      <c r="F73">
        <v>0.24423185143500201</v>
      </c>
      <c r="G73">
        <v>0.24423185143500201</v>
      </c>
      <c r="H73">
        <v>0.45646916565900802</v>
      </c>
      <c r="I73">
        <v>0.360338573155985</v>
      </c>
      <c r="J73">
        <v>0.40556559006314902</v>
      </c>
      <c r="K73">
        <v>0.314725332535295</v>
      </c>
      <c r="L73">
        <v>0.58012506643992001</v>
      </c>
      <c r="M73">
        <v>0.16041936758977099</v>
      </c>
      <c r="N73" s="21">
        <v>0</v>
      </c>
      <c r="O73">
        <v>1.00769665263444</v>
      </c>
      <c r="P73">
        <v>0.98814469432472696</v>
      </c>
      <c r="Q73">
        <v>1.0217235657884001</v>
      </c>
      <c r="R73">
        <v>0.99273601186866001</v>
      </c>
      <c r="S73">
        <v>72.610000610351506</v>
      </c>
      <c r="T73" s="27">
        <f>IF(C73,P73,R73)</f>
        <v>0.99273601186866001</v>
      </c>
      <c r="U73" s="27">
        <f>IF(D73 = 0,O73,Q73)</f>
        <v>1.0217235657884001</v>
      </c>
      <c r="V73" s="39">
        <f>S73*T73^(1-N73)</f>
        <v>72.082562427701319</v>
      </c>
      <c r="W73" s="38">
        <f>S73*U73^(N73+1)</f>
        <v>74.187348735506248</v>
      </c>
      <c r="X73" s="44">
        <f>0.5 * (D73-MAX($D$3:$D$126))/(MIN($D$3:$D$126)-MAX($D$3:$D$126)) + 0.75</f>
        <v>1.1261951963884149</v>
      </c>
      <c r="Y73" s="44">
        <f>AVERAGE(D73, F73, G73, H73, I73, J73, K73)</f>
        <v>0.32362261180725532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PERCENTILE($L$2:$L$126, 0.05)</f>
        <v>-7.9040341213011109E-2</v>
      </c>
      <c r="AG73" s="22">
        <f>PERCENTILE($L$2:$L$126, 0.95)</f>
        <v>0.99713792047032956</v>
      </c>
      <c r="AH73" s="22">
        <f>MIN(MAX(L73,AF73), AG73)</f>
        <v>0.58012506643992001</v>
      </c>
      <c r="AI73" s="22">
        <f>AH73-$AH$127+1</f>
        <v>1.6591654076529312</v>
      </c>
      <c r="AJ73" s="22">
        <f>PERCENTILE($M$2:$M$126, 0.02)</f>
        <v>-0.66434473742159872</v>
      </c>
      <c r="AK73" s="22">
        <f>PERCENTILE($M$2:$M$126, 0.98)</f>
        <v>1.2320583287577402</v>
      </c>
      <c r="AL73" s="22">
        <f>MIN(MAX(M73,AJ73), AK73)</f>
        <v>0.16041936758977099</v>
      </c>
      <c r="AM73" s="22">
        <f>AL73-$AL$127 + 1</f>
        <v>1.8247641050113697</v>
      </c>
      <c r="AN73" s="46">
        <v>1</v>
      </c>
      <c r="AO73" s="46">
        <v>1</v>
      </c>
      <c r="AP73" s="51">
        <v>1</v>
      </c>
      <c r="AQ73" s="21">
        <v>1</v>
      </c>
      <c r="AR73" s="17">
        <f>(AI73^4)*AB73*AE73*AN73</f>
        <v>7.5780721827873965</v>
      </c>
      <c r="AS73" s="17">
        <f>(AI73^4) *Z73*AC73*AO73</f>
        <v>7.5780721827873965</v>
      </c>
      <c r="AT73" s="17">
        <f>(AM73^4)*AA73*AP73*AQ73</f>
        <v>11.087328555004335</v>
      </c>
      <c r="AU73" s="17">
        <f>MIN(AR73, 0.05*AR$127)</f>
        <v>7.5780721827873965</v>
      </c>
      <c r="AV73" s="17">
        <f>MIN(AS73, 0.05*AS$127)</f>
        <v>7.5780721827873965</v>
      </c>
      <c r="AW73" s="17">
        <f>MIN(AT73, 0.05*AT$127)</f>
        <v>11.087328555004335</v>
      </c>
      <c r="AX73" s="14">
        <f>AU73/$AU$127</f>
        <v>1.1767979604819413E-2</v>
      </c>
      <c r="AY73" s="14">
        <f>AV73/$AV$127</f>
        <v>1.5708680371300701E-2</v>
      </c>
      <c r="AZ73" s="67">
        <f>AW73/$AW$127</f>
        <v>6.5531537168738632E-3</v>
      </c>
      <c r="BA73" s="21">
        <f>N73</f>
        <v>0</v>
      </c>
      <c r="BB73" s="66">
        <v>1452</v>
      </c>
      <c r="BC73" s="15">
        <f>$D$133*AX73</f>
        <v>1430.3273130881707</v>
      </c>
      <c r="BD73" s="19">
        <f>BC73-BB73</f>
        <v>-21.67268691182926</v>
      </c>
      <c r="BE73" s="53">
        <f>BD73*IF($BD$127 &gt; 0, (BD73&gt;0), (BD73&lt;0))</f>
        <v>0</v>
      </c>
      <c r="BF73" s="61">
        <f>BE73/$BE$127</f>
        <v>0</v>
      </c>
      <c r="BG73" s="62">
        <f>BF73*$BD$127</f>
        <v>0</v>
      </c>
      <c r="BH73" s="63">
        <f>(IF(BG73 &gt; 0, V73, W73))</f>
        <v>74.187348735506248</v>
      </c>
      <c r="BI73" s="46">
        <f>BG73/BH73</f>
        <v>0</v>
      </c>
      <c r="BJ73" s="64">
        <f>BB73/BC73</f>
        <v>1.0151522569089704</v>
      </c>
      <c r="BK73" s="66">
        <v>1815</v>
      </c>
      <c r="BL73" s="66">
        <v>581</v>
      </c>
      <c r="BM73" s="66">
        <v>0</v>
      </c>
      <c r="BN73" s="10">
        <f>SUM(BK73:BM73)</f>
        <v>2396</v>
      </c>
      <c r="BO73" s="15">
        <f>AY73*$D$132</f>
        <v>2836.2964931205693</v>
      </c>
      <c r="BP73" s="9">
        <f>BO73-BN73</f>
        <v>440.29649312056927</v>
      </c>
      <c r="BQ73" s="53">
        <f>BP73*IF($BP$127 &gt; 0, (BP73&gt;0), (BP73&lt;0))</f>
        <v>440.29649312056927</v>
      </c>
      <c r="BR73" s="7">
        <f>BQ73/$BQ$127</f>
        <v>2.7885240106989759E-2</v>
      </c>
      <c r="BS73" s="62">
        <f>BR73*$BP$127</f>
        <v>53.957939607025779</v>
      </c>
      <c r="BT73" s="48">
        <f>IF(BS73&gt;0,V73,W73)</f>
        <v>72.082562427701319</v>
      </c>
      <c r="BU73" s="46">
        <f>BS73/BT73</f>
        <v>0.74855745675170049</v>
      </c>
      <c r="BV73" s="64">
        <f>BN73/BO73</f>
        <v>0.84476358723832035</v>
      </c>
      <c r="BW73" s="16">
        <f>BB73+BN73+BY73</f>
        <v>3848</v>
      </c>
      <c r="BX73" s="69">
        <f>BC73+BO73+BZ73</f>
        <v>4297.8561368233604</v>
      </c>
      <c r="BY73" s="66">
        <v>0</v>
      </c>
      <c r="BZ73" s="15">
        <f>AZ73*$D$135</f>
        <v>31.232330614620832</v>
      </c>
      <c r="CA73" s="37">
        <f>BZ73-BY73</f>
        <v>31.232330614620832</v>
      </c>
      <c r="CB73" s="54">
        <f>CA73*(CA73&lt;&gt;0)</f>
        <v>31.232330614620832</v>
      </c>
      <c r="CC73" s="26">
        <f>CB73/$CB$127</f>
        <v>2.2150589088383559E-2</v>
      </c>
      <c r="CD73" s="47">
        <f>CC73 * $CA$127</f>
        <v>31.232330614620835</v>
      </c>
      <c r="CE73" s="48">
        <f>IF(CD73&gt;0, V73, W73)</f>
        <v>72.082562427701319</v>
      </c>
      <c r="CF73" s="65">
        <f>CD73/CE73</f>
        <v>0.43328552097390832</v>
      </c>
      <c r="CG73" t="s">
        <v>225</v>
      </c>
      <c r="CH73" s="66">
        <v>0</v>
      </c>
      <c r="CI73" s="15">
        <f>AZ73*$CH$130</f>
        <v>54.84334345651736</v>
      </c>
      <c r="CJ73" s="37">
        <f>CI73-CH73</f>
        <v>54.84334345651736</v>
      </c>
      <c r="CK73" s="54">
        <f>CJ73*(CJ73&lt;&gt;0)</f>
        <v>54.84334345651736</v>
      </c>
      <c r="CL73" s="26">
        <f>CK73/$CK$127</f>
        <v>8.0723202026077925E-3</v>
      </c>
      <c r="CM73" s="47">
        <f>CL73 * $CJ$127</f>
        <v>54.84334345651736</v>
      </c>
      <c r="CN73" s="48">
        <f>IF(CD73&gt;0,V73,W73)</f>
        <v>72.082562427701319</v>
      </c>
      <c r="CO73" s="65">
        <f>CM73/CN73</f>
        <v>0.7608406472997562</v>
      </c>
      <c r="CP73" s="70">
        <f>N73</f>
        <v>0</v>
      </c>
      <c r="CQ73" s="1">
        <f>BW73+BY73</f>
        <v>3848</v>
      </c>
    </row>
    <row r="74" spans="1:95" x14ac:dyDescent="0.2">
      <c r="A74" s="29" t="s">
        <v>162</v>
      </c>
      <c r="B74">
        <v>1</v>
      </c>
      <c r="C74">
        <v>1</v>
      </c>
      <c r="D74">
        <v>0.26149540183926401</v>
      </c>
      <c r="E74">
        <v>0.73850459816073499</v>
      </c>
      <c r="F74">
        <v>0.61232604373757404</v>
      </c>
      <c r="G74">
        <v>0.61232604373757404</v>
      </c>
      <c r="H74">
        <v>8.1137599330823901E-2</v>
      </c>
      <c r="I74">
        <v>0.115851108322877</v>
      </c>
      <c r="J74">
        <v>9.6952982466417703E-2</v>
      </c>
      <c r="K74">
        <v>0.24365310624373299</v>
      </c>
      <c r="L74">
        <v>1.0899729203656801</v>
      </c>
      <c r="M74">
        <v>-0.31364435269893098</v>
      </c>
      <c r="N74" s="21">
        <v>0</v>
      </c>
      <c r="O74">
        <v>0.996791252934212</v>
      </c>
      <c r="P74">
        <v>0.96407323518448396</v>
      </c>
      <c r="Q74">
        <v>1.0133298968565301</v>
      </c>
      <c r="R74">
        <v>0.98059998007275795</v>
      </c>
      <c r="S74">
        <v>124.66000366210901</v>
      </c>
      <c r="T74" s="27">
        <f>IF(C74,P74,R74)</f>
        <v>0.96407323518448396</v>
      </c>
      <c r="U74" s="27">
        <f>IF(D74 = 0,O74,Q74)</f>
        <v>1.0133298968565301</v>
      </c>
      <c r="V74" s="39">
        <f>S74*T74^(1-N74)</f>
        <v>120.18137302863904</v>
      </c>
      <c r="W74" s="38">
        <f>S74*U74^(N74+1)</f>
        <v>126.32170865305957</v>
      </c>
      <c r="X74" s="44">
        <f>0.5 * (D74-MAX($D$3:$D$126))/(MIN($D$3:$D$126)-MAX($D$3:$D$126)) + 0.75</f>
        <v>1.1149544324772163</v>
      </c>
      <c r="Y74" s="44">
        <f>AVERAGE(D74, F74, G74, H74, I74, J74, K74)</f>
        <v>0.28910604081118052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PERCENTILE($L$2:$L$126, 0.05)</f>
        <v>-7.9040341213011109E-2</v>
      </c>
      <c r="AG74" s="22">
        <f>PERCENTILE($L$2:$L$126, 0.95)</f>
        <v>0.99713792047032956</v>
      </c>
      <c r="AH74" s="22">
        <f>MIN(MAX(L74,AF74), AG74)</f>
        <v>0.99713792047032956</v>
      </c>
      <c r="AI74" s="22">
        <f>AH74-$AH$127+1</f>
        <v>2.0761782616833404</v>
      </c>
      <c r="AJ74" s="22">
        <f>PERCENTILE($M$2:$M$126, 0.02)</f>
        <v>-0.66434473742159872</v>
      </c>
      <c r="AK74" s="22">
        <f>PERCENTILE($M$2:$M$126, 0.98)</f>
        <v>1.2320583287577402</v>
      </c>
      <c r="AL74" s="22">
        <f>MIN(MAX(M74,AJ74), AK74)</f>
        <v>-0.31364435269893098</v>
      </c>
      <c r="AM74" s="22">
        <f>AL74-$AL$127 + 1</f>
        <v>1.3507003847226677</v>
      </c>
      <c r="AN74" s="46">
        <v>1</v>
      </c>
      <c r="AO74" s="46">
        <v>1</v>
      </c>
      <c r="AP74" s="51">
        <v>1</v>
      </c>
      <c r="AQ74" s="21">
        <v>1</v>
      </c>
      <c r="AR74" s="17">
        <f>(AI74^4)*AB74*AE74*AN74</f>
        <v>18.580549688785155</v>
      </c>
      <c r="AS74" s="17">
        <f>(AI74^4) *Z74*AC74*AO74</f>
        <v>18.580549688785155</v>
      </c>
      <c r="AT74" s="17">
        <f>(AM74^4)*AA74*AP74*AQ74</f>
        <v>3.3284044521449685</v>
      </c>
      <c r="AU74" s="17">
        <f>MIN(AR74, 0.05*AR$127)</f>
        <v>18.580549688785155</v>
      </c>
      <c r="AV74" s="17">
        <f>MIN(AS74, 0.05*AS$127)</f>
        <v>18.580549688785155</v>
      </c>
      <c r="AW74" s="17">
        <f>MIN(AT74, 0.05*AT$127)</f>
        <v>3.3284044521449685</v>
      </c>
      <c r="AX74" s="14">
        <f>AU74/$AU$127</f>
        <v>2.8853714310165181E-2</v>
      </c>
      <c r="AY74" s="14">
        <f>AV74/$AV$127</f>
        <v>3.851585325977163E-2</v>
      </c>
      <c r="AZ74" s="67">
        <f>AW74/$AW$127</f>
        <v>1.9672499014190877E-3</v>
      </c>
      <c r="BA74" s="21">
        <f>N74</f>
        <v>0</v>
      </c>
      <c r="BB74" s="66">
        <v>4862</v>
      </c>
      <c r="BC74" s="15">
        <f>$D$133*AX74</f>
        <v>3506.9958521147169</v>
      </c>
      <c r="BD74" s="19">
        <f>BC74-BB74</f>
        <v>-1355.0041478852831</v>
      </c>
      <c r="BE74" s="53">
        <f>BD74*IF($BD$127 &gt; 0, (BD74&gt;0), (BD74&lt;0))</f>
        <v>0</v>
      </c>
      <c r="BF74" s="61">
        <f>BE74/$BE$127</f>
        <v>0</v>
      </c>
      <c r="BG74" s="62">
        <f>BF74*$BD$127</f>
        <v>0</v>
      </c>
      <c r="BH74" s="63">
        <f>(IF(BG74 &gt; 0, V74, W74))</f>
        <v>126.32170865305957</v>
      </c>
      <c r="BI74" s="46">
        <f>BG74/BH74</f>
        <v>0</v>
      </c>
      <c r="BJ74" s="64">
        <f>BB74/BC74</f>
        <v>1.3863717566327363</v>
      </c>
      <c r="BK74" s="66">
        <v>1122</v>
      </c>
      <c r="BL74" s="66">
        <v>5485</v>
      </c>
      <c r="BM74" s="66">
        <v>0</v>
      </c>
      <c r="BN74" s="10">
        <f>SUM(BK74:BM74)</f>
        <v>6607</v>
      </c>
      <c r="BO74" s="15">
        <f>AY74*$D$132</f>
        <v>6954.2684011713263</v>
      </c>
      <c r="BP74" s="9">
        <f>BO74-BN74</f>
        <v>347.26840117132633</v>
      </c>
      <c r="BQ74" s="53">
        <f>BP74*IF($BP$127 &gt; 0, (BP74&gt;0), (BP74&lt;0))</f>
        <v>347.26840117132633</v>
      </c>
      <c r="BR74" s="7">
        <f>BQ74/$BQ$127</f>
        <v>2.1993504148989752E-2</v>
      </c>
      <c r="BS74" s="62">
        <f>BR74*$BP$127</f>
        <v>42.55743052829564</v>
      </c>
      <c r="BT74" s="48">
        <f>IF(BS74&gt;0,V74,W74)</f>
        <v>120.18137302863904</v>
      </c>
      <c r="BU74" s="46">
        <f>BS74/BT74</f>
        <v>0.35411003765245941</v>
      </c>
      <c r="BV74" s="64">
        <f>BN74/BO74</f>
        <v>0.95006399219322124</v>
      </c>
      <c r="BW74" s="16">
        <f>BB74+BN74+BY74</f>
        <v>11469</v>
      </c>
      <c r="BX74" s="69">
        <f>BC74+BO74+BZ74</f>
        <v>10470.640166316207</v>
      </c>
      <c r="BY74" s="66">
        <v>0</v>
      </c>
      <c r="BZ74" s="15">
        <f>AZ74*$D$135</f>
        <v>9.3759130301633729</v>
      </c>
      <c r="CA74" s="37">
        <f>BZ74-BY74</f>
        <v>9.3759130301633729</v>
      </c>
      <c r="CB74" s="54">
        <f>CA74*(CA74&lt;&gt;0)</f>
        <v>9.3759130301633729</v>
      </c>
      <c r="CC74" s="26">
        <f>CB74/$CB$127</f>
        <v>6.6495837093357218E-3</v>
      </c>
      <c r="CD74" s="47">
        <f>CC74 * $CA$127</f>
        <v>9.3759130301633729</v>
      </c>
      <c r="CE74" s="48">
        <f>IF(CD74&gt;0, V74, W74)</f>
        <v>120.18137302863904</v>
      </c>
      <c r="CF74" s="65">
        <f>CD74/CE74</f>
        <v>7.8014693907092467E-2</v>
      </c>
      <c r="CG74" t="s">
        <v>225</v>
      </c>
      <c r="CH74" s="66">
        <v>0</v>
      </c>
      <c r="CI74" s="15">
        <f>AZ74*$CH$130</f>
        <v>16.463914424976345</v>
      </c>
      <c r="CJ74" s="37">
        <f>CI74-CH74</f>
        <v>16.463914424976345</v>
      </c>
      <c r="CK74" s="54">
        <f>CJ74*(CJ74&lt;&gt;0)</f>
        <v>16.463914424976345</v>
      </c>
      <c r="CL74" s="26">
        <f>CK74/$CK$127</f>
        <v>2.4233020937557167E-3</v>
      </c>
      <c r="CM74" s="47">
        <f>CL74 * $CJ$127</f>
        <v>16.463914424976345</v>
      </c>
      <c r="CN74" s="48">
        <f>IF(CD74&gt;0,V74,W74)</f>
        <v>120.18137302863904</v>
      </c>
      <c r="CO74" s="65">
        <f>CM74/CN74</f>
        <v>0.13699223107605052</v>
      </c>
      <c r="CP74" s="70">
        <f>N74</f>
        <v>0</v>
      </c>
      <c r="CQ74" s="1">
        <f>BW74+BY74</f>
        <v>11469</v>
      </c>
    </row>
    <row r="75" spans="1:95" x14ac:dyDescent="0.2">
      <c r="A75" s="29" t="s">
        <v>228</v>
      </c>
      <c r="B75">
        <v>0</v>
      </c>
      <c r="C75">
        <v>0</v>
      </c>
      <c r="D75">
        <v>0.27469012395041897</v>
      </c>
      <c r="E75">
        <v>0.72530987604957997</v>
      </c>
      <c r="F75">
        <v>0.34791252485089402</v>
      </c>
      <c r="G75">
        <v>0.34791252485089402</v>
      </c>
      <c r="H75">
        <v>0.11459640317858601</v>
      </c>
      <c r="I75">
        <v>0.17774989544123701</v>
      </c>
      <c r="J75">
        <v>0.14272175266207901</v>
      </c>
      <c r="K75">
        <v>0.22283331285920599</v>
      </c>
      <c r="L75">
        <v>1.04784564809336</v>
      </c>
      <c r="M75">
        <v>-0.17892712881862499</v>
      </c>
      <c r="N75" s="21">
        <v>0</v>
      </c>
      <c r="O75">
        <v>1.0172285312095599</v>
      </c>
      <c r="P75">
        <v>0.98684127895081897</v>
      </c>
      <c r="Q75">
        <v>1.0070146384831899</v>
      </c>
      <c r="R75">
        <v>0.99257150810345196</v>
      </c>
      <c r="S75">
        <v>260.42999267578102</v>
      </c>
      <c r="T75" s="27">
        <f>IF(C75,P75,R75)</f>
        <v>0.99257150810345196</v>
      </c>
      <c r="U75" s="27">
        <f>IF(D75 = 0,O75,Q75)</f>
        <v>1.0070146384831899</v>
      </c>
      <c r="V75" s="39">
        <f>S75*T75^(1-N75)</f>
        <v>258.49539058557093</v>
      </c>
      <c r="W75" s="38">
        <f>S75*U75^(N75+1)</f>
        <v>262.25681492458142</v>
      </c>
      <c r="X75" s="44">
        <f>0.5 * (D75-MAX($D$3:$D$126))/(MIN($D$3:$D$126)-MAX($D$3:$D$126)) + 0.75</f>
        <v>1.1081193040596524</v>
      </c>
      <c r="Y75" s="44">
        <f>AVERAGE(D75, F75, G75, H75, I75, J75, K75)</f>
        <v>0.23263093397047357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PERCENTILE($L$2:$L$126, 0.05)</f>
        <v>-7.9040341213011109E-2</v>
      </c>
      <c r="AG75" s="22">
        <f>PERCENTILE($L$2:$L$126, 0.95)</f>
        <v>0.99713792047032956</v>
      </c>
      <c r="AH75" s="22">
        <f>MIN(MAX(L75,AF75), AG75)</f>
        <v>0.99713792047032956</v>
      </c>
      <c r="AI75" s="22">
        <f>AH75-$AH$127+1</f>
        <v>2.0761782616833404</v>
      </c>
      <c r="AJ75" s="22">
        <f>PERCENTILE($M$2:$M$126, 0.02)</f>
        <v>-0.66434473742159872</v>
      </c>
      <c r="AK75" s="22">
        <f>PERCENTILE($M$2:$M$126, 0.98)</f>
        <v>1.2320583287577402</v>
      </c>
      <c r="AL75" s="22">
        <f>MIN(MAX(M75,AJ75), AK75)</f>
        <v>-0.17892712881862499</v>
      </c>
      <c r="AM75" s="22">
        <f>AL75-$AL$127 + 1</f>
        <v>1.4854176086029738</v>
      </c>
      <c r="AN75" s="46">
        <v>1</v>
      </c>
      <c r="AO75" s="46">
        <v>0</v>
      </c>
      <c r="AP75" s="51">
        <v>1</v>
      </c>
      <c r="AQ75" s="21">
        <v>2</v>
      </c>
      <c r="AR75" s="17">
        <f>(AI75^4)*AB75*AE75*AN75</f>
        <v>18.580549688785155</v>
      </c>
      <c r="AS75" s="17">
        <f>(AI75^4) *Z75*AC75*AO75</f>
        <v>0</v>
      </c>
      <c r="AT75" s="17">
        <f>(AM75^4)*AA75*AP75*AQ75</f>
        <v>9.7369797577954564</v>
      </c>
      <c r="AU75" s="17">
        <f>MIN(AR75, 0.05*AR$127)</f>
        <v>18.580549688785155</v>
      </c>
      <c r="AV75" s="17">
        <f>MIN(AS75, 0.05*AS$127)</f>
        <v>0</v>
      </c>
      <c r="AW75" s="17">
        <f>MIN(AT75, 0.05*AT$127)</f>
        <v>9.7369797577954564</v>
      </c>
      <c r="AX75" s="14">
        <f>AU75/$AU$127</f>
        <v>2.8853714310165181E-2</v>
      </c>
      <c r="AY75" s="14">
        <f>AV75/$AV$127</f>
        <v>0</v>
      </c>
      <c r="AZ75" s="67">
        <f>AW75/$AW$127</f>
        <v>5.7550315005432716E-3</v>
      </c>
      <c r="BA75" s="21">
        <f>N75</f>
        <v>0</v>
      </c>
      <c r="BB75" s="66">
        <v>2344</v>
      </c>
      <c r="BC75" s="15">
        <f>$D$133*AX75</f>
        <v>3506.9958521147169</v>
      </c>
      <c r="BD75" s="19">
        <f>BC75-BB75</f>
        <v>1162.9958521147169</v>
      </c>
      <c r="BE75" s="53">
        <f>BD75*IF($BD$127 &gt; 0, (BD75&gt;0), (BD75&lt;0))</f>
        <v>1162.9958521147169</v>
      </c>
      <c r="BF75" s="61">
        <f>BE75/$BE$127</f>
        <v>4.9001948005286983E-2</v>
      </c>
      <c r="BG75" s="62">
        <f>BF75*$BD$127</f>
        <v>203.30908227393681</v>
      </c>
      <c r="BH75" s="63">
        <f>(IF(BG75 &gt; 0, V75, W75))</f>
        <v>258.49539058557093</v>
      </c>
      <c r="BI75" s="46">
        <f>BG75/BH75</f>
        <v>0.7865095072425845</v>
      </c>
      <c r="BJ75" s="64">
        <f>BB75/BC75</f>
        <v>0.66837832117382434</v>
      </c>
      <c r="BK75" s="66">
        <v>0</v>
      </c>
      <c r="BL75" s="66">
        <v>0</v>
      </c>
      <c r="BM75" s="66">
        <v>0</v>
      </c>
      <c r="BN75" s="10">
        <f>SUM(BK75:BM75)</f>
        <v>0</v>
      </c>
      <c r="BO75" s="15">
        <f>AY75*$D$132</f>
        <v>0</v>
      </c>
      <c r="BP75" s="9">
        <f>BO75-BN75</f>
        <v>0</v>
      </c>
      <c r="BQ75" s="53">
        <f>BP75*IF($BP$127 &gt; 0, (BP75&gt;0), (BP75&lt;0))</f>
        <v>0</v>
      </c>
      <c r="BR75" s="7">
        <f>BQ75/$BQ$127</f>
        <v>0</v>
      </c>
      <c r="BS75" s="62">
        <f>BR75*$BP$127</f>
        <v>0</v>
      </c>
      <c r="BT75" s="48">
        <f>IF(BS75&gt;0,V75,W75)</f>
        <v>262.25681492458142</v>
      </c>
      <c r="BU75" s="46">
        <f>BS75/BT75</f>
        <v>0</v>
      </c>
      <c r="BV75" s="64" t="e">
        <f>BN75/BO75</f>
        <v>#DIV/0!</v>
      </c>
      <c r="BW75" s="16">
        <f>BB75+BN75+BY75</f>
        <v>2344</v>
      </c>
      <c r="BX75" s="69">
        <f>BC75+BO75+BZ75</f>
        <v>3534.4243322463062</v>
      </c>
      <c r="BY75" s="66">
        <v>0</v>
      </c>
      <c r="BZ75" s="15">
        <f>AZ75*$D$135</f>
        <v>27.428480131589232</v>
      </c>
      <c r="CA75" s="37">
        <f>BZ75-BY75</f>
        <v>27.428480131589232</v>
      </c>
      <c r="CB75" s="54">
        <f>CA75*(CA75&lt;&gt;0)</f>
        <v>27.428480131589232</v>
      </c>
      <c r="CC75" s="26">
        <f>CB75/$CB$127</f>
        <v>1.9452822788361149E-2</v>
      </c>
      <c r="CD75" s="47">
        <f>CC75 * $CA$127</f>
        <v>27.428480131589232</v>
      </c>
      <c r="CE75" s="48">
        <f>IF(CD75&gt;0, V75, W75)</f>
        <v>258.49539058557093</v>
      </c>
      <c r="CF75" s="65">
        <f>CD75/CE75</f>
        <v>0.10610819817504427</v>
      </c>
      <c r="CG75" t="s">
        <v>225</v>
      </c>
      <c r="CH75" s="66">
        <v>0</v>
      </c>
      <c r="CI75" s="15">
        <f>AZ75*$CH$130</f>
        <v>48.16385862804664</v>
      </c>
      <c r="CJ75" s="37">
        <f>CI75-CH75</f>
        <v>48.16385862804664</v>
      </c>
      <c r="CK75" s="54">
        <f>CJ75*(CJ75&lt;&gt;0)</f>
        <v>48.16385862804664</v>
      </c>
      <c r="CL75" s="26">
        <f>CK75/$CK$127</f>
        <v>7.0891755413668867E-3</v>
      </c>
      <c r="CM75" s="47">
        <f>CL75 * $CJ$127</f>
        <v>48.16385862804664</v>
      </c>
      <c r="CN75" s="48">
        <f>IF(CD75&gt;0,V75,W75)</f>
        <v>258.49539058557093</v>
      </c>
      <c r="CO75" s="65">
        <f>CM75/CN75</f>
        <v>0.18632385869218326</v>
      </c>
      <c r="CP75" s="70">
        <f>N75</f>
        <v>0</v>
      </c>
      <c r="CQ75" s="1">
        <f>BW75+BY75</f>
        <v>2344</v>
      </c>
    </row>
    <row r="76" spans="1:95" x14ac:dyDescent="0.2">
      <c r="A76" s="29" t="s">
        <v>165</v>
      </c>
      <c r="B76">
        <v>1</v>
      </c>
      <c r="C76">
        <v>1</v>
      </c>
      <c r="D76">
        <v>0.227206946454413</v>
      </c>
      <c r="E76">
        <v>0.77279305354558603</v>
      </c>
      <c r="F76">
        <v>0.34813753581661799</v>
      </c>
      <c r="G76">
        <v>0.34813753581661799</v>
      </c>
      <c r="H76">
        <v>5.6603773584905599E-2</v>
      </c>
      <c r="I76">
        <v>0.173742138364779</v>
      </c>
      <c r="J76">
        <v>9.9168849252965194E-2</v>
      </c>
      <c r="K76">
        <v>0.18580742398703301</v>
      </c>
      <c r="L76">
        <v>0.56007355252211199</v>
      </c>
      <c r="M76">
        <v>-2.5889296413996801E-2</v>
      </c>
      <c r="N76" s="21">
        <v>0</v>
      </c>
      <c r="O76">
        <v>1.02561443552738</v>
      </c>
      <c r="P76">
        <v>0.98604382051363404</v>
      </c>
      <c r="Q76">
        <v>1.02251980164823</v>
      </c>
      <c r="R76">
        <v>0.97233056141618701</v>
      </c>
      <c r="S76">
        <v>55.009998321533203</v>
      </c>
      <c r="T76" s="27">
        <f>IF(C76,P76,R76)</f>
        <v>0.98604382051363404</v>
      </c>
      <c r="U76" s="27">
        <f>IF(D76 = 0,O76,Q76)</f>
        <v>1.02251980164823</v>
      </c>
      <c r="V76" s="39">
        <f>S76*T76^(1-N76)</f>
        <v>54.242268911413198</v>
      </c>
      <c r="W76" s="38">
        <f>S76*U76^(N76+1)</f>
        <v>56.248812572403594</v>
      </c>
      <c r="X76" s="44">
        <f>0.5 * (D76-MAX($D$3:$D$126))/(MIN($D$3:$D$126)-MAX($D$3:$D$126)) + 0.75</f>
        <v>1.132716534158557</v>
      </c>
      <c r="Y76" s="44">
        <f>AVERAGE(D76, F76, G76, H76, I76, J76, K76)</f>
        <v>0.20554345761104739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PERCENTILE($L$2:$L$126, 0.05)</f>
        <v>-7.9040341213011109E-2</v>
      </c>
      <c r="AG76" s="22">
        <f>PERCENTILE($L$2:$L$126, 0.95)</f>
        <v>0.99713792047032956</v>
      </c>
      <c r="AH76" s="22">
        <f>MIN(MAX(L76,AF76), AG76)</f>
        <v>0.56007355252211199</v>
      </c>
      <c r="AI76" s="22">
        <f>AH76-$AH$127+1</f>
        <v>1.6391138937351231</v>
      </c>
      <c r="AJ76" s="22">
        <f>PERCENTILE($M$2:$M$126, 0.02)</f>
        <v>-0.66434473742159872</v>
      </c>
      <c r="AK76" s="22">
        <f>PERCENTILE($M$2:$M$126, 0.98)</f>
        <v>1.2320583287577402</v>
      </c>
      <c r="AL76" s="22">
        <f>MIN(MAX(M76,AJ76), AK76)</f>
        <v>-2.5889296413996801E-2</v>
      </c>
      <c r="AM76" s="22">
        <f>AL76-$AL$127 + 1</f>
        <v>1.638455441007602</v>
      </c>
      <c r="AN76" s="46">
        <v>1</v>
      </c>
      <c r="AO76" s="46">
        <v>1</v>
      </c>
      <c r="AP76" s="51">
        <v>1</v>
      </c>
      <c r="AQ76" s="21">
        <v>1</v>
      </c>
      <c r="AR76" s="17">
        <f>(AI76^4)*AB76*AE76*AN76</f>
        <v>7.2183265659771312</v>
      </c>
      <c r="AS76" s="17">
        <f>(AI76^4) *Z76*AC76*AO76</f>
        <v>7.2183265659771312</v>
      </c>
      <c r="AT76" s="17">
        <f>(AM76^4)*AA76*AP76*AQ76</f>
        <v>7.2067347818196241</v>
      </c>
      <c r="AU76" s="17">
        <f>MIN(AR76, 0.05*AR$127)</f>
        <v>7.2183265659771312</v>
      </c>
      <c r="AV76" s="17">
        <f>MIN(AS76, 0.05*AS$127)</f>
        <v>7.2183265659771312</v>
      </c>
      <c r="AW76" s="17">
        <f>MIN(AT76, 0.05*AT$127)</f>
        <v>7.2067347818196241</v>
      </c>
      <c r="AX76" s="14">
        <f>AU76/$AU$127</f>
        <v>1.1209331048902755E-2</v>
      </c>
      <c r="AY76" s="14">
        <f>AV76/$AV$127</f>
        <v>1.4962959194048697E-2</v>
      </c>
      <c r="AZ76" s="67">
        <f>AW76/$AW$127</f>
        <v>4.2595329062102422E-3</v>
      </c>
      <c r="BA76" s="21">
        <f>N76</f>
        <v>0</v>
      </c>
      <c r="BB76" s="66">
        <v>1705</v>
      </c>
      <c r="BC76" s="15">
        <f>$D$133*AX76</f>
        <v>1362.4269330078364</v>
      </c>
      <c r="BD76" s="19">
        <f>BC76-BB76</f>
        <v>-342.5730669921636</v>
      </c>
      <c r="BE76" s="53">
        <f>BD76*IF($BD$127 &gt; 0, (BD76&gt;0), (BD76&lt;0))</f>
        <v>0</v>
      </c>
      <c r="BF76" s="61">
        <f>BE76/$BE$127</f>
        <v>0</v>
      </c>
      <c r="BG76" s="62">
        <f>BF76*$BD$127</f>
        <v>0</v>
      </c>
      <c r="BH76" s="63">
        <f>(IF(BG76 &gt; 0, V76, W76))</f>
        <v>56.248812572403594</v>
      </c>
      <c r="BI76" s="46">
        <f>BG76/BH76</f>
        <v>0</v>
      </c>
      <c r="BJ76" s="64">
        <f>BB76/BC76</f>
        <v>1.2514432581245758</v>
      </c>
      <c r="BK76" s="66">
        <v>440</v>
      </c>
      <c r="BL76" s="66">
        <v>2861</v>
      </c>
      <c r="BM76" s="66">
        <v>0</v>
      </c>
      <c r="BN76" s="10">
        <f>SUM(BK76:BM76)</f>
        <v>3301</v>
      </c>
      <c r="BO76" s="15">
        <f>AY76*$D$132</f>
        <v>2701.6520602406567</v>
      </c>
      <c r="BP76" s="9">
        <f>BO76-BN76</f>
        <v>-599.34793975934326</v>
      </c>
      <c r="BQ76" s="53">
        <f>BP76*IF($BP$127 &gt; 0, (BP76&gt;0), (BP76&lt;0))</f>
        <v>0</v>
      </c>
      <c r="BR76" s="7">
        <f>BQ76/$BQ$127</f>
        <v>0</v>
      </c>
      <c r="BS76" s="62">
        <f>BR76*$BP$127</f>
        <v>0</v>
      </c>
      <c r="BT76" s="48">
        <f>IF(BS76&gt;0,V76,W76)</f>
        <v>56.248812572403594</v>
      </c>
      <c r="BU76" s="46">
        <f>BS76/BT76</f>
        <v>0</v>
      </c>
      <c r="BV76" s="64">
        <f>BN76/BO76</f>
        <v>1.2218449772195887</v>
      </c>
      <c r="BW76" s="16">
        <f>BB76+BN76+BY76</f>
        <v>5006</v>
      </c>
      <c r="BX76" s="69">
        <f>BC76+BO76+BZ76</f>
        <v>4084.3799270794912</v>
      </c>
      <c r="BY76" s="66">
        <v>0</v>
      </c>
      <c r="BZ76" s="15">
        <f>AZ76*$D$135</f>
        <v>20.300933830998016</v>
      </c>
      <c r="CA76" s="37">
        <f>BZ76-BY76</f>
        <v>20.300933830998016</v>
      </c>
      <c r="CB76" s="54">
        <f>CA76*(CA76&lt;&gt;0)</f>
        <v>20.300933830998016</v>
      </c>
      <c r="CC76" s="26">
        <f>CB76/$CB$127</f>
        <v>1.4397825412055323E-2</v>
      </c>
      <c r="CD76" s="47">
        <f>CC76 * $CA$127</f>
        <v>20.300933830998016</v>
      </c>
      <c r="CE76" s="48">
        <f>IF(CD76&gt;0, V76, W76)</f>
        <v>54.242268911413198</v>
      </c>
      <c r="CF76" s="65">
        <f>CD76/CE76</f>
        <v>0.37426409769386443</v>
      </c>
      <c r="CG76" t="s">
        <v>225</v>
      </c>
      <c r="CH76" s="66">
        <v>116</v>
      </c>
      <c r="CI76" s="15">
        <f>AZ76*$CH$130</f>
        <v>35.648030892073514</v>
      </c>
      <c r="CJ76" s="37">
        <f>CI76-CH76</f>
        <v>-80.351969107926493</v>
      </c>
      <c r="CK76" s="54">
        <f>CJ76*(CJ76&lt;&gt;0)</f>
        <v>-80.351969107926493</v>
      </c>
      <c r="CL76" s="26">
        <f>CK76/$CK$127</f>
        <v>-1.1826901546647993E-2</v>
      </c>
      <c r="CM76" s="47">
        <f>CL76 * $CJ$127</f>
        <v>-80.351969107926493</v>
      </c>
      <c r="CN76" s="48">
        <f>IF(CD76&gt;0,V76,W76)</f>
        <v>54.242268911413198</v>
      </c>
      <c r="CO76" s="65">
        <f>CM76/CN76</f>
        <v>-1.4813533932209741</v>
      </c>
      <c r="CP76" s="70">
        <f>N76</f>
        <v>0</v>
      </c>
      <c r="CQ76" s="1">
        <f>BW76+BY76</f>
        <v>5006</v>
      </c>
    </row>
    <row r="77" spans="1:95" x14ac:dyDescent="0.2">
      <c r="A77" s="29" t="s">
        <v>210</v>
      </c>
      <c r="B77">
        <v>0</v>
      </c>
      <c r="C77">
        <v>0</v>
      </c>
      <c r="D77">
        <v>0.28268692522990801</v>
      </c>
      <c r="E77">
        <v>0.71731307477009199</v>
      </c>
      <c r="F77">
        <v>0.40413683373110498</v>
      </c>
      <c r="G77">
        <v>0.40413683373110498</v>
      </c>
      <c r="H77">
        <v>0.51610204935173498</v>
      </c>
      <c r="I77">
        <v>0.21246340443329101</v>
      </c>
      <c r="J77">
        <v>0.33113863930424697</v>
      </c>
      <c r="K77">
        <v>0.36582143350881602</v>
      </c>
      <c r="L77">
        <v>0.57668457506680804</v>
      </c>
      <c r="M77">
        <v>0.86315239850348802</v>
      </c>
      <c r="N77" s="21">
        <v>0</v>
      </c>
      <c r="O77">
        <v>1.00762051329278</v>
      </c>
      <c r="P77">
        <v>0.97646152789776097</v>
      </c>
      <c r="Q77">
        <v>1.00588673391682</v>
      </c>
      <c r="R77">
        <v>0.97763197355043496</v>
      </c>
      <c r="S77">
        <v>5.98110008239746</v>
      </c>
      <c r="T77" s="27">
        <f>IF(C77,P77,R77)</f>
        <v>0.97763197355043496</v>
      </c>
      <c r="U77" s="27">
        <f>IF(D77 = 0,O77,Q77)</f>
        <v>1.00588673391682</v>
      </c>
      <c r="V77" s="39">
        <f>S77*T77^(1-N77)</f>
        <v>5.8473146775568976</v>
      </c>
      <c r="W77" s="38">
        <f>S77*U77^(N77+1)</f>
        <v>6.0163092271124041</v>
      </c>
      <c r="X77" s="44">
        <f>0.5 * (D77-MAX($D$3:$D$126))/(MIN($D$3:$D$126)-MAX($D$3:$D$126)) + 0.75</f>
        <v>1.1039768019884009</v>
      </c>
      <c r="Y77" s="44">
        <f>AVERAGE(D77, F77, G77, H77, I77, J77, K77)</f>
        <v>0.35949801704145806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PERCENTILE($L$2:$L$126, 0.05)</f>
        <v>-7.9040341213011109E-2</v>
      </c>
      <c r="AG77" s="22">
        <f>PERCENTILE($L$2:$L$126, 0.95)</f>
        <v>0.99713792047032956</v>
      </c>
      <c r="AH77" s="22">
        <f>MIN(MAX(L77,AF77), AG77)</f>
        <v>0.57668457506680804</v>
      </c>
      <c r="AI77" s="22">
        <f>AH77-$AH$127+1</f>
        <v>1.6557249162798191</v>
      </c>
      <c r="AJ77" s="22">
        <f>PERCENTILE($M$2:$M$126, 0.02)</f>
        <v>-0.66434473742159872</v>
      </c>
      <c r="AK77" s="22">
        <f>PERCENTILE($M$2:$M$126, 0.98)</f>
        <v>1.2320583287577402</v>
      </c>
      <c r="AL77" s="22">
        <f>MIN(MAX(M77,AJ77), AK77)</f>
        <v>0.86315239850348802</v>
      </c>
      <c r="AM77" s="22">
        <f>AL77-$AL$127 + 1</f>
        <v>2.5274971359250866</v>
      </c>
      <c r="AN77" s="46">
        <v>0</v>
      </c>
      <c r="AO77" s="49">
        <v>0</v>
      </c>
      <c r="AP77" s="51">
        <v>0.5</v>
      </c>
      <c r="AQ77" s="50">
        <v>1</v>
      </c>
      <c r="AR77" s="17">
        <f>(AI77^4)*AB77*AE77*AN77</f>
        <v>0</v>
      </c>
      <c r="AS77" s="17">
        <f>(AI77^4) *Z77*AC77*AO77</f>
        <v>0</v>
      </c>
      <c r="AT77" s="17">
        <f>(AM77^4)*AA77*AP77*AQ77</f>
        <v>20.404816469462464</v>
      </c>
      <c r="AU77" s="17">
        <f>MIN(AR77, 0.05*AR$127)</f>
        <v>0</v>
      </c>
      <c r="AV77" s="17">
        <f>MIN(AS77, 0.05*AS$127)</f>
        <v>0</v>
      </c>
      <c r="AW77" s="17">
        <f>MIN(AT77, 0.05*AT$127)</f>
        <v>20.404816469462464</v>
      </c>
      <c r="AX77" s="14">
        <f>AU77/$AU$127</f>
        <v>0</v>
      </c>
      <c r="AY77" s="14">
        <f>AV77/$AV$127</f>
        <v>0</v>
      </c>
      <c r="AZ77" s="67">
        <f>AW77/$AW$127</f>
        <v>1.2060245010835677E-2</v>
      </c>
      <c r="BA77" s="21">
        <f>N77</f>
        <v>0</v>
      </c>
      <c r="BB77" s="66">
        <v>0</v>
      </c>
      <c r="BC77" s="15">
        <f>$D$133*AX77</f>
        <v>0</v>
      </c>
      <c r="BD77" s="19">
        <f>BC77-BB77</f>
        <v>0</v>
      </c>
      <c r="BE77" s="53">
        <f>BD77*IF($BD$127 &gt; 0, (BD77&gt;0), (BD77&lt;0))</f>
        <v>0</v>
      </c>
      <c r="BF77" s="61">
        <f>BE77/$BE$127</f>
        <v>0</v>
      </c>
      <c r="BG77" s="62">
        <f>BF77*$BD$127</f>
        <v>0</v>
      </c>
      <c r="BH77" s="63">
        <f>(IF(BG77 &gt; 0, V77, W77))</f>
        <v>6.0163092271124041</v>
      </c>
      <c r="BI77" s="46">
        <f>BG77/BH77</f>
        <v>0</v>
      </c>
      <c r="BJ77" s="64" t="e">
        <f>BB77/BC77</f>
        <v>#DIV/0!</v>
      </c>
      <c r="BK77" s="66">
        <v>0</v>
      </c>
      <c r="BL77" s="66">
        <v>0</v>
      </c>
      <c r="BM77" s="66">
        <v>0</v>
      </c>
      <c r="BN77" s="10">
        <f>SUM(BK77:BM77)</f>
        <v>0</v>
      </c>
      <c r="BO77" s="15">
        <f>AY77*$D$132</f>
        <v>0</v>
      </c>
      <c r="BP77" s="9">
        <f>BO77-BN77</f>
        <v>0</v>
      </c>
      <c r="BQ77" s="53">
        <f>BP77*IF($BP$127 &gt; 0, (BP77&gt;0), (BP77&lt;0))</f>
        <v>0</v>
      </c>
      <c r="BR77" s="7">
        <f>BQ77/$BQ$127</f>
        <v>0</v>
      </c>
      <c r="BS77" s="62">
        <f>BR77*$BP$127</f>
        <v>0</v>
      </c>
      <c r="BT77" s="48">
        <f>IF(BS77&gt;0,V77,W77)</f>
        <v>6.0163092271124041</v>
      </c>
      <c r="BU77" s="46">
        <f>BS77/BT77</f>
        <v>0</v>
      </c>
      <c r="BV77" s="64" t="e">
        <f>BN77/BO77</f>
        <v>#DIV/0!</v>
      </c>
      <c r="BW77" s="16">
        <f>BB77+BN77+BY77</f>
        <v>48</v>
      </c>
      <c r="BX77" s="69">
        <f>BC77+BO77+BZ77</f>
        <v>57.479127721642833</v>
      </c>
      <c r="BY77" s="66">
        <v>48</v>
      </c>
      <c r="BZ77" s="15">
        <f>AZ77*$D$135</f>
        <v>57.479127721642833</v>
      </c>
      <c r="CA77" s="37">
        <f>BZ77-BY77</f>
        <v>9.4791277216428327</v>
      </c>
      <c r="CB77" s="54">
        <f>CA77*(CA77&lt;&gt;0)</f>
        <v>9.4791277216428327</v>
      </c>
      <c r="CC77" s="26">
        <f>CB77/$CB$127</f>
        <v>6.7227856181864033E-3</v>
      </c>
      <c r="CD77" s="47">
        <f>CC77 * $CA$127</f>
        <v>9.4791277216428327</v>
      </c>
      <c r="CE77" s="48">
        <f>IF(CD77&gt;0, V77, W77)</f>
        <v>5.8473146775568976</v>
      </c>
      <c r="CF77" s="65">
        <f>CD77/CE77</f>
        <v>1.6211078493903401</v>
      </c>
      <c r="CG77" t="s">
        <v>225</v>
      </c>
      <c r="CH77" s="66">
        <v>0</v>
      </c>
      <c r="CI77" s="15">
        <f>AZ77*$CH$130</f>
        <v>100.93219049568378</v>
      </c>
      <c r="CJ77" s="37">
        <f>CI77-CH77</f>
        <v>100.93219049568378</v>
      </c>
      <c r="CK77" s="54">
        <f>CJ77*(CJ77&lt;&gt;0)</f>
        <v>100.93219049568378</v>
      </c>
      <c r="CL77" s="26">
        <f>CK77/$CK$127</f>
        <v>1.4856077494213093E-2</v>
      </c>
      <c r="CM77" s="47">
        <f>CL77 * $CJ$127</f>
        <v>100.93219049568378</v>
      </c>
      <c r="CN77" s="48">
        <f>IF(CD77&gt;0,V77,W77)</f>
        <v>5.8473146775568976</v>
      </c>
      <c r="CO77" s="65">
        <f>CM77/CN77</f>
        <v>17.261289337322765</v>
      </c>
      <c r="CP77" s="70">
        <f>N77</f>
        <v>0</v>
      </c>
      <c r="CQ77" s="1">
        <f>BW77+BY77</f>
        <v>96</v>
      </c>
    </row>
    <row r="78" spans="1:95" x14ac:dyDescent="0.2">
      <c r="A78" s="30" t="s">
        <v>166</v>
      </c>
      <c r="B78">
        <v>0</v>
      </c>
      <c r="C78">
        <v>0</v>
      </c>
      <c r="D78">
        <v>0.103806228373702</v>
      </c>
      <c r="E78">
        <v>0.89619377162629699</v>
      </c>
      <c r="F78">
        <v>0.18243243243243201</v>
      </c>
      <c r="G78">
        <v>0.18243243243243201</v>
      </c>
      <c r="H78">
        <v>6.83760683760683E-2</v>
      </c>
      <c r="I78">
        <v>0.24786324786324701</v>
      </c>
      <c r="J78">
        <v>0.130184155655793</v>
      </c>
      <c r="K78">
        <v>0.154109740705929</v>
      </c>
      <c r="L78">
        <v>-0.20684480953089601</v>
      </c>
      <c r="M78">
        <v>-0.46845577429391999</v>
      </c>
      <c r="N78" s="21">
        <v>0</v>
      </c>
      <c r="O78">
        <v>1.02649593701327</v>
      </c>
      <c r="P78">
        <v>0.97230478003293597</v>
      </c>
      <c r="Q78">
        <v>1.0107446539099401</v>
      </c>
      <c r="R78">
        <v>0.97638004338251405</v>
      </c>
      <c r="S78">
        <v>2.4800000190734801</v>
      </c>
      <c r="T78" s="27">
        <f>IF(C78,P78,R78)</f>
        <v>0.97638004338251405</v>
      </c>
      <c r="U78" s="27">
        <f>IF(D78 = 0,O78,Q78)</f>
        <v>1.0107446539099401</v>
      </c>
      <c r="V78" s="39">
        <f>S78*T78^(1-N78)</f>
        <v>2.4214225262116003</v>
      </c>
      <c r="W78" s="38">
        <f>S78*U78^(N78+1)</f>
        <v>2.5066467609750696</v>
      </c>
      <c r="X78" s="44">
        <f>0.5 * (D78-MAX($D$3:$D$126))/(MIN($D$3:$D$126)-MAX($D$3:$D$126)) + 0.75</f>
        <v>1.1966405598254704</v>
      </c>
      <c r="Y78" s="44">
        <f>AVERAGE(D78, F78, G78, H78, I78, J78, K78)</f>
        <v>0.15274347226280049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PERCENTILE($L$2:$L$126, 0.05)</f>
        <v>-7.9040341213011109E-2</v>
      </c>
      <c r="AG78" s="22">
        <f>PERCENTILE($L$2:$L$126, 0.95)</f>
        <v>0.99713792047032956</v>
      </c>
      <c r="AH78" s="22">
        <f>MIN(MAX(L78,AF78), AG78)</f>
        <v>-7.9040341213011109E-2</v>
      </c>
      <c r="AI78" s="22">
        <f>AH78-$AH$127+1</f>
        <v>1</v>
      </c>
      <c r="AJ78" s="22">
        <f>PERCENTILE($M$2:$M$126, 0.02)</f>
        <v>-0.66434473742159872</v>
      </c>
      <c r="AK78" s="22">
        <f>PERCENTILE($M$2:$M$126, 0.98)</f>
        <v>1.2320583287577402</v>
      </c>
      <c r="AL78" s="22">
        <f>MIN(MAX(M78,AJ78), AK78)</f>
        <v>-0.46845577429391999</v>
      </c>
      <c r="AM78" s="22">
        <f>AL78-$AL$127 + 1</f>
        <v>1.1958889631276788</v>
      </c>
      <c r="AN78" s="46">
        <v>1</v>
      </c>
      <c r="AO78" s="46">
        <v>1</v>
      </c>
      <c r="AP78" s="51">
        <v>1</v>
      </c>
      <c r="AQ78" s="21">
        <v>1</v>
      </c>
      <c r="AR78" s="17">
        <f>(AI78^4)*AB78*AE78*AN78</f>
        <v>1</v>
      </c>
      <c r="AS78" s="17">
        <f>(AI78^4) *Z78*AC78*AO78</f>
        <v>1</v>
      </c>
      <c r="AT78" s="17">
        <f>(AM78^4)*AA78*AP78*AQ78</f>
        <v>2.0453302013173094</v>
      </c>
      <c r="AU78" s="17">
        <f>MIN(AR78, 0.05*AR$127)</f>
        <v>1</v>
      </c>
      <c r="AV78" s="17">
        <f>MIN(AS78, 0.05*AS$127)</f>
        <v>1</v>
      </c>
      <c r="AW78" s="17">
        <f>MIN(AT78, 0.05*AT$127)</f>
        <v>2.0453302013173094</v>
      </c>
      <c r="AX78" s="14">
        <f>AU78/$AU$127</f>
        <v>1.552898853556561E-3</v>
      </c>
      <c r="AY78" s="14">
        <f>AV78/$AV$127</f>
        <v>2.0729124759435416E-3</v>
      </c>
      <c r="AZ78" s="67">
        <f>AW78/$AW$127</f>
        <v>1.2088902339731965E-3</v>
      </c>
      <c r="BA78" s="21">
        <f>N78</f>
        <v>0</v>
      </c>
      <c r="BB78" s="66">
        <v>154</v>
      </c>
      <c r="BC78" s="15">
        <f>$D$133*AX78</f>
        <v>188.74553825667866</v>
      </c>
      <c r="BD78" s="19">
        <f>BC78-BB78</f>
        <v>34.745538256678657</v>
      </c>
      <c r="BE78" s="53">
        <f>BD78*IF($BD$127 &gt; 0, (BD78&gt;0), (BD78&lt;0))</f>
        <v>34.745538256678657</v>
      </c>
      <c r="BF78" s="61">
        <f>BE78/$BE$127</f>
        <v>1.4639768972293243E-3</v>
      </c>
      <c r="BG78" s="62">
        <f>BF78*$BD$127</f>
        <v>6.0740401466045002</v>
      </c>
      <c r="BH78" s="63">
        <f>(IF(BG78 &gt; 0, V78, W78))</f>
        <v>2.4214225262116003</v>
      </c>
      <c r="BI78" s="46">
        <f>BG78/BH78</f>
        <v>2.5084594203835824</v>
      </c>
      <c r="BJ78" s="64">
        <f>BB78/BC78</f>
        <v>0.81591332660045435</v>
      </c>
      <c r="BK78" s="66">
        <v>149</v>
      </c>
      <c r="BL78" s="66">
        <v>186</v>
      </c>
      <c r="BM78" s="66">
        <v>0</v>
      </c>
      <c r="BN78" s="10">
        <f>SUM(BK78:BM78)</f>
        <v>335</v>
      </c>
      <c r="BO78" s="15">
        <f>AY78*$D$132</f>
        <v>374.27678500646209</v>
      </c>
      <c r="BP78" s="9">
        <f>BO78-BN78</f>
        <v>39.276785006462092</v>
      </c>
      <c r="BQ78" s="53">
        <f>BP78*IF($BP$127 &gt; 0, (BP78&gt;0), (BP78&lt;0))</f>
        <v>39.276785006462092</v>
      </c>
      <c r="BR78" s="7">
        <f>BQ78/$BQ$127</f>
        <v>2.4875114783980195E-3</v>
      </c>
      <c r="BS78" s="62">
        <f>BR78*$BP$127</f>
        <v>4.8133347107002207</v>
      </c>
      <c r="BT78" s="48">
        <f>IF(BS78&gt;0,V78,W78)</f>
        <v>2.4214225262116003</v>
      </c>
      <c r="BU78" s="46">
        <f>BS78/BT78</f>
        <v>1.9878128078005659</v>
      </c>
      <c r="BV78" s="64">
        <f>BN78/BO78</f>
        <v>0.89505952124232346</v>
      </c>
      <c r="BW78" s="16">
        <f>BB78+BN78+BY78</f>
        <v>489</v>
      </c>
      <c r="BX78" s="69">
        <f>BC78+BO78+BZ78</f>
        <v>568.78389411825697</v>
      </c>
      <c r="BY78" s="66">
        <v>0</v>
      </c>
      <c r="BZ78" s="15">
        <f>AZ78*$D$135</f>
        <v>5.761570855116255</v>
      </c>
      <c r="CA78" s="37">
        <f>BZ78-BY78</f>
        <v>5.761570855116255</v>
      </c>
      <c r="CB78" s="54">
        <f>CA78*(CA78&lt;&gt;0)</f>
        <v>5.761570855116255</v>
      </c>
      <c r="CC78" s="26">
        <f>CB78/$CB$127</f>
        <v>4.0862204646214557E-3</v>
      </c>
      <c r="CD78" s="47">
        <f>CC78 * $CA$127</f>
        <v>5.761570855116255</v>
      </c>
      <c r="CE78" s="48">
        <f>IF(CD78&gt;0, V78, W78)</f>
        <v>2.4214225262116003</v>
      </c>
      <c r="CF78" s="65">
        <f>CD78/CE78</f>
        <v>2.3794157330032082</v>
      </c>
      <c r="CG78" t="s">
        <v>225</v>
      </c>
      <c r="CH78" s="66">
        <v>0</v>
      </c>
      <c r="CI78" s="15">
        <f>AZ78*$CH$130</f>
        <v>10.117202368121681</v>
      </c>
      <c r="CJ78" s="37">
        <f>CI78-CH78</f>
        <v>10.117202368121681</v>
      </c>
      <c r="CK78" s="54">
        <f>CJ78*(CJ78&lt;&gt;0)</f>
        <v>10.117202368121681</v>
      </c>
      <c r="CL78" s="26">
        <f>CK78/$CK$127</f>
        <v>1.4891378228027198E-3</v>
      </c>
      <c r="CM78" s="47">
        <f>CL78 * $CJ$127</f>
        <v>10.117202368121681</v>
      </c>
      <c r="CN78" s="48">
        <f>IF(CD78&gt;0,V78,W78)</f>
        <v>2.4214225262116003</v>
      </c>
      <c r="CO78" s="65">
        <f>CM78/CN78</f>
        <v>4.1782060993503665</v>
      </c>
      <c r="CP78" s="70">
        <f>N78</f>
        <v>0</v>
      </c>
      <c r="CQ78" s="1">
        <f>BW78+BY78</f>
        <v>489</v>
      </c>
    </row>
    <row r="79" spans="1:95" x14ac:dyDescent="0.2">
      <c r="A79" s="30" t="s">
        <v>190</v>
      </c>
      <c r="B79">
        <v>1</v>
      </c>
      <c r="C79">
        <v>1</v>
      </c>
      <c r="D79">
        <v>0.430227908836465</v>
      </c>
      <c r="E79">
        <v>0.569772091163534</v>
      </c>
      <c r="F79">
        <v>0.91491053677932399</v>
      </c>
      <c r="G79">
        <v>0.91491053677932399</v>
      </c>
      <c r="H79">
        <v>0.469677959012965</v>
      </c>
      <c r="I79">
        <v>0.219155165202844</v>
      </c>
      <c r="J79">
        <v>0.32083071969439098</v>
      </c>
      <c r="K79">
        <v>0.54178538737298199</v>
      </c>
      <c r="L79">
        <v>0.61528437309012196</v>
      </c>
      <c r="M79">
        <v>0.490669134590345</v>
      </c>
      <c r="N79" s="21">
        <v>0</v>
      </c>
      <c r="O79">
        <v>1.00928882812624</v>
      </c>
      <c r="P79">
        <v>0.99248314114152103</v>
      </c>
      <c r="Q79">
        <v>1.0097328814451501</v>
      </c>
      <c r="R79">
        <v>0.99319339385626904</v>
      </c>
      <c r="S79">
        <v>141.82000732421801</v>
      </c>
      <c r="T79" s="27">
        <f>IF(C79,P79,R79)</f>
        <v>0.99248314114152103</v>
      </c>
      <c r="U79" s="27">
        <f>IF(D79 = 0,O79,Q79)</f>
        <v>1.0097328814451501</v>
      </c>
      <c r="V79" s="39">
        <f>S79*T79^(1-N79)</f>
        <v>140.7539663458534</v>
      </c>
      <c r="W79" s="38">
        <f>S79*U79^(N79+1)</f>
        <v>143.20032464205494</v>
      </c>
      <c r="X79" s="44">
        <f>0.5 * (D79-MAX($D$3:$D$126))/(MIN($D$3:$D$126)-MAX($D$3:$D$126)) + 0.75</f>
        <v>1.0275476387738196</v>
      </c>
      <c r="Y79" s="44">
        <f>AVERAGE(D79, F79, G79, H79, I79, J79, K79)</f>
        <v>0.54449974481118502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PERCENTILE($L$2:$L$126, 0.05)</f>
        <v>-7.9040341213011109E-2</v>
      </c>
      <c r="AG79" s="22">
        <f>PERCENTILE($L$2:$L$126, 0.95)</f>
        <v>0.99713792047032956</v>
      </c>
      <c r="AH79" s="22">
        <f>MIN(MAX(L79,AF79), AG79)</f>
        <v>0.61528437309012196</v>
      </c>
      <c r="AI79" s="22">
        <f>AH79-$AH$127+1</f>
        <v>1.694324714303133</v>
      </c>
      <c r="AJ79" s="22">
        <f>PERCENTILE($M$2:$M$126, 0.02)</f>
        <v>-0.66434473742159872</v>
      </c>
      <c r="AK79" s="22">
        <f>PERCENTILE($M$2:$M$126, 0.98)</f>
        <v>1.2320583287577402</v>
      </c>
      <c r="AL79" s="22">
        <f>MIN(MAX(M79,AJ79), AK79)</f>
        <v>0.490669134590345</v>
      </c>
      <c r="AM79" s="22">
        <f>AL79-$AL$127 + 1</f>
        <v>2.1550138720119438</v>
      </c>
      <c r="AN79" s="46">
        <v>1</v>
      </c>
      <c r="AO79" s="46">
        <v>0</v>
      </c>
      <c r="AP79" s="51">
        <v>1</v>
      </c>
      <c r="AQ79" s="21">
        <v>1</v>
      </c>
      <c r="AR79" s="17">
        <f>(AI79^4)*AB79*AE79*AN79</f>
        <v>8.2411265452864324</v>
      </c>
      <c r="AS79" s="17">
        <f>(AI79^4) *Z79*AC79*AO79</f>
        <v>0</v>
      </c>
      <c r="AT79" s="17">
        <f>(AM79^4)*AA79*AP79*AQ79</f>
        <v>21.567523523370703</v>
      </c>
      <c r="AU79" s="17">
        <f>MIN(AR79, 0.05*AR$127)</f>
        <v>8.2411265452864324</v>
      </c>
      <c r="AV79" s="17">
        <f>MIN(AS79, 0.05*AS$127)</f>
        <v>0</v>
      </c>
      <c r="AW79" s="17">
        <f>MIN(AT79, 0.05*AT$127)</f>
        <v>21.567523523370703</v>
      </c>
      <c r="AX79" s="14">
        <f>AU79/$AU$127</f>
        <v>1.2797635964189842E-2</v>
      </c>
      <c r="AY79" s="14">
        <f>AV79/$AV$127</f>
        <v>0</v>
      </c>
      <c r="AZ79" s="67">
        <f>AW79/$AW$127</f>
        <v>1.2747461774924009E-2</v>
      </c>
      <c r="BA79" s="21">
        <f>N79</f>
        <v>0</v>
      </c>
      <c r="BB79" s="66">
        <v>993</v>
      </c>
      <c r="BC79" s="15">
        <f>$D$133*AX79</f>
        <v>1555.4758656314903</v>
      </c>
      <c r="BD79" s="19">
        <f>BC79-BB79</f>
        <v>562.47586563149025</v>
      </c>
      <c r="BE79" s="53">
        <f>BD79*IF($BD$127 &gt; 0, (BD79&gt;0), (BD79&lt;0))</f>
        <v>562.47586563149025</v>
      </c>
      <c r="BF79" s="61">
        <f>BE79/$BE$127</f>
        <v>2.3699493916324255E-2</v>
      </c>
      <c r="BG79" s="62">
        <f>BF79*$BD$127</f>
        <v>98.329200258829871</v>
      </c>
      <c r="BH79" s="63">
        <f>(IF(BG79 &gt; 0, V79, W79))</f>
        <v>140.7539663458534</v>
      </c>
      <c r="BI79" s="46">
        <f>BG79/BH79</f>
        <v>0.69858919653617735</v>
      </c>
      <c r="BJ79" s="64">
        <f>BB79/BC79</f>
        <v>0.63838984708185298</v>
      </c>
      <c r="BK79" s="66">
        <v>0</v>
      </c>
      <c r="BL79" s="66">
        <v>0</v>
      </c>
      <c r="BM79" s="66">
        <v>0</v>
      </c>
      <c r="BN79" s="10">
        <f>SUM(BK79:BM79)</f>
        <v>0</v>
      </c>
      <c r="BO79" s="15">
        <f>AY79*$D$132</f>
        <v>0</v>
      </c>
      <c r="BP79" s="9">
        <f>BO79-BN79</f>
        <v>0</v>
      </c>
      <c r="BQ79" s="53">
        <f>BP79*IF($BP$127 &gt; 0, (BP79&gt;0), (BP79&lt;0))</f>
        <v>0</v>
      </c>
      <c r="BR79" s="7">
        <f>BQ79/$BQ$127</f>
        <v>0</v>
      </c>
      <c r="BS79" s="62">
        <f>BR79*$BP$127</f>
        <v>0</v>
      </c>
      <c r="BT79" s="48">
        <f>IF(BS79&gt;0,V79,W79)</f>
        <v>143.20032464205494</v>
      </c>
      <c r="BU79" s="46">
        <f>BS79/BT79</f>
        <v>0</v>
      </c>
      <c r="BV79" s="64" t="e">
        <f>BN79/BO79</f>
        <v>#DIV/0!</v>
      </c>
      <c r="BW79" s="16">
        <f>BB79+BN79+BY79</f>
        <v>993</v>
      </c>
      <c r="BX79" s="69">
        <f>BC79+BO79+BZ79</f>
        <v>1616.2302684507781</v>
      </c>
      <c r="BY79" s="66">
        <v>0</v>
      </c>
      <c r="BZ79" s="15">
        <f>AZ79*$D$135</f>
        <v>60.754402819287826</v>
      </c>
      <c r="CA79" s="37">
        <f>BZ79-BY79</f>
        <v>60.754402819287826</v>
      </c>
      <c r="CB79" s="54">
        <f>CA79*(CA79&lt;&gt;0)</f>
        <v>60.754402819287826</v>
      </c>
      <c r="CC79" s="26">
        <f>CB79/$CB$127</f>
        <v>4.3088228949849504E-2</v>
      </c>
      <c r="CD79" s="47">
        <f>CC79 * $CA$127</f>
        <v>60.754402819287833</v>
      </c>
      <c r="CE79" s="48">
        <f>IF(CD79&gt;0, V79, W79)</f>
        <v>140.7539663458534</v>
      </c>
      <c r="CF79" s="65">
        <f>CD79/CE79</f>
        <v>0.43163545864139446</v>
      </c>
      <c r="CG79" t="s">
        <v>225</v>
      </c>
      <c r="CH79" s="66">
        <v>0</v>
      </c>
      <c r="CI79" s="15">
        <f>AZ79*$CH$130</f>
        <v>106.68350759433903</v>
      </c>
      <c r="CJ79" s="37">
        <f>CI79-CH79</f>
        <v>106.68350759433903</v>
      </c>
      <c r="CK79" s="54">
        <f>CJ79*(CJ79&lt;&gt;0)</f>
        <v>106.68350759433903</v>
      </c>
      <c r="CL79" s="26">
        <f>CK79/$CK$127</f>
        <v>1.5702606357718429E-2</v>
      </c>
      <c r="CM79" s="47">
        <f>CL79 * $CJ$127</f>
        <v>106.68350759433903</v>
      </c>
      <c r="CN79" s="48">
        <f>IF(CD79&gt;0,V79,W79)</f>
        <v>140.7539663458534</v>
      </c>
      <c r="CO79" s="65">
        <f>CM79/CN79</f>
        <v>0.75794317108053499</v>
      </c>
      <c r="CP79" s="70">
        <f>N79</f>
        <v>0</v>
      </c>
      <c r="CQ79" s="1">
        <f>BW79+BY79</f>
        <v>993</v>
      </c>
    </row>
    <row r="80" spans="1:95" x14ac:dyDescent="0.2">
      <c r="A80" s="30" t="s">
        <v>268</v>
      </c>
      <c r="B80">
        <v>0</v>
      </c>
      <c r="C80">
        <v>1</v>
      </c>
      <c r="D80">
        <v>0.87644942023190697</v>
      </c>
      <c r="E80">
        <v>0.123550579768092</v>
      </c>
      <c r="F80">
        <v>0.98568588469184804</v>
      </c>
      <c r="G80">
        <v>0.98568588469184804</v>
      </c>
      <c r="H80">
        <v>0.74822250104558696</v>
      </c>
      <c r="I80">
        <v>0.79548306148055203</v>
      </c>
      <c r="J80">
        <v>0.77149097583858905</v>
      </c>
      <c r="K80">
        <v>0.87203656176288702</v>
      </c>
      <c r="L80">
        <v>0.61573165265781304</v>
      </c>
      <c r="M80">
        <v>0.84830314528915396</v>
      </c>
      <c r="N80" s="21">
        <v>0</v>
      </c>
      <c r="O80">
        <v>1.00694679215771</v>
      </c>
      <c r="P80">
        <v>0.98400724050022903</v>
      </c>
      <c r="Q80">
        <v>1.0218904597198999</v>
      </c>
      <c r="R80">
        <v>0.98629205985573798</v>
      </c>
      <c r="S80">
        <v>7.7699999809265101</v>
      </c>
      <c r="T80" s="27">
        <f>IF(C80,P80,R80)</f>
        <v>0.98400724050022903</v>
      </c>
      <c r="U80" s="27">
        <f>IF(D80 = 0,O80,Q80)</f>
        <v>1.0218904597198999</v>
      </c>
      <c r="V80" s="39">
        <f>S80*T80^(1-N80)</f>
        <v>7.6457362399183273</v>
      </c>
      <c r="W80" s="38">
        <f>S80*U80^(N80+1)</f>
        <v>7.9400888525326048</v>
      </c>
      <c r="X80" s="44">
        <f>0.5 * (D80-MAX($D$3:$D$126))/(MIN($D$3:$D$126)-MAX($D$3:$D$126)) + 0.75</f>
        <v>0.79639602319801162</v>
      </c>
      <c r="Y80" s="44">
        <f>AVERAGE(D80, F80, G80, H80, I80, J80, K80)</f>
        <v>0.86215061282045968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v>1</v>
      </c>
      <c r="AD80" s="22">
        <v>1</v>
      </c>
      <c r="AE80" s="22">
        <v>1</v>
      </c>
      <c r="AF80" s="22">
        <f>PERCENTILE($L$2:$L$126, 0.05)</f>
        <v>-7.9040341213011109E-2</v>
      </c>
      <c r="AG80" s="22">
        <f>PERCENTILE($L$2:$L$126, 0.95)</f>
        <v>0.99713792047032956</v>
      </c>
      <c r="AH80" s="22">
        <f>MIN(MAX(L80,AF80), AG80)</f>
        <v>0.61573165265781304</v>
      </c>
      <c r="AI80" s="22">
        <f>AH80-$AH$127+1</f>
        <v>1.6947719938708241</v>
      </c>
      <c r="AJ80" s="22">
        <f>PERCENTILE($M$2:$M$126, 0.02)</f>
        <v>-0.66434473742159872</v>
      </c>
      <c r="AK80" s="22">
        <f>PERCENTILE($M$2:$M$126, 0.98)</f>
        <v>1.2320583287577402</v>
      </c>
      <c r="AL80" s="22">
        <f>MIN(MAX(M80,AJ80), AK80)</f>
        <v>0.84830314528915396</v>
      </c>
      <c r="AM80" s="22">
        <f>AL80-$AL$127 + 1</f>
        <v>2.5126478827107528</v>
      </c>
      <c r="AN80" s="46">
        <v>0</v>
      </c>
      <c r="AO80" s="49">
        <v>0</v>
      </c>
      <c r="AP80" s="51">
        <v>0.5</v>
      </c>
      <c r="AQ80" s="50">
        <v>1</v>
      </c>
      <c r="AR80" s="17">
        <f>(AI80^4)*AB80*AE80*AN80</f>
        <v>0</v>
      </c>
      <c r="AS80" s="17">
        <f>(AI80^4) *Z80*AC80*AO80</f>
        <v>0</v>
      </c>
      <c r="AT80" s="17">
        <f>(AM80^4)*AA80*AP80*AQ80</f>
        <v>19.929505881417789</v>
      </c>
      <c r="AU80" s="17">
        <f>MIN(AR80, 0.05*AR$127)</f>
        <v>0</v>
      </c>
      <c r="AV80" s="17">
        <f>MIN(AS80, 0.05*AS$127)</f>
        <v>0</v>
      </c>
      <c r="AW80" s="17">
        <f>MIN(AT80, 0.05*AT$127)</f>
        <v>19.929505881417789</v>
      </c>
      <c r="AX80" s="14">
        <f>AU80/$AU$127</f>
        <v>0</v>
      </c>
      <c r="AY80" s="14">
        <f>AV80/$AV$127</f>
        <v>0</v>
      </c>
      <c r="AZ80" s="67">
        <f>AW80/$AW$127</f>
        <v>1.1779313194730292E-2</v>
      </c>
      <c r="BA80" s="21">
        <f>N80</f>
        <v>0</v>
      </c>
      <c r="BB80" s="66">
        <v>0</v>
      </c>
      <c r="BC80" s="15">
        <f>$D$133*AX80</f>
        <v>0</v>
      </c>
      <c r="BD80" s="19">
        <f>BC80-BB80</f>
        <v>0</v>
      </c>
      <c r="BE80" s="53">
        <f>BD80*IF($BD$127 &gt; 0, (BD80&gt;0), (BD80&lt;0))</f>
        <v>0</v>
      </c>
      <c r="BF80" s="61">
        <f>BE80/$BE$127</f>
        <v>0</v>
      </c>
      <c r="BG80" s="62">
        <f>BF80*$BD$127</f>
        <v>0</v>
      </c>
      <c r="BH80" s="63">
        <f>(IF(BG80 &gt; 0, V80, W80))</f>
        <v>7.9400888525326048</v>
      </c>
      <c r="BI80" s="46">
        <f>BG80/BH80</f>
        <v>0</v>
      </c>
      <c r="BJ80" s="64" t="e">
        <f>BB80/BC80</f>
        <v>#DIV/0!</v>
      </c>
      <c r="BK80" s="66">
        <v>0</v>
      </c>
      <c r="BL80" s="66">
        <v>0</v>
      </c>
      <c r="BM80" s="66">
        <v>0</v>
      </c>
      <c r="BN80" s="10">
        <f>SUM(BK80:BM80)</f>
        <v>0</v>
      </c>
      <c r="BO80" s="15">
        <f>AY80*$D$132</f>
        <v>0</v>
      </c>
      <c r="BP80" s="9">
        <f>BO80-BN80</f>
        <v>0</v>
      </c>
      <c r="BQ80" s="53">
        <f>BP80*IF($BP$127 &gt; 0, (BP80&gt;0), (BP80&lt;0))</f>
        <v>0</v>
      </c>
      <c r="BR80" s="7">
        <f>BQ80/$BQ$127</f>
        <v>0</v>
      </c>
      <c r="BS80" s="62">
        <f>BR80*$BP$127</f>
        <v>0</v>
      </c>
      <c r="BT80" s="48">
        <f>IF(BS80&gt;0,V80,W80)</f>
        <v>7.9400888525326048</v>
      </c>
      <c r="BU80" s="46">
        <f>BS80/BT80</f>
        <v>0</v>
      </c>
      <c r="BV80" s="64" t="e">
        <f>BN80/BO80</f>
        <v>#DIV/0!</v>
      </c>
      <c r="BW80" s="16">
        <f>BB80+BN80+BY80</f>
        <v>0</v>
      </c>
      <c r="BX80" s="69">
        <f>BC80+BO80+BZ80</f>
        <v>56.140206686084575</v>
      </c>
      <c r="BY80" s="66">
        <v>0</v>
      </c>
      <c r="BZ80" s="15">
        <f>AZ80*$D$135</f>
        <v>56.140206686084575</v>
      </c>
      <c r="CA80" s="37">
        <f>BZ80-BY80</f>
        <v>56.140206686084575</v>
      </c>
      <c r="CB80" s="54">
        <f>CA80*(CA80&lt;&gt;0)</f>
        <v>56.140206686084575</v>
      </c>
      <c r="CC80" s="26">
        <f>CB80/$CB$127</f>
        <v>3.9815749422754995E-2</v>
      </c>
      <c r="CD80" s="47">
        <f>CC80 * $CA$127</f>
        <v>56.140206686084568</v>
      </c>
      <c r="CE80" s="48">
        <f>IF(CD80&gt;0, V80, W80)</f>
        <v>7.6457362399183273</v>
      </c>
      <c r="CF80" s="65">
        <f>CD80/CE80</f>
        <v>7.3426815841458151</v>
      </c>
      <c r="CG80" t="s">
        <v>225</v>
      </c>
      <c r="CH80" s="66">
        <v>0</v>
      </c>
      <c r="CI80" s="15">
        <f>AZ80*$CH$130</f>
        <v>98.581072126697819</v>
      </c>
      <c r="CJ80" s="37">
        <f>CI80-CH80</f>
        <v>98.581072126697819</v>
      </c>
      <c r="CK80" s="54">
        <f>CJ80*(CJ80&lt;&gt;0)</f>
        <v>98.581072126697819</v>
      </c>
      <c r="CL80" s="26">
        <f>CK80/$CK$127</f>
        <v>1.4510019447556343E-2</v>
      </c>
      <c r="CM80" s="47">
        <f>CL80 * $CJ$127</f>
        <v>98.581072126697819</v>
      </c>
      <c r="CN80" s="48">
        <f>IF(CD80&gt;0,V80,W80)</f>
        <v>7.6457362399183273</v>
      </c>
      <c r="CO80" s="65">
        <f>CM80/CN80</f>
        <v>12.893600960494405</v>
      </c>
      <c r="CP80" s="70">
        <f>N80</f>
        <v>0</v>
      </c>
      <c r="CQ80" s="1">
        <f>BW80+BY80</f>
        <v>0</v>
      </c>
    </row>
    <row r="81" spans="1:95" x14ac:dyDescent="0.2">
      <c r="A81" s="30" t="s">
        <v>170</v>
      </c>
      <c r="B81">
        <v>0</v>
      </c>
      <c r="C81">
        <v>0</v>
      </c>
      <c r="D81">
        <v>0.27149140343862399</v>
      </c>
      <c r="E81">
        <v>0.72850859656137501</v>
      </c>
      <c r="F81">
        <v>0.31013916500993999</v>
      </c>
      <c r="G81">
        <v>0.31013916500993999</v>
      </c>
      <c r="H81">
        <v>0.27017984107068099</v>
      </c>
      <c r="I81">
        <v>0.16938519447929701</v>
      </c>
      <c r="J81">
        <v>0.213926307227846</v>
      </c>
      <c r="K81">
        <v>0.25757897099201299</v>
      </c>
      <c r="L81">
        <v>0.740576647094218</v>
      </c>
      <c r="M81">
        <v>0.369337848021352</v>
      </c>
      <c r="N81" s="21">
        <v>0</v>
      </c>
      <c r="O81">
        <v>1.00883419984736</v>
      </c>
      <c r="P81">
        <v>0.98087400624047605</v>
      </c>
      <c r="Q81">
        <v>1.0223897868457199</v>
      </c>
      <c r="R81">
        <v>0.99285037966800305</v>
      </c>
      <c r="S81">
        <v>162.02999877929599</v>
      </c>
      <c r="T81" s="27">
        <f>IF(C81,P81,R81)</f>
        <v>0.99285037966800305</v>
      </c>
      <c r="U81" s="27">
        <f>IF(D81 = 0,O81,Q81)</f>
        <v>1.0223897868457199</v>
      </c>
      <c r="V81" s="39">
        <f>S81*T81^(1-N81)</f>
        <v>160.87154580563009</v>
      </c>
      <c r="W81" s="38">
        <f>S81*U81^(N81+1)</f>
        <v>165.6578159145767</v>
      </c>
      <c r="X81" s="44">
        <f>0.5 * (D81-MAX($D$3:$D$126))/(MIN($D$3:$D$126)-MAX($D$3:$D$126)) + 0.75</f>
        <v>1.1097763048881526</v>
      </c>
      <c r="Y81" s="44">
        <f>AVERAGE(D81, F81, G81, H81, I81, J81, K81)</f>
        <v>0.25754857817547727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PERCENTILE($L$2:$L$126, 0.05)</f>
        <v>-7.9040341213011109E-2</v>
      </c>
      <c r="AG81" s="22">
        <f>PERCENTILE($L$2:$L$126, 0.95)</f>
        <v>0.99713792047032956</v>
      </c>
      <c r="AH81" s="22">
        <f>MIN(MAX(L81,AF81), AG81)</f>
        <v>0.740576647094218</v>
      </c>
      <c r="AI81" s="22">
        <f>AH81-$AH$127+1</f>
        <v>1.8196169883072291</v>
      </c>
      <c r="AJ81" s="22">
        <f>PERCENTILE($M$2:$M$126, 0.02)</f>
        <v>-0.66434473742159872</v>
      </c>
      <c r="AK81" s="22">
        <f>PERCENTILE($M$2:$M$126, 0.98)</f>
        <v>1.2320583287577402</v>
      </c>
      <c r="AL81" s="22">
        <f>MIN(MAX(M81,AJ81), AK81)</f>
        <v>0.369337848021352</v>
      </c>
      <c r="AM81" s="22">
        <f>AL81-$AL$127 + 1</f>
        <v>2.0336825854429508</v>
      </c>
      <c r="AN81" s="46">
        <v>1</v>
      </c>
      <c r="AO81" s="46">
        <v>1</v>
      </c>
      <c r="AP81" s="51">
        <v>1</v>
      </c>
      <c r="AQ81" s="21">
        <v>1</v>
      </c>
      <c r="AR81" s="17">
        <f>(AI81^4)*AB81*AE81*AN81</f>
        <v>10.962760626986192</v>
      </c>
      <c r="AS81" s="17">
        <f>(AI81^4) *Z81*AC81*AO81</f>
        <v>10.962760626986192</v>
      </c>
      <c r="AT81" s="17">
        <f>(AM81^4)*AA81*AP81*AQ81</f>
        <v>17.105378126401494</v>
      </c>
      <c r="AU81" s="17">
        <f>MIN(AR81, 0.05*AR$127)</f>
        <v>10.962760626986192</v>
      </c>
      <c r="AV81" s="17">
        <f>MIN(AS81, 0.05*AS$127)</f>
        <v>10.962760626986192</v>
      </c>
      <c r="AW81" s="17">
        <f>MIN(AT81, 0.05*AT$127)</f>
        <v>17.105378126401494</v>
      </c>
      <c r="AX81" s="14">
        <f>AU81/$AU$127</f>
        <v>1.7024058409461862E-2</v>
      </c>
      <c r="AY81" s="14">
        <f>AV81/$AV$127</f>
        <v>2.2724843274462319E-2</v>
      </c>
      <c r="AZ81" s="67">
        <f>AW81/$AW$127</f>
        <v>1.0110115497295912E-2</v>
      </c>
      <c r="BA81" s="21">
        <f>N81</f>
        <v>0</v>
      </c>
      <c r="BB81" s="66">
        <v>1944</v>
      </c>
      <c r="BC81" s="15">
        <f>$D$133*AX81</f>
        <v>2069.1721553196326</v>
      </c>
      <c r="BD81" s="19">
        <f>BC81-BB81</f>
        <v>125.17215531963257</v>
      </c>
      <c r="BE81" s="53">
        <f>BD81*IF($BD$127 &gt; 0, (BD81&gt;0), (BD81&lt;0))</f>
        <v>125.17215531963257</v>
      </c>
      <c r="BF81" s="61">
        <f>BE81/$BE$127</f>
        <v>5.2740338114957621E-3</v>
      </c>
      <c r="BG81" s="62">
        <f>BF81*$BD$127</f>
        <v>21.881966283896038</v>
      </c>
      <c r="BH81" s="63">
        <f>(IF(BG81 &gt; 0, V81, W81))</f>
        <v>160.87154580563009</v>
      </c>
      <c r="BI81" s="46">
        <f>BG81/BH81</f>
        <v>0.13602135899368117</v>
      </c>
      <c r="BJ81" s="64">
        <f>BB81/BC81</f>
        <v>0.93950616675474408</v>
      </c>
      <c r="BK81" s="66">
        <v>486</v>
      </c>
      <c r="BL81" s="66">
        <v>4375</v>
      </c>
      <c r="BM81" s="66">
        <v>0</v>
      </c>
      <c r="BN81" s="10">
        <f>SUM(BK81:BM81)</f>
        <v>4861</v>
      </c>
      <c r="BO81" s="15">
        <f>AY81*$D$132</f>
        <v>4103.1068022638183</v>
      </c>
      <c r="BP81" s="9">
        <f>BO81-BN81</f>
        <v>-757.89319773618172</v>
      </c>
      <c r="BQ81" s="53">
        <f>BP81*IF($BP$127 &gt; 0, (BP81&gt;0), (BP81&lt;0))</f>
        <v>0</v>
      </c>
      <c r="BR81" s="7">
        <f>BQ81/$BQ$127</f>
        <v>0</v>
      </c>
      <c r="BS81" s="62">
        <f>BR81*$BP$127</f>
        <v>0</v>
      </c>
      <c r="BT81" s="48">
        <f>IF(BS81&gt;0,V81,W81)</f>
        <v>165.6578159145767</v>
      </c>
      <c r="BU81" s="46">
        <f>BS81/BT81</f>
        <v>0</v>
      </c>
      <c r="BV81" s="64">
        <f>BN81/BO81</f>
        <v>1.1847120326768066</v>
      </c>
      <c r="BW81" s="16">
        <f>BB81+BN81+BY81</f>
        <v>6805</v>
      </c>
      <c r="BX81" s="69">
        <f>BC81+BO81+BZ81</f>
        <v>6220.4637680435626</v>
      </c>
      <c r="BY81" s="66">
        <v>0</v>
      </c>
      <c r="BZ81" s="15">
        <f>AZ81*$D$135</f>
        <v>48.184810460112317</v>
      </c>
      <c r="CA81" s="37">
        <f>BZ81-BY81</f>
        <v>48.184810460112317</v>
      </c>
      <c r="CB81" s="54">
        <f>CA81*(CA81&lt;&gt;0)</f>
        <v>48.184810460112317</v>
      </c>
      <c r="CC81" s="26">
        <f>CB81/$CB$127</f>
        <v>3.4173624439795956E-2</v>
      </c>
      <c r="CD81" s="47">
        <f>CC81 * $CA$127</f>
        <v>48.184810460112324</v>
      </c>
      <c r="CE81" s="48">
        <f>IF(CD81&gt;0, V81, W81)</f>
        <v>160.87154580563009</v>
      </c>
      <c r="CF81" s="65">
        <f>CD81/CE81</f>
        <v>0.29952351249443876</v>
      </c>
      <c r="CG81" t="s">
        <v>225</v>
      </c>
      <c r="CH81" s="66">
        <v>0</v>
      </c>
      <c r="CI81" s="15">
        <f>AZ81*$CH$130</f>
        <v>84.611556596869491</v>
      </c>
      <c r="CJ81" s="37">
        <f>CI81-CH81</f>
        <v>84.611556596869491</v>
      </c>
      <c r="CK81" s="54">
        <f>CJ81*(CJ81&lt;&gt;0)</f>
        <v>84.611556596869491</v>
      </c>
      <c r="CL81" s="26">
        <f>CK81/$CK$127</f>
        <v>1.2453864674252203E-2</v>
      </c>
      <c r="CM81" s="47">
        <f>CL81 * $CJ$127</f>
        <v>84.611556596869491</v>
      </c>
      <c r="CN81" s="48">
        <f>IF(CD81&gt;0,V81,W81)</f>
        <v>160.87154580563009</v>
      </c>
      <c r="CO81" s="65">
        <f>CM81/CN81</f>
        <v>0.52595725473477928</v>
      </c>
      <c r="CP81" s="70">
        <f>N81</f>
        <v>0</v>
      </c>
      <c r="CQ81" s="1">
        <f>BW81+BY81</f>
        <v>6805</v>
      </c>
    </row>
    <row r="82" spans="1:95" x14ac:dyDescent="0.2">
      <c r="A82" s="30" t="s">
        <v>269</v>
      </c>
      <c r="B82">
        <v>0</v>
      </c>
      <c r="C82">
        <v>1</v>
      </c>
      <c r="D82">
        <v>0.96601359456217495</v>
      </c>
      <c r="E82">
        <v>3.3986405437824802E-2</v>
      </c>
      <c r="F82">
        <v>0.98926441351888605</v>
      </c>
      <c r="G82">
        <v>0.98926441351888605</v>
      </c>
      <c r="H82">
        <v>0.974278544542032</v>
      </c>
      <c r="I82">
        <v>0.93601003764115398</v>
      </c>
      <c r="J82">
        <v>0.95495261513320995</v>
      </c>
      <c r="K82">
        <v>0.97195711775164295</v>
      </c>
      <c r="L82">
        <v>0.37449751366392597</v>
      </c>
      <c r="M82">
        <v>0.67349962623622595</v>
      </c>
      <c r="N82" s="21">
        <v>0</v>
      </c>
      <c r="O82">
        <v>1.02370004003832</v>
      </c>
      <c r="P82">
        <v>0.98671006991820698</v>
      </c>
      <c r="Q82">
        <v>1.01136500499038</v>
      </c>
      <c r="R82">
        <v>0.985332072340666</v>
      </c>
      <c r="S82">
        <v>23</v>
      </c>
      <c r="T82" s="27">
        <f>IF(C82,P82,R82)</f>
        <v>0.98671006991820698</v>
      </c>
      <c r="U82" s="27">
        <f>IF(D82 = 0,O82,Q82)</f>
        <v>1.01136500499038</v>
      </c>
      <c r="V82" s="39">
        <f>S82*T82^(1-N82)</f>
        <v>22.694331608118759</v>
      </c>
      <c r="W82" s="38">
        <f>S82*U82^(N82+1)</f>
        <v>23.26139511477874</v>
      </c>
      <c r="X82" s="44">
        <f>0.5 * (D82-MAX($D$3:$D$126))/(MIN($D$3:$D$126)-MAX($D$3:$D$126)) + 0.75</f>
        <v>0.75</v>
      </c>
      <c r="Y82" s="44">
        <f>AVERAGE(D82, F82, G82, H82, I82, J82, K82)</f>
        <v>0.96882010523828366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PERCENTILE($L$2:$L$126, 0.05)</f>
        <v>-7.9040341213011109E-2</v>
      </c>
      <c r="AG82" s="22">
        <f>PERCENTILE($L$2:$L$126, 0.95)</f>
        <v>0.99713792047032956</v>
      </c>
      <c r="AH82" s="22">
        <f>MIN(MAX(L82,AF82), AG82)</f>
        <v>0.37449751366392597</v>
      </c>
      <c r="AI82" s="22">
        <f>AH82-$AH$127+1</f>
        <v>1.4535378548769371</v>
      </c>
      <c r="AJ82" s="22">
        <f>PERCENTILE($M$2:$M$126, 0.02)</f>
        <v>-0.66434473742159872</v>
      </c>
      <c r="AK82" s="22">
        <f>PERCENTILE($M$2:$M$126, 0.98)</f>
        <v>1.2320583287577402</v>
      </c>
      <c r="AL82" s="22">
        <f>MIN(MAX(M82,AJ82), AK82)</f>
        <v>0.67349962623622595</v>
      </c>
      <c r="AM82" s="22">
        <f>AL82-$AL$127 + 1</f>
        <v>2.3378443636578248</v>
      </c>
      <c r="AN82" s="46">
        <v>0</v>
      </c>
      <c r="AO82" s="49">
        <v>0</v>
      </c>
      <c r="AP82" s="51">
        <v>0.5</v>
      </c>
      <c r="AQ82" s="50">
        <v>1</v>
      </c>
      <c r="AR82" s="17">
        <f>(AI82^4)*AB82*AE82*AN82</f>
        <v>0</v>
      </c>
      <c r="AS82" s="17">
        <f>(AI82^4) *Z82*AC82*AO82</f>
        <v>0</v>
      </c>
      <c r="AT82" s="17">
        <f>(AM82^4)*AA82*AP82*AQ82</f>
        <v>14.935934041639273</v>
      </c>
      <c r="AU82" s="17">
        <f>MIN(AR82, 0.05*AR$127)</f>
        <v>0</v>
      </c>
      <c r="AV82" s="17">
        <f>MIN(AS82, 0.05*AS$127)</f>
        <v>0</v>
      </c>
      <c r="AW82" s="17">
        <f>MIN(AT82, 0.05*AT$127)</f>
        <v>14.935934041639273</v>
      </c>
      <c r="AX82" s="14">
        <f>AU82/$AU$127</f>
        <v>0</v>
      </c>
      <c r="AY82" s="14">
        <f>AV82/$AV$127</f>
        <v>0</v>
      </c>
      <c r="AZ82" s="67">
        <f>AW82/$AW$127</f>
        <v>8.8278678848904193E-3</v>
      </c>
      <c r="BA82" s="21">
        <f>N82</f>
        <v>0</v>
      </c>
      <c r="BB82" s="66">
        <v>0</v>
      </c>
      <c r="BC82" s="15">
        <f>$D$133*AX82</f>
        <v>0</v>
      </c>
      <c r="BD82" s="19">
        <f>BC82-BB82</f>
        <v>0</v>
      </c>
      <c r="BE82" s="53">
        <f>BD82*IF($BD$127 &gt; 0, (BD82&gt;0), (BD82&lt;0))</f>
        <v>0</v>
      </c>
      <c r="BF82" s="61">
        <f>BE82/$BE$127</f>
        <v>0</v>
      </c>
      <c r="BG82" s="62">
        <f>BF82*$BD$127</f>
        <v>0</v>
      </c>
      <c r="BH82" s="63">
        <f>(IF(BG82 &gt; 0, V82, W82))</f>
        <v>23.26139511477874</v>
      </c>
      <c r="BI82" s="46">
        <f>BG82/BH82</f>
        <v>0</v>
      </c>
      <c r="BJ82" s="64" t="e">
        <f>BB82/BC82</f>
        <v>#DIV/0!</v>
      </c>
      <c r="BK82" s="66">
        <v>0</v>
      </c>
      <c r="BL82" s="66">
        <v>0</v>
      </c>
      <c r="BM82" s="66">
        <v>0</v>
      </c>
      <c r="BN82" s="10">
        <f>SUM(BK82:BM82)</f>
        <v>0</v>
      </c>
      <c r="BO82" s="15">
        <f>AY82*$D$132</f>
        <v>0</v>
      </c>
      <c r="BP82" s="9">
        <f>BO82-BN82</f>
        <v>0</v>
      </c>
      <c r="BQ82" s="53">
        <f>BP82*IF($BP$127 &gt; 0, (BP82&gt;0), (BP82&lt;0))</f>
        <v>0</v>
      </c>
      <c r="BR82" s="7">
        <f>BQ82/$BQ$127</f>
        <v>0</v>
      </c>
      <c r="BS82" s="62">
        <f>BR82*$BP$127</f>
        <v>0</v>
      </c>
      <c r="BT82" s="48">
        <f>IF(BS82&gt;0,V82,W82)</f>
        <v>23.26139511477874</v>
      </c>
      <c r="BU82" s="46">
        <f>BS82/BT82</f>
        <v>0</v>
      </c>
      <c r="BV82" s="64" t="e">
        <f>BN82/BO82</f>
        <v>#DIV/0!</v>
      </c>
      <c r="BW82" s="16">
        <f>BB82+BN82+BY82</f>
        <v>0</v>
      </c>
      <c r="BX82" s="69">
        <f>BC82+BO82+BZ82</f>
        <v>42.073618339387735</v>
      </c>
      <c r="BY82" s="66">
        <v>0</v>
      </c>
      <c r="BZ82" s="15">
        <f>AZ82*$D$135</f>
        <v>42.073618339387735</v>
      </c>
      <c r="CA82" s="37">
        <f>BZ82-BY82</f>
        <v>42.073618339387735</v>
      </c>
      <c r="CB82" s="54">
        <f>CA82*(CA82&lt;&gt;0)</f>
        <v>42.073618339387735</v>
      </c>
      <c r="CC82" s="26">
        <f>CB82/$CB$127</f>
        <v>2.9839445630771431E-2</v>
      </c>
      <c r="CD82" s="47">
        <f>CC82 * $CA$127</f>
        <v>42.073618339387735</v>
      </c>
      <c r="CE82" s="48">
        <f>IF(CD82&gt;0, V82, W82)</f>
        <v>22.694331608118759</v>
      </c>
      <c r="CF82" s="65">
        <f>CD82/CE82</f>
        <v>1.8539263048547399</v>
      </c>
      <c r="CG82" t="s">
        <v>225</v>
      </c>
      <c r="CH82" s="66">
        <v>0</v>
      </c>
      <c r="CI82" s="15">
        <f>AZ82*$CH$130</f>
        <v>73.880426328647914</v>
      </c>
      <c r="CJ82" s="37">
        <f>CI82-CH82</f>
        <v>73.880426328647914</v>
      </c>
      <c r="CK82" s="54">
        <f>CJ82*(CJ82&lt;&gt;0)</f>
        <v>73.880426328647914</v>
      </c>
      <c r="CL82" s="26">
        <f>CK82/$CK$127</f>
        <v>1.0874363604452148E-2</v>
      </c>
      <c r="CM82" s="47">
        <f>CL82 * $CJ$127</f>
        <v>73.880426328647914</v>
      </c>
      <c r="CN82" s="48">
        <f>IF(CD82&gt;0,V82,W82)</f>
        <v>22.694331608118759</v>
      </c>
      <c r="CO82" s="65">
        <f>CM82/CN82</f>
        <v>3.255457248285631</v>
      </c>
      <c r="CP82" s="70">
        <f>N82</f>
        <v>0</v>
      </c>
      <c r="CQ82" s="1">
        <f>BW82+BY82</f>
        <v>0</v>
      </c>
    </row>
    <row r="83" spans="1:95" x14ac:dyDescent="0.2">
      <c r="A83" s="30" t="s">
        <v>168</v>
      </c>
      <c r="B83">
        <v>0</v>
      </c>
      <c r="C83">
        <v>0</v>
      </c>
      <c r="D83">
        <v>0.265822784810126</v>
      </c>
      <c r="E83">
        <v>0.734177215189873</v>
      </c>
      <c r="F83">
        <v>0.29902189101071203</v>
      </c>
      <c r="G83">
        <v>0.29902189101071203</v>
      </c>
      <c r="H83">
        <v>0.21057834898665301</v>
      </c>
      <c r="I83">
        <v>0.246663371230845</v>
      </c>
      <c r="J83">
        <v>0.22790780036951999</v>
      </c>
      <c r="K83">
        <v>0.261054441530088</v>
      </c>
      <c r="L83">
        <v>1.0018185379556901</v>
      </c>
      <c r="M83">
        <v>0.36165465939693803</v>
      </c>
      <c r="N83" s="21">
        <v>0</v>
      </c>
      <c r="O83">
        <v>1.0065681512437701</v>
      </c>
      <c r="P83">
        <v>0.98382352623877301</v>
      </c>
      <c r="Q83">
        <v>1.0209241176808199</v>
      </c>
      <c r="R83">
        <v>0.99295701183797402</v>
      </c>
      <c r="S83">
        <v>323.010009765625</v>
      </c>
      <c r="T83" s="27">
        <f>IF(C83,P83,R83)</f>
        <v>0.99295701183797402</v>
      </c>
      <c r="U83" s="27">
        <f>IF(D83 = 0,O83,Q83)</f>
        <v>1.0209241176808199</v>
      </c>
      <c r="V83" s="39">
        <f>S83*T83^(1-N83)</f>
        <v>320.73505409062983</v>
      </c>
      <c r="W83" s="38">
        <f>S83*U83^(N83+1)</f>
        <v>329.76870922204375</v>
      </c>
      <c r="X83" s="44">
        <f>0.5 * (D83-MAX($D$3:$D$126))/(MIN($D$3:$D$126)-MAX($D$3:$D$126)) + 0.75</f>
        <v>1.1127127620525838</v>
      </c>
      <c r="Y83" s="44">
        <f>AVERAGE(D83, F83, G83, H83, I83, J83, K83)</f>
        <v>0.25858150413552233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PERCENTILE($L$2:$L$126, 0.05)</f>
        <v>-7.9040341213011109E-2</v>
      </c>
      <c r="AG83" s="22">
        <f>PERCENTILE($L$2:$L$126, 0.95)</f>
        <v>0.99713792047032956</v>
      </c>
      <c r="AH83" s="22">
        <f>MIN(MAX(L83,AF83), AG83)</f>
        <v>0.99713792047032956</v>
      </c>
      <c r="AI83" s="22">
        <f>AH83-$AH$127+1</f>
        <v>2.0761782616833404</v>
      </c>
      <c r="AJ83" s="22">
        <f>PERCENTILE($M$2:$M$126, 0.02)</f>
        <v>-0.66434473742159872</v>
      </c>
      <c r="AK83" s="22">
        <f>PERCENTILE($M$2:$M$126, 0.98)</f>
        <v>1.2320583287577402</v>
      </c>
      <c r="AL83" s="22">
        <f>MIN(MAX(M83,AJ83), AK83)</f>
        <v>0.36165465939693803</v>
      </c>
      <c r="AM83" s="22">
        <f>AL83-$AL$127 + 1</f>
        <v>2.0259993968185368</v>
      </c>
      <c r="AN83" s="46">
        <v>1</v>
      </c>
      <c r="AO83" s="46">
        <v>0</v>
      </c>
      <c r="AP83" s="51">
        <v>1</v>
      </c>
      <c r="AQ83" s="21">
        <v>1</v>
      </c>
      <c r="AR83" s="17">
        <f>(AI83^4)*AB83*AE83*AN83</f>
        <v>18.580549688785155</v>
      </c>
      <c r="AS83" s="17">
        <f>(AI83^4) *Z83*AC83*AO83</f>
        <v>0</v>
      </c>
      <c r="AT83" s="17">
        <f>(AM83^4)*AA83*AP83*AQ83</f>
        <v>16.848345000579251</v>
      </c>
      <c r="AU83" s="17">
        <f>MIN(AR83, 0.05*AR$127)</f>
        <v>18.580549688785155</v>
      </c>
      <c r="AV83" s="17">
        <f>MIN(AS83, 0.05*AS$127)</f>
        <v>0</v>
      </c>
      <c r="AW83" s="17">
        <f>MIN(AT83, 0.05*AT$127)</f>
        <v>16.848345000579251</v>
      </c>
      <c r="AX83" s="14">
        <f>AU83/$AU$127</f>
        <v>2.8853714310165181E-2</v>
      </c>
      <c r="AY83" s="14">
        <f>AV83/$AV$127</f>
        <v>0</v>
      </c>
      <c r="AZ83" s="67">
        <f>AW83/$AW$127</f>
        <v>9.9581963424259616E-3</v>
      </c>
      <c r="BA83" s="21">
        <f>N83</f>
        <v>0</v>
      </c>
      <c r="BB83" s="66">
        <v>1938</v>
      </c>
      <c r="BC83" s="15">
        <f>$D$133*AX83</f>
        <v>3506.9958521147169</v>
      </c>
      <c r="BD83" s="19">
        <f>BC83-BB83</f>
        <v>1568.9958521147169</v>
      </c>
      <c r="BE83" s="53">
        <f>BD83*IF($BD$127 &gt; 0, (BD83&gt;0), (BD83&lt;0))</f>
        <v>1568.9958521147169</v>
      </c>
      <c r="BF83" s="61">
        <f>BE83/$BE$127</f>
        <v>6.6108450022444754E-2</v>
      </c>
      <c r="BG83" s="62">
        <f>BF83*$BD$127</f>
        <v>274.28395914312478</v>
      </c>
      <c r="BH83" s="63">
        <f>(IF(BG83 &gt; 0, V83, W83))</f>
        <v>320.73505409062983</v>
      </c>
      <c r="BI83" s="46">
        <f>BG83/BH83</f>
        <v>0.85517300228000837</v>
      </c>
      <c r="BJ83" s="64">
        <f>BB83/BC83</f>
        <v>0.55260972117528651</v>
      </c>
      <c r="BK83" s="66">
        <v>0</v>
      </c>
      <c r="BL83" s="66">
        <v>0</v>
      </c>
      <c r="BM83" s="66">
        <v>0</v>
      </c>
      <c r="BN83" s="10">
        <f>SUM(BK83:BM83)</f>
        <v>0</v>
      </c>
      <c r="BO83" s="15">
        <f>AY83*$D$132</f>
        <v>0</v>
      </c>
      <c r="BP83" s="9">
        <f>BO83-BN83</f>
        <v>0</v>
      </c>
      <c r="BQ83" s="53">
        <f>BP83*IF($BP$127 &gt; 0, (BP83&gt;0), (BP83&lt;0))</f>
        <v>0</v>
      </c>
      <c r="BR83" s="7">
        <f>BQ83/$BQ$127</f>
        <v>0</v>
      </c>
      <c r="BS83" s="62">
        <f>BR83*$BP$127</f>
        <v>0</v>
      </c>
      <c r="BT83" s="48">
        <f>IF(BS83&gt;0,V83,W83)</f>
        <v>329.76870922204375</v>
      </c>
      <c r="BU83" s="46">
        <f>BS83/BT83</f>
        <v>0</v>
      </c>
      <c r="BV83" s="64" t="e">
        <f>BN83/BO83</f>
        <v>#DIV/0!</v>
      </c>
      <c r="BW83" s="16">
        <f>BB83+BN83+BY83</f>
        <v>1938</v>
      </c>
      <c r="BX83" s="69">
        <f>BC83+BO83+BZ83</f>
        <v>3554.4566158827188</v>
      </c>
      <c r="BY83" s="66">
        <v>0</v>
      </c>
      <c r="BZ83" s="15">
        <f>AZ83*$D$135</f>
        <v>47.460763768002131</v>
      </c>
      <c r="CA83" s="37">
        <f>BZ83-BY83</f>
        <v>47.460763768002131</v>
      </c>
      <c r="CB83" s="54">
        <f>CA83*(CA83&lt;&gt;0)</f>
        <v>47.460763768002131</v>
      </c>
      <c r="CC83" s="26">
        <f>CB83/$CB$127</f>
        <v>3.3660116147519223E-2</v>
      </c>
      <c r="CD83" s="47">
        <f>CC83 * $CA$127</f>
        <v>47.460763768002124</v>
      </c>
      <c r="CE83" s="48">
        <f>IF(CD83&gt;0, V83, W83)</f>
        <v>320.73505409062983</v>
      </c>
      <c r="CF83" s="65">
        <f>CD83/CE83</f>
        <v>0.14797498172616697</v>
      </c>
      <c r="CG83" t="s">
        <v>225</v>
      </c>
      <c r="CH83" s="66">
        <v>0</v>
      </c>
      <c r="CI83" s="15">
        <f>AZ83*$CH$130</f>
        <v>83.340145189762879</v>
      </c>
      <c r="CJ83" s="37">
        <f>CI83-CH83</f>
        <v>83.340145189762879</v>
      </c>
      <c r="CK83" s="54">
        <f>CJ83*(CJ83&lt;&gt;0)</f>
        <v>83.340145189762879</v>
      </c>
      <c r="CL83" s="26">
        <f>CK83/$CK$127</f>
        <v>1.2266727287277429E-2</v>
      </c>
      <c r="CM83" s="47">
        <f>CL83 * $CJ$127</f>
        <v>83.340145189762879</v>
      </c>
      <c r="CN83" s="48">
        <f>IF(CD83&gt;0,V83,W83)</f>
        <v>320.73505409062983</v>
      </c>
      <c r="CO83" s="65">
        <f>CM83/CN83</f>
        <v>0.25984108729884425</v>
      </c>
      <c r="CP83" s="70">
        <f>N83</f>
        <v>0</v>
      </c>
      <c r="CQ83" s="1">
        <f>BW83+BY83</f>
        <v>1938</v>
      </c>
    </row>
    <row r="84" spans="1:95" x14ac:dyDescent="0.2">
      <c r="A84" s="30" t="s">
        <v>223</v>
      </c>
      <c r="B84">
        <v>0</v>
      </c>
      <c r="C84">
        <v>1</v>
      </c>
      <c r="D84">
        <v>0.81062469257255199</v>
      </c>
      <c r="E84">
        <v>0.18937530742744699</v>
      </c>
      <c r="F84">
        <v>0.69565217391304301</v>
      </c>
      <c r="G84">
        <v>0.69565217391304301</v>
      </c>
      <c r="H84">
        <v>0.89755590223608905</v>
      </c>
      <c r="I84">
        <v>0.59022360894435699</v>
      </c>
      <c r="J84">
        <v>0.72784523344396002</v>
      </c>
      <c r="K84">
        <v>0.71156666512529798</v>
      </c>
      <c r="L84">
        <v>0.74677693228034203</v>
      </c>
      <c r="M84">
        <v>0.96821361749020995</v>
      </c>
      <c r="N84" s="21">
        <v>0</v>
      </c>
      <c r="O84">
        <v>1</v>
      </c>
      <c r="P84">
        <v>0.99111111958821596</v>
      </c>
      <c r="Q84">
        <v>1.0316325777961499</v>
      </c>
      <c r="R84">
        <v>0.99881889874644303</v>
      </c>
      <c r="S84">
        <v>2.5599999427795401</v>
      </c>
      <c r="T84" s="27">
        <f>IF(C84,P84,R84)</f>
        <v>0.99111111958821596</v>
      </c>
      <c r="U84" s="27">
        <f>IF(D84 = 0,O84,Q84)</f>
        <v>1.0316325777961499</v>
      </c>
      <c r="V84" s="39">
        <f>S84*T84^(1-N84)</f>
        <v>2.537244409433999</v>
      </c>
      <c r="W84" s="38">
        <f>S84*U84^(N84+1)</f>
        <v>2.6409793401276533</v>
      </c>
      <c r="X84" s="44">
        <f>0.5 * (D84-MAX($D$3:$D$126))/(MIN($D$3:$D$126)-MAX($D$3:$D$126)) + 0.75</f>
        <v>0.83049454098509679</v>
      </c>
      <c r="Y84" s="44">
        <f>AVERAGE(D84, F84, G84, H84, I84, J84, K84)</f>
        <v>0.73273149287833461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PERCENTILE($L$2:$L$126, 0.05)</f>
        <v>-7.9040341213011109E-2</v>
      </c>
      <c r="AG84" s="22">
        <f>PERCENTILE($L$2:$L$126, 0.95)</f>
        <v>0.99713792047032956</v>
      </c>
      <c r="AH84" s="22">
        <f>MIN(MAX(L84,AF84), AG84)</f>
        <v>0.74677693228034203</v>
      </c>
      <c r="AI84" s="22">
        <f>AH84-$AH$127+1</f>
        <v>1.8258172734933531</v>
      </c>
      <c r="AJ84" s="22">
        <f>PERCENTILE($M$2:$M$126, 0.02)</f>
        <v>-0.66434473742159872</v>
      </c>
      <c r="AK84" s="22">
        <f>PERCENTILE($M$2:$M$126, 0.98)</f>
        <v>1.2320583287577402</v>
      </c>
      <c r="AL84" s="22">
        <f>MIN(MAX(M84,AJ84), AK84)</f>
        <v>0.96821361749020995</v>
      </c>
      <c r="AM84" s="22">
        <f>AL84-$AL$127 + 1</f>
        <v>2.6325583549118088</v>
      </c>
      <c r="AN84" s="46">
        <v>0</v>
      </c>
      <c r="AO84" s="49">
        <v>0</v>
      </c>
      <c r="AP84" s="51">
        <v>0.5</v>
      </c>
      <c r="AQ84" s="50">
        <v>1</v>
      </c>
      <c r="AR84" s="17">
        <f>(AI84^4)*AB84*AE84*AN84</f>
        <v>0</v>
      </c>
      <c r="AS84" s="17">
        <f>(AI84^4) *Z84*AC84*AO84</f>
        <v>0</v>
      </c>
      <c r="AT84" s="17">
        <f>(AM84^4)*AA84*AP84*AQ84</f>
        <v>24.01496906573389</v>
      </c>
      <c r="AU84" s="17">
        <f>MIN(AR84, 0.05*AR$127)</f>
        <v>0</v>
      </c>
      <c r="AV84" s="17">
        <f>MIN(AS84, 0.05*AS$127)</f>
        <v>0</v>
      </c>
      <c r="AW84" s="17">
        <f>MIN(AT84, 0.05*AT$127)</f>
        <v>24.01496906573389</v>
      </c>
      <c r="AX84" s="14">
        <f>AU84/$AU$127</f>
        <v>0</v>
      </c>
      <c r="AY84" s="14">
        <f>AV84/$AV$127</f>
        <v>0</v>
      </c>
      <c r="AZ84" s="67">
        <f>AW84/$AW$127</f>
        <v>1.4194021852332792E-2</v>
      </c>
      <c r="BA84" s="21">
        <f>N84</f>
        <v>0</v>
      </c>
      <c r="BB84" s="66">
        <v>0</v>
      </c>
      <c r="BC84" s="15">
        <f>$D$133*AX84</f>
        <v>0</v>
      </c>
      <c r="BD84" s="19">
        <f>BC84-BB84</f>
        <v>0</v>
      </c>
      <c r="BE84" s="53">
        <f>BD84*IF($BD$127 &gt; 0, (BD84&gt;0), (BD84&lt;0))</f>
        <v>0</v>
      </c>
      <c r="BF84" s="61">
        <f>BE84/$BE$127</f>
        <v>0</v>
      </c>
      <c r="BG84" s="62">
        <f>BF84*$BD$127</f>
        <v>0</v>
      </c>
      <c r="BH84" s="63">
        <f>(IF(BG84 &gt; 0, V84, W84))</f>
        <v>2.6409793401276533</v>
      </c>
      <c r="BI84" s="46">
        <f>BG84/BH84</f>
        <v>0</v>
      </c>
      <c r="BJ84" s="64" t="e">
        <f>BB84/BC84</f>
        <v>#DIV/0!</v>
      </c>
      <c r="BK84" s="66">
        <v>0</v>
      </c>
      <c r="BL84" s="66">
        <v>0</v>
      </c>
      <c r="BM84" s="66">
        <v>0</v>
      </c>
      <c r="BN84" s="10">
        <f>SUM(BK84:BM84)</f>
        <v>0</v>
      </c>
      <c r="BO84" s="15">
        <f>AY84*$D$132</f>
        <v>0</v>
      </c>
      <c r="BP84" s="9">
        <f>BO84-BN84</f>
        <v>0</v>
      </c>
      <c r="BQ84" s="53">
        <f>BP84*IF($BP$127 &gt; 0, (BP84&gt;0), (BP84&lt;0))</f>
        <v>0</v>
      </c>
      <c r="BR84" s="7">
        <f>BQ84/$BQ$127</f>
        <v>0</v>
      </c>
      <c r="BS84" s="62">
        <f>BR84*$BP$127</f>
        <v>0</v>
      </c>
      <c r="BT84" s="48">
        <f>IF(BS84&gt;0,V84,W84)</f>
        <v>2.6409793401276533</v>
      </c>
      <c r="BU84" s="46">
        <f>BS84/BT84</f>
        <v>0</v>
      </c>
      <c r="BV84" s="64" t="e">
        <f>BN84/BO84</f>
        <v>#DIV/0!</v>
      </c>
      <c r="BW84" s="16">
        <f>BB84+BN84+BY84</f>
        <v>38</v>
      </c>
      <c r="BX84" s="69">
        <f>BC84+BO84+BZ84</f>
        <v>67.648708148218091</v>
      </c>
      <c r="BY84" s="66">
        <v>38</v>
      </c>
      <c r="BZ84" s="15">
        <f>AZ84*$D$135</f>
        <v>67.648708148218091</v>
      </c>
      <c r="CA84" s="37">
        <f>BZ84-BY84</f>
        <v>29.648708148218091</v>
      </c>
      <c r="CB84" s="54">
        <f>CA84*(CA84&lt;&gt;0)</f>
        <v>29.648708148218091</v>
      </c>
      <c r="CC84" s="26">
        <f>CB84/$CB$127</f>
        <v>2.1027452587388706E-2</v>
      </c>
      <c r="CD84" s="47">
        <f>CC84 * $CA$127</f>
        <v>29.648708148218088</v>
      </c>
      <c r="CE84" s="48">
        <f>IF(CD84&gt;0, V84, W84)</f>
        <v>2.537244409433999</v>
      </c>
      <c r="CF84" s="65">
        <f>CD84/CE84</f>
        <v>11.685396975544833</v>
      </c>
      <c r="CG84" t="s">
        <v>225</v>
      </c>
      <c r="CH84" s="66">
        <v>0</v>
      </c>
      <c r="CI84" s="15">
        <f>AZ84*$CH$130</f>
        <v>118.78976888217314</v>
      </c>
      <c r="CJ84" s="37">
        <f>CI84-CH84</f>
        <v>118.78976888217314</v>
      </c>
      <c r="CK84" s="54">
        <f>CJ84*(CJ84&lt;&gt;0)</f>
        <v>118.78976888217314</v>
      </c>
      <c r="CL84" s="26">
        <f>CK84/$CK$127</f>
        <v>1.7484511168998101E-2</v>
      </c>
      <c r="CM84" s="47">
        <f>CL84 * $CJ$127</f>
        <v>118.78976888217314</v>
      </c>
      <c r="CN84" s="48">
        <f>IF(CD84&gt;0,V84,W84)</f>
        <v>2.537244409433999</v>
      </c>
      <c r="CO84" s="65">
        <f>CM84/CN84</f>
        <v>46.818417823875471</v>
      </c>
      <c r="CP84" s="70">
        <f>N84</f>
        <v>0</v>
      </c>
      <c r="CQ84" s="1">
        <f>BW84+BY84</f>
        <v>76</v>
      </c>
    </row>
    <row r="85" spans="1:95" x14ac:dyDescent="0.2">
      <c r="A85" s="30" t="s">
        <v>169</v>
      </c>
      <c r="B85">
        <v>0</v>
      </c>
      <c r="C85">
        <v>0</v>
      </c>
      <c r="D85">
        <v>0.26261467889908202</v>
      </c>
      <c r="E85">
        <v>0.73738532110091703</v>
      </c>
      <c r="F85">
        <v>0.229119638826185</v>
      </c>
      <c r="G85">
        <v>0.229119638826185</v>
      </c>
      <c r="H85">
        <v>0.66141732283464505</v>
      </c>
      <c r="I85">
        <v>0.49081364829396301</v>
      </c>
      <c r="J85">
        <v>0.56976543354726095</v>
      </c>
      <c r="K85">
        <v>0.36130935546978699</v>
      </c>
      <c r="L85">
        <v>0.30496640657552798</v>
      </c>
      <c r="M85">
        <v>0.53266527890808402</v>
      </c>
      <c r="N85" s="21">
        <v>0</v>
      </c>
      <c r="O85">
        <v>1.0235552664735701</v>
      </c>
      <c r="P85">
        <v>0.98994208083472401</v>
      </c>
      <c r="Q85">
        <v>1.0300071059700899</v>
      </c>
      <c r="R85">
        <v>0.98215654549806097</v>
      </c>
      <c r="S85">
        <v>21.5</v>
      </c>
      <c r="T85" s="27">
        <f>IF(C85,P85,R85)</f>
        <v>0.98215654549806097</v>
      </c>
      <c r="U85" s="27">
        <f>IF(D85 = 0,O85,Q85)</f>
        <v>1.0300071059700899</v>
      </c>
      <c r="V85" s="39">
        <f>S85*T85^(1-N85)</f>
        <v>21.116365728208311</v>
      </c>
      <c r="W85" s="38">
        <f>S85*U85^(N85+1)</f>
        <v>22.145152778356934</v>
      </c>
      <c r="X85" s="44">
        <f>0.5 * (D85-MAX($D$3:$D$126))/(MIN($D$3:$D$126)-MAX($D$3:$D$126)) + 0.75</f>
        <v>1.1143746247045145</v>
      </c>
      <c r="Y85" s="44">
        <f>AVERAGE(D85, F85, G85, H85, I85, J85, K85)</f>
        <v>0.40059424524244402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PERCENTILE($L$2:$L$126, 0.05)</f>
        <v>-7.9040341213011109E-2</v>
      </c>
      <c r="AG85" s="22">
        <f>PERCENTILE($L$2:$L$126, 0.95)</f>
        <v>0.99713792047032956</v>
      </c>
      <c r="AH85" s="22">
        <f>MIN(MAX(L85,AF85), AG85)</f>
        <v>0.30496640657552798</v>
      </c>
      <c r="AI85" s="22">
        <f>AH85-$AH$127+1</f>
        <v>1.3840067477885392</v>
      </c>
      <c r="AJ85" s="22">
        <f>PERCENTILE($M$2:$M$126, 0.02)</f>
        <v>-0.66434473742159872</v>
      </c>
      <c r="AK85" s="22">
        <f>PERCENTILE($M$2:$M$126, 0.98)</f>
        <v>1.2320583287577402</v>
      </c>
      <c r="AL85" s="22">
        <f>MIN(MAX(M85,AJ85), AK85)</f>
        <v>0.53266527890808402</v>
      </c>
      <c r="AM85" s="22">
        <f>AL85-$AL$127 + 1</f>
        <v>2.1970100163296826</v>
      </c>
      <c r="AN85" s="46">
        <v>1</v>
      </c>
      <c r="AO85" s="46">
        <v>1</v>
      </c>
      <c r="AP85" s="51">
        <v>1</v>
      </c>
      <c r="AQ85" s="21">
        <v>1</v>
      </c>
      <c r="AR85" s="17">
        <f>(AI85^4)*AB85*AE85*AN85</f>
        <v>3.6690432417688528</v>
      </c>
      <c r="AS85" s="17">
        <f>(AI85^4) *Z85*AC85*AO85</f>
        <v>3.6690432417688528</v>
      </c>
      <c r="AT85" s="17">
        <f>(AM85^4)*AA85*AP85*AQ85</f>
        <v>23.298509998033918</v>
      </c>
      <c r="AU85" s="17">
        <f>MIN(AR85, 0.05*AR$127)</f>
        <v>3.6690432417688528</v>
      </c>
      <c r="AV85" s="17">
        <f>MIN(AS85, 0.05*AS$127)</f>
        <v>3.6690432417688528</v>
      </c>
      <c r="AW85" s="17">
        <f>MIN(AT85, 0.05*AT$127)</f>
        <v>23.298509998033918</v>
      </c>
      <c r="AX85" s="14">
        <f>AU85/$AU$127</f>
        <v>5.6976530437922992E-3</v>
      </c>
      <c r="AY85" s="14">
        <f>AV85/$AV$127</f>
        <v>7.60560551063899E-3</v>
      </c>
      <c r="AZ85" s="67">
        <f>AW85/$AW$127</f>
        <v>1.3770559484532128E-2</v>
      </c>
      <c r="BA85" s="21">
        <f>N85</f>
        <v>0</v>
      </c>
      <c r="BB85" s="66">
        <v>903</v>
      </c>
      <c r="BC85" s="15">
        <f>$D$133*AX85</f>
        <v>692.51554155469125</v>
      </c>
      <c r="BD85" s="19">
        <f>BC85-BB85</f>
        <v>-210.48445844530875</v>
      </c>
      <c r="BE85" s="53">
        <f>BD85*IF($BD$127 &gt; 0, (BD85&gt;0), (BD85&lt;0))</f>
        <v>0</v>
      </c>
      <c r="BF85" s="61">
        <f>BE85/$BE$127</f>
        <v>0</v>
      </c>
      <c r="BG85" s="62">
        <f>BF85*$BD$127</f>
        <v>0</v>
      </c>
      <c r="BH85" s="63">
        <f>(IF(BG85 &gt; 0, V85, W85))</f>
        <v>22.145152778356934</v>
      </c>
      <c r="BI85" s="46">
        <f>BG85/BH85</f>
        <v>0</v>
      </c>
      <c r="BJ85" s="64">
        <f>BB85/BC85</f>
        <v>1.3039418551860555</v>
      </c>
      <c r="BK85" s="66">
        <v>624</v>
      </c>
      <c r="BL85" s="66">
        <v>1032</v>
      </c>
      <c r="BM85" s="66">
        <v>0</v>
      </c>
      <c r="BN85" s="10">
        <f>SUM(BK85:BM85)</f>
        <v>1656</v>
      </c>
      <c r="BO85" s="15">
        <f>AY85*$D$132</f>
        <v>1373.2377085789335</v>
      </c>
      <c r="BP85" s="9">
        <f>BO85-BN85</f>
        <v>-282.76229142106649</v>
      </c>
      <c r="BQ85" s="53">
        <f>BP85*IF($BP$127 &gt; 0, (BP85&gt;0), (BP85&lt;0))</f>
        <v>0</v>
      </c>
      <c r="BR85" s="7">
        <f>BQ85/$BQ$127</f>
        <v>0</v>
      </c>
      <c r="BS85" s="62">
        <f>BR85*$BP$127</f>
        <v>0</v>
      </c>
      <c r="BT85" s="48">
        <f>IF(BS85&gt;0,V85,W85)</f>
        <v>22.145152778356934</v>
      </c>
      <c r="BU85" s="46">
        <f>BS85/BT85</f>
        <v>0</v>
      </c>
      <c r="BV85" s="64">
        <f>BN85/BO85</f>
        <v>1.2059092097854474</v>
      </c>
      <c r="BW85" s="16">
        <f>BB85+BN85+BY85</f>
        <v>2645</v>
      </c>
      <c r="BX85" s="69">
        <f>BC85+BO85+BZ85</f>
        <v>2131.3837366369048</v>
      </c>
      <c r="BY85" s="66">
        <v>86</v>
      </c>
      <c r="BZ85" s="15">
        <f>AZ85*$D$135</f>
        <v>65.630486503280125</v>
      </c>
      <c r="CA85" s="37">
        <f>BZ85-BY85</f>
        <v>-20.369513496719875</v>
      </c>
      <c r="CB85" s="54">
        <f>CA85*(CA85&lt;&gt;0)</f>
        <v>-20.369513496719875</v>
      </c>
      <c r="CC85" s="26">
        <f>CB85/$CB$127</f>
        <v>-1.4446463472850968E-2</v>
      </c>
      <c r="CD85" s="47">
        <f>CC85 * $CA$127</f>
        <v>-20.369513496719875</v>
      </c>
      <c r="CE85" s="48">
        <f>IF(CD85&gt;0, V85, W85)</f>
        <v>22.145152778356934</v>
      </c>
      <c r="CF85" s="65">
        <f>CD85/CE85</f>
        <v>-0.91981815165563274</v>
      </c>
      <c r="CG85" t="s">
        <v>225</v>
      </c>
      <c r="CH85" s="66">
        <v>0</v>
      </c>
      <c r="CI85" s="15">
        <f>AZ85*$CH$130</f>
        <v>115.24581232604937</v>
      </c>
      <c r="CJ85" s="37">
        <f>CI85-CH85</f>
        <v>115.24581232604937</v>
      </c>
      <c r="CK85" s="54">
        <f>CJ85*(CJ85&lt;&gt;0)</f>
        <v>115.24581232604937</v>
      </c>
      <c r="CL85" s="26">
        <f>CK85/$CK$127</f>
        <v>1.6962880825147093E-2</v>
      </c>
      <c r="CM85" s="47">
        <f>CL85 * $CJ$127</f>
        <v>115.24581232604937</v>
      </c>
      <c r="CN85" s="48">
        <f>IF(CD85&gt;0,V85,W85)</f>
        <v>22.145152778356934</v>
      </c>
      <c r="CO85" s="65">
        <f>CM85/CN85</f>
        <v>5.204110058734039</v>
      </c>
      <c r="CP85" s="70">
        <f>N85</f>
        <v>0</v>
      </c>
      <c r="CQ85" s="1">
        <f>BW85+BY85</f>
        <v>2731</v>
      </c>
    </row>
    <row r="86" spans="1:95" x14ac:dyDescent="0.2">
      <c r="A86" s="30" t="s">
        <v>211</v>
      </c>
      <c r="B86">
        <v>1</v>
      </c>
      <c r="C86">
        <v>1</v>
      </c>
      <c r="D86">
        <v>0.39325842696629199</v>
      </c>
      <c r="E86">
        <v>0.60674157303370702</v>
      </c>
      <c r="F86">
        <v>0.49443671766342101</v>
      </c>
      <c r="G86">
        <v>0.49443671766342101</v>
      </c>
      <c r="H86">
        <v>0.14611872146118701</v>
      </c>
      <c r="I86">
        <v>0.21461187214611799</v>
      </c>
      <c r="J86">
        <v>0.17708419570470599</v>
      </c>
      <c r="K86">
        <v>0.295900200193074</v>
      </c>
      <c r="L86">
        <v>0.50221642083374496</v>
      </c>
      <c r="M86">
        <v>0.325878536854391</v>
      </c>
      <c r="N86" s="21">
        <v>0</v>
      </c>
      <c r="O86">
        <v>1.0036328837114501</v>
      </c>
      <c r="P86">
        <v>0.98379525275589996</v>
      </c>
      <c r="Q86">
        <v>0.99805348349255896</v>
      </c>
      <c r="R86">
        <v>0.98656529006329197</v>
      </c>
      <c r="S86">
        <v>3.1500000953674299</v>
      </c>
      <c r="T86" s="27">
        <f>IF(C86,P86,R86)</f>
        <v>0.98379525275589996</v>
      </c>
      <c r="U86" s="27">
        <f>IF(D86 = 0,O86,Q86)</f>
        <v>0.99805348349255896</v>
      </c>
      <c r="V86" s="39">
        <f>S86*T86^(1-N86)</f>
        <v>3.0989551400031097</v>
      </c>
      <c r="W86" s="38">
        <f>S86*U86^(N86+1)</f>
        <v>3.1438685681833562</v>
      </c>
      <c r="X86" s="44">
        <f>0.5 * (D86-MAX($D$3:$D$126))/(MIN($D$3:$D$126)-MAX($D$3:$D$126)) + 0.75</f>
        <v>1.0466985654841143</v>
      </c>
      <c r="Y86" s="44">
        <f>AVERAGE(D86, F86, G86, H86, I86, J86, K86)</f>
        <v>0.31654955025688841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PERCENTILE($L$2:$L$126, 0.05)</f>
        <v>-7.9040341213011109E-2</v>
      </c>
      <c r="AG86" s="22">
        <f>PERCENTILE($L$2:$L$126, 0.95)</f>
        <v>0.99713792047032956</v>
      </c>
      <c r="AH86" s="22">
        <f>MIN(MAX(L86,AF86), AG86)</f>
        <v>0.50221642083374496</v>
      </c>
      <c r="AI86" s="22">
        <f>AH86-$AH$127+1</f>
        <v>1.5812567620467561</v>
      </c>
      <c r="AJ86" s="22">
        <f>PERCENTILE($M$2:$M$126, 0.02)</f>
        <v>-0.66434473742159872</v>
      </c>
      <c r="AK86" s="22">
        <f>PERCENTILE($M$2:$M$126, 0.98)</f>
        <v>1.2320583287577402</v>
      </c>
      <c r="AL86" s="22">
        <f>MIN(MAX(M86,AJ86), AK86)</f>
        <v>0.325878536854391</v>
      </c>
      <c r="AM86" s="22">
        <f>AL86-$AL$127 + 1</f>
        <v>1.9902232742759898</v>
      </c>
      <c r="AN86" s="46">
        <v>0</v>
      </c>
      <c r="AO86" s="49">
        <v>0</v>
      </c>
      <c r="AP86" s="51">
        <v>0.5</v>
      </c>
      <c r="AQ86" s="50">
        <v>1</v>
      </c>
      <c r="AR86" s="17">
        <f>(AI86^4)*AB86*AE86*AN86</f>
        <v>0</v>
      </c>
      <c r="AS86" s="17">
        <f>(AI86^4) *Z86*AC86*AO86</f>
        <v>0</v>
      </c>
      <c r="AT86" s="17">
        <f>(AM86^4)*AA86*AP86*AQ86</f>
        <v>7.8447156673660965</v>
      </c>
      <c r="AU86" s="17">
        <f>MIN(AR86, 0.05*AR$127)</f>
        <v>0</v>
      </c>
      <c r="AV86" s="17">
        <f>MIN(AS86, 0.05*AS$127)</f>
        <v>0</v>
      </c>
      <c r="AW86" s="17">
        <f>MIN(AT86, 0.05*AT$127)</f>
        <v>7.8447156673660965</v>
      </c>
      <c r="AX86" s="14">
        <f>AU86/$AU$127</f>
        <v>0</v>
      </c>
      <c r="AY86" s="14">
        <f>AV86/$AV$127</f>
        <v>0</v>
      </c>
      <c r="AZ86" s="67">
        <f>AW86/$AW$127</f>
        <v>4.6366108281526127E-3</v>
      </c>
      <c r="BA86" s="21">
        <f>N86</f>
        <v>0</v>
      </c>
      <c r="BB86" s="66">
        <v>0</v>
      </c>
      <c r="BC86" s="15">
        <f>$D$133*AX86</f>
        <v>0</v>
      </c>
      <c r="BD86" s="19">
        <f>BC86-BB86</f>
        <v>0</v>
      </c>
      <c r="BE86" s="53">
        <f>BD86*IF($BD$127 &gt; 0, (BD86&gt;0), (BD86&lt;0))</f>
        <v>0</v>
      </c>
      <c r="BF86" s="61">
        <f>BE86/$BE$127</f>
        <v>0</v>
      </c>
      <c r="BG86" s="62">
        <f>BF86*$BD$127</f>
        <v>0</v>
      </c>
      <c r="BH86" s="63">
        <f>(IF(BG86 &gt; 0, V86, W86))</f>
        <v>3.1438685681833562</v>
      </c>
      <c r="BI86" s="46">
        <f>BG86/BH86</f>
        <v>0</v>
      </c>
      <c r="BJ86" s="64" t="e">
        <f>BB86/BC86</f>
        <v>#DIV/0!</v>
      </c>
      <c r="BK86" s="66">
        <v>0</v>
      </c>
      <c r="BL86" s="66">
        <v>0</v>
      </c>
      <c r="BM86" s="66">
        <v>0</v>
      </c>
      <c r="BN86" s="10">
        <f>SUM(BK86:BM86)</f>
        <v>0</v>
      </c>
      <c r="BO86" s="15">
        <f>AY86*$D$132</f>
        <v>0</v>
      </c>
      <c r="BP86" s="9">
        <f>BO86-BN86</f>
        <v>0</v>
      </c>
      <c r="BQ86" s="53">
        <f>BP86*IF($BP$127 &gt; 0, (BP86&gt;0), (BP86&lt;0))</f>
        <v>0</v>
      </c>
      <c r="BR86" s="7">
        <f>BQ86/$BQ$127</f>
        <v>0</v>
      </c>
      <c r="BS86" s="62">
        <f>BR86*$BP$127</f>
        <v>0</v>
      </c>
      <c r="BT86" s="48">
        <f>IF(BS86&gt;0,V86,W86)</f>
        <v>3.1438685681833562</v>
      </c>
      <c r="BU86" s="46">
        <f>BS86/BT86</f>
        <v>0</v>
      </c>
      <c r="BV86" s="64" t="e">
        <f>BN86/BO86</f>
        <v>#DIV/0!</v>
      </c>
      <c r="BW86" s="16">
        <f>BB86+BN86+BY86</f>
        <v>32</v>
      </c>
      <c r="BX86" s="69">
        <f>BC86+BO86+BZ86</f>
        <v>22.09808720697535</v>
      </c>
      <c r="BY86" s="66">
        <v>32</v>
      </c>
      <c r="BZ86" s="15">
        <f>AZ86*$D$135</f>
        <v>22.09808720697535</v>
      </c>
      <c r="CA86" s="37">
        <f>BZ86-BY86</f>
        <v>-9.9019127930246498</v>
      </c>
      <c r="CB86" s="54">
        <f>CA86*(CA86&lt;&gt;0)</f>
        <v>-9.9019127930246498</v>
      </c>
      <c r="CC86" s="26">
        <f>CB86/$CB$127</f>
        <v>-7.0226331865423011E-3</v>
      </c>
      <c r="CD86" s="47">
        <f>CC86 * $CA$127</f>
        <v>-9.9019127930246498</v>
      </c>
      <c r="CE86" s="48">
        <f>IF(CD86&gt;0, V86, W86)</f>
        <v>3.1438685681833562</v>
      </c>
      <c r="CF86" s="65">
        <f>CD86/CE86</f>
        <v>-3.1495950222710301</v>
      </c>
      <c r="CG86" t="s">
        <v>225</v>
      </c>
      <c r="CH86" s="66">
        <v>0</v>
      </c>
      <c r="CI86" s="15">
        <f>AZ86*$CH$130</f>
        <v>38.803796020809216</v>
      </c>
      <c r="CJ86" s="37">
        <f>CI86-CH86</f>
        <v>38.803796020809216</v>
      </c>
      <c r="CK86" s="54">
        <f>CJ86*(CJ86&lt;&gt;0)</f>
        <v>38.803796020809216</v>
      </c>
      <c r="CL86" s="26">
        <f>CK86/$CK$127</f>
        <v>5.7114801325889326E-3</v>
      </c>
      <c r="CM86" s="47">
        <f>CL86 * $CJ$127</f>
        <v>38.803796020809216</v>
      </c>
      <c r="CN86" s="48">
        <f>IF(CD86&gt;0,V86,W86)</f>
        <v>3.1438685681833562</v>
      </c>
      <c r="CO86" s="65">
        <f>CM86/CN86</f>
        <v>12.342690280857219</v>
      </c>
      <c r="CP86" s="70">
        <f>N86</f>
        <v>0</v>
      </c>
      <c r="CQ86" s="1">
        <f>BW86+BY86</f>
        <v>64</v>
      </c>
    </row>
    <row r="87" spans="1:95" x14ac:dyDescent="0.2">
      <c r="A87" s="30" t="s">
        <v>216</v>
      </c>
      <c r="B87">
        <v>0</v>
      </c>
      <c r="C87">
        <v>0</v>
      </c>
      <c r="D87">
        <v>0.17912834866053501</v>
      </c>
      <c r="E87">
        <v>0.82087165133946405</v>
      </c>
      <c r="F87">
        <v>0.90019880715705702</v>
      </c>
      <c r="G87">
        <v>0.90019880715705702</v>
      </c>
      <c r="H87">
        <v>0.15432873274780401</v>
      </c>
      <c r="I87">
        <v>0.84107068172312804</v>
      </c>
      <c r="J87">
        <v>0.360279575415623</v>
      </c>
      <c r="K87">
        <v>0.56949384898539102</v>
      </c>
      <c r="L87">
        <v>0.69513629251286801</v>
      </c>
      <c r="M87">
        <v>0.99905304983610799</v>
      </c>
      <c r="N87" s="21">
        <v>0</v>
      </c>
      <c r="O87">
        <v>1.00665910094983</v>
      </c>
      <c r="P87">
        <v>0.99377447654843298</v>
      </c>
      <c r="Q87">
        <v>1.0022988484747499</v>
      </c>
      <c r="R87">
        <v>0.99694969360929697</v>
      </c>
      <c r="S87">
        <v>10.149999618530201</v>
      </c>
      <c r="T87" s="27">
        <f>IF(C87,P87,R87)</f>
        <v>0.99694969360929697</v>
      </c>
      <c r="U87" s="27">
        <f>IF(D87 = 0,O87,Q87)</f>
        <v>1.0022988484747499</v>
      </c>
      <c r="V87" s="39">
        <f>S87*T87^(1-N87)</f>
        <v>10.119039009828164</v>
      </c>
      <c r="W87" s="38">
        <f>S87*U87^(N87+1)</f>
        <v>10.173332929671972</v>
      </c>
      <c r="X87" s="44">
        <f>0.5 * (D87-MAX($D$3:$D$126))/(MIN($D$3:$D$126)-MAX($D$3:$D$126)) + 0.75</f>
        <v>1.1576222038111024</v>
      </c>
      <c r="Y87" s="44">
        <f>AVERAGE(D87, F87, G87, H87, I87, J87, K87)</f>
        <v>0.55781411454951357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PERCENTILE($L$2:$L$126, 0.05)</f>
        <v>-7.9040341213011109E-2</v>
      </c>
      <c r="AG87" s="22">
        <f>PERCENTILE($L$2:$L$126, 0.95)</f>
        <v>0.99713792047032956</v>
      </c>
      <c r="AH87" s="22">
        <f>MIN(MAX(L87,AF87), AG87)</f>
        <v>0.69513629251286801</v>
      </c>
      <c r="AI87" s="22">
        <f>AH87-$AH$127+1</f>
        <v>1.7741766337258791</v>
      </c>
      <c r="AJ87" s="22">
        <f>PERCENTILE($M$2:$M$126, 0.02)</f>
        <v>-0.66434473742159872</v>
      </c>
      <c r="AK87" s="22">
        <f>PERCENTILE($M$2:$M$126, 0.98)</f>
        <v>1.2320583287577402</v>
      </c>
      <c r="AL87" s="22">
        <f>MIN(MAX(M87,AJ87), AK87)</f>
        <v>0.99905304983610799</v>
      </c>
      <c r="AM87" s="22">
        <f>AL87-$AL$127 + 1</f>
        <v>2.6633977872577068</v>
      </c>
      <c r="AN87" s="46">
        <v>0</v>
      </c>
      <c r="AO87" s="49">
        <v>0</v>
      </c>
      <c r="AP87" s="51">
        <v>0.5</v>
      </c>
      <c r="AQ87" s="50">
        <v>1</v>
      </c>
      <c r="AR87" s="17">
        <f>(AI87^4)*AB87*AE87*AN87</f>
        <v>0</v>
      </c>
      <c r="AS87" s="17">
        <f>(AI87^4) *Z87*AC87*AO87</f>
        <v>0</v>
      </c>
      <c r="AT87" s="17">
        <f>(AM87^4)*AA87*AP87*AQ87</f>
        <v>25.160203111605448</v>
      </c>
      <c r="AU87" s="17">
        <f>MIN(AR87, 0.05*AR$127)</f>
        <v>0</v>
      </c>
      <c r="AV87" s="17">
        <f>MIN(AS87, 0.05*AS$127)</f>
        <v>0</v>
      </c>
      <c r="AW87" s="17">
        <f>MIN(AT87, 0.05*AT$127)</f>
        <v>25.160203111605448</v>
      </c>
      <c r="AX87" s="14">
        <f>AU87/$AU$127</f>
        <v>0</v>
      </c>
      <c r="AY87" s="14">
        <f>AV87/$AV$127</f>
        <v>0</v>
      </c>
      <c r="AZ87" s="67">
        <f>AW87/$AW$127</f>
        <v>1.4870911213657466E-2</v>
      </c>
      <c r="BA87" s="21">
        <f>N87</f>
        <v>0</v>
      </c>
      <c r="BB87" s="66">
        <v>0</v>
      </c>
      <c r="BC87" s="15">
        <f>$D$133*AX87</f>
        <v>0</v>
      </c>
      <c r="BD87" s="19">
        <f>BC87-BB87</f>
        <v>0</v>
      </c>
      <c r="BE87" s="53">
        <f>BD87*IF($BD$127 &gt; 0, (BD87&gt;0), (BD87&lt;0))</f>
        <v>0</v>
      </c>
      <c r="BF87" s="61">
        <f>BE87/$BE$127</f>
        <v>0</v>
      </c>
      <c r="BG87" s="62">
        <f>BF87*$BD$127</f>
        <v>0</v>
      </c>
      <c r="BH87" s="63">
        <f>(IF(BG87 &gt; 0, V87, W87))</f>
        <v>10.173332929671972</v>
      </c>
      <c r="BI87" s="46">
        <f>BG87/BH87</f>
        <v>0</v>
      </c>
      <c r="BJ87" s="64" t="e">
        <f>BB87/BC87</f>
        <v>#DIV/0!</v>
      </c>
      <c r="BK87" s="66">
        <v>0</v>
      </c>
      <c r="BL87" s="66">
        <v>0</v>
      </c>
      <c r="BM87" s="66">
        <v>0</v>
      </c>
      <c r="BN87" s="10">
        <f>SUM(BK87:BM87)</f>
        <v>0</v>
      </c>
      <c r="BO87" s="15">
        <f>AY87*$D$132</f>
        <v>0</v>
      </c>
      <c r="BP87" s="9">
        <f>BO87-BN87</f>
        <v>0</v>
      </c>
      <c r="BQ87" s="53">
        <f>BP87*IF($BP$127 &gt; 0, (BP87&gt;0), (BP87&lt;0))</f>
        <v>0</v>
      </c>
      <c r="BR87" s="7">
        <f>BQ87/$BQ$127</f>
        <v>0</v>
      </c>
      <c r="BS87" s="62">
        <f>BR87*$BP$127</f>
        <v>0</v>
      </c>
      <c r="BT87" s="48">
        <f>IF(BS87&gt;0,V87,W87)</f>
        <v>10.173332929671972</v>
      </c>
      <c r="BU87" s="46">
        <f>BS87/BT87</f>
        <v>0</v>
      </c>
      <c r="BV87" s="64" t="e">
        <f>BN87/BO87</f>
        <v>#DIV/0!</v>
      </c>
      <c r="BW87" s="16">
        <f>BB87+BN87+BY87</f>
        <v>122</v>
      </c>
      <c r="BX87" s="69">
        <f>BC87+BO87+BZ87</f>
        <v>70.874762844291482</v>
      </c>
      <c r="BY87" s="66">
        <v>122</v>
      </c>
      <c r="BZ87" s="15">
        <f>AZ87*$D$135</f>
        <v>70.874762844291482</v>
      </c>
      <c r="CA87" s="37">
        <f>BZ87-BY87</f>
        <v>-51.125237155708518</v>
      </c>
      <c r="CB87" s="54">
        <f>CA87*(CA87&lt;&gt;0)</f>
        <v>-51.125237155708518</v>
      </c>
      <c r="CC87" s="26">
        <f>CB87/$CB$127</f>
        <v>-3.6259033443764889E-2</v>
      </c>
      <c r="CD87" s="47">
        <f>CC87 * $CA$127</f>
        <v>-51.125237155708518</v>
      </c>
      <c r="CE87" s="48">
        <f>IF(CD87&gt;0, V87, W87)</f>
        <v>10.173332929671972</v>
      </c>
      <c r="CF87" s="65">
        <f>CD87/CE87</f>
        <v>-5.0254166957020052</v>
      </c>
      <c r="CG87" t="s">
        <v>225</v>
      </c>
      <c r="CH87" s="66">
        <v>0</v>
      </c>
      <c r="CI87" s="15">
        <f>AZ87*$CH$130</f>
        <v>124.45465594709933</v>
      </c>
      <c r="CJ87" s="37">
        <f>CI87-CH87</f>
        <v>124.45465594709933</v>
      </c>
      <c r="CK87" s="54">
        <f>CJ87*(CJ87&lt;&gt;0)</f>
        <v>124.45465594709933</v>
      </c>
      <c r="CL87" s="26">
        <f>CK87/$CK$127</f>
        <v>1.8318318508551559E-2</v>
      </c>
      <c r="CM87" s="47">
        <f>CL87 * $CJ$127</f>
        <v>124.45465594709933</v>
      </c>
      <c r="CN87" s="48">
        <f>IF(CD87&gt;0,V87,W87)</f>
        <v>10.173332929671972</v>
      </c>
      <c r="CO87" s="65">
        <f>CM87/CN87</f>
        <v>12.233420139442172</v>
      </c>
      <c r="CP87" s="70">
        <f>N87</f>
        <v>0</v>
      </c>
      <c r="CQ87" s="1">
        <f>BW87+BY87</f>
        <v>244</v>
      </c>
    </row>
    <row r="88" spans="1:95" x14ac:dyDescent="0.2">
      <c r="A88" s="30" t="s">
        <v>248</v>
      </c>
      <c r="B88">
        <v>0</v>
      </c>
      <c r="C88">
        <v>0</v>
      </c>
      <c r="D88">
        <v>0.27726675427069603</v>
      </c>
      <c r="E88">
        <v>0.72273324572930298</v>
      </c>
      <c r="F88">
        <v>0.174193548387096</v>
      </c>
      <c r="G88">
        <v>0.174193548387096</v>
      </c>
      <c r="H88">
        <v>0.35176651305683498</v>
      </c>
      <c r="I88">
        <v>0.20122887864823299</v>
      </c>
      <c r="J88">
        <v>0.26605559751380198</v>
      </c>
      <c r="K88">
        <v>0.21527928046883199</v>
      </c>
      <c r="L88">
        <v>-4.0433401176247802E-2</v>
      </c>
      <c r="M88">
        <v>0.127415860754588</v>
      </c>
      <c r="N88" s="21">
        <v>0</v>
      </c>
      <c r="O88">
        <v>0.99798494206296295</v>
      </c>
      <c r="P88">
        <v>0.93581941972882798</v>
      </c>
      <c r="Q88">
        <v>1.02142853699449</v>
      </c>
      <c r="R88">
        <v>0.99296121207379495</v>
      </c>
      <c r="S88">
        <v>7.3400001525878897</v>
      </c>
      <c r="T88" s="27">
        <f>IF(C88,P88,R88)</f>
        <v>0.99296121207379495</v>
      </c>
      <c r="U88" s="27">
        <f>IF(D88 = 0,O88,Q88)</f>
        <v>1.02142853699449</v>
      </c>
      <c r="V88" s="39">
        <f>S88*T88^(1-N88)</f>
        <v>7.2883354481355109</v>
      </c>
      <c r="W88" s="38">
        <f>S88*U88^(N88+1)</f>
        <v>7.4972856173971811</v>
      </c>
      <c r="X88" s="44">
        <f>0.5 * (D88-MAX($D$3:$D$126))/(MIN($D$3:$D$126)-MAX($D$3:$D$126)) + 0.75</f>
        <v>1.106784558320006</v>
      </c>
      <c r="Y88" s="44">
        <f>AVERAGE(D88, F88, G88, H88, I88, J88, K88)</f>
        <v>0.23714058867608426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PERCENTILE($L$2:$L$126, 0.05)</f>
        <v>-7.9040341213011109E-2</v>
      </c>
      <c r="AG88" s="22">
        <f>PERCENTILE($L$2:$L$126, 0.95)</f>
        <v>0.99713792047032956</v>
      </c>
      <c r="AH88" s="22">
        <f>MIN(MAX(L88,AF88), AG88)</f>
        <v>-4.0433401176247802E-2</v>
      </c>
      <c r="AI88" s="22">
        <f>AH88-$AH$127+1</f>
        <v>1.0386069400367632</v>
      </c>
      <c r="AJ88" s="22">
        <f>PERCENTILE($M$2:$M$126, 0.02)</f>
        <v>-0.66434473742159872</v>
      </c>
      <c r="AK88" s="22">
        <f>PERCENTILE($M$2:$M$126, 0.98)</f>
        <v>1.2320583287577402</v>
      </c>
      <c r="AL88" s="22">
        <f>MIN(MAX(M88,AJ88), AK88)</f>
        <v>0.127415860754588</v>
      </c>
      <c r="AM88" s="22">
        <f>AL88-$AL$127 + 1</f>
        <v>1.7917605981761868</v>
      </c>
      <c r="AN88" s="46">
        <v>0</v>
      </c>
      <c r="AO88" s="49">
        <v>0</v>
      </c>
      <c r="AP88" s="51">
        <v>0</v>
      </c>
      <c r="AQ88" s="50">
        <v>1</v>
      </c>
      <c r="AR88" s="17">
        <f>(AI88^4)*AB88*AE88*AN88</f>
        <v>0</v>
      </c>
      <c r="AS88" s="17">
        <f>(AI88^4) *Z88*AC88*AO88</f>
        <v>0</v>
      </c>
      <c r="AT88" s="17">
        <f>(AM88^4)*AA88*AP88*AQ88</f>
        <v>0</v>
      </c>
      <c r="AU88" s="17">
        <f>MIN(AR88, 0.05*AR$127)</f>
        <v>0</v>
      </c>
      <c r="AV88" s="17">
        <f>MIN(AS88, 0.05*AS$127)</f>
        <v>0</v>
      </c>
      <c r="AW88" s="17">
        <f>MIN(AT88, 0.05*AT$127)</f>
        <v>0</v>
      </c>
      <c r="AX88" s="14">
        <f>AU88/$AU$127</f>
        <v>0</v>
      </c>
      <c r="AY88" s="14">
        <f>AV88/$AV$127</f>
        <v>0</v>
      </c>
      <c r="AZ88" s="67">
        <f>AW88/$AW$127</f>
        <v>0</v>
      </c>
      <c r="BA88" s="21">
        <f>N88</f>
        <v>0</v>
      </c>
      <c r="BB88" s="66">
        <v>0</v>
      </c>
      <c r="BC88" s="15">
        <f>$D$133*AX88</f>
        <v>0</v>
      </c>
      <c r="BD88" s="19">
        <f>BC88-BB88</f>
        <v>0</v>
      </c>
      <c r="BE88" s="53">
        <f>BD88*IF($BD$127 &gt; 0, (BD88&gt;0), (BD88&lt;0))</f>
        <v>0</v>
      </c>
      <c r="BF88" s="61">
        <f>BE88/$BE$127</f>
        <v>0</v>
      </c>
      <c r="BG88" s="62">
        <f>BF88*$BD$127</f>
        <v>0</v>
      </c>
      <c r="BH88" s="63">
        <f>(IF(BG88 &gt; 0, V88, W88))</f>
        <v>7.4972856173971811</v>
      </c>
      <c r="BI88" s="46">
        <f>BG88/BH88</f>
        <v>0</v>
      </c>
      <c r="BJ88" s="64" t="e">
        <f>BB88/BC88</f>
        <v>#DIV/0!</v>
      </c>
      <c r="BK88" s="66">
        <v>0</v>
      </c>
      <c r="BL88" s="66">
        <v>0</v>
      </c>
      <c r="BM88" s="66">
        <v>0</v>
      </c>
      <c r="BN88" s="10">
        <f>SUM(BK88:BM88)</f>
        <v>0</v>
      </c>
      <c r="BO88" s="15">
        <f>AY88*$D$132</f>
        <v>0</v>
      </c>
      <c r="BP88" s="9">
        <f>BO88-BN88</f>
        <v>0</v>
      </c>
      <c r="BQ88" s="53">
        <f>BP88*IF($BP$127 &gt; 0, (BP88&gt;0), (BP88&lt;0))</f>
        <v>0</v>
      </c>
      <c r="BR88" s="7">
        <f>BQ88/$BQ$127</f>
        <v>0</v>
      </c>
      <c r="BS88" s="62">
        <f>BR88*$BP$127</f>
        <v>0</v>
      </c>
      <c r="BT88" s="48">
        <f>IF(BS88&gt;0,V88,W88)</f>
        <v>7.4972856173971811</v>
      </c>
      <c r="BU88" s="46">
        <f>BS88/BT88</f>
        <v>0</v>
      </c>
      <c r="BV88" s="64" t="e">
        <f>BN88/BO88</f>
        <v>#DIV/0!</v>
      </c>
      <c r="BW88" s="16">
        <f>BB88+BN88+BY88</f>
        <v>0</v>
      </c>
      <c r="BX88" s="69">
        <f>BC88+BO88+BZ88</f>
        <v>0</v>
      </c>
      <c r="BY88" s="66">
        <v>0</v>
      </c>
      <c r="BZ88" s="15">
        <f>AZ88*$D$135</f>
        <v>0</v>
      </c>
      <c r="CA88" s="37">
        <f>BZ88-BY88</f>
        <v>0</v>
      </c>
      <c r="CB88" s="54">
        <f>CA88*(CA88&lt;&gt;0)</f>
        <v>0</v>
      </c>
      <c r="CC88" s="26">
        <f>CB88/$CB$127</f>
        <v>0</v>
      </c>
      <c r="CD88" s="47">
        <f>CC88 * $CA$127</f>
        <v>0</v>
      </c>
      <c r="CE88" s="48">
        <f>IF(CD88&gt;0, V88, W88)</f>
        <v>7.4972856173971811</v>
      </c>
      <c r="CF88" s="65">
        <f>CD88/CE88</f>
        <v>0</v>
      </c>
      <c r="CG88" t="s">
        <v>225</v>
      </c>
      <c r="CH88" s="66">
        <v>90</v>
      </c>
      <c r="CI88" s="15">
        <f>AZ88*$CH$130</f>
        <v>0</v>
      </c>
      <c r="CJ88" s="37">
        <f>CI88-CH88</f>
        <v>-90</v>
      </c>
      <c r="CK88" s="54">
        <f>CJ88*(CJ88&lt;&gt;0)</f>
        <v>-90</v>
      </c>
      <c r="CL88" s="26">
        <f>CK88/$CK$127</f>
        <v>-1.324698263173388E-2</v>
      </c>
      <c r="CM88" s="47">
        <f>CL88 * $CJ$127</f>
        <v>-90</v>
      </c>
      <c r="CN88" s="48">
        <f>IF(CD88&gt;0,V88,W88)</f>
        <v>7.4972856173971811</v>
      </c>
      <c r="CO88" s="65">
        <f>CM88/CN88</f>
        <v>-12.004344584546471</v>
      </c>
      <c r="CP88" s="70">
        <f>N88</f>
        <v>0</v>
      </c>
      <c r="CQ88" s="1">
        <f>BW88+BY88</f>
        <v>0</v>
      </c>
    </row>
    <row r="89" spans="1:95" x14ac:dyDescent="0.2">
      <c r="A89" s="30" t="s">
        <v>120</v>
      </c>
      <c r="B89">
        <v>0</v>
      </c>
      <c r="C89">
        <v>0</v>
      </c>
      <c r="D89">
        <v>0.21412924424972599</v>
      </c>
      <c r="E89">
        <v>0.78587075575027299</v>
      </c>
      <c r="F89">
        <v>0.19565217391304299</v>
      </c>
      <c r="G89">
        <v>0.19565217391304299</v>
      </c>
      <c r="H89">
        <v>0.18181818181818099</v>
      </c>
      <c r="I89">
        <v>0.44988344988344903</v>
      </c>
      <c r="J89">
        <v>0.28600173231625697</v>
      </c>
      <c r="K89">
        <v>0.236552025293743</v>
      </c>
      <c r="L89">
        <v>0.48838572389235202</v>
      </c>
      <c r="M89">
        <v>0.23307819814483</v>
      </c>
      <c r="N89" s="21">
        <v>0</v>
      </c>
      <c r="O89">
        <v>1.0188166087379</v>
      </c>
      <c r="P89">
        <v>0.98580188838671401</v>
      </c>
      <c r="Q89">
        <v>1.01833590978416</v>
      </c>
      <c r="R89">
        <v>0.98472011577123097</v>
      </c>
      <c r="S89">
        <v>83.940002441406193</v>
      </c>
      <c r="T89" s="27">
        <f>IF(C89,P89,R89)</f>
        <v>0.98472011577123097</v>
      </c>
      <c r="U89" s="27">
        <f>IF(D89 = 0,O89,Q89)</f>
        <v>1.01833590978416</v>
      </c>
      <c r="V89" s="39">
        <f>S89*T89^(1-N89)</f>
        <v>82.657408921938924</v>
      </c>
      <c r="W89" s="38">
        <f>S89*U89^(N89+1)</f>
        <v>85.479118753453989</v>
      </c>
      <c r="X89" s="44">
        <f>0.5 * (D89-MAX($D$3:$D$126))/(MIN($D$3:$D$126)-MAX($D$3:$D$126)) + 0.75</f>
        <v>1.1394910439377455</v>
      </c>
      <c r="Y89" s="44">
        <f>AVERAGE(D89, F89, G89, H89, I89, J89, K89)</f>
        <v>0.25138414019820599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PERCENTILE($L$2:$L$126, 0.05)</f>
        <v>-7.9040341213011109E-2</v>
      </c>
      <c r="AG89" s="22">
        <f>PERCENTILE($L$2:$L$126, 0.95)</f>
        <v>0.99713792047032956</v>
      </c>
      <c r="AH89" s="22">
        <f>MIN(MAX(L89,AF89), AG89)</f>
        <v>0.48838572389235202</v>
      </c>
      <c r="AI89" s="22">
        <f>AH89-$AH$127+1</f>
        <v>1.5674260651053631</v>
      </c>
      <c r="AJ89" s="22">
        <f>PERCENTILE($M$2:$M$126, 0.02)</f>
        <v>-0.66434473742159872</v>
      </c>
      <c r="AK89" s="22">
        <f>PERCENTILE($M$2:$M$126, 0.98)</f>
        <v>1.2320583287577402</v>
      </c>
      <c r="AL89" s="22">
        <f>MIN(MAX(M89,AJ89), AK89)</f>
        <v>0.23307819814483</v>
      </c>
      <c r="AM89" s="22">
        <f>AL89-$AL$127 + 1</f>
        <v>1.8974229355664287</v>
      </c>
      <c r="AN89" s="46">
        <v>1</v>
      </c>
      <c r="AO89" s="46">
        <v>0</v>
      </c>
      <c r="AP89" s="51">
        <v>1</v>
      </c>
      <c r="AQ89" s="21">
        <v>1</v>
      </c>
      <c r="AR89" s="17">
        <f>(AI89^4)*AB89*AE89*AN89</f>
        <v>6.0359864742861769</v>
      </c>
      <c r="AS89" s="17">
        <f>(AI89^4) *Z89*AC89*AO89</f>
        <v>0</v>
      </c>
      <c r="AT89" s="17">
        <f>(AM89^4)*AA89*AP89*AQ89</f>
        <v>12.961539379886277</v>
      </c>
      <c r="AU89" s="17">
        <f>MIN(AR89, 0.05*AR$127)</f>
        <v>6.0359864742861769</v>
      </c>
      <c r="AV89" s="17">
        <f>MIN(AS89, 0.05*AS$127)</f>
        <v>0</v>
      </c>
      <c r="AW89" s="17">
        <f>MIN(AT89, 0.05*AT$127)</f>
        <v>12.961539379886277</v>
      </c>
      <c r="AX89" s="14">
        <f>AU89/$AU$127</f>
        <v>9.3732764760019131E-3</v>
      </c>
      <c r="AY89" s="14">
        <f>AV89/$AV$127</f>
        <v>0</v>
      </c>
      <c r="AZ89" s="67">
        <f>AW89/$AW$127</f>
        <v>7.6609040259180356E-3</v>
      </c>
      <c r="BA89" s="21">
        <f>N89</f>
        <v>0</v>
      </c>
      <c r="BB89" s="66">
        <v>504</v>
      </c>
      <c r="BC89" s="15">
        <f>$D$133*AX89</f>
        <v>1139.2655159991766</v>
      </c>
      <c r="BD89" s="19">
        <f>BC89-BB89</f>
        <v>635.26551599917661</v>
      </c>
      <c r="BE89" s="53">
        <f>BD89*IF($BD$127 &gt; 0, (BD89&gt;0), (BD89&lt;0))</f>
        <v>635.26551599917661</v>
      </c>
      <c r="BF89" s="61">
        <f>BE89/$BE$127</f>
        <v>2.6766430617908083E-2</v>
      </c>
      <c r="BG89" s="62">
        <f>BF89*$BD$127</f>
        <v>111.05392063370124</v>
      </c>
      <c r="BH89" s="63">
        <f>(IF(BG89 &gt; 0, V89, W89))</f>
        <v>82.657408921938924</v>
      </c>
      <c r="BI89" s="46">
        <f>BG89/BH89</f>
        <v>1.3435446632325456</v>
      </c>
      <c r="BJ89" s="64">
        <f>BB89/BC89</f>
        <v>0.44239028823581478</v>
      </c>
      <c r="BK89" s="66">
        <v>0</v>
      </c>
      <c r="BL89" s="66">
        <v>0</v>
      </c>
      <c r="BM89" s="66">
        <v>0</v>
      </c>
      <c r="BN89" s="10">
        <f>SUM(BK89:BM89)</f>
        <v>0</v>
      </c>
      <c r="BO89" s="15">
        <f>AY89*$D$132</f>
        <v>0</v>
      </c>
      <c r="BP89" s="9">
        <f>BO89-BN89</f>
        <v>0</v>
      </c>
      <c r="BQ89" s="53">
        <f>BP89*IF($BP$127 &gt; 0, (BP89&gt;0), (BP89&lt;0))</f>
        <v>0</v>
      </c>
      <c r="BR89" s="7">
        <f>BQ89/$BQ$127</f>
        <v>0</v>
      </c>
      <c r="BS89" s="62">
        <f>BR89*$BP$127</f>
        <v>0</v>
      </c>
      <c r="BT89" s="48">
        <f>IF(BS89&gt;0,V89,W89)</f>
        <v>85.479118753453989</v>
      </c>
      <c r="BU89" s="46">
        <f>BS89/BT89</f>
        <v>0</v>
      </c>
      <c r="BV89" s="64" t="e">
        <f>BN89/BO89</f>
        <v>#DIV/0!</v>
      </c>
      <c r="BW89" s="16">
        <f>BB89+BN89+BY89</f>
        <v>504</v>
      </c>
      <c r="BX89" s="69">
        <f>BC89+BO89+BZ89</f>
        <v>1175.7773845867021</v>
      </c>
      <c r="BY89" s="66">
        <v>0</v>
      </c>
      <c r="BZ89" s="15">
        <f>AZ89*$D$135</f>
        <v>36.511868587525356</v>
      </c>
      <c r="CA89" s="37">
        <f>BZ89-BY89</f>
        <v>36.511868587525356</v>
      </c>
      <c r="CB89" s="54">
        <f>CA89*(CA89&lt;&gt;0)</f>
        <v>36.511868587525356</v>
      </c>
      <c r="CC89" s="26">
        <f>CB89/$CB$127</f>
        <v>2.5894942260656268E-2</v>
      </c>
      <c r="CD89" s="47">
        <f>CC89 * $CA$127</f>
        <v>36.511868587525356</v>
      </c>
      <c r="CE89" s="48">
        <f>IF(CD89&gt;0, V89, W89)</f>
        <v>82.657408921938924</v>
      </c>
      <c r="CF89" s="65">
        <f>CD89/CE89</f>
        <v>0.4417252979948465</v>
      </c>
      <c r="CG89" t="s">
        <v>225</v>
      </c>
      <c r="CH89" s="66">
        <v>0</v>
      </c>
      <c r="CI89" s="15">
        <f>AZ89*$CH$130</f>
        <v>64.114105792908035</v>
      </c>
      <c r="CJ89" s="37">
        <f>CI89-CH89</f>
        <v>64.114105792908035</v>
      </c>
      <c r="CK89" s="54">
        <f>CJ89*(CJ89&lt;&gt;0)</f>
        <v>64.114105792908035</v>
      </c>
      <c r="CL89" s="26">
        <f>CK89/$CK$127</f>
        <v>9.436871620975569E-3</v>
      </c>
      <c r="CM89" s="47">
        <f>CL89 * $CJ$127</f>
        <v>64.114105792908035</v>
      </c>
      <c r="CN89" s="48">
        <f>IF(CD89&gt;0,V89,W89)</f>
        <v>82.657408921938924</v>
      </c>
      <c r="CO89" s="65">
        <f>CM89/CN89</f>
        <v>0.77566072574881884</v>
      </c>
      <c r="CP89" s="70">
        <f>N89</f>
        <v>0</v>
      </c>
      <c r="CQ89" s="1">
        <f>BW89+BY89</f>
        <v>504</v>
      </c>
    </row>
    <row r="90" spans="1:95" x14ac:dyDescent="0.2">
      <c r="A90" s="30" t="s">
        <v>171</v>
      </c>
      <c r="B90">
        <v>1</v>
      </c>
      <c r="C90">
        <v>1</v>
      </c>
      <c r="D90">
        <v>0.58816473410635695</v>
      </c>
      <c r="E90">
        <v>0.411835265893642</v>
      </c>
      <c r="F90">
        <v>0.76580516898608297</v>
      </c>
      <c r="G90">
        <v>0.76580516898608297</v>
      </c>
      <c r="H90">
        <v>0.20702634880803</v>
      </c>
      <c r="I90">
        <v>0.35424508573818397</v>
      </c>
      <c r="J90">
        <v>0.27081001954056999</v>
      </c>
      <c r="K90">
        <v>0.45539841103959799</v>
      </c>
      <c r="L90">
        <v>0.56267555622219101</v>
      </c>
      <c r="M90">
        <v>-0.31021632985358</v>
      </c>
      <c r="N90" s="21">
        <v>0</v>
      </c>
      <c r="O90">
        <v>1.0101929800046401</v>
      </c>
      <c r="P90">
        <v>0.98764331911666703</v>
      </c>
      <c r="Q90">
        <v>1.0059979603839999</v>
      </c>
      <c r="R90">
        <v>0.99445620821152902</v>
      </c>
      <c r="S90">
        <v>78.75</v>
      </c>
      <c r="T90" s="27">
        <f>IF(C90,P90,R90)</f>
        <v>0.98764331911666703</v>
      </c>
      <c r="U90" s="27">
        <f>IF(D90 = 0,O90,Q90)</f>
        <v>1.0059979603839999</v>
      </c>
      <c r="V90" s="39">
        <f>S90*T90^(1-N90)</f>
        <v>77.776911380437525</v>
      </c>
      <c r="W90" s="38">
        <f>S90*U90^(N90+1)</f>
        <v>79.222339380239987</v>
      </c>
      <c r="X90" s="44">
        <f>0.5 * (D90-MAX($D$3:$D$126))/(MIN($D$3:$D$126)-MAX($D$3:$D$126)) + 0.75</f>
        <v>0.94573322286661166</v>
      </c>
      <c r="Y90" s="44">
        <f>AVERAGE(D90, F90, G90, H90, I90, J90, K90)</f>
        <v>0.48675070531498638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PERCENTILE($L$2:$L$126, 0.05)</f>
        <v>-7.9040341213011109E-2</v>
      </c>
      <c r="AG90" s="22">
        <f>PERCENTILE($L$2:$L$126, 0.95)</f>
        <v>0.99713792047032956</v>
      </c>
      <c r="AH90" s="22">
        <f>MIN(MAX(L90,AF90), AG90)</f>
        <v>0.56267555622219101</v>
      </c>
      <c r="AI90" s="22">
        <f>AH90-$AH$127+1</f>
        <v>1.6417158974352022</v>
      </c>
      <c r="AJ90" s="22">
        <f>PERCENTILE($M$2:$M$126, 0.02)</f>
        <v>-0.66434473742159872</v>
      </c>
      <c r="AK90" s="22">
        <f>PERCENTILE($M$2:$M$126, 0.98)</f>
        <v>1.2320583287577402</v>
      </c>
      <c r="AL90" s="22">
        <f>MIN(MAX(M90,AJ90), AK90)</f>
        <v>-0.31021632985358</v>
      </c>
      <c r="AM90" s="22">
        <f>AL90-$AL$127 + 1</f>
        <v>1.3541284075680187</v>
      </c>
      <c r="AN90" s="46">
        <v>1</v>
      </c>
      <c r="AO90" s="46">
        <v>1</v>
      </c>
      <c r="AP90" s="51">
        <v>1</v>
      </c>
      <c r="AQ90" s="21">
        <v>1</v>
      </c>
      <c r="AR90" s="17">
        <f>(AI90^4)*AB90*AE90*AN90</f>
        <v>7.2642706171366429</v>
      </c>
      <c r="AS90" s="17">
        <f>(AI90^4) *Z90*AC90*AO90</f>
        <v>7.2642706171366429</v>
      </c>
      <c r="AT90" s="17">
        <f>(AM90^4)*AA90*AP90*AQ90</f>
        <v>3.3623227267301115</v>
      </c>
      <c r="AU90" s="17">
        <f>MIN(AR90, 0.05*AR$127)</f>
        <v>7.2642706171366429</v>
      </c>
      <c r="AV90" s="17">
        <f>MIN(AS90, 0.05*AS$127)</f>
        <v>7.2642706171366429</v>
      </c>
      <c r="AW90" s="17">
        <f>MIN(AT90, 0.05*AT$127)</f>
        <v>3.3623227267301115</v>
      </c>
      <c r="AX90" s="14">
        <f>AU90/$AU$127</f>
        <v>1.1280677513276105E-2</v>
      </c>
      <c r="AY90" s="14">
        <f>AV90/$AV$127</f>
        <v>1.5058197190892636E-2</v>
      </c>
      <c r="AZ90" s="67">
        <f>AW90/$AW$127</f>
        <v>1.9872972614359652E-3</v>
      </c>
      <c r="BA90" s="21">
        <f>N90</f>
        <v>0</v>
      </c>
      <c r="BB90" s="66">
        <v>945</v>
      </c>
      <c r="BC90" s="15">
        <f>$D$133*AX90</f>
        <v>1371.0986676736309</v>
      </c>
      <c r="BD90" s="19">
        <f>BC90-BB90</f>
        <v>426.09866767363087</v>
      </c>
      <c r="BE90" s="53">
        <f>BD90*IF($BD$127 &gt; 0, (BD90&gt;0), (BD90&lt;0))</f>
        <v>426.09866767363087</v>
      </c>
      <c r="BF90" s="61">
        <f>BE90/$BE$127</f>
        <v>1.7953344133170446E-2</v>
      </c>
      <c r="BG90" s="62">
        <f>BF90*$BD$127</f>
        <v>74.488424808524584</v>
      </c>
      <c r="BH90" s="63">
        <f>(IF(BG90 &gt; 0, V90, W90))</f>
        <v>77.776911380437525</v>
      </c>
      <c r="BI90" s="46">
        <f>BG90/BH90</f>
        <v>0.95771898737624517</v>
      </c>
      <c r="BJ90" s="64">
        <f>BB90/BC90</f>
        <v>0.68922829718987288</v>
      </c>
      <c r="BK90" s="66">
        <v>472</v>
      </c>
      <c r="BL90" s="66">
        <v>2441</v>
      </c>
      <c r="BM90" s="66">
        <v>236</v>
      </c>
      <c r="BN90" s="10">
        <f>SUM(BK90:BM90)</f>
        <v>3149</v>
      </c>
      <c r="BO90" s="15">
        <f>AY90*$D$132</f>
        <v>2718.8478519988107</v>
      </c>
      <c r="BP90" s="9">
        <f>BO90-BN90</f>
        <v>-430.15214800118929</v>
      </c>
      <c r="BQ90" s="53">
        <f>BP90*IF($BP$127 &gt; 0, (BP90&gt;0), (BP90&lt;0))</f>
        <v>0</v>
      </c>
      <c r="BR90" s="7">
        <f>BQ90/$BQ$127</f>
        <v>0</v>
      </c>
      <c r="BS90" s="62">
        <f>BR90*$BP$127</f>
        <v>0</v>
      </c>
      <c r="BT90" s="48">
        <f>IF(BS90&gt;0,V90,W90)</f>
        <v>79.222339380239987</v>
      </c>
      <c r="BU90" s="46">
        <f>BS90/BT90</f>
        <v>0</v>
      </c>
      <c r="BV90" s="64">
        <f>BN90/BO90</f>
        <v>1.1582111877591661</v>
      </c>
      <c r="BW90" s="16">
        <f>BB90+BN90+BY90</f>
        <v>4094</v>
      </c>
      <c r="BX90" s="69">
        <f>BC90+BO90+BZ90</f>
        <v>4099.4179784204453</v>
      </c>
      <c r="BY90" s="66">
        <v>0</v>
      </c>
      <c r="BZ90" s="15">
        <f>AZ90*$D$135</f>
        <v>9.4714587480038102</v>
      </c>
      <c r="CA90" s="37">
        <f>BZ90-BY90</f>
        <v>9.4714587480038102</v>
      </c>
      <c r="CB90" s="54">
        <f>CA90*(CA90&lt;&gt;0)</f>
        <v>9.4714587480038102</v>
      </c>
      <c r="CC90" s="26">
        <f>CB90/$CB$127</f>
        <v>6.7173466297899328E-3</v>
      </c>
      <c r="CD90" s="47">
        <f>CC90 * $CA$127</f>
        <v>9.4714587480038102</v>
      </c>
      <c r="CE90" s="48">
        <f>IF(CD90&gt;0, V90, W90)</f>
        <v>77.776911380437525</v>
      </c>
      <c r="CF90" s="65">
        <f>CD90/CE90</f>
        <v>0.12177725471348654</v>
      </c>
      <c r="CG90" t="s">
        <v>225</v>
      </c>
      <c r="CH90" s="66">
        <v>0</v>
      </c>
      <c r="CI90" s="15">
        <f>AZ90*$CH$130</f>
        <v>16.631690780957591</v>
      </c>
      <c r="CJ90" s="37">
        <f>CI90-CH90</f>
        <v>16.631690780957591</v>
      </c>
      <c r="CK90" s="54">
        <f>CJ90*(CJ90&lt;&gt;0)</f>
        <v>16.631690780957591</v>
      </c>
      <c r="CL90" s="26">
        <f>CK90/$CK$127</f>
        <v>2.4479968767968188E-3</v>
      </c>
      <c r="CM90" s="47">
        <f>CL90 * $CJ$127</f>
        <v>16.631690780957591</v>
      </c>
      <c r="CN90" s="48">
        <f>IF(CD90&gt;0,V90,W90)</f>
        <v>77.776911380437525</v>
      </c>
      <c r="CO90" s="65">
        <f>CM90/CN90</f>
        <v>0.21383840635693846</v>
      </c>
      <c r="CP90" s="70">
        <f>N90</f>
        <v>0</v>
      </c>
      <c r="CQ90" s="1">
        <f>BW90+BY90</f>
        <v>4094</v>
      </c>
    </row>
    <row r="91" spans="1:95" x14ac:dyDescent="0.2">
      <c r="A91" s="30" t="s">
        <v>172</v>
      </c>
      <c r="B91">
        <v>1</v>
      </c>
      <c r="C91">
        <v>1</v>
      </c>
      <c r="D91">
        <v>0.82828282828282795</v>
      </c>
      <c r="E91">
        <v>0.17171717171717099</v>
      </c>
      <c r="F91">
        <v>0.84390243902438999</v>
      </c>
      <c r="G91">
        <v>0.84390243902438999</v>
      </c>
      <c r="H91">
        <v>0.86713286713286697</v>
      </c>
      <c r="I91">
        <v>0.91958041958041903</v>
      </c>
      <c r="J91">
        <v>0.89297167132558797</v>
      </c>
      <c r="K91">
        <v>0.86809041661070596</v>
      </c>
      <c r="L91">
        <v>0.11801542988874</v>
      </c>
      <c r="M91">
        <v>-0.67812568175784405</v>
      </c>
      <c r="N91" s="21">
        <v>0</v>
      </c>
      <c r="O91">
        <v>1.00627697771452</v>
      </c>
      <c r="P91">
        <v>0.97106898201509495</v>
      </c>
      <c r="Q91">
        <v>1.02159289201019</v>
      </c>
      <c r="R91">
        <v>0.98857212022500196</v>
      </c>
      <c r="S91">
        <v>42.810001373291001</v>
      </c>
      <c r="T91" s="27">
        <f>IF(C91,P91,R91)</f>
        <v>0.97106898201509495</v>
      </c>
      <c r="U91" s="27">
        <f>IF(D91 = 0,O91,Q91)</f>
        <v>1.02159289201019</v>
      </c>
      <c r="V91" s="39">
        <f>S91*T91^(1-N91)</f>
        <v>41.571464453626511</v>
      </c>
      <c r="W91" s="38">
        <f>S91*U91^(N91+1)</f>
        <v>43.734393109900559</v>
      </c>
      <c r="X91" s="44">
        <f>0.5 * (D91-MAX($D$3:$D$126))/(MIN($D$3:$D$126)-MAX($D$3:$D$126)) + 0.75</f>
        <v>0.82134727557262777</v>
      </c>
      <c r="Y91" s="44">
        <f>AVERAGE(D91, F91, G91, H91, I91, J91, K91)</f>
        <v>0.86626615442588395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PERCENTILE($L$2:$L$126, 0.05)</f>
        <v>-7.9040341213011109E-2</v>
      </c>
      <c r="AG91" s="22">
        <f>PERCENTILE($L$2:$L$126, 0.95)</f>
        <v>0.99713792047032956</v>
      </c>
      <c r="AH91" s="22">
        <f>MIN(MAX(L91,AF91), AG91)</f>
        <v>0.11801542988874</v>
      </c>
      <c r="AI91" s="22">
        <f>AH91-$AH$127+1</f>
        <v>1.1970557711017511</v>
      </c>
      <c r="AJ91" s="22">
        <f>PERCENTILE($M$2:$M$126, 0.02)</f>
        <v>-0.66434473742159872</v>
      </c>
      <c r="AK91" s="22">
        <f>PERCENTILE($M$2:$M$126, 0.98)</f>
        <v>1.2320583287577402</v>
      </c>
      <c r="AL91" s="22">
        <f>MIN(MAX(M91,AJ91), AK91)</f>
        <v>-0.66434473742159872</v>
      </c>
      <c r="AM91" s="22">
        <f>AL91-$AL$127 + 1</f>
        <v>1</v>
      </c>
      <c r="AN91" s="46">
        <v>1</v>
      </c>
      <c r="AO91" s="46">
        <v>1</v>
      </c>
      <c r="AP91" s="51">
        <v>1</v>
      </c>
      <c r="AQ91" s="21">
        <v>1</v>
      </c>
      <c r="AR91" s="17">
        <f>(AI91^4)*AB91*AE91*AN91</f>
        <v>2.0533242631249213</v>
      </c>
      <c r="AS91" s="17">
        <f>(AI91^4) *Z91*AC91*AO91</f>
        <v>2.0533242631249213</v>
      </c>
      <c r="AT91" s="17">
        <f>(AM91^4)*AA91*AP91*AQ91</f>
        <v>1</v>
      </c>
      <c r="AU91" s="17">
        <f>MIN(AR91, 0.05*AR$127)</f>
        <v>2.0533242631249213</v>
      </c>
      <c r="AV91" s="17">
        <f>MIN(AS91, 0.05*AS$127)</f>
        <v>2.0533242631249213</v>
      </c>
      <c r="AW91" s="17">
        <f>MIN(AT91, 0.05*AT$127)</f>
        <v>1</v>
      </c>
      <c r="AX91" s="14">
        <f>AU91/$AU$127</f>
        <v>3.1886048941865606E-3</v>
      </c>
      <c r="AY91" s="14">
        <f>AV91/$AV$127</f>
        <v>4.2563614821892288E-3</v>
      </c>
      <c r="AZ91" s="67">
        <f>AW91/$AW$127</f>
        <v>5.9104893341652229E-4</v>
      </c>
      <c r="BA91" s="21">
        <f>N91</f>
        <v>0</v>
      </c>
      <c r="BB91" s="66">
        <v>257</v>
      </c>
      <c r="BC91" s="15">
        <f>$D$133*AX91</f>
        <v>387.5557932590113</v>
      </c>
      <c r="BD91" s="19">
        <f>BC91-BB91</f>
        <v>130.5557932590113</v>
      </c>
      <c r="BE91" s="53">
        <f>BD91*IF($BD$127 &gt; 0, (BD91&gt;0), (BD91&lt;0))</f>
        <v>130.5557932590113</v>
      </c>
      <c r="BF91" s="61">
        <f>BE91/$BE$127</f>
        <v>5.5008693121598737E-3</v>
      </c>
      <c r="BG91" s="62">
        <f>BF91*$BD$127</f>
        <v>22.823106776151441</v>
      </c>
      <c r="BH91" s="63">
        <f>(IF(BG91 &gt; 0, V91, W91))</f>
        <v>41.571464453626511</v>
      </c>
      <c r="BI91" s="46">
        <f>BG91/BH91</f>
        <v>0.54900896747601713</v>
      </c>
      <c r="BJ91" s="64">
        <f>BB91/BC91</f>
        <v>0.66313032722037457</v>
      </c>
      <c r="BK91" s="66">
        <v>86</v>
      </c>
      <c r="BL91" s="66">
        <v>385</v>
      </c>
      <c r="BM91" s="66">
        <v>43</v>
      </c>
      <c r="BN91" s="10">
        <f>SUM(BK91:BM91)</f>
        <v>514</v>
      </c>
      <c r="BO91" s="15">
        <f>AY91*$D$132</f>
        <v>768.51160377815836</v>
      </c>
      <c r="BP91" s="9">
        <f>BO91-BN91</f>
        <v>254.51160377815836</v>
      </c>
      <c r="BQ91" s="53">
        <f>BP91*IF($BP$127 &gt; 0, (BP91&gt;0), (BP91&lt;0))</f>
        <v>254.51160377815836</v>
      </c>
      <c r="BR91" s="7">
        <f>BQ91/$BQ$127</f>
        <v>1.6118950053562061E-2</v>
      </c>
      <c r="BS91" s="62">
        <f>BR91*$BP$127</f>
        <v>31.190168353642932</v>
      </c>
      <c r="BT91" s="48">
        <f>IF(BS91&gt;0,V91,W91)</f>
        <v>41.571464453626511</v>
      </c>
      <c r="BU91" s="46">
        <f>BS91/BT91</f>
        <v>0.75027831623386654</v>
      </c>
      <c r="BV91" s="64">
        <f>BN91/BO91</f>
        <v>0.66882529485966391</v>
      </c>
      <c r="BW91" s="16">
        <f>BB91+BN91+BY91</f>
        <v>771</v>
      </c>
      <c r="BX91" s="69">
        <f>BC91+BO91+BZ91</f>
        <v>1158.8843362538328</v>
      </c>
      <c r="BY91" s="66">
        <v>0</v>
      </c>
      <c r="BZ91" s="15">
        <f>AZ91*$D$135</f>
        <v>2.8169392166631453</v>
      </c>
      <c r="CA91" s="37">
        <f>BZ91-BY91</f>
        <v>2.8169392166631453</v>
      </c>
      <c r="CB91" s="54">
        <f>CA91*(CA91&lt;&gt;0)</f>
        <v>2.8169392166631453</v>
      </c>
      <c r="CC91" s="26">
        <f>CB91/$CB$127</f>
        <v>1.9978292316759887E-3</v>
      </c>
      <c r="CD91" s="47">
        <f>CC91 * $CA$127</f>
        <v>2.8169392166631453</v>
      </c>
      <c r="CE91" s="48">
        <f>IF(CD91&gt;0, V91, W91)</f>
        <v>41.571464453626511</v>
      </c>
      <c r="CF91" s="65">
        <f>CD91/CE91</f>
        <v>6.7761365967885887E-2</v>
      </c>
      <c r="CG91" t="s">
        <v>225</v>
      </c>
      <c r="CH91" s="66">
        <v>0</v>
      </c>
      <c r="CI91" s="15">
        <f>AZ91*$CH$130</f>
        <v>4.9464885237628753</v>
      </c>
      <c r="CJ91" s="37">
        <f>CI91-CH91</f>
        <v>4.9464885237628753</v>
      </c>
      <c r="CK91" s="54">
        <f>CJ91*(CJ91&lt;&gt;0)</f>
        <v>4.9464885237628753</v>
      </c>
      <c r="CL91" s="26">
        <f>CK91/$CK$127</f>
        <v>7.2806719513730854E-4</v>
      </c>
      <c r="CM91" s="47">
        <f>CL91 * $CJ$127</f>
        <v>4.9464885237628753</v>
      </c>
      <c r="CN91" s="48">
        <f>IF(CD91&gt;0,V91,W91)</f>
        <v>41.571464453626511</v>
      </c>
      <c r="CO91" s="65">
        <f>CM91/CN91</f>
        <v>0.11898759374427968</v>
      </c>
      <c r="CP91" s="70">
        <f>N91</f>
        <v>0</v>
      </c>
      <c r="CQ91" s="1">
        <f>BW91+BY91</f>
        <v>771</v>
      </c>
    </row>
    <row r="92" spans="1:95" x14ac:dyDescent="0.2">
      <c r="A92" s="30" t="s">
        <v>121</v>
      </c>
      <c r="B92">
        <v>0</v>
      </c>
      <c r="C92">
        <v>0</v>
      </c>
      <c r="D92">
        <v>2.2222222222222199E-2</v>
      </c>
      <c r="E92">
        <v>0.97777777777777697</v>
      </c>
      <c r="F92">
        <v>2.1986353297952899E-2</v>
      </c>
      <c r="G92">
        <v>2.1986353297952899E-2</v>
      </c>
      <c r="H92">
        <v>8.0334728033472802E-2</v>
      </c>
      <c r="I92">
        <v>0.112133891213389</v>
      </c>
      <c r="J92">
        <v>9.4911778267834798E-2</v>
      </c>
      <c r="K92">
        <v>4.5681110857044502E-2</v>
      </c>
      <c r="L92">
        <v>-0.104102144267453</v>
      </c>
      <c r="M92">
        <v>-1.1119744167644201</v>
      </c>
      <c r="N92" s="21">
        <v>0</v>
      </c>
      <c r="O92">
        <v>1.0264277326242199</v>
      </c>
      <c r="P92">
        <v>0.97821021379172701</v>
      </c>
      <c r="Q92">
        <v>1.01075788702226</v>
      </c>
      <c r="R92">
        <v>0.97488261808908805</v>
      </c>
      <c r="S92">
        <v>4.0199999809265101</v>
      </c>
      <c r="T92" s="27">
        <f>IF(C92,P92,R92)</f>
        <v>0.97488261808908805</v>
      </c>
      <c r="U92" s="27">
        <f>IF(D92 = 0,O92,Q92)</f>
        <v>1.01075788702226</v>
      </c>
      <c r="V92" s="39">
        <f>S92*T92^(1-N92)</f>
        <v>3.91902810612372</v>
      </c>
      <c r="W92" s="38">
        <f>S92*U92^(N92+1)</f>
        <v>4.063246686550805</v>
      </c>
      <c r="X92" s="44">
        <f>0.5 * (D92-MAX($D$3:$D$126))/(MIN($D$3:$D$126)-MAX($D$3:$D$126)) + 0.75</f>
        <v>1.2389026972291264</v>
      </c>
      <c r="Y92" s="44">
        <f>AVERAGE(D92, F92, G92, H92, I92, J92, K92)</f>
        <v>5.7036633884267017E-2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PERCENTILE($L$2:$L$126, 0.05)</f>
        <v>-7.9040341213011109E-2</v>
      </c>
      <c r="AG92" s="22">
        <f>PERCENTILE($L$2:$L$126, 0.95)</f>
        <v>0.99713792047032956</v>
      </c>
      <c r="AH92" s="22">
        <f>MIN(MAX(L92,AF92), AG92)</f>
        <v>-7.9040341213011109E-2</v>
      </c>
      <c r="AI92" s="22">
        <f>AH92-$AH$127+1</f>
        <v>1</v>
      </c>
      <c r="AJ92" s="22">
        <f>PERCENTILE($M$2:$M$126, 0.02)</f>
        <v>-0.66434473742159872</v>
      </c>
      <c r="AK92" s="22">
        <f>PERCENTILE($M$2:$M$126, 0.98)</f>
        <v>1.2320583287577402</v>
      </c>
      <c r="AL92" s="22">
        <f>MIN(MAX(M92,AJ92), AK92)</f>
        <v>-0.66434473742159872</v>
      </c>
      <c r="AM92" s="22">
        <f>AL92-$AL$127 + 1</f>
        <v>1</v>
      </c>
      <c r="AN92" s="46">
        <v>1</v>
      </c>
      <c r="AO92" s="46">
        <v>1</v>
      </c>
      <c r="AP92" s="51">
        <v>1</v>
      </c>
      <c r="AQ92" s="21">
        <v>1</v>
      </c>
      <c r="AR92" s="17">
        <f>(AI92^4)*AB92*AE92*AN92</f>
        <v>1</v>
      </c>
      <c r="AS92" s="17">
        <f>(AI92^4) *Z92*AC92*AO92</f>
        <v>1</v>
      </c>
      <c r="AT92" s="17">
        <f>(AM92^4)*AA92*AP92*AQ92</f>
        <v>1</v>
      </c>
      <c r="AU92" s="17">
        <f>MIN(AR92, 0.05*AR$127)</f>
        <v>1</v>
      </c>
      <c r="AV92" s="17">
        <f>MIN(AS92, 0.05*AS$127)</f>
        <v>1</v>
      </c>
      <c r="AW92" s="17">
        <f>MIN(AT92, 0.05*AT$127)</f>
        <v>1</v>
      </c>
      <c r="AX92" s="14">
        <f>AU92/$AU$127</f>
        <v>1.552898853556561E-3</v>
      </c>
      <c r="AY92" s="14">
        <f>AV92/$AV$127</f>
        <v>2.0729124759435416E-3</v>
      </c>
      <c r="AZ92" s="67">
        <f>AW92/$AW$127</f>
        <v>5.9104893341652229E-4</v>
      </c>
      <c r="BA92" s="21">
        <f>N92</f>
        <v>0</v>
      </c>
      <c r="BB92" s="66">
        <v>201</v>
      </c>
      <c r="BC92" s="15">
        <f>$D$133*AX92</f>
        <v>188.74553825667866</v>
      </c>
      <c r="BD92" s="19">
        <f>BC92-BB92</f>
        <v>-12.254461743321343</v>
      </c>
      <c r="BE92" s="53">
        <f>BD92*IF($BD$127 &gt; 0, (BD92&gt;0), (BD92&lt;0))</f>
        <v>0</v>
      </c>
      <c r="BF92" s="61">
        <f>BE92/$BE$127</f>
        <v>0</v>
      </c>
      <c r="BG92" s="62">
        <f>BF92*$BD$127</f>
        <v>0</v>
      </c>
      <c r="BH92" s="63">
        <f>(IF(BG92 &gt; 0, V92, W92))</f>
        <v>4.063246686550805</v>
      </c>
      <c r="BI92" s="46">
        <f>BG92/BH92</f>
        <v>0</v>
      </c>
      <c r="BJ92" s="64">
        <f>BB92/BC92</f>
        <v>1.0649258353681255</v>
      </c>
      <c r="BK92" s="66">
        <v>52</v>
      </c>
      <c r="BL92" s="66">
        <v>265</v>
      </c>
      <c r="BM92" s="66">
        <v>0</v>
      </c>
      <c r="BN92" s="10">
        <f>SUM(BK92:BM92)</f>
        <v>317</v>
      </c>
      <c r="BO92" s="15">
        <f>AY92*$D$132</f>
        <v>374.27678500646209</v>
      </c>
      <c r="BP92" s="9">
        <f>BO92-BN92</f>
        <v>57.276785006462092</v>
      </c>
      <c r="BQ92" s="53">
        <f>BP92*IF($BP$127 &gt; 0, (BP92&gt;0), (BP92&lt;0))</f>
        <v>57.276785006462092</v>
      </c>
      <c r="BR92" s="7">
        <f>BQ92/$BQ$127</f>
        <v>3.6275031198675957E-3</v>
      </c>
      <c r="BS92" s="62">
        <f>BR92*$BP$127</f>
        <v>7.0192185369438755</v>
      </c>
      <c r="BT92" s="48">
        <f>IF(BS92&gt;0,V92,W92)</f>
        <v>3.91902810612372</v>
      </c>
      <c r="BU92" s="46">
        <f>BS92/BT92</f>
        <v>1.7910610352541028</v>
      </c>
      <c r="BV92" s="64">
        <f>BN92/BO92</f>
        <v>0.84696677084721361</v>
      </c>
      <c r="BW92" s="16">
        <f>BB92+BN92+BY92</f>
        <v>526</v>
      </c>
      <c r="BX92" s="69">
        <f>BC92+BO92+BZ92</f>
        <v>565.83926247980389</v>
      </c>
      <c r="BY92" s="66">
        <v>8</v>
      </c>
      <c r="BZ92" s="15">
        <f>AZ92*$D$135</f>
        <v>2.8169392166631453</v>
      </c>
      <c r="CA92" s="37">
        <f>BZ92-BY92</f>
        <v>-5.1830607833368543</v>
      </c>
      <c r="CB92" s="54">
        <f>CA92*(CA92&lt;&gt;0)</f>
        <v>-5.1830607833368543</v>
      </c>
      <c r="CC92" s="26">
        <f>CB92/$CB$127</f>
        <v>-3.6759296335722351E-3</v>
      </c>
      <c r="CD92" s="47">
        <f>CC92 * $CA$127</f>
        <v>-5.1830607833368543</v>
      </c>
      <c r="CE92" s="48">
        <f>IF(CD92&gt;0, V92, W92)</f>
        <v>4.063246686550805</v>
      </c>
      <c r="CF92" s="65">
        <f>CD92/CE92</f>
        <v>-1.2755958924405433</v>
      </c>
      <c r="CG92" t="s">
        <v>225</v>
      </c>
      <c r="CH92" s="66">
        <v>76</v>
      </c>
      <c r="CI92" s="15">
        <f>AZ92*$CH$130</f>
        <v>4.9464885237628753</v>
      </c>
      <c r="CJ92" s="37">
        <f>CI92-CH92</f>
        <v>-71.053511476237119</v>
      </c>
      <c r="CK92" s="54">
        <f>CJ92*(CJ92&lt;&gt;0)</f>
        <v>-71.053511476237119</v>
      </c>
      <c r="CL92" s="26">
        <f>CK92/$CK$127</f>
        <v>-1.045827369388241E-2</v>
      </c>
      <c r="CM92" s="47">
        <f>CL92 * $CJ$127</f>
        <v>-71.053511476237119</v>
      </c>
      <c r="CN92" s="48">
        <f>IF(CD92&gt;0,V92,W92)</f>
        <v>4.063246686550805</v>
      </c>
      <c r="CO92" s="65">
        <f>CM92/CN92</f>
        <v>-17.486881047961372</v>
      </c>
      <c r="CP92" s="70">
        <f>N92</f>
        <v>0</v>
      </c>
      <c r="CQ92" s="1">
        <f>BW92+BY92</f>
        <v>534</v>
      </c>
    </row>
    <row r="93" spans="1:95" x14ac:dyDescent="0.2">
      <c r="A93" s="30" t="s">
        <v>122</v>
      </c>
      <c r="B93">
        <v>0</v>
      </c>
      <c r="C93">
        <v>0</v>
      </c>
      <c r="D93">
        <v>3.7185125949620097E-2</v>
      </c>
      <c r="E93">
        <v>0.96281487405037902</v>
      </c>
      <c r="F93">
        <v>1.15308151093439E-2</v>
      </c>
      <c r="G93">
        <v>1.15308151093439E-2</v>
      </c>
      <c r="H93">
        <v>7.1099958176495101E-2</v>
      </c>
      <c r="I93">
        <v>0.21120869928899999</v>
      </c>
      <c r="J93">
        <v>0.122543582802037</v>
      </c>
      <c r="K93">
        <v>3.7590256664817703E-2</v>
      </c>
      <c r="L93">
        <v>0.97841545052888801</v>
      </c>
      <c r="M93">
        <v>0.15968384201918701</v>
      </c>
      <c r="N93" s="21">
        <v>0</v>
      </c>
      <c r="O93">
        <v>0.99956464870285899</v>
      </c>
      <c r="P93">
        <v>0.96866557670145204</v>
      </c>
      <c r="Q93">
        <v>1.00689448360782</v>
      </c>
      <c r="R93">
        <v>0.99406777137203595</v>
      </c>
      <c r="S93">
        <v>167.02999877929599</v>
      </c>
      <c r="T93" s="27">
        <f>IF(C93,P93,R93)</f>
        <v>0.99406777137203595</v>
      </c>
      <c r="U93" s="27">
        <f>IF(D93 = 0,O93,Q93)</f>
        <v>1.00689448360782</v>
      </c>
      <c r="V93" s="39">
        <f>S93*T93^(1-N93)</f>
        <v>166.03913863880865</v>
      </c>
      <c r="W93" s="38">
        <f>S93*U93^(N93+1)</f>
        <v>168.18158436789403</v>
      </c>
      <c r="X93" s="44">
        <f>0.5 * (D93-MAX($D$3:$D$126))/(MIN($D$3:$D$126)-MAX($D$3:$D$126)) + 0.75</f>
        <v>1.2311516155758078</v>
      </c>
      <c r="Y93" s="44">
        <f>AVERAGE(D93, F93, G93, H93, I93, J93, K93)</f>
        <v>7.1812750442951101E-2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PERCENTILE($L$2:$L$126, 0.05)</f>
        <v>-7.9040341213011109E-2</v>
      </c>
      <c r="AG93" s="22">
        <f>PERCENTILE($L$2:$L$126, 0.95)</f>
        <v>0.99713792047032956</v>
      </c>
      <c r="AH93" s="22">
        <f>MIN(MAX(L93,AF93), AG93)</f>
        <v>0.97841545052888801</v>
      </c>
      <c r="AI93" s="22">
        <f>AH93-$AH$127+1</f>
        <v>2.0574557917418992</v>
      </c>
      <c r="AJ93" s="22">
        <f>PERCENTILE($M$2:$M$126, 0.02)</f>
        <v>-0.66434473742159872</v>
      </c>
      <c r="AK93" s="22">
        <f>PERCENTILE($M$2:$M$126, 0.98)</f>
        <v>1.2320583287577402</v>
      </c>
      <c r="AL93" s="22">
        <f>MIN(MAX(M93,AJ93), AK93)</f>
        <v>0.15968384201918701</v>
      </c>
      <c r="AM93" s="22">
        <f>AL93-$AL$127 + 1</f>
        <v>1.8240285794407858</v>
      </c>
      <c r="AN93" s="46">
        <v>1</v>
      </c>
      <c r="AO93" s="46">
        <v>1</v>
      </c>
      <c r="AP93" s="51">
        <v>1</v>
      </c>
      <c r="AQ93" s="21">
        <v>1</v>
      </c>
      <c r="AR93" s="17">
        <f>(AI93^4)*AB93*AE93*AN93</f>
        <v>17.919341635334554</v>
      </c>
      <c r="AS93" s="17">
        <f>(AI93^4) *Z93*AC93*AO93</f>
        <v>17.919341635334554</v>
      </c>
      <c r="AT93" s="17">
        <f>(AM93^4)*AA93*AP93*AQ93</f>
        <v>11.069463047277441</v>
      </c>
      <c r="AU93" s="17">
        <f>MIN(AR93, 0.05*AR$127)</f>
        <v>17.919341635334554</v>
      </c>
      <c r="AV93" s="17">
        <f>MIN(AS93, 0.05*AS$127)</f>
        <v>17.919341635334554</v>
      </c>
      <c r="AW93" s="17">
        <f>MIN(AT93, 0.05*AT$127)</f>
        <v>11.069463047277441</v>
      </c>
      <c r="AX93" s="14">
        <f>AU93/$AU$127</f>
        <v>2.7826925081999378E-2</v>
      </c>
      <c r="AY93" s="14">
        <f>AV93/$AV$127</f>
        <v>3.7145226836579538E-2</v>
      </c>
      <c r="AZ93" s="67">
        <f>AW93/$AW$127</f>
        <v>6.5425943275869381E-3</v>
      </c>
      <c r="BA93" s="21">
        <f>N93</f>
        <v>0</v>
      </c>
      <c r="BB93" s="66">
        <v>1670</v>
      </c>
      <c r="BC93" s="15">
        <f>$D$133*AX93</f>
        <v>3382.1957821665324</v>
      </c>
      <c r="BD93" s="19">
        <f>BC93-BB93</f>
        <v>1712.1957821665324</v>
      </c>
      <c r="BE93" s="53">
        <f>BD93*IF($BD$127 &gt; 0, (BD93&gt;0), (BD93&lt;0))</f>
        <v>1712.1957821665324</v>
      </c>
      <c r="BF93" s="61">
        <f>BE93/$BE$127</f>
        <v>7.2142070446800002E-2</v>
      </c>
      <c r="BG93" s="62">
        <f>BF93*$BD$127</f>
        <v>299.31745028377486</v>
      </c>
      <c r="BH93" s="63">
        <f>(IF(BG93 &gt; 0, V93, W93))</f>
        <v>166.03913863880865</v>
      </c>
      <c r="BI93" s="46">
        <f>BG93/BH93</f>
        <v>1.8026921407662302</v>
      </c>
      <c r="BJ93" s="64">
        <f>BB93/BC93</f>
        <v>0.49376207279468859</v>
      </c>
      <c r="BK93" s="66">
        <v>668</v>
      </c>
      <c r="BL93" s="66">
        <v>4844</v>
      </c>
      <c r="BM93" s="66">
        <v>167</v>
      </c>
      <c r="BN93" s="10">
        <f>SUM(BK93:BM93)</f>
        <v>5679</v>
      </c>
      <c r="BO93" s="15">
        <f>AY93*$D$132</f>
        <v>6706.7935767054551</v>
      </c>
      <c r="BP93" s="9">
        <f>BO93-BN93</f>
        <v>1027.7935767054551</v>
      </c>
      <c r="BQ93" s="53">
        <f>BP93*IF($BP$127 &gt; 0, (BP93&gt;0), (BP93&lt;0))</f>
        <v>1027.7935767054551</v>
      </c>
      <c r="BR93" s="7">
        <f>BQ93/$BQ$127</f>
        <v>6.5093115922241013E-2</v>
      </c>
      <c r="BS93" s="62">
        <f>BR93*$BP$127</f>
        <v>125.95517930953775</v>
      </c>
      <c r="BT93" s="48">
        <f>IF(BS93&gt;0,V93,W93)</f>
        <v>166.03913863880865</v>
      </c>
      <c r="BU93" s="46">
        <f>BS93/BT93</f>
        <v>0.75858728455302893</v>
      </c>
      <c r="BV93" s="64">
        <f>BN93/BO93</f>
        <v>0.84675336061105777</v>
      </c>
      <c r="BW93" s="16">
        <f>BB93+BN93+BY93</f>
        <v>7349</v>
      </c>
      <c r="BX93" s="69">
        <f>BC93+BO93+BZ93</f>
        <v>10120.171363437266</v>
      </c>
      <c r="BY93" s="66">
        <v>0</v>
      </c>
      <c r="BZ93" s="15">
        <f>AZ93*$D$135</f>
        <v>31.182004565279346</v>
      </c>
      <c r="CA93" s="37">
        <f>BZ93-BY93</f>
        <v>31.182004565279346</v>
      </c>
      <c r="CB93" s="54">
        <f>CA93*(CA93&lt;&gt;0)</f>
        <v>31.182004565279346</v>
      </c>
      <c r="CC93" s="26">
        <f>CB93/$CB$127</f>
        <v>2.2114896854808035E-2</v>
      </c>
      <c r="CD93" s="47">
        <f>CC93 * $CA$127</f>
        <v>31.182004565279346</v>
      </c>
      <c r="CE93" s="48">
        <f>IF(CD93&gt;0, V93, W93)</f>
        <v>166.03913863880865</v>
      </c>
      <c r="CF93" s="65">
        <f>CD93/CE93</f>
        <v>0.18779912267017215</v>
      </c>
      <c r="CG93" t="s">
        <v>225</v>
      </c>
      <c r="CH93" s="66">
        <v>0</v>
      </c>
      <c r="CI93" s="15">
        <f>AZ93*$CH$130</f>
        <v>54.754971927575085</v>
      </c>
      <c r="CJ93" s="37">
        <f>CI93-CH93</f>
        <v>54.754971927575085</v>
      </c>
      <c r="CK93" s="54">
        <f>CJ93*(CJ93&lt;&gt;0)</f>
        <v>54.754971927575085</v>
      </c>
      <c r="CL93" s="26">
        <f>CK93/$CK$127</f>
        <v>8.059312912507369E-3</v>
      </c>
      <c r="CM93" s="47">
        <f>CL93 * $CJ$127</f>
        <v>54.754971927575077</v>
      </c>
      <c r="CN93" s="48">
        <f>IF(CD93&gt;0,V93,W93)</f>
        <v>166.03913863880865</v>
      </c>
      <c r="CO93" s="65">
        <f>CM93/CN93</f>
        <v>0.32977147663169754</v>
      </c>
      <c r="CP93" s="70">
        <f>N93</f>
        <v>0</v>
      </c>
      <c r="CQ93" s="1">
        <f>BW93+BY93</f>
        <v>7349</v>
      </c>
    </row>
    <row r="94" spans="1:95" x14ac:dyDescent="0.2">
      <c r="A94" s="30" t="s">
        <v>173</v>
      </c>
      <c r="B94">
        <v>0</v>
      </c>
      <c r="C94">
        <v>0</v>
      </c>
      <c r="D94">
        <v>0.58222222222222197</v>
      </c>
      <c r="E94">
        <v>0.41777777777777703</v>
      </c>
      <c r="F94">
        <v>0.59832635983263505</v>
      </c>
      <c r="G94">
        <v>0.59832635983263505</v>
      </c>
      <c r="H94">
        <v>0.90909090909090895</v>
      </c>
      <c r="I94">
        <v>0.51239669421487599</v>
      </c>
      <c r="J94">
        <v>0.682506539572316</v>
      </c>
      <c r="K94">
        <v>0.639031809368104</v>
      </c>
      <c r="L94">
        <v>-0.77068808932781496</v>
      </c>
      <c r="M94">
        <v>0.24938982548614799</v>
      </c>
      <c r="N94" s="21">
        <v>0</v>
      </c>
      <c r="O94">
        <v>1.0087534482685301</v>
      </c>
      <c r="P94">
        <v>0.99159696883434301</v>
      </c>
      <c r="Q94">
        <v>1.0290038573967999</v>
      </c>
      <c r="R94">
        <v>0.98532466013478204</v>
      </c>
      <c r="S94">
        <v>31.920000076293899</v>
      </c>
      <c r="T94" s="27">
        <f>IF(C94,P94,R94)</f>
        <v>0.98532466013478204</v>
      </c>
      <c r="U94" s="27">
        <f>IF(D94 = 0,O94,Q94)</f>
        <v>1.0290038573967999</v>
      </c>
      <c r="V94" s="39">
        <f>S94*T94^(1-N94)</f>
        <v>31.451563226676502</v>
      </c>
      <c r="W94" s="38">
        <f>S94*U94^(N94+1)</f>
        <v>32.845803206612572</v>
      </c>
      <c r="X94" s="44">
        <f>0.5 * (D94-MAX($D$3:$D$126))/(MIN($D$3:$D$126)-MAX($D$3:$D$126)) + 0.75</f>
        <v>0.94881156218355889</v>
      </c>
      <c r="Y94" s="44">
        <f>AVERAGE(D94, F94, G94, H94, I94, J94, K94)</f>
        <v>0.64598584201909959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PERCENTILE($L$2:$L$126, 0.05)</f>
        <v>-7.9040341213011109E-2</v>
      </c>
      <c r="AG94" s="22">
        <f>PERCENTILE($L$2:$L$126, 0.95)</f>
        <v>0.99713792047032956</v>
      </c>
      <c r="AH94" s="22">
        <f>MIN(MAX(L94,AF94), AG94)</f>
        <v>-7.9040341213011109E-2</v>
      </c>
      <c r="AI94" s="22">
        <f>AH94-$AH$127+1</f>
        <v>1</v>
      </c>
      <c r="AJ94" s="22">
        <f>PERCENTILE($M$2:$M$126, 0.02)</f>
        <v>-0.66434473742159872</v>
      </c>
      <c r="AK94" s="22">
        <f>PERCENTILE($M$2:$M$126, 0.98)</f>
        <v>1.2320583287577402</v>
      </c>
      <c r="AL94" s="22">
        <f>MIN(MAX(M94,AJ94), AK94)</f>
        <v>0.24938982548614799</v>
      </c>
      <c r="AM94" s="22">
        <f>AL94-$AL$127 + 1</f>
        <v>1.9137345629077467</v>
      </c>
      <c r="AN94" s="46">
        <v>1</v>
      </c>
      <c r="AO94" s="46">
        <v>1</v>
      </c>
      <c r="AP94" s="51">
        <v>1</v>
      </c>
      <c r="AQ94" s="21">
        <v>1</v>
      </c>
      <c r="AR94" s="17">
        <f>(AI94^4)*AB94*AE94*AN94</f>
        <v>1</v>
      </c>
      <c r="AS94" s="17">
        <f>(AI94^4) *Z94*AC94*AO94</f>
        <v>1</v>
      </c>
      <c r="AT94" s="17">
        <f>(AM94^4)*AA94*AP94*AQ94</f>
        <v>13.413027097891389</v>
      </c>
      <c r="AU94" s="17">
        <f>MIN(AR94, 0.05*AR$127)</f>
        <v>1</v>
      </c>
      <c r="AV94" s="17">
        <f>MIN(AS94, 0.05*AS$127)</f>
        <v>1</v>
      </c>
      <c r="AW94" s="17">
        <f>MIN(AT94, 0.05*AT$127)</f>
        <v>13.413027097891389</v>
      </c>
      <c r="AX94" s="14">
        <f>AU94/$AU$127</f>
        <v>1.552898853556561E-3</v>
      </c>
      <c r="AY94" s="14">
        <f>AV94/$AV$127</f>
        <v>2.0729124759435416E-3</v>
      </c>
      <c r="AZ94" s="67">
        <f>AW94/$AW$127</f>
        <v>7.9277553600956164E-3</v>
      </c>
      <c r="BA94" s="21">
        <f>N94</f>
        <v>0</v>
      </c>
      <c r="BB94" s="66">
        <v>128</v>
      </c>
      <c r="BC94" s="15">
        <f>$D$133*AX94</f>
        <v>188.74553825667866</v>
      </c>
      <c r="BD94" s="19">
        <f>BC94-BB94</f>
        <v>60.745538256678657</v>
      </c>
      <c r="BE94" s="53">
        <f>BD94*IF($BD$127 &gt; 0, (BD94&gt;0), (BD94&lt;0))</f>
        <v>60.745538256678657</v>
      </c>
      <c r="BF94" s="61">
        <f>BE94/$BE$127</f>
        <v>2.5594671741901664E-3</v>
      </c>
      <c r="BG94" s="62">
        <f>BF94*$BD$127</f>
        <v>10.619229305715059</v>
      </c>
      <c r="BH94" s="63">
        <f>(IF(BG94 &gt; 0, V94, W94))</f>
        <v>31.451563226676502</v>
      </c>
      <c r="BI94" s="46">
        <f>BG94/BH94</f>
        <v>0.33763756762042496</v>
      </c>
      <c r="BJ94" s="64">
        <f>BB94/BC94</f>
        <v>0.67816172600557245</v>
      </c>
      <c r="BK94" s="66">
        <v>32</v>
      </c>
      <c r="BL94" s="66">
        <v>319</v>
      </c>
      <c r="BM94" s="66">
        <v>0</v>
      </c>
      <c r="BN94" s="10">
        <f>SUM(BK94:BM94)</f>
        <v>351</v>
      </c>
      <c r="BO94" s="15">
        <f>AY94*$D$132</f>
        <v>374.27678500646209</v>
      </c>
      <c r="BP94" s="9">
        <f>BO94-BN94</f>
        <v>23.276785006462092</v>
      </c>
      <c r="BQ94" s="53">
        <f>BP94*IF($BP$127 &gt; 0, (BP94&gt;0), (BP94&lt;0))</f>
        <v>23.276785006462092</v>
      </c>
      <c r="BR94" s="7">
        <f>BQ94/$BQ$127</f>
        <v>1.4741855748695075E-3</v>
      </c>
      <c r="BS94" s="62">
        <f>BR94*$BP$127</f>
        <v>2.8525490873725285</v>
      </c>
      <c r="BT94" s="48">
        <f>IF(BS94&gt;0,V94,W94)</f>
        <v>31.451563226676502</v>
      </c>
      <c r="BU94" s="46">
        <f>BS94/BT94</f>
        <v>9.0696575773157789E-2</v>
      </c>
      <c r="BV94" s="64">
        <f>BN94/BO94</f>
        <v>0.93780863270464343</v>
      </c>
      <c r="BW94" s="16">
        <f>BB94+BN94+BY94</f>
        <v>479</v>
      </c>
      <c r="BX94" s="69">
        <f>BC94+BO94+BZ94</f>
        <v>600.80600530935646</v>
      </c>
      <c r="BY94" s="66">
        <v>0</v>
      </c>
      <c r="BZ94" s="15">
        <f>AZ94*$D$135</f>
        <v>37.783682046215709</v>
      </c>
      <c r="CA94" s="37">
        <f>BZ94-BY94</f>
        <v>37.783682046215709</v>
      </c>
      <c r="CB94" s="54">
        <f>CA94*(CA94&lt;&gt;0)</f>
        <v>37.783682046215709</v>
      </c>
      <c r="CC94" s="26">
        <f>CB94/$CB$127</f>
        <v>2.6796937621429567E-2</v>
      </c>
      <c r="CD94" s="47">
        <f>CC94 * $CA$127</f>
        <v>37.783682046215709</v>
      </c>
      <c r="CE94" s="48">
        <f>IF(CD94&gt;0, V94, W94)</f>
        <v>31.451563226676502</v>
      </c>
      <c r="CF94" s="65">
        <f>CD94/CE94</f>
        <v>1.201329224048503</v>
      </c>
      <c r="CG94" t="s">
        <v>225</v>
      </c>
      <c r="CH94" s="66">
        <v>0</v>
      </c>
      <c r="CI94" s="15">
        <f>AZ94*$CH$130</f>
        <v>66.347384608640212</v>
      </c>
      <c r="CJ94" s="37">
        <f>CI94-CH94</f>
        <v>66.347384608640212</v>
      </c>
      <c r="CK94" s="54">
        <f>CJ94*(CJ94&lt;&gt;0)</f>
        <v>66.347384608640212</v>
      </c>
      <c r="CL94" s="26">
        <f>CK94/$CK$127</f>
        <v>9.7655850174624952E-3</v>
      </c>
      <c r="CM94" s="47">
        <f>CL94 * $CJ$127</f>
        <v>66.347384608640212</v>
      </c>
      <c r="CN94" s="48">
        <f>IF(CD94&gt;0,V94,W94)</f>
        <v>31.451563226676502</v>
      </c>
      <c r="CO94" s="65">
        <f>CM94/CN94</f>
        <v>2.1095099194422828</v>
      </c>
      <c r="CP94" s="70">
        <f>N94</f>
        <v>0</v>
      </c>
      <c r="CQ94" s="1">
        <f>BW94+BY94</f>
        <v>479</v>
      </c>
    </row>
    <row r="95" spans="1:95" x14ac:dyDescent="0.2">
      <c r="A95" s="30" t="s">
        <v>258</v>
      </c>
      <c r="B95">
        <v>0</v>
      </c>
      <c r="C95">
        <v>1</v>
      </c>
      <c r="D95">
        <v>0.435025989604158</v>
      </c>
      <c r="E95">
        <v>0.56497401039584105</v>
      </c>
      <c r="F95">
        <v>0.86799204771371696</v>
      </c>
      <c r="G95">
        <v>0.86799204771371696</v>
      </c>
      <c r="H95">
        <v>0.38728565453785002</v>
      </c>
      <c r="I95">
        <v>0.38435800920117102</v>
      </c>
      <c r="J95">
        <v>0.38581905496014601</v>
      </c>
      <c r="K95">
        <v>0.57869497281541005</v>
      </c>
      <c r="L95">
        <v>0.77265281629415195</v>
      </c>
      <c r="M95">
        <v>0.59440520975341404</v>
      </c>
      <c r="N95" s="21">
        <v>0</v>
      </c>
      <c r="O95">
        <v>0.99698030648491398</v>
      </c>
      <c r="P95">
        <v>0.99151265936174604</v>
      </c>
      <c r="Q95">
        <v>1.0040975510304799</v>
      </c>
      <c r="R95">
        <v>0.99466520055101004</v>
      </c>
      <c r="S95">
        <v>222.27999877929599</v>
      </c>
      <c r="T95" s="27">
        <f>IF(C95,P95,R95)</f>
        <v>0.99151265936174604</v>
      </c>
      <c r="U95" s="27">
        <f>IF(D95 = 0,O95,Q95)</f>
        <v>1.0040975510304799</v>
      </c>
      <c r="V95" s="39">
        <f>S95*T95^(1-N95)</f>
        <v>220.39343271258542</v>
      </c>
      <c r="W95" s="38">
        <f>S95*U95^(N95+1)</f>
        <v>223.19080241734918</v>
      </c>
      <c r="X95" s="44">
        <f>0.5 * (D95-MAX($D$3:$D$126))/(MIN($D$3:$D$126)-MAX($D$3:$D$126)) + 0.75</f>
        <v>1.0250621375310689</v>
      </c>
      <c r="Y95" s="44">
        <f>AVERAGE(D95, F95, G95, H95, I95, J95, K95)</f>
        <v>0.55816682522088124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PERCENTILE($L$2:$L$126, 0.05)</f>
        <v>-7.9040341213011109E-2</v>
      </c>
      <c r="AG95" s="22">
        <f>PERCENTILE($L$2:$L$126, 0.95)</f>
        <v>0.99713792047032956</v>
      </c>
      <c r="AH95" s="22">
        <f>MIN(MAX(L95,AF95), AG95)</f>
        <v>0.77265281629415195</v>
      </c>
      <c r="AI95" s="22">
        <f>AH95-$AH$127+1</f>
        <v>1.8516931575071629</v>
      </c>
      <c r="AJ95" s="22">
        <f>PERCENTILE($M$2:$M$126, 0.02)</f>
        <v>-0.66434473742159872</v>
      </c>
      <c r="AK95" s="22">
        <f>PERCENTILE($M$2:$M$126, 0.98)</f>
        <v>1.2320583287577402</v>
      </c>
      <c r="AL95" s="22">
        <f>MIN(MAX(M95,AJ95), AK95)</f>
        <v>0.59440520975341404</v>
      </c>
      <c r="AM95" s="22">
        <f>AL95-$AL$127 + 1</f>
        <v>2.258749947175013</v>
      </c>
      <c r="AN95" s="46">
        <v>1</v>
      </c>
      <c r="AO95" s="46">
        <v>0</v>
      </c>
      <c r="AP95" s="51">
        <v>1</v>
      </c>
      <c r="AQ95" s="21">
        <v>2</v>
      </c>
      <c r="AR95" s="17">
        <f>(AI95^4)*AB95*AE95*AN95</f>
        <v>11.75644690890778</v>
      </c>
      <c r="AS95" s="17">
        <f>(AI95^4) *Z95*AC95*AO95</f>
        <v>0</v>
      </c>
      <c r="AT95" s="17">
        <f>(AM95^4)*AA95*AP95*AQ95</f>
        <v>52.05981462213736</v>
      </c>
      <c r="AU95" s="17">
        <f>MIN(AR95, 0.05*AR$127)</f>
        <v>11.75644690890778</v>
      </c>
      <c r="AV95" s="17">
        <f>MIN(AS95, 0.05*AS$127)</f>
        <v>0</v>
      </c>
      <c r="AW95" s="17">
        <f>MIN(AT95, 0.05*AT$127)</f>
        <v>52.05981462213736</v>
      </c>
      <c r="AX95" s="14">
        <f>AU95/$AU$127</f>
        <v>1.8256572926741467E-2</v>
      </c>
      <c r="AY95" s="14">
        <f>AV95/$AV$127</f>
        <v>0</v>
      </c>
      <c r="AZ95" s="67">
        <f>AW95/$AW$127</f>
        <v>3.0769897906276156E-2</v>
      </c>
      <c r="BA95" s="21">
        <f>N95</f>
        <v>0</v>
      </c>
      <c r="BB95" s="66">
        <v>0</v>
      </c>
      <c r="BC95" s="15">
        <f>$D$133*AX95</f>
        <v>2218.9768998078648</v>
      </c>
      <c r="BD95" s="19">
        <f>BC95-BB95</f>
        <v>2218.9768998078648</v>
      </c>
      <c r="BE95" s="53">
        <f>BD95*IF($BD$127 &gt; 0, (BD95&gt;0), (BD95&lt;0))</f>
        <v>2218.9768998078648</v>
      </c>
      <c r="BF95" s="61">
        <f>BE95/$BE$127</f>
        <v>9.3494908405393401E-2</v>
      </c>
      <c r="BG95" s="62">
        <f>BF95*$BD$127</f>
        <v>387.91037497397934</v>
      </c>
      <c r="BH95" s="63">
        <f>(IF(BG95 &gt; 0, V95, W95))</f>
        <v>220.39343271258542</v>
      </c>
      <c r="BI95" s="46">
        <f>BG95/BH95</f>
        <v>1.7600813699374263</v>
      </c>
      <c r="BJ95" s="64">
        <f>BB95/BC95</f>
        <v>0</v>
      </c>
      <c r="BK95" s="66">
        <v>0</v>
      </c>
      <c r="BL95" s="66">
        <v>0</v>
      </c>
      <c r="BM95" s="66">
        <v>0</v>
      </c>
      <c r="BN95" s="10">
        <f>SUM(BK95:BM95)</f>
        <v>0</v>
      </c>
      <c r="BO95" s="15">
        <f>AY95*$D$132</f>
        <v>0</v>
      </c>
      <c r="BP95" s="9">
        <f>BO95-BN95</f>
        <v>0</v>
      </c>
      <c r="BQ95" s="53">
        <f>BP95*IF($BP$127 &gt; 0, (BP95&gt;0), (BP95&lt;0))</f>
        <v>0</v>
      </c>
      <c r="BR95" s="7">
        <f>BQ95/$BQ$127</f>
        <v>0</v>
      </c>
      <c r="BS95" s="62">
        <f>BR95*$BP$127</f>
        <v>0</v>
      </c>
      <c r="BT95" s="48">
        <f>IF(BS95&gt;0,V95,W95)</f>
        <v>223.19080241734918</v>
      </c>
      <c r="BU95" s="46">
        <f>BS95/BT95</f>
        <v>0</v>
      </c>
      <c r="BV95" s="64" t="e">
        <f>BN95/BO95</f>
        <v>#DIV/0!</v>
      </c>
      <c r="BW95" s="16">
        <f>BB95+BN95+BY95</f>
        <v>0</v>
      </c>
      <c r="BX95" s="69">
        <f>BC95+BO95+BZ95</f>
        <v>2365.6262332291772</v>
      </c>
      <c r="BY95" s="66">
        <v>0</v>
      </c>
      <c r="BZ95" s="15">
        <f>AZ95*$D$135</f>
        <v>146.64933342131215</v>
      </c>
      <c r="CA95" s="37">
        <f>BZ95-BY95</f>
        <v>146.64933342131215</v>
      </c>
      <c r="CB95" s="54">
        <f>CA95*(CA95&lt;&gt;0)</f>
        <v>146.64933342131215</v>
      </c>
      <c r="CC95" s="26">
        <f>CB95/$CB$127</f>
        <v>0.10400661944773906</v>
      </c>
      <c r="CD95" s="47">
        <f>CC95 * $CA$127</f>
        <v>146.64933342131215</v>
      </c>
      <c r="CE95" s="48">
        <f>IF(CD95&gt;0, V95, W95)</f>
        <v>220.39343271258542</v>
      </c>
      <c r="CF95" s="65">
        <f>CD95/CE95</f>
        <v>0.66539792777109297</v>
      </c>
      <c r="CG95" t="s">
        <v>225</v>
      </c>
      <c r="CH95" s="66">
        <v>0</v>
      </c>
      <c r="CI95" s="15">
        <f>AZ95*$CH$130</f>
        <v>257.51327557762517</v>
      </c>
      <c r="CJ95" s="37">
        <f>CI95-CH95</f>
        <v>257.51327557762517</v>
      </c>
      <c r="CK95" s="54">
        <f>CJ95*(CJ95&lt;&gt;0)</f>
        <v>257.51327557762517</v>
      </c>
      <c r="CL95" s="26">
        <f>CK95/$CK$127</f>
        <v>3.7903043211307788E-2</v>
      </c>
      <c r="CM95" s="47">
        <f>CL95 * $CJ$127</f>
        <v>257.51327557762517</v>
      </c>
      <c r="CN95" s="48">
        <f>IF(CD95&gt;0,V95,W95)</f>
        <v>220.39343271258542</v>
      </c>
      <c r="CO95" s="65">
        <f>CM95/CN95</f>
        <v>1.1684253582703059</v>
      </c>
      <c r="CP95" s="70">
        <f>N95</f>
        <v>0</v>
      </c>
      <c r="CQ95" s="1">
        <f>BW95+BY95</f>
        <v>0</v>
      </c>
    </row>
    <row r="96" spans="1:95" x14ac:dyDescent="0.2">
      <c r="A96" s="30" t="s">
        <v>191</v>
      </c>
      <c r="B96">
        <v>0</v>
      </c>
      <c r="C96">
        <v>0</v>
      </c>
      <c r="D96">
        <v>0.14500792393026901</v>
      </c>
      <c r="E96">
        <v>0.85499207606973004</v>
      </c>
      <c r="F96">
        <v>0.16927899686520301</v>
      </c>
      <c r="G96">
        <v>0.16927899686520301</v>
      </c>
      <c r="H96">
        <v>0.14236111111111099</v>
      </c>
      <c r="I96">
        <v>7.2048611111111105E-2</v>
      </c>
      <c r="J96">
        <v>0.101276454972466</v>
      </c>
      <c r="K96">
        <v>0.13093500946577699</v>
      </c>
      <c r="L96">
        <v>0.57884975620340795</v>
      </c>
      <c r="M96">
        <v>-0.125497474289019</v>
      </c>
      <c r="N96" s="21">
        <v>0</v>
      </c>
      <c r="O96">
        <v>0.99424051970757998</v>
      </c>
      <c r="P96">
        <v>0.98882913748902701</v>
      </c>
      <c r="Q96">
        <v>1.0116643735513799</v>
      </c>
      <c r="R96">
        <v>0.97607197262637102</v>
      </c>
      <c r="S96">
        <v>50.150001525878899</v>
      </c>
      <c r="T96" s="27">
        <f>IF(C96,P96,R96)</f>
        <v>0.97607197262637102</v>
      </c>
      <c r="U96" s="27">
        <f>IF(D96 = 0,O96,Q96)</f>
        <v>1.0116643735513799</v>
      </c>
      <c r="V96" s="39">
        <f>S96*T96^(1-N96)</f>
        <v>48.950010916580133</v>
      </c>
      <c r="W96" s="38">
        <f>S96*U96^(N96+1)</f>
        <v>50.734969877279028</v>
      </c>
      <c r="X96" s="44">
        <f>0.5 * (D96-MAX($D$3:$D$126))/(MIN($D$3:$D$126)-MAX($D$3:$D$126)) + 0.75</f>
        <v>1.1752972622722446</v>
      </c>
      <c r="Y96" s="44">
        <f>AVERAGE(D96, F96, G96, H96, I96, J96, K96)</f>
        <v>0.13288387204587715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PERCENTILE($L$2:$L$126, 0.05)</f>
        <v>-7.9040341213011109E-2</v>
      </c>
      <c r="AG96" s="22">
        <f>PERCENTILE($L$2:$L$126, 0.95)</f>
        <v>0.99713792047032956</v>
      </c>
      <c r="AH96" s="22">
        <f>MIN(MAX(L96,AF96), AG96)</f>
        <v>0.57884975620340795</v>
      </c>
      <c r="AI96" s="22">
        <f>AH96-$AH$127+1</f>
        <v>1.657890097416419</v>
      </c>
      <c r="AJ96" s="22">
        <f>PERCENTILE($M$2:$M$126, 0.02)</f>
        <v>-0.66434473742159872</v>
      </c>
      <c r="AK96" s="22">
        <f>PERCENTILE($M$2:$M$126, 0.98)</f>
        <v>1.2320583287577402</v>
      </c>
      <c r="AL96" s="22">
        <f>MIN(MAX(M96,AJ96), AK96)</f>
        <v>-0.125497474289019</v>
      </c>
      <c r="AM96" s="22">
        <f>AL96-$AL$127 + 1</f>
        <v>1.5388472631325798</v>
      </c>
      <c r="AN96" s="46">
        <v>1</v>
      </c>
      <c r="AO96" s="46">
        <v>1</v>
      </c>
      <c r="AP96" s="51">
        <v>1</v>
      </c>
      <c r="AQ96" s="21">
        <v>1</v>
      </c>
      <c r="AR96" s="17">
        <f>(AI96^4)*AB96*AE96*AN96</f>
        <v>7.5547996243026976</v>
      </c>
      <c r="AS96" s="17">
        <f>(AI96^4) *Z96*AC96*AO96</f>
        <v>7.5547996243026976</v>
      </c>
      <c r="AT96" s="17">
        <f>(AM96^4)*AA96*AP96*AQ96</f>
        <v>5.6076650614417245</v>
      </c>
      <c r="AU96" s="17">
        <f>MIN(AR96, 0.05*AR$127)</f>
        <v>7.5547996243026976</v>
      </c>
      <c r="AV96" s="17">
        <f>MIN(AS96, 0.05*AS$127)</f>
        <v>7.5547996243026976</v>
      </c>
      <c r="AW96" s="17">
        <f>MIN(AT96, 0.05*AT$127)</f>
        <v>5.6076650614417245</v>
      </c>
      <c r="AX96" s="14">
        <f>AU96/$AU$127</f>
        <v>1.1731839675429196E-2</v>
      </c>
      <c r="AY96" s="14">
        <f>AV96/$AV$127</f>
        <v>1.5660438394470642E-2</v>
      </c>
      <c r="AZ96" s="67">
        <f>AW96/$AW$127</f>
        <v>3.314404453522228E-3</v>
      </c>
      <c r="BA96" s="21">
        <f>N96</f>
        <v>0</v>
      </c>
      <c r="BB96" s="66">
        <v>1404</v>
      </c>
      <c r="BC96" s="15">
        <f>$D$133*AX96</f>
        <v>1425.9347215103662</v>
      </c>
      <c r="BD96" s="19">
        <f>BC96-BB96</f>
        <v>21.934721510366217</v>
      </c>
      <c r="BE96" s="53">
        <f>BD96*IF($BD$127 &gt; 0, (BD96&gt;0), (BD96&lt;0))</f>
        <v>21.934721510366217</v>
      </c>
      <c r="BF96" s="61">
        <f>BE96/$BE$127</f>
        <v>9.2420285163269324E-4</v>
      </c>
      <c r="BG96" s="62">
        <f>BF96*$BD$127</f>
        <v>3.8345176314240654</v>
      </c>
      <c r="BH96" s="63">
        <f>(IF(BG96 &gt; 0, V96, W96))</f>
        <v>48.950010916580133</v>
      </c>
      <c r="BI96" s="46">
        <f>BG96/BH96</f>
        <v>7.8335378473332565E-2</v>
      </c>
      <c r="BJ96" s="64">
        <f>BB96/BC96</f>
        <v>0.98461730317701168</v>
      </c>
      <c r="BK96" s="66">
        <v>150</v>
      </c>
      <c r="BL96" s="66">
        <v>1856</v>
      </c>
      <c r="BM96" s="66">
        <v>50</v>
      </c>
      <c r="BN96" s="10">
        <f>SUM(BK96:BM96)</f>
        <v>2056</v>
      </c>
      <c r="BO96" s="15">
        <f>AY96*$D$132</f>
        <v>2827.5861147520413</v>
      </c>
      <c r="BP96" s="9">
        <f>BO96-BN96</f>
        <v>771.58611475204134</v>
      </c>
      <c r="BQ96" s="53">
        <f>BP96*IF($BP$127 &gt; 0, (BP96&gt;0), (BP96&lt;0))</f>
        <v>771.58611475204134</v>
      </c>
      <c r="BR96" s="7">
        <f>BQ96/$BQ$127</f>
        <v>4.8866762305072906E-2</v>
      </c>
      <c r="BS96" s="62">
        <f>BR96*$BP$127</f>
        <v>94.55718506031711</v>
      </c>
      <c r="BT96" s="48">
        <f>IF(BS96&gt;0,V96,W96)</f>
        <v>48.950010916580133</v>
      </c>
      <c r="BU96" s="46">
        <f>BS96/BT96</f>
        <v>1.9317091720665809</v>
      </c>
      <c r="BV96" s="64">
        <f>BN96/BO96</f>
        <v>0.72712197491473962</v>
      </c>
      <c r="BW96" s="16">
        <f>BB96+BN96+BY96</f>
        <v>3460</v>
      </c>
      <c r="BX96" s="69">
        <f>BC96+BO96+BZ96</f>
        <v>4269.3172878878941</v>
      </c>
      <c r="BY96" s="66">
        <v>0</v>
      </c>
      <c r="BZ96" s="15">
        <f>AZ96*$D$135</f>
        <v>15.796451625486938</v>
      </c>
      <c r="CA96" s="37">
        <f>BZ96-BY96</f>
        <v>15.796451625486938</v>
      </c>
      <c r="CB96" s="54">
        <f>CA96*(CA96&lt;&gt;0)</f>
        <v>15.796451625486938</v>
      </c>
      <c r="CC96" s="26">
        <f>CB96/$CB$127</f>
        <v>1.1203157181196405E-2</v>
      </c>
      <c r="CD96" s="47">
        <f>CC96 * $CA$127</f>
        <v>15.796451625486938</v>
      </c>
      <c r="CE96" s="48">
        <f>IF(CD96&gt;0, V96, W96)</f>
        <v>48.950010916580133</v>
      </c>
      <c r="CF96" s="65">
        <f>CD96/CE96</f>
        <v>0.32270578350650447</v>
      </c>
      <c r="CG96" t="s">
        <v>225</v>
      </c>
      <c r="CH96" s="66">
        <v>0</v>
      </c>
      <c r="CI96" s="15">
        <f>AZ96*$CH$130</f>
        <v>27.738250871527526</v>
      </c>
      <c r="CJ96" s="37">
        <f>CI96-CH96</f>
        <v>27.738250871527526</v>
      </c>
      <c r="CK96" s="54">
        <f>CJ96*(CJ96&lt;&gt;0)</f>
        <v>27.738250871527526</v>
      </c>
      <c r="CL96" s="26">
        <f>CK96/$CK$127</f>
        <v>4.0827569725533589E-3</v>
      </c>
      <c r="CM96" s="47">
        <f>CL96 * $CJ$127</f>
        <v>27.738250871527526</v>
      </c>
      <c r="CN96" s="48">
        <f>IF(CD96&gt;0,V96,W96)</f>
        <v>48.950010916580133</v>
      </c>
      <c r="CO96" s="65">
        <f>CM96/CN96</f>
        <v>0.56666485567896263</v>
      </c>
      <c r="CP96" s="70">
        <f>N96</f>
        <v>0</v>
      </c>
      <c r="CQ96" s="1">
        <f>BW96+BY96</f>
        <v>3460</v>
      </c>
    </row>
    <row r="97" spans="1:95" x14ac:dyDescent="0.2">
      <c r="A97" s="30" t="s">
        <v>192</v>
      </c>
      <c r="B97">
        <v>0</v>
      </c>
      <c r="C97">
        <v>0</v>
      </c>
      <c r="D97">
        <v>0.26730310262529799</v>
      </c>
      <c r="E97">
        <v>0.73269689737470101</v>
      </c>
      <c r="F97">
        <v>0.29107981220657198</v>
      </c>
      <c r="G97">
        <v>0.29107981220657198</v>
      </c>
      <c r="H97">
        <v>0.16895604395604299</v>
      </c>
      <c r="I97">
        <v>7.69230769230769E-2</v>
      </c>
      <c r="J97">
        <v>0.11400271385300199</v>
      </c>
      <c r="K97">
        <v>0.18216445465395101</v>
      </c>
      <c r="L97">
        <v>0.195713442314846</v>
      </c>
      <c r="M97">
        <v>-0.53336479748495402</v>
      </c>
      <c r="N97" s="21">
        <v>0</v>
      </c>
      <c r="O97">
        <v>1.0129269621961301</v>
      </c>
      <c r="P97">
        <v>0.95486981447461905</v>
      </c>
      <c r="Q97">
        <v>1.0245328088593599</v>
      </c>
      <c r="R97">
        <v>0.98512778483602403</v>
      </c>
      <c r="S97">
        <v>21.5100002288818</v>
      </c>
      <c r="T97" s="27">
        <f>IF(C97,P97,R97)</f>
        <v>0.98512778483602403</v>
      </c>
      <c r="U97" s="27">
        <f>IF(D97 = 0,O97,Q97)</f>
        <v>1.0245328088593599</v>
      </c>
      <c r="V97" s="39">
        <f>S97*T97^(1-N97)</f>
        <v>21.190098877300699</v>
      </c>
      <c r="W97" s="38">
        <f>S97*U97^(N97+1)</f>
        <v>22.037700953061748</v>
      </c>
      <c r="X97" s="44">
        <f>0.5 * (D97-MAX($D$3:$D$126))/(MIN($D$3:$D$126)-MAX($D$3:$D$126)) + 0.75</f>
        <v>1.1119459279896706</v>
      </c>
      <c r="Y97" s="44">
        <f>AVERAGE(D97, F97, G97, H97, I97, J97, K97)</f>
        <v>0.19878700234635924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PERCENTILE($L$2:$L$126, 0.05)</f>
        <v>-7.9040341213011109E-2</v>
      </c>
      <c r="AG97" s="22">
        <f>PERCENTILE($L$2:$L$126, 0.95)</f>
        <v>0.99713792047032956</v>
      </c>
      <c r="AH97" s="22">
        <f>MIN(MAX(L97,AF97), AG97)</f>
        <v>0.195713442314846</v>
      </c>
      <c r="AI97" s="22">
        <f>AH97-$AH$127+1</f>
        <v>1.2747537835278571</v>
      </c>
      <c r="AJ97" s="22">
        <f>PERCENTILE($M$2:$M$126, 0.02)</f>
        <v>-0.66434473742159872</v>
      </c>
      <c r="AK97" s="22">
        <f>PERCENTILE($M$2:$M$126, 0.98)</f>
        <v>1.2320583287577402</v>
      </c>
      <c r="AL97" s="22">
        <f>MIN(MAX(M97,AJ97), AK97)</f>
        <v>-0.53336479748495402</v>
      </c>
      <c r="AM97" s="22">
        <f>AL97-$AL$127 + 1</f>
        <v>1.1309799399366447</v>
      </c>
      <c r="AN97" s="46">
        <v>1</v>
      </c>
      <c r="AO97" s="46">
        <v>1</v>
      </c>
      <c r="AP97" s="51">
        <v>1</v>
      </c>
      <c r="AQ97" s="21">
        <v>1</v>
      </c>
      <c r="AR97" s="17">
        <f>(AI97^4)*AB97*AE97*AN97</f>
        <v>2.6406159280181982</v>
      </c>
      <c r="AS97" s="17">
        <f>(AI97^4) *Z97*AC97*AO97</f>
        <v>2.6406159280181982</v>
      </c>
      <c r="AT97" s="17">
        <f>(AM97^4)*AA97*AP97*AQ97</f>
        <v>1.6361367809400427</v>
      </c>
      <c r="AU97" s="17">
        <f>MIN(AR97, 0.05*AR$127)</f>
        <v>2.6406159280181982</v>
      </c>
      <c r="AV97" s="17">
        <f>MIN(AS97, 0.05*AS$127)</f>
        <v>2.6406159280181982</v>
      </c>
      <c r="AW97" s="17">
        <f>MIN(AT97, 0.05*AT$127)</f>
        <v>1.6361367809400427</v>
      </c>
      <c r="AX97" s="14">
        <f>AU97/$AU$127</f>
        <v>4.100609447302654E-3</v>
      </c>
      <c r="AY97" s="14">
        <f>AV97/$AV$127</f>
        <v>5.4737657013641553E-3</v>
      </c>
      <c r="AZ97" s="67">
        <f>AW97/$AW$127</f>
        <v>9.6703689929815439E-4</v>
      </c>
      <c r="BA97" s="21">
        <f>N97</f>
        <v>0</v>
      </c>
      <c r="BB97" s="66">
        <v>258</v>
      </c>
      <c r="BC97" s="15">
        <f>$D$133*AX97</f>
        <v>498.40447466295376</v>
      </c>
      <c r="BD97" s="19">
        <f>BC97-BB97</f>
        <v>240.40447466295376</v>
      </c>
      <c r="BE97" s="53">
        <f>BD97*IF($BD$127 &gt; 0, (BD97&gt;0), (BD97&lt;0))</f>
        <v>240.40447466295376</v>
      </c>
      <c r="BF97" s="61">
        <f>BE97/$BE$127</f>
        <v>1.0129260174274806E-2</v>
      </c>
      <c r="BG97" s="62">
        <f>BF97*$BD$127</f>
        <v>42.026300463066399</v>
      </c>
      <c r="BH97" s="63">
        <f>(IF(BG97 &gt; 0, V97, W97))</f>
        <v>21.190098877300699</v>
      </c>
      <c r="BI97" s="46">
        <f>BG97/BH97</f>
        <v>1.9832989315630754</v>
      </c>
      <c r="BJ97" s="64">
        <f>BB97/BC97</f>
        <v>0.51765185329540353</v>
      </c>
      <c r="BK97" s="66">
        <v>0</v>
      </c>
      <c r="BL97" s="66">
        <v>1076</v>
      </c>
      <c r="BM97" s="66">
        <v>0</v>
      </c>
      <c r="BN97" s="10">
        <f>SUM(BK97:BM97)</f>
        <v>1076</v>
      </c>
      <c r="BO97" s="15">
        <f>AY97*$D$132</f>
        <v>988.32123997550639</v>
      </c>
      <c r="BP97" s="9">
        <f>BO97-BN97</f>
        <v>-87.678760024493613</v>
      </c>
      <c r="BQ97" s="53">
        <f>BP97*IF($BP$127 &gt; 0, (BP97&gt;0), (BP97&lt;0))</f>
        <v>0</v>
      </c>
      <c r="BR97" s="7">
        <f>BQ97/$BQ$127</f>
        <v>0</v>
      </c>
      <c r="BS97" s="62">
        <f>BR97*$BP$127</f>
        <v>0</v>
      </c>
      <c r="BT97" s="48">
        <f>IF(BS97&gt;0,V97,W97)</f>
        <v>22.037700953061748</v>
      </c>
      <c r="BU97" s="46">
        <f>BS97/BT97</f>
        <v>0</v>
      </c>
      <c r="BV97" s="64">
        <f>BN97/BO97</f>
        <v>1.0887148393438013</v>
      </c>
      <c r="BW97" s="16">
        <f>BB97+BN97+BY97</f>
        <v>1334</v>
      </c>
      <c r="BX97" s="69">
        <f>BC97+BO97+BZ97</f>
        <v>1491.3346125005153</v>
      </c>
      <c r="BY97" s="66">
        <v>0</v>
      </c>
      <c r="BZ97" s="15">
        <f>AZ97*$D$135</f>
        <v>4.6088978620550041</v>
      </c>
      <c r="CA97" s="37">
        <f>BZ97-BY97</f>
        <v>4.6088978620550041</v>
      </c>
      <c r="CB97" s="54">
        <f>CA97*(CA97&lt;&gt;0)</f>
        <v>4.6088978620550041</v>
      </c>
      <c r="CC97" s="26">
        <f>CB97/$CB$127</f>
        <v>3.2687218879822707E-3</v>
      </c>
      <c r="CD97" s="47">
        <f>CC97 * $CA$127</f>
        <v>4.6088978620550041</v>
      </c>
      <c r="CE97" s="48">
        <f>IF(CD97&gt;0, V97, W97)</f>
        <v>21.190098877300699</v>
      </c>
      <c r="CF97" s="65">
        <f>CD97/CE97</f>
        <v>0.21750242359615213</v>
      </c>
      <c r="CG97" t="s">
        <v>225</v>
      </c>
      <c r="CH97" s="66">
        <v>0</v>
      </c>
      <c r="CI97" s="15">
        <f>AZ97*$CH$130</f>
        <v>8.0931318102262537</v>
      </c>
      <c r="CJ97" s="37">
        <f>CI97-CH97</f>
        <v>8.0931318102262537</v>
      </c>
      <c r="CK97" s="54">
        <f>CJ97*(CJ97&lt;&gt;0)</f>
        <v>8.0931318102262537</v>
      </c>
      <c r="CL97" s="26">
        <f>CK97/$CK$127</f>
        <v>1.1912175169600018E-3</v>
      </c>
      <c r="CM97" s="47">
        <f>CL97 * $CJ$127</f>
        <v>8.0931318102262537</v>
      </c>
      <c r="CN97" s="48">
        <f>IF(CD97&gt;0,V97,W97)</f>
        <v>21.190098877300699</v>
      </c>
      <c r="CO97" s="65">
        <f>CM97/CN97</f>
        <v>0.38192987475371315</v>
      </c>
      <c r="CP97" s="70">
        <f>N97</f>
        <v>0</v>
      </c>
      <c r="CQ97" s="1">
        <f>BW97+BY97</f>
        <v>1334</v>
      </c>
    </row>
    <row r="98" spans="1:95" x14ac:dyDescent="0.2">
      <c r="A98" s="30" t="s">
        <v>212</v>
      </c>
      <c r="B98">
        <v>1</v>
      </c>
      <c r="C98">
        <v>1</v>
      </c>
      <c r="D98">
        <v>0.85925629748100696</v>
      </c>
      <c r="E98">
        <v>0.14074370251899199</v>
      </c>
      <c r="F98">
        <v>0.93518886679920399</v>
      </c>
      <c r="G98">
        <v>0.93518886679920399</v>
      </c>
      <c r="H98">
        <v>0.171476369719782</v>
      </c>
      <c r="I98">
        <v>0.55457967377666195</v>
      </c>
      <c r="J98">
        <v>0.30837851607983802</v>
      </c>
      <c r="K98">
        <v>0.537021559155612</v>
      </c>
      <c r="L98">
        <v>0.49509986093303698</v>
      </c>
      <c r="M98">
        <v>0.22394468008232199</v>
      </c>
      <c r="N98" s="21">
        <v>0</v>
      </c>
      <c r="O98">
        <v>1.00916515357545</v>
      </c>
      <c r="P98">
        <v>1.0082889893264699</v>
      </c>
      <c r="Q98">
        <v>1</v>
      </c>
      <c r="R98">
        <v>0.99439786144893105</v>
      </c>
      <c r="S98">
        <v>2.4700000286102202</v>
      </c>
      <c r="T98" s="27">
        <f>IF(C98,P98,R98)</f>
        <v>1.0082889893264699</v>
      </c>
      <c r="U98" s="27">
        <f>IF(D98 = 0,O98,Q98)</f>
        <v>1</v>
      </c>
      <c r="V98" s="39">
        <f>S98*T98^(1-N98)</f>
        <v>2.4904738324837505</v>
      </c>
      <c r="W98" s="38">
        <f>S98*U98^(N98+1)</f>
        <v>2.4700000286102202</v>
      </c>
      <c r="X98" s="44">
        <f>0.5 * (D98-MAX($D$3:$D$126))/(MIN($D$3:$D$126)-MAX($D$3:$D$126)) + 0.75</f>
        <v>0.80530240265120157</v>
      </c>
      <c r="Y98" s="44">
        <f>AVERAGE(D98, F98, G98, H98, I98, J98, K98)</f>
        <v>0.61444144997304406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PERCENTILE($L$2:$L$126, 0.05)</f>
        <v>-7.9040341213011109E-2</v>
      </c>
      <c r="AG98" s="22">
        <f>PERCENTILE($L$2:$L$126, 0.95)</f>
        <v>0.99713792047032956</v>
      </c>
      <c r="AH98" s="22">
        <f>MIN(MAX(L98,AF98), AG98)</f>
        <v>0.49509986093303698</v>
      </c>
      <c r="AI98" s="22">
        <f>AH98-$AH$127+1</f>
        <v>1.5741402021460482</v>
      </c>
      <c r="AJ98" s="22">
        <f>PERCENTILE($M$2:$M$126, 0.02)</f>
        <v>-0.66434473742159872</v>
      </c>
      <c r="AK98" s="22">
        <f>PERCENTILE($M$2:$M$126, 0.98)</f>
        <v>1.2320583287577402</v>
      </c>
      <c r="AL98" s="22">
        <f>MIN(MAX(M98,AJ98), AK98)</f>
        <v>0.22394468008232199</v>
      </c>
      <c r="AM98" s="22">
        <f>AL98-$AL$127 + 1</f>
        <v>1.8882894175039207</v>
      </c>
      <c r="AN98" s="46">
        <v>0</v>
      </c>
      <c r="AO98" s="49">
        <v>0</v>
      </c>
      <c r="AP98" s="51">
        <v>0.5</v>
      </c>
      <c r="AQ98" s="50">
        <v>1</v>
      </c>
      <c r="AR98" s="17">
        <f>(AI98^4)*AB98*AE98*AN98</f>
        <v>0</v>
      </c>
      <c r="AS98" s="17">
        <f>(AI98^4) *Z98*AC98*AO98</f>
        <v>0</v>
      </c>
      <c r="AT98" s="17">
        <f>(AM98^4)*AA98*AP98*AQ98</f>
        <v>6.3568833378135148</v>
      </c>
      <c r="AU98" s="17">
        <f>MIN(AR98, 0.05*AR$127)</f>
        <v>0</v>
      </c>
      <c r="AV98" s="17">
        <f>MIN(AS98, 0.05*AS$127)</f>
        <v>0</v>
      </c>
      <c r="AW98" s="17">
        <f>MIN(AT98, 0.05*AT$127)</f>
        <v>6.3568833378135148</v>
      </c>
      <c r="AX98" s="14">
        <f>AU98/$AU$127</f>
        <v>0</v>
      </c>
      <c r="AY98" s="14">
        <f>AV98/$AV$127</f>
        <v>0</v>
      </c>
      <c r="AZ98" s="67">
        <f>AW98/$AW$127</f>
        <v>3.75722911666794E-3</v>
      </c>
      <c r="BA98" s="21">
        <f>N98</f>
        <v>0</v>
      </c>
      <c r="BB98" s="66">
        <v>0</v>
      </c>
      <c r="BC98" s="15">
        <f>$D$133*AX98</f>
        <v>0</v>
      </c>
      <c r="BD98" s="19">
        <f>BC98-BB98</f>
        <v>0</v>
      </c>
      <c r="BE98" s="53">
        <f>BD98*IF($BD$127 &gt; 0, (BD98&gt;0), (BD98&lt;0))</f>
        <v>0</v>
      </c>
      <c r="BF98" s="61">
        <f>BE98/$BE$127</f>
        <v>0</v>
      </c>
      <c r="BG98" s="62">
        <f>BF98*$BD$127</f>
        <v>0</v>
      </c>
      <c r="BH98" s="63">
        <f>(IF(BG98 &gt; 0, V98, W98))</f>
        <v>2.4700000286102202</v>
      </c>
      <c r="BI98" s="46">
        <f>BG98/BH98</f>
        <v>0</v>
      </c>
      <c r="BJ98" s="64" t="e">
        <f>BB98/BC98</f>
        <v>#DIV/0!</v>
      </c>
      <c r="BK98" s="66">
        <v>0</v>
      </c>
      <c r="BL98" s="66">
        <v>0</v>
      </c>
      <c r="BM98" s="66">
        <v>0</v>
      </c>
      <c r="BN98" s="10">
        <f>SUM(BK98:BM98)</f>
        <v>0</v>
      </c>
      <c r="BO98" s="15">
        <f>AY98*$D$132</f>
        <v>0</v>
      </c>
      <c r="BP98" s="9">
        <f>BO98-BN98</f>
        <v>0</v>
      </c>
      <c r="BQ98" s="53">
        <f>BP98*IF($BP$127 &gt; 0, (BP98&gt;0), (BP98&lt;0))</f>
        <v>0</v>
      </c>
      <c r="BR98" s="7">
        <f>BQ98/$BQ$127</f>
        <v>0</v>
      </c>
      <c r="BS98" s="62">
        <f>BR98*$BP$127</f>
        <v>0</v>
      </c>
      <c r="BT98" s="48">
        <f>IF(BS98&gt;0,V98,W98)</f>
        <v>2.4700000286102202</v>
      </c>
      <c r="BU98" s="46">
        <f>BS98/BT98</f>
        <v>0</v>
      </c>
      <c r="BV98" s="64" t="e">
        <f>BN98/BO98</f>
        <v>#DIV/0!</v>
      </c>
      <c r="BW98" s="16">
        <f>BB98+BN98+BY98</f>
        <v>42</v>
      </c>
      <c r="BX98" s="69">
        <f>BC98+BO98+BZ98</f>
        <v>17.906953970039403</v>
      </c>
      <c r="BY98" s="66">
        <v>42</v>
      </c>
      <c r="BZ98" s="15">
        <f>AZ98*$D$135</f>
        <v>17.906953970039403</v>
      </c>
      <c r="CA98" s="37">
        <f>BZ98-BY98</f>
        <v>-24.093046029960597</v>
      </c>
      <c r="CB98" s="54">
        <f>CA98*(CA98&lt;&gt;0)</f>
        <v>-24.093046029960597</v>
      </c>
      <c r="CC98" s="26">
        <f>CB98/$CB$127</f>
        <v>-1.7087266687915308E-2</v>
      </c>
      <c r="CD98" s="47">
        <f>CC98 * $CA$127</f>
        <v>-24.093046029960597</v>
      </c>
      <c r="CE98" s="48">
        <f>IF(CD98&gt;0, V98, W98)</f>
        <v>2.4700000286102202</v>
      </c>
      <c r="CF98" s="65">
        <f>CD98/CE98</f>
        <v>-9.7542695347727921</v>
      </c>
      <c r="CG98" t="s">
        <v>225</v>
      </c>
      <c r="CH98" s="66">
        <v>0</v>
      </c>
      <c r="CI98" s="15">
        <f>AZ98*$CH$130</f>
        <v>31.444250477393989</v>
      </c>
      <c r="CJ98" s="37">
        <f>CI98-CH98</f>
        <v>31.444250477393989</v>
      </c>
      <c r="CK98" s="54">
        <f>CJ98*(CJ98&lt;&gt;0)</f>
        <v>31.444250477393989</v>
      </c>
      <c r="CL98" s="26">
        <f>CK98/$CK$127</f>
        <v>4.628238221576977E-3</v>
      </c>
      <c r="CM98" s="47">
        <f>CL98 * $CJ$127</f>
        <v>31.444250477393989</v>
      </c>
      <c r="CN98" s="48">
        <f>IF(CD98&gt;0,V98,W98)</f>
        <v>2.4700000286102202</v>
      </c>
      <c r="CO98" s="65">
        <f>CM98/CN98</f>
        <v>12.730465632863387</v>
      </c>
      <c r="CP98" s="70">
        <f>N98</f>
        <v>0</v>
      </c>
      <c r="CQ98" s="1">
        <f>BW98+BY98</f>
        <v>84</v>
      </c>
    </row>
    <row r="99" spans="1:95" x14ac:dyDescent="0.2">
      <c r="A99" s="24" t="s">
        <v>193</v>
      </c>
      <c r="B99">
        <v>0</v>
      </c>
      <c r="C99">
        <v>0</v>
      </c>
      <c r="D99">
        <v>3.04975922953451E-2</v>
      </c>
      <c r="E99">
        <v>0.96950240770465401</v>
      </c>
      <c r="F99">
        <v>3.3333333333333298E-2</v>
      </c>
      <c r="G99">
        <v>3.3333333333333298E-2</v>
      </c>
      <c r="H99">
        <v>0.161971830985915</v>
      </c>
      <c r="I99">
        <v>2.3767605633802799E-2</v>
      </c>
      <c r="J99">
        <v>6.2045810516570703E-2</v>
      </c>
      <c r="K99">
        <v>4.5477397505636702E-2</v>
      </c>
      <c r="L99">
        <v>0.64116836703959201</v>
      </c>
      <c r="M99">
        <v>-0.272113771592911</v>
      </c>
      <c r="N99" s="21">
        <v>0</v>
      </c>
      <c r="O99">
        <v>1.01181509773002</v>
      </c>
      <c r="P99">
        <v>0.96547140679059895</v>
      </c>
      <c r="Q99">
        <v>1.02293429701656</v>
      </c>
      <c r="R99">
        <v>0.97727812325218499</v>
      </c>
      <c r="S99">
        <v>46.180000305175703</v>
      </c>
      <c r="T99" s="27">
        <f>IF(C99,P99,R99)</f>
        <v>0.97727812325218499</v>
      </c>
      <c r="U99" s="27">
        <f>IF(D99 = 0,O99,Q99)</f>
        <v>1.02293429701656</v>
      </c>
      <c r="V99" s="39">
        <f>S99*T99^(1-N99)</f>
        <v>45.130704030027438</v>
      </c>
      <c r="W99" s="38">
        <f>S99*U99^(N99+1)</f>
        <v>47.239106148399436</v>
      </c>
      <c r="X99" s="44">
        <f>0.5 * (D99-MAX($D$3:$D$126))/(MIN($D$3:$D$126)-MAX($D$3:$D$126)) + 0.75</f>
        <v>1.2346158909837079</v>
      </c>
      <c r="Y99" s="44">
        <f>AVERAGE(D99, F99, G99, H99, I99, J99, K99)</f>
        <v>5.5775271943419566E-2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PERCENTILE($L$2:$L$126, 0.05)</f>
        <v>-7.9040341213011109E-2</v>
      </c>
      <c r="AG99" s="22">
        <f>PERCENTILE($L$2:$L$126, 0.95)</f>
        <v>0.99713792047032956</v>
      </c>
      <c r="AH99" s="22">
        <f>MIN(MAX(L99,AF99), AG99)</f>
        <v>0.64116836703959201</v>
      </c>
      <c r="AI99" s="22">
        <f>AH99-$AH$127+1</f>
        <v>1.7202087082526032</v>
      </c>
      <c r="AJ99" s="22">
        <f>PERCENTILE($M$2:$M$126, 0.02)</f>
        <v>-0.66434473742159872</v>
      </c>
      <c r="AK99" s="22">
        <f>PERCENTILE($M$2:$M$126, 0.98)</f>
        <v>1.2320583287577402</v>
      </c>
      <c r="AL99" s="22">
        <f>MIN(MAX(M99,AJ99), AK99)</f>
        <v>-0.272113771592911</v>
      </c>
      <c r="AM99" s="22">
        <f>AL99-$AL$127 + 1</f>
        <v>1.3922309658286878</v>
      </c>
      <c r="AN99" s="46">
        <v>1</v>
      </c>
      <c r="AO99" s="46">
        <v>1</v>
      </c>
      <c r="AP99" s="51">
        <v>1</v>
      </c>
      <c r="AQ99" s="21">
        <v>1</v>
      </c>
      <c r="AR99" s="17">
        <f>(AI99^4)*AB99*AE99*AN99</f>
        <v>8.7563793376167816</v>
      </c>
      <c r="AS99" s="17">
        <f>(AI99^4) *Z99*AC99*AO99</f>
        <v>8.7563793376167816</v>
      </c>
      <c r="AT99" s="17">
        <f>(AM99^4)*AA99*AP99*AQ99</f>
        <v>3.7570342674220027</v>
      </c>
      <c r="AU99" s="17">
        <f>MIN(AR99, 0.05*AR$127)</f>
        <v>8.7563793376167816</v>
      </c>
      <c r="AV99" s="17">
        <f>MIN(AS99, 0.05*AS$127)</f>
        <v>8.7563793376167816</v>
      </c>
      <c r="AW99" s="17">
        <f>MIN(AT99, 0.05*AT$127)</f>
        <v>3.7570342674220027</v>
      </c>
      <c r="AX99" s="14">
        <f>AU99/$AU$127</f>
        <v>1.3597771434691458E-2</v>
      </c>
      <c r="AY99" s="14">
        <f>AV99/$AV$127</f>
        <v>1.8151207973040071E-2</v>
      </c>
      <c r="AZ99" s="67">
        <f>AW99/$AW$127</f>
        <v>2.2205910965691E-3</v>
      </c>
      <c r="BA99" s="21">
        <f>N99</f>
        <v>0</v>
      </c>
      <c r="BB99" s="66">
        <v>1339</v>
      </c>
      <c r="BC99" s="15">
        <f>$D$133*AX99</f>
        <v>1652.7275312581385</v>
      </c>
      <c r="BD99" s="19">
        <f>BC99-BB99</f>
        <v>313.72753125813847</v>
      </c>
      <c r="BE99" s="53">
        <f>BD99*IF($BD$127 &gt; 0, (BD99&gt;0), (BD99&lt;0))</f>
        <v>313.72753125813847</v>
      </c>
      <c r="BF99" s="61">
        <f>BE99/$BE$127</f>
        <v>1.321867154262382E-2</v>
      </c>
      <c r="BG99" s="62">
        <f>BF99*$BD$127</f>
        <v>54.844268230346529</v>
      </c>
      <c r="BH99" s="63">
        <f>(IF(BG99 &gt; 0, V99, W99))</f>
        <v>45.130704030027438</v>
      </c>
      <c r="BI99" s="46">
        <f>BG99/BH99</f>
        <v>1.2152318340493033</v>
      </c>
      <c r="BJ99" s="64">
        <f>BB99/BC99</f>
        <v>0.81017589086852482</v>
      </c>
      <c r="BK99" s="66">
        <v>1108</v>
      </c>
      <c r="BL99" s="66">
        <v>2263</v>
      </c>
      <c r="BM99" s="66">
        <v>0</v>
      </c>
      <c r="BN99" s="10">
        <f>SUM(BK99:BM99)</f>
        <v>3371</v>
      </c>
      <c r="BO99" s="15">
        <f>AY99*$D$132</f>
        <v>3277.3095067802233</v>
      </c>
      <c r="BP99" s="9">
        <f>BO99-BN99</f>
        <v>-93.690493219776727</v>
      </c>
      <c r="BQ99" s="53">
        <f>BP99*IF($BP$127 &gt; 0, (BP99&gt;0), (BP99&lt;0))</f>
        <v>0</v>
      </c>
      <c r="BR99" s="7">
        <f>BQ99/$BQ$127</f>
        <v>0</v>
      </c>
      <c r="BS99" s="62">
        <f>BR99*$BP$127</f>
        <v>0</v>
      </c>
      <c r="BT99" s="48">
        <f>IF(BS99&gt;0,V99,W99)</f>
        <v>47.239106148399436</v>
      </c>
      <c r="BU99" s="46">
        <f>BS99/BT99</f>
        <v>0</v>
      </c>
      <c r="BV99" s="64">
        <f>BN99/BO99</f>
        <v>1.0285876243992049</v>
      </c>
      <c r="BW99" s="16">
        <f>BB99+BN99+BY99</f>
        <v>4710</v>
      </c>
      <c r="BX99" s="69">
        <f>BC99+BO99+BZ99</f>
        <v>4940.6203752046104</v>
      </c>
      <c r="BY99" s="66">
        <v>0</v>
      </c>
      <c r="BZ99" s="15">
        <f>AZ99*$D$135</f>
        <v>10.583337166248331</v>
      </c>
      <c r="CA99" s="37">
        <f>BZ99-BY99</f>
        <v>10.583337166248331</v>
      </c>
      <c r="CB99" s="54">
        <f>CA99*(CA99&lt;&gt;0)</f>
        <v>10.583337166248331</v>
      </c>
      <c r="CC99" s="26">
        <f>CB99/$CB$127</f>
        <v>7.5059128838640609E-3</v>
      </c>
      <c r="CD99" s="47">
        <f>CC99 * $CA$127</f>
        <v>10.583337166248331</v>
      </c>
      <c r="CE99" s="48">
        <f>IF(CD99&gt;0, V99, W99)</f>
        <v>45.130704030027438</v>
      </c>
      <c r="CF99" s="65">
        <f>CD99/CE99</f>
        <v>0.23450414509835193</v>
      </c>
      <c r="CG99" t="s">
        <v>225</v>
      </c>
      <c r="CH99" s="66">
        <v>0</v>
      </c>
      <c r="CI99" s="15">
        <f>AZ99*$CH$130</f>
        <v>18.584126887186798</v>
      </c>
      <c r="CJ99" s="37">
        <f>CI99-CH99</f>
        <v>18.584126887186798</v>
      </c>
      <c r="CK99" s="54">
        <f>CJ99*(CJ99&lt;&gt;0)</f>
        <v>18.584126887186798</v>
      </c>
      <c r="CL99" s="26">
        <f>CK99/$CK$127</f>
        <v>2.7353734011166904E-3</v>
      </c>
      <c r="CM99" s="47">
        <f>CL99 * $CJ$127</f>
        <v>18.584126887186798</v>
      </c>
      <c r="CN99" s="48">
        <f>IF(CD99&gt;0,V99,W99)</f>
        <v>45.130704030027438</v>
      </c>
      <c r="CO99" s="65">
        <f>CM99/CN99</f>
        <v>0.41178455525138635</v>
      </c>
      <c r="CP99" s="70">
        <f>N99</f>
        <v>0</v>
      </c>
      <c r="CQ99" s="1">
        <f>BW99+BY99</f>
        <v>4710</v>
      </c>
    </row>
    <row r="100" spans="1:95" x14ac:dyDescent="0.2">
      <c r="A100" s="24" t="s">
        <v>176</v>
      </c>
      <c r="B100">
        <v>0</v>
      </c>
      <c r="C100">
        <v>1</v>
      </c>
      <c r="D100">
        <v>0.45072697899838399</v>
      </c>
      <c r="E100">
        <v>0.54927302100161501</v>
      </c>
      <c r="F100">
        <v>0.62139037433154998</v>
      </c>
      <c r="G100">
        <v>0.62139037433154998</v>
      </c>
      <c r="H100">
        <v>0.13279908414424699</v>
      </c>
      <c r="I100">
        <v>0.158557527189467</v>
      </c>
      <c r="J100">
        <v>0.145107871581585</v>
      </c>
      <c r="K100">
        <v>0.30028092620167501</v>
      </c>
      <c r="L100">
        <v>0.92540730282424799</v>
      </c>
      <c r="M100">
        <v>-0.11457779968190999</v>
      </c>
      <c r="N100" s="21">
        <v>0</v>
      </c>
      <c r="O100">
        <v>1.01483830242946</v>
      </c>
      <c r="P100">
        <v>0.96986715837384097</v>
      </c>
      <c r="Q100">
        <v>1.03403122403621</v>
      </c>
      <c r="R100">
        <v>0.98781010833936</v>
      </c>
      <c r="S100">
        <v>29.75</v>
      </c>
      <c r="T100" s="27">
        <f>IF(C100,P100,R100)</f>
        <v>0.96986715837384097</v>
      </c>
      <c r="U100" s="27">
        <f>IF(D100 = 0,O100,Q100)</f>
        <v>1.03403122403621</v>
      </c>
      <c r="V100" s="39">
        <f>S100*T100^(1-N100)</f>
        <v>28.853547961621768</v>
      </c>
      <c r="W100" s="38">
        <f>S100*U100^(N100+1)</f>
        <v>30.762428915077248</v>
      </c>
      <c r="X100" s="44">
        <f>0.5 * (D100-MAX($D$3:$D$126))/(MIN($D$3:$D$126)-MAX($D$3:$D$126)) + 0.75</f>
        <v>1.0169287128262305</v>
      </c>
      <c r="Y100" s="44">
        <f>AVERAGE(D100, F100, G100, H100, I100, J100, K100)</f>
        <v>0.34717901953977975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PERCENTILE($L$2:$L$126, 0.05)</f>
        <v>-7.9040341213011109E-2</v>
      </c>
      <c r="AG100" s="22">
        <f>PERCENTILE($L$2:$L$126, 0.95)</f>
        <v>0.99713792047032956</v>
      </c>
      <c r="AH100" s="22">
        <f>MIN(MAX(L100,AF100), AG100)</f>
        <v>0.92540730282424799</v>
      </c>
      <c r="AI100" s="22">
        <f>AH100-$AH$127+1</f>
        <v>2.0044476440372589</v>
      </c>
      <c r="AJ100" s="22">
        <f>PERCENTILE($M$2:$M$126, 0.02)</f>
        <v>-0.66434473742159872</v>
      </c>
      <c r="AK100" s="22">
        <f>PERCENTILE($M$2:$M$126, 0.98)</f>
        <v>1.2320583287577402</v>
      </c>
      <c r="AL100" s="22">
        <f>MIN(MAX(M100,AJ100), AK100)</f>
        <v>-0.11457779968190999</v>
      </c>
      <c r="AM100" s="22">
        <f>AL100-$AL$127 + 1</f>
        <v>1.5497669377396888</v>
      </c>
      <c r="AN100" s="46">
        <v>1</v>
      </c>
      <c r="AO100" s="46">
        <v>1</v>
      </c>
      <c r="AP100" s="51">
        <v>1</v>
      </c>
      <c r="AQ100" s="21">
        <v>1</v>
      </c>
      <c r="AR100" s="17">
        <f>(AI100^4)*AB100*AE100*AN100</f>
        <v>16.142800070333063</v>
      </c>
      <c r="AS100" s="17">
        <f>(AI100^4) *Z100*AC100*AO100</f>
        <v>16.142800070333063</v>
      </c>
      <c r="AT100" s="17">
        <f>(AM100^4)*AA100*AP100*AQ100</f>
        <v>5.7685354540172655</v>
      </c>
      <c r="AU100" s="17">
        <f>MIN(AR100, 0.05*AR$127)</f>
        <v>16.142800070333063</v>
      </c>
      <c r="AV100" s="17">
        <f>MIN(AS100, 0.05*AS$127)</f>
        <v>16.142800070333063</v>
      </c>
      <c r="AW100" s="17">
        <f>MIN(AT100, 0.05*AT$127)</f>
        <v>5.7685354540172655</v>
      </c>
      <c r="AX100" s="14">
        <f>AU100/$AU$127</f>
        <v>2.5068135722412985E-2</v>
      </c>
      <c r="AY100" s="14">
        <f>AV100/$AV$127</f>
        <v>3.3462611662455684E-2</v>
      </c>
      <c r="AZ100" s="67">
        <f>AW100/$AW$127</f>
        <v>3.4094867274722987E-3</v>
      </c>
      <c r="BA100" s="21">
        <f>N100</f>
        <v>0</v>
      </c>
      <c r="BB100" s="66">
        <v>2678</v>
      </c>
      <c r="BC100" s="15">
        <f>$D$133*AX100</f>
        <v>3046.8814882449637</v>
      </c>
      <c r="BD100" s="19">
        <f>BC100-BB100</f>
        <v>368.88148824496375</v>
      </c>
      <c r="BE100" s="53">
        <f>BD100*IF($BD$127 &gt; 0, (BD100&gt;0), (BD100&lt;0))</f>
        <v>368.88148824496375</v>
      </c>
      <c r="BF100" s="61">
        <f>BE100/$BE$127</f>
        <v>1.5542541681661651E-2</v>
      </c>
      <c r="BG100" s="62">
        <f>BF100*$BD$127</f>
        <v>64.486005437214544</v>
      </c>
      <c r="BH100" s="63">
        <f>(IF(BG100 &gt; 0, V100, W100))</f>
        <v>28.853547961621768</v>
      </c>
      <c r="BI100" s="46">
        <f>BG100/BH100</f>
        <v>2.2349419739640917</v>
      </c>
      <c r="BJ100" s="64">
        <f>BB100/BC100</f>
        <v>0.8789314616705215</v>
      </c>
      <c r="BK100" s="66">
        <v>744</v>
      </c>
      <c r="BL100" s="66">
        <v>4403</v>
      </c>
      <c r="BM100" s="66">
        <v>30</v>
      </c>
      <c r="BN100" s="10">
        <f>SUM(BK100:BM100)</f>
        <v>5177</v>
      </c>
      <c r="BO100" s="15">
        <f>AY100*$D$132</f>
        <v>6041.8753113263483</v>
      </c>
      <c r="BP100" s="9">
        <f>BO100-BN100</f>
        <v>864.87531132634831</v>
      </c>
      <c r="BQ100" s="53">
        <f>BP100*IF($BP$127 &gt; 0, (BP100&gt;0), (BP100&lt;0))</f>
        <v>864.87531132634831</v>
      </c>
      <c r="BR100" s="7">
        <f>BQ100/$BQ$127</f>
        <v>5.477503476807969E-2</v>
      </c>
      <c r="BS100" s="62">
        <f>BR100*$BP$127</f>
        <v>105.98969227623537</v>
      </c>
      <c r="BT100" s="48">
        <f>IF(BS100&gt;0,V100,W100)</f>
        <v>28.853547961621768</v>
      </c>
      <c r="BU100" s="46">
        <f>BS100/BT100</f>
        <v>3.6733677403282514</v>
      </c>
      <c r="BV100" s="64">
        <f>BN100/BO100</f>
        <v>0.85685316780619136</v>
      </c>
      <c r="BW100" s="16">
        <f>BB100+BN100+BY100</f>
        <v>7855</v>
      </c>
      <c r="BX100" s="69">
        <f>BC100+BO100+BZ100</f>
        <v>9105.006413314446</v>
      </c>
      <c r="BY100" s="66">
        <v>0</v>
      </c>
      <c r="BZ100" s="15">
        <f>AZ100*$D$135</f>
        <v>16.249613743132976</v>
      </c>
      <c r="CA100" s="37">
        <f>BZ100-BY100</f>
        <v>16.249613743132976</v>
      </c>
      <c r="CB100" s="54">
        <f>CA100*(CA100&lt;&gt;0)</f>
        <v>16.249613743132976</v>
      </c>
      <c r="CC100" s="26">
        <f>CB100/$CB$127</f>
        <v>1.1524548753995013E-2</v>
      </c>
      <c r="CD100" s="47">
        <f>CC100 * $CA$127</f>
        <v>16.249613743132976</v>
      </c>
      <c r="CE100" s="48">
        <f>IF(CD100&gt;0, V100, W100)</f>
        <v>28.853547961621768</v>
      </c>
      <c r="CF100" s="65">
        <f>CD100/CE100</f>
        <v>0.56317558467148165</v>
      </c>
      <c r="CG100" t="s">
        <v>225</v>
      </c>
      <c r="CH100" s="66">
        <v>0</v>
      </c>
      <c r="CI100" s="15">
        <f>AZ100*$CH$130</f>
        <v>28.533994422215667</v>
      </c>
      <c r="CJ100" s="37">
        <f>CI100-CH100</f>
        <v>28.533994422215667</v>
      </c>
      <c r="CK100" s="54">
        <f>CJ100*(CJ100&lt;&gt;0)</f>
        <v>28.533994422215667</v>
      </c>
      <c r="CL100" s="26">
        <f>CK100/$CK$127</f>
        <v>4.1998814280564704E-3</v>
      </c>
      <c r="CM100" s="47">
        <f>CL100 * $CJ$127</f>
        <v>28.533994422215667</v>
      </c>
      <c r="CN100" s="48">
        <f>IF(CD100&gt;0,V100,W100)</f>
        <v>28.853547961621768</v>
      </c>
      <c r="CO100" s="65">
        <f>CM100/CN100</f>
        <v>0.98892498281905783</v>
      </c>
      <c r="CP100" s="70">
        <f>N100</f>
        <v>0</v>
      </c>
      <c r="CQ100" s="1">
        <f>BW100+BY100</f>
        <v>7855</v>
      </c>
    </row>
    <row r="101" spans="1:95" x14ac:dyDescent="0.2">
      <c r="A101" s="24" t="s">
        <v>270</v>
      </c>
      <c r="B101">
        <v>0</v>
      </c>
      <c r="C101">
        <v>1</v>
      </c>
      <c r="D101">
        <v>0.55097960815673697</v>
      </c>
      <c r="E101">
        <v>0.44902039184326198</v>
      </c>
      <c r="F101">
        <v>0.91610337972167</v>
      </c>
      <c r="G101">
        <v>0.91610337972167</v>
      </c>
      <c r="H101">
        <v>6.5662902551233707E-2</v>
      </c>
      <c r="I101">
        <v>0.45085738184859803</v>
      </c>
      <c r="J101">
        <v>0.17205988587939</v>
      </c>
      <c r="K101">
        <v>0.39701970098300399</v>
      </c>
      <c r="L101">
        <v>0.232573520650284</v>
      </c>
      <c r="M101">
        <v>0.72636053766802899</v>
      </c>
      <c r="N101" s="21">
        <v>0</v>
      </c>
      <c r="O101">
        <v>1.01538301006738</v>
      </c>
      <c r="P101">
        <v>0.98270849315158904</v>
      </c>
      <c r="Q101">
        <v>1.00851232649801</v>
      </c>
      <c r="R101">
        <v>0.98365036759318303</v>
      </c>
      <c r="S101">
        <v>20.639999389648398</v>
      </c>
      <c r="T101" s="27">
        <f>IF(C101,P101,R101)</f>
        <v>0.98270849315158904</v>
      </c>
      <c r="U101" s="27">
        <f>IF(D101 = 0,O101,Q101)</f>
        <v>1.00851232649801</v>
      </c>
      <c r="V101" s="39">
        <f>S101*T101^(1-N101)</f>
        <v>20.283102698851096</v>
      </c>
      <c r="W101" s="38">
        <f>S101*U101^(N101+1)</f>
        <v>20.815693803371815</v>
      </c>
      <c r="X101" s="44">
        <f>0.5 * (D101-MAX($D$3:$D$126))/(MIN($D$3:$D$126)-MAX($D$3:$D$126)) + 0.75</f>
        <v>0.96499585749792893</v>
      </c>
      <c r="Y101" s="44">
        <f>AVERAGE(D101, F101, G101, H101, I101, J101, K101)</f>
        <v>0.49554089126604323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PERCENTILE($L$2:$L$126, 0.05)</f>
        <v>-7.9040341213011109E-2</v>
      </c>
      <c r="AG101" s="22">
        <f>PERCENTILE($L$2:$L$126, 0.95)</f>
        <v>0.99713792047032956</v>
      </c>
      <c r="AH101" s="22">
        <f>MIN(MAX(L101,AF101), AG101)</f>
        <v>0.232573520650284</v>
      </c>
      <c r="AI101" s="22">
        <f>AH101-$AH$127+1</f>
        <v>1.3116138618632951</v>
      </c>
      <c r="AJ101" s="22">
        <f>PERCENTILE($M$2:$M$126, 0.02)</f>
        <v>-0.66434473742159872</v>
      </c>
      <c r="AK101" s="22">
        <f>PERCENTILE($M$2:$M$126, 0.98)</f>
        <v>1.2320583287577402</v>
      </c>
      <c r="AL101" s="22">
        <f>MIN(MAX(M101,AJ101), AK101)</f>
        <v>0.72636053766802899</v>
      </c>
      <c r="AM101" s="22">
        <f>AL101-$AL$127 + 1</f>
        <v>2.3907052750896276</v>
      </c>
      <c r="AN101" s="46">
        <v>0</v>
      </c>
      <c r="AO101" s="49">
        <v>0</v>
      </c>
      <c r="AP101" s="51">
        <v>0.5</v>
      </c>
      <c r="AQ101" s="50">
        <v>1</v>
      </c>
      <c r="AR101" s="17">
        <f>(AI101^4)*AB101*AE101*AN101</f>
        <v>0</v>
      </c>
      <c r="AS101" s="17">
        <f>(AI101^4) *Z101*AC101*AO101</f>
        <v>0</v>
      </c>
      <c r="AT101" s="17">
        <f>(AM101^4)*AA101*AP101*AQ101</f>
        <v>16.333308447287205</v>
      </c>
      <c r="AU101" s="17">
        <f>MIN(AR101, 0.05*AR$127)</f>
        <v>0</v>
      </c>
      <c r="AV101" s="17">
        <f>MIN(AS101, 0.05*AS$127)</f>
        <v>0</v>
      </c>
      <c r="AW101" s="17">
        <f>MIN(AT101, 0.05*AT$127)</f>
        <v>16.333308447287205</v>
      </c>
      <c r="AX101" s="14">
        <f>AU101/$AU$127</f>
        <v>0</v>
      </c>
      <c r="AY101" s="14">
        <f>AV101/$AV$127</f>
        <v>0</v>
      </c>
      <c r="AZ101" s="67">
        <f>AW101/$AW$127</f>
        <v>9.6537845369321761E-3</v>
      </c>
      <c r="BA101" s="21">
        <f>N101</f>
        <v>0</v>
      </c>
      <c r="BB101" s="66">
        <v>0</v>
      </c>
      <c r="BC101" s="15">
        <f>$D$133*AX101</f>
        <v>0</v>
      </c>
      <c r="BD101" s="19">
        <f>BC101-BB101</f>
        <v>0</v>
      </c>
      <c r="BE101" s="53">
        <f>BD101*IF($BD$127 &gt; 0, (BD101&gt;0), (BD101&lt;0))</f>
        <v>0</v>
      </c>
      <c r="BF101" s="61">
        <f>BE101/$BE$127</f>
        <v>0</v>
      </c>
      <c r="BG101" s="62">
        <f>BF101*$BD$127</f>
        <v>0</v>
      </c>
      <c r="BH101" s="63">
        <f>(IF(BG101 &gt; 0, V101, W101))</f>
        <v>20.815693803371815</v>
      </c>
      <c r="BI101" s="46">
        <f>BG101/BH101</f>
        <v>0</v>
      </c>
      <c r="BJ101" s="64" t="e">
        <f>BB101/BC101</f>
        <v>#DIV/0!</v>
      </c>
      <c r="BK101" s="66">
        <v>0</v>
      </c>
      <c r="BL101" s="66">
        <v>0</v>
      </c>
      <c r="BM101" s="66">
        <v>0</v>
      </c>
      <c r="BN101" s="10">
        <f>SUM(BK101:BM101)</f>
        <v>0</v>
      </c>
      <c r="BO101" s="15">
        <f>AY101*$D$132</f>
        <v>0</v>
      </c>
      <c r="BP101" s="9">
        <f>BO101-BN101</f>
        <v>0</v>
      </c>
      <c r="BQ101" s="53">
        <f>BP101*IF($BP$127 &gt; 0, (BP101&gt;0), (BP101&lt;0))</f>
        <v>0</v>
      </c>
      <c r="BR101" s="7">
        <f>BQ101/$BQ$127</f>
        <v>0</v>
      </c>
      <c r="BS101" s="62">
        <f>BR101*$BP$127</f>
        <v>0</v>
      </c>
      <c r="BT101" s="48">
        <f>IF(BS101&gt;0,V101,W101)</f>
        <v>20.815693803371815</v>
      </c>
      <c r="BU101" s="46">
        <f>BS101/BT101</f>
        <v>0</v>
      </c>
      <c r="BV101" s="64" t="e">
        <f>BN101/BO101</f>
        <v>#DIV/0!</v>
      </c>
      <c r="BW101" s="16">
        <f>BB101+BN101+BY101</f>
        <v>0</v>
      </c>
      <c r="BX101" s="69">
        <f>BC101+BO101+BZ101</f>
        <v>46.00993710301875</v>
      </c>
      <c r="BY101" s="66">
        <v>0</v>
      </c>
      <c r="BZ101" s="15">
        <f>AZ101*$D$135</f>
        <v>46.00993710301875</v>
      </c>
      <c r="CA101" s="37">
        <f>BZ101-BY101</f>
        <v>46.00993710301875</v>
      </c>
      <c r="CB101" s="54">
        <f>CA101*(CA101&lt;&gt;0)</f>
        <v>46.00993710301875</v>
      </c>
      <c r="CC101" s="26">
        <f>CB101/$CB$127</f>
        <v>3.2631161065970728E-2</v>
      </c>
      <c r="CD101" s="47">
        <f>CC101 * $CA$127</f>
        <v>46.00993710301875</v>
      </c>
      <c r="CE101" s="48">
        <f>IF(CD101&gt;0, V101, W101)</f>
        <v>20.283102698851096</v>
      </c>
      <c r="CF101" s="65">
        <f>CD101/CE101</f>
        <v>2.2683875236516409</v>
      </c>
      <c r="CG101" t="s">
        <v>225</v>
      </c>
      <c r="CH101" s="66">
        <v>0</v>
      </c>
      <c r="CI101" s="15">
        <f>AZ101*$CH$130</f>
        <v>80.792522789585377</v>
      </c>
      <c r="CJ101" s="37">
        <f>CI101-CH101</f>
        <v>80.792522789585377</v>
      </c>
      <c r="CK101" s="54">
        <f>CJ101*(CJ101&lt;&gt;0)</f>
        <v>80.792522789585377</v>
      </c>
      <c r="CL101" s="26">
        <f>CK101/$CK$127</f>
        <v>1.1891746068528901E-2</v>
      </c>
      <c r="CM101" s="47">
        <f>CL101 * $CJ$127</f>
        <v>80.792522789585377</v>
      </c>
      <c r="CN101" s="48">
        <f>IF(CD101&gt;0,V101,W101)</f>
        <v>20.283102698851096</v>
      </c>
      <c r="CO101" s="65">
        <f>CM101/CN101</f>
        <v>3.9832428001344065</v>
      </c>
      <c r="CP101" s="70">
        <f>N101</f>
        <v>0</v>
      </c>
      <c r="CQ101" s="1">
        <f>BW101+BY101</f>
        <v>0</v>
      </c>
    </row>
    <row r="102" spans="1:95" x14ac:dyDescent="0.2">
      <c r="A102" s="24" t="s">
        <v>271</v>
      </c>
      <c r="B102">
        <v>0</v>
      </c>
      <c r="C102">
        <v>1</v>
      </c>
      <c r="D102">
        <v>0.78328668532586898</v>
      </c>
      <c r="E102">
        <v>0.21671331467412999</v>
      </c>
      <c r="F102">
        <v>0.915705765407554</v>
      </c>
      <c r="G102">
        <v>0.915705765407554</v>
      </c>
      <c r="H102">
        <v>0.64533667921371796</v>
      </c>
      <c r="I102">
        <v>0.79297365119196905</v>
      </c>
      <c r="J102">
        <v>0.71535654240679303</v>
      </c>
      <c r="K102">
        <v>0.80935536706931999</v>
      </c>
      <c r="L102">
        <v>0.64238464097127002</v>
      </c>
      <c r="M102">
        <v>0.55723209544588803</v>
      </c>
      <c r="N102" s="21">
        <v>0</v>
      </c>
      <c r="O102">
        <v>1.00702138282341</v>
      </c>
      <c r="P102">
        <v>0.99887817225424003</v>
      </c>
      <c r="Q102">
        <v>1.0054370692665799</v>
      </c>
      <c r="R102">
        <v>0.98935277807862698</v>
      </c>
      <c r="S102">
        <v>91.819999694824205</v>
      </c>
      <c r="T102" s="27">
        <f>IF(C102,P102,R102)</f>
        <v>0.99887817225424003</v>
      </c>
      <c r="U102" s="27">
        <f>IF(D102 = 0,O102,Q102)</f>
        <v>1.0054370692665799</v>
      </c>
      <c r="V102" s="39">
        <f>S102*T102^(1-N102)</f>
        <v>91.716993471550879</v>
      </c>
      <c r="W102" s="38">
        <f>S102*U102^(N102+1)</f>
        <v>92.31923139322231</v>
      </c>
      <c r="X102" s="44">
        <f>0.5 * (D102-MAX($D$3:$D$126))/(MIN($D$3:$D$126)-MAX($D$3:$D$126)) + 0.75</f>
        <v>0.84465617232808643</v>
      </c>
      <c r="Y102" s="44">
        <f>AVERAGE(D102, F102, G102, H102, I102, J102, K102)</f>
        <v>0.79681720800325384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PERCENTILE($L$2:$L$126, 0.05)</f>
        <v>-7.9040341213011109E-2</v>
      </c>
      <c r="AG102" s="22">
        <f>PERCENTILE($L$2:$L$126, 0.95)</f>
        <v>0.99713792047032956</v>
      </c>
      <c r="AH102" s="22">
        <f>MIN(MAX(L102,AF102), AG102)</f>
        <v>0.64238464097127002</v>
      </c>
      <c r="AI102" s="22">
        <f>AH102-$AH$127+1</f>
        <v>1.7214249821842811</v>
      </c>
      <c r="AJ102" s="22">
        <f>PERCENTILE($M$2:$M$126, 0.02)</f>
        <v>-0.66434473742159872</v>
      </c>
      <c r="AK102" s="22">
        <f>PERCENTILE($M$2:$M$126, 0.98)</f>
        <v>1.2320583287577402</v>
      </c>
      <c r="AL102" s="22">
        <f>MIN(MAX(M102,AJ102), AK102)</f>
        <v>0.55723209544588803</v>
      </c>
      <c r="AM102" s="22">
        <f>AL102-$AL$127 + 1</f>
        <v>2.2215768328674868</v>
      </c>
      <c r="AN102" s="46">
        <v>0</v>
      </c>
      <c r="AO102" s="49">
        <v>0</v>
      </c>
      <c r="AP102" s="51">
        <v>0.5</v>
      </c>
      <c r="AQ102" s="50">
        <v>1</v>
      </c>
      <c r="AR102" s="17">
        <f>(AI102^4)*AB102*AE102*AN102</f>
        <v>0</v>
      </c>
      <c r="AS102" s="17">
        <f>(AI102^4) *Z102*AC102*AO102</f>
        <v>0</v>
      </c>
      <c r="AT102" s="17">
        <f>(AM102^4)*AA102*AP102*AQ102</f>
        <v>12.179104467542288</v>
      </c>
      <c r="AU102" s="17">
        <f>MIN(AR102, 0.05*AR$127)</f>
        <v>0</v>
      </c>
      <c r="AV102" s="17">
        <f>MIN(AS102, 0.05*AS$127)</f>
        <v>0</v>
      </c>
      <c r="AW102" s="17">
        <f>MIN(AT102, 0.05*AT$127)</f>
        <v>12.179104467542288</v>
      </c>
      <c r="AX102" s="14">
        <f>AU102/$AU$127</f>
        <v>0</v>
      </c>
      <c r="AY102" s="14">
        <f>AV102/$AV$127</f>
        <v>0</v>
      </c>
      <c r="AZ102" s="67">
        <f>AW102/$AW$127</f>
        <v>7.1984467055092706E-3</v>
      </c>
      <c r="BA102" s="21">
        <f>N102</f>
        <v>0</v>
      </c>
      <c r="BB102" s="66">
        <v>0</v>
      </c>
      <c r="BC102" s="15">
        <f>$D$133*AX102</f>
        <v>0</v>
      </c>
      <c r="BD102" s="19">
        <f>BC102-BB102</f>
        <v>0</v>
      </c>
      <c r="BE102" s="53">
        <f>BD102*IF($BD$127 &gt; 0, (BD102&gt;0), (BD102&lt;0))</f>
        <v>0</v>
      </c>
      <c r="BF102" s="61">
        <f>BE102/$BE$127</f>
        <v>0</v>
      </c>
      <c r="BG102" s="62">
        <f>BF102*$BD$127</f>
        <v>0</v>
      </c>
      <c r="BH102" s="63">
        <f>(IF(BG102 &gt; 0, V102, W102))</f>
        <v>92.31923139322231</v>
      </c>
      <c r="BI102" s="46">
        <f>BG102/BH102</f>
        <v>0</v>
      </c>
      <c r="BJ102" s="64" t="e">
        <f>BB102/BC102</f>
        <v>#DIV/0!</v>
      </c>
      <c r="BK102" s="66">
        <v>0</v>
      </c>
      <c r="BL102" s="66">
        <v>0</v>
      </c>
      <c r="BM102" s="66">
        <v>0</v>
      </c>
      <c r="BN102" s="10">
        <f>SUM(BK102:BM102)</f>
        <v>0</v>
      </c>
      <c r="BO102" s="15">
        <f>AY102*$D$132</f>
        <v>0</v>
      </c>
      <c r="BP102" s="9">
        <f>BO102-BN102</f>
        <v>0</v>
      </c>
      <c r="BQ102" s="53">
        <f>BP102*IF($BP$127 &gt; 0, (BP102&gt;0), (BP102&lt;0))</f>
        <v>0</v>
      </c>
      <c r="BR102" s="7">
        <f>BQ102/$BQ$127</f>
        <v>0</v>
      </c>
      <c r="BS102" s="62">
        <f>BR102*$BP$127</f>
        <v>0</v>
      </c>
      <c r="BT102" s="48">
        <f>IF(BS102&gt;0,V102,W102)</f>
        <v>92.31923139322231</v>
      </c>
      <c r="BU102" s="46">
        <f>BS102/BT102</f>
        <v>0</v>
      </c>
      <c r="BV102" s="64" t="e">
        <f>BN102/BO102</f>
        <v>#DIV/0!</v>
      </c>
      <c r="BW102" s="16">
        <f>BB102+BN102+BY102</f>
        <v>0</v>
      </c>
      <c r="BX102" s="69">
        <f>BC102+BO102+BZ102</f>
        <v>34.307796998457185</v>
      </c>
      <c r="BY102" s="66">
        <v>0</v>
      </c>
      <c r="BZ102" s="15">
        <f>AZ102*$D$135</f>
        <v>34.307796998457185</v>
      </c>
      <c r="CA102" s="37">
        <f>BZ102-BY102</f>
        <v>34.307796998457185</v>
      </c>
      <c r="CB102" s="54">
        <f>CA102*(CA102&lt;&gt;0)</f>
        <v>34.307796998457185</v>
      </c>
      <c r="CC102" s="26">
        <f>CB102/$CB$127</f>
        <v>2.4331770920891609E-2</v>
      </c>
      <c r="CD102" s="47">
        <f>CC102 * $CA$127</f>
        <v>34.307796998457185</v>
      </c>
      <c r="CE102" s="48">
        <f>IF(CD102&gt;0, V102, W102)</f>
        <v>91.716993471550879</v>
      </c>
      <c r="CF102" s="65">
        <f>CD102/CE102</f>
        <v>0.37406150921310899</v>
      </c>
      <c r="CG102" t="s">
        <v>225</v>
      </c>
      <c r="CH102" s="66">
        <v>0</v>
      </c>
      <c r="CI102" s="15">
        <f>AZ102*$CH$130</f>
        <v>60.243800478407088</v>
      </c>
      <c r="CJ102" s="37">
        <f>CI102-CH102</f>
        <v>60.243800478407088</v>
      </c>
      <c r="CK102" s="54">
        <f>CJ102*(CJ102&lt;&gt;0)</f>
        <v>60.243800478407088</v>
      </c>
      <c r="CL102" s="26">
        <f>CK102/$CK$127</f>
        <v>8.867206428967777E-3</v>
      </c>
      <c r="CM102" s="47">
        <f>CL102 * $CJ$127</f>
        <v>60.243800478407096</v>
      </c>
      <c r="CN102" s="48">
        <f>IF(CD102&gt;0,V102,W102)</f>
        <v>91.716993471550879</v>
      </c>
      <c r="CO102" s="65">
        <f>CM102/CN102</f>
        <v>0.65684447557794989</v>
      </c>
      <c r="CP102" s="70">
        <f>N102</f>
        <v>0</v>
      </c>
      <c r="CQ102" s="1">
        <f>BW102+BY102</f>
        <v>0</v>
      </c>
    </row>
    <row r="103" spans="1:95" x14ac:dyDescent="0.2">
      <c r="A103" s="24" t="s">
        <v>174</v>
      </c>
      <c r="B103">
        <v>0</v>
      </c>
      <c r="C103">
        <v>0</v>
      </c>
      <c r="D103">
        <v>0.64728682170542595</v>
      </c>
      <c r="E103">
        <v>0.35271317829457299</v>
      </c>
      <c r="F103">
        <v>0.77358490566037696</v>
      </c>
      <c r="G103">
        <v>0.77358490566037696</v>
      </c>
      <c r="H103">
        <v>0.79556650246305405</v>
      </c>
      <c r="I103">
        <v>0.80049261083743795</v>
      </c>
      <c r="J103">
        <v>0.79802575563164602</v>
      </c>
      <c r="K103">
        <v>0.785710302137408</v>
      </c>
      <c r="L103">
        <v>9.3326412655893601E-2</v>
      </c>
      <c r="M103">
        <v>-3.0458180581742701E-3</v>
      </c>
      <c r="N103" s="21">
        <v>0</v>
      </c>
      <c r="O103">
        <v>1.0106447220541901</v>
      </c>
      <c r="P103">
        <v>0.97883921499494897</v>
      </c>
      <c r="Q103">
        <v>1.0309246350987</v>
      </c>
      <c r="R103">
        <v>0.99717052424001595</v>
      </c>
      <c r="S103">
        <v>177.100006103515</v>
      </c>
      <c r="T103" s="27">
        <f>IF(C103,P103,R103)</f>
        <v>0.99717052424001595</v>
      </c>
      <c r="U103" s="27">
        <f>IF(D103 = 0,O103,Q103)</f>
        <v>1.0309246350987</v>
      </c>
      <c r="V103" s="39">
        <f>S103*T103^(1-N103)</f>
        <v>176.59890592915207</v>
      </c>
      <c r="W103" s="38">
        <f>S103*U103^(N103+1)</f>
        <v>182.57675916824374</v>
      </c>
      <c r="X103" s="44">
        <f>0.5 * (D103-MAX($D$3:$D$126))/(MIN($D$3:$D$126)-MAX($D$3:$D$126)) + 0.75</f>
        <v>0.91510680590611626</v>
      </c>
      <c r="Y103" s="44">
        <f>AVERAGE(D103, F103, G103, H103, I103, J103, K103)</f>
        <v>0.76775025772796091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PERCENTILE($L$2:$L$126, 0.05)</f>
        <v>-7.9040341213011109E-2</v>
      </c>
      <c r="AG103" s="22">
        <f>PERCENTILE($L$2:$L$126, 0.95)</f>
        <v>0.99713792047032956</v>
      </c>
      <c r="AH103" s="22">
        <f>MIN(MAX(L103,AF103), AG103)</f>
        <v>9.3326412655893601E-2</v>
      </c>
      <c r="AI103" s="22">
        <f>AH103-$AH$127+1</f>
        <v>1.1723667538689047</v>
      </c>
      <c r="AJ103" s="22">
        <f>PERCENTILE($M$2:$M$126, 0.02)</f>
        <v>-0.66434473742159872</v>
      </c>
      <c r="AK103" s="22">
        <f>PERCENTILE($M$2:$M$126, 0.98)</f>
        <v>1.2320583287577402</v>
      </c>
      <c r="AL103" s="22">
        <f>MIN(MAX(M103,AJ103), AK103)</f>
        <v>-3.0458180581742701E-3</v>
      </c>
      <c r="AM103" s="22">
        <f>AL103-$AL$127 + 1</f>
        <v>1.6612989193634244</v>
      </c>
      <c r="AN103" s="46">
        <v>1</v>
      </c>
      <c r="AO103" s="46">
        <v>1</v>
      </c>
      <c r="AP103" s="51">
        <v>1</v>
      </c>
      <c r="AQ103" s="21">
        <v>2</v>
      </c>
      <c r="AR103" s="17">
        <f>(AI103^4)*AB103*AE103*AN103</f>
        <v>1.8890957746892965</v>
      </c>
      <c r="AS103" s="17">
        <f>(AI103^4) *Z103*AC103*AO103</f>
        <v>1.8890957746892965</v>
      </c>
      <c r="AT103" s="17">
        <f>(AM103^4)*AA103*AP103*AQ103</f>
        <v>15.234251672995825</v>
      </c>
      <c r="AU103" s="17">
        <f>MIN(AR103, 0.05*AR$127)</f>
        <v>1.8890957746892965</v>
      </c>
      <c r="AV103" s="17">
        <f>MIN(AS103, 0.05*AS$127)</f>
        <v>1.8890957746892965</v>
      </c>
      <c r="AW103" s="17">
        <f>MIN(AT103, 0.05*AT$127)</f>
        <v>15.234251672995825</v>
      </c>
      <c r="AX103" s="14">
        <f>AU103/$AU$127</f>
        <v>2.9335746627735517E-3</v>
      </c>
      <c r="AY103" s="14">
        <f>AV103/$AV$127</f>
        <v>3.915930199605672E-3</v>
      </c>
      <c r="AZ103" s="67">
        <f>AW103/$AW$127</f>
        <v>9.0041882027230517E-3</v>
      </c>
      <c r="BA103" s="21">
        <f>N103</f>
        <v>0</v>
      </c>
      <c r="BB103" s="66">
        <v>354</v>
      </c>
      <c r="BC103" s="15">
        <f>$D$133*AX103</f>
        <v>356.5583988121486</v>
      </c>
      <c r="BD103" s="19">
        <f>BC103-BB103</f>
        <v>2.5583988121485959</v>
      </c>
      <c r="BE103" s="53">
        <f>BD103*IF($BD$127 &gt; 0, (BD103&gt;0), (BD103&lt;0))</f>
        <v>2.5583988121485959</v>
      </c>
      <c r="BF103" s="61">
        <f>BE103/$BE$127</f>
        <v>1.0779619320372901E-4</v>
      </c>
      <c r="BG103" s="62">
        <f>BF103*$BD$127</f>
        <v>0.44724640560227413</v>
      </c>
      <c r="BH103" s="63">
        <f>(IF(BG103 &gt; 0, V103, W103))</f>
        <v>176.59890592915207</v>
      </c>
      <c r="BI103" s="46">
        <f>BG103/BH103</f>
        <v>2.5325547927329767E-3</v>
      </c>
      <c r="BJ103" s="64">
        <f>BB103/BC103</f>
        <v>0.99282474113449093</v>
      </c>
      <c r="BK103" s="66">
        <v>0</v>
      </c>
      <c r="BL103" s="66">
        <v>708</v>
      </c>
      <c r="BM103" s="66">
        <v>0</v>
      </c>
      <c r="BN103" s="10">
        <f>SUM(BK103:BM103)</f>
        <v>708</v>
      </c>
      <c r="BO103" s="15">
        <f>AY103*$D$132</f>
        <v>707.04469312000174</v>
      </c>
      <c r="BP103" s="9">
        <f>BO103-BN103</f>
        <v>-0.95530687999826114</v>
      </c>
      <c r="BQ103" s="53">
        <f>BP103*IF($BP$127 &gt; 0, (BP103&gt;0), (BP103&lt;0))</f>
        <v>0</v>
      </c>
      <c r="BR103" s="7">
        <f>BQ103/$BQ$127</f>
        <v>0</v>
      </c>
      <c r="BS103" s="62">
        <f>BR103*$BP$127</f>
        <v>0</v>
      </c>
      <c r="BT103" s="48">
        <f>IF(BS103&gt;0,V103,W103)</f>
        <v>182.57675916824374</v>
      </c>
      <c r="BU103" s="46">
        <f>BS103/BT103</f>
        <v>0</v>
      </c>
      <c r="BV103" s="64">
        <f>BN103/BO103</f>
        <v>1.0013511265826531</v>
      </c>
      <c r="BW103" s="16">
        <f>BB103+BN103+BY103</f>
        <v>1062</v>
      </c>
      <c r="BX103" s="69">
        <f>BC103+BO103+BZ103</f>
        <v>1106.5170529063284</v>
      </c>
      <c r="BY103" s="66">
        <v>0</v>
      </c>
      <c r="BZ103" s="15">
        <f>AZ103*$D$135</f>
        <v>42.913960974178067</v>
      </c>
      <c r="CA103" s="37">
        <f>BZ103-BY103</f>
        <v>42.913960974178067</v>
      </c>
      <c r="CB103" s="54">
        <f>CA103*(CA103&lt;&gt;0)</f>
        <v>42.913960974178067</v>
      </c>
      <c r="CC103" s="26">
        <f>CB103/$CB$127</f>
        <v>3.043543331501989E-2</v>
      </c>
      <c r="CD103" s="47">
        <f>CC103 * $CA$127</f>
        <v>42.913960974178067</v>
      </c>
      <c r="CE103" s="48">
        <f>IF(CD103&gt;0, V103, W103)</f>
        <v>176.59890592915207</v>
      </c>
      <c r="CF103" s="65">
        <f>CD103/CE103</f>
        <v>0.2430024169651101</v>
      </c>
      <c r="CG103" t="s">
        <v>225</v>
      </c>
      <c r="CH103" s="66">
        <v>0</v>
      </c>
      <c r="CI103" s="15">
        <f>AZ103*$CH$130</f>
        <v>75.356051068589224</v>
      </c>
      <c r="CJ103" s="37">
        <f>CI103-CH103</f>
        <v>75.356051068589224</v>
      </c>
      <c r="CK103" s="54">
        <f>CJ103*(CJ103&lt;&gt;0)</f>
        <v>75.356051068589224</v>
      </c>
      <c r="CL103" s="26">
        <f>CK103/$CK$127</f>
        <v>1.1091558885573919E-2</v>
      </c>
      <c r="CM103" s="47">
        <f>CL103 * $CJ$127</f>
        <v>75.356051068589224</v>
      </c>
      <c r="CN103" s="48">
        <f>IF(CD103&gt;0,V103,W103)</f>
        <v>176.59890592915207</v>
      </c>
      <c r="CO103" s="65">
        <f>CM103/CN103</f>
        <v>0.42670734947146588</v>
      </c>
      <c r="CP103" s="70">
        <f>N103</f>
        <v>0</v>
      </c>
      <c r="CQ103" s="1">
        <f>BW103+BY103</f>
        <v>1062</v>
      </c>
    </row>
    <row r="104" spans="1:95" x14ac:dyDescent="0.2">
      <c r="A104" s="24" t="s">
        <v>230</v>
      </c>
      <c r="B104">
        <v>1</v>
      </c>
      <c r="C104">
        <v>1</v>
      </c>
      <c r="D104">
        <v>0.85205917632946804</v>
      </c>
      <c r="E104">
        <v>0.14794082367053099</v>
      </c>
      <c r="F104">
        <v>0.82544731610337896</v>
      </c>
      <c r="G104">
        <v>0.82544731610337896</v>
      </c>
      <c r="H104">
        <v>0.42492680886658302</v>
      </c>
      <c r="I104">
        <v>0.876202425763279</v>
      </c>
      <c r="J104">
        <v>0.61018185871160502</v>
      </c>
      <c r="K104">
        <v>0.70969921629410404</v>
      </c>
      <c r="L104">
        <v>0.68467054964334695</v>
      </c>
      <c r="M104">
        <v>1.02744353855481</v>
      </c>
      <c r="N104" s="21">
        <v>0</v>
      </c>
      <c r="O104">
        <v>1.0581264962808401</v>
      </c>
      <c r="P104">
        <v>0.98619547397235996</v>
      </c>
      <c r="Q104">
        <v>1.02008001192801</v>
      </c>
      <c r="R104">
        <v>1.00075376812175</v>
      </c>
      <c r="S104">
        <v>3.2200000286102202</v>
      </c>
      <c r="T104" s="27">
        <f>IF(C104,P104,R104)</f>
        <v>0.98619547397235996</v>
      </c>
      <c r="U104" s="27">
        <f>IF(D104 = 0,O104,Q104)</f>
        <v>1.02008001192801</v>
      </c>
      <c r="V104" s="39">
        <f>S104*T104^(1-N104)</f>
        <v>3.1755494544062688</v>
      </c>
      <c r="W104" s="38">
        <f>S104*U104^(N104+1)</f>
        <v>3.284657667592906</v>
      </c>
      <c r="X104" s="44">
        <f>0.5 * (D104-MAX($D$3:$D$126))/(MIN($D$3:$D$126)-MAX($D$3:$D$126)) + 0.75</f>
        <v>0.8090306545153273</v>
      </c>
      <c r="Y104" s="44">
        <f>AVERAGE(D104, F104, G104, H104, I104, J104, K104)</f>
        <v>0.73199487402454255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PERCENTILE($L$2:$L$126, 0.05)</f>
        <v>-7.9040341213011109E-2</v>
      </c>
      <c r="AG104" s="22">
        <f>PERCENTILE($L$2:$L$126, 0.95)</f>
        <v>0.99713792047032956</v>
      </c>
      <c r="AH104" s="22">
        <f>MIN(MAX(L104,AF104), AG104)</f>
        <v>0.68467054964334695</v>
      </c>
      <c r="AI104" s="22">
        <f>AH104-$AH$127+1</f>
        <v>1.7637108908563581</v>
      </c>
      <c r="AJ104" s="22">
        <f>PERCENTILE($M$2:$M$126, 0.02)</f>
        <v>-0.66434473742159872</v>
      </c>
      <c r="AK104" s="22">
        <f>PERCENTILE($M$2:$M$126, 0.98)</f>
        <v>1.2320583287577402</v>
      </c>
      <c r="AL104" s="22">
        <f>MIN(MAX(M104,AJ104), AK104)</f>
        <v>1.02744353855481</v>
      </c>
      <c r="AM104" s="22">
        <f>AL104-$AL$127 + 1</f>
        <v>2.6917882759764087</v>
      </c>
      <c r="AN104" s="46">
        <v>0</v>
      </c>
      <c r="AO104" s="49">
        <v>0</v>
      </c>
      <c r="AP104" s="51">
        <v>0.5</v>
      </c>
      <c r="AQ104" s="50">
        <v>1</v>
      </c>
      <c r="AR104" s="17">
        <f>(AI104^4)*AB104*AE104*AN104</f>
        <v>0</v>
      </c>
      <c r="AS104" s="17">
        <f>(AI104^4) *Z104*AC104*AO104</f>
        <v>0</v>
      </c>
      <c r="AT104" s="17">
        <f>(AM104^4)*AA104*AP104*AQ104</f>
        <v>26.250259031022743</v>
      </c>
      <c r="AU104" s="17">
        <f>MIN(AR104, 0.05*AR$127)</f>
        <v>0</v>
      </c>
      <c r="AV104" s="17">
        <f>MIN(AS104, 0.05*AS$127)</f>
        <v>0</v>
      </c>
      <c r="AW104" s="17">
        <f>MIN(AT104, 0.05*AT$127)</f>
        <v>26.250259031022743</v>
      </c>
      <c r="AX104" s="14">
        <f>AU104/$AU$127</f>
        <v>0</v>
      </c>
      <c r="AY104" s="14">
        <f>AV104/$AV$127</f>
        <v>0</v>
      </c>
      <c r="AZ104" s="67">
        <f>AW104/$AW$127</f>
        <v>1.5515187602193423E-2</v>
      </c>
      <c r="BA104" s="21">
        <f>N104</f>
        <v>0</v>
      </c>
      <c r="BB104" s="66">
        <v>0</v>
      </c>
      <c r="BC104" s="15">
        <f>$D$133*AX104</f>
        <v>0</v>
      </c>
      <c r="BD104" s="19">
        <f>BC104-BB104</f>
        <v>0</v>
      </c>
      <c r="BE104" s="53">
        <f>BD104*IF($BD$127 &gt; 0, (BD104&gt;0), (BD104&lt;0))</f>
        <v>0</v>
      </c>
      <c r="BF104" s="61">
        <f>BE104/$BE$127</f>
        <v>0</v>
      </c>
      <c r="BG104" s="62">
        <f>BF104*$BD$127</f>
        <v>0</v>
      </c>
      <c r="BH104" s="63">
        <f>(IF(BG104 &gt; 0, V104, W104))</f>
        <v>3.284657667592906</v>
      </c>
      <c r="BI104" s="46">
        <f>BG104/BH104</f>
        <v>0</v>
      </c>
      <c r="BJ104" s="64" t="e">
        <f>BB104/BC104</f>
        <v>#DIV/0!</v>
      </c>
      <c r="BK104" s="66">
        <v>0</v>
      </c>
      <c r="BL104" s="66">
        <v>0</v>
      </c>
      <c r="BM104" s="66">
        <v>0</v>
      </c>
      <c r="BN104" s="10">
        <f>SUM(BK104:BM104)</f>
        <v>0</v>
      </c>
      <c r="BO104" s="15">
        <f>AY104*$D$132</f>
        <v>0</v>
      </c>
      <c r="BP104" s="9">
        <f>BO104-BN104</f>
        <v>0</v>
      </c>
      <c r="BQ104" s="53">
        <f>BP104*IF($BP$127 &gt; 0, (BP104&gt;0), (BP104&lt;0))</f>
        <v>0</v>
      </c>
      <c r="BR104" s="7">
        <f>BQ104/$BQ$127</f>
        <v>0</v>
      </c>
      <c r="BS104" s="62">
        <f>BR104*$BP$127</f>
        <v>0</v>
      </c>
      <c r="BT104" s="48">
        <f>IF(BS104&gt;0,V104,W104)</f>
        <v>3.284657667592906</v>
      </c>
      <c r="BU104" s="46">
        <f>BS104/BT104</f>
        <v>0</v>
      </c>
      <c r="BV104" s="64" t="e">
        <f>BN104/BO104</f>
        <v>#DIV/0!</v>
      </c>
      <c r="BW104" s="16">
        <f>BB104+BN104+BY104</f>
        <v>70</v>
      </c>
      <c r="BX104" s="69">
        <f>BC104+BO104+BZ104</f>
        <v>73.945384112053858</v>
      </c>
      <c r="BY104" s="66">
        <v>70</v>
      </c>
      <c r="BZ104" s="15">
        <f>AZ104*$D$135</f>
        <v>73.945384112053858</v>
      </c>
      <c r="CA104" s="37">
        <f>BZ104-BY104</f>
        <v>3.9453841120538584</v>
      </c>
      <c r="CB104" s="54">
        <f>CA104*(CA104&lt;&gt;0)</f>
        <v>3.9453841120538584</v>
      </c>
      <c r="CC104" s="26">
        <f>CB104/$CB$127</f>
        <v>2.7981447603218843E-3</v>
      </c>
      <c r="CD104" s="47">
        <f>CC104 * $CA$127</f>
        <v>3.9453841120538589</v>
      </c>
      <c r="CE104" s="48">
        <f>IF(CD104&gt;0, V104, W104)</f>
        <v>3.1755494544062688</v>
      </c>
      <c r="CF104" s="65">
        <f>CD104/CE104</f>
        <v>1.2424256553710407</v>
      </c>
      <c r="CG104" t="s">
        <v>225</v>
      </c>
      <c r="CH104" s="66">
        <v>0</v>
      </c>
      <c r="CI104" s="15">
        <f>AZ104*$CH$130</f>
        <v>129.84660504275675</v>
      </c>
      <c r="CJ104" s="37">
        <f>CI104-CH104</f>
        <v>129.84660504275675</v>
      </c>
      <c r="CK104" s="54">
        <f>CJ104*(CJ104&lt;&gt;0)</f>
        <v>129.84660504275675</v>
      </c>
      <c r="CL104" s="26">
        <f>CK104/$CK$127</f>
        <v>1.9111952464344526E-2</v>
      </c>
      <c r="CM104" s="47">
        <f>CL104 * $CJ$127</f>
        <v>129.84660504275675</v>
      </c>
      <c r="CN104" s="48">
        <f>IF(CD104&gt;0,V104,W104)</f>
        <v>3.1755494544062688</v>
      </c>
      <c r="CO104" s="65">
        <f>CM104/CN104</f>
        <v>40.889492324733489</v>
      </c>
      <c r="CP104" s="70">
        <f>N104</f>
        <v>0</v>
      </c>
      <c r="CQ104" s="1">
        <f>BW104+BY104</f>
        <v>140</v>
      </c>
    </row>
    <row r="105" spans="1:95" x14ac:dyDescent="0.2">
      <c r="A105" s="24" t="s">
        <v>175</v>
      </c>
      <c r="B105">
        <v>1</v>
      </c>
      <c r="C105">
        <v>1</v>
      </c>
      <c r="D105">
        <v>0.87009063444108703</v>
      </c>
      <c r="E105">
        <v>0.129909365558912</v>
      </c>
      <c r="F105">
        <v>0.83188405797101395</v>
      </c>
      <c r="G105">
        <v>0.83188405797101395</v>
      </c>
      <c r="H105">
        <v>0.96832579185520296</v>
      </c>
      <c r="I105">
        <v>0.79185520361990902</v>
      </c>
      <c r="J105">
        <v>0.87565622083093297</v>
      </c>
      <c r="K105">
        <v>0.85348957250361202</v>
      </c>
      <c r="L105">
        <v>7.24072612340146E-2</v>
      </c>
      <c r="M105">
        <v>0.24938982548614799</v>
      </c>
      <c r="N105" s="21">
        <v>0</v>
      </c>
      <c r="O105">
        <v>1.00513079587084</v>
      </c>
      <c r="P105">
        <v>0.98808773165914399</v>
      </c>
      <c r="Q105">
        <v>1.0050366413684</v>
      </c>
      <c r="R105">
        <v>0.99789564032625599</v>
      </c>
      <c r="S105">
        <v>19.870000839233398</v>
      </c>
      <c r="T105" s="27">
        <f>IF(C105,P105,R105)</f>
        <v>0.98808773165914399</v>
      </c>
      <c r="U105" s="27">
        <f>IF(D105 = 0,O105,Q105)</f>
        <v>1.0050366413684</v>
      </c>
      <c r="V105" s="39">
        <f>S105*T105^(1-N105)</f>
        <v>19.633304057303416</v>
      </c>
      <c r="W105" s="38">
        <f>S105*U105^(N105+1)</f>
        <v>19.970078907450425</v>
      </c>
      <c r="X105" s="44">
        <f>0.5 * (D105-MAX($D$3:$D$126))/(MIN($D$3:$D$126)-MAX($D$3:$D$126)) + 0.75</f>
        <v>0.7996900006758163</v>
      </c>
      <c r="Y105" s="44">
        <f>AVERAGE(D105, F105, G105, H105, I105, J105, K105)</f>
        <v>0.86045507702753887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PERCENTILE($L$2:$L$126, 0.05)</f>
        <v>-7.9040341213011109E-2</v>
      </c>
      <c r="AG105" s="22">
        <f>PERCENTILE($L$2:$L$126, 0.95)</f>
        <v>0.99713792047032956</v>
      </c>
      <c r="AH105" s="22">
        <f>MIN(MAX(L105,AF105), AG105)</f>
        <v>7.24072612340146E-2</v>
      </c>
      <c r="AI105" s="22">
        <f>AH105-$AH$127+1</f>
        <v>1.1514476024470257</v>
      </c>
      <c r="AJ105" s="22">
        <f>PERCENTILE($M$2:$M$126, 0.02)</f>
        <v>-0.66434473742159872</v>
      </c>
      <c r="AK105" s="22">
        <f>PERCENTILE($M$2:$M$126, 0.98)</f>
        <v>1.2320583287577402</v>
      </c>
      <c r="AL105" s="22">
        <f>MIN(MAX(M105,AJ105), AK105)</f>
        <v>0.24938982548614799</v>
      </c>
      <c r="AM105" s="22">
        <f>AL105-$AL$127 + 1</f>
        <v>1.9137345629077467</v>
      </c>
      <c r="AN105" s="46">
        <v>1</v>
      </c>
      <c r="AO105" s="46">
        <v>1</v>
      </c>
      <c r="AP105" s="51">
        <v>1</v>
      </c>
      <c r="AQ105" s="21">
        <v>1</v>
      </c>
      <c r="AR105" s="17">
        <f>(AI105^4)*AB105*AE105*AN105</f>
        <v>1.7578293816569206</v>
      </c>
      <c r="AS105" s="17">
        <f>(AI105^4) *Z105*AC105*AO105</f>
        <v>1.7578293816569206</v>
      </c>
      <c r="AT105" s="17">
        <f>(AM105^4)*AA105*AP105*AQ105</f>
        <v>13.413027097891389</v>
      </c>
      <c r="AU105" s="17">
        <f>MIN(AR105, 0.05*AR$127)</f>
        <v>1.7578293816569206</v>
      </c>
      <c r="AV105" s="17">
        <f>MIN(AS105, 0.05*AS$127)</f>
        <v>1.7578293816569206</v>
      </c>
      <c r="AW105" s="17">
        <f>MIN(AT105, 0.05*AT$127)</f>
        <v>13.413027097891389</v>
      </c>
      <c r="AX105" s="14">
        <f>AU105/$AU$127</f>
        <v>2.7297312315230702E-3</v>
      </c>
      <c r="AY105" s="14">
        <f>AV105/$AV$127</f>
        <v>3.6438264558167517E-3</v>
      </c>
      <c r="AZ105" s="67">
        <f>AW105/$AW$127</f>
        <v>7.9277553600956164E-3</v>
      </c>
      <c r="BA105" s="21">
        <f>N105</f>
        <v>0</v>
      </c>
      <c r="BB105" s="66">
        <v>219</v>
      </c>
      <c r="BC105" s="15">
        <f>$D$133*AX105</f>
        <v>331.78245280424005</v>
      </c>
      <c r="BD105" s="19">
        <f>BC105-BB105</f>
        <v>112.78245280424005</v>
      </c>
      <c r="BE105" s="53">
        <f>BD105*IF($BD$127 &gt; 0, (BD105&gt;0), (BD105&lt;0))</f>
        <v>112.78245280424005</v>
      </c>
      <c r="BF105" s="61">
        <f>BE105/$BE$127</f>
        <v>4.7520030945707699E-3</v>
      </c>
      <c r="BG105" s="62">
        <f>BF105*$BD$127</f>
        <v>19.716060839374233</v>
      </c>
      <c r="BH105" s="63">
        <f>(IF(BG105 &gt; 0, V105, W105))</f>
        <v>19.633304057303416</v>
      </c>
      <c r="BI105" s="46">
        <f>BG105/BH105</f>
        <v>1.0042151225198406</v>
      </c>
      <c r="BJ105" s="64">
        <f>BB105/BC105</f>
        <v>0.66007107413005794</v>
      </c>
      <c r="BK105" s="66">
        <v>20</v>
      </c>
      <c r="BL105" s="66">
        <v>457</v>
      </c>
      <c r="BM105" s="66">
        <v>79</v>
      </c>
      <c r="BN105" s="10">
        <f>SUM(BK105:BM105)</f>
        <v>556</v>
      </c>
      <c r="BO105" s="15">
        <f>AY105*$D$132</f>
        <v>657.9147295564494</v>
      </c>
      <c r="BP105" s="9">
        <f>BO105-BN105</f>
        <v>101.9147295564494</v>
      </c>
      <c r="BQ105" s="53">
        <f>BP105*IF($BP$127 &gt; 0, (BP105&gt;0), (BP105&lt;0))</f>
        <v>101.9147295564494</v>
      </c>
      <c r="BR105" s="7">
        <f>BQ105/$BQ$127</f>
        <v>6.4545522131658154E-3</v>
      </c>
      <c r="BS105" s="62">
        <f>BR105*$BP$127</f>
        <v>12.489558532475991</v>
      </c>
      <c r="BT105" s="48">
        <f>IF(BS105&gt;0,V105,W105)</f>
        <v>19.633304057303416</v>
      </c>
      <c r="BU105" s="46">
        <f>BS105/BT105</f>
        <v>0.6361414510783775</v>
      </c>
      <c r="BV105" s="64">
        <f>BN105/BO105</f>
        <v>0.84509431849145877</v>
      </c>
      <c r="BW105" s="16">
        <f>BB105+BN105+BY105</f>
        <v>775</v>
      </c>
      <c r="BX105" s="69">
        <f>BC105+BO105+BZ105</f>
        <v>1027.4808644069051</v>
      </c>
      <c r="BY105" s="66">
        <v>0</v>
      </c>
      <c r="BZ105" s="15">
        <f>AZ105*$D$135</f>
        <v>37.783682046215709</v>
      </c>
      <c r="CA105" s="37">
        <f>BZ105-BY105</f>
        <v>37.783682046215709</v>
      </c>
      <c r="CB105" s="54">
        <f>CA105*(CA105&lt;&gt;0)</f>
        <v>37.783682046215709</v>
      </c>
      <c r="CC105" s="26">
        <f>CB105/$CB$127</f>
        <v>2.6796937621429567E-2</v>
      </c>
      <c r="CD105" s="47">
        <f>CC105 * $CA$127</f>
        <v>37.783682046215709</v>
      </c>
      <c r="CE105" s="48">
        <f>IF(CD105&gt;0, V105, W105)</f>
        <v>19.633304057303416</v>
      </c>
      <c r="CF105" s="65">
        <f>CD105/CE105</f>
        <v>1.9244688482354815</v>
      </c>
      <c r="CG105" t="s">
        <v>225</v>
      </c>
      <c r="CH105" s="66">
        <v>0</v>
      </c>
      <c r="CI105" s="15">
        <f>AZ105*$CH$130</f>
        <v>66.347384608640212</v>
      </c>
      <c r="CJ105" s="37">
        <f>CI105-CH105</f>
        <v>66.347384608640212</v>
      </c>
      <c r="CK105" s="54">
        <f>CJ105*(CJ105&lt;&gt;0)</f>
        <v>66.347384608640212</v>
      </c>
      <c r="CL105" s="26">
        <f>CK105/$CK$127</f>
        <v>9.7655850174624952E-3</v>
      </c>
      <c r="CM105" s="47">
        <f>CL105 * $CJ$127</f>
        <v>66.347384608640212</v>
      </c>
      <c r="CN105" s="48">
        <f>IF(CD105&gt;0,V105,W105)</f>
        <v>19.633304057303416</v>
      </c>
      <c r="CO105" s="65">
        <f>CM105/CN105</f>
        <v>3.3793285335465262</v>
      </c>
      <c r="CP105" s="70">
        <f>N105</f>
        <v>0</v>
      </c>
      <c r="CQ105" s="1">
        <f>BW105+BY105</f>
        <v>775</v>
      </c>
    </row>
    <row r="106" spans="1:95" x14ac:dyDescent="0.2">
      <c r="A106" s="24" t="s">
        <v>177</v>
      </c>
      <c r="B106">
        <v>0</v>
      </c>
      <c r="C106">
        <v>0</v>
      </c>
      <c r="D106">
        <v>0.15472936030617801</v>
      </c>
      <c r="E106">
        <v>0.84527063969382099</v>
      </c>
      <c r="F106">
        <v>0.17100977198697001</v>
      </c>
      <c r="G106">
        <v>0.17100977198697001</v>
      </c>
      <c r="H106">
        <v>5.7591623036649199E-2</v>
      </c>
      <c r="I106">
        <v>8.4933100639906903E-2</v>
      </c>
      <c r="J106">
        <v>6.9938795495685394E-2</v>
      </c>
      <c r="K106">
        <v>0.10936277918359801</v>
      </c>
      <c r="L106">
        <v>0.37454142272631502</v>
      </c>
      <c r="M106">
        <v>-0.64253883725538197</v>
      </c>
      <c r="N106" s="21">
        <v>0</v>
      </c>
      <c r="O106">
        <v>1.00541560997527</v>
      </c>
      <c r="P106">
        <v>0.96638158763991799</v>
      </c>
      <c r="Q106">
        <v>1.0200123300652399</v>
      </c>
      <c r="R106">
        <v>0.980550873639083</v>
      </c>
      <c r="S106">
        <v>24.030000686645501</v>
      </c>
      <c r="T106" s="27">
        <f>IF(C106,P106,R106)</f>
        <v>0.980550873639083</v>
      </c>
      <c r="U106" s="27">
        <f>IF(D106 = 0,O106,Q106)</f>
        <v>1.0200123300652399</v>
      </c>
      <c r="V106" s="39">
        <f>S106*T106^(1-N106)</f>
        <v>23.56263816683801</v>
      </c>
      <c r="W106" s="38">
        <f>S106*U106^(N106+1)</f>
        <v>24.510896991854594</v>
      </c>
      <c r="X106" s="44">
        <f>0.5 * (D106-MAX($D$3:$D$126))/(MIN($D$3:$D$126)-MAX($D$3:$D$126)) + 0.75</f>
        <v>1.1702613649283862</v>
      </c>
      <c r="Y106" s="44">
        <f>AVERAGE(D106, F106, G106, H106, I106, J106, K106)</f>
        <v>0.11693931466227965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PERCENTILE($L$2:$L$126, 0.05)</f>
        <v>-7.9040341213011109E-2</v>
      </c>
      <c r="AG106" s="22">
        <f>PERCENTILE($L$2:$L$126, 0.95)</f>
        <v>0.99713792047032956</v>
      </c>
      <c r="AH106" s="22">
        <f>MIN(MAX(L106,AF106), AG106)</f>
        <v>0.37454142272631502</v>
      </c>
      <c r="AI106" s="22">
        <f>AH106-$AH$127+1</f>
        <v>1.4535817639393263</v>
      </c>
      <c r="AJ106" s="22">
        <f>PERCENTILE($M$2:$M$126, 0.02)</f>
        <v>-0.66434473742159872</v>
      </c>
      <c r="AK106" s="22">
        <f>PERCENTILE($M$2:$M$126, 0.98)</f>
        <v>1.2320583287577402</v>
      </c>
      <c r="AL106" s="22">
        <f>MIN(MAX(M106,AJ106), AK106)</f>
        <v>-0.64253883725538197</v>
      </c>
      <c r="AM106" s="22">
        <f>AL106-$AL$127 + 1</f>
        <v>1.0218059001662168</v>
      </c>
      <c r="AN106" s="46">
        <v>1</v>
      </c>
      <c r="AO106" s="46">
        <v>1</v>
      </c>
      <c r="AP106" s="51">
        <v>1</v>
      </c>
      <c r="AQ106" s="21">
        <v>1</v>
      </c>
      <c r="AR106" s="17">
        <f>(AI106^4)*AB106*AE106*AN106</f>
        <v>4.4643461752862388</v>
      </c>
      <c r="AS106" s="17">
        <f>(AI106^4) *Z106*AC106*AO106</f>
        <v>4.4643461752862388</v>
      </c>
      <c r="AT106" s="17">
        <f>(AM106^4)*AA106*AP106*AQ106</f>
        <v>1.090118285039934</v>
      </c>
      <c r="AU106" s="17">
        <f>MIN(AR106, 0.05*AR$127)</f>
        <v>4.4643461752862388</v>
      </c>
      <c r="AV106" s="17">
        <f>MIN(AS106, 0.05*AS$127)</f>
        <v>4.4643461752862388</v>
      </c>
      <c r="AW106" s="17">
        <f>MIN(AT106, 0.05*AT$127)</f>
        <v>1.090118285039934</v>
      </c>
      <c r="AX106" s="14">
        <f>AU106/$AU$127</f>
        <v>6.9326780574816178E-3</v>
      </c>
      <c r="AY106" s="14">
        <f>AV106/$AV$127</f>
        <v>9.2541988836816764E-3</v>
      </c>
      <c r="AZ106" s="67">
        <f>AW106/$AW$127</f>
        <v>6.4431324967070141E-4</v>
      </c>
      <c r="BA106" s="21">
        <f>N106</f>
        <v>0</v>
      </c>
      <c r="BB106" s="66">
        <v>433</v>
      </c>
      <c r="BC106" s="15">
        <f>$D$133*AX106</f>
        <v>842.62542181854576</v>
      </c>
      <c r="BD106" s="19">
        <f>BC106-BB106</f>
        <v>409.62542181854576</v>
      </c>
      <c r="BE106" s="53">
        <f>BD106*IF($BD$127 &gt; 0, (BD106&gt;0), (BD106&lt;0))</f>
        <v>409.62542181854576</v>
      </c>
      <c r="BF106" s="61">
        <f>BE106/$BE$127</f>
        <v>1.7259256415315401E-2</v>
      </c>
      <c r="BG106" s="62">
        <f>BF106*$BD$127</f>
        <v>71.608654867143997</v>
      </c>
      <c r="BH106" s="63">
        <f>(IF(BG106 &gt; 0, V106, W106))</f>
        <v>23.56263816683801</v>
      </c>
      <c r="BI106" s="46">
        <f>BG106/BH106</f>
        <v>3.0390762850963697</v>
      </c>
      <c r="BJ106" s="64">
        <f>BB106/BC106</f>
        <v>0.51387008840239323</v>
      </c>
      <c r="BK106" s="66">
        <v>384</v>
      </c>
      <c r="BL106" s="66">
        <v>1009</v>
      </c>
      <c r="BM106" s="66">
        <v>24</v>
      </c>
      <c r="BN106" s="10">
        <f>SUM(BK106:BM106)</f>
        <v>1417</v>
      </c>
      <c r="BO106" s="15">
        <f>AY106*$D$132</f>
        <v>1670.9011336420288</v>
      </c>
      <c r="BP106" s="9">
        <f>BO106-BN106</f>
        <v>253.90113364202875</v>
      </c>
      <c r="BQ106" s="53">
        <f>BP106*IF($BP$127 &gt; 0, (BP106&gt;0), (BP106&lt;0))</f>
        <v>253.90113364202875</v>
      </c>
      <c r="BR106" s="7">
        <f>BQ106/$BQ$127</f>
        <v>1.6080287228420143E-2</v>
      </c>
      <c r="BS106" s="62">
        <f>BR106*$BP$127</f>
        <v>31.115355786993319</v>
      </c>
      <c r="BT106" s="48">
        <f>IF(BS106&gt;0,V106,W106)</f>
        <v>23.56263816683801</v>
      </c>
      <c r="BU106" s="46">
        <f>BS106/BT106</f>
        <v>1.3205378602632443</v>
      </c>
      <c r="BV106" s="64">
        <f>BN106/BO106</f>
        <v>0.84804538788683104</v>
      </c>
      <c r="BW106" s="16">
        <f>BB106+BN106+BY106</f>
        <v>1850</v>
      </c>
      <c r="BX106" s="69">
        <f>BC106+BO106+BZ106</f>
        <v>2516.5973524085048</v>
      </c>
      <c r="BY106" s="66">
        <v>0</v>
      </c>
      <c r="BZ106" s="15">
        <f>AZ106*$D$135</f>
        <v>3.070796947930563</v>
      </c>
      <c r="CA106" s="37">
        <f>BZ106-BY106</f>
        <v>3.070796947930563</v>
      </c>
      <c r="CB106" s="54">
        <f>CA106*(CA106&lt;&gt;0)</f>
        <v>3.070796947930563</v>
      </c>
      <c r="CC106" s="26">
        <f>CB106/$CB$127</f>
        <v>2.1778701758372776E-3</v>
      </c>
      <c r="CD106" s="47">
        <f>CC106 * $CA$127</f>
        <v>3.070796947930563</v>
      </c>
      <c r="CE106" s="48">
        <f>IF(CD106&gt;0, V106, W106)</f>
        <v>23.56263816683801</v>
      </c>
      <c r="CF106" s="65">
        <f>CD106/CE106</f>
        <v>0.1303248357075904</v>
      </c>
      <c r="CG106" t="s">
        <v>225</v>
      </c>
      <c r="CH106" s="66">
        <v>0</v>
      </c>
      <c r="CI106" s="15">
        <f>AZ106*$CH$130</f>
        <v>5.3922575864941003</v>
      </c>
      <c r="CJ106" s="37">
        <f>CI106-CH106</f>
        <v>5.3922575864941003</v>
      </c>
      <c r="CK106" s="54">
        <f>CJ106*(CJ106&lt;&gt;0)</f>
        <v>5.3922575864941003</v>
      </c>
      <c r="CL106" s="26">
        <f>CK106/$CK$127</f>
        <v>7.9367936215691767E-4</v>
      </c>
      <c r="CM106" s="47">
        <f>CL106 * $CJ$127</f>
        <v>5.3922575864941003</v>
      </c>
      <c r="CN106" s="48">
        <f>IF(CD106&gt;0,V106,W106)</f>
        <v>23.56263816683801</v>
      </c>
      <c r="CO106" s="65">
        <f>CM106/CN106</f>
        <v>0.22884778641141926</v>
      </c>
      <c r="CP106" s="70">
        <f>N106</f>
        <v>0</v>
      </c>
      <c r="CQ106" s="1">
        <f>BW106+BY106</f>
        <v>1850</v>
      </c>
    </row>
    <row r="107" spans="1:95" x14ac:dyDescent="0.2">
      <c r="A107" s="24" t="s">
        <v>194</v>
      </c>
      <c r="B107">
        <v>0</v>
      </c>
      <c r="C107">
        <v>0</v>
      </c>
      <c r="D107">
        <v>9.2074592074591996E-2</v>
      </c>
      <c r="E107">
        <v>0.90792540792540699</v>
      </c>
      <c r="F107">
        <v>7.1717755928282195E-2</v>
      </c>
      <c r="G107">
        <v>7.1717755928282195E-2</v>
      </c>
      <c r="H107">
        <v>8.1569115815691096E-2</v>
      </c>
      <c r="I107">
        <v>0.17870485678704801</v>
      </c>
      <c r="J107">
        <v>0.12073440752366001</v>
      </c>
      <c r="K107">
        <v>9.3052677397953601E-2</v>
      </c>
      <c r="L107">
        <v>0.89765025766123496</v>
      </c>
      <c r="M107">
        <v>0.59286254142711103</v>
      </c>
      <c r="N107" s="21">
        <v>0</v>
      </c>
      <c r="O107">
        <v>1.02628317410446</v>
      </c>
      <c r="P107">
        <v>0.97953903208895798</v>
      </c>
      <c r="Q107">
        <v>1.0212842327651399</v>
      </c>
      <c r="R107">
        <v>0.98195759532352</v>
      </c>
      <c r="S107">
        <v>194.100006103515</v>
      </c>
      <c r="T107" s="27">
        <f>IF(C107,P107,R107)</f>
        <v>0.98195759532352</v>
      </c>
      <c r="U107" s="27">
        <f>IF(D107 = 0,O107,Q107)</f>
        <v>1.0212842327651399</v>
      </c>
      <c r="V107" s="39">
        <f>S107*T107^(1-N107)</f>
        <v>190.59797524568813</v>
      </c>
      <c r="W107" s="38">
        <f>S107*U107^(N107+1)</f>
        <v>198.2312758131373</v>
      </c>
      <c r="X107" s="44">
        <f>0.5 * (D107-MAX($D$3:$D$126))/(MIN($D$3:$D$126)-MAX($D$3:$D$126)) + 0.75</f>
        <v>1.2027177807003822</v>
      </c>
      <c r="Y107" s="44">
        <f>AVERAGE(D107, F107, G107, H107, I107, J107, K107)</f>
        <v>0.10136730877935844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PERCENTILE($L$2:$L$126, 0.05)</f>
        <v>-7.9040341213011109E-2</v>
      </c>
      <c r="AG107" s="22">
        <f>PERCENTILE($L$2:$L$126, 0.95)</f>
        <v>0.99713792047032956</v>
      </c>
      <c r="AH107" s="22">
        <f>MIN(MAX(L107,AF107), AG107)</f>
        <v>0.89765025766123496</v>
      </c>
      <c r="AI107" s="22">
        <f>AH107-$AH$127+1</f>
        <v>1.976690598874246</v>
      </c>
      <c r="AJ107" s="22">
        <f>PERCENTILE($M$2:$M$126, 0.02)</f>
        <v>-0.66434473742159872</v>
      </c>
      <c r="AK107" s="22">
        <f>PERCENTILE($M$2:$M$126, 0.98)</f>
        <v>1.2320583287577402</v>
      </c>
      <c r="AL107" s="22">
        <f>MIN(MAX(M107,AJ107), AK107)</f>
        <v>0.59286254142711103</v>
      </c>
      <c r="AM107" s="22">
        <f>AL107-$AL$127 + 1</f>
        <v>2.2572072788487096</v>
      </c>
      <c r="AN107" s="46">
        <v>1</v>
      </c>
      <c r="AO107" s="46">
        <v>1</v>
      </c>
      <c r="AP107" s="51">
        <v>1</v>
      </c>
      <c r="AQ107" s="21">
        <v>2</v>
      </c>
      <c r="AR107" s="17">
        <f>(AI107^4)*AB107*AE107*AN107</f>
        <v>15.267038018285493</v>
      </c>
      <c r="AS107" s="17">
        <f>(AI107^4) *Z107*AC107*AO107</f>
        <v>15.267038018285493</v>
      </c>
      <c r="AT107" s="17">
        <f>(AM107^4)*AA107*AP107*AQ107</f>
        <v>51.917738180101409</v>
      </c>
      <c r="AU107" s="17">
        <f>MIN(AR107, 0.05*AR$127)</f>
        <v>15.267038018285493</v>
      </c>
      <c r="AV107" s="17">
        <f>MIN(AS107, 0.05*AS$127)</f>
        <v>15.267038018285493</v>
      </c>
      <c r="AW107" s="17">
        <f>MIN(AT107, 0.05*AT$127)</f>
        <v>51.917738180101409</v>
      </c>
      <c r="AX107" s="14">
        <f>AU107/$AU$127</f>
        <v>2.3708165835799974E-2</v>
      </c>
      <c r="AY107" s="14">
        <f>AV107/$AV$127</f>
        <v>3.1647233578808359E-2</v>
      </c>
      <c r="AZ107" s="67">
        <f>AW107/$AW$127</f>
        <v>3.0685923776747195E-2</v>
      </c>
      <c r="BA107" s="21">
        <f>N107</f>
        <v>0</v>
      </c>
      <c r="BB107" s="66">
        <v>4464</v>
      </c>
      <c r="BC107" s="15">
        <f>$D$133*AX107</f>
        <v>2881.5853083464722</v>
      </c>
      <c r="BD107" s="19">
        <f>BC107-BB107</f>
        <v>-1582.4146916535278</v>
      </c>
      <c r="BE107" s="53">
        <f>BD107*IF($BD$127 &gt; 0, (BD107&gt;0), (BD107&lt;0))</f>
        <v>0</v>
      </c>
      <c r="BF107" s="61">
        <f>BE107/$BE$127</f>
        <v>0</v>
      </c>
      <c r="BG107" s="62">
        <f>BF107*$BD$127</f>
        <v>0</v>
      </c>
      <c r="BH107" s="63">
        <f>(IF(BG107 &gt; 0, V107, W107))</f>
        <v>198.2312758131373</v>
      </c>
      <c r="BI107" s="46">
        <f>BG107/BH107</f>
        <v>0</v>
      </c>
      <c r="BJ107" s="64">
        <f>BB107/BC107</f>
        <v>1.5491472652466978</v>
      </c>
      <c r="BK107" s="66">
        <v>194</v>
      </c>
      <c r="BL107" s="66">
        <v>5629</v>
      </c>
      <c r="BM107" s="66">
        <v>0</v>
      </c>
      <c r="BN107" s="10">
        <f>SUM(BK107:BM107)</f>
        <v>5823</v>
      </c>
      <c r="BO107" s="15">
        <f>AY107*$D$132</f>
        <v>5714.0979060553218</v>
      </c>
      <c r="BP107" s="9">
        <f>BO107-BN107</f>
        <v>-108.9020939446782</v>
      </c>
      <c r="BQ107" s="53">
        <f>BP107*IF($BP$127 &gt; 0, (BP107&gt;0), (BP107&lt;0))</f>
        <v>0</v>
      </c>
      <c r="BR107" s="7">
        <f>BQ107/$BQ$127</f>
        <v>0</v>
      </c>
      <c r="BS107" s="62">
        <f>BR107*$BP$127</f>
        <v>0</v>
      </c>
      <c r="BT107" s="48">
        <f>IF(BS107&gt;0,V107,W107)</f>
        <v>198.2312758131373</v>
      </c>
      <c r="BU107" s="46">
        <f>BS107/BT107</f>
        <v>0</v>
      </c>
      <c r="BV107" s="64">
        <f>BN107/BO107</f>
        <v>1.0190584928251356</v>
      </c>
      <c r="BW107" s="16">
        <f>BB107+BN107+BY107</f>
        <v>10287</v>
      </c>
      <c r="BX107" s="69">
        <f>BC107+BO107+BZ107</f>
        <v>8741.9323271217709</v>
      </c>
      <c r="BY107" s="66">
        <v>0</v>
      </c>
      <c r="BZ107" s="15">
        <f>AZ107*$D$135</f>
        <v>146.24911271997712</v>
      </c>
      <c r="CA107" s="37">
        <f>BZ107-BY107</f>
        <v>146.24911271997712</v>
      </c>
      <c r="CB107" s="54">
        <f>CA107*(CA107&lt;&gt;0)</f>
        <v>146.24911271997712</v>
      </c>
      <c r="CC107" s="26">
        <f>CB107/$CB$127</f>
        <v>0.10372277497870713</v>
      </c>
      <c r="CD107" s="47">
        <f>CC107 * $CA$127</f>
        <v>146.24911271997712</v>
      </c>
      <c r="CE107" s="48">
        <f>IF(CD107&gt;0, V107, W107)</f>
        <v>190.59797524568813</v>
      </c>
      <c r="CF107" s="65">
        <f>CD107/CE107</f>
        <v>0.76731724212419561</v>
      </c>
      <c r="CG107" t="s">
        <v>225</v>
      </c>
      <c r="CH107" s="66">
        <v>0</v>
      </c>
      <c r="CI107" s="15">
        <f>AZ107*$CH$130</f>
        <v>256.8104960875973</v>
      </c>
      <c r="CJ107" s="37">
        <f>CI107-CH107</f>
        <v>256.8104960875973</v>
      </c>
      <c r="CK107" s="54">
        <f>CJ107*(CJ107&lt;&gt;0)</f>
        <v>256.8104960875973</v>
      </c>
      <c r="CL107" s="26">
        <f>CK107/$CK$127</f>
        <v>3.7799602014659588E-2</v>
      </c>
      <c r="CM107" s="47">
        <f>CL107 * $CJ$127</f>
        <v>256.8104960875973</v>
      </c>
      <c r="CN107" s="48">
        <f>IF(CD107&gt;0,V107,W107)</f>
        <v>190.59797524568813</v>
      </c>
      <c r="CO107" s="65">
        <f>CM107/CN107</f>
        <v>1.3473936213464948</v>
      </c>
      <c r="CP107" s="70">
        <f>N107</f>
        <v>0</v>
      </c>
      <c r="CQ107" s="1">
        <f>BW107+BY107</f>
        <v>10287</v>
      </c>
    </row>
    <row r="108" spans="1:95" x14ac:dyDescent="0.2">
      <c r="A108" s="24" t="s">
        <v>123</v>
      </c>
      <c r="B108">
        <v>0</v>
      </c>
      <c r="C108">
        <v>0</v>
      </c>
      <c r="D108">
        <v>0.212714914034386</v>
      </c>
      <c r="E108">
        <v>0.78728508596561297</v>
      </c>
      <c r="F108">
        <v>0.11332007952286199</v>
      </c>
      <c r="G108">
        <v>0.11332007952286199</v>
      </c>
      <c r="H108">
        <v>9.1593475533249605E-2</v>
      </c>
      <c r="I108">
        <v>6.6499372647427807E-2</v>
      </c>
      <c r="J108">
        <v>7.8044273726895694E-2</v>
      </c>
      <c r="K108">
        <v>9.4042454801200798E-2</v>
      </c>
      <c r="L108">
        <v>0.73423784177828899</v>
      </c>
      <c r="M108">
        <v>-0.227984591392803</v>
      </c>
      <c r="N108" s="21">
        <v>0</v>
      </c>
      <c r="O108">
        <v>1.00904887928979</v>
      </c>
      <c r="P108">
        <v>0.98011694984535602</v>
      </c>
      <c r="Q108">
        <v>1.0076767577871699</v>
      </c>
      <c r="R108">
        <v>0.99168206113643198</v>
      </c>
      <c r="S108">
        <v>44.020000457763601</v>
      </c>
      <c r="T108" s="27">
        <f>IF(C108,P108,R108)</f>
        <v>0.99168206113643198</v>
      </c>
      <c r="U108" s="27">
        <f>IF(D108 = 0,O108,Q108)</f>
        <v>1.0076767577871699</v>
      </c>
      <c r="V108" s="39">
        <f>S108*T108^(1-N108)</f>
        <v>43.65384478518169</v>
      </c>
      <c r="W108" s="38">
        <f>S108*U108^(N108+1)</f>
        <v>44.357931339068962</v>
      </c>
      <c r="X108" s="44">
        <f>0.5 * (D108-MAX($D$3:$D$126))/(MIN($D$3:$D$126)-MAX($D$3:$D$126)) + 0.75</f>
        <v>1.1402236951118476</v>
      </c>
      <c r="Y108" s="44">
        <f>AVERAGE(D108, F108, G108, H108, I108, J108, K108)</f>
        <v>0.10993352139841198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PERCENTILE($L$2:$L$126, 0.05)</f>
        <v>-7.9040341213011109E-2</v>
      </c>
      <c r="AG108" s="22">
        <f>PERCENTILE($L$2:$L$126, 0.95)</f>
        <v>0.99713792047032956</v>
      </c>
      <c r="AH108" s="22">
        <f>MIN(MAX(L108,AF108), AG108)</f>
        <v>0.73423784177828899</v>
      </c>
      <c r="AI108" s="22">
        <f>AH108-$AH$127+1</f>
        <v>1.8132781829913001</v>
      </c>
      <c r="AJ108" s="22">
        <f>PERCENTILE($M$2:$M$126, 0.02)</f>
        <v>-0.66434473742159872</v>
      </c>
      <c r="AK108" s="22">
        <f>PERCENTILE($M$2:$M$126, 0.98)</f>
        <v>1.2320583287577402</v>
      </c>
      <c r="AL108" s="22">
        <f>MIN(MAX(M108,AJ108), AK108)</f>
        <v>-0.227984591392803</v>
      </c>
      <c r="AM108" s="22">
        <f>AL108-$AL$127 + 1</f>
        <v>1.4363601460287958</v>
      </c>
      <c r="AN108" s="46">
        <v>1</v>
      </c>
      <c r="AO108" s="46">
        <v>1</v>
      </c>
      <c r="AP108" s="51">
        <v>1</v>
      </c>
      <c r="AQ108" s="21">
        <v>1</v>
      </c>
      <c r="AR108" s="17">
        <f>(AI108^4)*AB108*AE108*AN108</f>
        <v>10.810797808861048</v>
      </c>
      <c r="AS108" s="17">
        <f>(AI108^4) *Z108*AC108*AO108</f>
        <v>10.810797808861048</v>
      </c>
      <c r="AT108" s="17">
        <f>(AM108^4)*AA108*AP108*AQ108</f>
        <v>4.2565073325282228</v>
      </c>
      <c r="AU108" s="17">
        <f>MIN(AR108, 0.05*AR$127)</f>
        <v>10.810797808861048</v>
      </c>
      <c r="AV108" s="17">
        <f>MIN(AS108, 0.05*AS$127)</f>
        <v>10.810797808861048</v>
      </c>
      <c r="AW108" s="17">
        <f>MIN(AT108, 0.05*AT$127)</f>
        <v>4.2565073325282228</v>
      </c>
      <c r="AX108" s="14">
        <f>AU108/$AU$127</f>
        <v>1.6788075523412101E-2</v>
      </c>
      <c r="AY108" s="14">
        <f>AV108/$AV$127</f>
        <v>2.240983765289117E-2</v>
      </c>
      <c r="AZ108" s="67">
        <f>AW108/$AW$127</f>
        <v>2.5158041189704125E-3</v>
      </c>
      <c r="BA108" s="21">
        <f>N108</f>
        <v>0</v>
      </c>
      <c r="BB108" s="66">
        <v>2069</v>
      </c>
      <c r="BC108" s="15">
        <f>$D$133*AX108</f>
        <v>2040.4898514176004</v>
      </c>
      <c r="BD108" s="19">
        <f>BC108-BB108</f>
        <v>-28.510148582399552</v>
      </c>
      <c r="BE108" s="53">
        <f>BD108*IF($BD$127 &gt; 0, (BD108&gt;0), (BD108&lt;0))</f>
        <v>0</v>
      </c>
      <c r="BF108" s="61">
        <f>BE108/$BE$127</f>
        <v>0</v>
      </c>
      <c r="BG108" s="62">
        <f>BF108*$BD$127</f>
        <v>0</v>
      </c>
      <c r="BH108" s="63">
        <f>(IF(BG108 &gt; 0, V108, W108))</f>
        <v>44.357931339068962</v>
      </c>
      <c r="BI108" s="46">
        <f>BG108/BH108</f>
        <v>0</v>
      </c>
      <c r="BJ108" s="64">
        <f>BB108/BC108</f>
        <v>1.0139722079786835</v>
      </c>
      <c r="BK108" s="66">
        <v>352</v>
      </c>
      <c r="BL108" s="66">
        <v>3434</v>
      </c>
      <c r="BM108" s="66">
        <v>0</v>
      </c>
      <c r="BN108" s="10">
        <f>SUM(BK108:BM108)</f>
        <v>3786</v>
      </c>
      <c r="BO108" s="15">
        <f>AY108*$D$132</f>
        <v>4046.2306472554183</v>
      </c>
      <c r="BP108" s="9">
        <f>BO108-BN108</f>
        <v>260.23064725541826</v>
      </c>
      <c r="BQ108" s="53">
        <f>BP108*IF($BP$127 &gt; 0, (BP108&gt;0), (BP108&lt;0))</f>
        <v>260.23064725541826</v>
      </c>
      <c r="BR108" s="7">
        <f>BQ108/$BQ$127</f>
        <v>1.6481153484744139E-2</v>
      </c>
      <c r="BS108" s="62">
        <f>BR108*$BP$127</f>
        <v>31.89103199298026</v>
      </c>
      <c r="BT108" s="48">
        <f>IF(BS108&gt;0,V108,W108)</f>
        <v>43.65384478518169</v>
      </c>
      <c r="BU108" s="46">
        <f>BS108/BT108</f>
        <v>0.73054348706086203</v>
      </c>
      <c r="BV108" s="64">
        <f>BN108/BO108</f>
        <v>0.93568566155962107</v>
      </c>
      <c r="BW108" s="16">
        <f>BB108+BN108+BY108</f>
        <v>5855</v>
      </c>
      <c r="BX108" s="69">
        <f>BC108+BO108+BZ108</f>
        <v>6098.7108211040313</v>
      </c>
      <c r="BY108" s="66">
        <v>0</v>
      </c>
      <c r="BZ108" s="15">
        <f>AZ108*$D$135</f>
        <v>11.990322431012986</v>
      </c>
      <c r="CA108" s="37">
        <f>BZ108-BY108</f>
        <v>11.990322431012986</v>
      </c>
      <c r="CB108" s="54">
        <f>CA108*(CA108&lt;&gt;0)</f>
        <v>11.990322431012986</v>
      </c>
      <c r="CC108" s="26">
        <f>CB108/$CB$127</f>
        <v>8.5037747737680709E-3</v>
      </c>
      <c r="CD108" s="47">
        <f>CC108 * $CA$127</f>
        <v>11.990322431012986</v>
      </c>
      <c r="CE108" s="48">
        <f>IF(CD108&gt;0, V108, W108)</f>
        <v>43.65384478518169</v>
      </c>
      <c r="CF108" s="65">
        <f>CD108/CE108</f>
        <v>0.27466818764800083</v>
      </c>
      <c r="CG108" t="s">
        <v>225</v>
      </c>
      <c r="CH108" s="66">
        <v>0</v>
      </c>
      <c r="CI108" s="15">
        <f>AZ108*$CH$130</f>
        <v>21.054764671663381</v>
      </c>
      <c r="CJ108" s="37">
        <f>CI108-CH108</f>
        <v>21.054764671663381</v>
      </c>
      <c r="CK108" s="54">
        <f>CJ108*(CJ108&lt;&gt;0)</f>
        <v>21.054764671663381</v>
      </c>
      <c r="CL108" s="26">
        <f>CK108/$CK$127</f>
        <v>3.09902335467521E-3</v>
      </c>
      <c r="CM108" s="47">
        <f>CL108 * $CJ$127</f>
        <v>21.054764671663381</v>
      </c>
      <c r="CN108" s="48">
        <f>IF(CD108&gt;0,V108,W108)</f>
        <v>43.65384478518169</v>
      </c>
      <c r="CO108" s="65">
        <f>CM108/CN108</f>
        <v>0.4823118049572217</v>
      </c>
      <c r="CP108" s="70">
        <f>N108</f>
        <v>0</v>
      </c>
      <c r="CQ108" s="1">
        <f>BW108+BY108</f>
        <v>5855</v>
      </c>
    </row>
    <row r="109" spans="1:95" x14ac:dyDescent="0.2">
      <c r="A109" s="24" t="s">
        <v>236</v>
      </c>
      <c r="B109">
        <v>0</v>
      </c>
      <c r="C109">
        <v>0</v>
      </c>
      <c r="D109">
        <v>7.8768492602958803E-2</v>
      </c>
      <c r="E109">
        <v>0.92123150739704096</v>
      </c>
      <c r="F109">
        <v>8.0318091451292206E-2</v>
      </c>
      <c r="G109">
        <v>8.0318091451292206E-2</v>
      </c>
      <c r="H109">
        <v>7.8209953994144696E-2</v>
      </c>
      <c r="I109">
        <v>8.4901714763697095E-2</v>
      </c>
      <c r="J109">
        <v>8.1487172031509E-2</v>
      </c>
      <c r="K109">
        <v>8.0900519994212203E-2</v>
      </c>
      <c r="L109">
        <v>1.12573905840472</v>
      </c>
      <c r="M109">
        <v>0.268009888263608</v>
      </c>
      <c r="N109" s="21">
        <v>0</v>
      </c>
      <c r="O109">
        <v>1.0042876356555499</v>
      </c>
      <c r="P109">
        <v>0.98595186364682896</v>
      </c>
      <c r="Q109">
        <v>1.0032936386653399</v>
      </c>
      <c r="R109">
        <v>0.98433623733786901</v>
      </c>
      <c r="S109">
        <v>214.44000244140599</v>
      </c>
      <c r="T109" s="27">
        <f>IF(C109,P109,R109)</f>
        <v>0.98433623733786901</v>
      </c>
      <c r="U109" s="27">
        <f>IF(D109 = 0,O109,Q109)</f>
        <v>1.0032936386653399</v>
      </c>
      <c r="V109" s="39">
        <f>S109*T109^(1-N109)</f>
        <v>211.08106513789701</v>
      </c>
      <c r="W109" s="38">
        <f>S109*U109^(N109+1)</f>
        <v>215.1462903248426</v>
      </c>
      <c r="X109" s="44">
        <f>0.5 * (D109-MAX($D$3:$D$126))/(MIN($D$3:$D$126)-MAX($D$3:$D$126)) + 0.75</f>
        <v>1.2096106048053024</v>
      </c>
      <c r="Y109" s="44">
        <f>AVERAGE(D109, F109, G109, H109, I109, J109, K109)</f>
        <v>8.070057661272946E-2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PERCENTILE($L$2:$L$126, 0.05)</f>
        <v>-7.9040341213011109E-2</v>
      </c>
      <c r="AG109" s="22">
        <f>PERCENTILE($L$2:$L$126, 0.95)</f>
        <v>0.99713792047032956</v>
      </c>
      <c r="AH109" s="22">
        <f>MIN(MAX(L109,AF109), AG109)</f>
        <v>0.99713792047032956</v>
      </c>
      <c r="AI109" s="22">
        <f>AH109-$AH$127+1</f>
        <v>2.0761782616833404</v>
      </c>
      <c r="AJ109" s="22">
        <f>PERCENTILE($M$2:$M$126, 0.02)</f>
        <v>-0.66434473742159872</v>
      </c>
      <c r="AK109" s="22">
        <f>PERCENTILE($M$2:$M$126, 0.98)</f>
        <v>1.2320583287577402</v>
      </c>
      <c r="AL109" s="22">
        <f>MIN(MAX(M109,AJ109), AK109)</f>
        <v>0.268009888263608</v>
      </c>
      <c r="AM109" s="22">
        <f>AL109-$AL$127 + 1</f>
        <v>1.9323546256852067</v>
      </c>
      <c r="AN109" s="46">
        <v>1</v>
      </c>
      <c r="AO109" s="49">
        <v>0</v>
      </c>
      <c r="AP109" s="51">
        <v>0.5</v>
      </c>
      <c r="AQ109" s="21">
        <v>2</v>
      </c>
      <c r="AR109" s="17">
        <f>(AI109^4)*AB109*AE109*AN109</f>
        <v>18.580549688785155</v>
      </c>
      <c r="AS109" s="17">
        <f>(AI109^4) *Z109*AC109*AO109</f>
        <v>0</v>
      </c>
      <c r="AT109" s="17">
        <f>(AM109^4)*AA109*AP109*AQ109</f>
        <v>13.942714174802955</v>
      </c>
      <c r="AU109" s="17">
        <f>MIN(AR109, 0.05*AR$127)</f>
        <v>18.580549688785155</v>
      </c>
      <c r="AV109" s="17">
        <f>MIN(AS109, 0.05*AS$127)</f>
        <v>0</v>
      </c>
      <c r="AW109" s="17">
        <f>MIN(AT109, 0.05*AT$127)</f>
        <v>13.942714174802955</v>
      </c>
      <c r="AX109" s="14">
        <f>AU109/$AU$127</f>
        <v>2.8853714310165181E-2</v>
      </c>
      <c r="AY109" s="14">
        <f>AV109/$AV$127</f>
        <v>0</v>
      </c>
      <c r="AZ109" s="67">
        <f>AW109/$AW$127</f>
        <v>8.2408263419487121E-3</v>
      </c>
      <c r="BA109" s="21">
        <f>N109</f>
        <v>0</v>
      </c>
      <c r="BB109" s="66">
        <v>2788</v>
      </c>
      <c r="BC109" s="15">
        <f>$D$133*AX109</f>
        <v>3506.9958521147169</v>
      </c>
      <c r="BD109" s="19">
        <f>BC109-BB109</f>
        <v>718.99585211471685</v>
      </c>
      <c r="BE109" s="53">
        <f>BD109*IF($BD$127 &gt; 0, (BD109&gt;0), (BD109&lt;0))</f>
        <v>718.99585211471685</v>
      </c>
      <c r="BF109" s="61">
        <f>BE109/$BE$127</f>
        <v>3.0294344814109531E-2</v>
      </c>
      <c r="BG109" s="62">
        <f>BF109*$BD$127</f>
        <v>125.69123663374113</v>
      </c>
      <c r="BH109" s="63">
        <f>(IF(BG109 &gt; 0, V109, W109))</f>
        <v>211.08106513789701</v>
      </c>
      <c r="BI109" s="46">
        <f>BG109/BH109</f>
        <v>0.59546429023194658</v>
      </c>
      <c r="BJ109" s="64">
        <f>BB109/BC109</f>
        <v>0.79498240590128932</v>
      </c>
      <c r="BK109" s="66">
        <v>0</v>
      </c>
      <c r="BL109" s="66">
        <v>0</v>
      </c>
      <c r="BM109" s="66">
        <v>0</v>
      </c>
      <c r="BN109" s="10">
        <f>SUM(BK109:BM109)</f>
        <v>0</v>
      </c>
      <c r="BO109" s="15">
        <f>AY109*$D$132</f>
        <v>0</v>
      </c>
      <c r="BP109" s="9">
        <f>BO109-BN109</f>
        <v>0</v>
      </c>
      <c r="BQ109" s="53">
        <f>BP109*IF($BP$127 &gt; 0, (BP109&gt;0), (BP109&lt;0))</f>
        <v>0</v>
      </c>
      <c r="BR109" s="7">
        <f>BQ109/$BQ$127</f>
        <v>0</v>
      </c>
      <c r="BS109" s="62">
        <f>BR109*$BP$127</f>
        <v>0</v>
      </c>
      <c r="BT109" s="48">
        <f>IF(BS109&gt;0,V109,W109)</f>
        <v>215.1462903248426</v>
      </c>
      <c r="BU109" s="46">
        <f>BS109/BT109</f>
        <v>0</v>
      </c>
      <c r="BV109" s="64" t="e">
        <f>BN109/BO109</f>
        <v>#DIV/0!</v>
      </c>
      <c r="BW109" s="16">
        <f>BB109+BN109+BY109</f>
        <v>2788</v>
      </c>
      <c r="BX109" s="69">
        <f>BC109+BO109+BZ109</f>
        <v>3546.2716304604446</v>
      </c>
      <c r="BY109" s="66">
        <v>0</v>
      </c>
      <c r="BZ109" s="15">
        <f>AZ109*$D$135</f>
        <v>39.275778345727559</v>
      </c>
      <c r="CA109" s="37">
        <f>BZ109-BY109</f>
        <v>39.275778345727559</v>
      </c>
      <c r="CB109" s="54">
        <f>CA109*(CA109&lt;&gt;0)</f>
        <v>39.275778345727559</v>
      </c>
      <c r="CC109" s="26">
        <f>CB109/$CB$127</f>
        <v>2.7855161947324496E-2</v>
      </c>
      <c r="CD109" s="47">
        <f>CC109 * $CA$127</f>
        <v>39.275778345727559</v>
      </c>
      <c r="CE109" s="48">
        <f>IF(CD109&gt;0, V109, W109)</f>
        <v>211.08106513789701</v>
      </c>
      <c r="CF109" s="65">
        <f>CD109/CE109</f>
        <v>0.18606964258053707</v>
      </c>
      <c r="CG109" t="s">
        <v>225</v>
      </c>
      <c r="CH109" s="66">
        <v>0</v>
      </c>
      <c r="CI109" s="15">
        <f>AZ109*$CH$130</f>
        <v>68.967475655768766</v>
      </c>
      <c r="CJ109" s="37">
        <f>CI109-CH109</f>
        <v>68.967475655768766</v>
      </c>
      <c r="CK109" s="54">
        <f>CJ109*(CJ109&lt;&gt;0)</f>
        <v>68.967475655768766</v>
      </c>
      <c r="CL109" s="26">
        <f>CK109/$CK$127</f>
        <v>1.0151232801849978E-2</v>
      </c>
      <c r="CM109" s="47">
        <f>CL109 * $CJ$127</f>
        <v>68.967475655768766</v>
      </c>
      <c r="CN109" s="48">
        <f>IF(CD109&gt;0,V109,W109)</f>
        <v>211.08106513789701</v>
      </c>
      <c r="CO109" s="65">
        <f>CM109/CN109</f>
        <v>0.32673454443065769</v>
      </c>
      <c r="CP109" s="70">
        <f>N109</f>
        <v>0</v>
      </c>
      <c r="CQ109" s="1">
        <f>BW109+BY109</f>
        <v>2788</v>
      </c>
    </row>
    <row r="110" spans="1:95" x14ac:dyDescent="0.2">
      <c r="A110" s="31" t="s">
        <v>124</v>
      </c>
      <c r="B110">
        <v>0</v>
      </c>
      <c r="C110">
        <v>0</v>
      </c>
      <c r="D110">
        <v>0.353522053982883</v>
      </c>
      <c r="E110">
        <v>0.64647794601711595</v>
      </c>
      <c r="F110">
        <v>0.40900195694716202</v>
      </c>
      <c r="G110">
        <v>0.40900195694716202</v>
      </c>
      <c r="H110">
        <v>0.27679205110007099</v>
      </c>
      <c r="I110">
        <v>0.32221433640879998</v>
      </c>
      <c r="J110">
        <v>0.29864086637371001</v>
      </c>
      <c r="K110">
        <v>0.349492058237728</v>
      </c>
      <c r="L110">
        <v>1.01524583713243</v>
      </c>
      <c r="M110">
        <v>0.44120837496478399</v>
      </c>
      <c r="N110" s="21">
        <v>0</v>
      </c>
      <c r="O110">
        <v>1.00857296684701</v>
      </c>
      <c r="P110">
        <v>0.98136776486448596</v>
      </c>
      <c r="Q110">
        <v>1.0236479458475201</v>
      </c>
      <c r="R110">
        <v>0.98919052943105801</v>
      </c>
      <c r="S110">
        <v>56.930000305175703</v>
      </c>
      <c r="T110" s="27">
        <f>IF(C110,P110,R110)</f>
        <v>0.98919052943105801</v>
      </c>
      <c r="U110" s="27">
        <f>IF(D110 = 0,O110,Q110)</f>
        <v>1.0236479458475201</v>
      </c>
      <c r="V110" s="39">
        <f>S110*T110^(1-N110)</f>
        <v>56.31461714238705</v>
      </c>
      <c r="W110" s="38">
        <f>S110*U110^(N110+1)</f>
        <v>58.2762778694918</v>
      </c>
      <c r="X110" s="44">
        <f>0.5 * (D110-MAX($D$3:$D$126))/(MIN($D$3:$D$126)-MAX($D$3:$D$126)) + 0.75</f>
        <v>1.0672827968079555</v>
      </c>
      <c r="Y110" s="44">
        <f>AVERAGE(D110, F110, G110, H110, I110, J110, K110)</f>
        <v>0.34552361142821658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PERCENTILE($L$2:$L$126, 0.05)</f>
        <v>-7.9040341213011109E-2</v>
      </c>
      <c r="AG110" s="22">
        <f>PERCENTILE($L$2:$L$126, 0.95)</f>
        <v>0.99713792047032956</v>
      </c>
      <c r="AH110" s="22">
        <f>MIN(MAX(L110,AF110), AG110)</f>
        <v>0.99713792047032956</v>
      </c>
      <c r="AI110" s="22">
        <f>AH110-$AH$127+1</f>
        <v>2.0761782616833404</v>
      </c>
      <c r="AJ110" s="22">
        <f>PERCENTILE($M$2:$M$126, 0.02)</f>
        <v>-0.66434473742159872</v>
      </c>
      <c r="AK110" s="22">
        <f>PERCENTILE($M$2:$M$126, 0.98)</f>
        <v>1.2320583287577402</v>
      </c>
      <c r="AL110" s="22">
        <f>MIN(MAX(M110,AJ110), AK110)</f>
        <v>0.44120837496478399</v>
      </c>
      <c r="AM110" s="22">
        <f>AL110-$AL$127 + 1</f>
        <v>2.1055531123863824</v>
      </c>
      <c r="AN110" s="46">
        <v>1</v>
      </c>
      <c r="AO110" s="46">
        <v>1</v>
      </c>
      <c r="AP110" s="51">
        <v>1</v>
      </c>
      <c r="AQ110" s="21">
        <v>1</v>
      </c>
      <c r="AR110" s="17">
        <f>(AI110^4)*AB110*AE110*AN110</f>
        <v>18.580549688785155</v>
      </c>
      <c r="AS110" s="17">
        <f>(AI110^4) *Z110*AC110*AO110</f>
        <v>18.580549688785155</v>
      </c>
      <c r="AT110" s="17">
        <f>(AM110^4)*AA110*AP110*AQ110</f>
        <v>19.654626883154759</v>
      </c>
      <c r="AU110" s="17">
        <f>MIN(AR110, 0.05*AR$127)</f>
        <v>18.580549688785155</v>
      </c>
      <c r="AV110" s="17">
        <f>MIN(AS110, 0.05*AS$127)</f>
        <v>18.580549688785155</v>
      </c>
      <c r="AW110" s="17">
        <f>MIN(AT110, 0.05*AT$127)</f>
        <v>19.654626883154759</v>
      </c>
      <c r="AX110" s="14">
        <f>AU110/$AU$127</f>
        <v>2.8853714310165181E-2</v>
      </c>
      <c r="AY110" s="14">
        <f>AV110/$AV$127</f>
        <v>3.851585325977163E-2</v>
      </c>
      <c r="AZ110" s="67">
        <f>AW110/$AW$127</f>
        <v>1.1616846255988326E-2</v>
      </c>
      <c r="BA110" s="21">
        <f>N110</f>
        <v>0</v>
      </c>
      <c r="BB110" s="66">
        <v>3473</v>
      </c>
      <c r="BC110" s="15">
        <f>$D$133*AX110</f>
        <v>3506.9958521147169</v>
      </c>
      <c r="BD110" s="19">
        <f>BC110-BB110</f>
        <v>33.995852114716854</v>
      </c>
      <c r="BE110" s="53">
        <f>BD110*IF($BD$127 &gt; 0, (BD110&gt;0), (BD110&lt;0))</f>
        <v>33.995852114716854</v>
      </c>
      <c r="BF110" s="61">
        <f>BE110/$BE$127</f>
        <v>1.4323894403334998E-3</v>
      </c>
      <c r="BG110" s="62">
        <f>BF110*$BD$127</f>
        <v>5.9429837879437226</v>
      </c>
      <c r="BH110" s="63">
        <f>(IF(BG110 &gt; 0, V110, W110))</f>
        <v>56.31461714238705</v>
      </c>
      <c r="BI110" s="46">
        <f>BG110/BH110</f>
        <v>0.10553181553054616</v>
      </c>
      <c r="BJ110" s="64">
        <f>BB110/BC110</f>
        <v>0.99030627535695048</v>
      </c>
      <c r="BK110" s="66">
        <v>0</v>
      </c>
      <c r="BL110" s="66">
        <v>5978</v>
      </c>
      <c r="BM110" s="66">
        <v>0</v>
      </c>
      <c r="BN110" s="10">
        <f>SUM(BK110:BM110)</f>
        <v>5978</v>
      </c>
      <c r="BO110" s="15">
        <f>AY110*$D$132</f>
        <v>6954.2684011713263</v>
      </c>
      <c r="BP110" s="9">
        <f>BO110-BN110</f>
        <v>976.26840117132633</v>
      </c>
      <c r="BQ110" s="53">
        <f>BP110*IF($BP$127 &gt; 0, (BP110&gt;0), (BP110&lt;0))</f>
        <v>976.26840117132633</v>
      </c>
      <c r="BR110" s="7">
        <f>BQ110/$BQ$127</f>
        <v>6.1829878731454381E-2</v>
      </c>
      <c r="BS110" s="62">
        <f>BR110*$BP$127</f>
        <v>119.64081534536555</v>
      </c>
      <c r="BT110" s="48">
        <f>IF(BS110&gt;0,V110,W110)</f>
        <v>56.31461714238705</v>
      </c>
      <c r="BU110" s="46">
        <f>BS110/BT110</f>
        <v>2.1245073023024061</v>
      </c>
      <c r="BV110" s="64">
        <f>BN110/BO110</f>
        <v>0.85961594450296297</v>
      </c>
      <c r="BW110" s="16">
        <f>BB110+BN110+BY110</f>
        <v>9451</v>
      </c>
      <c r="BX110" s="69">
        <f>BC110+BO110+BZ110</f>
        <v>10516.630142542082</v>
      </c>
      <c r="BY110" s="66">
        <v>0</v>
      </c>
      <c r="BZ110" s="15">
        <f>AZ110*$D$135</f>
        <v>55.365889256040361</v>
      </c>
      <c r="CA110" s="37">
        <f>BZ110-BY110</f>
        <v>55.365889256040361</v>
      </c>
      <c r="CB110" s="54">
        <f>CA110*(CA110&lt;&gt;0)</f>
        <v>55.365889256040361</v>
      </c>
      <c r="CC110" s="26">
        <f>CB110/$CB$127</f>
        <v>3.9266588124851301E-2</v>
      </c>
      <c r="CD110" s="47">
        <f>CC110 * $CA$127</f>
        <v>55.365889256040361</v>
      </c>
      <c r="CE110" s="48">
        <f>IF(CD110&gt;0, V110, W110)</f>
        <v>56.31461714238705</v>
      </c>
      <c r="CF110" s="65">
        <f>CD110/CE110</f>
        <v>0.98315307935153129</v>
      </c>
      <c r="CG110" t="s">
        <v>225</v>
      </c>
      <c r="CH110" s="66">
        <v>0</v>
      </c>
      <c r="CI110" s="15">
        <f>AZ110*$CH$130</f>
        <v>97.221386316366306</v>
      </c>
      <c r="CJ110" s="37">
        <f>CI110-CH110</f>
        <v>97.221386316366306</v>
      </c>
      <c r="CK110" s="54">
        <f>CJ110*(CJ110&lt;&gt;0)</f>
        <v>97.221386316366306</v>
      </c>
      <c r="CL110" s="26">
        <f>CK110/$CK$127</f>
        <v>1.4309889066288826E-2</v>
      </c>
      <c r="CM110" s="47">
        <f>CL110 * $CJ$127</f>
        <v>97.221386316366306</v>
      </c>
      <c r="CN110" s="48">
        <f>IF(CD110&gt;0,V110,W110)</f>
        <v>56.31461714238705</v>
      </c>
      <c r="CO110" s="65">
        <f>CM110/CN110</f>
        <v>1.7263970040060777</v>
      </c>
      <c r="CP110" s="70">
        <f>N110</f>
        <v>0</v>
      </c>
      <c r="CQ110" s="1">
        <f>BW110+BY110</f>
        <v>9451</v>
      </c>
    </row>
    <row r="111" spans="1:95" x14ac:dyDescent="0.2">
      <c r="A111" s="31" t="s">
        <v>195</v>
      </c>
      <c r="B111">
        <v>1</v>
      </c>
      <c r="C111">
        <v>1</v>
      </c>
      <c r="D111">
        <v>0.71811275489804005</v>
      </c>
      <c r="E111">
        <v>0.28188724510195901</v>
      </c>
      <c r="F111">
        <v>0.91332007952286198</v>
      </c>
      <c r="G111">
        <v>0.91332007952286198</v>
      </c>
      <c r="H111">
        <v>0.43454621497281398</v>
      </c>
      <c r="I111">
        <v>0.400250941028858</v>
      </c>
      <c r="J111">
        <v>0.41704619823635503</v>
      </c>
      <c r="K111">
        <v>0.61716826468795005</v>
      </c>
      <c r="L111">
        <v>0.86563268264280702</v>
      </c>
      <c r="M111">
        <v>2.1495651185468E-2</v>
      </c>
      <c r="N111" s="21">
        <v>0</v>
      </c>
      <c r="O111">
        <v>1.01147302719375</v>
      </c>
      <c r="P111">
        <v>0.99327688321181395</v>
      </c>
      <c r="Q111">
        <v>1.01209718399821</v>
      </c>
      <c r="R111">
        <v>0.99180650270874304</v>
      </c>
      <c r="S111">
        <v>125.550003051757</v>
      </c>
      <c r="T111" s="27">
        <f>IF(C111,P111,R111)</f>
        <v>0.99327688321181395</v>
      </c>
      <c r="U111" s="27">
        <f>IF(D111 = 0,O111,Q111)</f>
        <v>1.01209718399821</v>
      </c>
      <c r="V111" s="39">
        <f>S111*T111^(1-N111)</f>
        <v>124.70591571848293</v>
      </c>
      <c r="W111" s="38">
        <f>S111*U111^(N111+1)</f>
        <v>127.06880453964993</v>
      </c>
      <c r="X111" s="44">
        <f>0.5 * (D111-MAX($D$3:$D$126))/(MIN($D$3:$D$126)-MAX($D$3:$D$126)) + 0.75</f>
        <v>0.87841756420878236</v>
      </c>
      <c r="Y111" s="44">
        <f>AVERAGE(D111, F111, G111, H111, I111, J111, K111)</f>
        <v>0.63053779040996294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PERCENTILE($L$2:$L$126, 0.05)</f>
        <v>-7.9040341213011109E-2</v>
      </c>
      <c r="AG111" s="22">
        <f>PERCENTILE($L$2:$L$126, 0.95)</f>
        <v>0.99713792047032956</v>
      </c>
      <c r="AH111" s="22">
        <f>MIN(MAX(L111,AF111), AG111)</f>
        <v>0.86563268264280702</v>
      </c>
      <c r="AI111" s="22">
        <f>AH111-$AH$127+1</f>
        <v>1.9446730238558181</v>
      </c>
      <c r="AJ111" s="22">
        <f>PERCENTILE($M$2:$M$126, 0.02)</f>
        <v>-0.66434473742159872</v>
      </c>
      <c r="AK111" s="22">
        <f>PERCENTILE($M$2:$M$126, 0.98)</f>
        <v>1.2320583287577402</v>
      </c>
      <c r="AL111" s="22">
        <f>MIN(MAX(M111,AJ111), AK111)</f>
        <v>2.1495651185468E-2</v>
      </c>
      <c r="AM111" s="22">
        <f>AL111-$AL$127 + 1</f>
        <v>1.6858403886070668</v>
      </c>
      <c r="AN111" s="46">
        <v>1</v>
      </c>
      <c r="AO111" s="46">
        <v>1</v>
      </c>
      <c r="AP111" s="51">
        <v>1</v>
      </c>
      <c r="AQ111" s="21">
        <v>1</v>
      </c>
      <c r="AR111" s="17">
        <f>(AI111^4)*AB111*AE111*AN111</f>
        <v>14.301657036630777</v>
      </c>
      <c r="AS111" s="17">
        <f>(AI111^4) *Z111*AC111*AO111</f>
        <v>14.301657036630777</v>
      </c>
      <c r="AT111" s="17">
        <f>(AM111^4)*AA111*AP111*AQ111</f>
        <v>8.0772926286842406</v>
      </c>
      <c r="AU111" s="17">
        <f>MIN(AR111, 0.05*AR$127)</f>
        <v>14.301657036630777</v>
      </c>
      <c r="AV111" s="17">
        <f>MIN(AS111, 0.05*AS$127)</f>
        <v>14.301657036630777</v>
      </c>
      <c r="AW111" s="17">
        <f>MIN(AT111, 0.05*AT$127)</f>
        <v>8.0772926286842406</v>
      </c>
      <c r="AX111" s="14">
        <f>AU111/$AU$127</f>
        <v>2.2209026816143056E-2</v>
      </c>
      <c r="AY111" s="14">
        <f>AV111/$AV$127</f>
        <v>2.9646083297897675E-2</v>
      </c>
      <c r="AZ111" s="67">
        <f>AW111/$AW$127</f>
        <v>4.7740751930769581E-3</v>
      </c>
      <c r="BA111" s="21">
        <f>N111</f>
        <v>0</v>
      </c>
      <c r="BB111" s="66">
        <v>1758</v>
      </c>
      <c r="BC111" s="15">
        <f>$D$133*AX111</f>
        <v>2699.3739553412915</v>
      </c>
      <c r="BD111" s="19">
        <f>BC111-BB111</f>
        <v>941.37395534129155</v>
      </c>
      <c r="BE111" s="53">
        <f>BD111*IF($BD$127 &gt; 0, (BD111&gt;0), (BD111&lt;0))</f>
        <v>941.37395534129155</v>
      </c>
      <c r="BF111" s="61">
        <f>BE111/$BE$127</f>
        <v>3.9664077502329032E-2</v>
      </c>
      <c r="BG111" s="62">
        <f>BF111*$BD$127</f>
        <v>164.56625755716405</v>
      </c>
      <c r="BH111" s="63">
        <f>(IF(BG111 &gt; 0, V111, W111))</f>
        <v>124.70591571848293</v>
      </c>
      <c r="BI111" s="46">
        <f>BG111/BH111</f>
        <v>1.3196347311114234</v>
      </c>
      <c r="BJ111" s="64">
        <f>BB111/BC111</f>
        <v>0.65126211821130564</v>
      </c>
      <c r="BK111" s="66">
        <v>1632</v>
      </c>
      <c r="BL111" s="66">
        <v>3264</v>
      </c>
      <c r="BM111" s="66">
        <v>126</v>
      </c>
      <c r="BN111" s="10">
        <f>SUM(BK111:BM111)</f>
        <v>5022</v>
      </c>
      <c r="BO111" s="15">
        <f>AY111*$D$132</f>
        <v>5352.7782159352128</v>
      </c>
      <c r="BP111" s="9">
        <f>BO111-BN111</f>
        <v>330.77821593521276</v>
      </c>
      <c r="BQ111" s="53">
        <f>BP111*IF($BP$127 &gt; 0, (BP111&gt;0), (BP111&lt;0))</f>
        <v>330.77821593521276</v>
      </c>
      <c r="BR111" s="7">
        <f>BQ111/$BQ$127</f>
        <v>2.0949133408131169E-2</v>
      </c>
      <c r="BS111" s="62">
        <f>BR111*$BP$127</f>
        <v>40.536573144734263</v>
      </c>
      <c r="BT111" s="48">
        <f>IF(BS111&gt;0,V111,W111)</f>
        <v>124.70591571848293</v>
      </c>
      <c r="BU111" s="46">
        <f>BS111/BT111</f>
        <v>0.32505733919025503</v>
      </c>
      <c r="BV111" s="64">
        <f>BN111/BO111</f>
        <v>0.93820438609795442</v>
      </c>
      <c r="BW111" s="16">
        <f>BB111+BN111+BY111</f>
        <v>6780</v>
      </c>
      <c r="BX111" s="69">
        <f>BC111+BO111+BZ111</f>
        <v>8074.9054136467093</v>
      </c>
      <c r="BY111" s="66">
        <v>0</v>
      </c>
      <c r="BZ111" s="15">
        <f>AZ111*$D$135</f>
        <v>22.753242370204781</v>
      </c>
      <c r="CA111" s="37">
        <f>BZ111-BY111</f>
        <v>22.753242370204781</v>
      </c>
      <c r="CB111" s="54">
        <f>CA111*(CA111&lt;&gt;0)</f>
        <v>22.753242370204781</v>
      </c>
      <c r="CC111" s="26">
        <f>CB111/$CB$127</f>
        <v>1.6137051326386362E-2</v>
      </c>
      <c r="CD111" s="47">
        <f>CC111 * $CA$127</f>
        <v>22.753242370204781</v>
      </c>
      <c r="CE111" s="48">
        <f>IF(CD111&gt;0, V111, W111)</f>
        <v>124.70591571848293</v>
      </c>
      <c r="CF111" s="65">
        <f>CD111/CE111</f>
        <v>0.18245519660485901</v>
      </c>
      <c r="CG111" t="s">
        <v>225</v>
      </c>
      <c r="CH111" s="66">
        <v>113</v>
      </c>
      <c r="CI111" s="15">
        <f>AZ111*$CH$130</f>
        <v>39.954235290861064</v>
      </c>
      <c r="CJ111" s="37">
        <f>CI111-CH111</f>
        <v>-73.045764709138936</v>
      </c>
      <c r="CK111" s="54">
        <f>CJ111*(CJ111&lt;&gt;0)</f>
        <v>-73.045764709138936</v>
      </c>
      <c r="CL111" s="26">
        <f>CK111/$CK$127</f>
        <v>-1.0751510849152034E-2</v>
      </c>
      <c r="CM111" s="47">
        <f>CL111 * $CJ$127</f>
        <v>-73.045764709138936</v>
      </c>
      <c r="CN111" s="48">
        <f>IF(CD111&gt;0,V111,W111)</f>
        <v>124.70591571848293</v>
      </c>
      <c r="CO111" s="65">
        <f>CM111/CN111</f>
        <v>-0.58574418293063113</v>
      </c>
      <c r="CP111" s="70">
        <f>N111</f>
        <v>0</v>
      </c>
      <c r="CQ111" s="1">
        <f>BW111+BY111</f>
        <v>6780</v>
      </c>
    </row>
    <row r="112" spans="1:95" x14ac:dyDescent="0.2">
      <c r="A112" s="31" t="s">
        <v>125</v>
      </c>
      <c r="B112">
        <v>0</v>
      </c>
      <c r="C112">
        <v>1</v>
      </c>
      <c r="D112">
        <v>0.61100569259962001</v>
      </c>
      <c r="E112">
        <v>0.38899430740037899</v>
      </c>
      <c r="F112">
        <v>0.77680250783699001</v>
      </c>
      <c r="G112">
        <v>0.77680250783699001</v>
      </c>
      <c r="H112">
        <v>0.20326308633582499</v>
      </c>
      <c r="I112">
        <v>0.37389530931339199</v>
      </c>
      <c r="J112">
        <v>0.27567936908214202</v>
      </c>
      <c r="K112">
        <v>0.462761737033138</v>
      </c>
      <c r="L112">
        <v>0.550205850180992</v>
      </c>
      <c r="M112">
        <v>0.38022992083264701</v>
      </c>
      <c r="N112" s="21">
        <v>0</v>
      </c>
      <c r="O112">
        <v>0.99841048892198103</v>
      </c>
      <c r="P112">
        <v>0.96521320540698796</v>
      </c>
      <c r="Q112">
        <v>1.03680030363519</v>
      </c>
      <c r="R112">
        <v>0.98656851322827499</v>
      </c>
      <c r="S112">
        <v>75.449996948242102</v>
      </c>
      <c r="T112" s="27">
        <f>IF(C112,P112,R112)</f>
        <v>0.96521320540698796</v>
      </c>
      <c r="U112" s="27">
        <f>IF(D112 = 0,O112,Q112)</f>
        <v>1.03680030363519</v>
      </c>
      <c r="V112" s="39">
        <f>S112*T112^(1-N112)</f>
        <v>72.825333402360215</v>
      </c>
      <c r="W112" s="38">
        <f>S112*U112^(N112+1)</f>
        <v>78.226579745211581</v>
      </c>
      <c r="X112" s="44">
        <f>0.5 * (D112-MAX($D$3:$D$126))/(MIN($D$3:$D$126)-MAX($D$3:$D$126)) + 0.75</f>
        <v>0.93390115219725556</v>
      </c>
      <c r="Y112" s="44">
        <f>AVERAGE(D112, F112, G112, H112, I112, J112, K112)</f>
        <v>0.4971728871482996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PERCENTILE($L$2:$L$126, 0.05)</f>
        <v>-7.9040341213011109E-2</v>
      </c>
      <c r="AG112" s="22">
        <f>PERCENTILE($L$2:$L$126, 0.95)</f>
        <v>0.99713792047032956</v>
      </c>
      <c r="AH112" s="22">
        <f>MIN(MAX(L112,AF112), AG112)</f>
        <v>0.550205850180992</v>
      </c>
      <c r="AI112" s="22">
        <f>AH112-$AH$127+1</f>
        <v>1.6292461913940031</v>
      </c>
      <c r="AJ112" s="22">
        <f>PERCENTILE($M$2:$M$126, 0.02)</f>
        <v>-0.66434473742159872</v>
      </c>
      <c r="AK112" s="22">
        <f>PERCENTILE($M$2:$M$126, 0.98)</f>
        <v>1.2320583287577402</v>
      </c>
      <c r="AL112" s="22">
        <f>MIN(MAX(M112,AJ112), AK112)</f>
        <v>0.38022992083264701</v>
      </c>
      <c r="AM112" s="22">
        <f>AL112-$AL$127 + 1</f>
        <v>2.0445746582542457</v>
      </c>
      <c r="AN112" s="46">
        <v>1</v>
      </c>
      <c r="AO112" s="46">
        <v>1</v>
      </c>
      <c r="AP112" s="51">
        <v>1</v>
      </c>
      <c r="AQ112" s="21">
        <v>1</v>
      </c>
      <c r="AR112" s="17">
        <f>(AI112^4)*AB112*AE112*AN112</f>
        <v>7.0460684481121048</v>
      </c>
      <c r="AS112" s="17">
        <f>(AI112^4) *Z112*AC112*AO112</f>
        <v>7.0460684481121048</v>
      </c>
      <c r="AT112" s="17">
        <f>(AM112^4)*AA112*AP112*AQ112</f>
        <v>17.474787138876081</v>
      </c>
      <c r="AU112" s="17">
        <f>MIN(AR112, 0.05*AR$127)</f>
        <v>7.0460684481121048</v>
      </c>
      <c r="AV112" s="17">
        <f>MIN(AS112, 0.05*AS$127)</f>
        <v>7.0460684481121048</v>
      </c>
      <c r="AW112" s="17">
        <f>MIN(AT112, 0.05*AT$127)</f>
        <v>17.474787138876081</v>
      </c>
      <c r="AX112" s="14">
        <f>AU112/$AU$127</f>
        <v>1.0941831615154343E-2</v>
      </c>
      <c r="AY112" s="14">
        <f>AV112/$AV$127</f>
        <v>1.4605883192443729E-2</v>
      </c>
      <c r="AZ112" s="67">
        <f>AW112/$AW$127</f>
        <v>1.032845430011347E-2</v>
      </c>
      <c r="BA112" s="21">
        <f>N112</f>
        <v>0</v>
      </c>
      <c r="BB112" s="66">
        <v>1509</v>
      </c>
      <c r="BC112" s="15">
        <f>$D$133*AX112</f>
        <v>1329.9139818323195</v>
      </c>
      <c r="BD112" s="19">
        <f>BC112-BB112</f>
        <v>-179.08601816768055</v>
      </c>
      <c r="BE112" s="53">
        <f>BD112*IF($BD$127 &gt; 0, (BD112&gt;0), (BD112&lt;0))</f>
        <v>0</v>
      </c>
      <c r="BF112" s="61">
        <f>BE112/$BE$127</f>
        <v>0</v>
      </c>
      <c r="BG112" s="62">
        <f>BF112*$BD$127</f>
        <v>0</v>
      </c>
      <c r="BH112" s="63">
        <f>(IF(BG112 &gt; 0, V112, W112))</f>
        <v>78.226579745211581</v>
      </c>
      <c r="BI112" s="46">
        <f>BG112/BH112</f>
        <v>0</v>
      </c>
      <c r="BJ112" s="64">
        <f>BB112/BC112</f>
        <v>1.1346598506475891</v>
      </c>
      <c r="BK112" s="66">
        <v>0</v>
      </c>
      <c r="BL112" s="66">
        <v>2641</v>
      </c>
      <c r="BM112" s="66">
        <v>75</v>
      </c>
      <c r="BN112" s="10">
        <f>SUM(BK112:BM112)</f>
        <v>2716</v>
      </c>
      <c r="BO112" s="15">
        <f>AY112*$D$132</f>
        <v>2637.17984569487</v>
      </c>
      <c r="BP112" s="9">
        <f>BO112-BN112</f>
        <v>-78.820154305130018</v>
      </c>
      <c r="BQ112" s="53">
        <f>BP112*IF($BP$127 &gt; 0, (BP112&gt;0), (BP112&lt;0))</f>
        <v>0</v>
      </c>
      <c r="BR112" s="7">
        <f>BQ112/$BQ$127</f>
        <v>0</v>
      </c>
      <c r="BS112" s="62">
        <f>BR112*$BP$127</f>
        <v>0</v>
      </c>
      <c r="BT112" s="48">
        <f>IF(BS112&gt;0,V112,W112)</f>
        <v>78.226579745211581</v>
      </c>
      <c r="BU112" s="46">
        <f>BS112/BT112</f>
        <v>0</v>
      </c>
      <c r="BV112" s="64">
        <f>BN112/BO112</f>
        <v>1.0298880466699312</v>
      </c>
      <c r="BW112" s="16">
        <f>BB112+BN112+BY112</f>
        <v>4225</v>
      </c>
      <c r="BX112" s="69">
        <f>BC112+BO112+BZ112</f>
        <v>4016.3192407215302</v>
      </c>
      <c r="BY112" s="66">
        <v>0</v>
      </c>
      <c r="BZ112" s="15">
        <f>AZ112*$D$135</f>
        <v>49.225413194340796</v>
      </c>
      <c r="CA112" s="37">
        <f>BZ112-BY112</f>
        <v>49.225413194340796</v>
      </c>
      <c r="CB112" s="54">
        <f>CA112*(CA112&lt;&gt;0)</f>
        <v>49.225413194340796</v>
      </c>
      <c r="CC112" s="26">
        <f>CB112/$CB$127</f>
        <v>3.4911640563362246E-2</v>
      </c>
      <c r="CD112" s="47">
        <f>CC112 * $CA$127</f>
        <v>49.225413194340788</v>
      </c>
      <c r="CE112" s="48">
        <f>IF(CD112&gt;0, V112, W112)</f>
        <v>72.825333402360215</v>
      </c>
      <c r="CF112" s="65">
        <f>CD112/CE112</f>
        <v>0.67593804098870669</v>
      </c>
      <c r="CG112" t="s">
        <v>225</v>
      </c>
      <c r="CH112" s="66">
        <v>0</v>
      </c>
      <c r="CI112" s="15">
        <f>AZ112*$CH$130</f>
        <v>86.438834037649627</v>
      </c>
      <c r="CJ112" s="37">
        <f>CI112-CH112</f>
        <v>86.438834037649627</v>
      </c>
      <c r="CK112" s="54">
        <f>CJ112*(CJ112&lt;&gt;0)</f>
        <v>86.438834037649627</v>
      </c>
      <c r="CL112" s="26">
        <f>CK112/$CK$127</f>
        <v>1.2722819257823021E-2</v>
      </c>
      <c r="CM112" s="47">
        <f>CL112 * $CJ$127</f>
        <v>86.438834037649627</v>
      </c>
      <c r="CN112" s="48">
        <f>IF(CD112&gt;0,V112,W112)</f>
        <v>72.825333402360215</v>
      </c>
      <c r="CO112" s="65">
        <f>CM112/CN112</f>
        <v>1.1869335847743363</v>
      </c>
      <c r="CP112" s="70">
        <f>N112</f>
        <v>0</v>
      </c>
      <c r="CQ112" s="1">
        <f>BW112+BY112</f>
        <v>4225</v>
      </c>
    </row>
    <row r="113" spans="1:95" x14ac:dyDescent="0.2">
      <c r="A113" s="31" t="s">
        <v>126</v>
      </c>
      <c r="B113">
        <v>1</v>
      </c>
      <c r="C113">
        <v>1</v>
      </c>
      <c r="D113">
        <v>0.73003123605533204</v>
      </c>
      <c r="E113">
        <v>0.26996876394466701</v>
      </c>
      <c r="F113">
        <v>0.57871396895787097</v>
      </c>
      <c r="G113">
        <v>0.57871396895787097</v>
      </c>
      <c r="H113">
        <v>0.85687470671046395</v>
      </c>
      <c r="I113">
        <v>0.81088690755513804</v>
      </c>
      <c r="J113">
        <v>0.83356372347089602</v>
      </c>
      <c r="K113">
        <v>0.69454659367758997</v>
      </c>
      <c r="L113">
        <v>0.29419334117233398</v>
      </c>
      <c r="M113">
        <v>0.32660580454461302</v>
      </c>
      <c r="N113" s="21">
        <v>0</v>
      </c>
      <c r="O113">
        <v>1.00687085357323</v>
      </c>
      <c r="P113">
        <v>0.99324464427356096</v>
      </c>
      <c r="Q113">
        <v>1.00297580709566</v>
      </c>
      <c r="R113">
        <v>0.99002557478821096</v>
      </c>
      <c r="S113">
        <v>49.889999389648402</v>
      </c>
      <c r="T113" s="27">
        <f>IF(C113,P113,R113)</f>
        <v>0.99324464427356096</v>
      </c>
      <c r="U113" s="27">
        <f>IF(D113 = 0,O113,Q113)</f>
        <v>1.00297580709566</v>
      </c>
      <c r="V113" s="39">
        <f>S113*T113^(1-N113)</f>
        <v>49.552974696579497</v>
      </c>
      <c r="W113" s="38">
        <f>S113*U113^(N113+1)</f>
        <v>50.038462403834593</v>
      </c>
      <c r="X113" s="44">
        <f>0.5 * (D113-MAX($D$3:$D$126))/(MIN($D$3:$D$126)-MAX($D$3:$D$126)) + 0.75</f>
        <v>0.8722435539821074</v>
      </c>
      <c r="Y113" s="44">
        <f>AVERAGE(D113, F113, G113, H113, I113, J113, K113)</f>
        <v>0.7261901579121659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PERCENTILE($L$2:$L$126, 0.05)</f>
        <v>-7.9040341213011109E-2</v>
      </c>
      <c r="AG113" s="22">
        <f>PERCENTILE($L$2:$L$126, 0.95)</f>
        <v>0.99713792047032956</v>
      </c>
      <c r="AH113" s="22">
        <f>MIN(MAX(L113,AF113), AG113)</f>
        <v>0.29419334117233398</v>
      </c>
      <c r="AI113" s="22">
        <f>AH113-$AH$127+1</f>
        <v>1.373233682385345</v>
      </c>
      <c r="AJ113" s="22">
        <f>PERCENTILE($M$2:$M$126, 0.02)</f>
        <v>-0.66434473742159872</v>
      </c>
      <c r="AK113" s="22">
        <f>PERCENTILE($M$2:$M$126, 0.98)</f>
        <v>1.2320583287577402</v>
      </c>
      <c r="AL113" s="22">
        <f>MIN(MAX(M113,AJ113), AK113)</f>
        <v>0.32660580454461302</v>
      </c>
      <c r="AM113" s="22">
        <f>AL113-$AL$127 + 1</f>
        <v>1.9909505419662117</v>
      </c>
      <c r="AN113" s="46">
        <v>1</v>
      </c>
      <c r="AO113" s="46">
        <v>1</v>
      </c>
      <c r="AP113" s="51">
        <v>1</v>
      </c>
      <c r="AQ113" s="21">
        <v>1</v>
      </c>
      <c r="AR113" s="17">
        <f>(AI113^4)*AB113*AE113*AN113</f>
        <v>3.5561313081198787</v>
      </c>
      <c r="AS113" s="17">
        <f>(AI113^4) *Z113*AC113*AO113</f>
        <v>3.5561313081198787</v>
      </c>
      <c r="AT113" s="17">
        <f>(AM113^4)*AA113*AP113*AQ113</f>
        <v>15.71237684552637</v>
      </c>
      <c r="AU113" s="17">
        <f>MIN(AR113, 0.05*AR$127)</f>
        <v>3.5561313081198787</v>
      </c>
      <c r="AV113" s="17">
        <f>MIN(AS113, 0.05*AS$127)</f>
        <v>3.5561313081198787</v>
      </c>
      <c r="AW113" s="17">
        <f>MIN(AT113, 0.05*AT$127)</f>
        <v>15.71237684552637</v>
      </c>
      <c r="AX113" s="14">
        <f>AU113/$AU$127</f>
        <v>5.5223122314759527E-3</v>
      </c>
      <c r="AY113" s="14">
        <f>AV113/$AV$127</f>
        <v>7.3715489546951228E-3</v>
      </c>
      <c r="AZ113" s="67">
        <f>AW113/$AW$127</f>
        <v>9.2867835759868223E-3</v>
      </c>
      <c r="BA113" s="21">
        <f>N113</f>
        <v>0</v>
      </c>
      <c r="BB113" s="66">
        <v>399</v>
      </c>
      <c r="BC113" s="15">
        <f>$D$133*AX113</f>
        <v>671.20391786251321</v>
      </c>
      <c r="BD113" s="19">
        <f>BC113-BB113</f>
        <v>272.20391786251321</v>
      </c>
      <c r="BE113" s="53">
        <f>BD113*IF($BD$127 &gt; 0, (BD113&gt;0), (BD113&lt;0))</f>
        <v>272.20391786251321</v>
      </c>
      <c r="BF113" s="61">
        <f>BE113/$BE$127</f>
        <v>1.1469105591116573E-2</v>
      </c>
      <c r="BG113" s="62">
        <f>BF113*$BD$127</f>
        <v>47.585319097542921</v>
      </c>
      <c r="BH113" s="63">
        <f>(IF(BG113 &gt; 0, V113, W113))</f>
        <v>49.552974696579497</v>
      </c>
      <c r="BI113" s="46">
        <f>BG113/BH113</f>
        <v>0.96029187730736987</v>
      </c>
      <c r="BJ113" s="64">
        <f>BB113/BC113</f>
        <v>0.59445421783388575</v>
      </c>
      <c r="BK113" s="66">
        <v>0</v>
      </c>
      <c r="BL113" s="66">
        <v>1497</v>
      </c>
      <c r="BM113" s="66">
        <v>0</v>
      </c>
      <c r="BN113" s="10">
        <f>SUM(BK113:BM113)</f>
        <v>1497</v>
      </c>
      <c r="BO113" s="15">
        <f>AY113*$D$132</f>
        <v>1330.9773930639326</v>
      </c>
      <c r="BP113" s="9">
        <f>BO113-BN113</f>
        <v>-166.0226069360674</v>
      </c>
      <c r="BQ113" s="53">
        <f>BP113*IF($BP$127 &gt; 0, (BP113&gt;0), (BP113&lt;0))</f>
        <v>0</v>
      </c>
      <c r="BR113" s="7">
        <f>BQ113/$BQ$127</f>
        <v>0</v>
      </c>
      <c r="BS113" s="62">
        <f>BR113*$BP$127</f>
        <v>0</v>
      </c>
      <c r="BT113" s="48">
        <f>IF(BS113&gt;0,V113,W113)</f>
        <v>50.038462403834593</v>
      </c>
      <c r="BU113" s="46">
        <f>BS113/BT113</f>
        <v>0</v>
      </c>
      <c r="BV113" s="64">
        <f>BN113/BO113</f>
        <v>1.1247373605301294</v>
      </c>
      <c r="BW113" s="16">
        <f>BB113+BN113+BY113</f>
        <v>1896</v>
      </c>
      <c r="BX113" s="69">
        <f>BC113+BO113+BZ113</f>
        <v>2046.442121449599</v>
      </c>
      <c r="BY113" s="66">
        <v>0</v>
      </c>
      <c r="BZ113" s="15">
        <f>AZ113*$D$135</f>
        <v>44.260810523153197</v>
      </c>
      <c r="CA113" s="37">
        <f>BZ113-BY113</f>
        <v>44.260810523153197</v>
      </c>
      <c r="CB113" s="54">
        <f>CA113*(CA113&lt;&gt;0)</f>
        <v>44.260810523153197</v>
      </c>
      <c r="CC113" s="26">
        <f>CB113/$CB$127</f>
        <v>3.1390645761101545E-2</v>
      </c>
      <c r="CD113" s="47">
        <f>CC113 * $CA$127</f>
        <v>44.260810523153197</v>
      </c>
      <c r="CE113" s="48">
        <f>IF(CD113&gt;0, V113, W113)</f>
        <v>49.552974696579497</v>
      </c>
      <c r="CF113" s="65">
        <f>CD113/CE113</f>
        <v>0.89320188735729711</v>
      </c>
      <c r="CG113" t="s">
        <v>225</v>
      </c>
      <c r="CH113" s="66">
        <v>0</v>
      </c>
      <c r="CI113" s="15">
        <f>AZ113*$CH$130</f>
        <v>77.721091747433718</v>
      </c>
      <c r="CJ113" s="37">
        <f>CI113-CH113</f>
        <v>77.721091747433718</v>
      </c>
      <c r="CK113" s="54">
        <f>CJ113*(CJ113&lt;&gt;0)</f>
        <v>77.721091747433718</v>
      </c>
      <c r="CL113" s="26">
        <f>CK113/$CK$127</f>
        <v>1.1439666138862775E-2</v>
      </c>
      <c r="CM113" s="47">
        <f>CL113 * $CJ$127</f>
        <v>77.721091747433718</v>
      </c>
      <c r="CN113" s="48">
        <f>IF(CD113&gt;0,V113,W113)</f>
        <v>49.552974696579497</v>
      </c>
      <c r="CO113" s="65">
        <f>CM113/CN113</f>
        <v>1.5684445227220352</v>
      </c>
      <c r="CP113" s="70">
        <f>N113</f>
        <v>0</v>
      </c>
      <c r="CQ113" s="1">
        <f>BW113+BY113</f>
        <v>1896</v>
      </c>
    </row>
    <row r="114" spans="1:95" x14ac:dyDescent="0.2">
      <c r="A114" s="31" t="s">
        <v>196</v>
      </c>
      <c r="B114">
        <v>0</v>
      </c>
      <c r="C114">
        <v>0</v>
      </c>
      <c r="D114">
        <v>0.18152738904438201</v>
      </c>
      <c r="E114">
        <v>0.81847261095561696</v>
      </c>
      <c r="F114">
        <v>0.28389662027833001</v>
      </c>
      <c r="G114">
        <v>0.28389662027833001</v>
      </c>
      <c r="H114">
        <v>0.13383521539104901</v>
      </c>
      <c r="I114">
        <v>0.20744458385612699</v>
      </c>
      <c r="J114">
        <v>0.16662349942937599</v>
      </c>
      <c r="K114">
        <v>0.21749447888842599</v>
      </c>
      <c r="L114">
        <v>0.85509147345087999</v>
      </c>
      <c r="M114">
        <v>-2.1385135220216601E-2</v>
      </c>
      <c r="N114" s="21">
        <v>0</v>
      </c>
      <c r="O114">
        <v>1.00593661476276</v>
      </c>
      <c r="P114">
        <v>0.98749617429217895</v>
      </c>
      <c r="Q114">
        <v>1.0181764876197299</v>
      </c>
      <c r="R114">
        <v>0.99267332715525003</v>
      </c>
      <c r="S114">
        <v>335.95001220703102</v>
      </c>
      <c r="T114" s="27">
        <f>IF(C114,P114,R114)</f>
        <v>0.99267332715525003</v>
      </c>
      <c r="U114" s="27">
        <f>IF(D114 = 0,O114,Q114)</f>
        <v>1.0181764876197299</v>
      </c>
      <c r="V114" s="39">
        <f>S114*T114^(1-N114)</f>
        <v>333.48861637540034</v>
      </c>
      <c r="W114" s="38">
        <f>S114*U114^(N114+1)</f>
        <v>342.05640344476024</v>
      </c>
      <c r="X114" s="44">
        <f>0.5 * (D114-MAX($D$3:$D$126))/(MIN($D$3:$D$126)-MAX($D$3:$D$126)) + 0.75</f>
        <v>1.1563794531897267</v>
      </c>
      <c r="Y114" s="44">
        <f>AVERAGE(D114, F114, G114, H114, I114, J114, K114)</f>
        <v>0.21067405816657431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v>1</v>
      </c>
      <c r="AD114" s="22">
        <v>1</v>
      </c>
      <c r="AE114" s="22">
        <v>1</v>
      </c>
      <c r="AF114" s="22">
        <f>PERCENTILE($L$2:$L$126, 0.05)</f>
        <v>-7.9040341213011109E-2</v>
      </c>
      <c r="AG114" s="22">
        <f>PERCENTILE($L$2:$L$126, 0.95)</f>
        <v>0.99713792047032956</v>
      </c>
      <c r="AH114" s="22">
        <f>MIN(MAX(L114,AF114), AG114)</f>
        <v>0.85509147345087999</v>
      </c>
      <c r="AI114" s="22">
        <f>AH114-$AH$127+1</f>
        <v>1.9341318146638911</v>
      </c>
      <c r="AJ114" s="22">
        <f>PERCENTILE($M$2:$M$126, 0.02)</f>
        <v>-0.66434473742159872</v>
      </c>
      <c r="AK114" s="22">
        <f>PERCENTILE($M$2:$M$126, 0.98)</f>
        <v>1.2320583287577402</v>
      </c>
      <c r="AL114" s="22">
        <f>MIN(MAX(M114,AJ114), AK114)</f>
        <v>-2.1385135220216601E-2</v>
      </c>
      <c r="AM114" s="22">
        <f>AL114-$AL$127 + 1</f>
        <v>1.6429596022013822</v>
      </c>
      <c r="AN114" s="46">
        <v>1</v>
      </c>
      <c r="AO114" s="46">
        <v>1</v>
      </c>
      <c r="AP114" s="51">
        <v>1</v>
      </c>
      <c r="AQ114" s="21">
        <v>1</v>
      </c>
      <c r="AR114" s="17">
        <f>(AI114^4)*AB114*AE114*AN114</f>
        <v>13.994077505924977</v>
      </c>
      <c r="AS114" s="17">
        <f>(AI114^4) *Z114*AC114*AO114</f>
        <v>13.994077505924977</v>
      </c>
      <c r="AT114" s="17">
        <f>(AM114^4)*AA114*AP114*AQ114</f>
        <v>7.2863082416228657</v>
      </c>
      <c r="AU114" s="17">
        <f>MIN(AR114, 0.05*AR$127)</f>
        <v>13.994077505924977</v>
      </c>
      <c r="AV114" s="17">
        <f>MIN(AS114, 0.05*AS$127)</f>
        <v>13.994077505924977</v>
      </c>
      <c r="AW114" s="17">
        <f>MIN(AT114, 0.05*AT$127)</f>
        <v>7.2863082416228657</v>
      </c>
      <c r="AX114" s="14">
        <f>AU114/$AU$127</f>
        <v>2.1731386915532554E-2</v>
      </c>
      <c r="AY114" s="14">
        <f>AV114/$AV$127</f>
        <v>2.9008497851352764E-2</v>
      </c>
      <c r="AZ114" s="67">
        <f>AW114/$AW$127</f>
        <v>4.3065647147552105E-3</v>
      </c>
      <c r="BA114" s="21">
        <f>N114</f>
        <v>0</v>
      </c>
      <c r="BB114" s="66">
        <v>1008</v>
      </c>
      <c r="BC114" s="15">
        <f>$D$133*AX114</f>
        <v>2641.319691261489</v>
      </c>
      <c r="BD114" s="19">
        <f>BC114-BB114</f>
        <v>1633.319691261489</v>
      </c>
      <c r="BE114" s="53">
        <f>BD114*IF($BD$127 &gt; 0, (BD114&gt;0), (BD114&lt;0))</f>
        <v>1633.319691261489</v>
      </c>
      <c r="BF114" s="61">
        <f>BE114/$BE$127</f>
        <v>6.8818686190217138E-2</v>
      </c>
      <c r="BG114" s="62">
        <f>BF114*$BD$127</f>
        <v>285.52872900321245</v>
      </c>
      <c r="BH114" s="63">
        <f>(IF(BG114 &gt; 0, V114, W114))</f>
        <v>333.48861637540034</v>
      </c>
      <c r="BI114" s="46">
        <f>BG114/BH114</f>
        <v>0.85618733288874671</v>
      </c>
      <c r="BJ114" s="64">
        <f>BB114/BC114</f>
        <v>0.38162741274176515</v>
      </c>
      <c r="BK114" s="66">
        <v>1008</v>
      </c>
      <c r="BL114" s="66">
        <v>2016</v>
      </c>
      <c r="BM114" s="66">
        <v>0</v>
      </c>
      <c r="BN114" s="10">
        <f>SUM(BK114:BM114)</f>
        <v>3024</v>
      </c>
      <c r="BO114" s="15">
        <f>AY114*$D$132</f>
        <v>5237.6583380488501</v>
      </c>
      <c r="BP114" s="9">
        <f>BO114-BN114</f>
        <v>2213.6583380488501</v>
      </c>
      <c r="BQ114" s="53">
        <f>BP114*IF($BP$127 &gt; 0, (BP114&gt;0), (BP114&lt;0))</f>
        <v>2213.6583380488501</v>
      </c>
      <c r="BR114" s="7">
        <f>BQ114/$BQ$127</f>
        <v>0.14019733346917346</v>
      </c>
      <c r="BS114" s="62">
        <f>BR114*$BP$127</f>
        <v>271.28184026285362</v>
      </c>
      <c r="BT114" s="48">
        <f>IF(BS114&gt;0,V114,W114)</f>
        <v>333.48861637540034</v>
      </c>
      <c r="BU114" s="46">
        <f>BS114/BT114</f>
        <v>0.81346656809861839</v>
      </c>
      <c r="BV114" s="64">
        <f>BN114/BO114</f>
        <v>0.57735724723245518</v>
      </c>
      <c r="BW114" s="16">
        <f>BB114+BN114+BY114</f>
        <v>4032</v>
      </c>
      <c r="BX114" s="69">
        <f>BC114+BO114+BZ114</f>
        <v>7899.5031167408624</v>
      </c>
      <c r="BY114" s="66">
        <v>0</v>
      </c>
      <c r="BZ114" s="15">
        <f>AZ114*$D$135</f>
        <v>20.525087430523332</v>
      </c>
      <c r="CA114" s="37">
        <f>BZ114-BY114</f>
        <v>20.525087430523332</v>
      </c>
      <c r="CB114" s="54">
        <f>CA114*(CA114&lt;&gt;0)</f>
        <v>20.525087430523332</v>
      </c>
      <c r="CC114" s="26">
        <f>CB114/$CB$127</f>
        <v>1.4556799596115831E-2</v>
      </c>
      <c r="CD114" s="47">
        <f>CC114 * $CA$127</f>
        <v>20.525087430523332</v>
      </c>
      <c r="CE114" s="48">
        <f>IF(CD114&gt;0, V114, W114)</f>
        <v>333.48861637540034</v>
      </c>
      <c r="CF114" s="65">
        <f>CD114/CE114</f>
        <v>6.154659086599442E-2</v>
      </c>
      <c r="CG114" t="s">
        <v>225</v>
      </c>
      <c r="CH114" s="66">
        <v>0</v>
      </c>
      <c r="CI114" s="15">
        <f>AZ114*$CH$130</f>
        <v>36.041640097786356</v>
      </c>
      <c r="CJ114" s="37">
        <f>CI114-CH114</f>
        <v>36.041640097786356</v>
      </c>
      <c r="CK114" s="54">
        <f>CJ114*(CJ114&lt;&gt;0)</f>
        <v>36.041640097786356</v>
      </c>
      <c r="CL114" s="26">
        <f>CK114/$CK$127</f>
        <v>5.3049220043842136E-3</v>
      </c>
      <c r="CM114" s="47">
        <f>CL114 * $CJ$127</f>
        <v>36.041640097786356</v>
      </c>
      <c r="CN114" s="48">
        <f>IF(CD114&gt;0,V114,W114)</f>
        <v>333.48861637540034</v>
      </c>
      <c r="CO114" s="65">
        <f>CM114/CN114</f>
        <v>0.10807457384756763</v>
      </c>
      <c r="CP114" s="70">
        <f>N114</f>
        <v>0</v>
      </c>
      <c r="CQ114" s="1">
        <f>BW114+BY114</f>
        <v>4032</v>
      </c>
    </row>
    <row r="115" spans="1:95" x14ac:dyDescent="0.2">
      <c r="A115" s="31" t="s">
        <v>181</v>
      </c>
      <c r="B115">
        <v>1</v>
      </c>
      <c r="C115">
        <v>0</v>
      </c>
      <c r="D115">
        <v>0.43805309734513198</v>
      </c>
      <c r="E115">
        <v>0.56194690265486702</v>
      </c>
      <c r="F115">
        <v>0.43133047210300401</v>
      </c>
      <c r="G115">
        <v>0.43133047210300401</v>
      </c>
      <c r="H115">
        <v>0.30994152046783602</v>
      </c>
      <c r="I115">
        <v>0.15497076023391801</v>
      </c>
      <c r="J115">
        <v>0.219161750894076</v>
      </c>
      <c r="K115">
        <v>0.30745917042765603</v>
      </c>
      <c r="L115">
        <v>0.568232529745476</v>
      </c>
      <c r="M115">
        <v>-0.18727506063869501</v>
      </c>
      <c r="N115" s="21">
        <v>0</v>
      </c>
      <c r="O115">
        <v>1.0457532087808401</v>
      </c>
      <c r="P115">
        <v>1.0014102043741899</v>
      </c>
      <c r="Q115">
        <v>1.01442376281846</v>
      </c>
      <c r="R115">
        <v>0.97521890303625502</v>
      </c>
      <c r="S115">
        <v>21.850000381469702</v>
      </c>
      <c r="T115" s="27">
        <f>IF(C115,P115,R115)</f>
        <v>0.97521890303625502</v>
      </c>
      <c r="U115" s="27">
        <f>IF(D115 = 0,O115,Q115)</f>
        <v>1.01442376281846</v>
      </c>
      <c r="V115" s="39">
        <f>S115*T115^(1-N115)</f>
        <v>21.308533403358638</v>
      </c>
      <c r="W115" s="38">
        <f>S115*U115^(N115+1)</f>
        <v>22.165159604555281</v>
      </c>
      <c r="X115" s="44">
        <f>0.5 * (D115-MAX($D$3:$D$126))/(MIN($D$3:$D$126)-MAX($D$3:$D$126)) + 0.75</f>
        <v>1.023494035530204</v>
      </c>
      <c r="Y115" s="44">
        <f>AVERAGE(D115, F115, G115, H115, I115, J115, K115)</f>
        <v>0.32746389193923225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PERCENTILE($L$2:$L$126, 0.05)</f>
        <v>-7.9040341213011109E-2</v>
      </c>
      <c r="AG115" s="22">
        <f>PERCENTILE($L$2:$L$126, 0.95)</f>
        <v>0.99713792047032956</v>
      </c>
      <c r="AH115" s="22">
        <f>MIN(MAX(L115,AF115), AG115)</f>
        <v>0.568232529745476</v>
      </c>
      <c r="AI115" s="22">
        <f>AH115-$AH$127+1</f>
        <v>1.6472728709584872</v>
      </c>
      <c r="AJ115" s="22">
        <f>PERCENTILE($M$2:$M$126, 0.02)</f>
        <v>-0.66434473742159872</v>
      </c>
      <c r="AK115" s="22">
        <f>PERCENTILE($M$2:$M$126, 0.98)</f>
        <v>1.2320583287577402</v>
      </c>
      <c r="AL115" s="22">
        <f>MIN(MAX(M115,AJ115), AK115)</f>
        <v>-0.18727506063869501</v>
      </c>
      <c r="AM115" s="22">
        <f>AL115-$AL$127 + 1</f>
        <v>1.4770696767829037</v>
      </c>
      <c r="AN115" s="46">
        <v>1</v>
      </c>
      <c r="AO115" s="46">
        <v>1</v>
      </c>
      <c r="AP115" s="51">
        <v>1</v>
      </c>
      <c r="AQ115" s="21">
        <v>1</v>
      </c>
      <c r="AR115" s="17">
        <f>(AI115^4)*AB115*AE115*AN115</f>
        <v>7.3631251852076884</v>
      </c>
      <c r="AS115" s="17">
        <f>(AI115^4) *Z115*AC115*AO115</f>
        <v>7.3631251852076884</v>
      </c>
      <c r="AT115" s="17">
        <f>(AM115^4)*AA115*AP115*AQ115</f>
        <v>4.759966868747342</v>
      </c>
      <c r="AU115" s="17">
        <f>MIN(AR115, 0.05*AR$127)</f>
        <v>7.3631251852076884</v>
      </c>
      <c r="AV115" s="17">
        <f>MIN(AS115, 0.05*AS$127)</f>
        <v>7.3631251852076884</v>
      </c>
      <c r="AW115" s="17">
        <f>MIN(AT115, 0.05*AT$127)</f>
        <v>4.759966868747342</v>
      </c>
      <c r="AX115" s="14">
        <f>AU115/$AU$127</f>
        <v>1.143418865870246E-2</v>
      </c>
      <c r="AY115" s="14">
        <f>AV115/$AV$127</f>
        <v>1.5263114058351117E-2</v>
      </c>
      <c r="AZ115" s="67">
        <f>AW115/$AW$127</f>
        <v>2.8133733408710997E-3</v>
      </c>
      <c r="BA115" s="21">
        <f>N115</f>
        <v>0</v>
      </c>
      <c r="BB115" s="66">
        <v>1551</v>
      </c>
      <c r="BC115" s="15">
        <f>$D$133*AX115</f>
        <v>1389.7570263333319</v>
      </c>
      <c r="BD115" s="19">
        <f>BC115-BB115</f>
        <v>-161.24297366666815</v>
      </c>
      <c r="BE115" s="53">
        <f>BD115*IF($BD$127 &gt; 0, (BD115&gt;0), (BD115&lt;0))</f>
        <v>0</v>
      </c>
      <c r="BF115" s="61">
        <f>BE115/$BE$127</f>
        <v>0</v>
      </c>
      <c r="BG115" s="62">
        <f>BF115*$BD$127</f>
        <v>0</v>
      </c>
      <c r="BH115" s="63">
        <f>(IF(BG115 &gt; 0, V115, W115))</f>
        <v>22.165159604555281</v>
      </c>
      <c r="BI115" s="46">
        <f>BG115/BH115</f>
        <v>0</v>
      </c>
      <c r="BJ115" s="64">
        <f>BB115/BC115</f>
        <v>1.1160224201867026</v>
      </c>
      <c r="BK115" s="66">
        <v>524</v>
      </c>
      <c r="BL115" s="66">
        <v>2884</v>
      </c>
      <c r="BM115" s="66">
        <v>0</v>
      </c>
      <c r="BN115" s="10">
        <f>SUM(BK115:BM115)</f>
        <v>3408</v>
      </c>
      <c r="BO115" s="15">
        <f>AY115*$D$132</f>
        <v>2755.8468219196443</v>
      </c>
      <c r="BP115" s="9">
        <f>BO115-BN115</f>
        <v>-652.1531780803557</v>
      </c>
      <c r="BQ115" s="53">
        <f>BP115*IF($BP$127 &gt; 0, (BP115&gt;0), (BP115&lt;0))</f>
        <v>0</v>
      </c>
      <c r="BR115" s="7">
        <f>BQ115/$BQ$127</f>
        <v>0</v>
      </c>
      <c r="BS115" s="62">
        <f>BR115*$BP$127</f>
        <v>0</v>
      </c>
      <c r="BT115" s="48">
        <f>IF(BS115&gt;0,V115,W115)</f>
        <v>22.165159604555281</v>
      </c>
      <c r="BU115" s="46">
        <f>BS115/BT115</f>
        <v>0</v>
      </c>
      <c r="BV115" s="64">
        <f>BN115/BO115</f>
        <v>1.2366434784739178</v>
      </c>
      <c r="BW115" s="16">
        <f>BB115+BN115+BY115</f>
        <v>4959</v>
      </c>
      <c r="BX115" s="69">
        <f>BC115+BO115+BZ115</f>
        <v>4159.012385595568</v>
      </c>
      <c r="BY115" s="66">
        <v>0</v>
      </c>
      <c r="BZ115" s="15">
        <f>AZ115*$D$135</f>
        <v>13.408537342591661</v>
      </c>
      <c r="CA115" s="37">
        <f>BZ115-BY115</f>
        <v>13.408537342591661</v>
      </c>
      <c r="CB115" s="54">
        <f>CA115*(CA115&lt;&gt;0)</f>
        <v>13.408537342591661</v>
      </c>
      <c r="CC115" s="26">
        <f>CB115/$CB$127</f>
        <v>9.5096009521926633E-3</v>
      </c>
      <c r="CD115" s="47">
        <f>CC115 * $CA$127</f>
        <v>13.408537342591663</v>
      </c>
      <c r="CE115" s="48">
        <f>IF(CD115&gt;0, V115, W115)</f>
        <v>21.308533403358638</v>
      </c>
      <c r="CF115" s="65">
        <f>CD115/CE115</f>
        <v>0.62925669677849427</v>
      </c>
      <c r="CG115" t="s">
        <v>225</v>
      </c>
      <c r="CH115" s="66">
        <v>0</v>
      </c>
      <c r="CI115" s="15">
        <f>AZ115*$CH$130</f>
        <v>23.545121489750233</v>
      </c>
      <c r="CJ115" s="37">
        <f>CI115-CH115</f>
        <v>23.545121489750233</v>
      </c>
      <c r="CK115" s="54">
        <f>CJ115*(CJ115&lt;&gt;0)</f>
        <v>23.545121489750233</v>
      </c>
      <c r="CL115" s="26">
        <f>CK115/$CK$127</f>
        <v>3.4655757270753941E-3</v>
      </c>
      <c r="CM115" s="47">
        <f>CL115 * $CJ$127</f>
        <v>23.545121489750233</v>
      </c>
      <c r="CN115" s="48">
        <f>IF(CD115&gt;0,V115,W115)</f>
        <v>21.308533403358638</v>
      </c>
      <c r="CO115" s="65">
        <f>CM115/CN115</f>
        <v>1.1049620846284554</v>
      </c>
      <c r="CP115" s="70">
        <f>N115</f>
        <v>0</v>
      </c>
      <c r="CQ115" s="1">
        <f>BW115+BY115</f>
        <v>4959</v>
      </c>
    </row>
    <row r="116" spans="1:95" x14ac:dyDescent="0.2">
      <c r="A116" s="31" t="s">
        <v>272</v>
      </c>
      <c r="B116">
        <v>0</v>
      </c>
      <c r="C116">
        <v>1</v>
      </c>
      <c r="D116">
        <v>0.622151139544182</v>
      </c>
      <c r="E116">
        <v>0.377848860455817</v>
      </c>
      <c r="F116">
        <v>0.64254473161033798</v>
      </c>
      <c r="G116">
        <v>0.64254473161033798</v>
      </c>
      <c r="H116">
        <v>0.493935591802593</v>
      </c>
      <c r="I116">
        <v>0.58260142199916298</v>
      </c>
      <c r="J116">
        <v>0.53643972462914102</v>
      </c>
      <c r="K116">
        <v>0.587100092732879</v>
      </c>
      <c r="L116">
        <v>0.61637707336979397</v>
      </c>
      <c r="M116">
        <v>-0.12326818972428701</v>
      </c>
      <c r="N116" s="21">
        <v>0</v>
      </c>
      <c r="O116">
        <v>1.00232451467215</v>
      </c>
      <c r="P116">
        <v>0.99501725970842503</v>
      </c>
      <c r="Q116">
        <v>1.0038998773556</v>
      </c>
      <c r="R116">
        <v>0.99765553511529803</v>
      </c>
      <c r="S116">
        <v>219.30000305175699</v>
      </c>
      <c r="T116" s="27">
        <f>IF(C116,P116,R116)</f>
        <v>0.99501725970842503</v>
      </c>
      <c r="U116" s="27">
        <f>IF(D116 = 0,O116,Q116)</f>
        <v>1.0038998773556</v>
      </c>
      <c r="V116" s="39">
        <f>S116*T116^(1-N116)</f>
        <v>218.20728809060847</v>
      </c>
      <c r="W116" s="38">
        <f>S116*U116^(N116+1)</f>
        <v>220.15524616774155</v>
      </c>
      <c r="X116" s="44">
        <f>0.5 * (D116-MAX($D$3:$D$126))/(MIN($D$3:$D$126)-MAX($D$3:$D$126)) + 0.75</f>
        <v>0.92812758906379467</v>
      </c>
      <c r="Y116" s="44">
        <f>AVERAGE(D116, F116, G116, H116, I116, J116, K116)</f>
        <v>0.58675963341837623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PERCENTILE($L$2:$L$126, 0.05)</f>
        <v>-7.9040341213011109E-2</v>
      </c>
      <c r="AG116" s="22">
        <f>PERCENTILE($L$2:$L$126, 0.95)</f>
        <v>0.99713792047032956</v>
      </c>
      <c r="AH116" s="22">
        <f>MIN(MAX(L116,AF116), AG116)</f>
        <v>0.61637707336979397</v>
      </c>
      <c r="AI116" s="22">
        <f>AH116-$AH$127+1</f>
        <v>1.6954174145828049</v>
      </c>
      <c r="AJ116" s="22">
        <f>PERCENTILE($M$2:$M$126, 0.02)</f>
        <v>-0.66434473742159872</v>
      </c>
      <c r="AK116" s="22">
        <f>PERCENTILE($M$2:$M$126, 0.98)</f>
        <v>1.2320583287577402</v>
      </c>
      <c r="AL116" s="22">
        <f>MIN(MAX(M116,AJ116), AK116)</f>
        <v>-0.12326818972428701</v>
      </c>
      <c r="AM116" s="22">
        <f>AL116-$AL$127 + 1</f>
        <v>1.5410765476973118</v>
      </c>
      <c r="AN116" s="46">
        <v>0</v>
      </c>
      <c r="AO116" s="49">
        <v>0</v>
      </c>
      <c r="AP116" s="51">
        <v>0.5</v>
      </c>
      <c r="AQ116" s="50">
        <v>1</v>
      </c>
      <c r="AR116" s="17">
        <f>(AI116^4)*AB116*AE116*AN116</f>
        <v>0</v>
      </c>
      <c r="AS116" s="17">
        <f>(AI116^4) *Z116*AC116*AO116</f>
        <v>0</v>
      </c>
      <c r="AT116" s="17">
        <f>(AM116^4)*AA116*AP116*AQ116</f>
        <v>2.8201152023744855</v>
      </c>
      <c r="AU116" s="17">
        <f>MIN(AR116, 0.05*AR$127)</f>
        <v>0</v>
      </c>
      <c r="AV116" s="17">
        <f>MIN(AS116, 0.05*AS$127)</f>
        <v>0</v>
      </c>
      <c r="AW116" s="17">
        <f>MIN(AT116, 0.05*AT$127)</f>
        <v>2.8201152023744855</v>
      </c>
      <c r="AX116" s="14">
        <f>AU116/$AU$127</f>
        <v>0</v>
      </c>
      <c r="AY116" s="14">
        <f>AV116/$AV$127</f>
        <v>0</v>
      </c>
      <c r="AZ116" s="67">
        <f>AW116/$AW$127</f>
        <v>1.6668260824751595E-3</v>
      </c>
      <c r="BA116" s="21">
        <f>N116</f>
        <v>0</v>
      </c>
      <c r="BB116" s="66">
        <v>0</v>
      </c>
      <c r="BC116" s="15">
        <f>$D$133*AX116</f>
        <v>0</v>
      </c>
      <c r="BD116" s="19">
        <f>BC116-BB116</f>
        <v>0</v>
      </c>
      <c r="BE116" s="53">
        <f>BD116*IF($BD$127 &gt; 0, (BD116&gt;0), (BD116&lt;0))</f>
        <v>0</v>
      </c>
      <c r="BF116" s="61">
        <f>BE116/$BE$127</f>
        <v>0</v>
      </c>
      <c r="BG116" s="62">
        <f>BF116*$BD$127</f>
        <v>0</v>
      </c>
      <c r="BH116" s="63">
        <f>(IF(BG116 &gt; 0, V116, W116))</f>
        <v>220.15524616774155</v>
      </c>
      <c r="BI116" s="46">
        <f>BG116/BH116</f>
        <v>0</v>
      </c>
      <c r="BJ116" s="64" t="e">
        <f>BB116/BC116</f>
        <v>#DIV/0!</v>
      </c>
      <c r="BK116" s="66">
        <v>0</v>
      </c>
      <c r="BL116" s="66">
        <v>0</v>
      </c>
      <c r="BM116" s="66">
        <v>0</v>
      </c>
      <c r="BN116" s="10">
        <f>SUM(BK116:BM116)</f>
        <v>0</v>
      </c>
      <c r="BO116" s="15">
        <f>AY116*$D$132</f>
        <v>0</v>
      </c>
      <c r="BP116" s="9">
        <f>BO116-BN116</f>
        <v>0</v>
      </c>
      <c r="BQ116" s="53">
        <f>BP116*IF($BP$127 &gt; 0, (BP116&gt;0), (BP116&lt;0))</f>
        <v>0</v>
      </c>
      <c r="BR116" s="7">
        <f>BQ116/$BQ$127</f>
        <v>0</v>
      </c>
      <c r="BS116" s="62">
        <f>BR116*$BP$127</f>
        <v>0</v>
      </c>
      <c r="BT116" s="48">
        <f>IF(BS116&gt;0,V116,W116)</f>
        <v>220.15524616774155</v>
      </c>
      <c r="BU116" s="46">
        <f>BS116/BT116</f>
        <v>0</v>
      </c>
      <c r="BV116" s="64" t="e">
        <f>BN116/BO116</f>
        <v>#DIV/0!</v>
      </c>
      <c r="BW116" s="16">
        <f>BB116+BN116+BY116</f>
        <v>0</v>
      </c>
      <c r="BX116" s="69">
        <f>BC116+BO116+BZ116</f>
        <v>7.9440931090766096</v>
      </c>
      <c r="BY116" s="66">
        <v>0</v>
      </c>
      <c r="BZ116" s="15">
        <f>AZ116*$D$135</f>
        <v>7.9440931090766096</v>
      </c>
      <c r="CA116" s="37">
        <f>BZ116-BY116</f>
        <v>7.9440931090766096</v>
      </c>
      <c r="CB116" s="54">
        <f>CA116*(CA116&lt;&gt;0)</f>
        <v>7.9440931090766096</v>
      </c>
      <c r="CC116" s="26">
        <f>CB116/$CB$127</f>
        <v>5.634108587997593E-3</v>
      </c>
      <c r="CD116" s="47">
        <f>CC116 * $CA$127</f>
        <v>7.9440931090766096</v>
      </c>
      <c r="CE116" s="48">
        <f>IF(CD116&gt;0, V116, W116)</f>
        <v>218.20728809060847</v>
      </c>
      <c r="CF116" s="65">
        <f>CD116/CE116</f>
        <v>3.6406176799089779E-2</v>
      </c>
      <c r="CG116" t="s">
        <v>225</v>
      </c>
      <c r="CH116" s="66">
        <v>0</v>
      </c>
      <c r="CI116" s="15">
        <f>AZ116*$CH$130</f>
        <v>13.94966748423461</v>
      </c>
      <c r="CJ116" s="37">
        <f>CI116-CH116</f>
        <v>13.94966748423461</v>
      </c>
      <c r="CK116" s="54">
        <f>CJ116*(CJ116&lt;&gt;0)</f>
        <v>13.94966748423461</v>
      </c>
      <c r="CL116" s="26">
        <f>CK116/$CK$127</f>
        <v>2.0532333653568748E-3</v>
      </c>
      <c r="CM116" s="47">
        <f>CL116 * $CJ$127</f>
        <v>13.949667484234611</v>
      </c>
      <c r="CN116" s="48">
        <f>IF(CD116&gt;0,V116,W116)</f>
        <v>218.20728809060847</v>
      </c>
      <c r="CO116" s="65">
        <f>CM116/CN116</f>
        <v>6.3928513141330759E-2</v>
      </c>
      <c r="CP116" s="70">
        <f>N116</f>
        <v>0</v>
      </c>
      <c r="CQ116" s="1">
        <f>BW116+BY116</f>
        <v>0</v>
      </c>
    </row>
    <row r="117" spans="1:95" x14ac:dyDescent="0.2">
      <c r="A117" s="31" t="s">
        <v>178</v>
      </c>
      <c r="B117">
        <v>0</v>
      </c>
      <c r="C117">
        <v>0</v>
      </c>
      <c r="D117">
        <v>0.142224191404519</v>
      </c>
      <c r="E117">
        <v>0.85777580859547997</v>
      </c>
      <c r="F117">
        <v>0.22721268163804401</v>
      </c>
      <c r="G117">
        <v>0.22721268163804401</v>
      </c>
      <c r="H117">
        <v>8.4769445738239399E-2</v>
      </c>
      <c r="I117">
        <v>8.2440614811364596E-2</v>
      </c>
      <c r="J117">
        <v>8.3596921138754096E-2</v>
      </c>
      <c r="K117">
        <v>0.13781973961889599</v>
      </c>
      <c r="L117">
        <v>0.59455670223730595</v>
      </c>
      <c r="M117">
        <v>-9.1582625675909399E-2</v>
      </c>
      <c r="N117" s="21">
        <v>0</v>
      </c>
      <c r="O117">
        <v>1.0107142584664399</v>
      </c>
      <c r="P117">
        <v>0.99374758774806904</v>
      </c>
      <c r="Q117">
        <v>1.0089321456265501</v>
      </c>
      <c r="R117">
        <v>0.98474163113411495</v>
      </c>
      <c r="S117">
        <v>157.63000488281199</v>
      </c>
      <c r="T117" s="27">
        <f>IF(C117,P117,R117)</f>
        <v>0.98474163113411495</v>
      </c>
      <c r="U117" s="27">
        <f>IF(D117 = 0,O117,Q117)</f>
        <v>1.0089321456265501</v>
      </c>
      <c r="V117" s="39">
        <f>S117*T117^(1-N117)</f>
        <v>155.22482812397877</v>
      </c>
      <c r="W117" s="38">
        <f>S117*U117^(N117+1)</f>
        <v>159.03797904153907</v>
      </c>
      <c r="X117" s="44">
        <f>0.5 * (D117-MAX($D$3:$D$126))/(MIN($D$3:$D$126)-MAX($D$3:$D$126)) + 0.75</f>
        <v>1.1767392910723484</v>
      </c>
      <c r="Y117" s="44">
        <f>AVERAGE(D117, F117, G117, H117, I117, J117, K117)</f>
        <v>0.14075375371255158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PERCENTILE($L$2:$L$126, 0.05)</f>
        <v>-7.9040341213011109E-2</v>
      </c>
      <c r="AG117" s="22">
        <f>PERCENTILE($L$2:$L$126, 0.95)</f>
        <v>0.99713792047032956</v>
      </c>
      <c r="AH117" s="22">
        <f>MIN(MAX(L117,AF117), AG117)</f>
        <v>0.59455670223730595</v>
      </c>
      <c r="AI117" s="22">
        <f>AH117-$AH$127+1</f>
        <v>1.6735970434503171</v>
      </c>
      <c r="AJ117" s="22">
        <f>PERCENTILE($M$2:$M$126, 0.02)</f>
        <v>-0.66434473742159872</v>
      </c>
      <c r="AK117" s="22">
        <f>PERCENTILE($M$2:$M$126, 0.98)</f>
        <v>1.2320583287577402</v>
      </c>
      <c r="AL117" s="22">
        <f>MIN(MAX(M117,AJ117), AK117)</f>
        <v>-9.1582625675909399E-2</v>
      </c>
      <c r="AM117" s="22">
        <f>AL117-$AL$127 + 1</f>
        <v>1.5727621117456894</v>
      </c>
      <c r="AN117" s="46">
        <v>1</v>
      </c>
      <c r="AO117" s="46">
        <v>1</v>
      </c>
      <c r="AP117" s="51">
        <v>1</v>
      </c>
      <c r="AQ117" s="21">
        <v>1</v>
      </c>
      <c r="AR117" s="17">
        <f>(AI117^4)*AB117*AE117*AN117</f>
        <v>7.8451924169829734</v>
      </c>
      <c r="AS117" s="17">
        <f>(AI117^4) *Z117*AC117*AO117</f>
        <v>7.8451924169829734</v>
      </c>
      <c r="AT117" s="17">
        <f>(AM117^4)*AA117*AP117*AQ117</f>
        <v>6.1186012822322926</v>
      </c>
      <c r="AU117" s="17">
        <f>MIN(AR117, 0.05*AR$127)</f>
        <v>7.8451924169829734</v>
      </c>
      <c r="AV117" s="17">
        <f>MIN(AS117, 0.05*AS$127)</f>
        <v>7.8451924169829734</v>
      </c>
      <c r="AW117" s="17">
        <f>MIN(AT117, 0.05*AT$127)</f>
        <v>6.1186012822322926</v>
      </c>
      <c r="AX117" s="14">
        <f>AU117/$AU$127</f>
        <v>1.2182790310263484E-2</v>
      </c>
      <c r="AY117" s="14">
        <f>AV117/$AV$127</f>
        <v>1.6262397237341672E-2</v>
      </c>
      <c r="AZ117" s="67">
        <f>AW117/$AW$127</f>
        <v>3.6163927618643619E-3</v>
      </c>
      <c r="BA117" s="21">
        <f>N117</f>
        <v>0</v>
      </c>
      <c r="BB117" s="66">
        <v>1419</v>
      </c>
      <c r="BC117" s="15">
        <f>$D$133*AX117</f>
        <v>1480.7450654706649</v>
      </c>
      <c r="BD117" s="19">
        <f>BC117-BB117</f>
        <v>61.74506547066494</v>
      </c>
      <c r="BE117" s="53">
        <f>BD117*IF($BD$127 &gt; 0, (BD117&gt;0), (BD117&lt;0))</f>
        <v>61.74506547066494</v>
      </c>
      <c r="BF117" s="61">
        <f>BE117/$BE$127</f>
        <v>2.6015814951316943E-3</v>
      </c>
      <c r="BG117" s="62">
        <f>BF117*$BD$127</f>
        <v>10.793961623301458</v>
      </c>
      <c r="BH117" s="63">
        <f>(IF(BG117 &gt; 0, V117, W117))</f>
        <v>155.22482812397877</v>
      </c>
      <c r="BI117" s="46">
        <f>BG117/BH117</f>
        <v>6.9537597520676731E-2</v>
      </c>
      <c r="BJ117" s="64">
        <f>BB117/BC117</f>
        <v>0.95830135321029153</v>
      </c>
      <c r="BK117" s="66">
        <v>0</v>
      </c>
      <c r="BL117" s="66">
        <v>3310</v>
      </c>
      <c r="BM117" s="66">
        <v>0</v>
      </c>
      <c r="BN117" s="10">
        <f>SUM(BK117:BM117)</f>
        <v>3310</v>
      </c>
      <c r="BO117" s="15">
        <f>AY117*$D$132</f>
        <v>2936.2733955854628</v>
      </c>
      <c r="BP117" s="9">
        <f>BO117-BN117</f>
        <v>-373.72660441453718</v>
      </c>
      <c r="BQ117" s="53">
        <f>BP117*IF($BP$127 &gt; 0, (BP117&gt;0), (BP117&lt;0))</f>
        <v>0</v>
      </c>
      <c r="BR117" s="7">
        <f>BQ117/$BQ$127</f>
        <v>0</v>
      </c>
      <c r="BS117" s="62">
        <f>BR117*$BP$127</f>
        <v>0</v>
      </c>
      <c r="BT117" s="48">
        <f>IF(BS117&gt;0,V117,W117)</f>
        <v>159.03797904153907</v>
      </c>
      <c r="BU117" s="46">
        <f>BS117/BT117</f>
        <v>0</v>
      </c>
      <c r="BV117" s="64">
        <f>BN117/BO117</f>
        <v>1.127279225761612</v>
      </c>
      <c r="BW117" s="16">
        <f>BB117+BN117+BY117</f>
        <v>4729</v>
      </c>
      <c r="BX117" s="69">
        <f>BC117+BO117+BZ117</f>
        <v>4434.2541889591739</v>
      </c>
      <c r="BY117" s="66">
        <v>0</v>
      </c>
      <c r="BZ117" s="15">
        <f>AZ117*$D$135</f>
        <v>17.23572790304555</v>
      </c>
      <c r="CA117" s="37">
        <f>BZ117-BY117</f>
        <v>17.23572790304555</v>
      </c>
      <c r="CB117" s="54">
        <f>CA117*(CA117&lt;&gt;0)</f>
        <v>17.23572790304555</v>
      </c>
      <c r="CC117" s="26">
        <f>CB117/$CB$127</f>
        <v>1.222392049861386E-2</v>
      </c>
      <c r="CD117" s="47">
        <f>CC117 * $CA$127</f>
        <v>17.23572790304555</v>
      </c>
      <c r="CE117" s="48">
        <f>IF(CD117&gt;0, V117, W117)</f>
        <v>155.22482812397877</v>
      </c>
      <c r="CF117" s="65">
        <f>CD117/CE117</f>
        <v>0.11103718465244038</v>
      </c>
      <c r="CG117" t="s">
        <v>225</v>
      </c>
      <c r="CH117" s="66">
        <v>0</v>
      </c>
      <c r="CI117" s="15">
        <f>AZ117*$CH$130</f>
        <v>30.265591024042845</v>
      </c>
      <c r="CJ117" s="37">
        <f>CI117-CH117</f>
        <v>30.265591024042845</v>
      </c>
      <c r="CK117" s="54">
        <f>CJ117*(CJ117&lt;&gt;0)</f>
        <v>30.265591024042845</v>
      </c>
      <c r="CL117" s="26">
        <f>CK117/$CK$127</f>
        <v>4.4547528737184042E-3</v>
      </c>
      <c r="CM117" s="47">
        <f>CL117 * $CJ$127</f>
        <v>30.265591024042848</v>
      </c>
      <c r="CN117" s="48">
        <f>IF(CD117&gt;0,V117,W117)</f>
        <v>155.22482812397877</v>
      </c>
      <c r="CO117" s="65">
        <f>CM117/CN117</f>
        <v>0.19497905966350682</v>
      </c>
      <c r="CP117" s="70">
        <f>N117</f>
        <v>0</v>
      </c>
      <c r="CQ117" s="1">
        <f>BW117+BY117</f>
        <v>4729</v>
      </c>
    </row>
    <row r="118" spans="1:95" x14ac:dyDescent="0.2">
      <c r="A118" s="31" t="s">
        <v>213</v>
      </c>
      <c r="B118">
        <v>1</v>
      </c>
      <c r="C118">
        <v>1</v>
      </c>
      <c r="D118">
        <v>0.54545454545454497</v>
      </c>
      <c r="E118">
        <v>0.45454545454545398</v>
      </c>
      <c r="F118">
        <v>0.94089709762532903</v>
      </c>
      <c r="G118">
        <v>0.94089709762532903</v>
      </c>
      <c r="H118">
        <v>9.9378881987577605E-2</v>
      </c>
      <c r="I118">
        <v>0.223602484472049</v>
      </c>
      <c r="J118">
        <v>0.14906832298136599</v>
      </c>
      <c r="K118">
        <v>0.374510283491712</v>
      </c>
      <c r="L118">
        <v>0.295238976936538</v>
      </c>
      <c r="M118">
        <v>0.91145567708100494</v>
      </c>
      <c r="N118" s="21">
        <v>0</v>
      </c>
      <c r="O118">
        <v>1.00586286603604</v>
      </c>
      <c r="P118">
        <v>0.99586977732917703</v>
      </c>
      <c r="Q118">
        <v>1.0067915904062199</v>
      </c>
      <c r="R118">
        <v>0.99526071920112502</v>
      </c>
      <c r="S118">
        <v>21.959999084472599</v>
      </c>
      <c r="T118" s="27">
        <f>IF(C118,P118,R118)</f>
        <v>0.99586977732917703</v>
      </c>
      <c r="U118" s="27">
        <f>IF(D118 = 0,O118,Q118)</f>
        <v>1.0067915904062199</v>
      </c>
      <c r="V118" s="39">
        <f>S118*T118^(1-N118)</f>
        <v>21.86929939840266</v>
      </c>
      <c r="W118" s="38">
        <f>S118*U118^(N118+1)</f>
        <v>22.109142403575301</v>
      </c>
      <c r="X118" s="44">
        <f>0.5 * (D118-MAX($D$3:$D$126))/(MIN($D$3:$D$126)-MAX($D$3:$D$126)) + 0.75</f>
        <v>0.96785794983806606</v>
      </c>
      <c r="Y118" s="44">
        <f>AVERAGE(D118, F118, G118, H118, I118, J118, K118)</f>
        <v>0.46768695909112956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PERCENTILE($L$2:$L$126, 0.05)</f>
        <v>-7.9040341213011109E-2</v>
      </c>
      <c r="AG118" s="22">
        <f>PERCENTILE($L$2:$L$126, 0.95)</f>
        <v>0.99713792047032956</v>
      </c>
      <c r="AH118" s="22">
        <f>MIN(MAX(L118,AF118), AG118)</f>
        <v>0.295238976936538</v>
      </c>
      <c r="AI118" s="22">
        <f>AH118-$AH$127+1</f>
        <v>1.3742793181495492</v>
      </c>
      <c r="AJ118" s="22">
        <f>PERCENTILE($M$2:$M$126, 0.02)</f>
        <v>-0.66434473742159872</v>
      </c>
      <c r="AK118" s="22">
        <f>PERCENTILE($M$2:$M$126, 0.98)</f>
        <v>1.2320583287577402</v>
      </c>
      <c r="AL118" s="22">
        <f>MIN(MAX(M118,AJ118), AK118)</f>
        <v>0.91145567708100494</v>
      </c>
      <c r="AM118" s="22">
        <f>AL118-$AL$127 + 1</f>
        <v>2.5758004145026039</v>
      </c>
      <c r="AN118" s="46">
        <v>0</v>
      </c>
      <c r="AO118" s="49">
        <v>0</v>
      </c>
      <c r="AP118" s="51">
        <v>0.5</v>
      </c>
      <c r="AQ118" s="50">
        <v>1</v>
      </c>
      <c r="AR118" s="17">
        <f>(AI118^4)*AB118*AE118*AN118</f>
        <v>0</v>
      </c>
      <c r="AS118" s="17">
        <f>(AI118^4) *Z118*AC118*AO118</f>
        <v>0</v>
      </c>
      <c r="AT118" s="17">
        <f>(AM118^4)*AA118*AP118*AQ118</f>
        <v>22.009939021267737</v>
      </c>
      <c r="AU118" s="17">
        <f>MIN(AR118, 0.05*AR$127)</f>
        <v>0</v>
      </c>
      <c r="AV118" s="17">
        <f>MIN(AS118, 0.05*AS$127)</f>
        <v>0</v>
      </c>
      <c r="AW118" s="17">
        <f>MIN(AT118, 0.05*AT$127)</f>
        <v>22.009939021267737</v>
      </c>
      <c r="AX118" s="14">
        <f>AU118/$AU$127</f>
        <v>0</v>
      </c>
      <c r="AY118" s="14">
        <f>AV118/$AV$127</f>
        <v>0</v>
      </c>
      <c r="AZ118" s="67">
        <f>AW118/$AW$127</f>
        <v>1.300895098308299E-2</v>
      </c>
      <c r="BA118" s="21">
        <f>N118</f>
        <v>0</v>
      </c>
      <c r="BB118" s="66">
        <v>0</v>
      </c>
      <c r="BC118" s="15">
        <f>$D$133*AX118</f>
        <v>0</v>
      </c>
      <c r="BD118" s="19">
        <f>BC118-BB118</f>
        <v>0</v>
      </c>
      <c r="BE118" s="53">
        <f>BD118*IF($BD$127 &gt; 0, (BD118&gt;0), (BD118&lt;0))</f>
        <v>0</v>
      </c>
      <c r="BF118" s="61">
        <f>BE118/$BE$127</f>
        <v>0</v>
      </c>
      <c r="BG118" s="62">
        <f>BF118*$BD$127</f>
        <v>0</v>
      </c>
      <c r="BH118" s="63">
        <f>(IF(BG118 &gt; 0, V118, W118))</f>
        <v>22.109142403575301</v>
      </c>
      <c r="BI118" s="46">
        <f>BG118/BH118</f>
        <v>0</v>
      </c>
      <c r="BJ118" s="64" t="e">
        <f>BB118/BC118</f>
        <v>#DIV/0!</v>
      </c>
      <c r="BK118" s="66">
        <v>0</v>
      </c>
      <c r="BL118" s="66">
        <v>0</v>
      </c>
      <c r="BM118" s="66">
        <v>0</v>
      </c>
      <c r="BN118" s="10">
        <f>SUM(BK118:BM118)</f>
        <v>0</v>
      </c>
      <c r="BO118" s="15">
        <f>AY118*$D$132</f>
        <v>0</v>
      </c>
      <c r="BP118" s="9">
        <f>BO118-BN118</f>
        <v>0</v>
      </c>
      <c r="BQ118" s="53">
        <f>BP118*IF($BP$127 &gt; 0, (BP118&gt;0), (BP118&lt;0))</f>
        <v>0</v>
      </c>
      <c r="BR118" s="7">
        <f>BQ118/$BQ$127</f>
        <v>0</v>
      </c>
      <c r="BS118" s="62">
        <f>BR118*$BP$127</f>
        <v>0</v>
      </c>
      <c r="BT118" s="48">
        <f>IF(BS118&gt;0,V118,W118)</f>
        <v>22.109142403575301</v>
      </c>
      <c r="BU118" s="46">
        <f>BS118/BT118</f>
        <v>0</v>
      </c>
      <c r="BV118" s="64" t="e">
        <f>BN118/BO118</f>
        <v>#DIV/0!</v>
      </c>
      <c r="BW118" s="16">
        <f>BB118+BN118+BY118</f>
        <v>88</v>
      </c>
      <c r="BX118" s="69">
        <f>BC118+BO118+BZ118</f>
        <v>62.000660385373529</v>
      </c>
      <c r="BY118" s="66">
        <v>88</v>
      </c>
      <c r="BZ118" s="15">
        <f>AZ118*$D$135</f>
        <v>62.000660385373529</v>
      </c>
      <c r="CA118" s="37">
        <f>BZ118-BY118</f>
        <v>-25.999339614626471</v>
      </c>
      <c r="CB118" s="54">
        <f>CA118*(CA118&lt;&gt;0)</f>
        <v>-25.999339614626471</v>
      </c>
      <c r="CC118" s="26">
        <f>CB118/$CB$127</f>
        <v>-1.8439247953635787E-2</v>
      </c>
      <c r="CD118" s="47">
        <f>CC118 * $CA$127</f>
        <v>-25.999339614626471</v>
      </c>
      <c r="CE118" s="48">
        <f>IF(CD118&gt;0, V118, W118)</f>
        <v>22.109142403575301</v>
      </c>
      <c r="CF118" s="65">
        <f>CD118/CE118</f>
        <v>-1.175954233775349</v>
      </c>
      <c r="CG118" t="s">
        <v>225</v>
      </c>
      <c r="CH118" s="66">
        <v>0</v>
      </c>
      <c r="CI118" s="15">
        <f>AZ118*$CH$130</f>
        <v>108.87191077742155</v>
      </c>
      <c r="CJ118" s="37">
        <f>CI118-CH118</f>
        <v>108.87191077742155</v>
      </c>
      <c r="CK118" s="54">
        <f>CJ118*(CJ118&lt;&gt;0)</f>
        <v>108.87191077742155</v>
      </c>
      <c r="CL118" s="26">
        <f>CK118/$CK$127</f>
        <v>1.6024714568357596E-2</v>
      </c>
      <c r="CM118" s="47">
        <f>CL118 * $CJ$127</f>
        <v>108.87191077742153</v>
      </c>
      <c r="CN118" s="48">
        <f>IF(CD118&gt;0,V118,W118)</f>
        <v>22.109142403575301</v>
      </c>
      <c r="CO118" s="65">
        <f>CM118/CN118</f>
        <v>4.9242937057484282</v>
      </c>
      <c r="CP118" s="70">
        <f>N118</f>
        <v>0</v>
      </c>
      <c r="CQ118" s="1">
        <f>BW118+BY118</f>
        <v>176</v>
      </c>
    </row>
    <row r="119" spans="1:95" x14ac:dyDescent="0.2">
      <c r="A119" s="31" t="s">
        <v>128</v>
      </c>
      <c r="B119">
        <v>0</v>
      </c>
      <c r="C119">
        <v>0</v>
      </c>
      <c r="D119">
        <v>0.2903981264637</v>
      </c>
      <c r="E119">
        <v>0.709601873536299</v>
      </c>
      <c r="F119">
        <v>0.206349206349206</v>
      </c>
      <c r="G119">
        <v>0.206349206349206</v>
      </c>
      <c r="H119">
        <v>0.552050473186119</v>
      </c>
      <c r="I119">
        <v>0.81861198738170304</v>
      </c>
      <c r="J119">
        <v>0.67224633505129605</v>
      </c>
      <c r="K119">
        <v>0.37244797986966899</v>
      </c>
      <c r="L119">
        <v>-0.38400011753308999</v>
      </c>
      <c r="M119">
        <v>-0.40026813247356902</v>
      </c>
      <c r="N119" s="21">
        <v>0</v>
      </c>
      <c r="O119">
        <v>1.0057142802647101</v>
      </c>
      <c r="P119">
        <v>0.96990738211222705</v>
      </c>
      <c r="Q119">
        <v>1.0224077577236199</v>
      </c>
      <c r="R119">
        <v>0.99393905694792595</v>
      </c>
      <c r="S119">
        <v>3.38000011444091</v>
      </c>
      <c r="T119" s="27">
        <f>IF(C119,P119,R119)</f>
        <v>0.99393905694792595</v>
      </c>
      <c r="U119" s="27">
        <f>IF(D119 = 0,O119,Q119)</f>
        <v>1.0224077577236199</v>
      </c>
      <c r="V119" s="39">
        <f>S119*T119^(1-N119)</f>
        <v>3.35951412623128</v>
      </c>
      <c r="W119" s="38">
        <f>S119*U119^(N119+1)</f>
        <v>3.4557383381111095</v>
      </c>
      <c r="X119" s="44">
        <f>0.5 * (D119-MAX($D$3:$D$126))/(MIN($D$3:$D$126)-MAX($D$3:$D$126)) + 0.75</f>
        <v>1.0999822464196947</v>
      </c>
      <c r="Y119" s="44">
        <f>AVERAGE(D119, F119, G119, H119, I119, J119, K119)</f>
        <v>0.44549333066441416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PERCENTILE($L$2:$L$126, 0.05)</f>
        <v>-7.9040341213011109E-2</v>
      </c>
      <c r="AG119" s="22">
        <f>PERCENTILE($L$2:$L$126, 0.95)</f>
        <v>0.99713792047032956</v>
      </c>
      <c r="AH119" s="22">
        <f>MIN(MAX(L119,AF119), AG119)</f>
        <v>-7.9040341213011109E-2</v>
      </c>
      <c r="AI119" s="22">
        <f>AH119-$AH$127+1</f>
        <v>1</v>
      </c>
      <c r="AJ119" s="22">
        <f>PERCENTILE($M$2:$M$126, 0.02)</f>
        <v>-0.66434473742159872</v>
      </c>
      <c r="AK119" s="22">
        <f>PERCENTILE($M$2:$M$126, 0.98)</f>
        <v>1.2320583287577402</v>
      </c>
      <c r="AL119" s="22">
        <f>MIN(MAX(M119,AJ119), AK119)</f>
        <v>-0.40026813247356902</v>
      </c>
      <c r="AM119" s="22">
        <f>AL119-$AL$127 + 1</f>
        <v>1.2640766049480296</v>
      </c>
      <c r="AN119" s="46">
        <v>1</v>
      </c>
      <c r="AO119" s="46">
        <v>1</v>
      </c>
      <c r="AP119" s="51">
        <v>1</v>
      </c>
      <c r="AQ119" s="21">
        <v>1</v>
      </c>
      <c r="AR119" s="17">
        <f>(AI119^4)*AB119*AE119*AN119</f>
        <v>1</v>
      </c>
      <c r="AS119" s="17">
        <f>(AI119^4) *Z119*AC119*AO119</f>
        <v>1</v>
      </c>
      <c r="AT119" s="17">
        <f>(AM119^4)*AA119*AP119*AQ119</f>
        <v>2.5532513756877053</v>
      </c>
      <c r="AU119" s="17">
        <f>MIN(AR119, 0.05*AR$127)</f>
        <v>1</v>
      </c>
      <c r="AV119" s="17">
        <f>MIN(AS119, 0.05*AS$127)</f>
        <v>1</v>
      </c>
      <c r="AW119" s="17">
        <f>MIN(AT119, 0.05*AT$127)</f>
        <v>2.5532513756877053</v>
      </c>
      <c r="AX119" s="14">
        <f>AU119/$AU$127</f>
        <v>1.552898853556561E-3</v>
      </c>
      <c r="AY119" s="14">
        <f>AV119/$AV$127</f>
        <v>2.0729124759435416E-3</v>
      </c>
      <c r="AZ119" s="67">
        <f>AW119/$AW$127</f>
        <v>1.5090965023444865E-3</v>
      </c>
      <c r="BA119" s="21">
        <f>N119</f>
        <v>0</v>
      </c>
      <c r="BB119" s="66">
        <v>166</v>
      </c>
      <c r="BC119" s="15">
        <f>$D$133*AX119</f>
        <v>188.74553825667866</v>
      </c>
      <c r="BD119" s="19">
        <f>BC119-BB119</f>
        <v>22.745538256678657</v>
      </c>
      <c r="BE119" s="53">
        <f>BD119*IF($BD$127 &gt; 0, (BD119&gt;0), (BD119&lt;0))</f>
        <v>22.745538256678657</v>
      </c>
      <c r="BF119" s="61">
        <f>BE119/$BE$127</f>
        <v>9.583660001704742E-4</v>
      </c>
      <c r="BG119" s="62">
        <f>BF119*$BD$127</f>
        <v>3.9762605347073192</v>
      </c>
      <c r="BH119" s="63">
        <f>(IF(BG119 &gt; 0, V119, W119))</f>
        <v>3.35951412623128</v>
      </c>
      <c r="BI119" s="46">
        <f>BG119/BH119</f>
        <v>1.1835820256448537</v>
      </c>
      <c r="BJ119" s="64">
        <f>BB119/BC119</f>
        <v>0.87949098841347673</v>
      </c>
      <c r="BK119" s="66">
        <v>44</v>
      </c>
      <c r="BL119" s="66">
        <v>247</v>
      </c>
      <c r="BM119" s="66">
        <v>0</v>
      </c>
      <c r="BN119" s="10">
        <f>SUM(BK119:BM119)</f>
        <v>291</v>
      </c>
      <c r="BO119" s="15">
        <f>AY119*$D$132</f>
        <v>374.27678500646209</v>
      </c>
      <c r="BP119" s="9">
        <f>BO119-BN119</f>
        <v>83.276785006462092</v>
      </c>
      <c r="BQ119" s="53">
        <f>BP119*IF($BP$127 &gt; 0, (BP119&gt;0), (BP119&lt;0))</f>
        <v>83.276785006462092</v>
      </c>
      <c r="BR119" s="7">
        <f>BQ119/$BQ$127</f>
        <v>5.2741577131014275E-3</v>
      </c>
      <c r="BS119" s="62">
        <f>BR119*$BP$127</f>
        <v>10.205495174851375</v>
      </c>
      <c r="BT119" s="48">
        <f>IF(BS119&gt;0,V119,W119)</f>
        <v>3.35951412623128</v>
      </c>
      <c r="BU119" s="46">
        <f>BS119/BT119</f>
        <v>3.0377890347792498</v>
      </c>
      <c r="BV119" s="64">
        <f>BN119/BO119</f>
        <v>0.77749946472094367</v>
      </c>
      <c r="BW119" s="16">
        <f>BB119+BN119+BY119</f>
        <v>457</v>
      </c>
      <c r="BX119" s="69">
        <f>BC119+BO119+BZ119</f>
        <v>570.21467719331451</v>
      </c>
      <c r="BY119" s="66">
        <v>0</v>
      </c>
      <c r="BZ119" s="15">
        <f>AZ119*$D$135</f>
        <v>7.1923539301738222</v>
      </c>
      <c r="CA119" s="37">
        <f>BZ119-BY119</f>
        <v>7.1923539301738222</v>
      </c>
      <c r="CB119" s="54">
        <f>CA119*(CA119&lt;&gt;0)</f>
        <v>7.1923539301738222</v>
      </c>
      <c r="CC119" s="26">
        <f>CB119/$CB$127</f>
        <v>5.100960234165829E-3</v>
      </c>
      <c r="CD119" s="47">
        <f>CC119 * $CA$127</f>
        <v>7.1923539301738222</v>
      </c>
      <c r="CE119" s="48">
        <f>IF(CD119&gt;0, V119, W119)</f>
        <v>3.35951412623128</v>
      </c>
      <c r="CF119" s="65">
        <f>CD119/CE119</f>
        <v>2.1408911110137945</v>
      </c>
      <c r="CG119" t="s">
        <v>225</v>
      </c>
      <c r="CH119" s="66">
        <v>0</v>
      </c>
      <c r="CI119" s="15">
        <f>AZ119*$CH$130</f>
        <v>12.629628628121008</v>
      </c>
      <c r="CJ119" s="37">
        <f>CI119-CH119</f>
        <v>12.629628628121008</v>
      </c>
      <c r="CK119" s="54">
        <f>CJ119*(CJ119&lt;&gt;0)</f>
        <v>12.629628628121008</v>
      </c>
      <c r="CL119" s="26">
        <f>CK119/$CK$127</f>
        <v>1.858938567577422E-3</v>
      </c>
      <c r="CM119" s="47">
        <f>CL119 * $CJ$127</f>
        <v>12.629628628121008</v>
      </c>
      <c r="CN119" s="48">
        <f>IF(CD119&gt;0,V119,W119)</f>
        <v>3.35951412623128</v>
      </c>
      <c r="CO119" s="65">
        <f>CM119/CN119</f>
        <v>3.7593616676614454</v>
      </c>
      <c r="CP119" s="70">
        <f>N119</f>
        <v>0</v>
      </c>
      <c r="CQ119" s="1">
        <f>BW119+BY119</f>
        <v>457</v>
      </c>
    </row>
    <row r="120" spans="1:95" x14ac:dyDescent="0.2">
      <c r="A120" s="31" t="s">
        <v>229</v>
      </c>
      <c r="B120">
        <v>0</v>
      </c>
      <c r="C120">
        <v>1</v>
      </c>
      <c r="D120">
        <v>0.63694522191123504</v>
      </c>
      <c r="E120">
        <v>0.36305477808876402</v>
      </c>
      <c r="F120">
        <v>0.666401590457256</v>
      </c>
      <c r="G120">
        <v>0.666401590457256</v>
      </c>
      <c r="H120">
        <v>0.84525303220409798</v>
      </c>
      <c r="I120">
        <v>0.63028021748222496</v>
      </c>
      <c r="J120">
        <v>0.72989469443551203</v>
      </c>
      <c r="K120">
        <v>0.69742597115259297</v>
      </c>
      <c r="L120">
        <v>0.616949742174</v>
      </c>
      <c r="M120">
        <v>-6.1323939726682798E-2</v>
      </c>
      <c r="N120" s="21">
        <v>0</v>
      </c>
      <c r="O120">
        <v>1.0001899680711099</v>
      </c>
      <c r="P120">
        <v>0.99810623682312105</v>
      </c>
      <c r="Q120">
        <v>1.0040477911653101</v>
      </c>
      <c r="R120">
        <v>1.00257310930513</v>
      </c>
      <c r="S120">
        <v>300</v>
      </c>
      <c r="T120" s="27">
        <f>IF(C120,P120,R120)</f>
        <v>0.99810623682312105</v>
      </c>
      <c r="U120" s="27">
        <f>IF(D120 = 0,O120,Q120)</f>
        <v>1.0040477911653101</v>
      </c>
      <c r="V120" s="39">
        <f>S120*T120^(1-N120)</f>
        <v>299.43187104693629</v>
      </c>
      <c r="W120" s="38">
        <f>S120*U120^(N120+1)</f>
        <v>301.21433734959299</v>
      </c>
      <c r="X120" s="44">
        <f>0.5 * (D120-MAX($D$3:$D$126))/(MIN($D$3:$D$126)-MAX($D$3:$D$126)) + 0.75</f>
        <v>0.92046396023198029</v>
      </c>
      <c r="Y120" s="44">
        <f>AVERAGE(D120, F120, G120, H120, I120, J120, K120)</f>
        <v>0.69608604544288222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PERCENTILE($L$2:$L$126, 0.05)</f>
        <v>-7.9040341213011109E-2</v>
      </c>
      <c r="AG120" s="22">
        <f>PERCENTILE($L$2:$L$126, 0.95)</f>
        <v>0.99713792047032956</v>
      </c>
      <c r="AH120" s="22">
        <f>MIN(MAX(L120,AF120), AG120)</f>
        <v>0.616949742174</v>
      </c>
      <c r="AI120" s="22">
        <f>AH120-$AH$127+1</f>
        <v>1.6959900833870112</v>
      </c>
      <c r="AJ120" s="22">
        <f>PERCENTILE($M$2:$M$126, 0.02)</f>
        <v>-0.66434473742159872</v>
      </c>
      <c r="AK120" s="22">
        <f>PERCENTILE($M$2:$M$126, 0.98)</f>
        <v>1.2320583287577402</v>
      </c>
      <c r="AL120" s="22">
        <f>MIN(MAX(M120,AJ120), AK120)</f>
        <v>-6.1323939726682798E-2</v>
      </c>
      <c r="AM120" s="22">
        <f>AL120-$AL$127 + 1</f>
        <v>1.6030207976949158</v>
      </c>
      <c r="AN120" s="46">
        <v>1</v>
      </c>
      <c r="AO120" s="46">
        <v>0</v>
      </c>
      <c r="AP120" s="51">
        <v>1</v>
      </c>
      <c r="AQ120" s="21">
        <v>2</v>
      </c>
      <c r="AR120" s="17">
        <f>(AI120^4)*AB120*AE120*AN120</f>
        <v>8.2735754978730345</v>
      </c>
      <c r="AS120" s="17">
        <f>(AI120^4) *Z120*AC120*AO120</f>
        <v>0</v>
      </c>
      <c r="AT120" s="17">
        <f>(AM120^4)*AA120*AP120*AQ120</f>
        <v>13.206466178590048</v>
      </c>
      <c r="AU120" s="17">
        <f>MIN(AR120, 0.05*AR$127)</f>
        <v>8.2735754978730345</v>
      </c>
      <c r="AV120" s="17">
        <f>MIN(AS120, 0.05*AS$127)</f>
        <v>0</v>
      </c>
      <c r="AW120" s="17">
        <f>MIN(AT120, 0.05*AT$127)</f>
        <v>13.206466178590048</v>
      </c>
      <c r="AX120" s="14">
        <f>AU120/$AU$127</f>
        <v>1.2848025905460688E-2</v>
      </c>
      <c r="AY120" s="14">
        <f>AV120/$AV$127</f>
        <v>0</v>
      </c>
      <c r="AZ120" s="67">
        <f>AW120/$AW$127</f>
        <v>7.8056677490570226E-3</v>
      </c>
      <c r="BA120" s="21">
        <f>N120</f>
        <v>0</v>
      </c>
      <c r="BB120" s="66">
        <v>900</v>
      </c>
      <c r="BC120" s="15">
        <f>$D$133*AX120</f>
        <v>1561.6004606533138</v>
      </c>
      <c r="BD120" s="19">
        <f>BC120-BB120</f>
        <v>661.6004606533138</v>
      </c>
      <c r="BE120" s="53">
        <f>BD120*IF($BD$127 &gt; 0, (BD120&gt;0), (BD120&lt;0))</f>
        <v>661.6004606533138</v>
      </c>
      <c r="BF120" s="61">
        <f>BE120/$BE$127</f>
        <v>2.7876033533789205E-2</v>
      </c>
      <c r="BG120" s="62">
        <f>BF120*$BD$127</f>
        <v>115.65766313169205</v>
      </c>
      <c r="BH120" s="63">
        <f>(IF(BG120 &gt; 0, V120, W120))</f>
        <v>299.43187104693629</v>
      </c>
      <c r="BI120" s="46">
        <f>BG120/BH120</f>
        <v>0.38625702309946347</v>
      </c>
      <c r="BJ120" s="64">
        <f>BB120/BC120</f>
        <v>0.57633179720213101</v>
      </c>
      <c r="BK120" s="66">
        <v>0</v>
      </c>
      <c r="BL120" s="66">
        <v>0</v>
      </c>
      <c r="BM120" s="66">
        <v>0</v>
      </c>
      <c r="BN120" s="10">
        <f>SUM(BK120:BM120)</f>
        <v>0</v>
      </c>
      <c r="BO120" s="15">
        <f>AY120*$D$132</f>
        <v>0</v>
      </c>
      <c r="BP120" s="9">
        <f>BO120-BN120</f>
        <v>0</v>
      </c>
      <c r="BQ120" s="53">
        <f>BP120*IF($BP$127 &gt; 0, (BP120&gt;0), (BP120&lt;0))</f>
        <v>0</v>
      </c>
      <c r="BR120" s="7">
        <f>BQ120/$BQ$127</f>
        <v>0</v>
      </c>
      <c r="BS120" s="62">
        <f>BR120*$BP$127</f>
        <v>0</v>
      </c>
      <c r="BT120" s="48">
        <f>IF(BS120&gt;0,V120,W120)</f>
        <v>301.21433734959299</v>
      </c>
      <c r="BU120" s="46">
        <f>BS120/BT120</f>
        <v>0</v>
      </c>
      <c r="BV120" s="64" t="e">
        <f>BN120/BO120</f>
        <v>#DIV/0!</v>
      </c>
      <c r="BW120" s="16">
        <f>BB120+BN120+BY120</f>
        <v>900</v>
      </c>
      <c r="BX120" s="69">
        <f>BC120+BO120+BZ120</f>
        <v>1598.8022731453195</v>
      </c>
      <c r="BY120" s="66">
        <v>0</v>
      </c>
      <c r="BZ120" s="15">
        <f>AZ120*$D$135</f>
        <v>37.201812492005772</v>
      </c>
      <c r="CA120" s="37">
        <f>BZ120-BY120</f>
        <v>37.201812492005772</v>
      </c>
      <c r="CB120" s="54">
        <f>CA120*(CA120&lt;&gt;0)</f>
        <v>37.201812492005772</v>
      </c>
      <c r="CC120" s="26">
        <f>CB120/$CB$127</f>
        <v>2.6384264178727485E-2</v>
      </c>
      <c r="CD120" s="47">
        <f>CC120 * $CA$127</f>
        <v>37.201812492005772</v>
      </c>
      <c r="CE120" s="48">
        <f>IF(CD120&gt;0, V120, W120)</f>
        <v>299.43187104693629</v>
      </c>
      <c r="CF120" s="65">
        <f>CD120/CE120</f>
        <v>0.1242413252868942</v>
      </c>
      <c r="CG120" t="s">
        <v>225</v>
      </c>
      <c r="CH120" s="66">
        <v>0</v>
      </c>
      <c r="CI120" s="15">
        <f>AZ120*$CH$130</f>
        <v>65.325633391858219</v>
      </c>
      <c r="CJ120" s="37">
        <f>CI120-CH120</f>
        <v>65.325633391858219</v>
      </c>
      <c r="CK120" s="54">
        <f>CJ120*(CJ120&lt;&gt;0)</f>
        <v>65.325633391858219</v>
      </c>
      <c r="CL120" s="26">
        <f>CK120/$CK$127</f>
        <v>9.6151947883217834E-3</v>
      </c>
      <c r="CM120" s="47">
        <f>CL120 * $CJ$127</f>
        <v>65.325633391858219</v>
      </c>
      <c r="CN120" s="48">
        <f>IF(CD120&gt;0,V120,W120)</f>
        <v>299.43187104693629</v>
      </c>
      <c r="CO120" s="65">
        <f>CM120/CN120</f>
        <v>0.21816526465086394</v>
      </c>
      <c r="CP120" s="70">
        <f>N120</f>
        <v>0</v>
      </c>
      <c r="CQ120" s="1">
        <f>BW120+BY120</f>
        <v>900</v>
      </c>
    </row>
    <row r="121" spans="1:95" x14ac:dyDescent="0.2">
      <c r="A121" s="31" t="s">
        <v>217</v>
      </c>
      <c r="B121">
        <v>1</v>
      </c>
      <c r="C121">
        <v>1</v>
      </c>
      <c r="D121">
        <v>0.22111155537784799</v>
      </c>
      <c r="E121">
        <v>0.77888844462215101</v>
      </c>
      <c r="F121">
        <v>3.6182902584492999E-2</v>
      </c>
      <c r="G121">
        <v>3.6182902584492999E-2</v>
      </c>
      <c r="H121">
        <v>4.6005855290673298E-3</v>
      </c>
      <c r="I121">
        <v>0.32998745294855703</v>
      </c>
      <c r="J121">
        <v>3.8963258344354601E-2</v>
      </c>
      <c r="K121">
        <v>3.7547353848816203E-2</v>
      </c>
      <c r="L121">
        <v>0.69822570831966402</v>
      </c>
      <c r="M121">
        <v>0.60922218653775195</v>
      </c>
      <c r="N121" s="21">
        <v>1</v>
      </c>
      <c r="O121">
        <v>1.0473480019522401</v>
      </c>
      <c r="P121">
        <v>0.996000003814697</v>
      </c>
      <c r="Q121">
        <v>1.0333117999263</v>
      </c>
      <c r="R121">
        <v>0.98495884122963795</v>
      </c>
      <c r="S121">
        <v>0.88999998569488503</v>
      </c>
      <c r="T121" s="27">
        <f>IF(C121,P121,R121)</f>
        <v>0.996000003814697</v>
      </c>
      <c r="U121" s="27">
        <f>IF(D121 = 0,O121,Q121)</f>
        <v>1.0333117999263</v>
      </c>
      <c r="V121" s="39">
        <f>S121*T121^(1-N121)</f>
        <v>0.88999998569488503</v>
      </c>
      <c r="W121" s="38">
        <f>S121*U121^(N121+1)</f>
        <v>0.9502826002475202</v>
      </c>
      <c r="X121" s="44">
        <f>0.5 * (D121-MAX($D$3:$D$126))/(MIN($D$3:$D$126)-MAX($D$3:$D$126)) + 0.75</f>
        <v>1.1358740679370345</v>
      </c>
      <c r="Y121" s="44">
        <f>AVERAGE(D121, F121, G121, H121, I121, J121, K121)</f>
        <v>0.10065371588823273</v>
      </c>
      <c r="Z121" s="22">
        <f>AI121^N121</f>
        <v>1.7772660495326751</v>
      </c>
      <c r="AA121" s="22">
        <f>(Z121+AB121)/2</f>
        <v>2.0254164867460127</v>
      </c>
      <c r="AB121" s="22">
        <f>AM121^N121</f>
        <v>2.2735669239593506</v>
      </c>
      <c r="AC121" s="22">
        <v>1</v>
      </c>
      <c r="AD121" s="22">
        <v>1</v>
      </c>
      <c r="AE121" s="22">
        <v>1</v>
      </c>
      <c r="AF121" s="22">
        <f>PERCENTILE($L$2:$L$126, 0.05)</f>
        <v>-7.9040341213011109E-2</v>
      </c>
      <c r="AG121" s="22">
        <f>PERCENTILE($L$2:$L$126, 0.95)</f>
        <v>0.99713792047032956</v>
      </c>
      <c r="AH121" s="22">
        <f>MIN(MAX(L121,AF121), AG121)</f>
        <v>0.69822570831966402</v>
      </c>
      <c r="AI121" s="22">
        <f>AH121-$AH$127+1</f>
        <v>1.7772660495326751</v>
      </c>
      <c r="AJ121" s="22">
        <f>PERCENTILE($M$2:$M$126, 0.02)</f>
        <v>-0.66434473742159872</v>
      </c>
      <c r="AK121" s="22">
        <f>PERCENTILE($M$2:$M$126, 0.98)</f>
        <v>1.2320583287577402</v>
      </c>
      <c r="AL121" s="22">
        <f>MIN(MAX(M121,AJ121), AK121)</f>
        <v>0.60922218653775195</v>
      </c>
      <c r="AM121" s="22">
        <f>AL121-$AL$127 + 1</f>
        <v>2.2735669239593506</v>
      </c>
      <c r="AN121" s="46">
        <v>0</v>
      </c>
      <c r="AO121" s="49">
        <v>0</v>
      </c>
      <c r="AP121" s="51">
        <v>0.5</v>
      </c>
      <c r="AQ121" s="50">
        <v>1</v>
      </c>
      <c r="AR121" s="17">
        <f>(AI121^4)*AB121*AE121*AN121</f>
        <v>0</v>
      </c>
      <c r="AS121" s="17">
        <f>(AI121^4) *Z121*AC121*AO121</f>
        <v>0</v>
      </c>
      <c r="AT121" s="17">
        <f>(AM121^4)*AA121*AP121*AQ121</f>
        <v>27.059222580314444</v>
      </c>
      <c r="AU121" s="17">
        <f>MIN(AR121, 0.05*AR$127)</f>
        <v>0</v>
      </c>
      <c r="AV121" s="17">
        <f>MIN(AS121, 0.05*AS$127)</f>
        <v>0</v>
      </c>
      <c r="AW121" s="17">
        <f>MIN(AT121, 0.05*AT$127)</f>
        <v>27.059222580314444</v>
      </c>
      <c r="AX121" s="14">
        <f>AU121/$AU$127</f>
        <v>0</v>
      </c>
      <c r="AY121" s="14">
        <f>AV121/$AV$127</f>
        <v>0</v>
      </c>
      <c r="AZ121" s="67">
        <f>AW121/$AW$127</f>
        <v>1.5993324645175128E-2</v>
      </c>
      <c r="BA121" s="21">
        <f>N121</f>
        <v>1</v>
      </c>
      <c r="BB121" s="66">
        <v>0</v>
      </c>
      <c r="BC121" s="15">
        <f>$D$133*AX121</f>
        <v>0</v>
      </c>
      <c r="BD121" s="19">
        <f>BC121-BB121</f>
        <v>0</v>
      </c>
      <c r="BE121" s="53">
        <f>BD121*IF($BD$127 &gt; 0, (BD121&gt;0), (BD121&lt;0))</f>
        <v>0</v>
      </c>
      <c r="BF121" s="61">
        <f>BE121/$BE$127</f>
        <v>0</v>
      </c>
      <c r="BG121" s="62">
        <f>BF121*$BD$127</f>
        <v>0</v>
      </c>
      <c r="BH121" s="63">
        <f>(IF(BG121 &gt; 0, V121, W121))</f>
        <v>0.9502826002475202</v>
      </c>
      <c r="BI121" s="46">
        <f>BG121/BH121</f>
        <v>0</v>
      </c>
      <c r="BJ121" s="64" t="e">
        <f>BB121/BC121</f>
        <v>#DIV/0!</v>
      </c>
      <c r="BK121" s="66">
        <v>0</v>
      </c>
      <c r="BL121" s="66">
        <v>0</v>
      </c>
      <c r="BM121" s="66">
        <v>0</v>
      </c>
      <c r="BN121" s="10">
        <f>SUM(BK121:BM121)</f>
        <v>0</v>
      </c>
      <c r="BO121" s="15">
        <f>AY121*$D$132</f>
        <v>0</v>
      </c>
      <c r="BP121" s="9">
        <f>BO121-BN121</f>
        <v>0</v>
      </c>
      <c r="BQ121" s="53">
        <f>BP121*IF($BP$127 &gt; 0, (BP121&gt;0), (BP121&lt;0))</f>
        <v>0</v>
      </c>
      <c r="BR121" s="7">
        <f>BQ121/$BQ$127</f>
        <v>0</v>
      </c>
      <c r="BS121" s="62">
        <f>BR121*$BP$127</f>
        <v>0</v>
      </c>
      <c r="BT121" s="48">
        <f>IF(BS121&gt;0,V121,W121)</f>
        <v>0.9502826002475202</v>
      </c>
      <c r="BU121" s="46">
        <f>BS121/BT121</f>
        <v>0</v>
      </c>
      <c r="BV121" s="64" t="e">
        <f>BN121/BO121</f>
        <v>#DIV/0!</v>
      </c>
      <c r="BW121" s="16">
        <f>BB121+BN121+BY121</f>
        <v>52</v>
      </c>
      <c r="BX121" s="69">
        <f>BC121+BO121+BZ121</f>
        <v>76.224185258904669</v>
      </c>
      <c r="BY121" s="66">
        <v>52</v>
      </c>
      <c r="BZ121" s="15">
        <f>AZ121*$D$135</f>
        <v>76.224185258904669</v>
      </c>
      <c r="CA121" s="37">
        <f>BZ121-BY121</f>
        <v>24.224185258904669</v>
      </c>
      <c r="CB121" s="54">
        <f>CA121*(CA121&lt;&gt;0)</f>
        <v>24.224185258904669</v>
      </c>
      <c r="CC121" s="26">
        <f>CB121/$CB$127</f>
        <v>1.7180273233265715E-2</v>
      </c>
      <c r="CD121" s="47">
        <f>CC121 * $CA$127</f>
        <v>24.224185258904669</v>
      </c>
      <c r="CE121" s="48">
        <f>IF(CD121&gt;0, V121, W121)</f>
        <v>0.88999998569488503</v>
      </c>
      <c r="CF121" s="65">
        <f>CD121/CE121</f>
        <v>27.218186121644887</v>
      </c>
      <c r="CG121" t="s">
        <v>225</v>
      </c>
      <c r="CH121" s="66">
        <v>0</v>
      </c>
      <c r="CI121" s="15">
        <f>AZ121*$CH$130</f>
        <v>133.84813395547064</v>
      </c>
      <c r="CJ121" s="37">
        <f>CI121-CH121</f>
        <v>133.84813395547064</v>
      </c>
      <c r="CK121" s="54">
        <f>CJ121*(CJ121&lt;&gt;0)</f>
        <v>133.84813395547064</v>
      </c>
      <c r="CL121" s="26">
        <f>CK121/$CK$127</f>
        <v>1.9700932286645659E-2</v>
      </c>
      <c r="CM121" s="47">
        <f>CL121 * $CJ$127</f>
        <v>133.84813395547064</v>
      </c>
      <c r="CN121" s="48">
        <f>IF(CD121&gt;0,V121,W121)</f>
        <v>0.88999998569488503</v>
      </c>
      <c r="CO121" s="65">
        <f>CM121/CN121</f>
        <v>150.39116416498149</v>
      </c>
      <c r="CP121" s="70">
        <f>N121</f>
        <v>1</v>
      </c>
      <c r="CQ121" s="1">
        <f>BW121+BY121</f>
        <v>104</v>
      </c>
    </row>
    <row r="122" spans="1:95" x14ac:dyDescent="0.2">
      <c r="A122" s="31" t="s">
        <v>218</v>
      </c>
      <c r="B122">
        <v>0</v>
      </c>
      <c r="C122">
        <v>0</v>
      </c>
      <c r="D122">
        <v>0.251899240303878</v>
      </c>
      <c r="E122">
        <v>0.748100759696121</v>
      </c>
      <c r="F122">
        <v>0.35109343936381698</v>
      </c>
      <c r="G122">
        <v>0.35109343936381698</v>
      </c>
      <c r="H122">
        <v>0.35403596821413602</v>
      </c>
      <c r="I122">
        <v>0.118569636135508</v>
      </c>
      <c r="J122">
        <v>0.204885128620972</v>
      </c>
      <c r="K122">
        <v>0.26820481815589198</v>
      </c>
      <c r="L122">
        <v>0.62423241165571197</v>
      </c>
      <c r="M122">
        <v>0.91402748917263799</v>
      </c>
      <c r="N122" s="21">
        <v>0</v>
      </c>
      <c r="O122">
        <v>1.01508940672757</v>
      </c>
      <c r="P122">
        <v>0.95715725457890599</v>
      </c>
      <c r="Q122">
        <v>1.0191214510700199</v>
      </c>
      <c r="R122">
        <v>0.98485488008452204</v>
      </c>
      <c r="S122">
        <v>2.38000011444091</v>
      </c>
      <c r="T122" s="27">
        <f>IF(C122,P122,R122)</f>
        <v>0.98485488008452204</v>
      </c>
      <c r="U122" s="27">
        <f>IF(D122 = 0,O122,Q122)</f>
        <v>1.0191214510700199</v>
      </c>
      <c r="V122" s="39">
        <f>S122*T122^(1-N122)</f>
        <v>2.343954727308851</v>
      </c>
      <c r="W122" s="38">
        <f>S122*U122^(N122+1)</f>
        <v>2.4255091701758338</v>
      </c>
      <c r="X122" s="44">
        <f>0.5 * (D122-MAX($D$3:$D$126))/(MIN($D$3:$D$126)-MAX($D$3:$D$126)) + 0.75</f>
        <v>1.1199254349627177</v>
      </c>
      <c r="Y122" s="44">
        <f>AVERAGE(D122, F122, G122, H122, I122, J122, K122)</f>
        <v>0.27139738145114572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PERCENTILE($L$2:$L$126, 0.05)</f>
        <v>-7.9040341213011109E-2</v>
      </c>
      <c r="AG122" s="22">
        <f>PERCENTILE($L$2:$L$126, 0.95)</f>
        <v>0.99713792047032956</v>
      </c>
      <c r="AH122" s="22">
        <f>MIN(MAX(L122,AF122), AG122)</f>
        <v>0.62423241165571197</v>
      </c>
      <c r="AI122" s="22">
        <f>AH122-$AH$127+1</f>
        <v>1.703272752868723</v>
      </c>
      <c r="AJ122" s="22">
        <f>PERCENTILE($M$2:$M$126, 0.02)</f>
        <v>-0.66434473742159872</v>
      </c>
      <c r="AK122" s="22">
        <f>PERCENTILE($M$2:$M$126, 0.98)</f>
        <v>1.2320583287577402</v>
      </c>
      <c r="AL122" s="22">
        <f>MIN(MAX(M122,AJ122), AK122)</f>
        <v>0.91402748917263799</v>
      </c>
      <c r="AM122" s="22">
        <f>AL122-$AL$127 + 1</f>
        <v>2.5783722265942366</v>
      </c>
      <c r="AN122" s="46">
        <v>0</v>
      </c>
      <c r="AO122" s="49">
        <v>0</v>
      </c>
      <c r="AP122" s="51">
        <v>0.5</v>
      </c>
      <c r="AQ122" s="50">
        <v>1</v>
      </c>
      <c r="AR122" s="17">
        <f>(AI122^4)*AB122*AE122*AN122</f>
        <v>0</v>
      </c>
      <c r="AS122" s="17">
        <f>(AI122^4) *Z122*AC122*AO122</f>
        <v>0</v>
      </c>
      <c r="AT122" s="17">
        <f>(AM122^4)*AA122*AP122*AQ122</f>
        <v>22.097974196830094</v>
      </c>
      <c r="AU122" s="17">
        <f>MIN(AR122, 0.05*AR$127)</f>
        <v>0</v>
      </c>
      <c r="AV122" s="17">
        <f>MIN(AS122, 0.05*AS$127)</f>
        <v>0</v>
      </c>
      <c r="AW122" s="17">
        <f>MIN(AT122, 0.05*AT$127)</f>
        <v>22.097974196830094</v>
      </c>
      <c r="AX122" s="14">
        <f>AU122/$AU$127</f>
        <v>0</v>
      </c>
      <c r="AY122" s="14">
        <f>AV122/$AV$127</f>
        <v>0</v>
      </c>
      <c r="AZ122" s="67">
        <f>AW122/$AW$127</f>
        <v>1.3060984079702258E-2</v>
      </c>
      <c r="BA122" s="21">
        <f>N122</f>
        <v>0</v>
      </c>
      <c r="BB122" s="66">
        <v>0</v>
      </c>
      <c r="BC122" s="15">
        <f>$D$133*AX122</f>
        <v>0</v>
      </c>
      <c r="BD122" s="19">
        <f>BC122-BB122</f>
        <v>0</v>
      </c>
      <c r="BE122" s="53">
        <f>BD122*IF($BD$127 &gt; 0, (BD122&gt;0), (BD122&lt;0))</f>
        <v>0</v>
      </c>
      <c r="BF122" s="61">
        <f>BE122/$BE$127</f>
        <v>0</v>
      </c>
      <c r="BG122" s="62">
        <f>BF122*$BD$127</f>
        <v>0</v>
      </c>
      <c r="BH122" s="63">
        <f>(IF(BG122 &gt; 0, V122, W122))</f>
        <v>2.4255091701758338</v>
      </c>
      <c r="BI122" s="46">
        <f>BG122/BH122</f>
        <v>0</v>
      </c>
      <c r="BJ122" s="64" t="e">
        <f>BB122/BC122</f>
        <v>#DIV/0!</v>
      </c>
      <c r="BK122" s="66">
        <v>0</v>
      </c>
      <c r="BL122" s="66">
        <v>0</v>
      </c>
      <c r="BM122" s="66">
        <v>0</v>
      </c>
      <c r="BN122" s="10">
        <f>SUM(BK122:BM122)</f>
        <v>0</v>
      </c>
      <c r="BO122" s="15">
        <f>AY122*$D$132</f>
        <v>0</v>
      </c>
      <c r="BP122" s="9">
        <f>BO122-BN122</f>
        <v>0</v>
      </c>
      <c r="BQ122" s="53">
        <f>BP122*IF($BP$127 &gt; 0, (BP122&gt;0), (BP122&lt;0))</f>
        <v>0</v>
      </c>
      <c r="BR122" s="7">
        <f>BQ122/$BQ$127</f>
        <v>0</v>
      </c>
      <c r="BS122" s="62">
        <f>BR122*$BP$127</f>
        <v>0</v>
      </c>
      <c r="BT122" s="48">
        <f>IF(BS122&gt;0,V122,W122)</f>
        <v>2.4255091701758338</v>
      </c>
      <c r="BU122" s="46">
        <f>BS122/BT122</f>
        <v>0</v>
      </c>
      <c r="BV122" s="64" t="e">
        <f>BN122/BO122</f>
        <v>#DIV/0!</v>
      </c>
      <c r="BW122" s="16">
        <f>BB122+BN122+BY122</f>
        <v>21</v>
      </c>
      <c r="BX122" s="69">
        <f>BC122+BO122+BZ122</f>
        <v>62.248650123860962</v>
      </c>
      <c r="BY122" s="66">
        <v>21</v>
      </c>
      <c r="BZ122" s="15">
        <f>AZ122*$D$135</f>
        <v>62.248650123860962</v>
      </c>
      <c r="CA122" s="37">
        <f>BZ122-BY122</f>
        <v>41.248650123860962</v>
      </c>
      <c r="CB122" s="54">
        <f>CA122*(CA122&lt;&gt;0)</f>
        <v>41.248650123860962</v>
      </c>
      <c r="CC122" s="26">
        <f>CB122/$CB$127</f>
        <v>2.9254361789972299E-2</v>
      </c>
      <c r="CD122" s="47">
        <f>CC122 * $CA$127</f>
        <v>41.248650123860962</v>
      </c>
      <c r="CE122" s="48">
        <f>IF(CD122&gt;0, V122, W122)</f>
        <v>2.343954727308851</v>
      </c>
      <c r="CF122" s="65">
        <f>CD122/CE122</f>
        <v>17.597886871825164</v>
      </c>
      <c r="CG122" t="s">
        <v>225</v>
      </c>
      <c r="CH122" s="66">
        <v>0</v>
      </c>
      <c r="CI122" s="15">
        <f>AZ122*$CH$130</f>
        <v>109.3073757630282</v>
      </c>
      <c r="CJ122" s="37">
        <f>CI122-CH122</f>
        <v>109.3073757630282</v>
      </c>
      <c r="CK122" s="54">
        <f>CJ122*(CJ122&lt;&gt;0)</f>
        <v>109.3073757630282</v>
      </c>
      <c r="CL122" s="26">
        <f>CK122/$CK$127</f>
        <v>1.6088810091702703E-2</v>
      </c>
      <c r="CM122" s="47">
        <f>CL122 * $CJ$127</f>
        <v>109.30737576302819</v>
      </c>
      <c r="CN122" s="48">
        <f>IF(CD122&gt;0,V122,W122)</f>
        <v>2.343954727308851</v>
      </c>
      <c r="CO122" s="65">
        <f>CM122/CN122</f>
        <v>46.633740186836512</v>
      </c>
      <c r="CP122" s="70">
        <f>N122</f>
        <v>0</v>
      </c>
      <c r="CQ122" s="1">
        <f>BW122+BY122</f>
        <v>42</v>
      </c>
    </row>
    <row r="123" spans="1:95" x14ac:dyDescent="0.2">
      <c r="A123" s="31" t="s">
        <v>127</v>
      </c>
      <c r="B123">
        <v>0</v>
      </c>
      <c r="C123">
        <v>0</v>
      </c>
      <c r="D123">
        <v>3.5916824196597301E-2</v>
      </c>
      <c r="E123">
        <v>0.96408317580340197</v>
      </c>
      <c r="F123">
        <v>4.7882136279926303E-2</v>
      </c>
      <c r="G123">
        <v>4.7882136279926303E-2</v>
      </c>
      <c r="H123">
        <v>7.1599045346062004E-3</v>
      </c>
      <c r="I123">
        <v>0.152744630071599</v>
      </c>
      <c r="J123">
        <v>3.3070182483415297E-2</v>
      </c>
      <c r="K123">
        <v>3.97928509216533E-2</v>
      </c>
      <c r="L123">
        <v>-4.7013757925926401E-2</v>
      </c>
      <c r="M123">
        <v>-0.34848269983910102</v>
      </c>
      <c r="N123" s="21">
        <v>1</v>
      </c>
      <c r="O123">
        <v>0.94933781067811396</v>
      </c>
      <c r="P123">
        <v>0.96997567491321501</v>
      </c>
      <c r="Q123">
        <v>1.01054417131064</v>
      </c>
      <c r="R123">
        <v>0.96407793109717499</v>
      </c>
      <c r="S123">
        <v>8.1300001144409109</v>
      </c>
      <c r="T123" s="27">
        <f>IF(C123,P123,R123)</f>
        <v>0.96407793109717499</v>
      </c>
      <c r="U123" s="27">
        <f>IF(D123 = 0,O123,Q123)</f>
        <v>1.01054417131064</v>
      </c>
      <c r="V123" s="39">
        <f>S123*T123^(1-N123)</f>
        <v>8.1300001144409109</v>
      </c>
      <c r="W123" s="38">
        <f>S123*U123^(N123+1)</f>
        <v>8.3023522321083565</v>
      </c>
      <c r="X123" s="44">
        <f>0.5 * (D123-MAX($D$3:$D$126))/(MIN($D$3:$D$126)-MAX($D$3:$D$126)) + 0.75</f>
        <v>1.2318086211027983</v>
      </c>
      <c r="Y123" s="44">
        <f>AVERAGE(D123, F123, G123, H123, I123, J123, K123)</f>
        <v>5.2064094966817673E-2</v>
      </c>
      <c r="Z123" s="22">
        <f>AI123^N123</f>
        <v>1.0320265832870847</v>
      </c>
      <c r="AA123" s="22">
        <f>(Z123+AB123)/2</f>
        <v>1.1739443104347913</v>
      </c>
      <c r="AB123" s="22">
        <f>AM123^N123</f>
        <v>1.3158620375824976</v>
      </c>
      <c r="AC123" s="22">
        <v>1</v>
      </c>
      <c r="AD123" s="22">
        <v>1</v>
      </c>
      <c r="AE123" s="22">
        <v>1</v>
      </c>
      <c r="AF123" s="22">
        <f>PERCENTILE($L$2:$L$126, 0.05)</f>
        <v>-7.9040341213011109E-2</v>
      </c>
      <c r="AG123" s="22">
        <f>PERCENTILE($L$2:$L$126, 0.95)</f>
        <v>0.99713792047032956</v>
      </c>
      <c r="AH123" s="22">
        <f>MIN(MAX(L123,AF123), AG123)</f>
        <v>-4.7013757925926401E-2</v>
      </c>
      <c r="AI123" s="22">
        <f>AH123-$AH$127+1</f>
        <v>1.0320265832870847</v>
      </c>
      <c r="AJ123" s="22">
        <f>PERCENTILE($M$2:$M$126, 0.02)</f>
        <v>-0.66434473742159872</v>
      </c>
      <c r="AK123" s="22">
        <f>PERCENTILE($M$2:$M$126, 0.98)</f>
        <v>1.2320583287577402</v>
      </c>
      <c r="AL123" s="22">
        <f>MIN(MAX(M123,AJ123), AK123)</f>
        <v>-0.34848269983910102</v>
      </c>
      <c r="AM123" s="22">
        <f>AL123-$AL$127 + 1</f>
        <v>1.3158620375824976</v>
      </c>
      <c r="AN123" s="46">
        <v>1</v>
      </c>
      <c r="AO123" s="46">
        <v>1</v>
      </c>
      <c r="AP123" s="51">
        <v>1</v>
      </c>
      <c r="AQ123" s="21">
        <v>1</v>
      </c>
      <c r="AR123" s="17">
        <f>(AI123^4)*AB123*AE123*AN123</f>
        <v>1.4927046796124053</v>
      </c>
      <c r="AS123" s="17">
        <f>(AI123^4) *Z123*AC123*AO123</f>
        <v>1.1707237281404215</v>
      </c>
      <c r="AT123" s="17">
        <f>(AM123^4)*AA123*AP123*AQ123</f>
        <v>3.5195644829149142</v>
      </c>
      <c r="AU123" s="17">
        <f>MIN(AR123, 0.05*AR$127)</f>
        <v>1.4927046796124053</v>
      </c>
      <c r="AV123" s="17">
        <f>MIN(AS123, 0.05*AS$127)</f>
        <v>1.1707237281404215</v>
      </c>
      <c r="AW123" s="17">
        <f>MIN(AT123, 0.05*AT$127)</f>
        <v>3.5195644829149142</v>
      </c>
      <c r="AX123" s="14">
        <f>AU123/$AU$127</f>
        <v>2.3180193856686179E-3</v>
      </c>
      <c r="AY123" s="14">
        <f>AV123/$AV$127</f>
        <v>2.4268078219454145E-3</v>
      </c>
      <c r="AZ123" s="67">
        <f>AW123/$AW$127</f>
        <v>2.0802348337175336E-3</v>
      </c>
      <c r="BA123" s="21">
        <f>N123</f>
        <v>1</v>
      </c>
      <c r="BB123" s="66">
        <v>1992</v>
      </c>
      <c r="BC123" s="15">
        <f>$D$133*AX123</f>
        <v>281.74134821170651</v>
      </c>
      <c r="BD123" s="19">
        <f>BC123-BB123</f>
        <v>-1710.2586517882935</v>
      </c>
      <c r="BE123" s="53">
        <f>BD123*IF($BD$127 &gt; 0, (BD123&gt;0), (BD123&lt;0))</f>
        <v>0</v>
      </c>
      <c r="BF123" s="61">
        <f>BE123/$BE$127</f>
        <v>0</v>
      </c>
      <c r="BG123" s="62">
        <f>BF123*$BD$127</f>
        <v>0</v>
      </c>
      <c r="BH123" s="63">
        <f>(IF(BG123 &gt; 0, V123, W123))</f>
        <v>8.3023522321083565</v>
      </c>
      <c r="BI123" s="46">
        <f>BG123/BH123</f>
        <v>0</v>
      </c>
      <c r="BJ123" s="64">
        <f>BB123/BC123</f>
        <v>7.0703147146977106</v>
      </c>
      <c r="BK123" s="66">
        <v>138</v>
      </c>
      <c r="BL123" s="66">
        <v>488</v>
      </c>
      <c r="BM123" s="66">
        <v>73</v>
      </c>
      <c r="BN123" s="10">
        <f>SUM(BK123:BM123)</f>
        <v>699</v>
      </c>
      <c r="BO123" s="15">
        <f>AY123*$D$132</f>
        <v>438.17471309917624</v>
      </c>
      <c r="BP123" s="9">
        <f>BO123-BN123</f>
        <v>-260.82528690082376</v>
      </c>
      <c r="BQ123" s="53">
        <f>BP123*IF($BP$127 &gt; 0, (BP123&gt;0), (BP123&lt;0))</f>
        <v>0</v>
      </c>
      <c r="BR123" s="7">
        <f>BQ123/$BQ$127</f>
        <v>0</v>
      </c>
      <c r="BS123" s="62">
        <f>BR123*$BP$127</f>
        <v>0</v>
      </c>
      <c r="BT123" s="48">
        <f>IF(BS123&gt;0,V123,W123)</f>
        <v>8.3023522321083565</v>
      </c>
      <c r="BU123" s="46">
        <f>BS123/BT123</f>
        <v>0</v>
      </c>
      <c r="BV123" s="64">
        <f>BN123/BO123</f>
        <v>1.5952540826831982</v>
      </c>
      <c r="BW123" s="16">
        <f>BB123+BN123+BY123</f>
        <v>2724</v>
      </c>
      <c r="BX123" s="69">
        <f>BC123+BO123+BZ123</f>
        <v>729.83046052838051</v>
      </c>
      <c r="BY123" s="66">
        <v>33</v>
      </c>
      <c r="BZ123" s="15">
        <f>AZ123*$D$135</f>
        <v>9.9143992174977651</v>
      </c>
      <c r="CA123" s="37">
        <f>BZ123-BY123</f>
        <v>-23.085600782502233</v>
      </c>
      <c r="CB123" s="54">
        <f>CA123*(CA123&lt;&gt;0)</f>
        <v>-23.085600782502233</v>
      </c>
      <c r="CC123" s="26">
        <f>CB123/$CB$127</f>
        <v>-1.6372766512412925E-2</v>
      </c>
      <c r="CD123" s="47">
        <f>CC123 * $CA$127</f>
        <v>-23.085600782502237</v>
      </c>
      <c r="CE123" s="48">
        <f>IF(CD123&gt;0, V123, W123)</f>
        <v>8.3023522321083565</v>
      </c>
      <c r="CF123" s="65">
        <f>CD123/CE123</f>
        <v>-2.7806096558059088</v>
      </c>
      <c r="CG123" t="s">
        <v>225</v>
      </c>
      <c r="CH123" s="66">
        <v>0</v>
      </c>
      <c r="CI123" s="15">
        <f>AZ123*$CH$130</f>
        <v>17.409485323382039</v>
      </c>
      <c r="CJ123" s="37">
        <f>CI123-CH123</f>
        <v>17.409485323382039</v>
      </c>
      <c r="CK123" s="54">
        <f>CJ123*(CJ123&lt;&gt;0)</f>
        <v>17.409485323382039</v>
      </c>
      <c r="CL123" s="26">
        <f>CK123/$CK$127</f>
        <v>2.5624794411807528E-3</v>
      </c>
      <c r="CM123" s="47">
        <f>CL123 * $CJ$127</f>
        <v>17.409485323382039</v>
      </c>
      <c r="CN123" s="48">
        <f>IF(CD123&gt;0,V123,W123)</f>
        <v>8.3023522321083565</v>
      </c>
      <c r="CO123" s="65">
        <f>CM123/CN123</f>
        <v>2.0969340780379002</v>
      </c>
      <c r="CP123" s="70">
        <f>N123</f>
        <v>1</v>
      </c>
      <c r="CQ123" s="1">
        <f>BW123+BY123</f>
        <v>2757</v>
      </c>
    </row>
    <row r="124" spans="1:95" x14ac:dyDescent="0.2">
      <c r="A124" s="31" t="s">
        <v>179</v>
      </c>
      <c r="B124">
        <v>1</v>
      </c>
      <c r="C124">
        <v>1</v>
      </c>
      <c r="D124">
        <v>0.33238636363636298</v>
      </c>
      <c r="E124">
        <v>0.66761363636363602</v>
      </c>
      <c r="F124">
        <v>0.36312323612417602</v>
      </c>
      <c r="G124">
        <v>0.36312323612417602</v>
      </c>
      <c r="H124">
        <v>4.9950049950049903E-2</v>
      </c>
      <c r="I124">
        <v>0.61238761238761197</v>
      </c>
      <c r="J124">
        <v>0.17489651748263299</v>
      </c>
      <c r="K124">
        <v>0.252009899438777</v>
      </c>
      <c r="L124">
        <v>0.68152241866046503</v>
      </c>
      <c r="M124">
        <v>0.80960777839900899</v>
      </c>
      <c r="N124" s="21">
        <v>0</v>
      </c>
      <c r="O124">
        <v>1.00059825997504</v>
      </c>
      <c r="P124">
        <v>1.00011727471635</v>
      </c>
      <c r="Q124">
        <v>1.00129167080656</v>
      </c>
      <c r="R124">
        <v>0.99986962142230495</v>
      </c>
      <c r="S124">
        <v>76.400001525878906</v>
      </c>
      <c r="T124" s="27">
        <f>IF(C124,P124,R124)</f>
        <v>1.00011727471635</v>
      </c>
      <c r="U124" s="27">
        <f>IF(D124 = 0,O124,Q124)</f>
        <v>1.00129167080656</v>
      </c>
      <c r="V124" s="39">
        <f>S124*T124^(1-N124)</f>
        <v>76.408961314387</v>
      </c>
      <c r="W124" s="38">
        <f>S124*U124^(N124+1)</f>
        <v>76.498685177471017</v>
      </c>
      <c r="X124" s="44">
        <f>0.5 * (D124-MAX($D$3:$D$126))/(MIN($D$3:$D$126)-MAX($D$3:$D$126)) + 0.75</f>
        <v>1.0782315046697299</v>
      </c>
      <c r="Y124" s="44">
        <f>AVERAGE(D124, F124, G124, H124, I124, J124, K124)</f>
        <v>0.30683955930625523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PERCENTILE($L$2:$L$126, 0.05)</f>
        <v>-7.9040341213011109E-2</v>
      </c>
      <c r="AG124" s="22">
        <f>PERCENTILE($L$2:$L$126, 0.95)</f>
        <v>0.99713792047032956</v>
      </c>
      <c r="AH124" s="22">
        <f>MIN(MAX(L124,AF124), AG124)</f>
        <v>0.68152241866046503</v>
      </c>
      <c r="AI124" s="22">
        <f>AH124-$AH$127+1</f>
        <v>1.7605627598734761</v>
      </c>
      <c r="AJ124" s="22">
        <f>PERCENTILE($M$2:$M$126, 0.02)</f>
        <v>-0.66434473742159872</v>
      </c>
      <c r="AK124" s="22">
        <f>PERCENTILE($M$2:$M$126, 0.98)</f>
        <v>1.2320583287577402</v>
      </c>
      <c r="AL124" s="22">
        <f>MIN(MAX(M124,AJ124), AK124)</f>
        <v>0.80960777839900899</v>
      </c>
      <c r="AM124" s="22">
        <f>AL124-$AL$127 + 1</f>
        <v>2.4739525158206077</v>
      </c>
      <c r="AN124" s="46">
        <v>1</v>
      </c>
      <c r="AO124" s="46">
        <v>1</v>
      </c>
      <c r="AP124" s="51">
        <v>1</v>
      </c>
      <c r="AQ124" s="21">
        <v>1</v>
      </c>
      <c r="AR124" s="17">
        <f>(AI124^4)*AB124*AE124*AN124</f>
        <v>9.6074038103776225</v>
      </c>
      <c r="AS124" s="17">
        <f>(AI124^4) *Z124*AC124*AO124</f>
        <v>9.6074038103776225</v>
      </c>
      <c r="AT124" s="17">
        <f>(AM124^4)*AA124*AP124*AQ124</f>
        <v>37.459798653075374</v>
      </c>
      <c r="AU124" s="17">
        <f>MIN(AR124, 0.05*AR$127)</f>
        <v>9.6074038103776225</v>
      </c>
      <c r="AV124" s="17">
        <f>MIN(AS124, 0.05*AS$127)</f>
        <v>9.6074038103776225</v>
      </c>
      <c r="AW124" s="17">
        <f>MIN(AT124, 0.05*AT$127)</f>
        <v>37.459798653075374</v>
      </c>
      <c r="AX124" s="14">
        <f>AU124/$AU$127</f>
        <v>1.4919326362790345E-2</v>
      </c>
      <c r="AY124" s="14">
        <f>AV124/$AV$127</f>
        <v>1.9915307219959291E-2</v>
      </c>
      <c r="AZ124" s="67">
        <f>AW124/$AW$127</f>
        <v>2.2140574039897876E-2</v>
      </c>
      <c r="BA124" s="21">
        <f>N124</f>
        <v>0</v>
      </c>
      <c r="BB124" s="66">
        <v>2139</v>
      </c>
      <c r="BC124" s="15">
        <f>$D$133*AX124</f>
        <v>1813.3546034389897</v>
      </c>
      <c r="BD124" s="19">
        <f>BC124-BB124</f>
        <v>-325.64539656101033</v>
      </c>
      <c r="BE124" s="53">
        <f>BD124*IF($BD$127 &gt; 0, (BD124&gt;0), (BD124&lt;0))</f>
        <v>0</v>
      </c>
      <c r="BF124" s="61">
        <f>BE124/$BE$127</f>
        <v>0</v>
      </c>
      <c r="BG124" s="62">
        <f>BF124*$BD$127</f>
        <v>0</v>
      </c>
      <c r="BH124" s="63">
        <f>(IF(BG124 &gt; 0, V124, W124))</f>
        <v>76.498685177471017</v>
      </c>
      <c r="BI124" s="46">
        <f>BG124/BH124</f>
        <v>0</v>
      </c>
      <c r="BJ124" s="64">
        <f>BB124/BC124</f>
        <v>1.1795817519328158</v>
      </c>
      <c r="BK124" s="66">
        <v>1910</v>
      </c>
      <c r="BL124" s="66">
        <v>2750</v>
      </c>
      <c r="BM124" s="66">
        <v>0</v>
      </c>
      <c r="BN124" s="10">
        <f>SUM(BK124:BM124)</f>
        <v>4660</v>
      </c>
      <c r="BO124" s="15">
        <f>AY124*$D$132</f>
        <v>3595.8282104069694</v>
      </c>
      <c r="BP124" s="9">
        <f>BO124-BN124</f>
        <v>-1064.1717895930306</v>
      </c>
      <c r="BQ124" s="53">
        <f>BP124*IF($BP$127 &gt; 0, (BP124&gt;0), (BP124&lt;0))</f>
        <v>0</v>
      </c>
      <c r="BR124" s="7">
        <f>BQ124/$BQ$127</f>
        <v>0</v>
      </c>
      <c r="BS124" s="62">
        <f>BR124*$BP$127</f>
        <v>0</v>
      </c>
      <c r="BT124" s="48">
        <f>IF(BS124&gt;0,V124,W124)</f>
        <v>76.498685177471017</v>
      </c>
      <c r="BU124" s="46">
        <f>BS124/BT124</f>
        <v>0</v>
      </c>
      <c r="BV124" s="64">
        <f>BN124/BO124</f>
        <v>1.2959462263834316</v>
      </c>
      <c r="BW124" s="16">
        <f>BB124+BN124+BY124</f>
        <v>6799</v>
      </c>
      <c r="BX124" s="69">
        <f>BC124+BO124+BZ124</f>
        <v>5514.7047897201119</v>
      </c>
      <c r="BY124" s="66">
        <v>0</v>
      </c>
      <c r="BZ124" s="15">
        <f>AZ124*$D$135</f>
        <v>105.52197587415328</v>
      </c>
      <c r="CA124" s="37">
        <f>BZ124-BY124</f>
        <v>105.52197587415328</v>
      </c>
      <c r="CB124" s="54">
        <f>CA124*(CA124&lt;&gt;0)</f>
        <v>105.52197587415328</v>
      </c>
      <c r="CC124" s="26">
        <f>CB124/$CB$127</f>
        <v>7.4838280761810802E-2</v>
      </c>
      <c r="CD124" s="47">
        <f>CC124 * $CA$127</f>
        <v>105.52197587415328</v>
      </c>
      <c r="CE124" s="48">
        <f>IF(CD124&gt;0, V124, W124)</f>
        <v>76.408961314387</v>
      </c>
      <c r="CF124" s="65">
        <f>CD124/CE124</f>
        <v>1.3810157088771289</v>
      </c>
      <c r="CG124" t="s">
        <v>225</v>
      </c>
      <c r="CH124" s="66">
        <v>0</v>
      </c>
      <c r="CI124" s="15">
        <f>AZ124*$CH$130</f>
        <v>185.29446413990533</v>
      </c>
      <c r="CJ124" s="37">
        <f>CI124-CH124</f>
        <v>185.29446413990533</v>
      </c>
      <c r="CK124" s="54">
        <f>CJ124*(CJ124&lt;&gt;0)</f>
        <v>185.29446413990533</v>
      </c>
      <c r="CL124" s="26">
        <f>CK124/$CK$127</f>
        <v>2.727325053575291E-2</v>
      </c>
      <c r="CM124" s="47">
        <f>CL124 * $CJ$127</f>
        <v>185.29446413990533</v>
      </c>
      <c r="CN124" s="48">
        <f>IF(CD124&gt;0,V124,W124)</f>
        <v>76.408961314387</v>
      </c>
      <c r="CO124" s="65">
        <f>CM124/CN124</f>
        <v>2.4250357674344718</v>
      </c>
      <c r="CP124" s="70">
        <f>N124</f>
        <v>0</v>
      </c>
      <c r="CQ124" s="1">
        <f>BW124+BY124</f>
        <v>6799</v>
      </c>
    </row>
    <row r="125" spans="1:95" x14ac:dyDescent="0.2">
      <c r="A125" s="31" t="s">
        <v>180</v>
      </c>
      <c r="B125">
        <v>1</v>
      </c>
      <c r="C125">
        <v>1</v>
      </c>
      <c r="D125">
        <v>0.69036697247706402</v>
      </c>
      <c r="E125">
        <v>0.30963302752293498</v>
      </c>
      <c r="F125">
        <v>0.743792325056433</v>
      </c>
      <c r="G125">
        <v>0.743792325056433</v>
      </c>
      <c r="H125">
        <v>0.429133858267716</v>
      </c>
      <c r="I125">
        <v>0.38845144356955302</v>
      </c>
      <c r="J125">
        <v>0.40828625586549699</v>
      </c>
      <c r="K125">
        <v>0.55107184970635503</v>
      </c>
      <c r="L125">
        <v>0.44276092390946697</v>
      </c>
      <c r="M125">
        <v>0.119127869690538</v>
      </c>
      <c r="N125" s="21">
        <v>0</v>
      </c>
      <c r="O125">
        <v>1.0095820237098201</v>
      </c>
      <c r="P125">
        <v>0.98313032190525096</v>
      </c>
      <c r="Q125">
        <v>1.0187084873288501</v>
      </c>
      <c r="R125">
        <v>0.97742512719015195</v>
      </c>
      <c r="S125">
        <v>80.980003356933594</v>
      </c>
      <c r="T125" s="27">
        <f>IF(C125,P125,R125)</f>
        <v>0.98313032190525096</v>
      </c>
      <c r="U125" s="27">
        <f>IF(D125 = 0,O125,Q125)</f>
        <v>1.0187084873288501</v>
      </c>
      <c r="V125" s="39">
        <f>S125*T125^(1-N125)</f>
        <v>79.613896768190429</v>
      </c>
      <c r="W125" s="38">
        <f>S125*U125^(N125+1)</f>
        <v>82.495016723627032</v>
      </c>
      <c r="X125" s="44">
        <f>0.5 * (D125-MAX($D$3:$D$126))/(MIN($D$3:$D$126)-MAX($D$3:$D$126)) + 0.75</f>
        <v>0.89279043120026147</v>
      </c>
      <c r="Y125" s="44">
        <f>AVERAGE(D125, F125, G125, H125, I125, J125, K125)</f>
        <v>0.56498500428557874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PERCENTILE($L$2:$L$126, 0.05)</f>
        <v>-7.9040341213011109E-2</v>
      </c>
      <c r="AG125" s="22">
        <f>PERCENTILE($L$2:$L$126, 0.95)</f>
        <v>0.99713792047032956</v>
      </c>
      <c r="AH125" s="22">
        <f>MIN(MAX(L125,AF125), AG125)</f>
        <v>0.44276092390946697</v>
      </c>
      <c r="AI125" s="22">
        <f>AH125-$AH$127+1</f>
        <v>1.5218012651224782</v>
      </c>
      <c r="AJ125" s="22">
        <f>PERCENTILE($M$2:$M$126, 0.02)</f>
        <v>-0.66434473742159872</v>
      </c>
      <c r="AK125" s="22">
        <f>PERCENTILE($M$2:$M$126, 0.98)</f>
        <v>1.2320583287577402</v>
      </c>
      <c r="AL125" s="22">
        <f>MIN(MAX(M125,AJ125), AK125)</f>
        <v>0.119127869690538</v>
      </c>
      <c r="AM125" s="22">
        <f>AL125-$AL$127 + 1</f>
        <v>1.7834726071121367</v>
      </c>
      <c r="AN125" s="46">
        <v>1</v>
      </c>
      <c r="AO125" s="46">
        <v>0</v>
      </c>
      <c r="AP125" s="51">
        <v>1</v>
      </c>
      <c r="AQ125" s="21">
        <v>1</v>
      </c>
      <c r="AR125" s="17">
        <f>(AI125^4)*AB125*AE125*AN125</f>
        <v>5.3632959619465348</v>
      </c>
      <c r="AS125" s="17">
        <f>(AI125^4) *Z125*AC125*AO125</f>
        <v>0</v>
      </c>
      <c r="AT125" s="17">
        <f>(AM125^4)*AA125*AP125*AQ125</f>
        <v>10.117326676343849</v>
      </c>
      <c r="AU125" s="17">
        <f>MIN(AR125, 0.05*AR$127)</f>
        <v>5.3632959619465348</v>
      </c>
      <c r="AV125" s="17">
        <f>MIN(AS125, 0.05*AS$127)</f>
        <v>0</v>
      </c>
      <c r="AW125" s="17">
        <f>MIN(AT125, 0.05*AT$127)</f>
        <v>10.117326676343849</v>
      </c>
      <c r="AX125" s="14">
        <f>AU125/$AU$127</f>
        <v>8.328656150591307E-3</v>
      </c>
      <c r="AY125" s="14">
        <f>AV125/$AV$127</f>
        <v>0</v>
      </c>
      <c r="AZ125" s="67">
        <f>AW125/$AW$127</f>
        <v>5.9798351410795597E-3</v>
      </c>
      <c r="BA125" s="21">
        <f>N125</f>
        <v>0</v>
      </c>
      <c r="BB125" s="66">
        <v>405</v>
      </c>
      <c r="BC125" s="15">
        <f>$D$133*AX125</f>
        <v>1012.2981831674698</v>
      </c>
      <c r="BD125" s="19">
        <f>BC125-BB125</f>
        <v>607.2981831674698</v>
      </c>
      <c r="BE125" s="53">
        <f>BD125*IF($BD$127 &gt; 0, (BD125&gt;0), (BD125&lt;0))</f>
        <v>607.2981831674698</v>
      </c>
      <c r="BF125" s="61">
        <f>BE125/$BE$127</f>
        <v>2.5588048264459526E-2</v>
      </c>
      <c r="BG125" s="62">
        <f>BF125*$BD$127</f>
        <v>106.16481224924316</v>
      </c>
      <c r="BH125" s="63">
        <f>(IF(BG125 &gt; 0, V125, W125))</f>
        <v>79.613896768190429</v>
      </c>
      <c r="BI125" s="46">
        <f>BG125/BH125</f>
        <v>1.3334959920170757</v>
      </c>
      <c r="BJ125" s="64">
        <f>BB125/BC125</f>
        <v>0.40007974600207175</v>
      </c>
      <c r="BK125" s="66">
        <v>0</v>
      </c>
      <c r="BL125" s="66">
        <v>0</v>
      </c>
      <c r="BM125" s="66">
        <v>0</v>
      </c>
      <c r="BN125" s="10">
        <f>SUM(BK125:BM125)</f>
        <v>0</v>
      </c>
      <c r="BO125" s="15">
        <f>AY125*$D$132</f>
        <v>0</v>
      </c>
      <c r="BP125" s="9">
        <f>BO125-BN125</f>
        <v>0</v>
      </c>
      <c r="BQ125" s="53">
        <f>BP125*IF($BP$127 &gt; 0, (BP125&gt;0), (BP125&lt;0))</f>
        <v>0</v>
      </c>
      <c r="BR125" s="7">
        <f>BQ125/$BQ$127</f>
        <v>0</v>
      </c>
      <c r="BS125" s="62">
        <f>BR125*$BP$127</f>
        <v>0</v>
      </c>
      <c r="BT125" s="48">
        <f>IF(BS125&gt;0,V125,W125)</f>
        <v>82.495016723627032</v>
      </c>
      <c r="BU125" s="46">
        <f>BS125/BT125</f>
        <v>0</v>
      </c>
      <c r="BV125" s="64" t="e">
        <f>BN125/BO125</f>
        <v>#DIV/0!</v>
      </c>
      <c r="BW125" s="16">
        <f>BB125+BN125+BY125</f>
        <v>567</v>
      </c>
      <c r="BX125" s="69">
        <f>BC125+BO125+BZ125</f>
        <v>1040.7980774498549</v>
      </c>
      <c r="BY125" s="66">
        <v>162</v>
      </c>
      <c r="BZ125" s="15">
        <f>AZ125*$D$135</f>
        <v>28.499894282385181</v>
      </c>
      <c r="CA125" s="37">
        <f>BZ125-BY125</f>
        <v>-133.50010571761482</v>
      </c>
      <c r="CB125" s="54">
        <f>CA125*(CA125&lt;&gt;0)</f>
        <v>-133.50010571761482</v>
      </c>
      <c r="CC125" s="26">
        <f>CB125/$CB$127</f>
        <v>-9.4680926040861521E-2</v>
      </c>
      <c r="CD125" s="47">
        <f>CC125 * $CA$127</f>
        <v>-133.50010571761482</v>
      </c>
      <c r="CE125" s="48">
        <f>IF(CD125&gt;0, V125, W125)</f>
        <v>82.495016723627032</v>
      </c>
      <c r="CF125" s="65">
        <f>CD125/CE125</f>
        <v>-1.6182808491919445</v>
      </c>
      <c r="CG125" t="s">
        <v>225</v>
      </c>
      <c r="CH125" s="66">
        <v>0</v>
      </c>
      <c r="CI125" s="15">
        <f>AZ125*$CH$130</f>
        <v>50.045240295694832</v>
      </c>
      <c r="CJ125" s="37">
        <f>CI125-CH125</f>
        <v>50.045240295694832</v>
      </c>
      <c r="CK125" s="54">
        <f>CJ125*(CJ125&lt;&gt;0)</f>
        <v>50.045240295694832</v>
      </c>
      <c r="CL125" s="26">
        <f>CK125/$CK$127</f>
        <v>7.3660936555335326E-3</v>
      </c>
      <c r="CM125" s="47">
        <f>CL125 * $CJ$127</f>
        <v>50.045240295694832</v>
      </c>
      <c r="CN125" s="48">
        <f>IF(CD125&gt;0,V125,W125)</f>
        <v>82.495016723627032</v>
      </c>
      <c r="CO125" s="65">
        <f>CM125/CN125</f>
        <v>0.60664561670864658</v>
      </c>
      <c r="CP125" s="70">
        <f>N125</f>
        <v>0</v>
      </c>
      <c r="CQ125" s="1">
        <f>BW125+BY125</f>
        <v>729</v>
      </c>
    </row>
    <row r="126" spans="1:95" x14ac:dyDescent="0.2">
      <c r="A126" s="31" t="s">
        <v>214</v>
      </c>
      <c r="B126">
        <v>0</v>
      </c>
      <c r="C126">
        <v>0</v>
      </c>
      <c r="D126">
        <v>0.48220711715313802</v>
      </c>
      <c r="E126">
        <v>0.51779288284686098</v>
      </c>
      <c r="F126">
        <v>0.54259554140127297</v>
      </c>
      <c r="G126">
        <v>0.54259554140127297</v>
      </c>
      <c r="H126">
        <v>0.77540777917189396</v>
      </c>
      <c r="I126">
        <v>0.483479715600167</v>
      </c>
      <c r="J126">
        <v>0.61228582585928304</v>
      </c>
      <c r="K126">
        <v>0.57638837529433495</v>
      </c>
      <c r="L126">
        <v>0.818417653296035</v>
      </c>
      <c r="M126">
        <v>0.69468134574976703</v>
      </c>
      <c r="N126" s="21">
        <v>0</v>
      </c>
      <c r="O126">
        <v>1.0044921003862399</v>
      </c>
      <c r="P126">
        <v>0.99892965539836198</v>
      </c>
      <c r="Q126">
        <v>1.00687189778585</v>
      </c>
      <c r="R126">
        <v>0.99810605333433999</v>
      </c>
      <c r="S126">
        <v>9</v>
      </c>
      <c r="T126" s="27">
        <f>IF(C126,P126,R126)</f>
        <v>0.99810605333433999</v>
      </c>
      <c r="U126" s="27">
        <f>IF(D126 = 0,O126,Q126)</f>
        <v>1.00687189778585</v>
      </c>
      <c r="V126" s="39">
        <f>S126*T126^(1-N126)</f>
        <v>8.9829544800090595</v>
      </c>
      <c r="W126" s="38">
        <f>S126*U126^(N126+1)</f>
        <v>9.0618470800726492</v>
      </c>
      <c r="X126" s="44">
        <f>0.5 * (D126-MAX($D$3:$D$126))/(MIN($D$3:$D$126)-MAX($D$3:$D$126)) + 0.75</f>
        <v>1.0006213753106881</v>
      </c>
      <c r="Y126" s="44">
        <f>AVERAGE(D126, F126, G126, H126, I126, J126, K126)</f>
        <v>0.57356569941162328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PERCENTILE($L$2:$L$126, 0.05)</f>
        <v>-7.9040341213011109E-2</v>
      </c>
      <c r="AG126" s="22">
        <f>PERCENTILE($L$2:$L$126, 0.95)</f>
        <v>0.99713792047032956</v>
      </c>
      <c r="AH126" s="22">
        <f>MIN(MAX(L126,AF126), AG126)</f>
        <v>0.818417653296035</v>
      </c>
      <c r="AI126" s="22">
        <f>AH126-$AH$127+1</f>
        <v>1.897457994509046</v>
      </c>
      <c r="AJ126" s="22">
        <f>PERCENTILE($M$2:$M$126, 0.02)</f>
        <v>-0.66434473742159872</v>
      </c>
      <c r="AK126" s="22">
        <f>PERCENTILE($M$2:$M$126, 0.98)</f>
        <v>1.2320583287577402</v>
      </c>
      <c r="AL126" s="22">
        <f>MIN(MAX(M126,AJ126), AK126)</f>
        <v>0.69468134574976703</v>
      </c>
      <c r="AM126" s="22">
        <f>AL126-$AL$127 + 1</f>
        <v>2.3590260831713659</v>
      </c>
      <c r="AN126" s="46">
        <v>0</v>
      </c>
      <c r="AO126" s="46">
        <v>0</v>
      </c>
      <c r="AP126" s="51">
        <v>0.5</v>
      </c>
      <c r="AQ126" s="21">
        <v>1</v>
      </c>
      <c r="AR126" s="17">
        <f>(AI126^4)*AB126*AE126*AN126</f>
        <v>0</v>
      </c>
      <c r="AS126" s="17">
        <f>(AI126^4) *Z126*AC126*AO126</f>
        <v>0</v>
      </c>
      <c r="AT126" s="17">
        <f>(AM126^4)*AA126*AP126*AQ126</f>
        <v>15.484635099934227</v>
      </c>
      <c r="AU126" s="17">
        <f>MIN(AR126, 0.05*AR$127)</f>
        <v>0</v>
      </c>
      <c r="AV126" s="17">
        <f>MIN(AS126, 0.05*AS$127)</f>
        <v>0</v>
      </c>
      <c r="AW126" s="17">
        <f>MIN(AT126, 0.05*AT$127)</f>
        <v>15.484635099934227</v>
      </c>
      <c r="AX126" s="14">
        <f>AU126/$AU$127</f>
        <v>0</v>
      </c>
      <c r="AY126" s="14">
        <f>AV126/$AV$127</f>
        <v>0</v>
      </c>
      <c r="AZ126" s="67">
        <f>AW126/$AW$127</f>
        <v>9.1521770601601694E-3</v>
      </c>
      <c r="BA126" s="21">
        <f>N126</f>
        <v>0</v>
      </c>
      <c r="BB126" s="66">
        <v>0</v>
      </c>
      <c r="BC126" s="15">
        <f>$D$133*AX126</f>
        <v>0</v>
      </c>
      <c r="BD126" s="19">
        <f>BC126-BB126</f>
        <v>0</v>
      </c>
      <c r="BE126" s="53">
        <f>BD126*IF($BD$127 &gt; 0, (BD126&gt;0), (BD126&lt;0))</f>
        <v>0</v>
      </c>
      <c r="BF126" s="61">
        <f>BE126/$BE$127</f>
        <v>0</v>
      </c>
      <c r="BG126" s="62">
        <f>BF126*$BD$127</f>
        <v>0</v>
      </c>
      <c r="BH126" s="63">
        <f>(IF(BG126 &gt; 0, V126, W126))</f>
        <v>9.0618470800726492</v>
      </c>
      <c r="BI126" s="46">
        <f>BG126/BH126</f>
        <v>0</v>
      </c>
      <c r="BJ126" s="64" t="e">
        <f>BB126/BC126</f>
        <v>#DIV/0!</v>
      </c>
      <c r="BK126" s="66">
        <v>0</v>
      </c>
      <c r="BL126" s="66">
        <v>0</v>
      </c>
      <c r="BM126" s="66">
        <v>0</v>
      </c>
      <c r="BN126" s="10">
        <f>SUM(BK126:BM126)</f>
        <v>0</v>
      </c>
      <c r="BO126" s="15">
        <f>AY126*$D$132</f>
        <v>0</v>
      </c>
      <c r="BP126" s="9">
        <f>BO126-BN126</f>
        <v>0</v>
      </c>
      <c r="BQ126" s="53">
        <f>BP126*IF($BP$127 &gt; 0, (BP126&gt;0), (BP126&lt;0))</f>
        <v>0</v>
      </c>
      <c r="BR126" s="7">
        <f>BQ126/$BQ$127</f>
        <v>0</v>
      </c>
      <c r="BS126" s="62">
        <f>BR126*$BP$127</f>
        <v>0</v>
      </c>
      <c r="BT126" s="48">
        <f>IF(BS126&gt;0,V126,W126)</f>
        <v>9.0618470800726492</v>
      </c>
      <c r="BU126" s="46">
        <f>BS126/BT126</f>
        <v>0</v>
      </c>
      <c r="BV126" s="64" t="e">
        <f>BN126/BO126</f>
        <v>#DIV/0!</v>
      </c>
      <c r="BW126" s="16">
        <f>BB126+BN126+BY126</f>
        <v>126</v>
      </c>
      <c r="BX126" s="69">
        <f>BC126+BO126+BZ126</f>
        <v>43.619275868723371</v>
      </c>
      <c r="BY126" s="66">
        <v>126</v>
      </c>
      <c r="BZ126" s="15">
        <f>AZ126*$D$135</f>
        <v>43.619275868723371</v>
      </c>
      <c r="CA126" s="37">
        <f>BZ126-BY126</f>
        <v>-82.380724131276622</v>
      </c>
      <c r="CB126" s="54">
        <f>CA126*(CA126&lt;&gt;0)</f>
        <v>-82.380724131276622</v>
      </c>
      <c r="CC126" s="26">
        <f>CB126/$CB$127</f>
        <v>-5.8426045483174878E-2</v>
      </c>
      <c r="CD126" s="47">
        <f>CC126 * $CA$127</f>
        <v>-82.380724131276622</v>
      </c>
      <c r="CE126" s="48">
        <f>IF(CD126&gt;0, V126, W126)</f>
        <v>9.0618470800726492</v>
      </c>
      <c r="CF126" s="65">
        <f>CD126/CE126</f>
        <v>-9.0909417697452657</v>
      </c>
      <c r="CG126" t="s">
        <v>225</v>
      </c>
      <c r="CH126" s="66">
        <v>0</v>
      </c>
      <c r="CI126" s="15">
        <f>AZ126*$CH$130</f>
        <v>76.594569816480458</v>
      </c>
      <c r="CJ126" s="37">
        <f>CI126-CH126</f>
        <v>76.594569816480458</v>
      </c>
      <c r="CK126" s="54">
        <f>CJ126*(CJ126&lt;&gt;0)</f>
        <v>76.594569816480458</v>
      </c>
      <c r="CL126" s="26">
        <f>CK126/$CK$127</f>
        <v>1.1273854844933829E-2</v>
      </c>
      <c r="CM126" s="47">
        <f>CL126 * $CJ$127</f>
        <v>76.594569816480458</v>
      </c>
      <c r="CN126" s="48">
        <f>IF(CD126&gt;0,V126,W126)</f>
        <v>9.0618470800726492</v>
      </c>
      <c r="CO126" s="65">
        <f>CM126/CN126</f>
        <v>8.4524235665943728</v>
      </c>
      <c r="CP126" s="70">
        <f>N126</f>
        <v>0</v>
      </c>
      <c r="CQ126" s="1">
        <f>BW126+BY126</f>
        <v>252</v>
      </c>
    </row>
    <row r="127" spans="1:95" ht="17" thickBot="1" x14ac:dyDescent="0.25">
      <c r="A127" s="4" t="s">
        <v>11</v>
      </c>
      <c r="B127" s="13">
        <f>AVERAGE(B2:B126)</f>
        <v>0.29599999999999999</v>
      </c>
      <c r="C127" s="13">
        <f>AVERAGE(C2:C126)</f>
        <v>0.496</v>
      </c>
      <c r="D127" s="6">
        <f>SUM(D2:D126)</f>
        <v>51.291776748532818</v>
      </c>
      <c r="E127" s="6">
        <f>SUM(E3:E126)</f>
        <v>73.110062515761342</v>
      </c>
      <c r="F127" s="4"/>
      <c r="G127" s="4"/>
      <c r="H127" s="4"/>
      <c r="I127" s="4"/>
      <c r="J127" s="4"/>
      <c r="K127" s="4"/>
      <c r="L127" s="4">
        <f>MIN(L2:L126)</f>
        <v>-0.77068808932781496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3">
        <f>SUM(X2:X126)</f>
        <v>129.73162103395182</v>
      </c>
      <c r="Y127" s="23"/>
      <c r="Z127" s="13"/>
      <c r="AA127" s="13"/>
      <c r="AB127" s="13"/>
      <c r="AC127" s="13"/>
      <c r="AD127" s="13"/>
      <c r="AE127" s="13"/>
      <c r="AF127" s="13"/>
      <c r="AG127" s="13"/>
      <c r="AH127" s="23">
        <f>MIN(AH2:AH126)</f>
        <v>-7.9040341213011109E-2</v>
      </c>
      <c r="AI127" s="13"/>
      <c r="AJ127" s="13"/>
      <c r="AK127" s="13"/>
      <c r="AL127" s="23">
        <f>MIN(AL2:AL126)</f>
        <v>-0.66434473742159872</v>
      </c>
      <c r="AM127" s="13"/>
      <c r="AN127" s="13"/>
      <c r="AO127" s="13"/>
      <c r="AP127" s="13"/>
      <c r="AQ127" s="13"/>
      <c r="AR127" s="18">
        <f>SUM(AR2:AR126)</f>
        <v>643.95694395016642</v>
      </c>
      <c r="AS127" s="18">
        <f>SUM(AS2:AS126)</f>
        <v>482.41303557441483</v>
      </c>
      <c r="AT127" s="18">
        <f>SUM(AT2:AT126)</f>
        <v>1691.9072913634427</v>
      </c>
      <c r="AU127" s="18">
        <f>SUM(AU2:AU126)</f>
        <v>643.95694395016642</v>
      </c>
      <c r="AV127" s="18">
        <f>SUM(AV2:AV126)</f>
        <v>482.41303557441483</v>
      </c>
      <c r="AW127" s="18">
        <f>SUM(AW2:AW126)</f>
        <v>1691.9072913634427</v>
      </c>
      <c r="AX127" s="4">
        <f>SUM(AX2:AX126)</f>
        <v>1</v>
      </c>
      <c r="AY127" s="4">
        <f>SUM(AY2:AY126)</f>
        <v>0.99999999999999989</v>
      </c>
      <c r="AZ127" s="4">
        <f>SUM(AZ2:AZ126)</f>
        <v>1</v>
      </c>
      <c r="BA127" s="7"/>
      <c r="BB127" s="9">
        <f>SUM(BB2:BB126)</f>
        <v>117395</v>
      </c>
      <c r="BC127" s="9">
        <f>SUM(BC2:BC126)</f>
        <v>121544.00000000006</v>
      </c>
      <c r="BD127" s="55">
        <f>SUM(BD2:BD126)</f>
        <v>4149.0000000000227</v>
      </c>
      <c r="BE127" s="9">
        <f>SUM(BE2:BE126)</f>
        <v>23733.665689968842</v>
      </c>
      <c r="BF127" s="9"/>
      <c r="BG127" s="9">
        <f>SUM(BG2:BG126)</f>
        <v>4149.0000000000236</v>
      </c>
      <c r="BH127" s="9"/>
      <c r="BI127" s="9"/>
      <c r="BJ127" s="9"/>
      <c r="BK127" s="9">
        <f>SUM(BK2:BK126)</f>
        <v>32898</v>
      </c>
      <c r="BL127" s="9">
        <f>SUM(BL2:BL126)</f>
        <v>143818</v>
      </c>
      <c r="BM127" s="9">
        <f>SUM(BM2:BM126)</f>
        <v>1905</v>
      </c>
      <c r="BN127" s="9">
        <f>SUM(BN2:BN126)</f>
        <v>178621</v>
      </c>
      <c r="BO127" s="9">
        <f>SUM(BO2:BO126)</f>
        <v>180555.99999999994</v>
      </c>
      <c r="BP127" s="55">
        <f>SUM(BP2:BP126)</f>
        <v>1935.0000000000214</v>
      </c>
      <c r="BQ127" s="9">
        <f>SUM(BQ2:BQ126)</f>
        <v>15789.589454178802</v>
      </c>
      <c r="BR127" s="9">
        <f>SUM(BR2:BR126)</f>
        <v>0.99999999999999978</v>
      </c>
      <c r="BS127" s="9">
        <f>SUM(BS2:BS126)</f>
        <v>1935.0000000000216</v>
      </c>
      <c r="BT127" s="9"/>
      <c r="BU127" s="9"/>
      <c r="BV127" s="9"/>
      <c r="BW127" s="6">
        <f>SUM(BW2:BW126)</f>
        <v>299372</v>
      </c>
      <c r="BX127" s="6">
        <f>SUM(BX2:BX126)</f>
        <v>306865.99999999994</v>
      </c>
      <c r="BY127" s="9">
        <f>SUM(BY2:BY126)</f>
        <v>3356</v>
      </c>
      <c r="BZ127" s="9">
        <f>SUM(BZ2:BZ126)</f>
        <v>4766</v>
      </c>
      <c r="CA127" s="55">
        <f>SUM(CA2:CA126)</f>
        <v>1410.0000000000007</v>
      </c>
      <c r="CB127" s="9">
        <f>SUM(CB2:CB126)</f>
        <v>1410.0000000000007</v>
      </c>
      <c r="CC127" s="9">
        <f>SUM(CC2:CC126)</f>
        <v>1</v>
      </c>
      <c r="CD127" s="9">
        <f>SUM(CD2:CD126)</f>
        <v>1410.0000000000007</v>
      </c>
      <c r="CE127" s="9"/>
      <c r="CF127" s="9"/>
      <c r="CH127" s="9">
        <f>SUM(CH2:CH126)</f>
        <v>1575</v>
      </c>
      <c r="CI127" s="9">
        <f>SUM(CI2:CI126)</f>
        <v>8369.0000000000018</v>
      </c>
      <c r="CJ127" s="55">
        <f>SUM(CJ2:CJ126)</f>
        <v>6794.0000000000018</v>
      </c>
      <c r="CK127" s="9">
        <f>SUM(CK2:CK126)</f>
        <v>6794.0000000000018</v>
      </c>
      <c r="CL127" s="9">
        <f>SUM(CL2:CL126)</f>
        <v>1.0000000000000002</v>
      </c>
      <c r="CM127" s="9">
        <f>SUM(CM2:CM126)</f>
        <v>6794.0000000000018</v>
      </c>
      <c r="CN127" s="9"/>
      <c r="CO127" s="9"/>
    </row>
    <row r="128" spans="1:95" x14ac:dyDescent="0.2">
      <c r="A128" s="11" t="s">
        <v>18</v>
      </c>
      <c r="B128" s="8"/>
      <c r="C128" s="8"/>
      <c r="D128" s="1"/>
      <c r="E128" s="1">
        <f>MEDIAN(E2:E126)</f>
        <v>0.62694922031187506</v>
      </c>
      <c r="L128">
        <f>PERCENTILE(L2:L126, 0.99)</f>
        <v>1.1171551852753505</v>
      </c>
      <c r="AN128" s="3" t="s">
        <v>137</v>
      </c>
      <c r="AO128" s="3" t="s">
        <v>138</v>
      </c>
      <c r="AP128" s="3" t="s">
        <v>140</v>
      </c>
      <c r="BB128" s="2" t="s">
        <v>96</v>
      </c>
      <c r="BY128">
        <f>BY127/BZ127</f>
        <v>0.70415442719261434</v>
      </c>
      <c r="CD128" s="1"/>
    </row>
    <row r="129" spans="1:93" x14ac:dyDescent="0.2">
      <c r="A129" s="12" t="s">
        <v>17</v>
      </c>
      <c r="B129" s="8"/>
      <c r="C129" s="8"/>
      <c r="D129" s="7"/>
      <c r="E129" s="7"/>
      <c r="F129" s="7"/>
      <c r="G129" s="7"/>
      <c r="H129" s="7"/>
      <c r="I129" s="34"/>
      <c r="J129" s="7"/>
      <c r="K129" s="7"/>
      <c r="N129" t="s">
        <v>73</v>
      </c>
      <c r="T129" s="7"/>
      <c r="U129" s="7"/>
      <c r="V129" s="7"/>
      <c r="Y129" s="7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 t="s">
        <v>139</v>
      </c>
      <c r="AP129" s="8" t="s">
        <v>141</v>
      </c>
      <c r="AQ129" s="8"/>
      <c r="AR129" s="8"/>
      <c r="AS129" s="17"/>
      <c r="AT129" s="17"/>
      <c r="AU129" s="17"/>
      <c r="AV129" s="17"/>
      <c r="AW129" s="17"/>
      <c r="AX129" s="17"/>
      <c r="AY129" s="7"/>
      <c r="AZ129" s="7"/>
      <c r="BA129" s="7"/>
      <c r="BB129" s="52" t="s">
        <v>97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CF129" s="7"/>
      <c r="CG129" t="s">
        <v>244</v>
      </c>
      <c r="CH129" s="66">
        <v>8369</v>
      </c>
      <c r="CO129" s="7"/>
    </row>
    <row r="130" spans="1:93" x14ac:dyDescent="0.2">
      <c r="A130" t="s">
        <v>23</v>
      </c>
      <c r="B130" s="3"/>
      <c r="C130" s="2" t="s">
        <v>24</v>
      </c>
      <c r="H130" s="7" t="s">
        <v>36</v>
      </c>
      <c r="I130">
        <v>0.99</v>
      </c>
      <c r="K130">
        <v>0.01</v>
      </c>
      <c r="N130" s="45">
        <v>1</v>
      </c>
      <c r="AP130" s="3" t="s">
        <v>142</v>
      </c>
      <c r="AZ130" s="7"/>
      <c r="BB130" s="2" t="s">
        <v>98</v>
      </c>
      <c r="BD130" s="7"/>
      <c r="BJ130" s="7"/>
      <c r="BN130" t="s">
        <v>50</v>
      </c>
      <c r="BV130" s="7"/>
      <c r="BX130" s="7"/>
      <c r="CF130" s="7"/>
      <c r="CG130" t="s">
        <v>245</v>
      </c>
      <c r="CH130">
        <f>CH129*$N$130</f>
        <v>8369</v>
      </c>
      <c r="CO130" s="7"/>
    </row>
    <row r="131" spans="1:93" x14ac:dyDescent="0.2">
      <c r="A131" s="5" t="s">
        <v>7</v>
      </c>
      <c r="B131" s="3"/>
      <c r="C131" t="s">
        <v>9</v>
      </c>
      <c r="D131" t="s">
        <v>12</v>
      </c>
      <c r="F131" t="s">
        <v>20</v>
      </c>
      <c r="H131" t="s">
        <v>38</v>
      </c>
      <c r="I131">
        <v>0.99</v>
      </c>
      <c r="J131" t="s">
        <v>39</v>
      </c>
      <c r="K131">
        <v>0.01</v>
      </c>
      <c r="BB131" s="2" t="s">
        <v>100</v>
      </c>
      <c r="BN131" t="s">
        <v>51</v>
      </c>
      <c r="CG131" t="s">
        <v>246</v>
      </c>
      <c r="CH131" t="s">
        <v>249</v>
      </c>
    </row>
    <row r="132" spans="1:93" x14ac:dyDescent="0.2">
      <c r="A132" s="5" t="s">
        <v>1</v>
      </c>
      <c r="B132" s="3"/>
      <c r="C132" s="3">
        <v>180556</v>
      </c>
      <c r="D132" s="1">
        <f>C132*$N$130</f>
        <v>180556</v>
      </c>
      <c r="F132">
        <f>D132/C132</f>
        <v>1</v>
      </c>
      <c r="H132" t="s">
        <v>40</v>
      </c>
      <c r="I132">
        <v>0.99</v>
      </c>
      <c r="J132" t="s">
        <v>41</v>
      </c>
      <c r="K132">
        <v>0.01</v>
      </c>
      <c r="BB132" s="2" t="s">
        <v>101</v>
      </c>
      <c r="BN132" t="s">
        <v>61</v>
      </c>
      <c r="BO132" t="s">
        <v>77</v>
      </c>
    </row>
    <row r="133" spans="1:93" x14ac:dyDescent="0.2">
      <c r="A133" s="5" t="s">
        <v>8</v>
      </c>
      <c r="B133" s="3"/>
      <c r="C133" s="3">
        <v>121544</v>
      </c>
      <c r="D133" s="1">
        <f>C133*$N$130</f>
        <v>121544</v>
      </c>
      <c r="F133">
        <f>D133/C133</f>
        <v>1</v>
      </c>
      <c r="H133" t="s">
        <v>42</v>
      </c>
      <c r="I133">
        <v>0.98</v>
      </c>
      <c r="J133" t="s">
        <v>37</v>
      </c>
      <c r="K133">
        <v>0.02</v>
      </c>
      <c r="BN133" s="35" t="s">
        <v>62</v>
      </c>
      <c r="BO133" t="s">
        <v>78</v>
      </c>
    </row>
    <row r="134" spans="1:93" x14ac:dyDescent="0.2">
      <c r="A134" s="5" t="s">
        <v>58</v>
      </c>
      <c r="B134" s="3"/>
      <c r="C134">
        <v>14540</v>
      </c>
      <c r="D134" s="1">
        <f>C134*$N$130</f>
        <v>14540</v>
      </c>
      <c r="F134">
        <f>D134/C134</f>
        <v>1</v>
      </c>
      <c r="H134" t="s">
        <v>43</v>
      </c>
      <c r="I134">
        <v>0.99</v>
      </c>
      <c r="J134" t="s">
        <v>37</v>
      </c>
      <c r="K134">
        <v>0.01</v>
      </c>
      <c r="BN134" t="s">
        <v>59</v>
      </c>
      <c r="BO134" t="s">
        <v>74</v>
      </c>
    </row>
    <row r="135" spans="1:93" x14ac:dyDescent="0.2">
      <c r="A135" s="5" t="s">
        <v>83</v>
      </c>
      <c r="B135" s="3"/>
      <c r="C135">
        <v>4766</v>
      </c>
      <c r="D135" s="1">
        <f>C135*$N$130</f>
        <v>4766</v>
      </c>
      <c r="F135">
        <f>D135/C135</f>
        <v>1</v>
      </c>
      <c r="H135" t="s">
        <v>44</v>
      </c>
      <c r="I135">
        <v>0.99</v>
      </c>
      <c r="J135" t="s">
        <v>37</v>
      </c>
      <c r="K135">
        <v>0.01</v>
      </c>
      <c r="BN135">
        <v>0</v>
      </c>
      <c r="BO135" s="36"/>
    </row>
    <row r="136" spans="1:93" x14ac:dyDescent="0.2">
      <c r="A136" s="5" t="s">
        <v>9</v>
      </c>
      <c r="B136" s="3"/>
      <c r="C136">
        <f>SUM(C132:C134)</f>
        <v>316640</v>
      </c>
      <c r="D136">
        <f>SUM(D132:D134)</f>
        <v>316640</v>
      </c>
      <c r="F136">
        <f>D136/C136</f>
        <v>1</v>
      </c>
      <c r="BN136" s="36" t="s">
        <v>60</v>
      </c>
      <c r="BO136" t="s">
        <v>75</v>
      </c>
    </row>
    <row r="137" spans="1:93" x14ac:dyDescent="0.2">
      <c r="A137" s="3"/>
      <c r="B137" s="3"/>
      <c r="BN137" s="36" t="s">
        <v>64</v>
      </c>
      <c r="BO137" t="s">
        <v>79</v>
      </c>
    </row>
    <row r="138" spans="1:93" x14ac:dyDescent="0.2">
      <c r="BN138" s="36" t="s">
        <v>63</v>
      </c>
      <c r="BO138" t="s">
        <v>76</v>
      </c>
    </row>
  </sheetData>
  <sortState xmlns:xlrd2="http://schemas.microsoft.com/office/spreadsheetml/2017/richdata2" ref="A2:CQ126">
    <sortCondition ref="A2:A126"/>
    <sortCondition ref="CD2:CD126"/>
    <sortCondition descending="1" ref="N2:N126"/>
    <sortCondition ref="BV2:BV126"/>
    <sortCondition ref="BJ2:BJ126"/>
    <sortCondition ref="CM2:CM126"/>
  </sortState>
  <conditionalFormatting sqref="G2:G126">
    <cfRule type="cellIs" dxfId="24" priority="303" operator="lessThanOrEqual">
      <formula>0.01</formula>
    </cfRule>
    <cfRule type="cellIs" dxfId="23" priority="304" operator="greaterThanOrEqual">
      <formula>0.99</formula>
    </cfRule>
  </conditionalFormatting>
  <conditionalFormatting sqref="B2:C126">
    <cfRule type="expression" dxfId="22" priority="221">
      <formula>$C2 &lt;&gt; $B2</formula>
    </cfRule>
  </conditionalFormatting>
  <conditionalFormatting sqref="P129:P130 Q130:R130 O2:P126">
    <cfRule type="cellIs" dxfId="21" priority="200" operator="greaterThan">
      <formula>0</formula>
    </cfRule>
  </conditionalFormatting>
  <conditionalFormatting sqref="Q2:R126">
    <cfRule type="cellIs" dxfId="20" priority="199" operator="greaterThan">
      <formula>0</formula>
    </cfRule>
  </conditionalFormatting>
  <conditionalFormatting sqref="AQ11:AQ12 AQ48 AQ23 AQ2:AQ7 AQ85:AQ86 AQ59:AQ60 AQ62:AQ65 AQ29:AQ31 AQ51 AQ33 AQ67 AQ53:AQ55 AQ89:AQ91 AQ123:AQ126 AQ14:AQ16 AQ18 AQ35:AQ36 AQ40 AQ93:AQ100 AQ106:AQ115 AQ21 AQ69 AQ74:AQ79 AQ38 AQ42:AQ43 AQ81 AQ103 AQ117:AQ118">
    <cfRule type="cellIs" dxfId="19" priority="26" operator="greaterThan">
      <formula>1</formula>
    </cfRule>
  </conditionalFormatting>
  <conditionalFormatting sqref="BA2:BA126 CF2:CF126 CO2:CP126">
    <cfRule type="cellIs" dxfId="18" priority="185" operator="greaterThan">
      <formula>0</formula>
    </cfRule>
    <cfRule type="cellIs" dxfId="17" priority="186" operator="lessThan">
      <formula>0</formula>
    </cfRule>
  </conditionalFormatting>
  <conditionalFormatting sqref="AP2:AP126">
    <cfRule type="cellIs" dxfId="16" priority="25" operator="between">
      <formula>0.01</formula>
      <formula>0.99</formula>
    </cfRule>
  </conditionalFormatting>
  <conditionalFormatting sqref="BD2:BD126">
    <cfRule type="colorScale" priority="24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6 BI2:BI126 BU2:BU126">
    <cfRule type="cellIs" dxfId="15" priority="22" operator="lessThan">
      <formula>0</formula>
    </cfRule>
    <cfRule type="cellIs" dxfId="14" priority="23" operator="greaterThan">
      <formula>0</formula>
    </cfRule>
  </conditionalFormatting>
  <conditionalFormatting sqref="BJ2:BJ126">
    <cfRule type="cellIs" dxfId="13" priority="18" operator="lessThanOrEqual">
      <formula>0.3333</formula>
    </cfRule>
  </conditionalFormatting>
  <conditionalFormatting sqref="BJ2:BJ126 BV2:BV126">
    <cfRule type="cellIs" dxfId="12" priority="17" operator="greaterThanOrEqual">
      <formula>2</formula>
    </cfRule>
  </conditionalFormatting>
  <conditionalFormatting sqref="AQ120">
    <cfRule type="cellIs" dxfId="11" priority="10" operator="greaterThan">
      <formula>1</formula>
    </cfRule>
  </conditionalFormatting>
  <conditionalFormatting sqref="AQ9">
    <cfRule type="cellIs" dxfId="10" priority="9" operator="greaterThan">
      <formula>1</formula>
    </cfRule>
  </conditionalFormatting>
  <conditionalFormatting sqref="D2:D126">
    <cfRule type="cellIs" dxfId="9" priority="13970" operator="greaterThanOrEqual">
      <formula>$I$135</formula>
    </cfRule>
    <cfRule type="cellIs" dxfId="8" priority="13971" operator="lessThanOrEqual">
      <formula>$K$135</formula>
    </cfRule>
  </conditionalFormatting>
  <conditionalFormatting sqref="K2:K126">
    <cfRule type="cellIs" dxfId="7" priority="14039" operator="greaterThanOrEqual">
      <formula>$I$134</formula>
    </cfRule>
    <cfRule type="cellIs" dxfId="6" priority="14040" operator="lessThanOrEqual">
      <formula>$K$134</formula>
    </cfRule>
  </conditionalFormatting>
  <conditionalFormatting sqref="CA2:CA126">
    <cfRule type="colorScale" priority="1404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6">
    <cfRule type="cellIs" dxfId="5" priority="14045" operator="lessThanOrEqual">
      <formula>$K$132</formula>
    </cfRule>
  </conditionalFormatting>
  <conditionalFormatting sqref="I2:I126">
    <cfRule type="cellIs" dxfId="4" priority="14047" operator="greaterThanOrEqual">
      <formula>$I$132</formula>
    </cfRule>
  </conditionalFormatting>
  <conditionalFormatting sqref="F2:F126">
    <cfRule type="cellIs" dxfId="3" priority="14049" operator="greaterThanOrEqual">
      <formula>$I$130</formula>
    </cfRule>
    <cfRule type="cellIs" dxfId="2" priority="14050" operator="lessThanOrEqual">
      <formula>$K$130</formula>
    </cfRule>
  </conditionalFormatting>
  <conditionalFormatting sqref="J2:J126">
    <cfRule type="cellIs" dxfId="1" priority="14053" operator="lessThanOrEqual">
      <formula>$K$133</formula>
    </cfRule>
    <cfRule type="cellIs" dxfId="0" priority="14054" operator="greaterThanOrEqual">
      <formula>$I$133</formula>
    </cfRule>
  </conditionalFormatting>
  <conditionalFormatting sqref="BP2:BP126">
    <cfRule type="colorScale" priority="14057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6">
    <cfRule type="colorScale" priority="14059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2022-10-21T23:57:23Z</dcterms:modified>
</cp:coreProperties>
</file>