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iansp/Learning/marketModeling/"/>
    </mc:Choice>
  </mc:AlternateContent>
  <xr:revisionPtr revIDLastSave="0" documentId="13_ncr:1_{EE76071B-CD3D-124A-8B57-E5ACEEF762F2}" xr6:coauthVersionLast="47" xr6:coauthVersionMax="47" xr10:uidLastSave="{00000000-0000-0000-0000-000000000000}"/>
  <bookViews>
    <workbookView xWindow="0" yWindow="500" windowWidth="44800" windowHeight="24700" tabRatio="500" xr2:uid="{00000000-000D-0000-FFFF-FFFF00000000}"/>
  </bookViews>
  <sheets>
    <sheet name="new" sheetId="12" r:id="rId1"/>
    <sheet name="Sheet1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N32" i="12" l="1"/>
  <c r="C172" i="12"/>
  <c r="CP161" i="12"/>
  <c r="CM161" i="12"/>
  <c r="BL161" i="12"/>
  <c r="BT161" i="12" s="1"/>
  <c r="CN161" i="12" s="1"/>
  <c r="BA161" i="12"/>
  <c r="CP160" i="12"/>
  <c r="CM160" i="12"/>
  <c r="BL160" i="12"/>
  <c r="BT160" i="12" s="1"/>
  <c r="CN160" i="12" s="1"/>
  <c r="BA160" i="12"/>
  <c r="CP159" i="12"/>
  <c r="CM159" i="12"/>
  <c r="BL159" i="12"/>
  <c r="BA159" i="12"/>
  <c r="CP158" i="12"/>
  <c r="CM158" i="12"/>
  <c r="BL158" i="12"/>
  <c r="BT158" i="12" s="1"/>
  <c r="CN158" i="12" s="1"/>
  <c r="BA158" i="12"/>
  <c r="CP157" i="12"/>
  <c r="CM157" i="12"/>
  <c r="BL157" i="12"/>
  <c r="BT157" i="12" s="1"/>
  <c r="CN157" i="12" s="1"/>
  <c r="BA157" i="12"/>
  <c r="CP156" i="12"/>
  <c r="CM156" i="12"/>
  <c r="BL156" i="12"/>
  <c r="BT156" i="12" s="1"/>
  <c r="CN156" i="12" s="1"/>
  <c r="BA156" i="12"/>
  <c r="CP155" i="12"/>
  <c r="CM155" i="12"/>
  <c r="BL155" i="12"/>
  <c r="BT155" i="12" s="1"/>
  <c r="CN155" i="12" s="1"/>
  <c r="BA155" i="12"/>
  <c r="CP154" i="12"/>
  <c r="CM154" i="12"/>
  <c r="BL154" i="12"/>
  <c r="BT154" i="12" s="1"/>
  <c r="CN154" i="12" s="1"/>
  <c r="BA154" i="12"/>
  <c r="CP153" i="12"/>
  <c r="CM153" i="12"/>
  <c r="BL153" i="12"/>
  <c r="BT153" i="12" s="1"/>
  <c r="CN153" i="12" s="1"/>
  <c r="BA153" i="12"/>
  <c r="CP152" i="12"/>
  <c r="CM152" i="12"/>
  <c r="BL152" i="12"/>
  <c r="BT152" i="12" s="1"/>
  <c r="CN152" i="12" s="1"/>
  <c r="BA152" i="12"/>
  <c r="CP151" i="12"/>
  <c r="CM151" i="12"/>
  <c r="BL151" i="12"/>
  <c r="BT151" i="12" s="1"/>
  <c r="CN151" i="12" s="1"/>
  <c r="BA151" i="12"/>
  <c r="CP150" i="12"/>
  <c r="CM150" i="12"/>
  <c r="BL150" i="12"/>
  <c r="BA150" i="12"/>
  <c r="CP149" i="12"/>
  <c r="CM149" i="12"/>
  <c r="BL149" i="12"/>
  <c r="BT149" i="12" s="1"/>
  <c r="CN149" i="12" s="1"/>
  <c r="BA149" i="12"/>
  <c r="CP148" i="12"/>
  <c r="CM148" i="12"/>
  <c r="BT148" i="12"/>
  <c r="CN148" i="12" s="1"/>
  <c r="BL148" i="12"/>
  <c r="BA148" i="12"/>
  <c r="CP147" i="12"/>
  <c r="CM147" i="12"/>
  <c r="BL147" i="12"/>
  <c r="BA147" i="12"/>
  <c r="CP146" i="12"/>
  <c r="CM146" i="12"/>
  <c r="BL146" i="12"/>
  <c r="BT146" i="12" s="1"/>
  <c r="CN146" i="12" s="1"/>
  <c r="BA146" i="12"/>
  <c r="CP145" i="12"/>
  <c r="CM145" i="12"/>
  <c r="BL145" i="12"/>
  <c r="BT145" i="12" s="1"/>
  <c r="CN145" i="12" s="1"/>
  <c r="BA145" i="12"/>
  <c r="CP144" i="12"/>
  <c r="CM144" i="12"/>
  <c r="BL144" i="12"/>
  <c r="BT144" i="12" s="1"/>
  <c r="CN144" i="12" s="1"/>
  <c r="BA144" i="12"/>
  <c r="CP143" i="12"/>
  <c r="CM143" i="12"/>
  <c r="BL143" i="12"/>
  <c r="BT143" i="12" s="1"/>
  <c r="CN143" i="12" s="1"/>
  <c r="BA143" i="12"/>
  <c r="CP142" i="12"/>
  <c r="CM142" i="12"/>
  <c r="BL142" i="12"/>
  <c r="BA142" i="12"/>
  <c r="CP141" i="12"/>
  <c r="CM141" i="12"/>
  <c r="BL141" i="12"/>
  <c r="BT141" i="12" s="1"/>
  <c r="CN141" i="12" s="1"/>
  <c r="BA141" i="12"/>
  <c r="CP140" i="12"/>
  <c r="CM140" i="12"/>
  <c r="BL140" i="12"/>
  <c r="BA140" i="12"/>
  <c r="CP139" i="12"/>
  <c r="CM139" i="12"/>
  <c r="BL139" i="12"/>
  <c r="BA139" i="12"/>
  <c r="CP138" i="12"/>
  <c r="CM138" i="12"/>
  <c r="BL138" i="12"/>
  <c r="BT138" i="12" s="1"/>
  <c r="CN138" i="12" s="1"/>
  <c r="BA138" i="12"/>
  <c r="CP137" i="12"/>
  <c r="CM137" i="12"/>
  <c r="BL137" i="12"/>
  <c r="BT137" i="12" s="1"/>
  <c r="CN137" i="12" s="1"/>
  <c r="BA137" i="12"/>
  <c r="CP136" i="12"/>
  <c r="CM136" i="12"/>
  <c r="BL136" i="12"/>
  <c r="BT136" i="12" s="1"/>
  <c r="CN136" i="12" s="1"/>
  <c r="BA136" i="12"/>
  <c r="CP135" i="12"/>
  <c r="CM135" i="12"/>
  <c r="BL135" i="12"/>
  <c r="BT135" i="12" s="1"/>
  <c r="CN135" i="12" s="1"/>
  <c r="BA135" i="12"/>
  <c r="CP134" i="12"/>
  <c r="CM134" i="12"/>
  <c r="BL134" i="12"/>
  <c r="BT134" i="12" s="1"/>
  <c r="CN134" i="12" s="1"/>
  <c r="BA134" i="12"/>
  <c r="CP133" i="12"/>
  <c r="CM133" i="12"/>
  <c r="BL133" i="12"/>
  <c r="BA133" i="12"/>
  <c r="CP132" i="12"/>
  <c r="CM132" i="12"/>
  <c r="BL132" i="12"/>
  <c r="BA132" i="12"/>
  <c r="CP131" i="12"/>
  <c r="CM131" i="12"/>
  <c r="BL131" i="12"/>
  <c r="BT131" i="12" s="1"/>
  <c r="CN131" i="12" s="1"/>
  <c r="BA131" i="12"/>
  <c r="CP130" i="12"/>
  <c r="CM130" i="12"/>
  <c r="BL130" i="12"/>
  <c r="BT130" i="12" s="1"/>
  <c r="CN130" i="12" s="1"/>
  <c r="BA130" i="12"/>
  <c r="CP129" i="12"/>
  <c r="CM129" i="12"/>
  <c r="BL129" i="12"/>
  <c r="BT129" i="12" s="1"/>
  <c r="CN129" i="12" s="1"/>
  <c r="BA129" i="12"/>
  <c r="CP128" i="12"/>
  <c r="CM128" i="12"/>
  <c r="BL128" i="12"/>
  <c r="BA128" i="12"/>
  <c r="CP127" i="12"/>
  <c r="CM127" i="12"/>
  <c r="BL127" i="12"/>
  <c r="BT127" i="12" s="1"/>
  <c r="CN127" i="12" s="1"/>
  <c r="BA127" i="12"/>
  <c r="CP126" i="12"/>
  <c r="CM126" i="12"/>
  <c r="BL126" i="12"/>
  <c r="BT126" i="12" s="1"/>
  <c r="CN126" i="12" s="1"/>
  <c r="BA126" i="12"/>
  <c r="CP125" i="12"/>
  <c r="CM125" i="12"/>
  <c r="BL125" i="12"/>
  <c r="BA125" i="12"/>
  <c r="CP124" i="12"/>
  <c r="CM124" i="12"/>
  <c r="BL124" i="12"/>
  <c r="BA124" i="12"/>
  <c r="CP123" i="12"/>
  <c r="CM123" i="12"/>
  <c r="BL123" i="12"/>
  <c r="BA123" i="12"/>
  <c r="CP122" i="12"/>
  <c r="CM122" i="12"/>
  <c r="BL122" i="12"/>
  <c r="BT122" i="12" s="1"/>
  <c r="CN122" i="12" s="1"/>
  <c r="BA122" i="12"/>
  <c r="CP121" i="12"/>
  <c r="CM121" i="12"/>
  <c r="BL121" i="12"/>
  <c r="BT121" i="12" s="1"/>
  <c r="CN121" i="12" s="1"/>
  <c r="BA121" i="12"/>
  <c r="CP120" i="12"/>
  <c r="CM120" i="12"/>
  <c r="BL120" i="12"/>
  <c r="BT120" i="12" s="1"/>
  <c r="CN120" i="12" s="1"/>
  <c r="BA120" i="12"/>
  <c r="CP119" i="12"/>
  <c r="CM119" i="12"/>
  <c r="BL119" i="12"/>
  <c r="BT119" i="12" s="1"/>
  <c r="CN119" i="12" s="1"/>
  <c r="BA119" i="12"/>
  <c r="CP118" i="12"/>
  <c r="CM118" i="12"/>
  <c r="BL118" i="12"/>
  <c r="BT118" i="12" s="1"/>
  <c r="CN118" i="12" s="1"/>
  <c r="BA118" i="12"/>
  <c r="CP117" i="12"/>
  <c r="CM117" i="12"/>
  <c r="BL117" i="12"/>
  <c r="BT117" i="12" s="1"/>
  <c r="CN117" i="12" s="1"/>
  <c r="BA117" i="12"/>
  <c r="CP116" i="12"/>
  <c r="CM116" i="12"/>
  <c r="BL116" i="12"/>
  <c r="BT116" i="12" s="1"/>
  <c r="CN116" i="12" s="1"/>
  <c r="BA116" i="12"/>
  <c r="CP115" i="12"/>
  <c r="CM115" i="12"/>
  <c r="BL115" i="12"/>
  <c r="BT115" i="12" s="1"/>
  <c r="CN115" i="12" s="1"/>
  <c r="BA115" i="12"/>
  <c r="CP114" i="12"/>
  <c r="CM114" i="12"/>
  <c r="BL114" i="12"/>
  <c r="BA114" i="12"/>
  <c r="CP113" i="12"/>
  <c r="CM113" i="12"/>
  <c r="BL113" i="12"/>
  <c r="BT113" i="12" s="1"/>
  <c r="CN113" i="12" s="1"/>
  <c r="BA113" i="12"/>
  <c r="CP112" i="12"/>
  <c r="CM112" i="12"/>
  <c r="BL112" i="12"/>
  <c r="BA112" i="12"/>
  <c r="CP111" i="12"/>
  <c r="CM111" i="12"/>
  <c r="BL111" i="12"/>
  <c r="BA111" i="12"/>
  <c r="CP110" i="12"/>
  <c r="CM110" i="12"/>
  <c r="BL110" i="12"/>
  <c r="BT110" i="12" s="1"/>
  <c r="CN110" i="12" s="1"/>
  <c r="BA110" i="12"/>
  <c r="CP109" i="12"/>
  <c r="CM109" i="12"/>
  <c r="BL109" i="12"/>
  <c r="BT109" i="12" s="1"/>
  <c r="CN109" i="12" s="1"/>
  <c r="BA109" i="12"/>
  <c r="CP108" i="12"/>
  <c r="CM108" i="12"/>
  <c r="BL108" i="12"/>
  <c r="BT108" i="12" s="1"/>
  <c r="CN108" i="12" s="1"/>
  <c r="BA108" i="12"/>
  <c r="CP107" i="12"/>
  <c r="CM107" i="12"/>
  <c r="BL107" i="12"/>
  <c r="BT107" i="12" s="1"/>
  <c r="CN107" i="12" s="1"/>
  <c r="BA107" i="12"/>
  <c r="CP106" i="12"/>
  <c r="CM106" i="12"/>
  <c r="BL106" i="12"/>
  <c r="BA106" i="12"/>
  <c r="CP105" i="12"/>
  <c r="CM105" i="12"/>
  <c r="BL105" i="12"/>
  <c r="BT105" i="12" s="1"/>
  <c r="CN105" i="12" s="1"/>
  <c r="BA105" i="12"/>
  <c r="CP104" i="12"/>
  <c r="CM104" i="12"/>
  <c r="BL104" i="12"/>
  <c r="BT104" i="12" s="1"/>
  <c r="CN104" i="12" s="1"/>
  <c r="BA104" i="12"/>
  <c r="CP103" i="12"/>
  <c r="CM103" i="12"/>
  <c r="BL103" i="12"/>
  <c r="BA103" i="12"/>
  <c r="CP102" i="12"/>
  <c r="CM102" i="12"/>
  <c r="BL102" i="12"/>
  <c r="BT102" i="12" s="1"/>
  <c r="CN102" i="12" s="1"/>
  <c r="BA102" i="12"/>
  <c r="CP101" i="12"/>
  <c r="CM101" i="12"/>
  <c r="BL101" i="12"/>
  <c r="BT101" i="12" s="1"/>
  <c r="CN101" i="12" s="1"/>
  <c r="BA101" i="12"/>
  <c r="CP100" i="12"/>
  <c r="CM100" i="12"/>
  <c r="BL100" i="12"/>
  <c r="BT100" i="12" s="1"/>
  <c r="CN100" i="12" s="1"/>
  <c r="BA100" i="12"/>
  <c r="CP99" i="12"/>
  <c r="CM99" i="12"/>
  <c r="BL99" i="12"/>
  <c r="BA99" i="12"/>
  <c r="CP98" i="12"/>
  <c r="CM98" i="12"/>
  <c r="BL98" i="12"/>
  <c r="BT98" i="12" s="1"/>
  <c r="CN98" i="12" s="1"/>
  <c r="BA98" i="12"/>
  <c r="CP97" i="12"/>
  <c r="CM97" i="12"/>
  <c r="BL97" i="12"/>
  <c r="BA97" i="12"/>
  <c r="CP96" i="12"/>
  <c r="CM96" i="12"/>
  <c r="BL96" i="12"/>
  <c r="BT96" i="12" s="1"/>
  <c r="CN96" i="12" s="1"/>
  <c r="BA96" i="12"/>
  <c r="CP95" i="12"/>
  <c r="CM95" i="12"/>
  <c r="BL95" i="12"/>
  <c r="BA95" i="12"/>
  <c r="CP94" i="12"/>
  <c r="CM94" i="12"/>
  <c r="BL94" i="12"/>
  <c r="BT94" i="12" s="1"/>
  <c r="CN94" i="12" s="1"/>
  <c r="BA94" i="12"/>
  <c r="CP93" i="12"/>
  <c r="CM93" i="12"/>
  <c r="BL93" i="12"/>
  <c r="BA93" i="12"/>
  <c r="CP92" i="12"/>
  <c r="CM92" i="12"/>
  <c r="BL92" i="12"/>
  <c r="BA92" i="12"/>
  <c r="CP91" i="12"/>
  <c r="CM91" i="12"/>
  <c r="BL91" i="12"/>
  <c r="BT91" i="12" s="1"/>
  <c r="CN91" i="12" s="1"/>
  <c r="BA91" i="12"/>
  <c r="CP90" i="12"/>
  <c r="CM90" i="12"/>
  <c r="BL90" i="12"/>
  <c r="BA90" i="12"/>
  <c r="CP89" i="12"/>
  <c r="CM89" i="12"/>
  <c r="BL89" i="12"/>
  <c r="BA89" i="12"/>
  <c r="CP88" i="12"/>
  <c r="CM88" i="12"/>
  <c r="BL88" i="12"/>
  <c r="BA88" i="12"/>
  <c r="CP87" i="12"/>
  <c r="CM87" i="12"/>
  <c r="BL87" i="12"/>
  <c r="BA87" i="12"/>
  <c r="CP86" i="12"/>
  <c r="CM86" i="12"/>
  <c r="BL86" i="12"/>
  <c r="BT86" i="12" s="1"/>
  <c r="CN86" i="12" s="1"/>
  <c r="BA86" i="12"/>
  <c r="CP85" i="12"/>
  <c r="CM85" i="12"/>
  <c r="BL85" i="12"/>
  <c r="BT85" i="12" s="1"/>
  <c r="CN85" i="12" s="1"/>
  <c r="BA85" i="12"/>
  <c r="CP84" i="12"/>
  <c r="CM84" i="12"/>
  <c r="BL84" i="12"/>
  <c r="BT84" i="12" s="1"/>
  <c r="CN84" i="12" s="1"/>
  <c r="BA84" i="12"/>
  <c r="CP83" i="12"/>
  <c r="CM83" i="12"/>
  <c r="BL83" i="12"/>
  <c r="BT83" i="12" s="1"/>
  <c r="CN83" i="12" s="1"/>
  <c r="BA83" i="12"/>
  <c r="CP82" i="12"/>
  <c r="CM82" i="12"/>
  <c r="BL82" i="12"/>
  <c r="BA82" i="12"/>
  <c r="CP81" i="12"/>
  <c r="CM81" i="12"/>
  <c r="BL81" i="12"/>
  <c r="BA81" i="12"/>
  <c r="CP80" i="12"/>
  <c r="CM80" i="12"/>
  <c r="BL80" i="12"/>
  <c r="BT80" i="12" s="1"/>
  <c r="CN80" i="12" s="1"/>
  <c r="BA80" i="12"/>
  <c r="CP79" i="12"/>
  <c r="CM79" i="12"/>
  <c r="BL79" i="12"/>
  <c r="BT79" i="12" s="1"/>
  <c r="CN79" i="12" s="1"/>
  <c r="BA79" i="12"/>
  <c r="CP78" i="12"/>
  <c r="CM78" i="12"/>
  <c r="BL78" i="12"/>
  <c r="BT78" i="12" s="1"/>
  <c r="CN78" i="12" s="1"/>
  <c r="BA78" i="12"/>
  <c r="CP77" i="12"/>
  <c r="CM77" i="12"/>
  <c r="BL77" i="12"/>
  <c r="BT77" i="12" s="1"/>
  <c r="CN77" i="12" s="1"/>
  <c r="BA77" i="12"/>
  <c r="CP76" i="12"/>
  <c r="CM76" i="12"/>
  <c r="BL76" i="12"/>
  <c r="BT76" i="12" s="1"/>
  <c r="CN76" i="12" s="1"/>
  <c r="BA76" i="12"/>
  <c r="CP75" i="12"/>
  <c r="CM75" i="12"/>
  <c r="BL75" i="12"/>
  <c r="BA75" i="12"/>
  <c r="CP74" i="12"/>
  <c r="CM74" i="12"/>
  <c r="BL74" i="12"/>
  <c r="BA74" i="12"/>
  <c r="CP73" i="12"/>
  <c r="CM73" i="12"/>
  <c r="BL73" i="12"/>
  <c r="BT73" i="12" s="1"/>
  <c r="CN73" i="12" s="1"/>
  <c r="BA73" i="12"/>
  <c r="CP72" i="12"/>
  <c r="CM72" i="12"/>
  <c r="BL72" i="12"/>
  <c r="BT72" i="12" s="1"/>
  <c r="CN72" i="12" s="1"/>
  <c r="BA72" i="12"/>
  <c r="CP71" i="12"/>
  <c r="CM71" i="12"/>
  <c r="BL71" i="12"/>
  <c r="BT71" i="12" s="1"/>
  <c r="CN71" i="12" s="1"/>
  <c r="BA71" i="12"/>
  <c r="CP70" i="12"/>
  <c r="CM70" i="12"/>
  <c r="BL70" i="12"/>
  <c r="BT70" i="12" s="1"/>
  <c r="CN70" i="12" s="1"/>
  <c r="BA70" i="12"/>
  <c r="CP69" i="12"/>
  <c r="CM69" i="12"/>
  <c r="BL69" i="12"/>
  <c r="BT69" i="12" s="1"/>
  <c r="CN69" i="12" s="1"/>
  <c r="BA69" i="12"/>
  <c r="CP68" i="12"/>
  <c r="CM68" i="12"/>
  <c r="BL68" i="12"/>
  <c r="BA68" i="12"/>
  <c r="CP67" i="12"/>
  <c r="CM67" i="12"/>
  <c r="BL67" i="12"/>
  <c r="BT67" i="12" s="1"/>
  <c r="CN67" i="12" s="1"/>
  <c r="BA67" i="12"/>
  <c r="CP66" i="12"/>
  <c r="CM66" i="12"/>
  <c r="BL66" i="12"/>
  <c r="BT66" i="12" s="1"/>
  <c r="CN66" i="12" s="1"/>
  <c r="BA66" i="12"/>
  <c r="CP65" i="12"/>
  <c r="CM65" i="12"/>
  <c r="BL65" i="12"/>
  <c r="BA65" i="12"/>
  <c r="CP64" i="12"/>
  <c r="CM64" i="12"/>
  <c r="BL64" i="12"/>
  <c r="BT64" i="12" s="1"/>
  <c r="CN64" i="12" s="1"/>
  <c r="BA64" i="12"/>
  <c r="CP63" i="12"/>
  <c r="CM63" i="12"/>
  <c r="BL63" i="12"/>
  <c r="BA63" i="12"/>
  <c r="CP62" i="12"/>
  <c r="CM62" i="12"/>
  <c r="BL62" i="12"/>
  <c r="BT62" i="12" s="1"/>
  <c r="CN62" i="12" s="1"/>
  <c r="BA62" i="12"/>
  <c r="CP61" i="12"/>
  <c r="CM61" i="12"/>
  <c r="BL61" i="12"/>
  <c r="BT61" i="12" s="1"/>
  <c r="CN61" i="12" s="1"/>
  <c r="BA61" i="12"/>
  <c r="CP60" i="12"/>
  <c r="CM60" i="12"/>
  <c r="BL60" i="12"/>
  <c r="BA60" i="12"/>
  <c r="CP59" i="12"/>
  <c r="CM59" i="12"/>
  <c r="BL59" i="12"/>
  <c r="BA59" i="12"/>
  <c r="CP58" i="12"/>
  <c r="CM58" i="12"/>
  <c r="BL58" i="12"/>
  <c r="BT58" i="12" s="1"/>
  <c r="CN58" i="12" s="1"/>
  <c r="BA58" i="12"/>
  <c r="CP57" i="12"/>
  <c r="CM57" i="12"/>
  <c r="BL57" i="12"/>
  <c r="BA57" i="12"/>
  <c r="CP56" i="12"/>
  <c r="CM56" i="12"/>
  <c r="BL56" i="12"/>
  <c r="BT56" i="12" s="1"/>
  <c r="CN56" i="12" s="1"/>
  <c r="BA56" i="12"/>
  <c r="CP55" i="12"/>
  <c r="CM55" i="12"/>
  <c r="BL55" i="12"/>
  <c r="BT55" i="12" s="1"/>
  <c r="CN55" i="12" s="1"/>
  <c r="BA55" i="12"/>
  <c r="CP54" i="12"/>
  <c r="CM54" i="12"/>
  <c r="BL54" i="12"/>
  <c r="BT54" i="12" s="1"/>
  <c r="CN54" i="12" s="1"/>
  <c r="BA54" i="12"/>
  <c r="CP53" i="12"/>
  <c r="CM53" i="12"/>
  <c r="BL53" i="12"/>
  <c r="BT53" i="12" s="1"/>
  <c r="CN53" i="12" s="1"/>
  <c r="BA53" i="12"/>
  <c r="CP52" i="12"/>
  <c r="CM52" i="12"/>
  <c r="BL52" i="12"/>
  <c r="BT52" i="12" s="1"/>
  <c r="CN52" i="12" s="1"/>
  <c r="BA52" i="12"/>
  <c r="CP51" i="12"/>
  <c r="CM51" i="12"/>
  <c r="BL51" i="12"/>
  <c r="BT51" i="12" s="1"/>
  <c r="CN51" i="12" s="1"/>
  <c r="BA51" i="12"/>
  <c r="CP50" i="12"/>
  <c r="CM50" i="12"/>
  <c r="BL50" i="12"/>
  <c r="BA50" i="12"/>
  <c r="CP49" i="12"/>
  <c r="CM49" i="12"/>
  <c r="BL49" i="12"/>
  <c r="BT49" i="12" s="1"/>
  <c r="CN49" i="12" s="1"/>
  <c r="BA49" i="12"/>
  <c r="CP48" i="12"/>
  <c r="CM48" i="12"/>
  <c r="BL48" i="12"/>
  <c r="BT48" i="12" s="1"/>
  <c r="CN48" i="12" s="1"/>
  <c r="BA48" i="12"/>
  <c r="CP47" i="12"/>
  <c r="CM47" i="12"/>
  <c r="BL47" i="12"/>
  <c r="BA47" i="12"/>
  <c r="CP46" i="12"/>
  <c r="CM46" i="12"/>
  <c r="BL46" i="12"/>
  <c r="BT46" i="12" s="1"/>
  <c r="CN46" i="12" s="1"/>
  <c r="BA46" i="12"/>
  <c r="CP45" i="12"/>
  <c r="CM45" i="12"/>
  <c r="BL45" i="12"/>
  <c r="BA45" i="12"/>
  <c r="CP44" i="12"/>
  <c r="CM44" i="12"/>
  <c r="BL44" i="12"/>
  <c r="BT44" i="12" s="1"/>
  <c r="CN44" i="12" s="1"/>
  <c r="BA44" i="12"/>
  <c r="CP43" i="12"/>
  <c r="CM43" i="12"/>
  <c r="BL43" i="12"/>
  <c r="BT43" i="12" s="1"/>
  <c r="CN43" i="12" s="1"/>
  <c r="BA43" i="12"/>
  <c r="CP42" i="12"/>
  <c r="CM42" i="12"/>
  <c r="BL42" i="12"/>
  <c r="BA42" i="12"/>
  <c r="CP41" i="12"/>
  <c r="CM41" i="12"/>
  <c r="BL41" i="12"/>
  <c r="BT41" i="12" s="1"/>
  <c r="CN41" i="12" s="1"/>
  <c r="BA41" i="12"/>
  <c r="CP40" i="12"/>
  <c r="CM40" i="12"/>
  <c r="BL40" i="12"/>
  <c r="BT40" i="12" s="1"/>
  <c r="CN40" i="12" s="1"/>
  <c r="BA40" i="12"/>
  <c r="CP39" i="12"/>
  <c r="CM39" i="12"/>
  <c r="BL39" i="12"/>
  <c r="BT39" i="12" s="1"/>
  <c r="CN39" i="12" s="1"/>
  <c r="BA39" i="12"/>
  <c r="CP38" i="12"/>
  <c r="CM38" i="12"/>
  <c r="BL38" i="12"/>
  <c r="BT38" i="12" s="1"/>
  <c r="CN38" i="12" s="1"/>
  <c r="BA38" i="12"/>
  <c r="CP37" i="12"/>
  <c r="CM37" i="12"/>
  <c r="BL37" i="12"/>
  <c r="BA37" i="12"/>
  <c r="CP36" i="12"/>
  <c r="CM36" i="12"/>
  <c r="BL36" i="12"/>
  <c r="BA36" i="12"/>
  <c r="CP35" i="12"/>
  <c r="CM35" i="12"/>
  <c r="BL35" i="12"/>
  <c r="BA35" i="12"/>
  <c r="CP34" i="12"/>
  <c r="CM34" i="12"/>
  <c r="BL34" i="12"/>
  <c r="BA34" i="12"/>
  <c r="CP33" i="12"/>
  <c r="CM33" i="12"/>
  <c r="BL33" i="12"/>
  <c r="BT33" i="12" s="1"/>
  <c r="CN33" i="12" s="1"/>
  <c r="BA33" i="12"/>
  <c r="CP32" i="12"/>
  <c r="CM32" i="12"/>
  <c r="BL32" i="12"/>
  <c r="BT32" i="12" s="1"/>
  <c r="BA32" i="12"/>
  <c r="CP31" i="12"/>
  <c r="CM31" i="12"/>
  <c r="BL31" i="12"/>
  <c r="BT31" i="12" s="1"/>
  <c r="CN31" i="12" s="1"/>
  <c r="BA31" i="12"/>
  <c r="CP30" i="12"/>
  <c r="CM30" i="12"/>
  <c r="BL30" i="12"/>
  <c r="BT30" i="12" s="1"/>
  <c r="CN30" i="12" s="1"/>
  <c r="BA30" i="12"/>
  <c r="CP29" i="12"/>
  <c r="CM29" i="12"/>
  <c r="BL29" i="12"/>
  <c r="BT29" i="12" s="1"/>
  <c r="CN29" i="12" s="1"/>
  <c r="BA29" i="12"/>
  <c r="CP28" i="12"/>
  <c r="CM28" i="12"/>
  <c r="BL28" i="12"/>
  <c r="BT28" i="12" s="1"/>
  <c r="CN28" i="12" s="1"/>
  <c r="BA28" i="12"/>
  <c r="CP27" i="12"/>
  <c r="CM27" i="12"/>
  <c r="BL27" i="12"/>
  <c r="BT27" i="12" s="1"/>
  <c r="CN27" i="12" s="1"/>
  <c r="BA27" i="12"/>
  <c r="CP26" i="12"/>
  <c r="CM26" i="12"/>
  <c r="BL26" i="12"/>
  <c r="BT26" i="12" s="1"/>
  <c r="CN26" i="12" s="1"/>
  <c r="BA26" i="12"/>
  <c r="CP25" i="12"/>
  <c r="CM25" i="12"/>
  <c r="BL25" i="12"/>
  <c r="BT25" i="12" s="1"/>
  <c r="CN25" i="12" s="1"/>
  <c r="BA25" i="12"/>
  <c r="CP24" i="12"/>
  <c r="CM24" i="12"/>
  <c r="BL24" i="12"/>
  <c r="BT24" i="12" s="1"/>
  <c r="CN24" i="12" s="1"/>
  <c r="BA24" i="12"/>
  <c r="CP23" i="12"/>
  <c r="CM23" i="12"/>
  <c r="BL23" i="12"/>
  <c r="BA23" i="12"/>
  <c r="CP22" i="12"/>
  <c r="CM22" i="12"/>
  <c r="BL22" i="12"/>
  <c r="BT22" i="12" s="1"/>
  <c r="CN22" i="12" s="1"/>
  <c r="BA22" i="12"/>
  <c r="CP21" i="12"/>
  <c r="CM21" i="12"/>
  <c r="BL21" i="12"/>
  <c r="BA21" i="12"/>
  <c r="CP20" i="12"/>
  <c r="CM20" i="12"/>
  <c r="BL20" i="12"/>
  <c r="BT20" i="12" s="1"/>
  <c r="CN20" i="12" s="1"/>
  <c r="BA20" i="12"/>
  <c r="CP19" i="12"/>
  <c r="CM19" i="12"/>
  <c r="BL19" i="12"/>
  <c r="BT19" i="12" s="1"/>
  <c r="CN19" i="12" s="1"/>
  <c r="BA19" i="12"/>
  <c r="CP18" i="12"/>
  <c r="CM18" i="12"/>
  <c r="BL18" i="12"/>
  <c r="BT18" i="12" s="1"/>
  <c r="CN18" i="12" s="1"/>
  <c r="BA18" i="12"/>
  <c r="CP17" i="12"/>
  <c r="CM17" i="12"/>
  <c r="BL17" i="12"/>
  <c r="BT17" i="12" s="1"/>
  <c r="CN17" i="12" s="1"/>
  <c r="BA17" i="12"/>
  <c r="CP16" i="12"/>
  <c r="CM16" i="12"/>
  <c r="BL16" i="12"/>
  <c r="BT16" i="12" s="1"/>
  <c r="CN16" i="12" s="1"/>
  <c r="BA16" i="12"/>
  <c r="CP15" i="12"/>
  <c r="CM15" i="12"/>
  <c r="BL15" i="12"/>
  <c r="BA15" i="12"/>
  <c r="CP14" i="12"/>
  <c r="CM14" i="12"/>
  <c r="BL14" i="12"/>
  <c r="BT14" i="12" s="1"/>
  <c r="CN14" i="12" s="1"/>
  <c r="BA14" i="12"/>
  <c r="CP13" i="12"/>
  <c r="CM13" i="12"/>
  <c r="BL13" i="12"/>
  <c r="BT13" i="12" s="1"/>
  <c r="CN13" i="12" s="1"/>
  <c r="BA13" i="12"/>
  <c r="CP12" i="12"/>
  <c r="CM12" i="12"/>
  <c r="BL12" i="12"/>
  <c r="BT12" i="12" s="1"/>
  <c r="CN12" i="12" s="1"/>
  <c r="BA12" i="12"/>
  <c r="CP11" i="12"/>
  <c r="CM11" i="12"/>
  <c r="BL11" i="12"/>
  <c r="BT11" i="12" s="1"/>
  <c r="CN11" i="12" s="1"/>
  <c r="BA11" i="12"/>
  <c r="CP10" i="12"/>
  <c r="CM10" i="12"/>
  <c r="BL10" i="12"/>
  <c r="BA10" i="12"/>
  <c r="CP9" i="12"/>
  <c r="CM9" i="12"/>
  <c r="BL9" i="12"/>
  <c r="BT9" i="12" s="1"/>
  <c r="CN9" i="12" s="1"/>
  <c r="BA9" i="12"/>
  <c r="CP8" i="12"/>
  <c r="CM8" i="12"/>
  <c r="BL8" i="12"/>
  <c r="BT8" i="12" s="1"/>
  <c r="CN8" i="12" s="1"/>
  <c r="BA8" i="12"/>
  <c r="CP7" i="12"/>
  <c r="CM7" i="12"/>
  <c r="BL7" i="12"/>
  <c r="BT7" i="12" s="1"/>
  <c r="CN7" i="12" s="1"/>
  <c r="BA7" i="12"/>
  <c r="CP6" i="12"/>
  <c r="CM6" i="12"/>
  <c r="BL6" i="12"/>
  <c r="BT6" i="12" s="1"/>
  <c r="CN6" i="12" s="1"/>
  <c r="BA6" i="12"/>
  <c r="CP5" i="12"/>
  <c r="CM5" i="12"/>
  <c r="BL5" i="12"/>
  <c r="BT5" i="12" s="1"/>
  <c r="CN5" i="12" s="1"/>
  <c r="BA5" i="12"/>
  <c r="CP4" i="12"/>
  <c r="CM4" i="12"/>
  <c r="BL4" i="12"/>
  <c r="BT4" i="12" s="1"/>
  <c r="CN4" i="12" s="1"/>
  <c r="BA4" i="12"/>
  <c r="CP3" i="12"/>
  <c r="CM3" i="12"/>
  <c r="BL3" i="12"/>
  <c r="BT3" i="12" s="1"/>
  <c r="CN3" i="12" s="1"/>
  <c r="BA3" i="12"/>
  <c r="AK161" i="12"/>
  <c r="AJ161" i="12"/>
  <c r="AG161" i="12"/>
  <c r="AF161" i="12"/>
  <c r="Y161" i="12"/>
  <c r="X161" i="12"/>
  <c r="U161" i="12"/>
  <c r="W161" i="12" s="1"/>
  <c r="T161" i="12"/>
  <c r="V161" i="12" s="1"/>
  <c r="AK160" i="12"/>
  <c r="AJ160" i="12"/>
  <c r="AG160" i="12"/>
  <c r="AF160" i="12"/>
  <c r="Y160" i="12"/>
  <c r="X160" i="12"/>
  <c r="U160" i="12"/>
  <c r="W160" i="12" s="1"/>
  <c r="T160" i="12"/>
  <c r="V160" i="12" s="1"/>
  <c r="AK159" i="12"/>
  <c r="AJ159" i="12"/>
  <c r="AG159" i="12"/>
  <c r="AF159" i="12"/>
  <c r="Y159" i="12"/>
  <c r="X159" i="12"/>
  <c r="U159" i="12"/>
  <c r="W159" i="12" s="1"/>
  <c r="T159" i="12"/>
  <c r="V159" i="12" s="1"/>
  <c r="AK158" i="12"/>
  <c r="AJ158" i="12"/>
  <c r="AG158" i="12"/>
  <c r="AF158" i="12"/>
  <c r="Y158" i="12"/>
  <c r="X158" i="12"/>
  <c r="U158" i="12"/>
  <c r="W158" i="12" s="1"/>
  <c r="T158" i="12"/>
  <c r="V158" i="12" s="1"/>
  <c r="AK157" i="12"/>
  <c r="AJ157" i="12"/>
  <c r="AG157" i="12"/>
  <c r="AF157" i="12"/>
  <c r="Y157" i="12"/>
  <c r="X157" i="12"/>
  <c r="U157" i="12"/>
  <c r="W157" i="12" s="1"/>
  <c r="T157" i="12"/>
  <c r="V157" i="12" s="1"/>
  <c r="AK156" i="12"/>
  <c r="AJ156" i="12"/>
  <c r="AG156" i="12"/>
  <c r="AF156" i="12"/>
  <c r="Y156" i="12"/>
  <c r="X156" i="12"/>
  <c r="U156" i="12"/>
  <c r="W156" i="12" s="1"/>
  <c r="T156" i="12"/>
  <c r="V156" i="12" s="1"/>
  <c r="AK155" i="12"/>
  <c r="AJ155" i="12"/>
  <c r="AG155" i="12"/>
  <c r="AF155" i="12"/>
  <c r="Y155" i="12"/>
  <c r="X155" i="12"/>
  <c r="U155" i="12"/>
  <c r="W155" i="12" s="1"/>
  <c r="T155" i="12"/>
  <c r="V155" i="12" s="1"/>
  <c r="AK154" i="12"/>
  <c r="AJ154" i="12"/>
  <c r="AG154" i="12"/>
  <c r="AF154" i="12"/>
  <c r="Y154" i="12"/>
  <c r="X154" i="12"/>
  <c r="U154" i="12"/>
  <c r="W154" i="12" s="1"/>
  <c r="T154" i="12"/>
  <c r="V154" i="12" s="1"/>
  <c r="AK153" i="12"/>
  <c r="AJ153" i="12"/>
  <c r="AG153" i="12"/>
  <c r="AF153" i="12"/>
  <c r="Y153" i="12"/>
  <c r="X153" i="12"/>
  <c r="U153" i="12"/>
  <c r="W153" i="12" s="1"/>
  <c r="T153" i="12"/>
  <c r="V153" i="12" s="1"/>
  <c r="AK152" i="12"/>
  <c r="AJ152" i="12"/>
  <c r="AG152" i="12"/>
  <c r="AF152" i="12"/>
  <c r="Y152" i="12"/>
  <c r="X152" i="12"/>
  <c r="U152" i="12"/>
  <c r="W152" i="12" s="1"/>
  <c r="T152" i="12"/>
  <c r="V152" i="12" s="1"/>
  <c r="AK151" i="12"/>
  <c r="AJ151" i="12"/>
  <c r="AG151" i="12"/>
  <c r="AF151" i="12"/>
  <c r="Y151" i="12"/>
  <c r="X151" i="12"/>
  <c r="U151" i="12"/>
  <c r="W151" i="12" s="1"/>
  <c r="T151" i="12"/>
  <c r="V151" i="12" s="1"/>
  <c r="AK150" i="12"/>
  <c r="AJ150" i="12"/>
  <c r="AG150" i="12"/>
  <c r="AF150" i="12"/>
  <c r="Y150" i="12"/>
  <c r="X150" i="12"/>
  <c r="U150" i="12"/>
  <c r="W150" i="12" s="1"/>
  <c r="T150" i="12"/>
  <c r="V150" i="12" s="1"/>
  <c r="AK149" i="12"/>
  <c r="AL149" i="12" s="1"/>
  <c r="AJ149" i="12"/>
  <c r="AG149" i="12"/>
  <c r="AF149" i="12"/>
  <c r="Y149" i="12"/>
  <c r="X149" i="12"/>
  <c r="U149" i="12"/>
  <c r="W149" i="12" s="1"/>
  <c r="T149" i="12"/>
  <c r="V149" i="12" s="1"/>
  <c r="AK148" i="12"/>
  <c r="AJ148" i="12"/>
  <c r="AG148" i="12"/>
  <c r="AF148" i="12"/>
  <c r="Y148" i="12"/>
  <c r="X148" i="12"/>
  <c r="U148" i="12"/>
  <c r="W148" i="12" s="1"/>
  <c r="T148" i="12"/>
  <c r="V148" i="12" s="1"/>
  <c r="AK147" i="12"/>
  <c r="AJ147" i="12"/>
  <c r="AG147" i="12"/>
  <c r="AF147" i="12"/>
  <c r="Y147" i="12"/>
  <c r="X147" i="12"/>
  <c r="U147" i="12"/>
  <c r="W147" i="12" s="1"/>
  <c r="T147" i="12"/>
  <c r="V147" i="12" s="1"/>
  <c r="AK146" i="12"/>
  <c r="AJ146" i="12"/>
  <c r="AG146" i="12"/>
  <c r="AF146" i="12"/>
  <c r="Y146" i="12"/>
  <c r="X146" i="12"/>
  <c r="U146" i="12"/>
  <c r="W146" i="12" s="1"/>
  <c r="T146" i="12"/>
  <c r="V146" i="12" s="1"/>
  <c r="AK145" i="12"/>
  <c r="AJ145" i="12"/>
  <c r="AG145" i="12"/>
  <c r="AF145" i="12"/>
  <c r="Y145" i="12"/>
  <c r="X145" i="12"/>
  <c r="U145" i="12"/>
  <c r="W145" i="12" s="1"/>
  <c r="T145" i="12"/>
  <c r="V145" i="12" s="1"/>
  <c r="AK144" i="12"/>
  <c r="AJ144" i="12"/>
  <c r="AG144" i="12"/>
  <c r="AF144" i="12"/>
  <c r="Y144" i="12"/>
  <c r="X144" i="12"/>
  <c r="U144" i="12"/>
  <c r="W144" i="12" s="1"/>
  <c r="T144" i="12"/>
  <c r="V144" i="12" s="1"/>
  <c r="AK143" i="12"/>
  <c r="AJ143" i="12"/>
  <c r="AG143" i="12"/>
  <c r="AF143" i="12"/>
  <c r="Y143" i="12"/>
  <c r="X143" i="12"/>
  <c r="U143" i="12"/>
  <c r="W143" i="12" s="1"/>
  <c r="T143" i="12"/>
  <c r="V143" i="12" s="1"/>
  <c r="AK142" i="12"/>
  <c r="AJ142" i="12"/>
  <c r="AG142" i="12"/>
  <c r="AF142" i="12"/>
  <c r="Y142" i="12"/>
  <c r="X142" i="12"/>
  <c r="U142" i="12"/>
  <c r="W142" i="12" s="1"/>
  <c r="T142" i="12"/>
  <c r="V142" i="12" s="1"/>
  <c r="AK141" i="12"/>
  <c r="AJ141" i="12"/>
  <c r="AG141" i="12"/>
  <c r="AF141" i="12"/>
  <c r="Y141" i="12"/>
  <c r="X141" i="12"/>
  <c r="U141" i="12"/>
  <c r="W141" i="12" s="1"/>
  <c r="T141" i="12"/>
  <c r="V141" i="12" s="1"/>
  <c r="AK140" i="12"/>
  <c r="AJ140" i="12"/>
  <c r="AG140" i="12"/>
  <c r="AF140" i="12"/>
  <c r="Y140" i="12"/>
  <c r="X140" i="12"/>
  <c r="U140" i="12"/>
  <c r="W140" i="12" s="1"/>
  <c r="T140" i="12"/>
  <c r="V140" i="12" s="1"/>
  <c r="AK139" i="12"/>
  <c r="AJ139" i="12"/>
  <c r="AG139" i="12"/>
  <c r="AF139" i="12"/>
  <c r="Y139" i="12"/>
  <c r="X139" i="12"/>
  <c r="U139" i="12"/>
  <c r="W139" i="12" s="1"/>
  <c r="T139" i="12"/>
  <c r="V139" i="12" s="1"/>
  <c r="AK138" i="12"/>
  <c r="AJ138" i="12"/>
  <c r="AG138" i="12"/>
  <c r="AF138" i="12"/>
  <c r="Y138" i="12"/>
  <c r="X138" i="12"/>
  <c r="U138" i="12"/>
  <c r="W138" i="12" s="1"/>
  <c r="T138" i="12"/>
  <c r="V138" i="12" s="1"/>
  <c r="AK137" i="12"/>
  <c r="AJ137" i="12"/>
  <c r="AG137" i="12"/>
  <c r="AF137" i="12"/>
  <c r="Y137" i="12"/>
  <c r="X137" i="12"/>
  <c r="U137" i="12"/>
  <c r="W137" i="12" s="1"/>
  <c r="T137" i="12"/>
  <c r="V137" i="12" s="1"/>
  <c r="AK136" i="12"/>
  <c r="AJ136" i="12"/>
  <c r="AG136" i="12"/>
  <c r="AF136" i="12"/>
  <c r="Y136" i="12"/>
  <c r="X136" i="12"/>
  <c r="U136" i="12"/>
  <c r="W136" i="12" s="1"/>
  <c r="T136" i="12"/>
  <c r="V136" i="12" s="1"/>
  <c r="AK135" i="12"/>
  <c r="AJ135" i="12"/>
  <c r="AG135" i="12"/>
  <c r="AF135" i="12"/>
  <c r="Y135" i="12"/>
  <c r="X135" i="12"/>
  <c r="U135" i="12"/>
  <c r="W135" i="12" s="1"/>
  <c r="T135" i="12"/>
  <c r="V135" i="12" s="1"/>
  <c r="AK134" i="12"/>
  <c r="AJ134" i="12"/>
  <c r="AG134" i="12"/>
  <c r="AF134" i="12"/>
  <c r="Y134" i="12"/>
  <c r="X134" i="12"/>
  <c r="U134" i="12"/>
  <c r="W134" i="12" s="1"/>
  <c r="T134" i="12"/>
  <c r="V134" i="12" s="1"/>
  <c r="AK133" i="12"/>
  <c r="AJ133" i="12"/>
  <c r="AG133" i="12"/>
  <c r="AF133" i="12"/>
  <c r="Y133" i="12"/>
  <c r="X133" i="12"/>
  <c r="U133" i="12"/>
  <c r="W133" i="12" s="1"/>
  <c r="T133" i="12"/>
  <c r="V133" i="12" s="1"/>
  <c r="AK132" i="12"/>
  <c r="AJ132" i="12"/>
  <c r="AG132" i="12"/>
  <c r="AF132" i="12"/>
  <c r="Y132" i="12"/>
  <c r="X132" i="12"/>
  <c r="U132" i="12"/>
  <c r="W132" i="12" s="1"/>
  <c r="T132" i="12"/>
  <c r="V132" i="12" s="1"/>
  <c r="AK131" i="12"/>
  <c r="AJ131" i="12"/>
  <c r="AG131" i="12"/>
  <c r="AF131" i="12"/>
  <c r="Y131" i="12"/>
  <c r="X131" i="12"/>
  <c r="U131" i="12"/>
  <c r="W131" i="12" s="1"/>
  <c r="T131" i="12"/>
  <c r="V131" i="12" s="1"/>
  <c r="AK130" i="12"/>
  <c r="AJ130" i="12"/>
  <c r="AG130" i="12"/>
  <c r="AF130" i="12"/>
  <c r="Y130" i="12"/>
  <c r="X130" i="12"/>
  <c r="U130" i="12"/>
  <c r="W130" i="12" s="1"/>
  <c r="T130" i="12"/>
  <c r="V130" i="12" s="1"/>
  <c r="AK129" i="12"/>
  <c r="AJ129" i="12"/>
  <c r="AG129" i="12"/>
  <c r="AF129" i="12"/>
  <c r="Y129" i="12"/>
  <c r="X129" i="12"/>
  <c r="U129" i="12"/>
  <c r="W129" i="12" s="1"/>
  <c r="T129" i="12"/>
  <c r="V129" i="12" s="1"/>
  <c r="AK128" i="12"/>
  <c r="AJ128" i="12"/>
  <c r="AG128" i="12"/>
  <c r="AF128" i="12"/>
  <c r="Y128" i="12"/>
  <c r="X128" i="12"/>
  <c r="U128" i="12"/>
  <c r="W128" i="12" s="1"/>
  <c r="T128" i="12"/>
  <c r="V128" i="12" s="1"/>
  <c r="AK127" i="12"/>
  <c r="AJ127" i="12"/>
  <c r="AG127" i="12"/>
  <c r="AF127" i="12"/>
  <c r="Y127" i="12"/>
  <c r="X127" i="12"/>
  <c r="U127" i="12"/>
  <c r="W127" i="12" s="1"/>
  <c r="T127" i="12"/>
  <c r="V127" i="12" s="1"/>
  <c r="AK126" i="12"/>
  <c r="AJ126" i="12"/>
  <c r="AG126" i="12"/>
  <c r="AF126" i="12"/>
  <c r="Y126" i="12"/>
  <c r="X126" i="12"/>
  <c r="U126" i="12"/>
  <c r="W126" i="12" s="1"/>
  <c r="T126" i="12"/>
  <c r="V126" i="12" s="1"/>
  <c r="AK125" i="12"/>
  <c r="AJ125" i="12"/>
  <c r="AG125" i="12"/>
  <c r="AF125" i="12"/>
  <c r="Y125" i="12"/>
  <c r="X125" i="12"/>
  <c r="U125" i="12"/>
  <c r="W125" i="12" s="1"/>
  <c r="T125" i="12"/>
  <c r="V125" i="12" s="1"/>
  <c r="AK124" i="12"/>
  <c r="AJ124" i="12"/>
  <c r="AG124" i="12"/>
  <c r="AF124" i="12"/>
  <c r="Y124" i="12"/>
  <c r="X124" i="12"/>
  <c r="U124" i="12"/>
  <c r="W124" i="12" s="1"/>
  <c r="T124" i="12"/>
  <c r="V124" i="12" s="1"/>
  <c r="AK123" i="12"/>
  <c r="AJ123" i="12"/>
  <c r="AG123" i="12"/>
  <c r="AF123" i="12"/>
  <c r="Y123" i="12"/>
  <c r="X123" i="12"/>
  <c r="U123" i="12"/>
  <c r="W123" i="12" s="1"/>
  <c r="T123" i="12"/>
  <c r="V123" i="12" s="1"/>
  <c r="AK122" i="12"/>
  <c r="AJ122" i="12"/>
  <c r="AG122" i="12"/>
  <c r="AF122" i="12"/>
  <c r="Y122" i="12"/>
  <c r="X122" i="12"/>
  <c r="U122" i="12"/>
  <c r="W122" i="12" s="1"/>
  <c r="T122" i="12"/>
  <c r="V122" i="12" s="1"/>
  <c r="AK121" i="12"/>
  <c r="AJ121" i="12"/>
  <c r="AG121" i="12"/>
  <c r="AF121" i="12"/>
  <c r="Y121" i="12"/>
  <c r="X121" i="12"/>
  <c r="U121" i="12"/>
  <c r="W121" i="12" s="1"/>
  <c r="T121" i="12"/>
  <c r="V121" i="12" s="1"/>
  <c r="AK120" i="12"/>
  <c r="AJ120" i="12"/>
  <c r="AG120" i="12"/>
  <c r="AF120" i="12"/>
  <c r="Y120" i="12"/>
  <c r="X120" i="12"/>
  <c r="U120" i="12"/>
  <c r="W120" i="12" s="1"/>
  <c r="T120" i="12"/>
  <c r="V120" i="12" s="1"/>
  <c r="AK119" i="12"/>
  <c r="AJ119" i="12"/>
  <c r="AG119" i="12"/>
  <c r="AF119" i="12"/>
  <c r="Y119" i="12"/>
  <c r="X119" i="12"/>
  <c r="U119" i="12"/>
  <c r="W119" i="12" s="1"/>
  <c r="T119" i="12"/>
  <c r="V119" i="12" s="1"/>
  <c r="AK118" i="12"/>
  <c r="AJ118" i="12"/>
  <c r="AG118" i="12"/>
  <c r="AF118" i="12"/>
  <c r="Y118" i="12"/>
  <c r="X118" i="12"/>
  <c r="U118" i="12"/>
  <c r="W118" i="12" s="1"/>
  <c r="T118" i="12"/>
  <c r="V118" i="12" s="1"/>
  <c r="AK117" i="12"/>
  <c r="AJ117" i="12"/>
  <c r="AG117" i="12"/>
  <c r="AF117" i="12"/>
  <c r="Y117" i="12"/>
  <c r="X117" i="12"/>
  <c r="U117" i="12"/>
  <c r="W117" i="12" s="1"/>
  <c r="T117" i="12"/>
  <c r="V117" i="12" s="1"/>
  <c r="AK116" i="12"/>
  <c r="AJ116" i="12"/>
  <c r="AG116" i="12"/>
  <c r="AF116" i="12"/>
  <c r="Y116" i="12"/>
  <c r="X116" i="12"/>
  <c r="U116" i="12"/>
  <c r="W116" i="12" s="1"/>
  <c r="T116" i="12"/>
  <c r="V116" i="12" s="1"/>
  <c r="AK115" i="12"/>
  <c r="AJ115" i="12"/>
  <c r="AG115" i="12"/>
  <c r="AF115" i="12"/>
  <c r="Y115" i="12"/>
  <c r="X115" i="12"/>
  <c r="U115" i="12"/>
  <c r="W115" i="12" s="1"/>
  <c r="T115" i="12"/>
  <c r="V115" i="12" s="1"/>
  <c r="AK114" i="12"/>
  <c r="AJ114" i="12"/>
  <c r="AG114" i="12"/>
  <c r="AF114" i="12"/>
  <c r="Y114" i="12"/>
  <c r="X114" i="12"/>
  <c r="U114" i="12"/>
  <c r="W114" i="12" s="1"/>
  <c r="T114" i="12"/>
  <c r="V114" i="12" s="1"/>
  <c r="AK113" i="12"/>
  <c r="AJ113" i="12"/>
  <c r="AG113" i="12"/>
  <c r="AF113" i="12"/>
  <c r="Y113" i="12"/>
  <c r="X113" i="12"/>
  <c r="U113" i="12"/>
  <c r="W113" i="12" s="1"/>
  <c r="T113" i="12"/>
  <c r="V113" i="12" s="1"/>
  <c r="AK112" i="12"/>
  <c r="AJ112" i="12"/>
  <c r="AG112" i="12"/>
  <c r="AF112" i="12"/>
  <c r="Y112" i="12"/>
  <c r="X112" i="12"/>
  <c r="U112" i="12"/>
  <c r="W112" i="12" s="1"/>
  <c r="T112" i="12"/>
  <c r="V112" i="12" s="1"/>
  <c r="AK111" i="12"/>
  <c r="AJ111" i="12"/>
  <c r="AG111" i="12"/>
  <c r="AF111" i="12"/>
  <c r="Y111" i="12"/>
  <c r="X111" i="12"/>
  <c r="U111" i="12"/>
  <c r="W111" i="12" s="1"/>
  <c r="T111" i="12"/>
  <c r="V111" i="12" s="1"/>
  <c r="AK110" i="12"/>
  <c r="AJ110" i="12"/>
  <c r="AG110" i="12"/>
  <c r="AF110" i="12"/>
  <c r="Y110" i="12"/>
  <c r="X110" i="12"/>
  <c r="U110" i="12"/>
  <c r="W110" i="12" s="1"/>
  <c r="T110" i="12"/>
  <c r="V110" i="12" s="1"/>
  <c r="AK109" i="12"/>
  <c r="AJ109" i="12"/>
  <c r="AG109" i="12"/>
  <c r="AF109" i="12"/>
  <c r="Y109" i="12"/>
  <c r="X109" i="12"/>
  <c r="U109" i="12"/>
  <c r="W109" i="12" s="1"/>
  <c r="T109" i="12"/>
  <c r="V109" i="12" s="1"/>
  <c r="AK108" i="12"/>
  <c r="AJ108" i="12"/>
  <c r="AG108" i="12"/>
  <c r="AF108" i="12"/>
  <c r="Y108" i="12"/>
  <c r="X108" i="12"/>
  <c r="U108" i="12"/>
  <c r="W108" i="12" s="1"/>
  <c r="T108" i="12"/>
  <c r="V108" i="12" s="1"/>
  <c r="AK107" i="12"/>
  <c r="AJ107" i="12"/>
  <c r="AG107" i="12"/>
  <c r="AF107" i="12"/>
  <c r="Y107" i="12"/>
  <c r="X107" i="12"/>
  <c r="U107" i="12"/>
  <c r="W107" i="12" s="1"/>
  <c r="T107" i="12"/>
  <c r="V107" i="12" s="1"/>
  <c r="AK106" i="12"/>
  <c r="AJ106" i="12"/>
  <c r="AG106" i="12"/>
  <c r="AF106" i="12"/>
  <c r="Y106" i="12"/>
  <c r="X106" i="12"/>
  <c r="U106" i="12"/>
  <c r="W106" i="12" s="1"/>
  <c r="T106" i="12"/>
  <c r="V106" i="12" s="1"/>
  <c r="AK105" i="12"/>
  <c r="AJ105" i="12"/>
  <c r="AG105" i="12"/>
  <c r="AF105" i="12"/>
  <c r="Y105" i="12"/>
  <c r="X105" i="12"/>
  <c r="U105" i="12"/>
  <c r="W105" i="12" s="1"/>
  <c r="T105" i="12"/>
  <c r="V105" i="12" s="1"/>
  <c r="AK104" i="12"/>
  <c r="AJ104" i="12"/>
  <c r="AG104" i="12"/>
  <c r="AF104" i="12"/>
  <c r="Y104" i="12"/>
  <c r="X104" i="12"/>
  <c r="U104" i="12"/>
  <c r="W104" i="12" s="1"/>
  <c r="T104" i="12"/>
  <c r="V104" i="12" s="1"/>
  <c r="AK103" i="12"/>
  <c r="AJ103" i="12"/>
  <c r="AG103" i="12"/>
  <c r="AH103" i="12" s="1"/>
  <c r="AF103" i="12"/>
  <c r="Y103" i="12"/>
  <c r="X103" i="12"/>
  <c r="U103" i="12"/>
  <c r="W103" i="12" s="1"/>
  <c r="T103" i="12"/>
  <c r="V103" i="12" s="1"/>
  <c r="AK102" i="12"/>
  <c r="AJ102" i="12"/>
  <c r="AG102" i="12"/>
  <c r="AF102" i="12"/>
  <c r="Y102" i="12"/>
  <c r="X102" i="12"/>
  <c r="U102" i="12"/>
  <c r="W102" i="12" s="1"/>
  <c r="T102" i="12"/>
  <c r="V102" i="12" s="1"/>
  <c r="AK101" i="12"/>
  <c r="AJ101" i="12"/>
  <c r="AG101" i="12"/>
  <c r="AF101" i="12"/>
  <c r="Y101" i="12"/>
  <c r="X101" i="12"/>
  <c r="U101" i="12"/>
  <c r="W101" i="12" s="1"/>
  <c r="T101" i="12"/>
  <c r="V101" i="12" s="1"/>
  <c r="AK100" i="12"/>
  <c r="AJ100" i="12"/>
  <c r="AG100" i="12"/>
  <c r="AF100" i="12"/>
  <c r="Y100" i="12"/>
  <c r="X100" i="12"/>
  <c r="U100" i="12"/>
  <c r="W100" i="12" s="1"/>
  <c r="T100" i="12"/>
  <c r="V100" i="12" s="1"/>
  <c r="AK99" i="12"/>
  <c r="AJ99" i="12"/>
  <c r="AG99" i="12"/>
  <c r="AF99" i="12"/>
  <c r="Y99" i="12"/>
  <c r="X99" i="12"/>
  <c r="U99" i="12"/>
  <c r="W99" i="12" s="1"/>
  <c r="T99" i="12"/>
  <c r="V99" i="12" s="1"/>
  <c r="AK98" i="12"/>
  <c r="AJ98" i="12"/>
  <c r="AG98" i="12"/>
  <c r="AF98" i="12"/>
  <c r="Y98" i="12"/>
  <c r="X98" i="12"/>
  <c r="U98" i="12"/>
  <c r="W98" i="12" s="1"/>
  <c r="T98" i="12"/>
  <c r="V98" i="12" s="1"/>
  <c r="AK97" i="12"/>
  <c r="AJ97" i="12"/>
  <c r="AG97" i="12"/>
  <c r="AF97" i="12"/>
  <c r="Y97" i="12"/>
  <c r="X97" i="12"/>
  <c r="U97" i="12"/>
  <c r="W97" i="12" s="1"/>
  <c r="T97" i="12"/>
  <c r="V97" i="12" s="1"/>
  <c r="AK96" i="12"/>
  <c r="AJ96" i="12"/>
  <c r="AG96" i="12"/>
  <c r="AF96" i="12"/>
  <c r="Y96" i="12"/>
  <c r="X96" i="12"/>
  <c r="U96" i="12"/>
  <c r="W96" i="12" s="1"/>
  <c r="T96" i="12"/>
  <c r="V96" i="12" s="1"/>
  <c r="AK95" i="12"/>
  <c r="AJ95" i="12"/>
  <c r="AG95" i="12"/>
  <c r="AF95" i="12"/>
  <c r="Y95" i="12"/>
  <c r="X95" i="12"/>
  <c r="U95" i="12"/>
  <c r="W95" i="12" s="1"/>
  <c r="T95" i="12"/>
  <c r="V95" i="12" s="1"/>
  <c r="AK94" i="12"/>
  <c r="AJ94" i="12"/>
  <c r="AG94" i="12"/>
  <c r="AF94" i="12"/>
  <c r="Y94" i="12"/>
  <c r="X94" i="12"/>
  <c r="U94" i="12"/>
  <c r="W94" i="12" s="1"/>
  <c r="T94" i="12"/>
  <c r="V94" i="12" s="1"/>
  <c r="AK93" i="12"/>
  <c r="AJ93" i="12"/>
  <c r="AG93" i="12"/>
  <c r="AF93" i="12"/>
  <c r="Y93" i="12"/>
  <c r="X93" i="12"/>
  <c r="U93" i="12"/>
  <c r="W93" i="12" s="1"/>
  <c r="T93" i="12"/>
  <c r="V93" i="12" s="1"/>
  <c r="AK92" i="12"/>
  <c r="AJ92" i="12"/>
  <c r="AG92" i="12"/>
  <c r="AF92" i="12"/>
  <c r="Y92" i="12"/>
  <c r="X92" i="12"/>
  <c r="U92" i="12"/>
  <c r="W92" i="12" s="1"/>
  <c r="T92" i="12"/>
  <c r="V92" i="12" s="1"/>
  <c r="AK91" i="12"/>
  <c r="AJ91" i="12"/>
  <c r="AG91" i="12"/>
  <c r="AF91" i="12"/>
  <c r="Y91" i="12"/>
  <c r="X91" i="12"/>
  <c r="U91" i="12"/>
  <c r="W91" i="12" s="1"/>
  <c r="T91" i="12"/>
  <c r="V91" i="12" s="1"/>
  <c r="AK90" i="12"/>
  <c r="AJ90" i="12"/>
  <c r="AG90" i="12"/>
  <c r="AF90" i="12"/>
  <c r="Y90" i="12"/>
  <c r="X90" i="12"/>
  <c r="U90" i="12"/>
  <c r="W90" i="12" s="1"/>
  <c r="T90" i="12"/>
  <c r="V90" i="12" s="1"/>
  <c r="AK89" i="12"/>
  <c r="AJ89" i="12"/>
  <c r="AG89" i="12"/>
  <c r="AF89" i="12"/>
  <c r="Y89" i="12"/>
  <c r="X89" i="12"/>
  <c r="U89" i="12"/>
  <c r="W89" i="12" s="1"/>
  <c r="T89" i="12"/>
  <c r="V89" i="12" s="1"/>
  <c r="AK88" i="12"/>
  <c r="AJ88" i="12"/>
  <c r="AG88" i="12"/>
  <c r="AF88" i="12"/>
  <c r="Y88" i="12"/>
  <c r="X88" i="12"/>
  <c r="U88" i="12"/>
  <c r="W88" i="12" s="1"/>
  <c r="T88" i="12"/>
  <c r="V88" i="12" s="1"/>
  <c r="AK87" i="12"/>
  <c r="AJ87" i="12"/>
  <c r="AG87" i="12"/>
  <c r="AF87" i="12"/>
  <c r="Y87" i="12"/>
  <c r="X87" i="12"/>
  <c r="U87" i="12"/>
  <c r="W87" i="12" s="1"/>
  <c r="T87" i="12"/>
  <c r="V87" i="12" s="1"/>
  <c r="AK86" i="12"/>
  <c r="AJ86" i="12"/>
  <c r="AG86" i="12"/>
  <c r="AF86" i="12"/>
  <c r="Y86" i="12"/>
  <c r="X86" i="12"/>
  <c r="U86" i="12"/>
  <c r="W86" i="12" s="1"/>
  <c r="T86" i="12"/>
  <c r="V86" i="12" s="1"/>
  <c r="AK85" i="12"/>
  <c r="AJ85" i="12"/>
  <c r="AG85" i="12"/>
  <c r="AF85" i="12"/>
  <c r="Y85" i="12"/>
  <c r="X85" i="12"/>
  <c r="U85" i="12"/>
  <c r="W85" i="12" s="1"/>
  <c r="T85" i="12"/>
  <c r="V85" i="12" s="1"/>
  <c r="AK84" i="12"/>
  <c r="AJ84" i="12"/>
  <c r="AG84" i="12"/>
  <c r="AF84" i="12"/>
  <c r="Y84" i="12"/>
  <c r="X84" i="12"/>
  <c r="U84" i="12"/>
  <c r="W84" i="12" s="1"/>
  <c r="T84" i="12"/>
  <c r="V84" i="12" s="1"/>
  <c r="AK83" i="12"/>
  <c r="AJ83" i="12"/>
  <c r="AG83" i="12"/>
  <c r="AF83" i="12"/>
  <c r="Y83" i="12"/>
  <c r="X83" i="12"/>
  <c r="U83" i="12"/>
  <c r="W83" i="12" s="1"/>
  <c r="T83" i="12"/>
  <c r="V83" i="12" s="1"/>
  <c r="AK82" i="12"/>
  <c r="AJ82" i="12"/>
  <c r="AG82" i="12"/>
  <c r="AF82" i="12"/>
  <c r="Y82" i="12"/>
  <c r="X82" i="12"/>
  <c r="U82" i="12"/>
  <c r="W82" i="12" s="1"/>
  <c r="T82" i="12"/>
  <c r="V82" i="12" s="1"/>
  <c r="AK81" i="12"/>
  <c r="AJ81" i="12"/>
  <c r="AG81" i="12"/>
  <c r="AF81" i="12"/>
  <c r="Y81" i="12"/>
  <c r="X81" i="12"/>
  <c r="U81" i="12"/>
  <c r="W81" i="12" s="1"/>
  <c r="T81" i="12"/>
  <c r="V81" i="12" s="1"/>
  <c r="AK80" i="12"/>
  <c r="AJ80" i="12"/>
  <c r="AG80" i="12"/>
  <c r="AF80" i="12"/>
  <c r="Y80" i="12"/>
  <c r="X80" i="12"/>
  <c r="U80" i="12"/>
  <c r="W80" i="12" s="1"/>
  <c r="T80" i="12"/>
  <c r="V80" i="12" s="1"/>
  <c r="AK79" i="12"/>
  <c r="AJ79" i="12"/>
  <c r="AG79" i="12"/>
  <c r="AF79" i="12"/>
  <c r="Y79" i="12"/>
  <c r="X79" i="12"/>
  <c r="U79" i="12"/>
  <c r="W79" i="12" s="1"/>
  <c r="T79" i="12"/>
  <c r="V79" i="12" s="1"/>
  <c r="AK78" i="12"/>
  <c r="AJ78" i="12"/>
  <c r="AG78" i="12"/>
  <c r="AF78" i="12"/>
  <c r="Y78" i="12"/>
  <c r="X78" i="12"/>
  <c r="U78" i="12"/>
  <c r="W78" i="12" s="1"/>
  <c r="T78" i="12"/>
  <c r="V78" i="12" s="1"/>
  <c r="AK77" i="12"/>
  <c r="AJ77" i="12"/>
  <c r="AG77" i="12"/>
  <c r="AF77" i="12"/>
  <c r="Y77" i="12"/>
  <c r="X77" i="12"/>
  <c r="U77" i="12"/>
  <c r="W77" i="12" s="1"/>
  <c r="T77" i="12"/>
  <c r="V77" i="12" s="1"/>
  <c r="AK76" i="12"/>
  <c r="AJ76" i="12"/>
  <c r="AG76" i="12"/>
  <c r="AF76" i="12"/>
  <c r="Y76" i="12"/>
  <c r="X76" i="12"/>
  <c r="U76" i="12"/>
  <c r="W76" i="12" s="1"/>
  <c r="T76" i="12"/>
  <c r="V76" i="12" s="1"/>
  <c r="AK75" i="12"/>
  <c r="AJ75" i="12"/>
  <c r="AG75" i="12"/>
  <c r="AF75" i="12"/>
  <c r="Y75" i="12"/>
  <c r="X75" i="12"/>
  <c r="U75" i="12"/>
  <c r="W75" i="12" s="1"/>
  <c r="T75" i="12"/>
  <c r="V75" i="12" s="1"/>
  <c r="AK74" i="12"/>
  <c r="AJ74" i="12"/>
  <c r="AG74" i="12"/>
  <c r="AF74" i="12"/>
  <c r="Y74" i="12"/>
  <c r="X74" i="12"/>
  <c r="U74" i="12"/>
  <c r="W74" i="12" s="1"/>
  <c r="T74" i="12"/>
  <c r="V74" i="12" s="1"/>
  <c r="AK73" i="12"/>
  <c r="AJ73" i="12"/>
  <c r="AG73" i="12"/>
  <c r="AF73" i="12"/>
  <c r="Y73" i="12"/>
  <c r="X73" i="12"/>
  <c r="U73" i="12"/>
  <c r="W73" i="12" s="1"/>
  <c r="T73" i="12"/>
  <c r="V73" i="12" s="1"/>
  <c r="AK72" i="12"/>
  <c r="AJ72" i="12"/>
  <c r="AG72" i="12"/>
  <c r="AF72" i="12"/>
  <c r="Y72" i="12"/>
  <c r="X72" i="12"/>
  <c r="U72" i="12"/>
  <c r="W72" i="12" s="1"/>
  <c r="T72" i="12"/>
  <c r="V72" i="12" s="1"/>
  <c r="AK71" i="12"/>
  <c r="AJ71" i="12"/>
  <c r="AG71" i="12"/>
  <c r="AF71" i="12"/>
  <c r="Y71" i="12"/>
  <c r="X71" i="12"/>
  <c r="U71" i="12"/>
  <c r="W71" i="12" s="1"/>
  <c r="T71" i="12"/>
  <c r="V71" i="12" s="1"/>
  <c r="AK70" i="12"/>
  <c r="AJ70" i="12"/>
  <c r="AG70" i="12"/>
  <c r="AF70" i="12"/>
  <c r="Y70" i="12"/>
  <c r="X70" i="12"/>
  <c r="U70" i="12"/>
  <c r="W70" i="12" s="1"/>
  <c r="T70" i="12"/>
  <c r="V70" i="12" s="1"/>
  <c r="AK69" i="12"/>
  <c r="AJ69" i="12"/>
  <c r="AG69" i="12"/>
  <c r="AF69" i="12"/>
  <c r="Y69" i="12"/>
  <c r="X69" i="12"/>
  <c r="U69" i="12"/>
  <c r="W69" i="12" s="1"/>
  <c r="T69" i="12"/>
  <c r="V69" i="12" s="1"/>
  <c r="AK68" i="12"/>
  <c r="AJ68" i="12"/>
  <c r="AG68" i="12"/>
  <c r="AF68" i="12"/>
  <c r="Y68" i="12"/>
  <c r="X68" i="12"/>
  <c r="U68" i="12"/>
  <c r="W68" i="12" s="1"/>
  <c r="T68" i="12"/>
  <c r="V68" i="12" s="1"/>
  <c r="AK67" i="12"/>
  <c r="AJ67" i="12"/>
  <c r="AG67" i="12"/>
  <c r="AF67" i="12"/>
  <c r="Y67" i="12"/>
  <c r="X67" i="12"/>
  <c r="U67" i="12"/>
  <c r="W67" i="12" s="1"/>
  <c r="T67" i="12"/>
  <c r="V67" i="12" s="1"/>
  <c r="AK66" i="12"/>
  <c r="AJ66" i="12"/>
  <c r="AG66" i="12"/>
  <c r="AF66" i="12"/>
  <c r="Y66" i="12"/>
  <c r="X66" i="12"/>
  <c r="U66" i="12"/>
  <c r="W66" i="12" s="1"/>
  <c r="T66" i="12"/>
  <c r="V66" i="12" s="1"/>
  <c r="AK65" i="12"/>
  <c r="AJ65" i="12"/>
  <c r="AG65" i="12"/>
  <c r="AF65" i="12"/>
  <c r="Y65" i="12"/>
  <c r="X65" i="12"/>
  <c r="U65" i="12"/>
  <c r="W65" i="12" s="1"/>
  <c r="T65" i="12"/>
  <c r="V65" i="12" s="1"/>
  <c r="AK64" i="12"/>
  <c r="AJ64" i="12"/>
  <c r="AG64" i="12"/>
  <c r="AF64" i="12"/>
  <c r="Y64" i="12"/>
  <c r="X64" i="12"/>
  <c r="U64" i="12"/>
  <c r="W64" i="12" s="1"/>
  <c r="T64" i="12"/>
  <c r="V64" i="12" s="1"/>
  <c r="AK63" i="12"/>
  <c r="AJ63" i="12"/>
  <c r="AG63" i="12"/>
  <c r="AF63" i="12"/>
  <c r="Y63" i="12"/>
  <c r="X63" i="12"/>
  <c r="U63" i="12"/>
  <c r="W63" i="12" s="1"/>
  <c r="T63" i="12"/>
  <c r="V63" i="12" s="1"/>
  <c r="AK62" i="12"/>
  <c r="AJ62" i="12"/>
  <c r="AG62" i="12"/>
  <c r="AF62" i="12"/>
  <c r="Y62" i="12"/>
  <c r="X62" i="12"/>
  <c r="U62" i="12"/>
  <c r="W62" i="12" s="1"/>
  <c r="T62" i="12"/>
  <c r="V62" i="12" s="1"/>
  <c r="AK61" i="12"/>
  <c r="AJ61" i="12"/>
  <c r="AG61" i="12"/>
  <c r="AF61" i="12"/>
  <c r="Y61" i="12"/>
  <c r="X61" i="12"/>
  <c r="U61" i="12"/>
  <c r="W61" i="12" s="1"/>
  <c r="T61" i="12"/>
  <c r="V61" i="12" s="1"/>
  <c r="AK60" i="12"/>
  <c r="AJ60" i="12"/>
  <c r="AG60" i="12"/>
  <c r="AF60" i="12"/>
  <c r="Y60" i="12"/>
  <c r="X60" i="12"/>
  <c r="U60" i="12"/>
  <c r="W60" i="12" s="1"/>
  <c r="T60" i="12"/>
  <c r="V60" i="12" s="1"/>
  <c r="AK59" i="12"/>
  <c r="AJ59" i="12"/>
  <c r="AG59" i="12"/>
  <c r="AF59" i="12"/>
  <c r="Y59" i="12"/>
  <c r="X59" i="12"/>
  <c r="U59" i="12"/>
  <c r="W59" i="12" s="1"/>
  <c r="T59" i="12"/>
  <c r="V59" i="12" s="1"/>
  <c r="AK58" i="12"/>
  <c r="AJ58" i="12"/>
  <c r="AG58" i="12"/>
  <c r="AF58" i="12"/>
  <c r="Y58" i="12"/>
  <c r="X58" i="12"/>
  <c r="U58" i="12"/>
  <c r="W58" i="12" s="1"/>
  <c r="T58" i="12"/>
  <c r="V58" i="12" s="1"/>
  <c r="AK57" i="12"/>
  <c r="AJ57" i="12"/>
  <c r="AG57" i="12"/>
  <c r="AF57" i="12"/>
  <c r="Y57" i="12"/>
  <c r="X57" i="12"/>
  <c r="U57" i="12"/>
  <c r="W57" i="12" s="1"/>
  <c r="T57" i="12"/>
  <c r="V57" i="12" s="1"/>
  <c r="AK56" i="12"/>
  <c r="AJ56" i="12"/>
  <c r="AG56" i="12"/>
  <c r="AF56" i="12"/>
  <c r="Y56" i="12"/>
  <c r="X56" i="12"/>
  <c r="U56" i="12"/>
  <c r="W56" i="12" s="1"/>
  <c r="T56" i="12"/>
  <c r="V56" i="12" s="1"/>
  <c r="AK55" i="12"/>
  <c r="AJ55" i="12"/>
  <c r="AG55" i="12"/>
  <c r="AF55" i="12"/>
  <c r="Y55" i="12"/>
  <c r="X55" i="12"/>
  <c r="U55" i="12"/>
  <c r="W55" i="12" s="1"/>
  <c r="T55" i="12"/>
  <c r="V55" i="12" s="1"/>
  <c r="AK54" i="12"/>
  <c r="AJ54" i="12"/>
  <c r="AG54" i="12"/>
  <c r="AF54" i="12"/>
  <c r="Y54" i="12"/>
  <c r="X54" i="12"/>
  <c r="U54" i="12"/>
  <c r="W54" i="12" s="1"/>
  <c r="T54" i="12"/>
  <c r="V54" i="12" s="1"/>
  <c r="AK53" i="12"/>
  <c r="AJ53" i="12"/>
  <c r="AG53" i="12"/>
  <c r="AF53" i="12"/>
  <c r="Y53" i="12"/>
  <c r="X53" i="12"/>
  <c r="U53" i="12"/>
  <c r="W53" i="12" s="1"/>
  <c r="T53" i="12"/>
  <c r="V53" i="12" s="1"/>
  <c r="AK52" i="12"/>
  <c r="AJ52" i="12"/>
  <c r="AG52" i="12"/>
  <c r="AF52" i="12"/>
  <c r="Y52" i="12"/>
  <c r="X52" i="12"/>
  <c r="U52" i="12"/>
  <c r="W52" i="12" s="1"/>
  <c r="T52" i="12"/>
  <c r="V52" i="12" s="1"/>
  <c r="AK51" i="12"/>
  <c r="AJ51" i="12"/>
  <c r="AG51" i="12"/>
  <c r="AF51" i="12"/>
  <c r="Y51" i="12"/>
  <c r="X51" i="12"/>
  <c r="U51" i="12"/>
  <c r="W51" i="12" s="1"/>
  <c r="T51" i="12"/>
  <c r="V51" i="12" s="1"/>
  <c r="AK50" i="12"/>
  <c r="AJ50" i="12"/>
  <c r="AG50" i="12"/>
  <c r="AF50" i="12"/>
  <c r="Y50" i="12"/>
  <c r="X50" i="12"/>
  <c r="U50" i="12"/>
  <c r="W50" i="12" s="1"/>
  <c r="T50" i="12"/>
  <c r="V50" i="12" s="1"/>
  <c r="AK49" i="12"/>
  <c r="AJ49" i="12"/>
  <c r="AG49" i="12"/>
  <c r="AF49" i="12"/>
  <c r="Y49" i="12"/>
  <c r="X49" i="12"/>
  <c r="U49" i="12"/>
  <c r="W49" i="12" s="1"/>
  <c r="T49" i="12"/>
  <c r="V49" i="12" s="1"/>
  <c r="AK48" i="12"/>
  <c r="AJ48" i="12"/>
  <c r="AG48" i="12"/>
  <c r="AF48" i="12"/>
  <c r="Y48" i="12"/>
  <c r="X48" i="12"/>
  <c r="U48" i="12"/>
  <c r="W48" i="12" s="1"/>
  <c r="T48" i="12"/>
  <c r="V48" i="12" s="1"/>
  <c r="AK47" i="12"/>
  <c r="AJ47" i="12"/>
  <c r="AG47" i="12"/>
  <c r="AF47" i="12"/>
  <c r="Y47" i="12"/>
  <c r="X47" i="12"/>
  <c r="U47" i="12"/>
  <c r="W47" i="12" s="1"/>
  <c r="T47" i="12"/>
  <c r="V47" i="12" s="1"/>
  <c r="AK46" i="12"/>
  <c r="AJ46" i="12"/>
  <c r="AG46" i="12"/>
  <c r="AF46" i="12"/>
  <c r="Y46" i="12"/>
  <c r="X46" i="12"/>
  <c r="U46" i="12"/>
  <c r="W46" i="12" s="1"/>
  <c r="T46" i="12"/>
  <c r="V46" i="12" s="1"/>
  <c r="AK45" i="12"/>
  <c r="AJ45" i="12"/>
  <c r="AG45" i="12"/>
  <c r="AF45" i="12"/>
  <c r="Y45" i="12"/>
  <c r="X45" i="12"/>
  <c r="U45" i="12"/>
  <c r="W45" i="12" s="1"/>
  <c r="T45" i="12"/>
  <c r="V45" i="12" s="1"/>
  <c r="AK44" i="12"/>
  <c r="AJ44" i="12"/>
  <c r="AG44" i="12"/>
  <c r="AF44" i="12"/>
  <c r="Y44" i="12"/>
  <c r="X44" i="12"/>
  <c r="U44" i="12"/>
  <c r="W44" i="12" s="1"/>
  <c r="T44" i="12"/>
  <c r="V44" i="12" s="1"/>
  <c r="AK43" i="12"/>
  <c r="AJ43" i="12"/>
  <c r="AG43" i="12"/>
  <c r="AF43" i="12"/>
  <c r="Y43" i="12"/>
  <c r="X43" i="12"/>
  <c r="U43" i="12"/>
  <c r="W43" i="12" s="1"/>
  <c r="T43" i="12"/>
  <c r="V43" i="12" s="1"/>
  <c r="AK42" i="12"/>
  <c r="AJ42" i="12"/>
  <c r="AG42" i="12"/>
  <c r="AF42" i="12"/>
  <c r="Y42" i="12"/>
  <c r="X42" i="12"/>
  <c r="U42" i="12"/>
  <c r="W42" i="12" s="1"/>
  <c r="T42" i="12"/>
  <c r="V42" i="12" s="1"/>
  <c r="AK41" i="12"/>
  <c r="AJ41" i="12"/>
  <c r="AG41" i="12"/>
  <c r="AF41" i="12"/>
  <c r="Y41" i="12"/>
  <c r="X41" i="12"/>
  <c r="U41" i="12"/>
  <c r="W41" i="12" s="1"/>
  <c r="T41" i="12"/>
  <c r="V41" i="12" s="1"/>
  <c r="AK40" i="12"/>
  <c r="AJ40" i="12"/>
  <c r="AG40" i="12"/>
  <c r="AF40" i="12"/>
  <c r="Y40" i="12"/>
  <c r="X40" i="12"/>
  <c r="U40" i="12"/>
  <c r="W40" i="12" s="1"/>
  <c r="T40" i="12"/>
  <c r="V40" i="12" s="1"/>
  <c r="AK39" i="12"/>
  <c r="AJ39" i="12"/>
  <c r="AG39" i="12"/>
  <c r="AF39" i="12"/>
  <c r="Y39" i="12"/>
  <c r="X39" i="12"/>
  <c r="U39" i="12"/>
  <c r="W39" i="12" s="1"/>
  <c r="T39" i="12"/>
  <c r="V39" i="12" s="1"/>
  <c r="AK38" i="12"/>
  <c r="AJ38" i="12"/>
  <c r="AG38" i="12"/>
  <c r="AF38" i="12"/>
  <c r="Y38" i="12"/>
  <c r="X38" i="12"/>
  <c r="U38" i="12"/>
  <c r="W38" i="12" s="1"/>
  <c r="T38" i="12"/>
  <c r="V38" i="12" s="1"/>
  <c r="AK37" i="12"/>
  <c r="AJ37" i="12"/>
  <c r="AG37" i="12"/>
  <c r="AF37" i="12"/>
  <c r="Y37" i="12"/>
  <c r="X37" i="12"/>
  <c r="U37" i="12"/>
  <c r="W37" i="12" s="1"/>
  <c r="T37" i="12"/>
  <c r="V37" i="12" s="1"/>
  <c r="AK36" i="12"/>
  <c r="AJ36" i="12"/>
  <c r="AG36" i="12"/>
  <c r="AF36" i="12"/>
  <c r="Y36" i="12"/>
  <c r="X36" i="12"/>
  <c r="U36" i="12"/>
  <c r="W36" i="12" s="1"/>
  <c r="T36" i="12"/>
  <c r="V36" i="12" s="1"/>
  <c r="AK35" i="12"/>
  <c r="AJ35" i="12"/>
  <c r="AG35" i="12"/>
  <c r="AF35" i="12"/>
  <c r="Y35" i="12"/>
  <c r="X35" i="12"/>
  <c r="U35" i="12"/>
  <c r="W35" i="12" s="1"/>
  <c r="T35" i="12"/>
  <c r="V35" i="12" s="1"/>
  <c r="AK34" i="12"/>
  <c r="AJ34" i="12"/>
  <c r="AG34" i="12"/>
  <c r="AF34" i="12"/>
  <c r="Y34" i="12"/>
  <c r="X34" i="12"/>
  <c r="U34" i="12"/>
  <c r="W34" i="12" s="1"/>
  <c r="T34" i="12"/>
  <c r="V34" i="12" s="1"/>
  <c r="AK33" i="12"/>
  <c r="AJ33" i="12"/>
  <c r="AG33" i="12"/>
  <c r="AF33" i="12"/>
  <c r="Y33" i="12"/>
  <c r="X33" i="12"/>
  <c r="U33" i="12"/>
  <c r="W33" i="12" s="1"/>
  <c r="T33" i="12"/>
  <c r="V33" i="12" s="1"/>
  <c r="AK32" i="12"/>
  <c r="AJ32" i="12"/>
  <c r="AG32" i="12"/>
  <c r="AF32" i="12"/>
  <c r="Y32" i="12"/>
  <c r="X32" i="12"/>
  <c r="U32" i="12"/>
  <c r="W32" i="12" s="1"/>
  <c r="T32" i="12"/>
  <c r="V32" i="12" s="1"/>
  <c r="AK31" i="12"/>
  <c r="AJ31" i="12"/>
  <c r="AG31" i="12"/>
  <c r="AF31" i="12"/>
  <c r="Y31" i="12"/>
  <c r="X31" i="12"/>
  <c r="U31" i="12"/>
  <c r="W31" i="12" s="1"/>
  <c r="T31" i="12"/>
  <c r="V31" i="12" s="1"/>
  <c r="AK30" i="12"/>
  <c r="AJ30" i="12"/>
  <c r="AG30" i="12"/>
  <c r="AF30" i="12"/>
  <c r="Y30" i="12"/>
  <c r="X30" i="12"/>
  <c r="U30" i="12"/>
  <c r="W30" i="12" s="1"/>
  <c r="T30" i="12"/>
  <c r="V30" i="12" s="1"/>
  <c r="AK29" i="12"/>
  <c r="AJ29" i="12"/>
  <c r="AG29" i="12"/>
  <c r="AF29" i="12"/>
  <c r="Y29" i="12"/>
  <c r="X29" i="12"/>
  <c r="U29" i="12"/>
  <c r="W29" i="12" s="1"/>
  <c r="T29" i="12"/>
  <c r="V29" i="12" s="1"/>
  <c r="AK28" i="12"/>
  <c r="AJ28" i="12"/>
  <c r="AG28" i="12"/>
  <c r="AF28" i="12"/>
  <c r="Y28" i="12"/>
  <c r="X28" i="12"/>
  <c r="U28" i="12"/>
  <c r="W28" i="12" s="1"/>
  <c r="T28" i="12"/>
  <c r="V28" i="12" s="1"/>
  <c r="AK27" i="12"/>
  <c r="AJ27" i="12"/>
  <c r="AG27" i="12"/>
  <c r="AF27" i="12"/>
  <c r="Y27" i="12"/>
  <c r="X27" i="12"/>
  <c r="U27" i="12"/>
  <c r="W27" i="12" s="1"/>
  <c r="T27" i="12"/>
  <c r="V27" i="12" s="1"/>
  <c r="AK26" i="12"/>
  <c r="AJ26" i="12"/>
  <c r="AG26" i="12"/>
  <c r="AF26" i="12"/>
  <c r="Y26" i="12"/>
  <c r="X26" i="12"/>
  <c r="U26" i="12"/>
  <c r="W26" i="12" s="1"/>
  <c r="T26" i="12"/>
  <c r="V26" i="12" s="1"/>
  <c r="AK25" i="12"/>
  <c r="AJ25" i="12"/>
  <c r="AG25" i="12"/>
  <c r="AF25" i="12"/>
  <c r="Y25" i="12"/>
  <c r="X25" i="12"/>
  <c r="U25" i="12"/>
  <c r="W25" i="12" s="1"/>
  <c r="T25" i="12"/>
  <c r="V25" i="12" s="1"/>
  <c r="AK24" i="12"/>
  <c r="AJ24" i="12"/>
  <c r="AG24" i="12"/>
  <c r="AF24" i="12"/>
  <c r="Y24" i="12"/>
  <c r="X24" i="12"/>
  <c r="U24" i="12"/>
  <c r="W24" i="12" s="1"/>
  <c r="T24" i="12"/>
  <c r="V24" i="12" s="1"/>
  <c r="AK23" i="12"/>
  <c r="AJ23" i="12"/>
  <c r="AG23" i="12"/>
  <c r="AF23" i="12"/>
  <c r="Y23" i="12"/>
  <c r="X23" i="12"/>
  <c r="U23" i="12"/>
  <c r="W23" i="12" s="1"/>
  <c r="T23" i="12"/>
  <c r="V23" i="12" s="1"/>
  <c r="AK22" i="12"/>
  <c r="AJ22" i="12"/>
  <c r="AG22" i="12"/>
  <c r="AF22" i="12"/>
  <c r="Y22" i="12"/>
  <c r="X22" i="12"/>
  <c r="U22" i="12"/>
  <c r="W22" i="12" s="1"/>
  <c r="T22" i="12"/>
  <c r="V22" i="12" s="1"/>
  <c r="AK21" i="12"/>
  <c r="AJ21" i="12"/>
  <c r="AG21" i="12"/>
  <c r="AF21" i="12"/>
  <c r="Y21" i="12"/>
  <c r="X21" i="12"/>
  <c r="U21" i="12"/>
  <c r="W21" i="12" s="1"/>
  <c r="T21" i="12"/>
  <c r="V21" i="12" s="1"/>
  <c r="AK20" i="12"/>
  <c r="AJ20" i="12"/>
  <c r="AG20" i="12"/>
  <c r="AF20" i="12"/>
  <c r="Y20" i="12"/>
  <c r="X20" i="12"/>
  <c r="U20" i="12"/>
  <c r="W20" i="12" s="1"/>
  <c r="T20" i="12"/>
  <c r="V20" i="12" s="1"/>
  <c r="AK19" i="12"/>
  <c r="AJ19" i="12"/>
  <c r="AG19" i="12"/>
  <c r="AF19" i="12"/>
  <c r="Y19" i="12"/>
  <c r="X19" i="12"/>
  <c r="U19" i="12"/>
  <c r="W19" i="12" s="1"/>
  <c r="T19" i="12"/>
  <c r="V19" i="12" s="1"/>
  <c r="AK18" i="12"/>
  <c r="AJ18" i="12"/>
  <c r="AG18" i="12"/>
  <c r="AF18" i="12"/>
  <c r="Y18" i="12"/>
  <c r="X18" i="12"/>
  <c r="U18" i="12"/>
  <c r="W18" i="12" s="1"/>
  <c r="T18" i="12"/>
  <c r="V18" i="12" s="1"/>
  <c r="AK17" i="12"/>
  <c r="AJ17" i="12"/>
  <c r="AG17" i="12"/>
  <c r="AF17" i="12"/>
  <c r="Y17" i="12"/>
  <c r="X17" i="12"/>
  <c r="U17" i="12"/>
  <c r="W17" i="12" s="1"/>
  <c r="T17" i="12"/>
  <c r="V17" i="12" s="1"/>
  <c r="AK16" i="12"/>
  <c r="AJ16" i="12"/>
  <c r="AG16" i="12"/>
  <c r="AF16" i="12"/>
  <c r="Y16" i="12"/>
  <c r="X16" i="12"/>
  <c r="U16" i="12"/>
  <c r="W16" i="12" s="1"/>
  <c r="T16" i="12"/>
  <c r="V16" i="12" s="1"/>
  <c r="AK15" i="12"/>
  <c r="AJ15" i="12"/>
  <c r="AG15" i="12"/>
  <c r="AF15" i="12"/>
  <c r="Y15" i="12"/>
  <c r="X15" i="12"/>
  <c r="U15" i="12"/>
  <c r="W15" i="12" s="1"/>
  <c r="T15" i="12"/>
  <c r="V15" i="12" s="1"/>
  <c r="AK14" i="12"/>
  <c r="AJ14" i="12"/>
  <c r="AG14" i="12"/>
  <c r="AF14" i="12"/>
  <c r="Y14" i="12"/>
  <c r="X14" i="12"/>
  <c r="U14" i="12"/>
  <c r="W14" i="12" s="1"/>
  <c r="T14" i="12"/>
  <c r="V14" i="12" s="1"/>
  <c r="AK13" i="12"/>
  <c r="AJ13" i="12"/>
  <c r="AG13" i="12"/>
  <c r="AF13" i="12"/>
  <c r="Y13" i="12"/>
  <c r="X13" i="12"/>
  <c r="U13" i="12"/>
  <c r="W13" i="12" s="1"/>
  <c r="T13" i="12"/>
  <c r="V13" i="12" s="1"/>
  <c r="AK12" i="12"/>
  <c r="AJ12" i="12"/>
  <c r="AG12" i="12"/>
  <c r="AF12" i="12"/>
  <c r="Y12" i="12"/>
  <c r="X12" i="12"/>
  <c r="U12" i="12"/>
  <c r="W12" i="12" s="1"/>
  <c r="T12" i="12"/>
  <c r="V12" i="12" s="1"/>
  <c r="AK11" i="12"/>
  <c r="AJ11" i="12"/>
  <c r="AG11" i="12"/>
  <c r="AF11" i="12"/>
  <c r="Y11" i="12"/>
  <c r="X11" i="12"/>
  <c r="U11" i="12"/>
  <c r="W11" i="12" s="1"/>
  <c r="T11" i="12"/>
  <c r="V11" i="12" s="1"/>
  <c r="AK10" i="12"/>
  <c r="AJ10" i="12"/>
  <c r="AG10" i="12"/>
  <c r="AF10" i="12"/>
  <c r="Y10" i="12"/>
  <c r="X10" i="12"/>
  <c r="U10" i="12"/>
  <c r="W10" i="12" s="1"/>
  <c r="T10" i="12"/>
  <c r="V10" i="12" s="1"/>
  <c r="AK9" i="12"/>
  <c r="AJ9" i="12"/>
  <c r="AG9" i="12"/>
  <c r="AF9" i="12"/>
  <c r="Y9" i="12"/>
  <c r="X9" i="12"/>
  <c r="U9" i="12"/>
  <c r="W9" i="12" s="1"/>
  <c r="T9" i="12"/>
  <c r="V9" i="12" s="1"/>
  <c r="AK8" i="12"/>
  <c r="AJ8" i="12"/>
  <c r="AG8" i="12"/>
  <c r="AF8" i="12"/>
  <c r="Y8" i="12"/>
  <c r="X8" i="12"/>
  <c r="U8" i="12"/>
  <c r="W8" i="12" s="1"/>
  <c r="T8" i="12"/>
  <c r="V8" i="12" s="1"/>
  <c r="AK7" i="12"/>
  <c r="AJ7" i="12"/>
  <c r="AG7" i="12"/>
  <c r="AF7" i="12"/>
  <c r="Y7" i="12"/>
  <c r="X7" i="12"/>
  <c r="U7" i="12"/>
  <c r="W7" i="12" s="1"/>
  <c r="T7" i="12"/>
  <c r="V7" i="12" s="1"/>
  <c r="AK6" i="12"/>
  <c r="AJ6" i="12"/>
  <c r="AG6" i="12"/>
  <c r="AF6" i="12"/>
  <c r="Y6" i="12"/>
  <c r="X6" i="12"/>
  <c r="U6" i="12"/>
  <c r="W6" i="12" s="1"/>
  <c r="T6" i="12"/>
  <c r="V6" i="12" s="1"/>
  <c r="AK5" i="12"/>
  <c r="AJ5" i="12"/>
  <c r="AG5" i="12"/>
  <c r="AF5" i="12"/>
  <c r="Y5" i="12"/>
  <c r="X5" i="12"/>
  <c r="U5" i="12"/>
  <c r="W5" i="12" s="1"/>
  <c r="T5" i="12"/>
  <c r="V5" i="12" s="1"/>
  <c r="AK4" i="12"/>
  <c r="AJ4" i="12"/>
  <c r="AG4" i="12"/>
  <c r="AF4" i="12"/>
  <c r="Y4" i="12"/>
  <c r="X4" i="12"/>
  <c r="U4" i="12"/>
  <c r="W4" i="12" s="1"/>
  <c r="T4" i="12"/>
  <c r="V4" i="12" s="1"/>
  <c r="AK3" i="12"/>
  <c r="AJ3" i="12"/>
  <c r="AG3" i="12"/>
  <c r="AF3" i="12"/>
  <c r="Y3" i="12"/>
  <c r="X3" i="12"/>
  <c r="U3" i="12"/>
  <c r="W3" i="12" s="1"/>
  <c r="T3" i="12"/>
  <c r="V3" i="12" s="1"/>
  <c r="B162" i="12"/>
  <c r="C162" i="12"/>
  <c r="CT164" i="12" s="1"/>
  <c r="D162" i="12"/>
  <c r="E162" i="12"/>
  <c r="L162" i="12"/>
  <c r="E163" i="12"/>
  <c r="CP2" i="12"/>
  <c r="P165" i="12"/>
  <c r="CM2" i="12"/>
  <c r="BB162" i="12"/>
  <c r="BK165" i="12"/>
  <c r="C171" i="12"/>
  <c r="D170" i="12"/>
  <c r="D169" i="12"/>
  <c r="F169" i="12" s="1"/>
  <c r="D168" i="12"/>
  <c r="D167" i="12"/>
  <c r="L163" i="12"/>
  <c r="CE162" i="12"/>
  <c r="CE164" i="12" s="1"/>
  <c r="CE165" i="12" s="1"/>
  <c r="BL2" i="12"/>
  <c r="BT2" i="12" s="1"/>
  <c r="CN2" i="12" s="1"/>
  <c r="BA2" i="12"/>
  <c r="AK2" i="12"/>
  <c r="AJ2" i="12"/>
  <c r="AG2" i="12"/>
  <c r="AF2" i="12"/>
  <c r="Y2" i="12"/>
  <c r="X2" i="12"/>
  <c r="U2" i="12"/>
  <c r="W2" i="12" s="1"/>
  <c r="T2" i="12"/>
  <c r="V2" i="12" s="1"/>
  <c r="AH144" i="12" l="1"/>
  <c r="AL43" i="12"/>
  <c r="AH18" i="12"/>
  <c r="AL24" i="12"/>
  <c r="AH35" i="12"/>
  <c r="AH36" i="12"/>
  <c r="AH37" i="12"/>
  <c r="AH54" i="12"/>
  <c r="AH78" i="12"/>
  <c r="AH84" i="12"/>
  <c r="AH86" i="12"/>
  <c r="AH87" i="12"/>
  <c r="AH95" i="12"/>
  <c r="AH157" i="12"/>
  <c r="AH161" i="12"/>
  <c r="AH153" i="12"/>
  <c r="AL97" i="12"/>
  <c r="AL140" i="12"/>
  <c r="AL148" i="12"/>
  <c r="AH120" i="12"/>
  <c r="AH124" i="12"/>
  <c r="AL28" i="12"/>
  <c r="AL40" i="12"/>
  <c r="AL42" i="12"/>
  <c r="AH119" i="12"/>
  <c r="AH136" i="12"/>
  <c r="AL115" i="12"/>
  <c r="AH12" i="12"/>
  <c r="AL70" i="12"/>
  <c r="AL71" i="12"/>
  <c r="AL79" i="12"/>
  <c r="AL81" i="12"/>
  <c r="AL82" i="12"/>
  <c r="AH68" i="12"/>
  <c r="AL6" i="12"/>
  <c r="AH23" i="12"/>
  <c r="AL156" i="12"/>
  <c r="AL19" i="12"/>
  <c r="AH26" i="12"/>
  <c r="AH40" i="12"/>
  <c r="AL100" i="12"/>
  <c r="AL101" i="12"/>
  <c r="AL107" i="12"/>
  <c r="AL108" i="12"/>
  <c r="AH111" i="12"/>
  <c r="AL30" i="12"/>
  <c r="AL32" i="12"/>
  <c r="AH67" i="12"/>
  <c r="AH126" i="12"/>
  <c r="AH128" i="12"/>
  <c r="AH156" i="12"/>
  <c r="AL39" i="12"/>
  <c r="AH71" i="12"/>
  <c r="AL96" i="12"/>
  <c r="AH134" i="12"/>
  <c r="AH108" i="12"/>
  <c r="AL125" i="12"/>
  <c r="AH8" i="12"/>
  <c r="AL133" i="12"/>
  <c r="AL4" i="12"/>
  <c r="AL37" i="12"/>
  <c r="AL47" i="12"/>
  <c r="AH88" i="12"/>
  <c r="AH89" i="12"/>
  <c r="AH92" i="12"/>
  <c r="AL137" i="12"/>
  <c r="AL142" i="12"/>
  <c r="AH145" i="12"/>
  <c r="AH146" i="12"/>
  <c r="AH151" i="12"/>
  <c r="AH41" i="12"/>
  <c r="AH11" i="12"/>
  <c r="AL16" i="12"/>
  <c r="AL20" i="12"/>
  <c r="AL22" i="12"/>
  <c r="AH34" i="12"/>
  <c r="AL55" i="12"/>
  <c r="AL57" i="12"/>
  <c r="AL58" i="12"/>
  <c r="AH62" i="12"/>
  <c r="AL88" i="12"/>
  <c r="AL90" i="12"/>
  <c r="AL92" i="12"/>
  <c r="AL146" i="12"/>
  <c r="AL147" i="12"/>
  <c r="AH155" i="12"/>
  <c r="AL5" i="12"/>
  <c r="AH20" i="12"/>
  <c r="AH3" i="12"/>
  <c r="AH4" i="12"/>
  <c r="AL12" i="12"/>
  <c r="AH16" i="12"/>
  <c r="AL26" i="12"/>
  <c r="AH28" i="12"/>
  <c r="AH38" i="12"/>
  <c r="AH39" i="12"/>
  <c r="AL63" i="12"/>
  <c r="AH102" i="12"/>
  <c r="AH104" i="12"/>
  <c r="AL124" i="12"/>
  <c r="AL135" i="12"/>
  <c r="AL136" i="12"/>
  <c r="AH148" i="12"/>
  <c r="AH7" i="12"/>
  <c r="AL15" i="12"/>
  <c r="AH17" i="12"/>
  <c r="AH29" i="12"/>
  <c r="AH32" i="12"/>
  <c r="AH42" i="12"/>
  <c r="AL53" i="12"/>
  <c r="AH55" i="12"/>
  <c r="AH57" i="12"/>
  <c r="AH58" i="12"/>
  <c r="AH59" i="12"/>
  <c r="AL64" i="12"/>
  <c r="AH70" i="12"/>
  <c r="AL77" i="12"/>
  <c r="AH83" i="12"/>
  <c r="AH90" i="12"/>
  <c r="AH96" i="12"/>
  <c r="AL104" i="12"/>
  <c r="AH105" i="12"/>
  <c r="AH107" i="12"/>
  <c r="AL113" i="12"/>
  <c r="AL116" i="12"/>
  <c r="AH118" i="12"/>
  <c r="AH127" i="12"/>
  <c r="AH138" i="12"/>
  <c r="AH140" i="12"/>
  <c r="AH149" i="12"/>
  <c r="AL117" i="12"/>
  <c r="AL126" i="12"/>
  <c r="AL128" i="12"/>
  <c r="AH132" i="12"/>
  <c r="AL138" i="12"/>
  <c r="AL139" i="12"/>
  <c r="AL150" i="12"/>
  <c r="AL151" i="12"/>
  <c r="AH152" i="12"/>
  <c r="AH154" i="12"/>
  <c r="AL67" i="12"/>
  <c r="AL7" i="12"/>
  <c r="AL8" i="12"/>
  <c r="AL9" i="12"/>
  <c r="AH10" i="12"/>
  <c r="AH24" i="12"/>
  <c r="AH33" i="12"/>
  <c r="AL41" i="12"/>
  <c r="AH44" i="12"/>
  <c r="AH48" i="12"/>
  <c r="AH49" i="12"/>
  <c r="AH51" i="12"/>
  <c r="AL59" i="12"/>
  <c r="AH60" i="12"/>
  <c r="AH75" i="12"/>
  <c r="AL91" i="12"/>
  <c r="AH98" i="12"/>
  <c r="AH110" i="12"/>
  <c r="AH112" i="12"/>
  <c r="AL120" i="12"/>
  <c r="AH121" i="12"/>
  <c r="AH123" i="12"/>
  <c r="AL131" i="12"/>
  <c r="AL132" i="12"/>
  <c r="AH141" i="12"/>
  <c r="AH143" i="12"/>
  <c r="AL154" i="12"/>
  <c r="AL155" i="12"/>
  <c r="AH159" i="12"/>
  <c r="AH15" i="12"/>
  <c r="AH25" i="12"/>
  <c r="AL33" i="12"/>
  <c r="AL34" i="12"/>
  <c r="AL35" i="12"/>
  <c r="AL36" i="12"/>
  <c r="AL50" i="12"/>
  <c r="AH63" i="12"/>
  <c r="AH65" i="12"/>
  <c r="AH66" i="12"/>
  <c r="AL72" i="12"/>
  <c r="AL73" i="12"/>
  <c r="AL74" i="12"/>
  <c r="AH93" i="12"/>
  <c r="AH94" i="12"/>
  <c r="AL99" i="12"/>
  <c r="AH101" i="12"/>
  <c r="AL109" i="12"/>
  <c r="AL110" i="12"/>
  <c r="AL112" i="12"/>
  <c r="AL123" i="12"/>
  <c r="AH135" i="12"/>
  <c r="AL141" i="12"/>
  <c r="AL159" i="12"/>
  <c r="AH160" i="12"/>
  <c r="AH13" i="12"/>
  <c r="AH27" i="12"/>
  <c r="AH31" i="12"/>
  <c r="AL38" i="12"/>
  <c r="AL44" i="12"/>
  <c r="AL62" i="12"/>
  <c r="AH81" i="12"/>
  <c r="AH82" i="12"/>
  <c r="AL85" i="12"/>
  <c r="AL103" i="12"/>
  <c r="AL86" i="12"/>
  <c r="AL87" i="12"/>
  <c r="AL17" i="12"/>
  <c r="AL80" i="12"/>
  <c r="AL25" i="12"/>
  <c r="AL29" i="12"/>
  <c r="AH21" i="12"/>
  <c r="AH9" i="12"/>
  <c r="CO161" i="12"/>
  <c r="CO160" i="12"/>
  <c r="CO159" i="12"/>
  <c r="CO158" i="12"/>
  <c r="CO157" i="12"/>
  <c r="CO130" i="12"/>
  <c r="CO129" i="12"/>
  <c r="CO84" i="12"/>
  <c r="CO83" i="12"/>
  <c r="CO82" i="12"/>
  <c r="CO81" i="12"/>
  <c r="CO80" i="12"/>
  <c r="CO79" i="12"/>
  <c r="CO78" i="12"/>
  <c r="CO77" i="12"/>
  <c r="CO76" i="12"/>
  <c r="CO156" i="12"/>
  <c r="CO155" i="12"/>
  <c r="CO154" i="12"/>
  <c r="CO128" i="12"/>
  <c r="CO127" i="12"/>
  <c r="CO126" i="12"/>
  <c r="CO125" i="12"/>
  <c r="CO124" i="12"/>
  <c r="CO123" i="12"/>
  <c r="CO122" i="12"/>
  <c r="CO75" i="12"/>
  <c r="CO74" i="12"/>
  <c r="CO73" i="12"/>
  <c r="CO72" i="12"/>
  <c r="CO71" i="12"/>
  <c r="CO70" i="12"/>
  <c r="CO153" i="12"/>
  <c r="CO152" i="12"/>
  <c r="CO121" i="12"/>
  <c r="CO120" i="12"/>
  <c r="CO119" i="12"/>
  <c r="CO118" i="12"/>
  <c r="CO117" i="12"/>
  <c r="CO134" i="12"/>
  <c r="CO133" i="12"/>
  <c r="CO132" i="12"/>
  <c r="CO131" i="12"/>
  <c r="CO90" i="12"/>
  <c r="CO89" i="12"/>
  <c r="CO88" i="12"/>
  <c r="CO87" i="12"/>
  <c r="CO86" i="12"/>
  <c r="CO85" i="12"/>
  <c r="CO151" i="12"/>
  <c r="CO148" i="12"/>
  <c r="CO140" i="12"/>
  <c r="CO113" i="12"/>
  <c r="CO102" i="12"/>
  <c r="CO98" i="12"/>
  <c r="CO94" i="12"/>
  <c r="CO93" i="12"/>
  <c r="CO54" i="12"/>
  <c r="CO53" i="12"/>
  <c r="CO52" i="12"/>
  <c r="CO51" i="12"/>
  <c r="CO50" i="12"/>
  <c r="CO49" i="12"/>
  <c r="CO48" i="12"/>
  <c r="CO47" i="12"/>
  <c r="CO46" i="12"/>
  <c r="CO45" i="12"/>
  <c r="CO44" i="12"/>
  <c r="CO43" i="12"/>
  <c r="CO141" i="12"/>
  <c r="CO116" i="12"/>
  <c r="CO105" i="12"/>
  <c r="CO42" i="12"/>
  <c r="CO41" i="12"/>
  <c r="CO40" i="12"/>
  <c r="CO39" i="12"/>
  <c r="CO38" i="12"/>
  <c r="CO37" i="12"/>
  <c r="CO36" i="12"/>
  <c r="CO35" i="12"/>
  <c r="CO34" i="12"/>
  <c r="CO33" i="12"/>
  <c r="CO142" i="12"/>
  <c r="CO111" i="12"/>
  <c r="CO108" i="12"/>
  <c r="CO99" i="12"/>
  <c r="CO95" i="12"/>
  <c r="CO32" i="12"/>
  <c r="CO31" i="12"/>
  <c r="CO30" i="12"/>
  <c r="CO29" i="12"/>
  <c r="CO28" i="12"/>
  <c r="CO27" i="12"/>
  <c r="CO147" i="12"/>
  <c r="CO139" i="12"/>
  <c r="CO110" i="12"/>
  <c r="CO107" i="12"/>
  <c r="CO92" i="12"/>
  <c r="CO66" i="12"/>
  <c r="CO65" i="12"/>
  <c r="CO64" i="12"/>
  <c r="CO63" i="12"/>
  <c r="CO62" i="12"/>
  <c r="CO61" i="12"/>
  <c r="CO60" i="12"/>
  <c r="CO59" i="12"/>
  <c r="CO58" i="12"/>
  <c r="CO57" i="12"/>
  <c r="CO56" i="12"/>
  <c r="CO55" i="12"/>
  <c r="CO145" i="12"/>
  <c r="CO97" i="12"/>
  <c r="CO25" i="12"/>
  <c r="CO17" i="12"/>
  <c r="CO14" i="12"/>
  <c r="CO8" i="12"/>
  <c r="CO4" i="12"/>
  <c r="CO3" i="12"/>
  <c r="CO149" i="12"/>
  <c r="CO146" i="12"/>
  <c r="CO136" i="12"/>
  <c r="CO114" i="12"/>
  <c r="CO100" i="12"/>
  <c r="CO67" i="12"/>
  <c r="CO20" i="12"/>
  <c r="CO9" i="12"/>
  <c r="CO143" i="12"/>
  <c r="CO112" i="12"/>
  <c r="CO103" i="12"/>
  <c r="CO91" i="12"/>
  <c r="CO69" i="12"/>
  <c r="CO68" i="12"/>
  <c r="CO23" i="12"/>
  <c r="CO12" i="12"/>
  <c r="CO5" i="12"/>
  <c r="CO101" i="12"/>
  <c r="CO26" i="12"/>
  <c r="CO18" i="12"/>
  <c r="CO15" i="12"/>
  <c r="CO150" i="12"/>
  <c r="CO137" i="12"/>
  <c r="CO115" i="12"/>
  <c r="CO106" i="12"/>
  <c r="CO21" i="12"/>
  <c r="CO10" i="12"/>
  <c r="CO6" i="12"/>
  <c r="CO144" i="12"/>
  <c r="CO104" i="12"/>
  <c r="CO96" i="12"/>
  <c r="CO24" i="12"/>
  <c r="CO16" i="12"/>
  <c r="CO13" i="12"/>
  <c r="CO138" i="12"/>
  <c r="CO135" i="12"/>
  <c r="CO19" i="12"/>
  <c r="CO7" i="12"/>
  <c r="CO109" i="12"/>
  <c r="CO22" i="12"/>
  <c r="CO11" i="12"/>
  <c r="AH5" i="12"/>
  <c r="AH6" i="12"/>
  <c r="AL13" i="12"/>
  <c r="AL14" i="12"/>
  <c r="AL18" i="12"/>
  <c r="AH19" i="12"/>
  <c r="AL23" i="12"/>
  <c r="AL27" i="12"/>
  <c r="AH43" i="12"/>
  <c r="AL48" i="12"/>
  <c r="AL68" i="12"/>
  <c r="AL69" i="12"/>
  <c r="AL31" i="12"/>
  <c r="AL45" i="12"/>
  <c r="AL21" i="12"/>
  <c r="AL11" i="12"/>
  <c r="AL61" i="12"/>
  <c r="AL46" i="12"/>
  <c r="AH50" i="12"/>
  <c r="AL54" i="12"/>
  <c r="AL60" i="12"/>
  <c r="AH73" i="12"/>
  <c r="AH74" i="12"/>
  <c r="AL78" i="12"/>
  <c r="AH79" i="12"/>
  <c r="AL98" i="12"/>
  <c r="AH100" i="12"/>
  <c r="AL102" i="12"/>
  <c r="AL105" i="12"/>
  <c r="AL106" i="12"/>
  <c r="AL114" i="12"/>
  <c r="AH116" i="12"/>
  <c r="AL119" i="12"/>
  <c r="AL121" i="12"/>
  <c r="AL122" i="12"/>
  <c r="AL129" i="12"/>
  <c r="AH130" i="12"/>
  <c r="AL134" i="12"/>
  <c r="AH139" i="12"/>
  <c r="AL145" i="12"/>
  <c r="AH150" i="12"/>
  <c r="AL161" i="12"/>
  <c r="AL127" i="12"/>
  <c r="AL130" i="12"/>
  <c r="AH147" i="12"/>
  <c r="AL153" i="12"/>
  <c r="AH158" i="12"/>
  <c r="AH117" i="12"/>
  <c r="AL143" i="12"/>
  <c r="AL157" i="12"/>
  <c r="AL158" i="12"/>
  <c r="AL51" i="12"/>
  <c r="AH52" i="12"/>
  <c r="AL56" i="12"/>
  <c r="AL75" i="12"/>
  <c r="AH76" i="12"/>
  <c r="AH97" i="12"/>
  <c r="AH109" i="12"/>
  <c r="AH113" i="12"/>
  <c r="AH125" i="12"/>
  <c r="AH133" i="12"/>
  <c r="AH137" i="12"/>
  <c r="AH45" i="12"/>
  <c r="AH46" i="12"/>
  <c r="AH47" i="12"/>
  <c r="AL52" i="12"/>
  <c r="AL65" i="12"/>
  <c r="AL66" i="12"/>
  <c r="AL76" i="12"/>
  <c r="AL83" i="12"/>
  <c r="AL89" i="12"/>
  <c r="AH91" i="12"/>
  <c r="AL93" i="12"/>
  <c r="AL94" i="12"/>
  <c r="AH106" i="12"/>
  <c r="AH114" i="12"/>
  <c r="AL118" i="12"/>
  <c r="AH122" i="12"/>
  <c r="AH129" i="12"/>
  <c r="AL144" i="12"/>
  <c r="AH142" i="12"/>
  <c r="AL152" i="12"/>
  <c r="AL160" i="12"/>
  <c r="BT10" i="12"/>
  <c r="CN10" i="12" s="1"/>
  <c r="BT23" i="12"/>
  <c r="CN23" i="12" s="1"/>
  <c r="BT34" i="12"/>
  <c r="CN34" i="12" s="1"/>
  <c r="BT42" i="12"/>
  <c r="CN42" i="12" s="1"/>
  <c r="BT50" i="12"/>
  <c r="CN50" i="12" s="1"/>
  <c r="BT21" i="12"/>
  <c r="CN21" i="12" s="1"/>
  <c r="BT36" i="12"/>
  <c r="CN36" i="12" s="1"/>
  <c r="BT15" i="12"/>
  <c r="CN15" i="12" s="1"/>
  <c r="BT37" i="12"/>
  <c r="CN37" i="12" s="1"/>
  <c r="BT47" i="12"/>
  <c r="CN47" i="12" s="1"/>
  <c r="BT60" i="12"/>
  <c r="CN60" i="12" s="1"/>
  <c r="BT35" i="12"/>
  <c r="CN35" i="12" s="1"/>
  <c r="BT68" i="12"/>
  <c r="CN68" i="12" s="1"/>
  <c r="BT75" i="12"/>
  <c r="CN75" i="12" s="1"/>
  <c r="BT59" i="12"/>
  <c r="CN59" i="12" s="1"/>
  <c r="BT63" i="12"/>
  <c r="CN63" i="12" s="1"/>
  <c r="BT65" i="12"/>
  <c r="CN65" i="12" s="1"/>
  <c r="BT45" i="12"/>
  <c r="CN45" i="12" s="1"/>
  <c r="BT81" i="12"/>
  <c r="CN81" i="12" s="1"/>
  <c r="BT82" i="12"/>
  <c r="CN82" i="12" s="1"/>
  <c r="BT99" i="12"/>
  <c r="CN99" i="12" s="1"/>
  <c r="BT103" i="12"/>
  <c r="CN103" i="12" s="1"/>
  <c r="BT106" i="12"/>
  <c r="CN106" i="12" s="1"/>
  <c r="BT89" i="12"/>
  <c r="CN89" i="12" s="1"/>
  <c r="BT88" i="12"/>
  <c r="CN88" i="12" s="1"/>
  <c r="BT92" i="12"/>
  <c r="CN92" i="12" s="1"/>
  <c r="BT57" i="12"/>
  <c r="CN57" i="12" s="1"/>
  <c r="BT87" i="12"/>
  <c r="CN87" i="12" s="1"/>
  <c r="BT90" i="12"/>
  <c r="CN90" i="12" s="1"/>
  <c r="BT74" i="12"/>
  <c r="CN74" i="12" s="1"/>
  <c r="BT95" i="12"/>
  <c r="CN95" i="12" s="1"/>
  <c r="BT111" i="12"/>
  <c r="CN111" i="12" s="1"/>
  <c r="BT159" i="12"/>
  <c r="CN159" i="12" s="1"/>
  <c r="BT133" i="12"/>
  <c r="CN133" i="12" s="1"/>
  <c r="BT93" i="12"/>
  <c r="CN93" i="12" s="1"/>
  <c r="BT97" i="12"/>
  <c r="CN97" i="12" s="1"/>
  <c r="BT123" i="12"/>
  <c r="CN123" i="12" s="1"/>
  <c r="BT125" i="12"/>
  <c r="CN125" i="12" s="1"/>
  <c r="BT112" i="12"/>
  <c r="CN112" i="12" s="1"/>
  <c r="BT114" i="12"/>
  <c r="CN114" i="12" s="1"/>
  <c r="BT124" i="12"/>
  <c r="CN124" i="12" s="1"/>
  <c r="BT132" i="12"/>
  <c r="CN132" i="12" s="1"/>
  <c r="BT142" i="12"/>
  <c r="CN142" i="12" s="1"/>
  <c r="BT128" i="12"/>
  <c r="CN128" i="12" s="1"/>
  <c r="BT140" i="12"/>
  <c r="CN140" i="12" s="1"/>
  <c r="BT147" i="12"/>
  <c r="CN147" i="12" s="1"/>
  <c r="BT139" i="12"/>
  <c r="CN139" i="12" s="1"/>
  <c r="BT150" i="12"/>
  <c r="CN150" i="12" s="1"/>
  <c r="AL10" i="12"/>
  <c r="AH14" i="12"/>
  <c r="AH22" i="12"/>
  <c r="AH30" i="12"/>
  <c r="AL3" i="12"/>
  <c r="AH61" i="12"/>
  <c r="AH64" i="12"/>
  <c r="AH77" i="12"/>
  <c r="AH80" i="12"/>
  <c r="AL49" i="12"/>
  <c r="AH53" i="12"/>
  <c r="AH56" i="12"/>
  <c r="AH69" i="12"/>
  <c r="AH72" i="12"/>
  <c r="AH85" i="12"/>
  <c r="AL84" i="12"/>
  <c r="AH99" i="12"/>
  <c r="AH131" i="12"/>
  <c r="AL95" i="12"/>
  <c r="AH115" i="12"/>
  <c r="AL111" i="12"/>
  <c r="CP162" i="12"/>
  <c r="CQ31" i="12" s="1"/>
  <c r="CO2" i="12"/>
  <c r="BV162" i="12"/>
  <c r="F170" i="12"/>
  <c r="F168" i="12"/>
  <c r="D171" i="12"/>
  <c r="F171" i="12" s="1"/>
  <c r="F167" i="12"/>
  <c r="AL2" i="12"/>
  <c r="AH2" i="12"/>
  <c r="X162" i="12"/>
  <c r="BL162" i="12"/>
  <c r="CQ81" i="12" l="1"/>
  <c r="CR81" i="12" s="1"/>
  <c r="CQ144" i="12"/>
  <c r="CR144" i="12" s="1"/>
  <c r="CQ49" i="12"/>
  <c r="CR49" i="12" s="1"/>
  <c r="CR31" i="12"/>
  <c r="CQ97" i="12"/>
  <c r="CR97" i="12" s="1"/>
  <c r="CQ99" i="12"/>
  <c r="CR99" i="12" s="1"/>
  <c r="CQ154" i="12"/>
  <c r="CR154" i="12" s="1"/>
  <c r="CQ116" i="12"/>
  <c r="CR116" i="12" s="1"/>
  <c r="CQ125" i="12"/>
  <c r="CR125" i="12" s="1"/>
  <c r="CQ122" i="12"/>
  <c r="CR122" i="12" s="1"/>
  <c r="CQ110" i="12"/>
  <c r="CR110" i="12" s="1"/>
  <c r="CQ70" i="12"/>
  <c r="CR70" i="12" s="1"/>
  <c r="CQ45" i="12"/>
  <c r="CR45" i="12" s="1"/>
  <c r="CQ29" i="12"/>
  <c r="CR29" i="12" s="1"/>
  <c r="CQ61" i="12"/>
  <c r="CR61" i="12" s="1"/>
  <c r="CQ24" i="12"/>
  <c r="CR24" i="12" s="1"/>
  <c r="CQ32" i="12"/>
  <c r="CR32" i="12" s="1"/>
  <c r="CQ160" i="12"/>
  <c r="CR160" i="12" s="1"/>
  <c r="CQ129" i="12"/>
  <c r="CR129" i="12" s="1"/>
  <c r="CQ143" i="12"/>
  <c r="CR143" i="12" s="1"/>
  <c r="CQ94" i="12"/>
  <c r="CR94" i="12" s="1"/>
  <c r="CQ73" i="12"/>
  <c r="CR73" i="12" s="1"/>
  <c r="CQ71" i="12"/>
  <c r="CR71" i="12" s="1"/>
  <c r="CQ105" i="12"/>
  <c r="CR105" i="12" s="1"/>
  <c r="CQ113" i="12"/>
  <c r="CR113" i="12" s="1"/>
  <c r="CQ41" i="12"/>
  <c r="CR41" i="12" s="1"/>
  <c r="CQ52" i="12"/>
  <c r="CR52" i="12" s="1"/>
  <c r="CQ5" i="12"/>
  <c r="CR5" i="12" s="1"/>
  <c r="CQ156" i="12"/>
  <c r="CR156" i="12" s="1"/>
  <c r="CQ159" i="12"/>
  <c r="CR159" i="12" s="1"/>
  <c r="CQ148" i="12"/>
  <c r="CR148" i="12" s="1"/>
  <c r="CQ149" i="12"/>
  <c r="CR149" i="12" s="1"/>
  <c r="CQ157" i="12"/>
  <c r="CR157" i="12" s="1"/>
  <c r="CQ126" i="12"/>
  <c r="CR126" i="12" s="1"/>
  <c r="CQ151" i="12"/>
  <c r="CR151" i="12" s="1"/>
  <c r="CQ134" i="12"/>
  <c r="CR134" i="12" s="1"/>
  <c r="CQ132" i="12"/>
  <c r="CR132" i="12" s="1"/>
  <c r="CQ139" i="12"/>
  <c r="CR139" i="12" s="1"/>
  <c r="CQ127" i="12"/>
  <c r="CR127" i="12" s="1"/>
  <c r="CQ141" i="12"/>
  <c r="CR141" i="12" s="1"/>
  <c r="CQ135" i="12"/>
  <c r="CR135" i="12" s="1"/>
  <c r="CQ140" i="12"/>
  <c r="CR140" i="12" s="1"/>
  <c r="CQ117" i="12"/>
  <c r="CR117" i="12" s="1"/>
  <c r="CQ109" i="12"/>
  <c r="CR109" i="12" s="1"/>
  <c r="CQ119" i="12"/>
  <c r="CR119" i="12" s="1"/>
  <c r="CQ92" i="12"/>
  <c r="CR92" i="12" s="1"/>
  <c r="CQ123" i="12"/>
  <c r="CR123" i="12" s="1"/>
  <c r="CQ102" i="12"/>
  <c r="CR102" i="12" s="1"/>
  <c r="CQ80" i="12"/>
  <c r="CR80" i="12" s="1"/>
  <c r="CQ120" i="12"/>
  <c r="CR120" i="12" s="1"/>
  <c r="CQ115" i="12"/>
  <c r="CR115" i="12" s="1"/>
  <c r="CQ100" i="12"/>
  <c r="CR100" i="12" s="1"/>
  <c r="CQ93" i="12"/>
  <c r="CR93" i="12" s="1"/>
  <c r="CQ82" i="12"/>
  <c r="CR82" i="12" s="1"/>
  <c r="CQ90" i="12"/>
  <c r="CR90" i="12" s="1"/>
  <c r="CQ88" i="12"/>
  <c r="CR88" i="12" s="1"/>
  <c r="CQ79" i="12"/>
  <c r="CR79" i="12" s="1"/>
  <c r="CQ76" i="12"/>
  <c r="CR76" i="12" s="1"/>
  <c r="CQ95" i="12"/>
  <c r="CR95" i="12" s="1"/>
  <c r="CQ77" i="12"/>
  <c r="CR77" i="12" s="1"/>
  <c r="CQ74" i="12"/>
  <c r="CR74" i="12" s="1"/>
  <c r="CQ58" i="12"/>
  <c r="CR58" i="12" s="1"/>
  <c r="CQ34" i="12"/>
  <c r="CR34" i="12" s="1"/>
  <c r="CQ78" i="12"/>
  <c r="CR78" i="12" s="1"/>
  <c r="CQ66" i="12"/>
  <c r="CR66" i="12" s="1"/>
  <c r="CQ42" i="12"/>
  <c r="CR42" i="12" s="1"/>
  <c r="CQ85" i="12"/>
  <c r="CR85" i="12" s="1"/>
  <c r="CQ84" i="12"/>
  <c r="CR84" i="12" s="1"/>
  <c r="CQ83" i="12"/>
  <c r="CR83" i="12" s="1"/>
  <c r="CQ104" i="12"/>
  <c r="CR104" i="12" s="1"/>
  <c r="CQ106" i="12"/>
  <c r="CR106" i="12" s="1"/>
  <c r="CQ55" i="12"/>
  <c r="CR55" i="12" s="1"/>
  <c r="CQ51" i="12"/>
  <c r="CR51" i="12" s="1"/>
  <c r="CQ46" i="12"/>
  <c r="CR46" i="12" s="1"/>
  <c r="CQ30" i="12"/>
  <c r="CR30" i="12" s="1"/>
  <c r="CQ16" i="12"/>
  <c r="CR16" i="12" s="1"/>
  <c r="CQ62" i="12"/>
  <c r="CR62" i="12" s="1"/>
  <c r="CQ18" i="12"/>
  <c r="CR18" i="12" s="1"/>
  <c r="CQ72" i="12"/>
  <c r="CR72" i="12" s="1"/>
  <c r="CQ39" i="12"/>
  <c r="CR39" i="12" s="1"/>
  <c r="CQ37" i="12"/>
  <c r="CR37" i="12" s="1"/>
  <c r="CQ23" i="12"/>
  <c r="CR23" i="12" s="1"/>
  <c r="CQ19" i="12"/>
  <c r="CR19" i="12" s="1"/>
  <c r="CQ14" i="12"/>
  <c r="CR14" i="12" s="1"/>
  <c r="CQ6" i="12"/>
  <c r="CR6" i="12" s="1"/>
  <c r="CQ4" i="12"/>
  <c r="CR4" i="12" s="1"/>
  <c r="CQ63" i="12"/>
  <c r="CR63" i="12" s="1"/>
  <c r="CQ26" i="12"/>
  <c r="CR26" i="12" s="1"/>
  <c r="CQ60" i="12"/>
  <c r="CR60" i="12" s="1"/>
  <c r="CQ50" i="12"/>
  <c r="CR50" i="12" s="1"/>
  <c r="CQ38" i="12"/>
  <c r="CR38" i="12" s="1"/>
  <c r="CQ54" i="12"/>
  <c r="CR54" i="12" s="1"/>
  <c r="CQ21" i="12"/>
  <c r="CR21" i="12" s="1"/>
  <c r="CQ43" i="12"/>
  <c r="CR43" i="12" s="1"/>
  <c r="CQ28" i="12"/>
  <c r="CR28" i="12" s="1"/>
  <c r="CQ15" i="12"/>
  <c r="CR15" i="12" s="1"/>
  <c r="CQ9" i="12"/>
  <c r="CR9" i="12" s="1"/>
  <c r="CQ3" i="12"/>
  <c r="CR3" i="12" s="1"/>
  <c r="CQ146" i="12"/>
  <c r="CR146" i="12" s="1"/>
  <c r="CQ89" i="12"/>
  <c r="CR89" i="12" s="1"/>
  <c r="CQ101" i="12"/>
  <c r="CR101" i="12" s="1"/>
  <c r="CQ103" i="12"/>
  <c r="CR103" i="12" s="1"/>
  <c r="CQ17" i="12"/>
  <c r="CR17" i="12" s="1"/>
  <c r="CQ91" i="12"/>
  <c r="CR91" i="12" s="1"/>
  <c r="CQ35" i="12"/>
  <c r="CR35" i="12" s="1"/>
  <c r="CQ153" i="12"/>
  <c r="CR153" i="12" s="1"/>
  <c r="CQ67" i="12"/>
  <c r="CR67" i="12" s="1"/>
  <c r="CQ69" i="12"/>
  <c r="CR69" i="12" s="1"/>
  <c r="CQ57" i="12"/>
  <c r="CR57" i="12" s="1"/>
  <c r="CQ12" i="12"/>
  <c r="CR12" i="12" s="1"/>
  <c r="CQ53" i="12"/>
  <c r="CR53" i="12" s="1"/>
  <c r="CQ40" i="12"/>
  <c r="CR40" i="12" s="1"/>
  <c r="CQ25" i="12"/>
  <c r="CR25" i="12" s="1"/>
  <c r="CQ13" i="12"/>
  <c r="CR13" i="12" s="1"/>
  <c r="CQ147" i="12"/>
  <c r="CR147" i="12" s="1"/>
  <c r="CQ130" i="12"/>
  <c r="CR130" i="12" s="1"/>
  <c r="CQ96" i="12"/>
  <c r="CR96" i="12" s="1"/>
  <c r="CQ98" i="12"/>
  <c r="CR98" i="12" s="1"/>
  <c r="CQ10" i="12"/>
  <c r="CR10" i="12" s="1"/>
  <c r="CQ145" i="12"/>
  <c r="CR145" i="12" s="1"/>
  <c r="CQ114" i="12"/>
  <c r="CR114" i="12" s="1"/>
  <c r="CQ48" i="12"/>
  <c r="CR48" i="12" s="1"/>
  <c r="CQ124" i="12"/>
  <c r="CR124" i="12" s="1"/>
  <c r="CQ121" i="12"/>
  <c r="CR121" i="12" s="1"/>
  <c r="CQ87" i="12"/>
  <c r="CR87" i="12" s="1"/>
  <c r="CQ59" i="12"/>
  <c r="CR59" i="12" s="1"/>
  <c r="CQ27" i="12"/>
  <c r="CR27" i="12" s="1"/>
  <c r="CQ8" i="12"/>
  <c r="CR8" i="12" s="1"/>
  <c r="CQ20" i="12"/>
  <c r="CR20" i="12" s="1"/>
  <c r="CQ152" i="12"/>
  <c r="CR152" i="12" s="1"/>
  <c r="CQ33" i="12"/>
  <c r="CR33" i="12" s="1"/>
  <c r="CQ22" i="12"/>
  <c r="CR22" i="12" s="1"/>
  <c r="CQ11" i="12"/>
  <c r="CR11" i="12" s="1"/>
  <c r="CQ112" i="12"/>
  <c r="CR112" i="12" s="1"/>
  <c r="CQ36" i="12"/>
  <c r="CR36" i="12" s="1"/>
  <c r="CQ155" i="12"/>
  <c r="CR155" i="12" s="1"/>
  <c r="CQ158" i="12"/>
  <c r="CR158" i="12" s="1"/>
  <c r="CQ138" i="12"/>
  <c r="CR138" i="12" s="1"/>
  <c r="CQ111" i="12"/>
  <c r="CR111" i="12" s="1"/>
  <c r="CQ56" i="12"/>
  <c r="CR56" i="12" s="1"/>
  <c r="CQ150" i="12"/>
  <c r="CR150" i="12" s="1"/>
  <c r="CQ118" i="12"/>
  <c r="CR118" i="12" s="1"/>
  <c r="CQ161" i="12"/>
  <c r="CR161" i="12" s="1"/>
  <c r="CQ133" i="12"/>
  <c r="CR133" i="12" s="1"/>
  <c r="CQ128" i="12"/>
  <c r="CR128" i="12" s="1"/>
  <c r="CQ107" i="12"/>
  <c r="CR107" i="12" s="1"/>
  <c r="CQ136" i="12"/>
  <c r="CR136" i="12" s="1"/>
  <c r="CQ64" i="12"/>
  <c r="CR64" i="12" s="1"/>
  <c r="CQ142" i="12"/>
  <c r="CR142" i="12" s="1"/>
  <c r="CQ131" i="12"/>
  <c r="CR131" i="12" s="1"/>
  <c r="CQ137" i="12"/>
  <c r="CR137" i="12" s="1"/>
  <c r="CQ108" i="12"/>
  <c r="CR108" i="12" s="1"/>
  <c r="CQ86" i="12"/>
  <c r="CR86" i="12" s="1"/>
  <c r="CQ65" i="12"/>
  <c r="CR65" i="12" s="1"/>
  <c r="CQ44" i="12"/>
  <c r="CR44" i="12" s="1"/>
  <c r="CQ75" i="12"/>
  <c r="CR75" i="12" s="1"/>
  <c r="CQ68" i="12"/>
  <c r="CR68" i="12" s="1"/>
  <c r="CQ47" i="12"/>
  <c r="CR47" i="12" s="1"/>
  <c r="CQ7" i="12"/>
  <c r="CR7" i="12" s="1"/>
  <c r="CO162" i="12"/>
  <c r="CQ2" i="12"/>
  <c r="CR2" i="12" s="1"/>
  <c r="AH162" i="12"/>
  <c r="AI30" i="12" s="1"/>
  <c r="AL162" i="12"/>
  <c r="AM3" i="12" s="1"/>
  <c r="BT162" i="12"/>
  <c r="AI61" i="12" l="1"/>
  <c r="AI72" i="12"/>
  <c r="AM95" i="12"/>
  <c r="AI53" i="12"/>
  <c r="Z53" i="12" s="1"/>
  <c r="Z72" i="12"/>
  <c r="Z61" i="12"/>
  <c r="AB95" i="12"/>
  <c r="AM10" i="12"/>
  <c r="Z30" i="12"/>
  <c r="AB3" i="12"/>
  <c r="AI77" i="12"/>
  <c r="AI14" i="12"/>
  <c r="AI85" i="12"/>
  <c r="AI22" i="12"/>
  <c r="AI69" i="12"/>
  <c r="AI99" i="12"/>
  <c r="AI115" i="12"/>
  <c r="AM111" i="12"/>
  <c r="AI131" i="12"/>
  <c r="AM155" i="12"/>
  <c r="AM147" i="12"/>
  <c r="AM139" i="12"/>
  <c r="AM123" i="12"/>
  <c r="AM91" i="12"/>
  <c r="AM115" i="12"/>
  <c r="AM107" i="12"/>
  <c r="AM131" i="12"/>
  <c r="AM108" i="12"/>
  <c r="AM99" i="12"/>
  <c r="AM70" i="12"/>
  <c r="AM54" i="12"/>
  <c r="AM78" i="12"/>
  <c r="AM62" i="12"/>
  <c r="AM35" i="12"/>
  <c r="AM27" i="12"/>
  <c r="AM19" i="12"/>
  <c r="AM11" i="12"/>
  <c r="AM13" i="12"/>
  <c r="AM37" i="12"/>
  <c r="AM29" i="12"/>
  <c r="AM21" i="12"/>
  <c r="AM6" i="12"/>
  <c r="AM14" i="12"/>
  <c r="AM17" i="12"/>
  <c r="AM22" i="12"/>
  <c r="AM26" i="12"/>
  <c r="AM63" i="12"/>
  <c r="AM47" i="12"/>
  <c r="AM36" i="12"/>
  <c r="AM79" i="12"/>
  <c r="AM80" i="12"/>
  <c r="AM69" i="12"/>
  <c r="AM109" i="12"/>
  <c r="AM103" i="12"/>
  <c r="AM104" i="12"/>
  <c r="AM140" i="12"/>
  <c r="AM96" i="12"/>
  <c r="AM138" i="12"/>
  <c r="AM161" i="12"/>
  <c r="AM154" i="12"/>
  <c r="AM114" i="12"/>
  <c r="AM157" i="12"/>
  <c r="AM89" i="12"/>
  <c r="AM125" i="12"/>
  <c r="AM61" i="12"/>
  <c r="AM152" i="12"/>
  <c r="AM106" i="12"/>
  <c r="AM74" i="12"/>
  <c r="AM94" i="12"/>
  <c r="AM145" i="12"/>
  <c r="AM137" i="12"/>
  <c r="AM25" i="12"/>
  <c r="AM30" i="12"/>
  <c r="AM34" i="12"/>
  <c r="AM65" i="12"/>
  <c r="AM45" i="12"/>
  <c r="AM48" i="12"/>
  <c r="AM12" i="12"/>
  <c r="AM81" i="12"/>
  <c r="AM117" i="12"/>
  <c r="AM72" i="12"/>
  <c r="AM110" i="12"/>
  <c r="AM127" i="12"/>
  <c r="AM52" i="12"/>
  <c r="AM112" i="12"/>
  <c r="AM159" i="12"/>
  <c r="AM141" i="12"/>
  <c r="AM128" i="12"/>
  <c r="AM121" i="12"/>
  <c r="AM90" i="12"/>
  <c r="AM119" i="12"/>
  <c r="AM97" i="12"/>
  <c r="AM150" i="12"/>
  <c r="AM87" i="12"/>
  <c r="AM86" i="12"/>
  <c r="AM144" i="12"/>
  <c r="AM135" i="12"/>
  <c r="AM23" i="12"/>
  <c r="AM32" i="12"/>
  <c r="AM39" i="12"/>
  <c r="AM31" i="12"/>
  <c r="AM51" i="12"/>
  <c r="AM41" i="12"/>
  <c r="AM66" i="12"/>
  <c r="AM46" i="12"/>
  <c r="AM67" i="12"/>
  <c r="AM50" i="12"/>
  <c r="AM20" i="12"/>
  <c r="AM82" i="12"/>
  <c r="AM85" i="12"/>
  <c r="AM118" i="12"/>
  <c r="AM102" i="12"/>
  <c r="AM68" i="12"/>
  <c r="AM116" i="12"/>
  <c r="AM98" i="12"/>
  <c r="AM142" i="12"/>
  <c r="AM146" i="12"/>
  <c r="AM158" i="12"/>
  <c r="AM83" i="12"/>
  <c r="AM126" i="12"/>
  <c r="AM88" i="12"/>
  <c r="AM105" i="12"/>
  <c r="AM53" i="12"/>
  <c r="AM60" i="12"/>
  <c r="AM92" i="12"/>
  <c r="AM113" i="12"/>
  <c r="AM100" i="12"/>
  <c r="AM24" i="12"/>
  <c r="AM38" i="12"/>
  <c r="AM4" i="12"/>
  <c r="AM42" i="12"/>
  <c r="AM149" i="12"/>
  <c r="AM33" i="12"/>
  <c r="AM5" i="12"/>
  <c r="AM40" i="12"/>
  <c r="AM56" i="12"/>
  <c r="AM44" i="12"/>
  <c r="AM59" i="12"/>
  <c r="AM71" i="12"/>
  <c r="AM124" i="12"/>
  <c r="AM7" i="12"/>
  <c r="AM73" i="12"/>
  <c r="AM55" i="12"/>
  <c r="AM132" i="12"/>
  <c r="AM93" i="12"/>
  <c r="AM133" i="12"/>
  <c r="AM77" i="12"/>
  <c r="AM122" i="12"/>
  <c r="AM120" i="12"/>
  <c r="AM130" i="12"/>
  <c r="AM153" i="12"/>
  <c r="AM156" i="12"/>
  <c r="AM143" i="12"/>
  <c r="AM136" i="12"/>
  <c r="AM64" i="12"/>
  <c r="AM57" i="12"/>
  <c r="AM134" i="12"/>
  <c r="AM160" i="12"/>
  <c r="AM76" i="12"/>
  <c r="AM129" i="12"/>
  <c r="AM148" i="12"/>
  <c r="AM16" i="12"/>
  <c r="AM9" i="12"/>
  <c r="AM75" i="12"/>
  <c r="AM101" i="12"/>
  <c r="AM15" i="12"/>
  <c r="AM8" i="12"/>
  <c r="AM43" i="12"/>
  <c r="AM28" i="12"/>
  <c r="AM18" i="12"/>
  <c r="AM58" i="12"/>
  <c r="AM151" i="12"/>
  <c r="AM49" i="12"/>
  <c r="AI80" i="12"/>
  <c r="AI159" i="12"/>
  <c r="AI151" i="12"/>
  <c r="AI143" i="12"/>
  <c r="AI120" i="12"/>
  <c r="AI111" i="12"/>
  <c r="AI112" i="12"/>
  <c r="AI103" i="12"/>
  <c r="AI135" i="12"/>
  <c r="AI127" i="12"/>
  <c r="AI95" i="12"/>
  <c r="AI128" i="12"/>
  <c r="AI119" i="12"/>
  <c r="AI105" i="12"/>
  <c r="AI96" i="12"/>
  <c r="AI66" i="12"/>
  <c r="AI50" i="12"/>
  <c r="AI83" i="12"/>
  <c r="AI67" i="12"/>
  <c r="AI51" i="12"/>
  <c r="AI39" i="12"/>
  <c r="AI31" i="12"/>
  <c r="AI23" i="12"/>
  <c r="AI15" i="12"/>
  <c r="AI9" i="12"/>
  <c r="AI17" i="12"/>
  <c r="AI43" i="12"/>
  <c r="AI33" i="12"/>
  <c r="AI25" i="12"/>
  <c r="AI28" i="12"/>
  <c r="AI21" i="12"/>
  <c r="AI34" i="12"/>
  <c r="AI38" i="12"/>
  <c r="AI40" i="12"/>
  <c r="AI16" i="12"/>
  <c r="AI114" i="12"/>
  <c r="AI71" i="12"/>
  <c r="AI86" i="12"/>
  <c r="AI104" i="12"/>
  <c r="AI137" i="12"/>
  <c r="AI152" i="12"/>
  <c r="AI149" i="12"/>
  <c r="AI117" i="12"/>
  <c r="AI161" i="12"/>
  <c r="AI109" i="12"/>
  <c r="AI52" i="12"/>
  <c r="AI74" i="12"/>
  <c r="AI41" i="12"/>
  <c r="AI92" i="12"/>
  <c r="AI101" i="12"/>
  <c r="AI91" i="12"/>
  <c r="AI65" i="12"/>
  <c r="AI118" i="12"/>
  <c r="AI136" i="12"/>
  <c r="AI81" i="12"/>
  <c r="AI124" i="12"/>
  <c r="AI140" i="12"/>
  <c r="AI102" i="12"/>
  <c r="AI19" i="12"/>
  <c r="AI20" i="12"/>
  <c r="AI27" i="12"/>
  <c r="AI37" i="12"/>
  <c r="AI48" i="12"/>
  <c r="AI55" i="12"/>
  <c r="AI90" i="12"/>
  <c r="AI73" i="12"/>
  <c r="AI100" i="12"/>
  <c r="AI144" i="12"/>
  <c r="AI141" i="12"/>
  <c r="AI150" i="12"/>
  <c r="AI134" i="12"/>
  <c r="AI93" i="12"/>
  <c r="AI54" i="12"/>
  <c r="AI58" i="12"/>
  <c r="AI113" i="12"/>
  <c r="AI121" i="12"/>
  <c r="AI116" i="12"/>
  <c r="AI160" i="12"/>
  <c r="AI42" i="12"/>
  <c r="AI138" i="12"/>
  <c r="AI32" i="12"/>
  <c r="AI94" i="12"/>
  <c r="AI154" i="12"/>
  <c r="AI155" i="12"/>
  <c r="AI35" i="12"/>
  <c r="AI49" i="12"/>
  <c r="AI97" i="12"/>
  <c r="AI123" i="12"/>
  <c r="AI132" i="12"/>
  <c r="AI148" i="12"/>
  <c r="AI142" i="12"/>
  <c r="AI126" i="12"/>
  <c r="AI153" i="12"/>
  <c r="AI110" i="12"/>
  <c r="AI145" i="12"/>
  <c r="AI146" i="12"/>
  <c r="AI44" i="12"/>
  <c r="AI122" i="12"/>
  <c r="AI147" i="12"/>
  <c r="AI125" i="12"/>
  <c r="AI87" i="12"/>
  <c r="AI107" i="12"/>
  <c r="AI5" i="12"/>
  <c r="AI36" i="12"/>
  <c r="AI68" i="12"/>
  <c r="AI6" i="12"/>
  <c r="AI3" i="12"/>
  <c r="AI8" i="12"/>
  <c r="AI79" i="12"/>
  <c r="AI62" i="12"/>
  <c r="AI84" i="12"/>
  <c r="AI7" i="12"/>
  <c r="AI12" i="12"/>
  <c r="AI4" i="12"/>
  <c r="AI59" i="12"/>
  <c r="AI45" i="12"/>
  <c r="AI60" i="12"/>
  <c r="AI24" i="12"/>
  <c r="AI82" i="12"/>
  <c r="AI63" i="12"/>
  <c r="AI129" i="12"/>
  <c r="AI98" i="12"/>
  <c r="AI130" i="12"/>
  <c r="AI89" i="12"/>
  <c r="AI156" i="12"/>
  <c r="AI139" i="12"/>
  <c r="AI108" i="12"/>
  <c r="AI133" i="12"/>
  <c r="AI157" i="12"/>
  <c r="AI158" i="12"/>
  <c r="AI11" i="12"/>
  <c r="AI29" i="12"/>
  <c r="AI18" i="12"/>
  <c r="AI46" i="12"/>
  <c r="AI70" i="12"/>
  <c r="AI13" i="12"/>
  <c r="AI10" i="12"/>
  <c r="AI26" i="12"/>
  <c r="AI76" i="12"/>
  <c r="AI47" i="12"/>
  <c r="AI78" i="12"/>
  <c r="AI75" i="12"/>
  <c r="AI57" i="12"/>
  <c r="AI106" i="12"/>
  <c r="AI88" i="12"/>
  <c r="AI56" i="12"/>
  <c r="AM84" i="12"/>
  <c r="AI64" i="12"/>
  <c r="CR162" i="12"/>
  <c r="CS25" i="12" s="1"/>
  <c r="CT25" i="12" s="1"/>
  <c r="CQ162" i="12"/>
  <c r="AI2" i="12"/>
  <c r="AM2" i="12"/>
  <c r="CS89" i="12" l="1"/>
  <c r="CT89" i="12" s="1"/>
  <c r="CS157" i="12"/>
  <c r="CT157" i="12" s="1"/>
  <c r="CS20" i="12"/>
  <c r="CT20" i="12" s="1"/>
  <c r="CV20" i="12" s="1"/>
  <c r="CS79" i="12"/>
  <c r="CT79" i="12" s="1"/>
  <c r="CS90" i="12"/>
  <c r="CT90" i="12" s="1"/>
  <c r="CS95" i="12"/>
  <c r="CT95" i="12" s="1"/>
  <c r="CV95" i="12" s="1"/>
  <c r="CS34" i="12"/>
  <c r="CT34" i="12" s="1"/>
  <c r="CV34" i="12" s="1"/>
  <c r="CS38" i="12"/>
  <c r="CT38" i="12" s="1"/>
  <c r="CW38" i="12" s="1"/>
  <c r="CS58" i="12"/>
  <c r="CT58" i="12" s="1"/>
  <c r="CS136" i="12"/>
  <c r="CT136" i="12" s="1"/>
  <c r="CS29" i="12"/>
  <c r="CT29" i="12" s="1"/>
  <c r="CW29" i="12" s="1"/>
  <c r="CS12" i="12"/>
  <c r="CT12" i="12" s="1"/>
  <c r="CS44" i="12"/>
  <c r="CT44" i="12" s="1"/>
  <c r="CW44" i="12" s="1"/>
  <c r="CS73" i="12"/>
  <c r="CT73" i="12" s="1"/>
  <c r="CW73" i="12" s="1"/>
  <c r="CS147" i="12"/>
  <c r="CT147" i="12" s="1"/>
  <c r="CV147" i="12" s="1"/>
  <c r="CS42" i="12"/>
  <c r="CT42" i="12" s="1"/>
  <c r="CW42" i="12" s="1"/>
  <c r="CS62" i="12"/>
  <c r="CT62" i="12" s="1"/>
  <c r="CS124" i="12"/>
  <c r="CT124" i="12" s="1"/>
  <c r="CS153" i="12"/>
  <c r="CT153" i="12" s="1"/>
  <c r="CW153" i="12" s="1"/>
  <c r="CS6" i="12"/>
  <c r="CT6" i="12" s="1"/>
  <c r="Z56" i="12"/>
  <c r="Z4" i="12"/>
  <c r="Z94" i="12"/>
  <c r="AS94" i="12" s="1"/>
  <c r="Z101" i="12"/>
  <c r="Z83" i="12"/>
  <c r="AB153" i="12"/>
  <c r="AB100" i="12"/>
  <c r="AB41" i="12"/>
  <c r="AB137" i="12"/>
  <c r="AB37" i="12"/>
  <c r="AR37" i="12" s="1"/>
  <c r="CW89" i="12"/>
  <c r="CV89" i="12"/>
  <c r="Z129" i="12"/>
  <c r="Z132" i="12"/>
  <c r="Z140" i="12"/>
  <c r="Z9" i="12"/>
  <c r="AS9" i="12" s="1"/>
  <c r="AB15" i="12"/>
  <c r="AB73" i="12"/>
  <c r="AR73" i="12" s="1"/>
  <c r="AB85" i="12"/>
  <c r="AR85" i="12" s="1"/>
  <c r="AB12" i="12"/>
  <c r="AB103" i="12"/>
  <c r="AB139" i="12"/>
  <c r="Z69" i="12"/>
  <c r="AS69" i="12" s="1"/>
  <c r="Z106" i="12"/>
  <c r="AS106" i="12" s="1"/>
  <c r="Z63" i="12"/>
  <c r="Z138" i="12"/>
  <c r="AS138" i="12" s="1"/>
  <c r="Z34" i="12"/>
  <c r="AS34" i="12" s="1"/>
  <c r="AB101" i="12"/>
  <c r="AR101" i="12" s="1"/>
  <c r="AB7" i="12"/>
  <c r="AR7" i="12" s="1"/>
  <c r="AB82" i="12"/>
  <c r="AR82" i="12" s="1"/>
  <c r="AB48" i="12"/>
  <c r="AR48" i="12" s="1"/>
  <c r="AB22" i="12"/>
  <c r="Z22" i="12"/>
  <c r="AS22" i="12" s="1"/>
  <c r="Z70" i="12"/>
  <c r="Z84" i="12"/>
  <c r="AS84" i="12" s="1"/>
  <c r="Z42" i="12"/>
  <c r="AS42" i="12" s="1"/>
  <c r="Z74" i="12"/>
  <c r="AS74" i="12" s="1"/>
  <c r="Z96" i="12"/>
  <c r="AB57" i="12"/>
  <c r="AB124" i="12"/>
  <c r="AR124" i="12" s="1"/>
  <c r="AB20" i="12"/>
  <c r="AB74" i="12"/>
  <c r="AR74" i="12" s="1"/>
  <c r="AB19" i="12"/>
  <c r="AR19" i="12" s="1"/>
  <c r="Z85" i="12"/>
  <c r="AS85" i="12" s="1"/>
  <c r="AB84" i="12"/>
  <c r="AR84" i="12" s="1"/>
  <c r="Z76" i="12"/>
  <c r="AS76" i="12" s="1"/>
  <c r="Z11" i="12"/>
  <c r="AS11" i="12" s="1"/>
  <c r="Z130" i="12"/>
  <c r="Z59" i="12"/>
  <c r="Z3" i="12"/>
  <c r="AR3" i="12"/>
  <c r="Z147" i="12"/>
  <c r="Z142" i="12"/>
  <c r="Z154" i="12"/>
  <c r="Z113" i="12"/>
  <c r="Z100" i="12"/>
  <c r="AS100" i="12" s="1"/>
  <c r="AR100" i="12"/>
  <c r="Z19" i="12"/>
  <c r="AS19" i="12" s="1"/>
  <c r="Z91" i="12"/>
  <c r="AS91" i="12" s="1"/>
  <c r="Z117" i="12"/>
  <c r="Z16" i="12"/>
  <c r="AS16" i="12" s="1"/>
  <c r="Z43" i="12"/>
  <c r="Z67" i="12"/>
  <c r="Z95" i="12"/>
  <c r="AR95" i="12"/>
  <c r="Z151" i="12"/>
  <c r="AS151" i="12" s="1"/>
  <c r="AB43" i="12"/>
  <c r="AR43" i="12" s="1"/>
  <c r="AB129" i="12"/>
  <c r="AR129" i="12" s="1"/>
  <c r="AS129" i="12"/>
  <c r="AB156" i="12"/>
  <c r="AB132" i="12"/>
  <c r="AR132" i="12" s="1"/>
  <c r="AB56" i="12"/>
  <c r="AR56" i="12" s="1"/>
  <c r="AS56" i="12"/>
  <c r="AB24" i="12"/>
  <c r="AR24" i="12" s="1"/>
  <c r="AB126" i="12"/>
  <c r="AB102" i="12"/>
  <c r="AR102" i="12" s="1"/>
  <c r="AB66" i="12"/>
  <c r="AR66" i="12" s="1"/>
  <c r="AB144" i="12"/>
  <c r="AB128" i="12"/>
  <c r="AB117" i="12"/>
  <c r="AR117" i="12" s="1"/>
  <c r="AB25" i="12"/>
  <c r="AR25" i="12" s="1"/>
  <c r="AB125" i="12"/>
  <c r="AR125" i="12" s="1"/>
  <c r="AB140" i="12"/>
  <c r="AR140" i="12" s="1"/>
  <c r="AB47" i="12"/>
  <c r="AR47" i="12" s="1"/>
  <c r="AB29" i="12"/>
  <c r="AR29" i="12" s="1"/>
  <c r="AB78" i="12"/>
  <c r="AR78" i="12" s="1"/>
  <c r="AB91" i="12"/>
  <c r="AR91" i="12" s="1"/>
  <c r="Z115" i="12"/>
  <c r="CS82" i="12"/>
  <c r="CT82" i="12" s="1"/>
  <c r="CS16" i="12"/>
  <c r="CT16" i="12" s="1"/>
  <c r="CS22" i="12"/>
  <c r="CT22" i="12" s="1"/>
  <c r="CS55" i="12"/>
  <c r="CT55" i="12" s="1"/>
  <c r="CS117" i="12"/>
  <c r="CT117" i="12" s="1"/>
  <c r="CS67" i="12"/>
  <c r="CT67" i="12" s="1"/>
  <c r="AB10" i="12"/>
  <c r="AR10" i="12" s="1"/>
  <c r="Z158" i="12"/>
  <c r="AS158" i="12" s="1"/>
  <c r="Z122" i="12"/>
  <c r="AS122" i="12" s="1"/>
  <c r="Z73" i="12"/>
  <c r="Z149" i="12"/>
  <c r="AS149" i="12" s="1"/>
  <c r="Z127" i="12"/>
  <c r="AS127" i="12" s="1"/>
  <c r="AB76" i="12"/>
  <c r="AR76" i="12" s="1"/>
  <c r="AB83" i="12"/>
  <c r="AR83" i="12" s="1"/>
  <c r="AS83" i="12"/>
  <c r="AB141" i="12"/>
  <c r="AR141" i="12" s="1"/>
  <c r="AB104" i="12"/>
  <c r="AR104" i="12" s="1"/>
  <c r="AB123" i="12"/>
  <c r="AR123" i="12" s="1"/>
  <c r="CW136" i="12"/>
  <c r="CV136" i="12"/>
  <c r="Z157" i="12"/>
  <c r="Z44" i="12"/>
  <c r="Z90" i="12"/>
  <c r="AS90" i="12" s="1"/>
  <c r="Z38" i="12"/>
  <c r="Z80" i="12"/>
  <c r="AB130" i="12"/>
  <c r="AR130" i="12" s="1"/>
  <c r="AB158" i="12"/>
  <c r="AR158" i="12" s="1"/>
  <c r="AB159" i="12"/>
  <c r="AR159" i="12" s="1"/>
  <c r="AB157" i="12"/>
  <c r="AR157" i="12" s="1"/>
  <c r="AB13" i="12"/>
  <c r="AR13" i="12" s="1"/>
  <c r="CW12" i="12"/>
  <c r="CV12" i="12"/>
  <c r="Z13" i="12"/>
  <c r="AS13" i="12" s="1"/>
  <c r="Z7" i="12"/>
  <c r="AA7" i="12" s="1"/>
  <c r="AT7" i="12" s="1"/>
  <c r="Z123" i="12"/>
  <c r="Z124" i="12"/>
  <c r="AS124" i="12" s="1"/>
  <c r="Z66" i="12"/>
  <c r="AB120" i="12"/>
  <c r="AB146" i="12"/>
  <c r="AR146" i="12" s="1"/>
  <c r="AB112" i="12"/>
  <c r="AR112" i="12" s="1"/>
  <c r="AB109" i="12"/>
  <c r="AR109" i="12" s="1"/>
  <c r="AB147" i="12"/>
  <c r="AR147" i="12" s="1"/>
  <c r="CV62" i="12"/>
  <c r="CW62" i="12"/>
  <c r="Z57" i="12"/>
  <c r="AR57" i="12"/>
  <c r="Z5" i="12"/>
  <c r="Z134" i="12"/>
  <c r="AS134" i="12" s="1"/>
  <c r="Z104" i="12"/>
  <c r="AS104" i="12" s="1"/>
  <c r="AB151" i="12"/>
  <c r="AB149" i="12"/>
  <c r="AR149" i="12" s="1"/>
  <c r="AB97" i="12"/>
  <c r="AR97" i="12" s="1"/>
  <c r="AB69" i="12"/>
  <c r="AR69" i="12" s="1"/>
  <c r="Z139" i="12"/>
  <c r="AA139" i="12" s="1"/>
  <c r="AT139" i="12" s="1"/>
  <c r="AR139" i="12"/>
  <c r="Z62" i="12"/>
  <c r="Z110" i="12"/>
  <c r="Z160" i="12"/>
  <c r="AS160" i="12" s="1"/>
  <c r="Z150" i="12"/>
  <c r="Z37" i="12"/>
  <c r="Z136" i="12"/>
  <c r="Z52" i="12"/>
  <c r="Z86" i="12"/>
  <c r="AS86" i="12" s="1"/>
  <c r="Z28" i="12"/>
  <c r="Z31" i="12"/>
  <c r="Z105" i="12"/>
  <c r="AS105" i="12" s="1"/>
  <c r="Z111" i="12"/>
  <c r="AS111" i="12" s="1"/>
  <c r="AB58" i="12"/>
  <c r="AR58" i="12" s="1"/>
  <c r="AB9" i="12"/>
  <c r="AR9" i="12" s="1"/>
  <c r="AB64" i="12"/>
  <c r="AB77" i="12"/>
  <c r="AB71" i="12"/>
  <c r="AR71" i="12" s="1"/>
  <c r="AB42" i="12"/>
  <c r="AR42" i="12" s="1"/>
  <c r="AB53" i="12"/>
  <c r="AS53" i="12"/>
  <c r="AB98" i="12"/>
  <c r="AR98" i="12" s="1"/>
  <c r="AB50" i="12"/>
  <c r="AR50" i="12" s="1"/>
  <c r="AB32" i="12"/>
  <c r="AR32" i="12" s="1"/>
  <c r="AB119" i="12"/>
  <c r="AR119" i="12" s="1"/>
  <c r="AB127" i="12"/>
  <c r="AR127" i="12" s="1"/>
  <c r="AB65" i="12"/>
  <c r="AR65" i="12" s="1"/>
  <c r="AB106" i="12"/>
  <c r="AR106" i="12" s="1"/>
  <c r="AB161" i="12"/>
  <c r="AR161" i="12" s="1"/>
  <c r="AB80" i="12"/>
  <c r="AR80" i="12" s="1"/>
  <c r="AB14" i="12"/>
  <c r="AR14" i="12" s="1"/>
  <c r="AB27" i="12"/>
  <c r="AR27" i="12" s="1"/>
  <c r="AB131" i="12"/>
  <c r="AR131" i="12" s="1"/>
  <c r="Z14" i="12"/>
  <c r="CS140" i="12"/>
  <c r="CT140" i="12" s="1"/>
  <c r="CS106" i="12"/>
  <c r="CT106" i="12" s="1"/>
  <c r="CS69" i="12"/>
  <c r="CT69" i="12" s="1"/>
  <c r="CS160" i="12"/>
  <c r="CT160" i="12" s="1"/>
  <c r="CS155" i="12"/>
  <c r="CT155" i="12" s="1"/>
  <c r="Z26" i="12"/>
  <c r="AS26" i="12" s="1"/>
  <c r="Z6" i="12"/>
  <c r="Z58" i="12"/>
  <c r="AS58" i="12" s="1"/>
  <c r="Z40" i="12"/>
  <c r="AS40" i="12" s="1"/>
  <c r="Z159" i="12"/>
  <c r="AS159" i="12" s="1"/>
  <c r="AB55" i="12"/>
  <c r="AR55" i="12" s="1"/>
  <c r="AB118" i="12"/>
  <c r="AR118" i="12" s="1"/>
  <c r="AB81" i="12"/>
  <c r="AR81" i="12" s="1"/>
  <c r="AB63" i="12"/>
  <c r="AR63" i="12" s="1"/>
  <c r="Z99" i="12"/>
  <c r="AS99" i="12" s="1"/>
  <c r="CV29" i="12"/>
  <c r="Z10" i="12"/>
  <c r="Z68" i="12"/>
  <c r="AS68" i="12" s="1"/>
  <c r="Z54" i="12"/>
  <c r="AS54" i="12" s="1"/>
  <c r="Z152" i="12"/>
  <c r="AS152" i="12" s="1"/>
  <c r="Z135" i="12"/>
  <c r="AB5" i="12"/>
  <c r="AR5" i="12" s="1"/>
  <c r="AB87" i="12"/>
  <c r="AR87" i="12" s="1"/>
  <c r="AB26" i="12"/>
  <c r="AR26" i="12" s="1"/>
  <c r="Z133" i="12"/>
  <c r="AS133" i="12" s="1"/>
  <c r="Z146" i="12"/>
  <c r="Z55" i="12"/>
  <c r="AS55" i="12" s="1"/>
  <c r="Z137" i="12"/>
  <c r="AS137" i="12" s="1"/>
  <c r="AR137" i="12"/>
  <c r="AB49" i="12"/>
  <c r="AB33" i="12"/>
  <c r="AR33" i="12" s="1"/>
  <c r="AB31" i="12"/>
  <c r="AR31" i="12" s="1"/>
  <c r="AB94" i="12"/>
  <c r="AR94" i="12" s="1"/>
  <c r="AB11" i="12"/>
  <c r="AR11" i="12" s="1"/>
  <c r="CV90" i="12"/>
  <c r="CW90" i="12"/>
  <c r="CW95" i="12"/>
  <c r="Z82" i="12"/>
  <c r="Z145" i="12"/>
  <c r="Z48" i="12"/>
  <c r="AA48" i="12" s="1"/>
  <c r="AT48" i="12" s="1"/>
  <c r="Z21" i="12"/>
  <c r="Z112" i="12"/>
  <c r="AB122" i="12"/>
  <c r="AR122" i="12" s="1"/>
  <c r="AB142" i="12"/>
  <c r="AR142" i="12" s="1"/>
  <c r="AS142" i="12"/>
  <c r="AB39" i="12"/>
  <c r="AR39" i="12" s="1"/>
  <c r="AB45" i="12"/>
  <c r="AR45" i="12" s="1"/>
  <c r="AB17" i="12"/>
  <c r="AR17" i="12" s="1"/>
  <c r="AB155" i="12"/>
  <c r="AR155" i="12" s="1"/>
  <c r="CW34" i="12"/>
  <c r="Z46" i="12"/>
  <c r="AS46" i="12" s="1"/>
  <c r="Z24" i="12"/>
  <c r="AA24" i="12" s="1"/>
  <c r="AT24" i="12" s="1"/>
  <c r="Z107" i="12"/>
  <c r="AS107" i="12" s="1"/>
  <c r="Z49" i="12"/>
  <c r="AR49" i="12"/>
  <c r="Z78" i="12"/>
  <c r="Z87" i="12"/>
  <c r="Z141" i="12"/>
  <c r="Z71" i="12"/>
  <c r="Z39" i="12"/>
  <c r="Z120" i="12"/>
  <c r="AR120" i="12"/>
  <c r="AB16" i="12"/>
  <c r="AR16" i="12" s="1"/>
  <c r="AB136" i="12"/>
  <c r="AR136" i="12" s="1"/>
  <c r="AB133" i="12"/>
  <c r="AB59" i="12"/>
  <c r="AR59" i="12" s="1"/>
  <c r="AS59" i="12"/>
  <c r="AB4" i="12"/>
  <c r="AR4" i="12" s="1"/>
  <c r="AS4" i="12"/>
  <c r="AB105" i="12"/>
  <c r="AR105" i="12" s="1"/>
  <c r="AB116" i="12"/>
  <c r="AR116" i="12" s="1"/>
  <c r="AB67" i="12"/>
  <c r="AR67" i="12" s="1"/>
  <c r="AS67" i="12"/>
  <c r="AB23" i="12"/>
  <c r="AR23" i="12" s="1"/>
  <c r="AB90" i="12"/>
  <c r="AR90" i="12" s="1"/>
  <c r="AB110" i="12"/>
  <c r="AR110" i="12" s="1"/>
  <c r="AB34" i="12"/>
  <c r="AR34" i="12" s="1"/>
  <c r="AB152" i="12"/>
  <c r="AR152" i="12" s="1"/>
  <c r="AB138" i="12"/>
  <c r="AR138" i="12" s="1"/>
  <c r="AB79" i="12"/>
  <c r="AR79" i="12" s="1"/>
  <c r="AB6" i="12"/>
  <c r="AR6" i="12" s="1"/>
  <c r="AB35" i="12"/>
  <c r="AR35" i="12" s="1"/>
  <c r="AB107" i="12"/>
  <c r="AR107" i="12" s="1"/>
  <c r="Z131" i="12"/>
  <c r="Z77" i="12"/>
  <c r="AS77" i="12" s="1"/>
  <c r="CS50" i="12"/>
  <c r="CT50" i="12" s="1"/>
  <c r="CS130" i="12"/>
  <c r="CT130" i="12" s="1"/>
  <c r="CS161" i="12"/>
  <c r="CT161" i="12" s="1"/>
  <c r="CS135" i="12"/>
  <c r="CT135" i="12" s="1"/>
  <c r="CS133" i="12"/>
  <c r="CT133" i="12" s="1"/>
  <c r="Z98" i="12"/>
  <c r="AS98" i="12" s="1"/>
  <c r="Z148" i="12"/>
  <c r="Z102" i="12"/>
  <c r="AS102" i="12" s="1"/>
  <c r="Z17" i="12"/>
  <c r="AS17" i="12" s="1"/>
  <c r="AB8" i="12"/>
  <c r="AR8" i="12" s="1"/>
  <c r="AB40" i="12"/>
  <c r="AR40" i="12" s="1"/>
  <c r="AB86" i="12"/>
  <c r="AR86" i="12" s="1"/>
  <c r="AB89" i="12"/>
  <c r="AR89" i="12" s="1"/>
  <c r="AB54" i="12"/>
  <c r="AR54" i="12" s="1"/>
  <c r="CV58" i="12"/>
  <c r="CW58" i="12"/>
  <c r="CW157" i="12"/>
  <c r="CV157" i="12"/>
  <c r="Z88" i="12"/>
  <c r="AS88" i="12" s="1"/>
  <c r="Z12" i="12"/>
  <c r="AA12" i="12" s="1"/>
  <c r="AT12" i="12" s="1"/>
  <c r="AR12" i="12"/>
  <c r="Z32" i="12"/>
  <c r="Z92" i="12"/>
  <c r="AS92" i="12" s="1"/>
  <c r="Z50" i="12"/>
  <c r="AS50" i="12" s="1"/>
  <c r="AB160" i="12"/>
  <c r="AR160" i="12" s="1"/>
  <c r="AB113" i="12"/>
  <c r="AR113" i="12" s="1"/>
  <c r="AS113" i="12"/>
  <c r="AB51" i="12"/>
  <c r="AR51" i="12" s="1"/>
  <c r="AB145" i="12"/>
  <c r="AR145" i="12" s="1"/>
  <c r="AB70" i="12"/>
  <c r="AR70" i="12" s="1"/>
  <c r="AS70" i="12"/>
  <c r="CW20" i="12"/>
  <c r="CW79" i="12"/>
  <c r="CV79" i="12"/>
  <c r="Z36" i="12"/>
  <c r="AS36" i="12" s="1"/>
  <c r="Z93" i="12"/>
  <c r="AS93" i="12" s="1"/>
  <c r="Z41" i="12"/>
  <c r="AA41" i="12" s="1"/>
  <c r="AT41" i="12" s="1"/>
  <c r="AR41" i="12"/>
  <c r="Z15" i="12"/>
  <c r="AS15" i="12" s="1"/>
  <c r="AR15" i="12"/>
  <c r="Z103" i="12"/>
  <c r="AS103" i="12" s="1"/>
  <c r="AB134" i="12"/>
  <c r="AR134" i="12" s="1"/>
  <c r="AB92" i="12"/>
  <c r="AR92" i="12" s="1"/>
  <c r="AB150" i="12"/>
  <c r="AR150" i="12" s="1"/>
  <c r="AB114" i="12"/>
  <c r="AR114" i="12" s="1"/>
  <c r="AB99" i="12"/>
  <c r="AR99" i="12" s="1"/>
  <c r="CV42" i="12"/>
  <c r="Z108" i="12"/>
  <c r="Z97" i="12"/>
  <c r="Z81" i="12"/>
  <c r="Z23" i="12"/>
  <c r="AB75" i="12"/>
  <c r="AR75" i="12" s="1"/>
  <c r="AB60" i="12"/>
  <c r="AR60" i="12" s="1"/>
  <c r="AB52" i="12"/>
  <c r="AR52" i="12" s="1"/>
  <c r="AS52" i="12"/>
  <c r="AB154" i="12"/>
  <c r="AR154" i="12" s="1"/>
  <c r="AS154" i="12"/>
  <c r="AB108" i="12"/>
  <c r="AR108" i="12" s="1"/>
  <c r="CW124" i="12"/>
  <c r="CV124" i="12"/>
  <c r="CV6" i="12"/>
  <c r="CW6" i="12"/>
  <c r="Z75" i="12"/>
  <c r="CW25" i="12"/>
  <c r="CV25" i="12"/>
  <c r="Z18" i="12"/>
  <c r="AS18" i="12" s="1"/>
  <c r="Z156" i="12"/>
  <c r="AA156" i="12" s="1"/>
  <c r="AT156" i="12" s="1"/>
  <c r="AR156" i="12"/>
  <c r="Z60" i="12"/>
  <c r="AS60" i="12" s="1"/>
  <c r="Z79" i="12"/>
  <c r="AS79" i="12" s="1"/>
  <c r="Z153" i="12"/>
  <c r="AA153" i="12" s="1"/>
  <c r="AT153" i="12" s="1"/>
  <c r="AR153" i="12"/>
  <c r="Z35" i="12"/>
  <c r="Z116" i="12"/>
  <c r="Z27" i="12"/>
  <c r="Z118" i="12"/>
  <c r="Z109" i="12"/>
  <c r="AS109" i="12" s="1"/>
  <c r="Z25" i="12"/>
  <c r="Z119" i="12"/>
  <c r="AS119" i="12" s="1"/>
  <c r="AB18" i="12"/>
  <c r="AR18" i="12" s="1"/>
  <c r="Z64" i="12"/>
  <c r="AR64" i="12"/>
  <c r="Z47" i="12"/>
  <c r="Z29" i="12"/>
  <c r="AS29" i="12" s="1"/>
  <c r="Z89" i="12"/>
  <c r="Z45" i="12"/>
  <c r="Z8" i="12"/>
  <c r="Z125" i="12"/>
  <c r="AS125" i="12" s="1"/>
  <c r="Z126" i="12"/>
  <c r="AR126" i="12"/>
  <c r="Z155" i="12"/>
  <c r="Z121" i="12"/>
  <c r="Z144" i="12"/>
  <c r="AA144" i="12" s="1"/>
  <c r="AT144" i="12" s="1"/>
  <c r="AR144" i="12"/>
  <c r="Z20" i="12"/>
  <c r="AS20" i="12" s="1"/>
  <c r="AR20" i="12"/>
  <c r="Z65" i="12"/>
  <c r="AS65" i="12" s="1"/>
  <c r="Z161" i="12"/>
  <c r="AS161" i="12" s="1"/>
  <c r="Z114" i="12"/>
  <c r="AS114" i="12" s="1"/>
  <c r="Z33" i="12"/>
  <c r="Z51" i="12"/>
  <c r="Z128" i="12"/>
  <c r="AA128" i="12" s="1"/>
  <c r="AT128" i="12" s="1"/>
  <c r="AR128" i="12"/>
  <c r="Z143" i="12"/>
  <c r="AB28" i="12"/>
  <c r="AR28" i="12" s="1"/>
  <c r="AB148" i="12"/>
  <c r="AR148" i="12" s="1"/>
  <c r="AB143" i="12"/>
  <c r="AR143" i="12" s="1"/>
  <c r="AB93" i="12"/>
  <c r="AR93" i="12" s="1"/>
  <c r="AB44" i="12"/>
  <c r="AR44" i="12" s="1"/>
  <c r="AB38" i="12"/>
  <c r="AR38" i="12" s="1"/>
  <c r="AB88" i="12"/>
  <c r="AR88" i="12" s="1"/>
  <c r="AB68" i="12"/>
  <c r="AR68" i="12" s="1"/>
  <c r="AB46" i="12"/>
  <c r="AR46" i="12" s="1"/>
  <c r="AB135" i="12"/>
  <c r="AR135" i="12" s="1"/>
  <c r="AB121" i="12"/>
  <c r="AR121" i="12" s="1"/>
  <c r="AB72" i="12"/>
  <c r="AS72" i="12"/>
  <c r="AB30" i="12"/>
  <c r="AS30" i="12"/>
  <c r="AB61" i="12"/>
  <c r="AS61" i="12"/>
  <c r="AB96" i="12"/>
  <c r="AR96" i="12" s="1"/>
  <c r="AS96" i="12"/>
  <c r="AB36" i="12"/>
  <c r="AR36" i="12" s="1"/>
  <c r="AB21" i="12"/>
  <c r="AR21" i="12" s="1"/>
  <c r="AB62" i="12"/>
  <c r="AR62" i="12" s="1"/>
  <c r="AB115" i="12"/>
  <c r="AR115" i="12" s="1"/>
  <c r="AB111" i="12"/>
  <c r="AR111" i="12" s="1"/>
  <c r="CS92" i="12"/>
  <c r="CT92" i="12" s="1"/>
  <c r="CS10" i="12"/>
  <c r="CT10" i="12" s="1"/>
  <c r="CS121" i="12"/>
  <c r="CT121" i="12" s="1"/>
  <c r="CS78" i="12"/>
  <c r="CT78" i="12" s="1"/>
  <c r="CS151" i="12"/>
  <c r="CT151" i="12" s="1"/>
  <c r="CS27" i="12"/>
  <c r="CT27" i="12" s="1"/>
  <c r="CS32" i="12"/>
  <c r="CT32" i="12" s="1"/>
  <c r="CS21" i="12"/>
  <c r="CT21" i="12" s="1"/>
  <c r="CS139" i="12"/>
  <c r="CT139" i="12" s="1"/>
  <c r="CS103" i="12"/>
  <c r="CT103" i="12" s="1"/>
  <c r="CS59" i="12"/>
  <c r="CT59" i="12" s="1"/>
  <c r="CS47" i="12"/>
  <c r="CT47" i="12" s="1"/>
  <c r="CS123" i="12"/>
  <c r="CT123" i="12" s="1"/>
  <c r="CS53" i="12"/>
  <c r="CT53" i="12" s="1"/>
  <c r="CS11" i="12"/>
  <c r="CT11" i="12" s="1"/>
  <c r="CS75" i="12"/>
  <c r="CT75" i="12" s="1"/>
  <c r="CS100" i="12"/>
  <c r="CT100" i="12" s="1"/>
  <c r="CS88" i="12"/>
  <c r="CT88" i="12" s="1"/>
  <c r="CS111" i="12"/>
  <c r="CT111" i="12" s="1"/>
  <c r="CS142" i="12"/>
  <c r="CT142" i="12" s="1"/>
  <c r="CS137" i="12"/>
  <c r="CT137" i="12" s="1"/>
  <c r="CS5" i="12"/>
  <c r="CT5" i="12" s="1"/>
  <c r="CS14" i="12"/>
  <c r="CT14" i="12" s="1"/>
  <c r="CS83" i="12"/>
  <c r="CT83" i="12" s="1"/>
  <c r="CS152" i="12"/>
  <c r="CT152" i="12" s="1"/>
  <c r="CS23" i="12"/>
  <c r="CT23" i="12" s="1"/>
  <c r="CS150" i="12"/>
  <c r="CT150" i="12" s="1"/>
  <c r="CS108" i="12"/>
  <c r="CT108" i="12" s="1"/>
  <c r="CS61" i="12"/>
  <c r="CT61" i="12" s="1"/>
  <c r="CS18" i="12"/>
  <c r="CT18" i="12" s="1"/>
  <c r="CS158" i="12"/>
  <c r="CT158" i="12" s="1"/>
  <c r="CS85" i="12"/>
  <c r="CT85" i="12" s="1"/>
  <c r="CS105" i="12"/>
  <c r="CT105" i="12" s="1"/>
  <c r="CS63" i="12"/>
  <c r="CT63" i="12" s="1"/>
  <c r="CS107" i="12"/>
  <c r="CT107" i="12" s="1"/>
  <c r="CS66" i="12"/>
  <c r="CT66" i="12" s="1"/>
  <c r="CS19" i="12"/>
  <c r="CT19" i="12" s="1"/>
  <c r="CS149" i="12"/>
  <c r="CT149" i="12" s="1"/>
  <c r="CS15" i="12"/>
  <c r="CT15" i="12" s="1"/>
  <c r="CS56" i="12"/>
  <c r="CT56" i="12" s="1"/>
  <c r="CS77" i="12"/>
  <c r="CT77" i="12" s="1"/>
  <c r="CS126" i="12"/>
  <c r="CT126" i="12" s="1"/>
  <c r="CS94" i="12"/>
  <c r="CT94" i="12" s="1"/>
  <c r="CS119" i="12"/>
  <c r="CT119" i="12" s="1"/>
  <c r="CS57" i="12"/>
  <c r="CT57" i="12" s="1"/>
  <c r="CS9" i="12"/>
  <c r="CT9" i="12" s="1"/>
  <c r="CS125" i="12"/>
  <c r="CT125" i="12" s="1"/>
  <c r="CS122" i="12"/>
  <c r="CT122" i="12" s="1"/>
  <c r="CS116" i="12"/>
  <c r="CT116" i="12" s="1"/>
  <c r="CS70" i="12"/>
  <c r="CT70" i="12" s="1"/>
  <c r="CS99" i="12"/>
  <c r="CT99" i="12" s="1"/>
  <c r="CS49" i="12"/>
  <c r="CT49" i="12" s="1"/>
  <c r="CS110" i="12"/>
  <c r="CT110" i="12" s="1"/>
  <c r="CS97" i="12"/>
  <c r="CT97" i="12" s="1"/>
  <c r="CS31" i="12"/>
  <c r="CT31" i="12" s="1"/>
  <c r="CS154" i="12"/>
  <c r="CT154" i="12" s="1"/>
  <c r="CS81" i="12"/>
  <c r="CT81" i="12" s="1"/>
  <c r="CS144" i="12"/>
  <c r="CT144" i="12" s="1"/>
  <c r="CS148" i="12"/>
  <c r="CT148" i="12" s="1"/>
  <c r="CS8" i="12"/>
  <c r="CT8" i="12" s="1"/>
  <c r="CS91" i="12"/>
  <c r="CT91" i="12" s="1"/>
  <c r="CS120" i="12"/>
  <c r="CT120" i="12" s="1"/>
  <c r="CS3" i="12"/>
  <c r="CT3" i="12" s="1"/>
  <c r="CS134" i="12"/>
  <c r="CT134" i="12" s="1"/>
  <c r="CS93" i="12"/>
  <c r="CT93" i="12" s="1"/>
  <c r="CS13" i="12"/>
  <c r="CT13" i="12" s="1"/>
  <c r="CS64" i="12"/>
  <c r="CT64" i="12" s="1"/>
  <c r="CS36" i="12"/>
  <c r="CT36" i="12" s="1"/>
  <c r="CS41" i="12"/>
  <c r="CT41" i="12" s="1"/>
  <c r="CS39" i="12"/>
  <c r="CT39" i="12" s="1"/>
  <c r="CS37" i="12"/>
  <c r="CT37" i="12" s="1"/>
  <c r="CS40" i="12"/>
  <c r="CT40" i="12" s="1"/>
  <c r="CS129" i="12"/>
  <c r="CT129" i="12" s="1"/>
  <c r="CS30" i="12"/>
  <c r="CT30" i="12" s="1"/>
  <c r="CS156" i="12"/>
  <c r="CT156" i="12" s="1"/>
  <c r="CS112" i="12"/>
  <c r="CT112" i="12" s="1"/>
  <c r="CS104" i="12"/>
  <c r="CT104" i="12" s="1"/>
  <c r="CS33" i="12"/>
  <c r="CT33" i="12" s="1"/>
  <c r="CS68" i="12"/>
  <c r="CT68" i="12" s="1"/>
  <c r="CS24" i="12"/>
  <c r="CT24" i="12" s="1"/>
  <c r="CS72" i="12"/>
  <c r="CT72" i="12" s="1"/>
  <c r="CS138" i="12"/>
  <c r="CT138" i="12" s="1"/>
  <c r="CS80" i="12"/>
  <c r="CT80" i="12" s="1"/>
  <c r="CS115" i="12"/>
  <c r="CT115" i="12" s="1"/>
  <c r="CS113" i="12"/>
  <c r="CT113" i="12" s="1"/>
  <c r="CS26" i="12"/>
  <c r="CT26" i="12" s="1"/>
  <c r="CS35" i="12"/>
  <c r="CT35" i="12" s="1"/>
  <c r="CS118" i="12"/>
  <c r="CT118" i="12" s="1"/>
  <c r="CS52" i="12"/>
  <c r="CT52" i="12" s="1"/>
  <c r="CS45" i="12"/>
  <c r="CT45" i="12" s="1"/>
  <c r="CS132" i="12"/>
  <c r="CT132" i="12" s="1"/>
  <c r="CS101" i="12"/>
  <c r="CT101" i="12" s="1"/>
  <c r="CS51" i="12"/>
  <c r="CT51" i="12" s="1"/>
  <c r="CS84" i="12"/>
  <c r="CT84" i="12" s="1"/>
  <c r="CS71" i="12"/>
  <c r="CT71" i="12" s="1"/>
  <c r="CS4" i="12"/>
  <c r="CT4" i="12" s="1"/>
  <c r="CS128" i="12"/>
  <c r="CT128" i="12" s="1"/>
  <c r="CS146" i="12"/>
  <c r="CT146" i="12" s="1"/>
  <c r="CS28" i="12"/>
  <c r="CT28" i="12" s="1"/>
  <c r="CS65" i="12"/>
  <c r="CT65" i="12" s="1"/>
  <c r="CS60" i="12"/>
  <c r="CT60" i="12" s="1"/>
  <c r="CS141" i="12"/>
  <c r="CT141" i="12" s="1"/>
  <c r="CS54" i="12"/>
  <c r="CT54" i="12" s="1"/>
  <c r="CS159" i="12"/>
  <c r="CT159" i="12" s="1"/>
  <c r="CS43" i="12"/>
  <c r="CT43" i="12" s="1"/>
  <c r="CS86" i="12"/>
  <c r="CT86" i="12" s="1"/>
  <c r="CS145" i="12"/>
  <c r="CT145" i="12" s="1"/>
  <c r="CS127" i="12"/>
  <c r="CT127" i="12" s="1"/>
  <c r="CS17" i="12"/>
  <c r="CT17" i="12" s="1"/>
  <c r="CS96" i="12"/>
  <c r="CT96" i="12" s="1"/>
  <c r="CS98" i="12"/>
  <c r="CT98" i="12" s="1"/>
  <c r="CS131" i="12"/>
  <c r="CT131" i="12" s="1"/>
  <c r="CS102" i="12"/>
  <c r="CT102" i="12" s="1"/>
  <c r="CS87" i="12"/>
  <c r="CT87" i="12" s="1"/>
  <c r="CS46" i="12"/>
  <c r="CT46" i="12" s="1"/>
  <c r="CS114" i="12"/>
  <c r="CT114" i="12" s="1"/>
  <c r="CS143" i="12"/>
  <c r="CT143" i="12" s="1"/>
  <c r="CS109" i="12"/>
  <c r="CT109" i="12" s="1"/>
  <c r="CS74" i="12"/>
  <c r="CT74" i="12" s="1"/>
  <c r="CS48" i="12"/>
  <c r="CT48" i="12" s="1"/>
  <c r="CS76" i="12"/>
  <c r="CT76" i="12" s="1"/>
  <c r="CS7" i="12"/>
  <c r="CT7" i="12" s="1"/>
  <c r="AA113" i="12"/>
  <c r="AT113" i="12" s="1"/>
  <c r="AA19" i="12"/>
  <c r="AT19" i="12" s="1"/>
  <c r="AA149" i="12"/>
  <c r="AT149" i="12" s="1"/>
  <c r="CS2" i="12"/>
  <c r="CT2" i="12" s="1"/>
  <c r="AB2" i="12"/>
  <c r="AR2" i="12" s="1"/>
  <c r="Z2" i="12"/>
  <c r="AS2" i="12" s="1"/>
  <c r="AA126" i="12" l="1"/>
  <c r="AT126" i="12" s="1"/>
  <c r="AA122" i="12"/>
  <c r="AT122" i="12" s="1"/>
  <c r="AA16" i="12"/>
  <c r="AT16" i="12" s="1"/>
  <c r="AA141" i="12"/>
  <c r="AT141" i="12" s="1"/>
  <c r="AA158" i="12"/>
  <c r="AT158" i="12" s="1"/>
  <c r="AA57" i="12"/>
  <c r="AT57" i="12" s="1"/>
  <c r="AA49" i="12"/>
  <c r="AT49" i="12" s="1"/>
  <c r="AA89" i="12"/>
  <c r="AT89" i="12" s="1"/>
  <c r="CV44" i="12"/>
  <c r="CV38" i="12"/>
  <c r="AA98" i="12"/>
  <c r="AT98" i="12" s="1"/>
  <c r="AA143" i="12"/>
  <c r="AT143" i="12" s="1"/>
  <c r="AA81" i="12"/>
  <c r="AT81" i="12" s="1"/>
  <c r="AA159" i="12"/>
  <c r="AT159" i="12" s="1"/>
  <c r="AA9" i="12"/>
  <c r="AT9" i="12" s="1"/>
  <c r="CV153" i="12"/>
  <c r="AA154" i="12"/>
  <c r="AT154" i="12" s="1"/>
  <c r="AA65" i="12"/>
  <c r="AT65" i="12" s="1"/>
  <c r="AA118" i="12"/>
  <c r="AT118" i="12" s="1"/>
  <c r="AA4" i="12"/>
  <c r="AT4" i="12" s="1"/>
  <c r="AA51" i="12"/>
  <c r="AT51" i="12" s="1"/>
  <c r="AA14" i="12"/>
  <c r="AT14" i="12" s="1"/>
  <c r="AA35" i="12"/>
  <c r="AT35" i="12" s="1"/>
  <c r="AA105" i="12"/>
  <c r="AT105" i="12" s="1"/>
  <c r="AA80" i="12"/>
  <c r="AT80" i="12" s="1"/>
  <c r="AA22" i="12"/>
  <c r="AT22" i="12" s="1"/>
  <c r="AA73" i="12"/>
  <c r="AT73" i="12" s="1"/>
  <c r="AS156" i="12"/>
  <c r="AA17" i="12"/>
  <c r="AT17" i="12" s="1"/>
  <c r="AA151" i="12"/>
  <c r="AT151" i="12" s="1"/>
  <c r="AA133" i="12"/>
  <c r="AT133" i="12" s="1"/>
  <c r="AA71" i="12"/>
  <c r="AT71" i="12" s="1"/>
  <c r="AA54" i="12"/>
  <c r="AT54" i="12" s="1"/>
  <c r="AS118" i="12"/>
  <c r="AA150" i="12"/>
  <c r="AT150" i="12" s="1"/>
  <c r="AA142" i="12"/>
  <c r="AT142" i="12" s="1"/>
  <c r="AS51" i="12"/>
  <c r="AA123" i="12"/>
  <c r="AT123" i="12" s="1"/>
  <c r="AA38" i="12"/>
  <c r="AT38" i="12" s="1"/>
  <c r="AS12" i="12"/>
  <c r="AA28" i="12"/>
  <c r="AT28" i="12" s="1"/>
  <c r="AA42" i="12"/>
  <c r="AT42" i="12" s="1"/>
  <c r="AA63" i="12"/>
  <c r="AT63" i="12" s="1"/>
  <c r="AA129" i="12"/>
  <c r="AT129" i="12" s="1"/>
  <c r="AS7" i="12"/>
  <c r="AS153" i="12"/>
  <c r="AA27" i="12"/>
  <c r="AT27" i="12" s="1"/>
  <c r="AA75" i="12"/>
  <c r="AT75" i="12" s="1"/>
  <c r="CV73" i="12"/>
  <c r="AA146" i="12"/>
  <c r="AT146" i="12" s="1"/>
  <c r="AA111" i="12"/>
  <c r="AT111" i="12" s="1"/>
  <c r="AA136" i="12"/>
  <c r="AT136" i="12" s="1"/>
  <c r="CW147" i="12"/>
  <c r="AA157" i="12"/>
  <c r="AT157" i="12" s="1"/>
  <c r="AS57" i="12"/>
  <c r="AA23" i="12"/>
  <c r="AT23" i="12" s="1"/>
  <c r="AS35" i="12"/>
  <c r="AA34" i="12"/>
  <c r="AT34" i="12" s="1"/>
  <c r="AA59" i="12"/>
  <c r="AT59" i="12" s="1"/>
  <c r="AS143" i="12"/>
  <c r="AA127" i="12"/>
  <c r="AT127" i="12" s="1"/>
  <c r="AA87" i="12"/>
  <c r="AT87" i="12" s="1"/>
  <c r="AA46" i="12"/>
  <c r="AT46" i="12" s="1"/>
  <c r="AS49" i="12"/>
  <c r="AS144" i="12"/>
  <c r="CW76" i="12"/>
  <c r="CV76" i="12"/>
  <c r="CW128" i="12"/>
  <c r="CV128" i="12"/>
  <c r="CW93" i="12"/>
  <c r="CV93" i="12"/>
  <c r="CW152" i="12"/>
  <c r="CV152" i="12"/>
  <c r="AA47" i="12"/>
  <c r="AT47" i="12" s="1"/>
  <c r="AS47" i="12"/>
  <c r="AA112" i="12"/>
  <c r="AT112" i="12" s="1"/>
  <c r="AS112" i="12"/>
  <c r="AA10" i="12"/>
  <c r="AT10" i="12" s="1"/>
  <c r="AS10" i="12"/>
  <c r="AS6" i="12"/>
  <c r="AA6" i="12"/>
  <c r="AT6" i="12" s="1"/>
  <c r="CV131" i="12"/>
  <c r="CW131" i="12"/>
  <c r="CW24" i="12"/>
  <c r="CV24" i="12"/>
  <c r="CV122" i="12"/>
  <c r="CW122" i="12"/>
  <c r="CV75" i="12"/>
  <c r="CW75" i="12"/>
  <c r="AA120" i="12"/>
  <c r="AT120" i="12" s="1"/>
  <c r="AS120" i="12"/>
  <c r="CW71" i="12"/>
  <c r="CV71" i="12"/>
  <c r="CV3" i="12"/>
  <c r="CW3" i="12"/>
  <c r="CW15" i="12"/>
  <c r="CV15" i="12"/>
  <c r="CV11" i="12"/>
  <c r="CW11" i="12"/>
  <c r="AA130" i="12"/>
  <c r="AT130" i="12" s="1"/>
  <c r="AS130" i="12"/>
  <c r="AA60" i="12"/>
  <c r="AT60" i="12" s="1"/>
  <c r="AA82" i="12"/>
  <c r="AT82" i="12" s="1"/>
  <c r="AS82" i="12"/>
  <c r="AA53" i="12"/>
  <c r="AT53" i="12" s="1"/>
  <c r="AR53" i="12"/>
  <c r="AA115" i="12"/>
  <c r="AT115" i="12" s="1"/>
  <c r="AS115" i="12"/>
  <c r="AS24" i="12"/>
  <c r="AA25" i="12"/>
  <c r="AT25" i="12" s="1"/>
  <c r="AS25" i="12"/>
  <c r="CV102" i="12"/>
  <c r="CW102" i="12"/>
  <c r="CW129" i="12"/>
  <c r="CV129" i="12"/>
  <c r="CW77" i="12"/>
  <c r="CV77" i="12"/>
  <c r="CV139" i="12"/>
  <c r="CW139" i="12"/>
  <c r="AA140" i="12"/>
  <c r="AT140" i="12" s="1"/>
  <c r="AS140" i="12"/>
  <c r="AA161" i="12"/>
  <c r="AT161" i="12" s="1"/>
  <c r="CV4" i="12"/>
  <c r="CW4" i="12"/>
  <c r="CV134" i="12"/>
  <c r="CW134" i="12"/>
  <c r="CW85" i="12"/>
  <c r="CV85" i="12"/>
  <c r="AA97" i="12"/>
  <c r="AT97" i="12" s="1"/>
  <c r="AS97" i="12"/>
  <c r="CV98" i="12"/>
  <c r="CW98" i="12"/>
  <c r="CV68" i="12"/>
  <c r="CW68" i="12"/>
  <c r="CV158" i="12"/>
  <c r="CW158" i="12"/>
  <c r="AA8" i="12"/>
  <c r="AT8" i="12" s="1"/>
  <c r="AS8" i="12"/>
  <c r="AA121" i="12"/>
  <c r="AT121" i="12" s="1"/>
  <c r="AS121" i="12"/>
  <c r="AS75" i="12"/>
  <c r="CW135" i="12"/>
  <c r="CV135" i="12"/>
  <c r="AS136" i="12"/>
  <c r="AA39" i="12"/>
  <c r="AT39" i="12" s="1"/>
  <c r="AS39" i="12"/>
  <c r="AA135" i="12"/>
  <c r="AT135" i="12" s="1"/>
  <c r="AS135" i="12"/>
  <c r="AA77" i="12"/>
  <c r="AT77" i="12" s="1"/>
  <c r="AR77" i="12"/>
  <c r="AA116" i="12"/>
  <c r="AT116" i="12" s="1"/>
  <c r="AS116" i="12"/>
  <c r="AA110" i="12"/>
  <c r="AT110" i="12" s="1"/>
  <c r="AS110" i="12"/>
  <c r="AA44" i="12"/>
  <c r="AT44" i="12" s="1"/>
  <c r="AS44" i="12"/>
  <c r="CV43" i="12"/>
  <c r="CW43" i="12"/>
  <c r="CW72" i="12"/>
  <c r="CV72" i="12"/>
  <c r="CV116" i="12"/>
  <c r="CW116" i="12"/>
  <c r="CV100" i="12"/>
  <c r="CW100" i="12"/>
  <c r="AA5" i="12"/>
  <c r="AT5" i="12" s="1"/>
  <c r="AS5" i="12"/>
  <c r="CV67" i="12"/>
  <c r="CW67" i="12"/>
  <c r="CW48" i="12"/>
  <c r="CV48" i="12"/>
  <c r="CV118" i="12"/>
  <c r="CW118" i="12"/>
  <c r="CV154" i="12"/>
  <c r="CW154" i="12"/>
  <c r="CV83" i="12"/>
  <c r="CW83" i="12"/>
  <c r="CV74" i="12"/>
  <c r="CW74" i="12"/>
  <c r="CV35" i="12"/>
  <c r="CW35" i="12"/>
  <c r="CW31" i="12"/>
  <c r="CV31" i="12"/>
  <c r="CV14" i="12"/>
  <c r="CW14" i="12"/>
  <c r="CW133" i="12"/>
  <c r="CV133" i="12"/>
  <c r="AA21" i="12"/>
  <c r="AT21" i="12" s="1"/>
  <c r="AS21" i="12"/>
  <c r="AA101" i="12"/>
  <c r="AT101" i="12" s="1"/>
  <c r="AS101" i="12"/>
  <c r="AA67" i="12"/>
  <c r="AT67" i="12" s="1"/>
  <c r="AA15" i="12"/>
  <c r="AT15" i="12" s="1"/>
  <c r="AA45" i="12"/>
  <c r="AT45" i="12" s="1"/>
  <c r="AS45" i="12"/>
  <c r="CW161" i="12"/>
  <c r="CV161" i="12"/>
  <c r="AS14" i="12"/>
  <c r="AS146" i="12"/>
  <c r="AS128" i="12"/>
  <c r="AS73" i="12"/>
  <c r="AA43" i="12"/>
  <c r="AT43" i="12" s="1"/>
  <c r="AS43" i="12"/>
  <c r="CV52" i="12"/>
  <c r="CW52" i="12"/>
  <c r="CW81" i="12"/>
  <c r="CV81" i="12"/>
  <c r="CW105" i="12"/>
  <c r="CV105" i="12"/>
  <c r="CW92" i="12"/>
  <c r="CV92" i="12"/>
  <c r="AA131" i="12"/>
  <c r="AT131" i="12" s="1"/>
  <c r="AS131" i="12"/>
  <c r="AS87" i="12"/>
  <c r="AA103" i="12"/>
  <c r="AT103" i="12" s="1"/>
  <c r="AR103" i="12"/>
  <c r="CW159" i="12"/>
  <c r="CV159" i="12"/>
  <c r="CW40" i="12"/>
  <c r="CV40" i="12"/>
  <c r="CW56" i="12"/>
  <c r="CV56" i="12"/>
  <c r="CW21" i="12"/>
  <c r="CV21" i="12"/>
  <c r="AA30" i="12"/>
  <c r="AT30" i="12" s="1"/>
  <c r="AR30" i="12"/>
  <c r="CV54" i="12"/>
  <c r="CW54" i="12"/>
  <c r="CW37" i="12"/>
  <c r="CV37" i="12"/>
  <c r="CW125" i="12"/>
  <c r="CV125" i="12"/>
  <c r="CW32" i="12"/>
  <c r="CV32" i="12"/>
  <c r="AA64" i="12"/>
  <c r="AT64" i="12" s="1"/>
  <c r="AS64" i="12"/>
  <c r="AA32" i="12"/>
  <c r="AT32" i="12" s="1"/>
  <c r="AS32" i="12"/>
  <c r="AA78" i="12"/>
  <c r="AT78" i="12" s="1"/>
  <c r="AS78" i="12"/>
  <c r="AR133" i="12"/>
  <c r="AA124" i="12"/>
  <c r="AT124" i="12" s="1"/>
  <c r="AA155" i="12"/>
  <c r="AT155" i="12" s="1"/>
  <c r="AS155" i="12"/>
  <c r="AS81" i="12"/>
  <c r="AA31" i="12"/>
  <c r="AT31" i="12" s="1"/>
  <c r="AS31" i="12"/>
  <c r="AA152" i="12"/>
  <c r="AT152" i="12" s="1"/>
  <c r="AA37" i="12"/>
  <c r="AT37" i="12" s="1"/>
  <c r="AA62" i="12"/>
  <c r="AT62" i="12" s="1"/>
  <c r="CW117" i="12"/>
  <c r="CV117" i="12"/>
  <c r="AR151" i="12"/>
  <c r="AA132" i="12"/>
  <c r="AT132" i="12" s="1"/>
  <c r="AA26" i="12"/>
  <c r="AT26" i="12" s="1"/>
  <c r="AA20" i="12"/>
  <c r="AT20" i="12" s="1"/>
  <c r="AA138" i="12"/>
  <c r="AT138" i="12" s="1"/>
  <c r="CW109" i="12"/>
  <c r="CV109" i="12"/>
  <c r="CW96" i="12"/>
  <c r="CV96" i="12"/>
  <c r="CW141" i="12"/>
  <c r="CV141" i="12"/>
  <c r="CV84" i="12"/>
  <c r="CW84" i="12"/>
  <c r="CV26" i="12"/>
  <c r="CW26" i="12"/>
  <c r="CW33" i="12"/>
  <c r="CV33" i="12"/>
  <c r="CW39" i="12"/>
  <c r="CV39" i="12"/>
  <c r="CW120" i="12"/>
  <c r="CV120" i="12"/>
  <c r="CW97" i="12"/>
  <c r="CV97" i="12"/>
  <c r="CW9" i="12"/>
  <c r="CV9" i="12"/>
  <c r="CW149" i="12"/>
  <c r="CV149" i="12"/>
  <c r="CV18" i="12"/>
  <c r="CW18" i="12"/>
  <c r="CW5" i="12"/>
  <c r="CV5" i="12"/>
  <c r="CW53" i="12"/>
  <c r="CV53" i="12"/>
  <c r="CV27" i="12"/>
  <c r="CW27" i="12"/>
  <c r="AA72" i="12"/>
  <c r="AT72" i="12" s="1"/>
  <c r="AR72" i="12"/>
  <c r="AS38" i="12"/>
  <c r="AS28" i="12"/>
  <c r="AA109" i="12"/>
  <c r="AT109" i="12" s="1"/>
  <c r="AA102" i="12"/>
  <c r="AT102" i="12" s="1"/>
  <c r="CV130" i="12"/>
  <c r="CW130" i="12"/>
  <c r="CV155" i="12"/>
  <c r="CW155" i="12"/>
  <c r="AS80" i="12"/>
  <c r="AS141" i="12"/>
  <c r="CW55" i="12"/>
  <c r="CV55" i="12"/>
  <c r="AA100" i="12"/>
  <c r="AT100" i="12" s="1"/>
  <c r="AA147" i="12"/>
  <c r="AT147" i="12" s="1"/>
  <c r="AA11" i="12"/>
  <c r="AT11" i="12" s="1"/>
  <c r="AA84" i="12"/>
  <c r="AT84" i="12" s="1"/>
  <c r="AS48" i="12"/>
  <c r="AS139" i="12"/>
  <c r="AA94" i="12"/>
  <c r="AT94" i="12" s="1"/>
  <c r="CW60" i="12"/>
  <c r="CV60" i="12"/>
  <c r="CW41" i="12"/>
  <c r="CV41" i="12"/>
  <c r="CW57" i="12"/>
  <c r="CV57" i="12"/>
  <c r="CW137" i="12"/>
  <c r="CV137" i="12"/>
  <c r="AA33" i="12"/>
  <c r="AT33" i="12" s="1"/>
  <c r="AA50" i="12"/>
  <c r="AT50" i="12" s="1"/>
  <c r="AS89" i="12"/>
  <c r="AA58" i="12"/>
  <c r="AT58" i="12" s="1"/>
  <c r="AA85" i="12"/>
  <c r="AT85" i="12" s="1"/>
  <c r="CW65" i="12"/>
  <c r="CV65" i="12"/>
  <c r="CW112" i="12"/>
  <c r="CV112" i="12"/>
  <c r="CV36" i="12"/>
  <c r="CW36" i="12"/>
  <c r="CW49" i="12"/>
  <c r="CV49" i="12"/>
  <c r="CW119" i="12"/>
  <c r="CV119" i="12"/>
  <c r="CV66" i="12"/>
  <c r="CW66" i="12"/>
  <c r="CW108" i="12"/>
  <c r="CV108" i="12"/>
  <c r="CV142" i="12"/>
  <c r="CW142" i="12"/>
  <c r="CW47" i="12"/>
  <c r="CV47" i="12"/>
  <c r="CV78" i="12"/>
  <c r="CW78" i="12"/>
  <c r="AR61" i="12"/>
  <c r="AA61" i="12"/>
  <c r="AT61" i="12" s="1"/>
  <c r="AA18" i="12"/>
  <c r="AT18" i="12" s="1"/>
  <c r="AS150" i="12"/>
  <c r="AA93" i="12"/>
  <c r="AT93" i="12" s="1"/>
  <c r="AA148" i="12"/>
  <c r="AT148" i="12" s="1"/>
  <c r="AS23" i="12"/>
  <c r="AA137" i="12"/>
  <c r="AT137" i="12" s="1"/>
  <c r="AS63" i="12"/>
  <c r="CW69" i="12"/>
  <c r="CV69" i="12"/>
  <c r="AS157" i="12"/>
  <c r="CW16" i="12"/>
  <c r="CV16" i="12"/>
  <c r="AS126" i="12"/>
  <c r="AA95" i="12"/>
  <c r="AT95" i="12" s="1"/>
  <c r="AS95" i="12"/>
  <c r="AA117" i="12"/>
  <c r="AT117" i="12" s="1"/>
  <c r="AA3" i="12"/>
  <c r="AT3" i="12" s="1"/>
  <c r="AS3" i="12"/>
  <c r="AA76" i="12"/>
  <c r="AT76" i="12" s="1"/>
  <c r="AA96" i="12"/>
  <c r="AT96" i="12" s="1"/>
  <c r="AA70" i="12"/>
  <c r="AT70" i="12" s="1"/>
  <c r="AS41" i="12"/>
  <c r="CW143" i="12"/>
  <c r="CV143" i="12"/>
  <c r="CV51" i="12"/>
  <c r="CW51" i="12"/>
  <c r="CW104" i="12"/>
  <c r="CV104" i="12"/>
  <c r="CV110" i="12"/>
  <c r="CW110" i="12"/>
  <c r="CW61" i="12"/>
  <c r="CV61" i="12"/>
  <c r="CW151" i="12"/>
  <c r="CV151" i="12"/>
  <c r="CV50" i="12"/>
  <c r="CW50" i="12"/>
  <c r="CW160" i="12"/>
  <c r="CV160" i="12"/>
  <c r="CV114" i="12"/>
  <c r="CW114" i="12"/>
  <c r="CW101" i="12"/>
  <c r="CV101" i="12"/>
  <c r="CW28" i="12"/>
  <c r="CV28" i="12"/>
  <c r="CV99" i="12"/>
  <c r="CW99" i="12"/>
  <c r="CV59" i="12"/>
  <c r="CW59" i="12"/>
  <c r="AA125" i="12"/>
  <c r="AT125" i="12" s="1"/>
  <c r="AA92" i="12"/>
  <c r="AT92" i="12" s="1"/>
  <c r="AA107" i="12"/>
  <c r="AT107" i="12" s="1"/>
  <c r="AA145" i="12"/>
  <c r="AT145" i="12" s="1"/>
  <c r="AA68" i="12"/>
  <c r="AT68" i="12" s="1"/>
  <c r="CV106" i="12"/>
  <c r="CW106" i="12"/>
  <c r="AS27" i="12"/>
  <c r="AA52" i="12"/>
  <c r="AT52" i="12" s="1"/>
  <c r="AA160" i="12"/>
  <c r="AT160" i="12" s="1"/>
  <c r="AA134" i="12"/>
  <c r="AT134" i="12" s="1"/>
  <c r="AA90" i="12"/>
  <c r="AT90" i="12" s="1"/>
  <c r="AS123" i="12"/>
  <c r="CV82" i="12"/>
  <c r="CW82" i="12"/>
  <c r="AS132" i="12"/>
  <c r="AR22" i="12"/>
  <c r="AA106" i="12"/>
  <c r="AT106" i="12" s="1"/>
  <c r="CW17" i="12"/>
  <c r="CV17" i="12"/>
  <c r="CW113" i="12"/>
  <c r="CV113" i="12"/>
  <c r="CV91" i="12"/>
  <c r="CW91" i="12"/>
  <c r="CV19" i="12"/>
  <c r="CW19" i="12"/>
  <c r="CV123" i="12"/>
  <c r="CW123" i="12"/>
  <c r="AA108" i="12"/>
  <c r="AT108" i="12" s="1"/>
  <c r="AA88" i="12"/>
  <c r="AT88" i="12" s="1"/>
  <c r="AA40" i="12"/>
  <c r="AT40" i="12" s="1"/>
  <c r="AS71" i="12"/>
  <c r="AA86" i="12"/>
  <c r="AT86" i="12" s="1"/>
  <c r="AA104" i="12"/>
  <c r="AT104" i="12" s="1"/>
  <c r="CV22" i="12"/>
  <c r="CW22" i="12"/>
  <c r="CW127" i="12"/>
  <c r="CV127" i="12"/>
  <c r="CV115" i="12"/>
  <c r="CW115" i="12"/>
  <c r="CW8" i="12"/>
  <c r="CV8" i="12"/>
  <c r="AA69" i="12"/>
  <c r="AT69" i="12" s="1"/>
  <c r="CV46" i="12"/>
  <c r="CW46" i="12"/>
  <c r="CW145" i="12"/>
  <c r="CV145" i="12"/>
  <c r="CV132" i="12"/>
  <c r="CW132" i="12"/>
  <c r="CW80" i="12"/>
  <c r="CV80" i="12"/>
  <c r="CW156" i="12"/>
  <c r="CV156" i="12"/>
  <c r="CW64" i="12"/>
  <c r="CV64" i="12"/>
  <c r="CV148" i="12"/>
  <c r="CW148" i="12"/>
  <c r="CV94" i="12"/>
  <c r="CW94" i="12"/>
  <c r="CV107" i="12"/>
  <c r="CW107" i="12"/>
  <c r="CV150" i="12"/>
  <c r="CW150" i="12"/>
  <c r="CW111" i="12"/>
  <c r="CV111" i="12"/>
  <c r="CW121" i="12"/>
  <c r="CV121" i="12"/>
  <c r="AA114" i="12"/>
  <c r="AT114" i="12" s="1"/>
  <c r="AA29" i="12"/>
  <c r="AT29" i="12" s="1"/>
  <c r="AS108" i="12"/>
  <c r="AA99" i="12"/>
  <c r="AT99" i="12" s="1"/>
  <c r="CW7" i="12"/>
  <c r="CV7" i="12"/>
  <c r="CW87" i="12"/>
  <c r="CV87" i="12"/>
  <c r="CV86" i="12"/>
  <c r="CW86" i="12"/>
  <c r="CV146" i="12"/>
  <c r="CW146" i="12"/>
  <c r="CW45" i="12"/>
  <c r="CV45" i="12"/>
  <c r="CV138" i="12"/>
  <c r="CW138" i="12"/>
  <c r="CV30" i="12"/>
  <c r="CW30" i="12"/>
  <c r="CW13" i="12"/>
  <c r="CV13" i="12"/>
  <c r="CW144" i="12"/>
  <c r="CV144" i="12"/>
  <c r="CV70" i="12"/>
  <c r="CW70" i="12"/>
  <c r="CV126" i="12"/>
  <c r="CW126" i="12"/>
  <c r="CW63" i="12"/>
  <c r="CV63" i="12"/>
  <c r="CW23" i="12"/>
  <c r="CV23" i="12"/>
  <c r="CW88" i="12"/>
  <c r="CV88" i="12"/>
  <c r="CW103" i="12"/>
  <c r="CV103" i="12"/>
  <c r="CV10" i="12"/>
  <c r="CW10" i="12"/>
  <c r="AS62" i="12"/>
  <c r="AS148" i="12"/>
  <c r="AA119" i="12"/>
  <c r="AT119" i="12" s="1"/>
  <c r="AA79" i="12"/>
  <c r="AT79" i="12" s="1"/>
  <c r="AA36" i="12"/>
  <c r="AT36" i="12" s="1"/>
  <c r="AS145" i="12"/>
  <c r="AS33" i="12"/>
  <c r="AA55" i="12"/>
  <c r="AT55" i="12" s="1"/>
  <c r="CW140" i="12"/>
  <c r="CV140" i="12"/>
  <c r="AS147" i="12"/>
  <c r="AA66" i="12"/>
  <c r="AT66" i="12" s="1"/>
  <c r="AA13" i="12"/>
  <c r="AT13" i="12" s="1"/>
  <c r="AS117" i="12"/>
  <c r="AS66" i="12"/>
  <c r="AA91" i="12"/>
  <c r="AT91" i="12" s="1"/>
  <c r="AA74" i="12"/>
  <c r="AT74" i="12" s="1"/>
  <c r="AS37" i="12"/>
  <c r="AA83" i="12"/>
  <c r="AT83" i="12" s="1"/>
  <c r="AA56" i="12"/>
  <c r="AT56" i="12" s="1"/>
  <c r="CV2" i="12"/>
  <c r="CW2" i="12"/>
  <c r="CS162" i="12"/>
  <c r="AA2" i="12"/>
  <c r="AT2" i="12" s="1"/>
  <c r="AR162" i="12" l="1"/>
  <c r="AS162" i="12"/>
  <c r="AT162" i="12"/>
  <c r="AW156" i="12" l="1"/>
  <c r="AW155" i="12"/>
  <c r="AW147" i="12"/>
  <c r="AW158" i="12"/>
  <c r="AW150" i="12"/>
  <c r="AW160" i="12"/>
  <c r="AW153" i="12"/>
  <c r="AW149" i="12"/>
  <c r="AW144" i="12"/>
  <c r="AW151" i="12"/>
  <c r="AW146" i="12"/>
  <c r="AW161" i="12"/>
  <c r="AW152" i="12"/>
  <c r="AW148" i="12"/>
  <c r="AW133" i="12"/>
  <c r="AW125" i="12"/>
  <c r="AW140" i="12"/>
  <c r="AW145" i="12"/>
  <c r="AW159" i="12"/>
  <c r="AW142" i="12"/>
  <c r="AW132" i="12"/>
  <c r="AW138" i="12"/>
  <c r="AW128" i="12"/>
  <c r="AW127" i="12"/>
  <c r="AW122" i="12"/>
  <c r="AW114" i="12"/>
  <c r="AW121" i="12"/>
  <c r="AW113" i="12"/>
  <c r="AW154" i="12"/>
  <c r="AW116" i="12"/>
  <c r="AW108" i="12"/>
  <c r="AW130" i="12"/>
  <c r="AW120" i="12"/>
  <c r="AW103" i="12"/>
  <c r="AW99" i="12"/>
  <c r="AW141" i="12"/>
  <c r="AW137" i="12"/>
  <c r="AW123" i="12"/>
  <c r="AW119" i="12"/>
  <c r="AW111" i="12"/>
  <c r="AW157" i="12"/>
  <c r="AW135" i="12"/>
  <c r="AW143" i="12"/>
  <c r="AW134" i="12"/>
  <c r="AW136" i="12"/>
  <c r="AW126" i="12"/>
  <c r="AW118" i="12"/>
  <c r="AW110" i="12"/>
  <c r="AW124" i="12"/>
  <c r="AW95" i="12"/>
  <c r="AW87" i="12"/>
  <c r="AW129" i="12"/>
  <c r="AW93" i="12"/>
  <c r="AW86" i="12"/>
  <c r="AW117" i="12"/>
  <c r="AW115" i="12"/>
  <c r="AW100" i="12"/>
  <c r="AW97" i="12"/>
  <c r="AW89" i="12"/>
  <c r="AW81" i="12"/>
  <c r="AW73" i="12"/>
  <c r="AW131" i="12"/>
  <c r="AW101" i="12"/>
  <c r="AW82" i="12"/>
  <c r="AW76" i="12"/>
  <c r="AW66" i="12"/>
  <c r="AW65" i="12"/>
  <c r="AW57" i="12"/>
  <c r="AW49" i="12"/>
  <c r="AW41" i="12"/>
  <c r="AW98" i="12"/>
  <c r="AW74" i="12"/>
  <c r="AW71" i="12"/>
  <c r="AW64" i="12"/>
  <c r="AW56" i="12"/>
  <c r="AW112" i="12"/>
  <c r="AW107" i="12"/>
  <c r="AW139" i="12"/>
  <c r="AW88" i="12"/>
  <c r="AW85" i="12"/>
  <c r="AW78" i="12"/>
  <c r="AW72" i="12"/>
  <c r="AW59" i="12"/>
  <c r="AW102" i="12"/>
  <c r="AW92" i="12"/>
  <c r="AW67" i="12"/>
  <c r="AW63" i="12"/>
  <c r="AW91" i="12"/>
  <c r="AW105" i="12"/>
  <c r="AW106" i="12"/>
  <c r="AW104" i="12"/>
  <c r="AW96" i="12"/>
  <c r="AW83" i="12"/>
  <c r="AW79" i="12"/>
  <c r="AW77" i="12"/>
  <c r="AW58" i="12"/>
  <c r="AW37" i="12"/>
  <c r="AW33" i="12"/>
  <c r="AW25" i="12"/>
  <c r="AW17" i="12"/>
  <c r="AW109" i="12"/>
  <c r="AW70" i="12"/>
  <c r="AW69" i="12"/>
  <c r="AW45" i="12"/>
  <c r="AW35" i="12"/>
  <c r="AW75" i="12"/>
  <c r="AW62" i="12"/>
  <c r="AW53" i="12"/>
  <c r="AW43" i="12"/>
  <c r="AW94" i="12"/>
  <c r="AW80" i="12"/>
  <c r="AW90" i="12"/>
  <c r="AW84" i="12"/>
  <c r="AW68" i="12"/>
  <c r="AW55" i="12"/>
  <c r="AW50" i="12"/>
  <c r="AW47" i="12"/>
  <c r="AW34" i="12"/>
  <c r="AW31" i="12"/>
  <c r="AW61" i="12"/>
  <c r="AW51" i="12"/>
  <c r="AW21" i="12"/>
  <c r="AW8" i="12"/>
  <c r="AW46" i="12"/>
  <c r="AW42" i="12"/>
  <c r="AW29" i="12"/>
  <c r="AW19" i="12"/>
  <c r="AW39" i="12"/>
  <c r="AW26" i="12"/>
  <c r="AW23" i="12"/>
  <c r="AW54" i="12"/>
  <c r="AW52" i="12"/>
  <c r="AW44" i="12"/>
  <c r="AW20" i="12"/>
  <c r="AW16" i="12"/>
  <c r="AW13" i="12"/>
  <c r="AW7" i="12"/>
  <c r="AW24" i="12"/>
  <c r="AW3" i="12"/>
  <c r="AW48" i="12"/>
  <c r="AW40" i="12"/>
  <c r="AW36" i="12"/>
  <c r="AW9" i="12"/>
  <c r="AW6" i="12"/>
  <c r="AW38" i="12"/>
  <c r="AW28" i="12"/>
  <c r="AW15" i="12"/>
  <c r="AW11" i="12"/>
  <c r="AW30" i="12"/>
  <c r="AW18" i="12"/>
  <c r="AW32" i="12"/>
  <c r="AW27" i="12"/>
  <c r="AW22" i="12"/>
  <c r="AW60" i="12"/>
  <c r="AW10" i="12"/>
  <c r="AW5" i="12"/>
  <c r="AW4" i="12"/>
  <c r="AW14" i="12"/>
  <c r="AW12" i="12"/>
  <c r="AV157" i="12"/>
  <c r="AV156" i="12"/>
  <c r="AV148" i="12"/>
  <c r="AV159" i="12"/>
  <c r="AV151" i="12"/>
  <c r="AV154" i="12"/>
  <c r="AV145" i="12"/>
  <c r="AV160" i="12"/>
  <c r="AV153" i="12"/>
  <c r="AV149" i="12"/>
  <c r="AV144" i="12"/>
  <c r="AV158" i="12"/>
  <c r="AV155" i="12"/>
  <c r="AV152" i="12"/>
  <c r="AV134" i="12"/>
  <c r="AV126" i="12"/>
  <c r="AV150" i="12"/>
  <c r="AV161" i="12"/>
  <c r="AV146" i="12"/>
  <c r="AV130" i="12"/>
  <c r="AV124" i="12"/>
  <c r="AV142" i="12"/>
  <c r="AV132" i="12"/>
  <c r="AV147" i="12"/>
  <c r="AV133" i="12"/>
  <c r="AV129" i="12"/>
  <c r="AV141" i="12"/>
  <c r="AV136" i="12"/>
  <c r="AV127" i="12"/>
  <c r="AV115" i="12"/>
  <c r="AV140" i="12"/>
  <c r="AV128" i="12"/>
  <c r="AV122" i="12"/>
  <c r="AV114" i="12"/>
  <c r="AV131" i="12"/>
  <c r="AV117" i="12"/>
  <c r="AV109" i="12"/>
  <c r="AV139" i="12"/>
  <c r="AV107" i="12"/>
  <c r="AV100" i="12"/>
  <c r="AV92" i="12"/>
  <c r="AV120" i="12"/>
  <c r="AV137" i="12"/>
  <c r="AV135" i="12"/>
  <c r="AV143" i="12"/>
  <c r="AV138" i="12"/>
  <c r="AV112" i="12"/>
  <c r="AV108" i="12"/>
  <c r="AV88" i="12"/>
  <c r="AV99" i="12"/>
  <c r="AV95" i="12"/>
  <c r="AV87" i="12"/>
  <c r="AV116" i="12"/>
  <c r="AV104" i="12"/>
  <c r="AV103" i="12"/>
  <c r="AV102" i="12"/>
  <c r="AV90" i="12"/>
  <c r="AV82" i="12"/>
  <c r="AV74" i="12"/>
  <c r="AV66" i="12"/>
  <c r="AV113" i="12"/>
  <c r="AV105" i="12"/>
  <c r="AV94" i="12"/>
  <c r="AV91" i="12"/>
  <c r="AV84" i="12"/>
  <c r="AV80" i="12"/>
  <c r="AV68" i="12"/>
  <c r="AV58" i="12"/>
  <c r="AV50" i="12"/>
  <c r="AV42" i="12"/>
  <c r="AV119" i="12"/>
  <c r="AV111" i="12"/>
  <c r="AV101" i="12"/>
  <c r="AV76" i="12"/>
  <c r="AV65" i="12"/>
  <c r="AV57" i="12"/>
  <c r="AV125" i="12"/>
  <c r="AV123" i="12"/>
  <c r="AV121" i="12"/>
  <c r="AV110" i="12"/>
  <c r="AV75" i="12"/>
  <c r="AV70" i="12"/>
  <c r="AV60" i="12"/>
  <c r="AV106" i="12"/>
  <c r="AV96" i="12"/>
  <c r="AV83" i="12"/>
  <c r="AV81" i="12"/>
  <c r="AV79" i="12"/>
  <c r="AV77" i="12"/>
  <c r="AV97" i="12"/>
  <c r="AV73" i="12"/>
  <c r="AV67" i="12"/>
  <c r="AV86" i="12"/>
  <c r="AV78" i="12"/>
  <c r="AV72" i="12"/>
  <c r="AV64" i="12"/>
  <c r="AV55" i="12"/>
  <c r="AV47" i="12"/>
  <c r="AV34" i="12"/>
  <c r="AV26" i="12"/>
  <c r="AV18" i="12"/>
  <c r="AV93" i="12"/>
  <c r="AV56" i="12"/>
  <c r="AV41" i="12"/>
  <c r="AV37" i="12"/>
  <c r="AV69" i="12"/>
  <c r="AV49" i="12"/>
  <c r="AV45" i="12"/>
  <c r="AV118" i="12"/>
  <c r="AV98" i="12"/>
  <c r="AV89" i="12"/>
  <c r="AV85" i="12"/>
  <c r="AV52" i="12"/>
  <c r="AV39" i="12"/>
  <c r="AV71" i="12"/>
  <c r="AV23" i="12"/>
  <c r="AV35" i="12"/>
  <c r="AV31" i="12"/>
  <c r="AV17" i="12"/>
  <c r="AV9" i="12"/>
  <c r="AV61" i="12"/>
  <c r="AV51" i="12"/>
  <c r="AV43" i="12"/>
  <c r="AV25" i="12"/>
  <c r="AV21" i="12"/>
  <c r="AV28" i="12"/>
  <c r="AV15" i="12"/>
  <c r="AV10" i="12"/>
  <c r="AV5" i="12"/>
  <c r="AV6" i="12"/>
  <c r="AV54" i="12"/>
  <c r="AV44" i="12"/>
  <c r="AV29" i="12"/>
  <c r="AV20" i="12"/>
  <c r="AV16" i="12"/>
  <c r="AV13" i="12"/>
  <c r="AV7" i="12"/>
  <c r="AV38" i="12"/>
  <c r="AV11" i="12"/>
  <c r="AV24" i="12"/>
  <c r="AV3" i="12"/>
  <c r="AV62" i="12"/>
  <c r="AV48" i="12"/>
  <c r="AV40" i="12"/>
  <c r="AV36" i="12"/>
  <c r="AV30" i="12"/>
  <c r="AV19" i="12"/>
  <c r="AV63" i="12"/>
  <c r="AV59" i="12"/>
  <c r="AV33" i="12"/>
  <c r="AV53" i="12"/>
  <c r="AV46" i="12"/>
  <c r="AV32" i="12"/>
  <c r="AV27" i="12"/>
  <c r="AV22" i="12"/>
  <c r="AV14" i="12"/>
  <c r="AV12" i="12"/>
  <c r="AV8" i="12"/>
  <c r="AV4" i="12"/>
  <c r="AU158" i="12"/>
  <c r="AU150" i="12"/>
  <c r="AU157" i="12"/>
  <c r="AU149" i="12"/>
  <c r="AU160" i="12"/>
  <c r="AU152" i="12"/>
  <c r="AU147" i="12"/>
  <c r="AU154" i="12"/>
  <c r="AU145" i="12"/>
  <c r="AU156" i="12"/>
  <c r="AU153" i="12"/>
  <c r="AU142" i="12"/>
  <c r="AU135" i="12"/>
  <c r="AU127" i="12"/>
  <c r="AU148" i="12"/>
  <c r="AU144" i="12"/>
  <c r="AU161" i="12"/>
  <c r="AU159" i="12"/>
  <c r="AU140" i="12"/>
  <c r="AU146" i="12"/>
  <c r="AU130" i="12"/>
  <c r="AU151" i="12"/>
  <c r="AU138" i="12"/>
  <c r="AU126" i="12"/>
  <c r="AU116" i="12"/>
  <c r="AU141" i="12"/>
  <c r="AU136" i="12"/>
  <c r="AU132" i="12"/>
  <c r="AU115" i="12"/>
  <c r="AU134" i="12"/>
  <c r="AU125" i="12"/>
  <c r="AU118" i="12"/>
  <c r="AU110" i="12"/>
  <c r="AU129" i="12"/>
  <c r="AU124" i="12"/>
  <c r="AU122" i="12"/>
  <c r="AU121" i="12"/>
  <c r="AU105" i="12"/>
  <c r="AU101" i="12"/>
  <c r="AU93" i="12"/>
  <c r="AU139" i="12"/>
  <c r="AU133" i="12"/>
  <c r="AU137" i="12"/>
  <c r="AU155" i="12"/>
  <c r="AU143" i="12"/>
  <c r="AU108" i="12"/>
  <c r="AU107" i="12"/>
  <c r="AU97" i="12"/>
  <c r="AU89" i="12"/>
  <c r="AU81" i="12"/>
  <c r="AU128" i="12"/>
  <c r="AU88" i="12"/>
  <c r="AU114" i="12"/>
  <c r="AU106" i="12"/>
  <c r="AU94" i="12"/>
  <c r="AU92" i="12"/>
  <c r="AU91" i="12"/>
  <c r="AU83" i="12"/>
  <c r="AU75" i="12"/>
  <c r="AU67" i="12"/>
  <c r="AU117" i="12"/>
  <c r="AU102" i="12"/>
  <c r="AU85" i="12"/>
  <c r="AU78" i="12"/>
  <c r="AU72" i="12"/>
  <c r="AU59" i="12"/>
  <c r="AU51" i="12"/>
  <c r="AU43" i="12"/>
  <c r="AU35" i="12"/>
  <c r="AU131" i="12"/>
  <c r="AU120" i="12"/>
  <c r="AU113" i="12"/>
  <c r="AU84" i="12"/>
  <c r="AU82" i="12"/>
  <c r="AU80" i="12"/>
  <c r="AU68" i="12"/>
  <c r="AU66" i="12"/>
  <c r="AU58" i="12"/>
  <c r="AU119" i="12"/>
  <c r="AU111" i="12"/>
  <c r="AU103" i="12"/>
  <c r="AU112" i="12"/>
  <c r="AU96" i="12"/>
  <c r="AU87" i="12"/>
  <c r="AU86" i="12"/>
  <c r="AU77" i="12"/>
  <c r="AU61" i="12"/>
  <c r="AU104" i="12"/>
  <c r="AU99" i="12"/>
  <c r="AU76" i="12"/>
  <c r="AU65" i="12"/>
  <c r="AU64" i="12"/>
  <c r="AU54" i="12"/>
  <c r="AU100" i="12"/>
  <c r="AU79" i="12"/>
  <c r="AU95" i="12"/>
  <c r="AU71" i="12"/>
  <c r="AU123" i="12"/>
  <c r="AU90" i="12"/>
  <c r="AU52" i="12"/>
  <c r="AU50" i="12"/>
  <c r="AU39" i="12"/>
  <c r="AU27" i="12"/>
  <c r="AU19" i="12"/>
  <c r="AU74" i="12"/>
  <c r="AU55" i="12"/>
  <c r="AU47" i="12"/>
  <c r="AU109" i="12"/>
  <c r="AU70" i="12"/>
  <c r="AU56" i="12"/>
  <c r="AU41" i="12"/>
  <c r="AU98" i="12"/>
  <c r="AU73" i="12"/>
  <c r="AU44" i="12"/>
  <c r="AU42" i="12"/>
  <c r="AU28" i="12"/>
  <c r="AU26" i="12"/>
  <c r="AU15" i="12"/>
  <c r="AU34" i="12"/>
  <c r="AU23" i="12"/>
  <c r="AU10" i="12"/>
  <c r="AU31" i="12"/>
  <c r="AU17" i="12"/>
  <c r="AU69" i="12"/>
  <c r="AU62" i="12"/>
  <c r="AU48" i="12"/>
  <c r="AU40" i="12"/>
  <c r="AU32" i="12"/>
  <c r="AU20" i="12"/>
  <c r="AU18" i="12"/>
  <c r="AU60" i="12"/>
  <c r="AU53" i="12"/>
  <c r="AU46" i="12"/>
  <c r="AU45" i="12"/>
  <c r="AU22" i="12"/>
  <c r="AU14" i="12"/>
  <c r="AU12" i="12"/>
  <c r="AU21" i="12"/>
  <c r="AU5" i="12"/>
  <c r="AU49" i="12"/>
  <c r="AU24" i="12"/>
  <c r="AU3" i="12"/>
  <c r="AU29" i="12"/>
  <c r="AU25" i="12"/>
  <c r="AU16" i="12"/>
  <c r="AU13" i="12"/>
  <c r="AU7" i="12"/>
  <c r="AU38" i="12"/>
  <c r="AU57" i="12"/>
  <c r="AU36" i="12"/>
  <c r="AU30" i="12"/>
  <c r="AU63" i="12"/>
  <c r="AU37" i="12"/>
  <c r="AU33" i="12"/>
  <c r="AU8" i="12"/>
  <c r="AU4" i="12"/>
  <c r="AU11" i="12"/>
  <c r="AU9" i="12"/>
  <c r="AU6" i="12"/>
  <c r="AU2" i="12"/>
  <c r="AV2" i="12"/>
  <c r="AW2" i="12"/>
  <c r="AU162" i="12" l="1"/>
  <c r="AX20" i="12" s="1"/>
  <c r="BC20" i="12" s="1"/>
  <c r="AV162" i="12"/>
  <c r="AY100" i="12" s="1"/>
  <c r="BM100" i="12" s="1"/>
  <c r="AW162" i="12"/>
  <c r="AZ20" i="12" s="1"/>
  <c r="AX11" i="12" l="1"/>
  <c r="BC11" i="12" s="1"/>
  <c r="AX144" i="12"/>
  <c r="BC144" i="12" s="1"/>
  <c r="BD144" i="12" s="1"/>
  <c r="AZ151" i="12"/>
  <c r="AZ76" i="12"/>
  <c r="BW76" i="12" s="1"/>
  <c r="BX76" i="12" s="1"/>
  <c r="AX39" i="12"/>
  <c r="BC39" i="12" s="1"/>
  <c r="BH39" i="12" s="1"/>
  <c r="AZ117" i="12"/>
  <c r="BW117" i="12" s="1"/>
  <c r="BX117" i="12" s="1"/>
  <c r="AZ106" i="12"/>
  <c r="BW106" i="12" s="1"/>
  <c r="BX106" i="12" s="1"/>
  <c r="AX66" i="12"/>
  <c r="BC66" i="12" s="1"/>
  <c r="BH66" i="12" s="1"/>
  <c r="AX22" i="12"/>
  <c r="BC22" i="12" s="1"/>
  <c r="BD22" i="12" s="1"/>
  <c r="AZ121" i="12"/>
  <c r="AZ57" i="12"/>
  <c r="AZ36" i="12"/>
  <c r="CF36" i="12" s="1"/>
  <c r="CG36" i="12" s="1"/>
  <c r="CH36" i="12" s="1"/>
  <c r="AZ45" i="12"/>
  <c r="BW45" i="12" s="1"/>
  <c r="BX45" i="12" s="1"/>
  <c r="AZ150" i="12"/>
  <c r="CF150" i="12" s="1"/>
  <c r="CG150" i="12" s="1"/>
  <c r="CH150" i="12" s="1"/>
  <c r="AZ84" i="12"/>
  <c r="BW84" i="12" s="1"/>
  <c r="BX84" i="12" s="1"/>
  <c r="AZ158" i="12"/>
  <c r="CF158" i="12" s="1"/>
  <c r="CG158" i="12" s="1"/>
  <c r="CH158" i="12" s="1"/>
  <c r="AZ59" i="12"/>
  <c r="CF59" i="12" s="1"/>
  <c r="CG59" i="12" s="1"/>
  <c r="CH59" i="12" s="1"/>
  <c r="AZ80" i="12"/>
  <c r="BW80" i="12" s="1"/>
  <c r="BX80" i="12" s="1"/>
  <c r="AX34" i="12"/>
  <c r="BC34" i="12" s="1"/>
  <c r="AZ71" i="12"/>
  <c r="CF71" i="12" s="1"/>
  <c r="CG71" i="12" s="1"/>
  <c r="CH71" i="12" s="1"/>
  <c r="AZ63" i="12"/>
  <c r="BW63" i="12" s="1"/>
  <c r="BX63" i="12" s="1"/>
  <c r="AZ33" i="12"/>
  <c r="BW33" i="12" s="1"/>
  <c r="BX33" i="12" s="1"/>
  <c r="AZ160" i="12"/>
  <c r="CF160" i="12" s="1"/>
  <c r="CG160" i="12" s="1"/>
  <c r="CH160" i="12" s="1"/>
  <c r="AZ56" i="12"/>
  <c r="CF56" i="12" s="1"/>
  <c r="CG56" i="12" s="1"/>
  <c r="CH56" i="12" s="1"/>
  <c r="AZ102" i="12"/>
  <c r="CF102" i="12" s="1"/>
  <c r="CG102" i="12" s="1"/>
  <c r="CH102" i="12" s="1"/>
  <c r="AZ90" i="12"/>
  <c r="AZ137" i="12"/>
  <c r="AZ24" i="12"/>
  <c r="CF24" i="12" s="1"/>
  <c r="CG24" i="12" s="1"/>
  <c r="CH24" i="12" s="1"/>
  <c r="AZ123" i="12"/>
  <c r="CF123" i="12" s="1"/>
  <c r="CG123" i="12" s="1"/>
  <c r="CH123" i="12" s="1"/>
  <c r="AZ17" i="12"/>
  <c r="CF17" i="12" s="1"/>
  <c r="CG17" i="12" s="1"/>
  <c r="CH17" i="12" s="1"/>
  <c r="AZ61" i="12"/>
  <c r="CF61" i="12" s="1"/>
  <c r="CG61" i="12" s="1"/>
  <c r="CH61" i="12" s="1"/>
  <c r="AZ28" i="12"/>
  <c r="CF28" i="12" s="1"/>
  <c r="CG28" i="12" s="1"/>
  <c r="CH28" i="12" s="1"/>
  <c r="AZ51" i="12"/>
  <c r="BW51" i="12" s="1"/>
  <c r="BX51" i="12" s="1"/>
  <c r="AZ145" i="12"/>
  <c r="AZ141" i="12"/>
  <c r="AZ119" i="12"/>
  <c r="CF119" i="12" s="1"/>
  <c r="CG119" i="12" s="1"/>
  <c r="CH119" i="12" s="1"/>
  <c r="AZ104" i="12"/>
  <c r="BW104" i="12" s="1"/>
  <c r="BX104" i="12" s="1"/>
  <c r="AZ136" i="12"/>
  <c r="BW136" i="12" s="1"/>
  <c r="BX136" i="12" s="1"/>
  <c r="AZ9" i="12"/>
  <c r="BW9" i="12" s="1"/>
  <c r="BX9" i="12" s="1"/>
  <c r="AX133" i="12"/>
  <c r="BC133" i="12" s="1"/>
  <c r="BD133" i="12" s="1"/>
  <c r="AZ156" i="12"/>
  <c r="BW156" i="12" s="1"/>
  <c r="BX156" i="12" s="1"/>
  <c r="AZ26" i="12"/>
  <c r="BW26" i="12" s="1"/>
  <c r="BX26" i="12" s="1"/>
  <c r="AZ148" i="12"/>
  <c r="AZ114" i="12"/>
  <c r="BW114" i="12" s="1"/>
  <c r="BX114" i="12" s="1"/>
  <c r="AZ60" i="12"/>
  <c r="CF60" i="12" s="1"/>
  <c r="CG60" i="12" s="1"/>
  <c r="CH60" i="12" s="1"/>
  <c r="AZ81" i="12"/>
  <c r="CF81" i="12" s="1"/>
  <c r="CG81" i="12" s="1"/>
  <c r="CH81" i="12" s="1"/>
  <c r="AZ98" i="12"/>
  <c r="BW98" i="12" s="1"/>
  <c r="BX98" i="12" s="1"/>
  <c r="AZ3" i="12"/>
  <c r="CF3" i="12" s="1"/>
  <c r="CG3" i="12" s="1"/>
  <c r="CH3" i="12" s="1"/>
  <c r="AZ107" i="12"/>
  <c r="BW107" i="12" s="1"/>
  <c r="BX107" i="12" s="1"/>
  <c r="AX89" i="12"/>
  <c r="BC89" i="12" s="1"/>
  <c r="AZ46" i="12"/>
  <c r="AZ144" i="12"/>
  <c r="CF144" i="12" s="1"/>
  <c r="CG144" i="12" s="1"/>
  <c r="CH144" i="12" s="1"/>
  <c r="AZ7" i="12"/>
  <c r="CF7" i="12" s="1"/>
  <c r="CG7" i="12" s="1"/>
  <c r="CH7" i="12" s="1"/>
  <c r="AZ131" i="12"/>
  <c r="BW131" i="12" s="1"/>
  <c r="BX131" i="12" s="1"/>
  <c r="AZ103" i="12"/>
  <c r="CF103" i="12" s="1"/>
  <c r="CG103" i="12" s="1"/>
  <c r="CH103" i="12" s="1"/>
  <c r="AX142" i="12"/>
  <c r="BC142" i="12" s="1"/>
  <c r="BD142" i="12" s="1"/>
  <c r="AZ5" i="12"/>
  <c r="CF5" i="12" s="1"/>
  <c r="CG5" i="12" s="1"/>
  <c r="CH5" i="12" s="1"/>
  <c r="AZ69" i="12"/>
  <c r="CF69" i="12" s="1"/>
  <c r="CG69" i="12" s="1"/>
  <c r="CH69" i="12" s="1"/>
  <c r="AZ15" i="12"/>
  <c r="BW15" i="12" s="1"/>
  <c r="BX15" i="12" s="1"/>
  <c r="AZ47" i="12"/>
  <c r="BW47" i="12" s="1"/>
  <c r="BX47" i="12" s="1"/>
  <c r="AZ111" i="12"/>
  <c r="CF111" i="12" s="1"/>
  <c r="CG111" i="12" s="1"/>
  <c r="CH111" i="12" s="1"/>
  <c r="AZ116" i="12"/>
  <c r="CF116" i="12" s="1"/>
  <c r="CG116" i="12" s="1"/>
  <c r="CH116" i="12" s="1"/>
  <c r="AZ124" i="12"/>
  <c r="CF124" i="12" s="1"/>
  <c r="CG124" i="12" s="1"/>
  <c r="CH124" i="12" s="1"/>
  <c r="AX128" i="12"/>
  <c r="BC128" i="12" s="1"/>
  <c r="BD128" i="12" s="1"/>
  <c r="AX25" i="12"/>
  <c r="BC25" i="12" s="1"/>
  <c r="BH25" i="12" s="1"/>
  <c r="AZ64" i="12"/>
  <c r="CF64" i="12" s="1"/>
  <c r="CG64" i="12" s="1"/>
  <c r="CH64" i="12" s="1"/>
  <c r="AX68" i="12"/>
  <c r="BC68" i="12" s="1"/>
  <c r="BH68" i="12" s="1"/>
  <c r="AX100" i="12"/>
  <c r="BC100" i="12" s="1"/>
  <c r="BD100" i="12" s="1"/>
  <c r="AZ146" i="12"/>
  <c r="BW146" i="12" s="1"/>
  <c r="BX146" i="12" s="1"/>
  <c r="AZ10" i="12"/>
  <c r="CF10" i="12" s="1"/>
  <c r="CG10" i="12" s="1"/>
  <c r="CH10" i="12" s="1"/>
  <c r="AZ67" i="12"/>
  <c r="CF67" i="12" s="1"/>
  <c r="CG67" i="12" s="1"/>
  <c r="CH67" i="12" s="1"/>
  <c r="AZ110" i="12"/>
  <c r="CF110" i="12" s="1"/>
  <c r="CG110" i="12" s="1"/>
  <c r="CH110" i="12" s="1"/>
  <c r="AZ153" i="12"/>
  <c r="CF153" i="12" s="1"/>
  <c r="CG153" i="12" s="1"/>
  <c r="CH153" i="12" s="1"/>
  <c r="AZ100" i="12"/>
  <c r="BW100" i="12" s="1"/>
  <c r="BX100" i="12" s="1"/>
  <c r="AX42" i="12"/>
  <c r="BC42" i="12" s="1"/>
  <c r="AZ133" i="12"/>
  <c r="BW133" i="12" s="1"/>
  <c r="BX133" i="12" s="1"/>
  <c r="AZ72" i="12"/>
  <c r="CF72" i="12" s="1"/>
  <c r="CG72" i="12" s="1"/>
  <c r="CH72" i="12" s="1"/>
  <c r="AX49" i="12"/>
  <c r="BC49" i="12" s="1"/>
  <c r="BH49" i="12" s="1"/>
  <c r="AZ152" i="12"/>
  <c r="CF152" i="12" s="1"/>
  <c r="CG152" i="12" s="1"/>
  <c r="CH152" i="12" s="1"/>
  <c r="AZ159" i="12"/>
  <c r="CF159" i="12" s="1"/>
  <c r="CG159" i="12" s="1"/>
  <c r="CH159" i="12" s="1"/>
  <c r="AX115" i="12"/>
  <c r="BC115" i="12" s="1"/>
  <c r="BD115" i="12" s="1"/>
  <c r="AZ94" i="12"/>
  <c r="AZ115" i="12"/>
  <c r="AZ101" i="12"/>
  <c r="CF101" i="12" s="1"/>
  <c r="CG101" i="12" s="1"/>
  <c r="CH101" i="12" s="1"/>
  <c r="CF20" i="12"/>
  <c r="CG20" i="12" s="1"/>
  <c r="CH20" i="12" s="1"/>
  <c r="BW20" i="12"/>
  <c r="BX20" i="12" s="1"/>
  <c r="BN100" i="12"/>
  <c r="BS100" i="12"/>
  <c r="BD20" i="12"/>
  <c r="BH20" i="12"/>
  <c r="AY70" i="12"/>
  <c r="BM70" i="12" s="1"/>
  <c r="AY103" i="12"/>
  <c r="BM103" i="12" s="1"/>
  <c r="BD68" i="12"/>
  <c r="AY56" i="12"/>
  <c r="BM56" i="12" s="1"/>
  <c r="BW57" i="12"/>
  <c r="BX57" i="12" s="1"/>
  <c r="CF57" i="12"/>
  <c r="CG57" i="12" s="1"/>
  <c r="CH57" i="12" s="1"/>
  <c r="BH144" i="12"/>
  <c r="AX58" i="12"/>
  <c r="BC58" i="12" s="1"/>
  <c r="AX32" i="12"/>
  <c r="BC32" i="12" s="1"/>
  <c r="CF100" i="12"/>
  <c r="CG100" i="12" s="1"/>
  <c r="CH100" i="12" s="1"/>
  <c r="AY97" i="12"/>
  <c r="BM97" i="12" s="1"/>
  <c r="AX17" i="12"/>
  <c r="BC17" i="12" s="1"/>
  <c r="AX45" i="12"/>
  <c r="BC45" i="12" s="1"/>
  <c r="AX146" i="12"/>
  <c r="BC146" i="12" s="1"/>
  <c r="AX86" i="12"/>
  <c r="BC86" i="12" s="1"/>
  <c r="AY105" i="12"/>
  <c r="BM105" i="12" s="1"/>
  <c r="AX158" i="12"/>
  <c r="BC158" i="12" s="1"/>
  <c r="CF15" i="12"/>
  <c r="CG15" i="12" s="1"/>
  <c r="CH15" i="12" s="1"/>
  <c r="AX143" i="12"/>
  <c r="BC143" i="12" s="1"/>
  <c r="AX138" i="12"/>
  <c r="BC138" i="12" s="1"/>
  <c r="AX103" i="12"/>
  <c r="BC103" i="12" s="1"/>
  <c r="AY75" i="12"/>
  <c r="BM75" i="12" s="1"/>
  <c r="AY151" i="12"/>
  <c r="BM151" i="12" s="1"/>
  <c r="CF26" i="12"/>
  <c r="CG26" i="12" s="1"/>
  <c r="CH26" i="12" s="1"/>
  <c r="AX51" i="12"/>
  <c r="BC51" i="12" s="1"/>
  <c r="AY93" i="12"/>
  <c r="BM93" i="12" s="1"/>
  <c r="AY46" i="12"/>
  <c r="BM46" i="12" s="1"/>
  <c r="AY74" i="12"/>
  <c r="BM74" i="12" s="1"/>
  <c r="AX4" i="12"/>
  <c r="BC4" i="12" s="1"/>
  <c r="AX36" i="12"/>
  <c r="BC36" i="12" s="1"/>
  <c r="BW69" i="12"/>
  <c r="BX69" i="12" s="1"/>
  <c r="CF115" i="12"/>
  <c r="CG115" i="12" s="1"/>
  <c r="CH115" i="12" s="1"/>
  <c r="BW115" i="12"/>
  <c r="BX115" i="12" s="1"/>
  <c r="AY32" i="12"/>
  <c r="BM32" i="12" s="1"/>
  <c r="AX145" i="12"/>
  <c r="BC145" i="12" s="1"/>
  <c r="AY120" i="12"/>
  <c r="BM120" i="12" s="1"/>
  <c r="AX5" i="12"/>
  <c r="BC5" i="12" s="1"/>
  <c r="BW137" i="12"/>
  <c r="BX137" i="12" s="1"/>
  <c r="CF137" i="12"/>
  <c r="CG137" i="12" s="1"/>
  <c r="CH137" i="12" s="1"/>
  <c r="AY53" i="12"/>
  <c r="BM53" i="12" s="1"/>
  <c r="AX122" i="12"/>
  <c r="BC122" i="12" s="1"/>
  <c r="AZ157" i="12"/>
  <c r="AZ35" i="12"/>
  <c r="AY149" i="12"/>
  <c r="BM149" i="12" s="1"/>
  <c r="AY76" i="12"/>
  <c r="BM76" i="12" s="1"/>
  <c r="AY38" i="12"/>
  <c r="BM38" i="12" s="1"/>
  <c r="AX137" i="12"/>
  <c r="BC137" i="12" s="1"/>
  <c r="AX47" i="12"/>
  <c r="BC47" i="12" s="1"/>
  <c r="AZ50" i="12"/>
  <c r="AX131" i="12"/>
  <c r="BC131" i="12" s="1"/>
  <c r="AY154" i="12"/>
  <c r="BM154" i="12" s="1"/>
  <c r="AX79" i="12"/>
  <c r="BC79" i="12" s="1"/>
  <c r="AY132" i="12"/>
  <c r="BM132" i="12" s="1"/>
  <c r="AX23" i="12"/>
  <c r="BC23" i="12" s="1"/>
  <c r="AY102" i="12"/>
  <c r="BM102" i="12" s="1"/>
  <c r="AZ155" i="12"/>
  <c r="AZ66" i="12"/>
  <c r="AZ23" i="12"/>
  <c r="AY131" i="12"/>
  <c r="BM131" i="12" s="1"/>
  <c r="AY34" i="12"/>
  <c r="BM34" i="12" s="1"/>
  <c r="AX149" i="12"/>
  <c r="BC149" i="12" s="1"/>
  <c r="AX43" i="12"/>
  <c r="BC43" i="12" s="1"/>
  <c r="AX53" i="12"/>
  <c r="BC53" i="12" s="1"/>
  <c r="AX117" i="12"/>
  <c r="BC117" i="12" s="1"/>
  <c r="AX57" i="12"/>
  <c r="BC57" i="12" s="1"/>
  <c r="AZ48" i="12"/>
  <c r="AX102" i="12"/>
  <c r="BC102" i="12" s="1"/>
  <c r="AZ4" i="12"/>
  <c r="AX27" i="12"/>
  <c r="BC27" i="12" s="1"/>
  <c r="AY94" i="12"/>
  <c r="BM94" i="12" s="1"/>
  <c r="AZ108" i="12"/>
  <c r="AY64" i="12"/>
  <c r="BM64" i="12" s="1"/>
  <c r="AZ147" i="12"/>
  <c r="AZ65" i="12"/>
  <c r="AZ54" i="12"/>
  <c r="AY117" i="12"/>
  <c r="BM117" i="12" s="1"/>
  <c r="AY26" i="12"/>
  <c r="BM26" i="12" s="1"/>
  <c r="AX135" i="12"/>
  <c r="BC135" i="12" s="1"/>
  <c r="AZ129" i="12"/>
  <c r="AY125" i="12"/>
  <c r="BM125" i="12" s="1"/>
  <c r="AZ154" i="12"/>
  <c r="AY31" i="12"/>
  <c r="BM31" i="12" s="1"/>
  <c r="AZ86" i="12"/>
  <c r="AY48" i="12"/>
  <c r="BM48" i="12" s="1"/>
  <c r="AZ88" i="12"/>
  <c r="AX161" i="12"/>
  <c r="BC161" i="12" s="1"/>
  <c r="AZ130" i="12"/>
  <c r="AZ58" i="12"/>
  <c r="AY157" i="12"/>
  <c r="BM157" i="12" s="1"/>
  <c r="AY84" i="12"/>
  <c r="BM84" i="12" s="1"/>
  <c r="AY5" i="12"/>
  <c r="BM5" i="12" s="1"/>
  <c r="AX129" i="12"/>
  <c r="BC129" i="12" s="1"/>
  <c r="AX123" i="12"/>
  <c r="BC123" i="12" s="1"/>
  <c r="AZ134" i="12"/>
  <c r="AX106" i="12"/>
  <c r="BC106" i="12" s="1"/>
  <c r="AZ40" i="12"/>
  <c r="AX119" i="12"/>
  <c r="BC119" i="12" s="1"/>
  <c r="AY145" i="12"/>
  <c r="BM145" i="12" s="1"/>
  <c r="AX95" i="12"/>
  <c r="BC95" i="12" s="1"/>
  <c r="AY111" i="12"/>
  <c r="BM111" i="12" s="1"/>
  <c r="AY30" i="12"/>
  <c r="BM30" i="12" s="1"/>
  <c r="AY155" i="12"/>
  <c r="BM155" i="12" s="1"/>
  <c r="BW64" i="12"/>
  <c r="BX64" i="12" s="1"/>
  <c r="AY49" i="12"/>
  <c r="BM49" i="12" s="1"/>
  <c r="BH11" i="12"/>
  <c r="BD11" i="12"/>
  <c r="AY115" i="12"/>
  <c r="BM115" i="12" s="1"/>
  <c r="AY10" i="12"/>
  <c r="BM10" i="12" s="1"/>
  <c r="AY45" i="12"/>
  <c r="BM45" i="12" s="1"/>
  <c r="CF80" i="12"/>
  <c r="CG80" i="12" s="1"/>
  <c r="CH80" i="12" s="1"/>
  <c r="AY153" i="12"/>
  <c r="BM153" i="12" s="1"/>
  <c r="AY7" i="12"/>
  <c r="BM7" i="12" s="1"/>
  <c r="BW46" i="12"/>
  <c r="BX46" i="12" s="1"/>
  <c r="CF46" i="12"/>
  <c r="CG46" i="12" s="1"/>
  <c r="CH46" i="12" s="1"/>
  <c r="AX41" i="12"/>
  <c r="BC41" i="12" s="1"/>
  <c r="AY107" i="12"/>
  <c r="BM107" i="12" s="1"/>
  <c r="AY129" i="12"/>
  <c r="BM129" i="12" s="1"/>
  <c r="AY109" i="12"/>
  <c r="BM109" i="12" s="1"/>
  <c r="AY81" i="12"/>
  <c r="BM81" i="12" s="1"/>
  <c r="AX87" i="12"/>
  <c r="BC87" i="12" s="1"/>
  <c r="AY127" i="12"/>
  <c r="BM127" i="12" s="1"/>
  <c r="AY16" i="12"/>
  <c r="BM16" i="12" s="1"/>
  <c r="BW102" i="12"/>
  <c r="BX102" i="12" s="1"/>
  <c r="CF94" i="12"/>
  <c r="CG94" i="12" s="1"/>
  <c r="CH94" i="12" s="1"/>
  <c r="BW94" i="12"/>
  <c r="BX94" i="12" s="1"/>
  <c r="AX81" i="12"/>
  <c r="BC81" i="12" s="1"/>
  <c r="AY13" i="12"/>
  <c r="BM13" i="12" s="1"/>
  <c r="AY114" i="12"/>
  <c r="BM114" i="12" s="1"/>
  <c r="AX60" i="12"/>
  <c r="BC60" i="12" s="1"/>
  <c r="BW148" i="12"/>
  <c r="BX148" i="12" s="1"/>
  <c r="CF148" i="12"/>
  <c r="CG148" i="12" s="1"/>
  <c r="CH148" i="12" s="1"/>
  <c r="AY43" i="12"/>
  <c r="BM43" i="12" s="1"/>
  <c r="AX54" i="12"/>
  <c r="BC54" i="12" s="1"/>
  <c r="AY78" i="12"/>
  <c r="BM78" i="12" s="1"/>
  <c r="AX110" i="12"/>
  <c r="BC110" i="12" s="1"/>
  <c r="AY66" i="12"/>
  <c r="BM66" i="12" s="1"/>
  <c r="AY126" i="12"/>
  <c r="BM126" i="12" s="1"/>
  <c r="AY133" i="12"/>
  <c r="BM133" i="12" s="1"/>
  <c r="AX31" i="12"/>
  <c r="BC31" i="12" s="1"/>
  <c r="AY69" i="12"/>
  <c r="BM69" i="12" s="1"/>
  <c r="AY18" i="12"/>
  <c r="BM18" i="12" s="1"/>
  <c r="AY20" i="12"/>
  <c r="BM20" i="12" s="1"/>
  <c r="AX116" i="12"/>
  <c r="BC116" i="12" s="1"/>
  <c r="AY54" i="12"/>
  <c r="BM54" i="12" s="1"/>
  <c r="AY86" i="12"/>
  <c r="BM86" i="12" s="1"/>
  <c r="AY55" i="12"/>
  <c r="BM55" i="12" s="1"/>
  <c r="AX140" i="12"/>
  <c r="BC140" i="12" s="1"/>
  <c r="AX109" i="12"/>
  <c r="BC109" i="12" s="1"/>
  <c r="AX111" i="12"/>
  <c r="BC111" i="12" s="1"/>
  <c r="AZ62" i="12"/>
  <c r="AY57" i="12"/>
  <c r="BM57" i="12" s="1"/>
  <c r="AY24" i="12"/>
  <c r="BM24" i="12" s="1"/>
  <c r="AZ11" i="12"/>
  <c r="AX77" i="12"/>
  <c r="BC77" i="12" s="1"/>
  <c r="AY142" i="12"/>
  <c r="BM142" i="12" s="1"/>
  <c r="AX40" i="12"/>
  <c r="BC40" i="12" s="1"/>
  <c r="AY112" i="12"/>
  <c r="BM112" i="12" s="1"/>
  <c r="AX14" i="12"/>
  <c r="BC14" i="12" s="1"/>
  <c r="AY110" i="12"/>
  <c r="BM110" i="12" s="1"/>
  <c r="AZ149" i="12"/>
  <c r="AZ74" i="12"/>
  <c r="AZ13" i="12"/>
  <c r="AY92" i="12"/>
  <c r="BM92" i="12" s="1"/>
  <c r="AY37" i="12"/>
  <c r="BM37" i="12" s="1"/>
  <c r="AX156" i="12"/>
  <c r="BC156" i="12" s="1"/>
  <c r="AX82" i="12"/>
  <c r="BC82" i="12" s="1"/>
  <c r="AX21" i="12"/>
  <c r="BC21" i="12" s="1"/>
  <c r="AY35" i="12"/>
  <c r="BM35" i="12" s="1"/>
  <c r="AZ93" i="12"/>
  <c r="AY62" i="12"/>
  <c r="BM62" i="12" s="1"/>
  <c r="AZ139" i="12"/>
  <c r="AY4" i="12"/>
  <c r="BM4" i="12" s="1"/>
  <c r="AZ19" i="12"/>
  <c r="AX72" i="12"/>
  <c r="BC72" i="12" s="1"/>
  <c r="BD42" i="12"/>
  <c r="BH42" i="12"/>
  <c r="AY139" i="12"/>
  <c r="BM139" i="12" s="1"/>
  <c r="AY79" i="12"/>
  <c r="BM79" i="12" s="1"/>
  <c r="BH22" i="12"/>
  <c r="AY135" i="12"/>
  <c r="BM135" i="12" s="1"/>
  <c r="AY118" i="12"/>
  <c r="BM118" i="12" s="1"/>
  <c r="AY33" i="12"/>
  <c r="BM33" i="12" s="1"/>
  <c r="BD89" i="12"/>
  <c r="BH89" i="12"/>
  <c r="AY101" i="12"/>
  <c r="BM101" i="12" s="1"/>
  <c r="AX55" i="12"/>
  <c r="BC55" i="12" s="1"/>
  <c r="AY152" i="12"/>
  <c r="BM152" i="12" s="1"/>
  <c r="AY41" i="12"/>
  <c r="BM41" i="12" s="1"/>
  <c r="AX75" i="12"/>
  <c r="BC75" i="12" s="1"/>
  <c r="AY42" i="12"/>
  <c r="BM42" i="12" s="1"/>
  <c r="AY9" i="12"/>
  <c r="BM9" i="12" s="1"/>
  <c r="AY95" i="12"/>
  <c r="BM95" i="12" s="1"/>
  <c r="AX38" i="12"/>
  <c r="BC38" i="12" s="1"/>
  <c r="AX15" i="12"/>
  <c r="BC15" i="12" s="1"/>
  <c r="AY87" i="12"/>
  <c r="BM87" i="12" s="1"/>
  <c r="CF107" i="12"/>
  <c r="CG107" i="12" s="1"/>
  <c r="CH107" i="12" s="1"/>
  <c r="AY150" i="12"/>
  <c r="BM150" i="12" s="1"/>
  <c r="AX44" i="12"/>
  <c r="BC44" i="12" s="1"/>
  <c r="AY138" i="12"/>
  <c r="BM138" i="12" s="1"/>
  <c r="AY119" i="12"/>
  <c r="BM119" i="12" s="1"/>
  <c r="AX157" i="12"/>
  <c r="BC157" i="12" s="1"/>
  <c r="AY17" i="12"/>
  <c r="BM17" i="12" s="1"/>
  <c r="AX132" i="12"/>
  <c r="BC132" i="12" s="1"/>
  <c r="CF141" i="12"/>
  <c r="CG141" i="12" s="1"/>
  <c r="CH141" i="12" s="1"/>
  <c r="BW141" i="12"/>
  <c r="BX141" i="12" s="1"/>
  <c r="BW121" i="12"/>
  <c r="BX121" i="12" s="1"/>
  <c r="CF121" i="12"/>
  <c r="CG121" i="12" s="1"/>
  <c r="CH121" i="12" s="1"/>
  <c r="AY25" i="12"/>
  <c r="BM25" i="12" s="1"/>
  <c r="AX127" i="12"/>
  <c r="BC127" i="12" s="1"/>
  <c r="AX113" i="12"/>
  <c r="BC113" i="12" s="1"/>
  <c r="AX83" i="12"/>
  <c r="BC83" i="12" s="1"/>
  <c r="AX3" i="12"/>
  <c r="BC3" i="12" s="1"/>
  <c r="AY123" i="12"/>
  <c r="BM123" i="12" s="1"/>
  <c r="AX80" i="12"/>
  <c r="BC80" i="12" s="1"/>
  <c r="AY68" i="12"/>
  <c r="BM68" i="12" s="1"/>
  <c r="AX52" i="12"/>
  <c r="BC52" i="12" s="1"/>
  <c r="AX70" i="12"/>
  <c r="BC70" i="12" s="1"/>
  <c r="AZ41" i="12"/>
  <c r="AX93" i="12"/>
  <c r="BC93" i="12" s="1"/>
  <c r="AZ16" i="12"/>
  <c r="AX91" i="12"/>
  <c r="BC91" i="12" s="1"/>
  <c r="AZ99" i="12"/>
  <c r="AZ25" i="12"/>
  <c r="AY159" i="12"/>
  <c r="BM159" i="12" s="1"/>
  <c r="AY58" i="12"/>
  <c r="BM58" i="12" s="1"/>
  <c r="AY44" i="12"/>
  <c r="BM44" i="12" s="1"/>
  <c r="AX50" i="12"/>
  <c r="BC50" i="12" s="1"/>
  <c r="AZ52" i="12"/>
  <c r="AX108" i="12"/>
  <c r="BC108" i="12" s="1"/>
  <c r="AZ30" i="12"/>
  <c r="AX61" i="12"/>
  <c r="BC61" i="12" s="1"/>
  <c r="AY134" i="12"/>
  <c r="BM134" i="12" s="1"/>
  <c r="AX19" i="12"/>
  <c r="BC19" i="12" s="1"/>
  <c r="AY108" i="12"/>
  <c r="BM108" i="12" s="1"/>
  <c r="AX37" i="12"/>
  <c r="BC37" i="12" s="1"/>
  <c r="AZ82" i="12"/>
  <c r="AY122" i="12"/>
  <c r="BM122" i="12" s="1"/>
  <c r="AX150" i="12"/>
  <c r="BC150" i="12" s="1"/>
  <c r="AX59" i="12"/>
  <c r="BC59" i="12" s="1"/>
  <c r="AX18" i="12"/>
  <c r="BC18" i="12" s="1"/>
  <c r="AY96" i="12"/>
  <c r="BM96" i="12" s="1"/>
  <c r="AZ132" i="12"/>
  <c r="AY98" i="12"/>
  <c r="BM98" i="12" s="1"/>
  <c r="AZ126" i="12"/>
  <c r="AY15" i="12"/>
  <c r="BM15" i="12" s="1"/>
  <c r="AZ77" i="12"/>
  <c r="AX139" i="12"/>
  <c r="BC139" i="12" s="1"/>
  <c r="AZ140" i="12"/>
  <c r="AZ78" i="12"/>
  <c r="AZ38" i="12"/>
  <c r="AY99" i="12"/>
  <c r="BM99" i="12" s="1"/>
  <c r="AY39" i="12"/>
  <c r="BM39" i="12" s="1"/>
  <c r="AX96" i="12"/>
  <c r="BC96" i="12" s="1"/>
  <c r="AX7" i="12"/>
  <c r="BC7" i="12" s="1"/>
  <c r="AY29" i="12"/>
  <c r="BM29" i="12" s="1"/>
  <c r="AZ49" i="12"/>
  <c r="AX147" i="12"/>
  <c r="BC147" i="12" s="1"/>
  <c r="AZ79" i="12"/>
  <c r="AX126" i="12"/>
  <c r="BC126" i="12" s="1"/>
  <c r="AZ31" i="12"/>
  <c r="AX84" i="12"/>
  <c r="BC84" i="12" s="1"/>
  <c r="AZ135" i="12"/>
  <c r="AZ75" i="12"/>
  <c r="AY144" i="12"/>
  <c r="BM144" i="12" s="1"/>
  <c r="AY65" i="12"/>
  <c r="BM65" i="12" s="1"/>
  <c r="AY11" i="12"/>
  <c r="BM11" i="12" s="1"/>
  <c r="AX155" i="12"/>
  <c r="BC155" i="12" s="1"/>
  <c r="AX130" i="12"/>
  <c r="BC130" i="12" s="1"/>
  <c r="AX26" i="12"/>
  <c r="BC26" i="12" s="1"/>
  <c r="AZ112" i="12"/>
  <c r="AY21" i="12"/>
  <c r="BM21" i="12" s="1"/>
  <c r="AZ73" i="12"/>
  <c r="AY8" i="12"/>
  <c r="BM8" i="12" s="1"/>
  <c r="AZ34" i="12"/>
  <c r="AZ12" i="12"/>
  <c r="AX99" i="12"/>
  <c r="BC99" i="12" s="1"/>
  <c r="AZ143" i="12"/>
  <c r="AY158" i="12"/>
  <c r="BM158" i="12" s="1"/>
  <c r="AX46" i="12"/>
  <c r="BC46" i="12" s="1"/>
  <c r="AZ122" i="12"/>
  <c r="AZ105" i="12"/>
  <c r="AZ22" i="12"/>
  <c r="AY82" i="12"/>
  <c r="BM82" i="12" s="1"/>
  <c r="AY51" i="12"/>
  <c r="BM51" i="12" s="1"/>
  <c r="AX136" i="12"/>
  <c r="BC136" i="12" s="1"/>
  <c r="AX65" i="12"/>
  <c r="BC65" i="12" s="1"/>
  <c r="AX8" i="12"/>
  <c r="BC8" i="12" s="1"/>
  <c r="AX152" i="12"/>
  <c r="BC152" i="12" s="1"/>
  <c r="AZ109" i="12"/>
  <c r="AX125" i="12"/>
  <c r="BC125" i="12" s="1"/>
  <c r="AZ29" i="12"/>
  <c r="AX92" i="12"/>
  <c r="BC92" i="12" s="1"/>
  <c r="AZ32" i="12"/>
  <c r="AX74" i="12"/>
  <c r="BC74" i="12" s="1"/>
  <c r="AZ95" i="12"/>
  <c r="AZ68" i="12"/>
  <c r="AY146" i="12"/>
  <c r="BM146" i="12" s="1"/>
  <c r="AY60" i="12"/>
  <c r="BM60" i="12" s="1"/>
  <c r="AY19" i="12"/>
  <c r="BM19" i="12" s="1"/>
  <c r="AX88" i="12"/>
  <c r="BC88" i="12" s="1"/>
  <c r="AX28" i="12"/>
  <c r="BC28" i="12" s="1"/>
  <c r="AX121" i="12"/>
  <c r="BC121" i="12" s="1"/>
  <c r="AX62" i="12"/>
  <c r="BC62" i="12" s="1"/>
  <c r="AZ96" i="12"/>
  <c r="AY12" i="12"/>
  <c r="BM12" i="12" s="1"/>
  <c r="AZ83" i="12"/>
  <c r="AX101" i="12"/>
  <c r="BC101" i="12" s="1"/>
  <c r="AZ14" i="12"/>
  <c r="AX98" i="12"/>
  <c r="BC98" i="12" s="1"/>
  <c r="AY128" i="12"/>
  <c r="BM128" i="12" s="1"/>
  <c r="AX10" i="12"/>
  <c r="BC10" i="12" s="1"/>
  <c r="AZ87" i="12"/>
  <c r="AZ55" i="12"/>
  <c r="AY130" i="12"/>
  <c r="BM130" i="12" s="1"/>
  <c r="AY106" i="12"/>
  <c r="BM106" i="12" s="1"/>
  <c r="AY63" i="12"/>
  <c r="BM63" i="12" s="1"/>
  <c r="AZ161" i="12"/>
  <c r="AY124" i="12"/>
  <c r="BM124" i="12" s="1"/>
  <c r="AX48" i="12"/>
  <c r="BC48" i="12" s="1"/>
  <c r="AY104" i="12"/>
  <c r="BM104" i="12" s="1"/>
  <c r="AX6" i="12"/>
  <c r="BC6" i="12" s="1"/>
  <c r="AY121" i="12"/>
  <c r="BM121" i="12" s="1"/>
  <c r="AZ128" i="12"/>
  <c r="AY85" i="12"/>
  <c r="BM85" i="12" s="1"/>
  <c r="AZ125" i="12"/>
  <c r="AZ85" i="12"/>
  <c r="AZ6" i="12"/>
  <c r="AY88" i="12"/>
  <c r="BM88" i="12" s="1"/>
  <c r="AY52" i="12"/>
  <c r="BM52" i="12" s="1"/>
  <c r="AX159" i="12"/>
  <c r="BC159" i="12" s="1"/>
  <c r="AX112" i="12"/>
  <c r="BC112" i="12" s="1"/>
  <c r="AX13" i="12"/>
  <c r="BC13" i="12" s="1"/>
  <c r="AY59" i="12"/>
  <c r="BM59" i="12" s="1"/>
  <c r="AZ92" i="12"/>
  <c r="AX148" i="12"/>
  <c r="BC148" i="12" s="1"/>
  <c r="AZ70" i="12"/>
  <c r="AX118" i="12"/>
  <c r="BC118" i="12" s="1"/>
  <c r="AY160" i="12"/>
  <c r="BM160" i="12" s="1"/>
  <c r="AX71" i="12"/>
  <c r="BC71" i="12" s="1"/>
  <c r="AY161" i="12"/>
  <c r="BM161" i="12" s="1"/>
  <c r="BD34" i="12"/>
  <c r="BH34" i="12"/>
  <c r="CF151" i="12"/>
  <c r="CG151" i="12" s="1"/>
  <c r="CH151" i="12" s="1"/>
  <c r="BW151" i="12"/>
  <c r="BX151" i="12" s="1"/>
  <c r="AY137" i="12"/>
  <c r="BM137" i="12" s="1"/>
  <c r="BW119" i="12"/>
  <c r="BX119" i="12" s="1"/>
  <c r="AY27" i="12"/>
  <c r="BM27" i="12" s="1"/>
  <c r="AX29" i="12"/>
  <c r="BC29" i="12" s="1"/>
  <c r="CF145" i="12"/>
  <c r="CG145" i="12" s="1"/>
  <c r="CH145" i="12" s="1"/>
  <c r="BW145" i="12"/>
  <c r="BX145" i="12" s="1"/>
  <c r="AY71" i="12"/>
  <c r="BM71" i="12" s="1"/>
  <c r="AY23" i="12"/>
  <c r="BM23" i="12" s="1"/>
  <c r="AY3" i="12"/>
  <c r="BM3" i="12" s="1"/>
  <c r="AX97" i="12"/>
  <c r="BC97" i="12" s="1"/>
  <c r="CF90" i="12"/>
  <c r="CG90" i="12" s="1"/>
  <c r="CH90" i="12" s="1"/>
  <c r="BW90" i="12"/>
  <c r="BX90" i="12" s="1"/>
  <c r="AY36" i="12"/>
  <c r="BM36" i="12" s="1"/>
  <c r="AX56" i="12"/>
  <c r="BC56" i="12" s="1"/>
  <c r="AX30" i="12"/>
  <c r="BC30" i="12" s="1"/>
  <c r="AY47" i="12"/>
  <c r="BM47" i="12" s="1"/>
  <c r="AY50" i="12"/>
  <c r="BM50" i="12" s="1"/>
  <c r="AX64" i="12"/>
  <c r="BC64" i="12" s="1"/>
  <c r="AY113" i="12"/>
  <c r="BM113" i="12" s="1"/>
  <c r="AX154" i="12"/>
  <c r="BC154" i="12" s="1"/>
  <c r="AX35" i="12"/>
  <c r="BC35" i="12" s="1"/>
  <c r="AX94" i="12"/>
  <c r="BC94" i="12" s="1"/>
  <c r="AX73" i="12"/>
  <c r="BC73" i="12" s="1"/>
  <c r="AY77" i="12"/>
  <c r="BM77" i="12" s="1"/>
  <c r="AY143" i="12"/>
  <c r="BM143" i="12" s="1"/>
  <c r="AY72" i="12"/>
  <c r="BM72" i="12" s="1"/>
  <c r="AX153" i="12"/>
  <c r="BC153" i="12" s="1"/>
  <c r="AY148" i="12"/>
  <c r="BM148" i="12" s="1"/>
  <c r="AX160" i="12"/>
  <c r="BC160" i="12" s="1"/>
  <c r="AY28" i="12"/>
  <c r="BM28" i="12" s="1"/>
  <c r="AZ39" i="12"/>
  <c r="AZ120" i="12"/>
  <c r="AZ37" i="12"/>
  <c r="AY156" i="12"/>
  <c r="BM156" i="12" s="1"/>
  <c r="AY80" i="12"/>
  <c r="BM80" i="12" s="1"/>
  <c r="AY6" i="12"/>
  <c r="BM6" i="12" s="1"/>
  <c r="AX124" i="12"/>
  <c r="BC124" i="12" s="1"/>
  <c r="AX90" i="12"/>
  <c r="BC90" i="12" s="1"/>
  <c r="AZ142" i="12"/>
  <c r="AX105" i="12"/>
  <c r="BC105" i="12" s="1"/>
  <c r="AZ44" i="12"/>
  <c r="AX85" i="12"/>
  <c r="BC85" i="12" s="1"/>
  <c r="AZ18" i="12"/>
  <c r="AX104" i="12"/>
  <c r="BC104" i="12" s="1"/>
  <c r="AY147" i="12"/>
  <c r="BM147" i="12" s="1"/>
  <c r="AX12" i="12"/>
  <c r="BC12" i="12" s="1"/>
  <c r="AZ97" i="12"/>
  <c r="AZ21" i="12"/>
  <c r="AY141" i="12"/>
  <c r="BM141" i="12" s="1"/>
  <c r="AY73" i="12"/>
  <c r="BM73" i="12" s="1"/>
  <c r="AY22" i="12"/>
  <c r="BM22" i="12" s="1"/>
  <c r="AX67" i="12"/>
  <c r="BC67" i="12" s="1"/>
  <c r="AX69" i="12"/>
  <c r="BC69" i="12" s="1"/>
  <c r="AX114" i="12"/>
  <c r="BC114" i="12" s="1"/>
  <c r="AX24" i="12"/>
  <c r="BC24" i="12" s="1"/>
  <c r="AZ53" i="12"/>
  <c r="AX134" i="12"/>
  <c r="BC134" i="12" s="1"/>
  <c r="AZ42" i="12"/>
  <c r="AX120" i="12"/>
  <c r="BC120" i="12" s="1"/>
  <c r="AY140" i="12"/>
  <c r="BM140" i="12" s="1"/>
  <c r="AX63" i="12"/>
  <c r="BC63" i="12" s="1"/>
  <c r="AY91" i="12"/>
  <c r="BM91" i="12" s="1"/>
  <c r="AX16" i="12"/>
  <c r="BC16" i="12" s="1"/>
  <c r="AZ89" i="12"/>
  <c r="AZ8" i="12"/>
  <c r="AY136" i="12"/>
  <c r="BM136" i="12" s="1"/>
  <c r="AY67" i="12"/>
  <c r="BM67" i="12" s="1"/>
  <c r="AY14" i="12"/>
  <c r="BM14" i="12" s="1"/>
  <c r="AZ113" i="12"/>
  <c r="AY116" i="12"/>
  <c r="BM116" i="12" s="1"/>
  <c r="AX9" i="12"/>
  <c r="BC9" i="12" s="1"/>
  <c r="AY83" i="12"/>
  <c r="BM83" i="12" s="1"/>
  <c r="AZ138" i="12"/>
  <c r="AY89" i="12"/>
  <c r="BM89" i="12" s="1"/>
  <c r="AZ118" i="12"/>
  <c r="AY40" i="12"/>
  <c r="BM40" i="12" s="1"/>
  <c r="AZ127" i="12"/>
  <c r="AZ91" i="12"/>
  <c r="AZ27" i="12"/>
  <c r="AY90" i="12"/>
  <c r="BM90" i="12" s="1"/>
  <c r="AY61" i="12"/>
  <c r="BM61" i="12" s="1"/>
  <c r="AX141" i="12"/>
  <c r="BC141" i="12" s="1"/>
  <c r="AX76" i="12"/>
  <c r="BC76" i="12" s="1"/>
  <c r="AX33" i="12"/>
  <c r="BC33" i="12" s="1"/>
  <c r="AX151" i="12"/>
  <c r="BC151" i="12" s="1"/>
  <c r="AZ43" i="12"/>
  <c r="AX107" i="12"/>
  <c r="BC107" i="12" s="1"/>
  <c r="AX78" i="12"/>
  <c r="BC78" i="12" s="1"/>
  <c r="AX2" i="12"/>
  <c r="BC2" i="12" s="1"/>
  <c r="AY2" i="12"/>
  <c r="BM2" i="12" s="1"/>
  <c r="BN2" i="12" s="1"/>
  <c r="AZ2" i="12"/>
  <c r="BW60" i="12" l="1"/>
  <c r="BX60" i="12" s="1"/>
  <c r="BW24" i="12"/>
  <c r="BX24" i="12" s="1"/>
  <c r="BW158" i="12"/>
  <c r="BX158" i="12" s="1"/>
  <c r="CF131" i="12"/>
  <c r="CG131" i="12" s="1"/>
  <c r="CH131" i="12" s="1"/>
  <c r="BD39" i="12"/>
  <c r="CF63" i="12"/>
  <c r="CG63" i="12" s="1"/>
  <c r="CH63" i="12" s="1"/>
  <c r="CF76" i="12"/>
  <c r="CG76" i="12" s="1"/>
  <c r="CH76" i="12" s="1"/>
  <c r="BW111" i="12"/>
  <c r="BX111" i="12" s="1"/>
  <c r="CC111" i="12" s="1"/>
  <c r="BW71" i="12"/>
  <c r="BX71" i="12" s="1"/>
  <c r="CC71" i="12" s="1"/>
  <c r="BD66" i="12"/>
  <c r="BF66" i="12" s="1"/>
  <c r="CF114" i="12"/>
  <c r="CG114" i="12" s="1"/>
  <c r="CH114" i="12" s="1"/>
  <c r="BW7" i="12"/>
  <c r="BX7" i="12" s="1"/>
  <c r="BW28" i="12"/>
  <c r="BX28" i="12" s="1"/>
  <c r="CF47" i="12"/>
  <c r="CG47" i="12" s="1"/>
  <c r="CH47" i="12" s="1"/>
  <c r="CF133" i="12"/>
  <c r="CG133" i="12" s="1"/>
  <c r="CH133" i="12" s="1"/>
  <c r="CF33" i="12"/>
  <c r="CG33" i="12" s="1"/>
  <c r="CH33" i="12" s="1"/>
  <c r="BW160" i="12"/>
  <c r="BX160" i="12" s="1"/>
  <c r="CC160" i="12" s="1"/>
  <c r="CF45" i="12"/>
  <c r="CG45" i="12" s="1"/>
  <c r="CH45" i="12" s="1"/>
  <c r="BW103" i="12"/>
  <c r="BX103" i="12" s="1"/>
  <c r="CC103" i="12" s="1"/>
  <c r="BW123" i="12"/>
  <c r="BX123" i="12" s="1"/>
  <c r="CC123" i="12" s="1"/>
  <c r="CF146" i="12"/>
  <c r="CG146" i="12" s="1"/>
  <c r="CH146" i="12" s="1"/>
  <c r="BU20" i="12"/>
  <c r="BW10" i="12"/>
  <c r="BX10" i="12" s="1"/>
  <c r="BY10" i="12" s="1"/>
  <c r="CF106" i="12"/>
  <c r="CG106" i="12" s="1"/>
  <c r="CH106" i="12" s="1"/>
  <c r="CF117" i="12"/>
  <c r="CG117" i="12" s="1"/>
  <c r="CH117" i="12" s="1"/>
  <c r="BW101" i="12"/>
  <c r="BX101" i="12" s="1"/>
  <c r="BW116" i="12"/>
  <c r="BX116" i="12" s="1"/>
  <c r="CC116" i="12" s="1"/>
  <c r="BD49" i="12"/>
  <c r="BE49" i="12" s="1"/>
  <c r="BG49" i="12" s="1"/>
  <c r="BW144" i="12"/>
  <c r="BX144" i="12" s="1"/>
  <c r="BY144" i="12" s="1"/>
  <c r="CF104" i="12"/>
  <c r="CG104" i="12" s="1"/>
  <c r="CH104" i="12" s="1"/>
  <c r="BW72" i="12"/>
  <c r="BX72" i="12" s="1"/>
  <c r="BY72" i="12" s="1"/>
  <c r="BW124" i="12"/>
  <c r="BX124" i="12" s="1"/>
  <c r="CC124" i="12" s="1"/>
  <c r="CF136" i="12"/>
  <c r="CG136" i="12" s="1"/>
  <c r="CH136" i="12" s="1"/>
  <c r="CF84" i="12"/>
  <c r="CG84" i="12" s="1"/>
  <c r="CH84" i="12" s="1"/>
  <c r="BW36" i="12"/>
  <c r="BX36" i="12" s="1"/>
  <c r="BY36" i="12" s="1"/>
  <c r="BW3" i="12"/>
  <c r="BX3" i="12" s="1"/>
  <c r="CC3" i="12" s="1"/>
  <c r="BH100" i="12"/>
  <c r="BH128" i="12"/>
  <c r="CF98" i="12"/>
  <c r="CG98" i="12" s="1"/>
  <c r="CH98" i="12" s="1"/>
  <c r="BH115" i="12"/>
  <c r="BW59" i="12"/>
  <c r="BX59" i="12" s="1"/>
  <c r="BY59" i="12" s="1"/>
  <c r="BW153" i="12"/>
  <c r="BX153" i="12" s="1"/>
  <c r="CC153" i="12" s="1"/>
  <c r="BW5" i="12"/>
  <c r="BX5" i="12" s="1"/>
  <c r="CC5" i="12" s="1"/>
  <c r="BW67" i="12"/>
  <c r="BX67" i="12" s="1"/>
  <c r="CC67" i="12" s="1"/>
  <c r="CF156" i="12"/>
  <c r="CG156" i="12" s="1"/>
  <c r="CH156" i="12" s="1"/>
  <c r="BU133" i="12"/>
  <c r="BW56" i="12"/>
  <c r="BX56" i="12" s="1"/>
  <c r="BY56" i="12" s="1"/>
  <c r="BH133" i="12"/>
  <c r="BW152" i="12"/>
  <c r="BX152" i="12" s="1"/>
  <c r="CC152" i="12" s="1"/>
  <c r="BW150" i="12"/>
  <c r="BX150" i="12" s="1"/>
  <c r="CC150" i="12" s="1"/>
  <c r="BH142" i="12"/>
  <c r="BW110" i="12"/>
  <c r="BX110" i="12" s="1"/>
  <c r="CC110" i="12" s="1"/>
  <c r="BD25" i="12"/>
  <c r="BF25" i="12" s="1"/>
  <c r="BU100" i="12"/>
  <c r="CF51" i="12"/>
  <c r="CG51" i="12" s="1"/>
  <c r="CH51" i="12" s="1"/>
  <c r="BW61" i="12"/>
  <c r="BX61" i="12" s="1"/>
  <c r="CC61" i="12" s="1"/>
  <c r="CF9" i="12"/>
  <c r="CG9" i="12" s="1"/>
  <c r="CH9" i="12" s="1"/>
  <c r="BW81" i="12"/>
  <c r="BX81" i="12" s="1"/>
  <c r="CC81" i="12" s="1"/>
  <c r="BW17" i="12"/>
  <c r="BX17" i="12" s="1"/>
  <c r="BY17" i="12" s="1"/>
  <c r="BW159" i="12"/>
  <c r="BX159" i="12" s="1"/>
  <c r="BY159" i="12" s="1"/>
  <c r="BH120" i="12"/>
  <c r="BD120" i="12"/>
  <c r="BW18" i="12"/>
  <c r="BX18" i="12" s="1"/>
  <c r="CF18" i="12"/>
  <c r="CG18" i="12" s="1"/>
  <c r="CH18" i="12" s="1"/>
  <c r="BY60" i="12"/>
  <c r="CC60" i="12"/>
  <c r="CC119" i="12"/>
  <c r="BY119" i="12"/>
  <c r="BN85" i="12"/>
  <c r="BS85" i="12"/>
  <c r="BN63" i="12"/>
  <c r="BS63" i="12"/>
  <c r="CF14" i="12"/>
  <c r="CG14" i="12" s="1"/>
  <c r="CH14" i="12" s="1"/>
  <c r="BW14" i="12"/>
  <c r="BX14" i="12" s="1"/>
  <c r="BD88" i="12"/>
  <c r="BH88" i="12"/>
  <c r="BH92" i="12"/>
  <c r="BD92" i="12"/>
  <c r="BN51" i="12"/>
  <c r="BS51" i="12"/>
  <c r="BH99" i="12"/>
  <c r="BD99" i="12"/>
  <c r="BH130" i="12"/>
  <c r="BD130" i="12"/>
  <c r="CF31" i="12"/>
  <c r="CG31" i="12" s="1"/>
  <c r="CH31" i="12" s="1"/>
  <c r="BW31" i="12"/>
  <c r="BX31" i="12" s="1"/>
  <c r="BN39" i="12"/>
  <c r="BS39" i="12"/>
  <c r="CF126" i="12"/>
  <c r="CG126" i="12" s="1"/>
  <c r="CH126" i="12" s="1"/>
  <c r="BW126" i="12"/>
  <c r="BX126" i="12" s="1"/>
  <c r="CF82" i="12"/>
  <c r="CG82" i="12" s="1"/>
  <c r="CH82" i="12" s="1"/>
  <c r="BW82" i="12"/>
  <c r="BX82" i="12" s="1"/>
  <c r="CF52" i="12"/>
  <c r="CG52" i="12" s="1"/>
  <c r="CH52" i="12" s="1"/>
  <c r="BW52" i="12"/>
  <c r="BX52" i="12" s="1"/>
  <c r="BW16" i="12"/>
  <c r="BX16" i="12" s="1"/>
  <c r="CF16" i="12"/>
  <c r="CG16" i="12" s="1"/>
  <c r="CH16" i="12" s="1"/>
  <c r="BY103" i="12"/>
  <c r="BN25" i="12"/>
  <c r="BS25" i="12"/>
  <c r="BN119" i="12"/>
  <c r="BS119" i="12"/>
  <c r="BN87" i="12"/>
  <c r="BS87" i="12"/>
  <c r="BD75" i="12"/>
  <c r="BH75" i="12"/>
  <c r="BN79" i="12"/>
  <c r="BS79" i="12"/>
  <c r="CF19" i="12"/>
  <c r="CG19" i="12" s="1"/>
  <c r="CH19" i="12" s="1"/>
  <c r="BW19" i="12"/>
  <c r="BX19" i="12" s="1"/>
  <c r="BH156" i="12"/>
  <c r="BD156" i="12"/>
  <c r="BU156" i="12"/>
  <c r="BN112" i="12"/>
  <c r="BS112" i="12"/>
  <c r="BH111" i="12"/>
  <c r="BD111" i="12"/>
  <c r="BN18" i="12"/>
  <c r="BS18" i="12"/>
  <c r="BS126" i="12"/>
  <c r="BN126" i="12"/>
  <c r="BY114" i="12"/>
  <c r="CC114" i="12"/>
  <c r="BN16" i="12"/>
  <c r="BS16" i="12"/>
  <c r="BN107" i="12"/>
  <c r="BS107" i="12"/>
  <c r="BY80" i="12"/>
  <c r="CC80" i="12"/>
  <c r="CC64" i="12"/>
  <c r="BY64" i="12"/>
  <c r="BN111" i="12"/>
  <c r="BS111" i="12"/>
  <c r="BH129" i="12"/>
  <c r="BD129" i="12"/>
  <c r="BN48" i="12"/>
  <c r="BS48" i="12"/>
  <c r="BN117" i="12"/>
  <c r="BS117" i="12"/>
  <c r="BW4" i="12"/>
  <c r="BX4" i="12" s="1"/>
  <c r="CF4" i="12"/>
  <c r="CG4" i="12" s="1"/>
  <c r="CH4" i="12" s="1"/>
  <c r="BN34" i="12"/>
  <c r="BS34" i="12"/>
  <c r="BH79" i="12"/>
  <c r="BD79" i="12"/>
  <c r="BS149" i="12"/>
  <c r="BN149" i="12"/>
  <c r="BN53" i="12"/>
  <c r="BS53" i="12"/>
  <c r="BY69" i="12"/>
  <c r="CC69" i="12"/>
  <c r="BD58" i="12"/>
  <c r="BH58" i="12"/>
  <c r="BY57" i="12"/>
  <c r="CC57" i="12"/>
  <c r="BF68" i="12"/>
  <c r="BE68" i="12"/>
  <c r="BG68" i="12" s="1"/>
  <c r="BN70" i="12"/>
  <c r="BS70" i="12"/>
  <c r="BU141" i="12"/>
  <c r="BH141" i="12"/>
  <c r="BD141" i="12"/>
  <c r="BN89" i="12"/>
  <c r="BS89" i="12"/>
  <c r="BN136" i="12"/>
  <c r="BS136" i="12"/>
  <c r="CF42" i="12"/>
  <c r="CG42" i="12" s="1"/>
  <c r="CH42" i="12" s="1"/>
  <c r="BW42" i="12"/>
  <c r="BN73" i="12"/>
  <c r="BS73" i="12"/>
  <c r="BH85" i="12"/>
  <c r="BD85" i="12"/>
  <c r="BN156" i="12"/>
  <c r="BS156" i="12"/>
  <c r="BY63" i="12"/>
  <c r="CC63" i="12"/>
  <c r="BH94" i="12"/>
  <c r="BD94" i="12"/>
  <c r="BU94" i="12"/>
  <c r="BD56" i="12"/>
  <c r="BH56" i="12"/>
  <c r="BH29" i="12"/>
  <c r="BD29" i="12"/>
  <c r="BH71" i="12"/>
  <c r="BD71" i="12"/>
  <c r="BH112" i="12"/>
  <c r="BD112" i="12"/>
  <c r="CF128" i="12"/>
  <c r="CG128" i="12" s="1"/>
  <c r="CH128" i="12" s="1"/>
  <c r="BW128" i="12"/>
  <c r="BN106" i="12"/>
  <c r="BS106" i="12"/>
  <c r="BD101" i="12"/>
  <c r="BU101" i="12"/>
  <c r="BH101" i="12"/>
  <c r="BN19" i="12"/>
  <c r="BS19" i="12"/>
  <c r="CF29" i="12"/>
  <c r="CG29" i="12" s="1"/>
  <c r="CH29" i="12" s="1"/>
  <c r="BW29" i="12"/>
  <c r="BX29" i="12" s="1"/>
  <c r="BN82" i="12"/>
  <c r="BS82" i="12"/>
  <c r="CF12" i="12"/>
  <c r="CG12" i="12" s="1"/>
  <c r="CH12" i="12" s="1"/>
  <c r="BW12" i="12"/>
  <c r="BX12" i="12" s="1"/>
  <c r="BH155" i="12"/>
  <c r="BD155" i="12"/>
  <c r="BH126" i="12"/>
  <c r="BD126" i="12"/>
  <c r="BN99" i="12"/>
  <c r="BS99" i="12"/>
  <c r="BN98" i="12"/>
  <c r="BS98" i="12"/>
  <c r="BD37" i="12"/>
  <c r="BH37" i="12"/>
  <c r="BD50" i="12"/>
  <c r="BH50" i="12"/>
  <c r="BD93" i="12"/>
  <c r="BH93" i="12"/>
  <c r="BN123" i="12"/>
  <c r="BS123" i="12"/>
  <c r="CC106" i="12"/>
  <c r="BY106" i="12"/>
  <c r="BS138" i="12"/>
  <c r="BN138" i="12"/>
  <c r="BF89" i="12"/>
  <c r="BE89" i="12"/>
  <c r="BG89" i="12" s="1"/>
  <c r="BN139" i="12"/>
  <c r="BS139" i="12"/>
  <c r="BN4" i="12"/>
  <c r="BS4" i="12"/>
  <c r="BN37" i="12"/>
  <c r="BS37" i="12"/>
  <c r="BH40" i="12"/>
  <c r="BD40" i="12"/>
  <c r="BH109" i="12"/>
  <c r="BD109" i="12"/>
  <c r="BS69" i="12"/>
  <c r="BN69" i="12"/>
  <c r="BN127" i="12"/>
  <c r="BS127" i="12"/>
  <c r="BH41" i="12"/>
  <c r="BD41" i="12"/>
  <c r="BN10" i="12"/>
  <c r="BS10" i="12"/>
  <c r="BH95" i="12"/>
  <c r="BD95" i="12"/>
  <c r="BN5" i="12"/>
  <c r="BS5" i="12"/>
  <c r="CF86" i="12"/>
  <c r="CG86" i="12" s="1"/>
  <c r="CH86" i="12" s="1"/>
  <c r="BW86" i="12"/>
  <c r="BX86" i="12" s="1"/>
  <c r="CF54" i="12"/>
  <c r="CG54" i="12" s="1"/>
  <c r="CH54" i="12" s="1"/>
  <c r="BW54" i="12"/>
  <c r="BX54" i="12" s="1"/>
  <c r="BD102" i="12"/>
  <c r="BH102" i="12"/>
  <c r="BU102" i="12"/>
  <c r="BN131" i="12"/>
  <c r="BS131" i="12"/>
  <c r="BN154" i="12"/>
  <c r="BS154" i="12"/>
  <c r="BW35" i="12"/>
  <c r="BX35" i="12" s="1"/>
  <c r="CF35" i="12"/>
  <c r="CG35" i="12" s="1"/>
  <c r="CH35" i="12" s="1"/>
  <c r="BD36" i="12"/>
  <c r="BH36" i="12"/>
  <c r="BY15" i="12"/>
  <c r="CC15" i="12"/>
  <c r="BY133" i="12"/>
  <c r="CC133" i="12"/>
  <c r="BY3" i="12"/>
  <c r="BD77" i="12"/>
  <c r="BH77" i="12"/>
  <c r="BY148" i="12"/>
  <c r="CC148" i="12"/>
  <c r="CC46" i="12"/>
  <c r="BY46" i="12"/>
  <c r="BE11" i="12"/>
  <c r="BG11" i="12" s="1"/>
  <c r="BF11" i="12"/>
  <c r="BH119" i="12"/>
  <c r="BD119" i="12"/>
  <c r="BU119" i="12"/>
  <c r="BN157" i="12"/>
  <c r="BS157" i="12"/>
  <c r="CF154" i="12"/>
  <c r="CG154" i="12" s="1"/>
  <c r="CH154" i="12" s="1"/>
  <c r="BW154" i="12"/>
  <c r="BX154" i="12" s="1"/>
  <c r="BW147" i="12"/>
  <c r="BX147" i="12" s="1"/>
  <c r="CF147" i="12"/>
  <c r="CG147" i="12" s="1"/>
  <c r="CH147" i="12" s="1"/>
  <c r="BH57" i="12"/>
  <c r="BU57" i="12"/>
  <c r="BD57" i="12"/>
  <c r="CF66" i="12"/>
  <c r="CG66" i="12" s="1"/>
  <c r="CH66" i="12" s="1"/>
  <c r="BW66" i="12"/>
  <c r="BX66" i="12" s="1"/>
  <c r="BW50" i="12"/>
  <c r="BX50" i="12" s="1"/>
  <c r="CF50" i="12"/>
  <c r="CG50" i="12" s="1"/>
  <c r="CH50" i="12" s="1"/>
  <c r="BD5" i="12"/>
  <c r="BH5" i="12"/>
  <c r="BN74" i="12"/>
  <c r="BS74" i="12"/>
  <c r="BN151" i="12"/>
  <c r="BS151" i="12"/>
  <c r="BN105" i="12"/>
  <c r="BS105" i="12"/>
  <c r="BH17" i="12"/>
  <c r="BD17" i="12"/>
  <c r="BF133" i="12"/>
  <c r="BE133" i="12"/>
  <c r="BG133" i="12" s="1"/>
  <c r="BS56" i="12"/>
  <c r="BN56" i="12"/>
  <c r="BY24" i="12"/>
  <c r="CC24" i="12"/>
  <c r="BE20" i="12"/>
  <c r="BG20" i="12" s="1"/>
  <c r="BF20" i="12"/>
  <c r="BW122" i="12"/>
  <c r="BX122" i="12" s="1"/>
  <c r="CF122" i="12"/>
  <c r="CG122" i="12" s="1"/>
  <c r="CH122" i="12" s="1"/>
  <c r="BN155" i="12"/>
  <c r="BS155" i="12"/>
  <c r="BW40" i="12"/>
  <c r="BX40" i="12" s="1"/>
  <c r="CF40" i="12"/>
  <c r="CG40" i="12" s="1"/>
  <c r="CH40" i="12" s="1"/>
  <c r="CF58" i="12"/>
  <c r="CG58" i="12" s="1"/>
  <c r="CH58" i="12" s="1"/>
  <c r="BW58" i="12"/>
  <c r="BX58" i="12" s="1"/>
  <c r="BN125" i="12"/>
  <c r="BS125" i="12"/>
  <c r="BN64" i="12"/>
  <c r="BS64" i="12"/>
  <c r="BU117" i="12"/>
  <c r="BH117" i="12"/>
  <c r="BD117" i="12"/>
  <c r="BW155" i="12"/>
  <c r="BX155" i="12" s="1"/>
  <c r="CF155" i="12"/>
  <c r="CG155" i="12" s="1"/>
  <c r="CH155" i="12" s="1"/>
  <c r="BH47" i="12"/>
  <c r="BD47" i="12"/>
  <c r="BU47" i="12"/>
  <c r="BN120" i="12"/>
  <c r="BS120" i="12"/>
  <c r="BS46" i="12"/>
  <c r="BN46" i="12"/>
  <c r="BN75" i="12"/>
  <c r="BS75" i="12"/>
  <c r="BD86" i="12"/>
  <c r="BH86" i="12"/>
  <c r="BN97" i="12"/>
  <c r="BS97" i="12"/>
  <c r="BN103" i="12"/>
  <c r="BS103" i="12"/>
  <c r="BN67" i="12"/>
  <c r="BS67" i="12"/>
  <c r="BN80" i="12"/>
  <c r="BS80" i="12"/>
  <c r="BD13" i="12"/>
  <c r="BH13" i="12"/>
  <c r="BW138" i="12"/>
  <c r="BX138" i="12" s="1"/>
  <c r="CF138" i="12"/>
  <c r="CG138" i="12" s="1"/>
  <c r="CH138" i="12" s="1"/>
  <c r="BS141" i="12"/>
  <c r="BN141" i="12"/>
  <c r="BH153" i="12"/>
  <c r="BD153" i="12"/>
  <c r="BS160" i="12"/>
  <c r="BN160" i="12"/>
  <c r="BS130" i="12"/>
  <c r="BN130" i="12"/>
  <c r="BD125" i="12"/>
  <c r="BH125" i="12"/>
  <c r="BN11" i="12"/>
  <c r="BS11" i="12"/>
  <c r="BW132" i="12"/>
  <c r="BX132" i="12" s="1"/>
  <c r="CF132" i="12"/>
  <c r="CG132" i="12" s="1"/>
  <c r="CH132" i="12" s="1"/>
  <c r="BN17" i="12"/>
  <c r="BS17" i="12"/>
  <c r="BY51" i="12"/>
  <c r="CC51" i="12"/>
  <c r="BN142" i="12"/>
  <c r="BS142" i="12"/>
  <c r="CC47" i="12"/>
  <c r="BY47" i="12"/>
  <c r="BN31" i="12"/>
  <c r="BS31" i="12"/>
  <c r="BW23" i="12"/>
  <c r="BX23" i="12" s="1"/>
  <c r="CF23" i="12"/>
  <c r="CG23" i="12" s="1"/>
  <c r="CH23" i="12" s="1"/>
  <c r="CC137" i="12"/>
  <c r="BY137" i="12"/>
  <c r="BD78" i="12"/>
  <c r="BH78" i="12"/>
  <c r="CF89" i="12"/>
  <c r="CG89" i="12" s="1"/>
  <c r="CH89" i="12" s="1"/>
  <c r="BW89" i="12"/>
  <c r="BX89" i="12" s="1"/>
  <c r="CF21" i="12"/>
  <c r="CG21" i="12" s="1"/>
  <c r="CH21" i="12" s="1"/>
  <c r="BW21" i="12"/>
  <c r="BX21" i="12" s="1"/>
  <c r="BH6" i="12"/>
  <c r="BD6" i="12"/>
  <c r="BN146" i="12"/>
  <c r="BS146" i="12"/>
  <c r="BN8" i="12"/>
  <c r="BS8" i="12"/>
  <c r="BW78" i="12"/>
  <c r="BX78" i="12" s="1"/>
  <c r="CF78" i="12"/>
  <c r="CG78" i="12" s="1"/>
  <c r="CH78" i="12" s="1"/>
  <c r="BN58" i="12"/>
  <c r="BS58" i="12"/>
  <c r="BD83" i="12"/>
  <c r="BH83" i="12"/>
  <c r="BH15" i="12"/>
  <c r="BD15" i="12"/>
  <c r="BU15" i="12"/>
  <c r="BW27" i="12"/>
  <c r="BX27" i="12" s="1"/>
  <c r="CF27" i="12"/>
  <c r="CG27" i="12" s="1"/>
  <c r="CH27" i="12" s="1"/>
  <c r="BD24" i="12"/>
  <c r="BU24" i="12"/>
  <c r="BH24" i="12"/>
  <c r="CF142" i="12"/>
  <c r="CG142" i="12" s="1"/>
  <c r="CH142" i="12" s="1"/>
  <c r="BW142" i="12"/>
  <c r="BX142" i="12" s="1"/>
  <c r="CC104" i="12"/>
  <c r="BY104" i="12"/>
  <c r="CC158" i="12"/>
  <c r="BY158" i="12"/>
  <c r="BN88" i="12"/>
  <c r="BS88" i="12"/>
  <c r="CF96" i="12"/>
  <c r="CG96" i="12" s="1"/>
  <c r="CH96" i="12" s="1"/>
  <c r="BW96" i="12"/>
  <c r="BX96" i="12" s="1"/>
  <c r="BN144" i="12"/>
  <c r="BS144" i="12"/>
  <c r="BN134" i="12"/>
  <c r="BS134" i="12"/>
  <c r="BD80" i="12"/>
  <c r="BU80" i="12"/>
  <c r="BH80" i="12"/>
  <c r="BE42" i="12"/>
  <c r="BG42" i="12" s="1"/>
  <c r="BF42" i="12"/>
  <c r="CF11" i="12"/>
  <c r="CG11" i="12" s="1"/>
  <c r="CH11" i="12" s="1"/>
  <c r="BW11" i="12"/>
  <c r="BX11" i="12" s="1"/>
  <c r="CC102" i="12"/>
  <c r="BY102" i="12"/>
  <c r="BN7" i="12"/>
  <c r="BS7" i="12"/>
  <c r="BS91" i="12"/>
  <c r="BN91" i="12"/>
  <c r="BN72" i="12"/>
  <c r="BS72" i="12"/>
  <c r="BF128" i="12"/>
  <c r="BE128" i="12"/>
  <c r="BG128" i="12" s="1"/>
  <c r="BD148" i="12"/>
  <c r="BH148" i="12"/>
  <c r="BU148" i="12"/>
  <c r="BW6" i="12"/>
  <c r="BX6" i="12" s="1"/>
  <c r="CF6" i="12"/>
  <c r="CG6" i="12" s="1"/>
  <c r="CH6" i="12" s="1"/>
  <c r="BD48" i="12"/>
  <c r="BH48" i="12"/>
  <c r="BD10" i="12"/>
  <c r="BH10" i="12"/>
  <c r="BH62" i="12"/>
  <c r="BD62" i="12"/>
  <c r="CF95" i="12"/>
  <c r="CG95" i="12" s="1"/>
  <c r="CH95" i="12" s="1"/>
  <c r="BW95" i="12"/>
  <c r="BX95" i="12" s="1"/>
  <c r="BD8" i="12"/>
  <c r="BH8" i="12"/>
  <c r="BU46" i="12"/>
  <c r="BH46" i="12"/>
  <c r="BD46" i="12"/>
  <c r="BN21" i="12"/>
  <c r="BS21" i="12"/>
  <c r="BW75" i="12"/>
  <c r="BX75" i="12" s="1"/>
  <c r="CF75" i="12"/>
  <c r="CG75" i="12" s="1"/>
  <c r="CH75" i="12" s="1"/>
  <c r="BN29" i="12"/>
  <c r="BS29" i="12"/>
  <c r="BH139" i="12"/>
  <c r="BD139" i="12"/>
  <c r="BD59" i="12"/>
  <c r="BH59" i="12"/>
  <c r="BD61" i="12"/>
  <c r="BH61" i="12"/>
  <c r="CF25" i="12"/>
  <c r="CG25" i="12" s="1"/>
  <c r="CH25" i="12" s="1"/>
  <c r="BW25" i="12"/>
  <c r="BX25" i="12" s="1"/>
  <c r="BD70" i="12"/>
  <c r="BH70" i="12"/>
  <c r="CC7" i="12"/>
  <c r="BY7" i="12"/>
  <c r="CC141" i="12"/>
  <c r="BY141" i="12"/>
  <c r="BD157" i="12"/>
  <c r="BH157" i="12"/>
  <c r="BY9" i="12"/>
  <c r="CC9" i="12"/>
  <c r="BN95" i="12"/>
  <c r="BS95" i="12"/>
  <c r="BH55" i="12"/>
  <c r="BD55" i="12"/>
  <c r="CC146" i="12"/>
  <c r="BY146" i="12"/>
  <c r="CC84" i="12"/>
  <c r="BY84" i="12"/>
  <c r="BN35" i="12"/>
  <c r="BS35" i="12"/>
  <c r="CF149" i="12"/>
  <c r="CG149" i="12" s="1"/>
  <c r="CH149" i="12" s="1"/>
  <c r="BW149" i="12"/>
  <c r="BX149" i="12" s="1"/>
  <c r="BN24" i="12"/>
  <c r="BS24" i="12"/>
  <c r="BS54" i="12"/>
  <c r="BN54" i="12"/>
  <c r="BN78" i="12"/>
  <c r="BS78" i="12"/>
  <c r="BN114" i="12"/>
  <c r="BS114" i="12"/>
  <c r="BN81" i="12"/>
  <c r="BS81" i="12"/>
  <c r="BN153" i="12"/>
  <c r="BS153" i="12"/>
  <c r="BN30" i="12"/>
  <c r="BS30" i="12"/>
  <c r="BH106" i="12"/>
  <c r="BD106" i="12"/>
  <c r="BU106" i="12"/>
  <c r="BW130" i="12"/>
  <c r="BX130" i="12" s="1"/>
  <c r="CF130" i="12"/>
  <c r="CG130" i="12" s="1"/>
  <c r="CH130" i="12" s="1"/>
  <c r="CF129" i="12"/>
  <c r="CG129" i="12" s="1"/>
  <c r="CH129" i="12" s="1"/>
  <c r="BW129" i="12"/>
  <c r="BX129" i="12" s="1"/>
  <c r="CF108" i="12"/>
  <c r="CG108" i="12" s="1"/>
  <c r="CH108" i="12" s="1"/>
  <c r="BW108" i="12"/>
  <c r="BX108" i="12" s="1"/>
  <c r="BH53" i="12"/>
  <c r="BD53" i="12"/>
  <c r="BN102" i="12"/>
  <c r="BS102" i="12"/>
  <c r="BU137" i="12"/>
  <c r="BH137" i="12"/>
  <c r="BD137" i="12"/>
  <c r="BH122" i="12"/>
  <c r="BD122" i="12"/>
  <c r="BD145" i="12"/>
  <c r="BH145" i="12"/>
  <c r="BU145" i="12"/>
  <c r="BN93" i="12"/>
  <c r="BS93" i="12"/>
  <c r="BD103" i="12"/>
  <c r="BU103" i="12"/>
  <c r="BH103" i="12"/>
  <c r="BU146" i="12"/>
  <c r="BH146" i="12"/>
  <c r="BD146" i="12"/>
  <c r="BY100" i="12"/>
  <c r="CC100" i="12"/>
  <c r="BF144" i="12"/>
  <c r="BE144" i="12"/>
  <c r="BG144" i="12" s="1"/>
  <c r="BP100" i="12"/>
  <c r="BR100" i="12" s="1"/>
  <c r="BQ100" i="12"/>
  <c r="BO100" i="12"/>
  <c r="BW118" i="12"/>
  <c r="BX118" i="12" s="1"/>
  <c r="CF118" i="12"/>
  <c r="CG118" i="12" s="1"/>
  <c r="CH118" i="12" s="1"/>
  <c r="BD30" i="12"/>
  <c r="BH30" i="12"/>
  <c r="BY151" i="12"/>
  <c r="CC151" i="12"/>
  <c r="CF8" i="12"/>
  <c r="CG8" i="12" s="1"/>
  <c r="CH8" i="12" s="1"/>
  <c r="BW8" i="12"/>
  <c r="BX8" i="12" s="1"/>
  <c r="CF44" i="12"/>
  <c r="CG44" i="12" s="1"/>
  <c r="CH44" i="12" s="1"/>
  <c r="BW44" i="12"/>
  <c r="BX44" i="12" s="1"/>
  <c r="BD35" i="12"/>
  <c r="BH35" i="12"/>
  <c r="BN36" i="12"/>
  <c r="BS36" i="12"/>
  <c r="BN27" i="12"/>
  <c r="BS27" i="12"/>
  <c r="BN121" i="12"/>
  <c r="BS121" i="12"/>
  <c r="CF83" i="12"/>
  <c r="CG83" i="12" s="1"/>
  <c r="CH83" i="12" s="1"/>
  <c r="BW83" i="12"/>
  <c r="BX83" i="12" s="1"/>
  <c r="BW22" i="12"/>
  <c r="BX22" i="12" s="1"/>
  <c r="CF22" i="12"/>
  <c r="CG22" i="12" s="1"/>
  <c r="CH22" i="12" s="1"/>
  <c r="BW79" i="12"/>
  <c r="BX79" i="12" s="1"/>
  <c r="CF79" i="12"/>
  <c r="CG79" i="12" s="1"/>
  <c r="CH79" i="12" s="1"/>
  <c r="BN108" i="12"/>
  <c r="BS108" i="12"/>
  <c r="CF41" i="12"/>
  <c r="CG41" i="12" s="1"/>
  <c r="CH41" i="12" s="1"/>
  <c r="BW41" i="12"/>
  <c r="BX41" i="12" s="1"/>
  <c r="CC121" i="12"/>
  <c r="BY121" i="12"/>
  <c r="CC98" i="12"/>
  <c r="BY98" i="12"/>
  <c r="BN92" i="12"/>
  <c r="BS92" i="12"/>
  <c r="BY94" i="12"/>
  <c r="CC94" i="12"/>
  <c r="BH87" i="12"/>
  <c r="BD87" i="12"/>
  <c r="BN115" i="12"/>
  <c r="BS115" i="12"/>
  <c r="BN84" i="12"/>
  <c r="BS84" i="12"/>
  <c r="BW48" i="12"/>
  <c r="BX48" i="12" s="1"/>
  <c r="CF48" i="12"/>
  <c r="CG48" i="12" s="1"/>
  <c r="CH48" i="12" s="1"/>
  <c r="BW157" i="12"/>
  <c r="BX157" i="12" s="1"/>
  <c r="CF157" i="12"/>
  <c r="CG157" i="12" s="1"/>
  <c r="CH157" i="12" s="1"/>
  <c r="BH4" i="12"/>
  <c r="BD4" i="12"/>
  <c r="BU45" i="12"/>
  <c r="BH45" i="12"/>
  <c r="BD45" i="12"/>
  <c r="BN90" i="12"/>
  <c r="BS90" i="12"/>
  <c r="BW53" i="12"/>
  <c r="BX53" i="12" s="1"/>
  <c r="CF53" i="12"/>
  <c r="CG53" i="12" s="1"/>
  <c r="CH53" i="12" s="1"/>
  <c r="CF120" i="12"/>
  <c r="CG120" i="12" s="1"/>
  <c r="CH120" i="12" s="1"/>
  <c r="BW120" i="12"/>
  <c r="BX120" i="12" s="1"/>
  <c r="BY90" i="12"/>
  <c r="CC90" i="12"/>
  <c r="BY5" i="12"/>
  <c r="BN52" i="12"/>
  <c r="BS52" i="12"/>
  <c r="BW55" i="12"/>
  <c r="BX55" i="12" s="1"/>
  <c r="CF55" i="12"/>
  <c r="CG55" i="12" s="1"/>
  <c r="CH55" i="12" s="1"/>
  <c r="CF109" i="12"/>
  <c r="CG109" i="12" s="1"/>
  <c r="CH109" i="12" s="1"/>
  <c r="BW109" i="12"/>
  <c r="BX109" i="12" s="1"/>
  <c r="BN65" i="12"/>
  <c r="BS65" i="12"/>
  <c r="BS96" i="12"/>
  <c r="BN96" i="12"/>
  <c r="BY131" i="12"/>
  <c r="CC131" i="12"/>
  <c r="BN41" i="12"/>
  <c r="BS41" i="12"/>
  <c r="BS62" i="12"/>
  <c r="BN62" i="12"/>
  <c r="BN66" i="12"/>
  <c r="BS66" i="12"/>
  <c r="BU9" i="12"/>
  <c r="BH9" i="12"/>
  <c r="BD9" i="12"/>
  <c r="BN104" i="12"/>
  <c r="BS104" i="12"/>
  <c r="BD152" i="12"/>
  <c r="BH152" i="12"/>
  <c r="CF49" i="12"/>
  <c r="CG49" i="12" s="1"/>
  <c r="CH49" i="12" s="1"/>
  <c r="BW49" i="12"/>
  <c r="BD18" i="12"/>
  <c r="BH18" i="12"/>
  <c r="BN159" i="12"/>
  <c r="BS159" i="12"/>
  <c r="BH38" i="12"/>
  <c r="BD38" i="12"/>
  <c r="BN135" i="12"/>
  <c r="BS135" i="12"/>
  <c r="BW93" i="12"/>
  <c r="BX93" i="12" s="1"/>
  <c r="CF93" i="12"/>
  <c r="CG93" i="12" s="1"/>
  <c r="CH93" i="12" s="1"/>
  <c r="BS86" i="12"/>
  <c r="BN86" i="12"/>
  <c r="BU60" i="12"/>
  <c r="BD60" i="12"/>
  <c r="BH60" i="12"/>
  <c r="BY136" i="12"/>
  <c r="CC136" i="12"/>
  <c r="CF43" i="12"/>
  <c r="CG43" i="12" s="1"/>
  <c r="CH43" i="12" s="1"/>
  <c r="BW43" i="12"/>
  <c r="BX43" i="12" s="1"/>
  <c r="BN116" i="12"/>
  <c r="BS116" i="12"/>
  <c r="BD12" i="12"/>
  <c r="BH12" i="12"/>
  <c r="BN28" i="12"/>
  <c r="BS28" i="12"/>
  <c r="BN47" i="12"/>
  <c r="BS47" i="12"/>
  <c r="CF113" i="12"/>
  <c r="CG113" i="12" s="1"/>
  <c r="CH113" i="12" s="1"/>
  <c r="BW113" i="12"/>
  <c r="BX113" i="12" s="1"/>
  <c r="BN147" i="12"/>
  <c r="BS147" i="12"/>
  <c r="BD160" i="12"/>
  <c r="BH160" i="12"/>
  <c r="BS113" i="12"/>
  <c r="BN113" i="12"/>
  <c r="BU115" i="12"/>
  <c r="BN124" i="12"/>
  <c r="BS124" i="12"/>
  <c r="BH65" i="12"/>
  <c r="BD65" i="12"/>
  <c r="CF135" i="12"/>
  <c r="CG135" i="12" s="1"/>
  <c r="CH135" i="12" s="1"/>
  <c r="BW135" i="12"/>
  <c r="BX135" i="12" s="1"/>
  <c r="BW77" i="12"/>
  <c r="BX77" i="12" s="1"/>
  <c r="CF77" i="12"/>
  <c r="CG77" i="12" s="1"/>
  <c r="CH77" i="12" s="1"/>
  <c r="BW30" i="12"/>
  <c r="BX30" i="12" s="1"/>
  <c r="CF30" i="12"/>
  <c r="CG30" i="12" s="1"/>
  <c r="CH30" i="12" s="1"/>
  <c r="BW99" i="12"/>
  <c r="BX99" i="12" s="1"/>
  <c r="CF99" i="12"/>
  <c r="CG99" i="12" s="1"/>
  <c r="CH99" i="12" s="1"/>
  <c r="BD52" i="12"/>
  <c r="BH52" i="12"/>
  <c r="BD113" i="12"/>
  <c r="BH113" i="12"/>
  <c r="CC76" i="12"/>
  <c r="BY76" i="12"/>
  <c r="CC107" i="12"/>
  <c r="BY107" i="12"/>
  <c r="BN9" i="12"/>
  <c r="BS9" i="12"/>
  <c r="BN101" i="12"/>
  <c r="BS101" i="12"/>
  <c r="BE142" i="12"/>
  <c r="BG142" i="12" s="1"/>
  <c r="BF142" i="12"/>
  <c r="BH21" i="12"/>
  <c r="BD21" i="12"/>
  <c r="BN110" i="12"/>
  <c r="BS110" i="12"/>
  <c r="BN57" i="12"/>
  <c r="BS57" i="12"/>
  <c r="BD116" i="12"/>
  <c r="BH116" i="12"/>
  <c r="BH31" i="12"/>
  <c r="BD31" i="12"/>
  <c r="BH54" i="12"/>
  <c r="BD54" i="12"/>
  <c r="BN13" i="12"/>
  <c r="BS13" i="12"/>
  <c r="BN109" i="12"/>
  <c r="BS109" i="12"/>
  <c r="BN45" i="12"/>
  <c r="BS45" i="12"/>
  <c r="BS49" i="12"/>
  <c r="BN49" i="12"/>
  <c r="CF134" i="12"/>
  <c r="CG134" i="12" s="1"/>
  <c r="CH134" i="12" s="1"/>
  <c r="BW134" i="12"/>
  <c r="BX134" i="12" s="1"/>
  <c r="BH161" i="12"/>
  <c r="BD161" i="12"/>
  <c r="BD135" i="12"/>
  <c r="BH135" i="12"/>
  <c r="BN94" i="12"/>
  <c r="BS94" i="12"/>
  <c r="BD43" i="12"/>
  <c r="BH43" i="12"/>
  <c r="BH23" i="12"/>
  <c r="BD23" i="12"/>
  <c r="BS38" i="12"/>
  <c r="BN38" i="12"/>
  <c r="BN32" i="12"/>
  <c r="BS32" i="12"/>
  <c r="CC10" i="12"/>
  <c r="BD51" i="12"/>
  <c r="BU51" i="12"/>
  <c r="BH51" i="12"/>
  <c r="BH138" i="12"/>
  <c r="BD138" i="12"/>
  <c r="BY28" i="12"/>
  <c r="CC28" i="12"/>
  <c r="BE100" i="12"/>
  <c r="BG100" i="12" s="1"/>
  <c r="BF100" i="12"/>
  <c r="BE39" i="12"/>
  <c r="BG39" i="12" s="1"/>
  <c r="BF39" i="12"/>
  <c r="BY20" i="12"/>
  <c r="CC20" i="12"/>
  <c r="BU76" i="12"/>
  <c r="BD76" i="12"/>
  <c r="BH76" i="12"/>
  <c r="BS22" i="12"/>
  <c r="BN22" i="12"/>
  <c r="BD73" i="12"/>
  <c r="BH73" i="12"/>
  <c r="CC159" i="12"/>
  <c r="BN161" i="12"/>
  <c r="BS161" i="12"/>
  <c r="BS61" i="12"/>
  <c r="BN61" i="12"/>
  <c r="BD134" i="12"/>
  <c r="BH134" i="12"/>
  <c r="BW37" i="12"/>
  <c r="BX37" i="12" s="1"/>
  <c r="CF37" i="12"/>
  <c r="CG37" i="12" s="1"/>
  <c r="CH37" i="12" s="1"/>
  <c r="BY117" i="12"/>
  <c r="CC117" i="12"/>
  <c r="BD159" i="12"/>
  <c r="BH159" i="12"/>
  <c r="BN60" i="12"/>
  <c r="BS60" i="12"/>
  <c r="CF34" i="12"/>
  <c r="CG34" i="12" s="1"/>
  <c r="CH34" i="12" s="1"/>
  <c r="BW34" i="12"/>
  <c r="CF38" i="12"/>
  <c r="CG38" i="12" s="1"/>
  <c r="CH38" i="12" s="1"/>
  <c r="BW38" i="12"/>
  <c r="BX38" i="12" s="1"/>
  <c r="BN44" i="12"/>
  <c r="BS44" i="12"/>
  <c r="BH3" i="12"/>
  <c r="BD3" i="12"/>
  <c r="BU3" i="12"/>
  <c r="BD44" i="12"/>
  <c r="BH44" i="12"/>
  <c r="BN33" i="12"/>
  <c r="BS33" i="12"/>
  <c r="CF139" i="12"/>
  <c r="CG139" i="12" s="1"/>
  <c r="CH139" i="12" s="1"/>
  <c r="BW139" i="12"/>
  <c r="BX139" i="12" s="1"/>
  <c r="BH140" i="12"/>
  <c r="BD140" i="12"/>
  <c r="BN145" i="12"/>
  <c r="BS145" i="12"/>
  <c r="CF65" i="12"/>
  <c r="CG65" i="12" s="1"/>
  <c r="CH65" i="12" s="1"/>
  <c r="BW65" i="12"/>
  <c r="BX65" i="12" s="1"/>
  <c r="BH131" i="12"/>
  <c r="BD131" i="12"/>
  <c r="BU131" i="12"/>
  <c r="BD158" i="12"/>
  <c r="BU158" i="12"/>
  <c r="BH158" i="12"/>
  <c r="BS83" i="12"/>
  <c r="BN83" i="12"/>
  <c r="BD105" i="12"/>
  <c r="BH105" i="12"/>
  <c r="CC45" i="12"/>
  <c r="BY45" i="12"/>
  <c r="BD118" i="12"/>
  <c r="BH118" i="12"/>
  <c r="BN12" i="12"/>
  <c r="BS12" i="12"/>
  <c r="CF105" i="12"/>
  <c r="CG105" i="12" s="1"/>
  <c r="CH105" i="12" s="1"/>
  <c r="BW105" i="12"/>
  <c r="BX105" i="12" s="1"/>
  <c r="BD147" i="12"/>
  <c r="BH147" i="12"/>
  <c r="BD19" i="12"/>
  <c r="BH19" i="12"/>
  <c r="BN150" i="12"/>
  <c r="BS150" i="12"/>
  <c r="BS118" i="12"/>
  <c r="BN118" i="12"/>
  <c r="CF13" i="12"/>
  <c r="CG13" i="12" s="1"/>
  <c r="CH13" i="12" s="1"/>
  <c r="BW13" i="12"/>
  <c r="BX13" i="12" s="1"/>
  <c r="BN55" i="12"/>
  <c r="BS55" i="12"/>
  <c r="BU107" i="12"/>
  <c r="BH107" i="12"/>
  <c r="BD107" i="12"/>
  <c r="BH16" i="12"/>
  <c r="BD16" i="12"/>
  <c r="BW97" i="12"/>
  <c r="BX97" i="12" s="1"/>
  <c r="CF97" i="12"/>
  <c r="CG97" i="12" s="1"/>
  <c r="CH97" i="12" s="1"/>
  <c r="CF39" i="12"/>
  <c r="CG39" i="12" s="1"/>
  <c r="CH39" i="12" s="1"/>
  <c r="BW39" i="12"/>
  <c r="BX39" i="12" s="1"/>
  <c r="BN50" i="12"/>
  <c r="BS50" i="12"/>
  <c r="BE34" i="12"/>
  <c r="BG34" i="12" s="1"/>
  <c r="BF34" i="12"/>
  <c r="CF70" i="12"/>
  <c r="CG70" i="12" s="1"/>
  <c r="CH70" i="12" s="1"/>
  <c r="BW70" i="12"/>
  <c r="BX70" i="12" s="1"/>
  <c r="BW87" i="12"/>
  <c r="BX87" i="12" s="1"/>
  <c r="CF87" i="12"/>
  <c r="CG87" i="12" s="1"/>
  <c r="CH87" i="12" s="1"/>
  <c r="CF68" i="12"/>
  <c r="CG68" i="12" s="1"/>
  <c r="CH68" i="12" s="1"/>
  <c r="BW68" i="12"/>
  <c r="BX68" i="12" s="1"/>
  <c r="BW73" i="12"/>
  <c r="BX73" i="12" s="1"/>
  <c r="CF73" i="12"/>
  <c r="CG73" i="12" s="1"/>
  <c r="CH73" i="12" s="1"/>
  <c r="BW140" i="12"/>
  <c r="BX140" i="12" s="1"/>
  <c r="CF140" i="12"/>
  <c r="CG140" i="12" s="1"/>
  <c r="CH140" i="12" s="1"/>
  <c r="BN152" i="12"/>
  <c r="BS152" i="12"/>
  <c r="BW74" i="12"/>
  <c r="BX74" i="12" s="1"/>
  <c r="CF74" i="12"/>
  <c r="CG74" i="12" s="1"/>
  <c r="CH74" i="12" s="1"/>
  <c r="BD110" i="12"/>
  <c r="BU110" i="12"/>
  <c r="BH110" i="12"/>
  <c r="BW91" i="12"/>
  <c r="BX91" i="12" s="1"/>
  <c r="CF91" i="12"/>
  <c r="CG91" i="12" s="1"/>
  <c r="CH91" i="12" s="1"/>
  <c r="BH114" i="12"/>
  <c r="BU114" i="12"/>
  <c r="BD114" i="12"/>
  <c r="BU90" i="12"/>
  <c r="BD90" i="12"/>
  <c r="BH90" i="12"/>
  <c r="BH154" i="12"/>
  <c r="BD154" i="12"/>
  <c r="BH97" i="12"/>
  <c r="BD97" i="12"/>
  <c r="BU151" i="12"/>
  <c r="BH151" i="12"/>
  <c r="BD151" i="12"/>
  <c r="BW127" i="12"/>
  <c r="BX127" i="12" s="1"/>
  <c r="CF127" i="12"/>
  <c r="CG127" i="12" s="1"/>
  <c r="CH127" i="12" s="1"/>
  <c r="BH63" i="12"/>
  <c r="BU63" i="12"/>
  <c r="BD63" i="12"/>
  <c r="BU69" i="12"/>
  <c r="BH69" i="12"/>
  <c r="BD69" i="12"/>
  <c r="BH124" i="12"/>
  <c r="BD124" i="12"/>
  <c r="BN143" i="12"/>
  <c r="BS143" i="12"/>
  <c r="BN3" i="12"/>
  <c r="BS3" i="12"/>
  <c r="BN71" i="12"/>
  <c r="BS71" i="12"/>
  <c r="BW92" i="12"/>
  <c r="BX92" i="12" s="1"/>
  <c r="CF92" i="12"/>
  <c r="CG92" i="12" s="1"/>
  <c r="CH92" i="12" s="1"/>
  <c r="BW85" i="12"/>
  <c r="BX85" i="12" s="1"/>
  <c r="CF85" i="12"/>
  <c r="CG85" i="12" s="1"/>
  <c r="CH85" i="12" s="1"/>
  <c r="BN128" i="12"/>
  <c r="BS128" i="12"/>
  <c r="BH121" i="12"/>
  <c r="BU121" i="12"/>
  <c r="BD121" i="12"/>
  <c r="BH74" i="12"/>
  <c r="BD74" i="12"/>
  <c r="BN158" i="12"/>
  <c r="BS158" i="12"/>
  <c r="BW112" i="12"/>
  <c r="BX112" i="12" s="1"/>
  <c r="CF112" i="12"/>
  <c r="CG112" i="12" s="1"/>
  <c r="CH112" i="12" s="1"/>
  <c r="BH7" i="12"/>
  <c r="BD7" i="12"/>
  <c r="BU7" i="12"/>
  <c r="BD150" i="12"/>
  <c r="BU150" i="12"/>
  <c r="BH150" i="12"/>
  <c r="BU33" i="12"/>
  <c r="BH33" i="12"/>
  <c r="BD33" i="12"/>
  <c r="BN40" i="12"/>
  <c r="BS40" i="12"/>
  <c r="BN14" i="12"/>
  <c r="BS14" i="12"/>
  <c r="BN140" i="12"/>
  <c r="BS140" i="12"/>
  <c r="BD67" i="12"/>
  <c r="BH67" i="12"/>
  <c r="BU104" i="12"/>
  <c r="BH104" i="12"/>
  <c r="BD104" i="12"/>
  <c r="BN6" i="12"/>
  <c r="BS6" i="12"/>
  <c r="BN148" i="12"/>
  <c r="BS148" i="12"/>
  <c r="BN77" i="12"/>
  <c r="BS77" i="12"/>
  <c r="BH64" i="12"/>
  <c r="BU64" i="12"/>
  <c r="BD64" i="12"/>
  <c r="BY156" i="12"/>
  <c r="CC156" i="12"/>
  <c r="BN23" i="12"/>
  <c r="BS23" i="12"/>
  <c r="BY145" i="12"/>
  <c r="CC145" i="12"/>
  <c r="BE115" i="12"/>
  <c r="BG115" i="12" s="1"/>
  <c r="BF115" i="12"/>
  <c r="BS137" i="12"/>
  <c r="BN137" i="12"/>
  <c r="BN59" i="12"/>
  <c r="BS59" i="12"/>
  <c r="CF125" i="12"/>
  <c r="CG125" i="12" s="1"/>
  <c r="CH125" i="12" s="1"/>
  <c r="BW125" i="12"/>
  <c r="BX125" i="12" s="1"/>
  <c r="CF161" i="12"/>
  <c r="CG161" i="12" s="1"/>
  <c r="CH161" i="12" s="1"/>
  <c r="BW161" i="12"/>
  <c r="BX161" i="12" s="1"/>
  <c r="BD98" i="12"/>
  <c r="BH98" i="12"/>
  <c r="BU98" i="12"/>
  <c r="BD28" i="12"/>
  <c r="BH28" i="12"/>
  <c r="BU28" i="12"/>
  <c r="CF32" i="12"/>
  <c r="CG32" i="12" s="1"/>
  <c r="CH32" i="12" s="1"/>
  <c r="BW32" i="12"/>
  <c r="BX32" i="12" s="1"/>
  <c r="BU136" i="12"/>
  <c r="BD136" i="12"/>
  <c r="BH136" i="12"/>
  <c r="BW143" i="12"/>
  <c r="BX143" i="12" s="1"/>
  <c r="CF143" i="12"/>
  <c r="CG143" i="12" s="1"/>
  <c r="CH143" i="12" s="1"/>
  <c r="BD26" i="12"/>
  <c r="BH26" i="12"/>
  <c r="BU26" i="12"/>
  <c r="BH84" i="12"/>
  <c r="BU84" i="12"/>
  <c r="BD84" i="12"/>
  <c r="BH96" i="12"/>
  <c r="BD96" i="12"/>
  <c r="BN15" i="12"/>
  <c r="BS15" i="12"/>
  <c r="BN122" i="12"/>
  <c r="BS122" i="12"/>
  <c r="BH108" i="12"/>
  <c r="BD108" i="12"/>
  <c r="BD91" i="12"/>
  <c r="BH91" i="12"/>
  <c r="BN68" i="12"/>
  <c r="BS68" i="12"/>
  <c r="BY101" i="12"/>
  <c r="CC101" i="12"/>
  <c r="BD127" i="12"/>
  <c r="BH127" i="12"/>
  <c r="BH132" i="12"/>
  <c r="BD132" i="12"/>
  <c r="BN42" i="12"/>
  <c r="BS42" i="12"/>
  <c r="BU89" i="12"/>
  <c r="BE22" i="12"/>
  <c r="BG22" i="12" s="1"/>
  <c r="BF22" i="12"/>
  <c r="BD72" i="12"/>
  <c r="BH72" i="12"/>
  <c r="BH82" i="12"/>
  <c r="BD82" i="12"/>
  <c r="BH14" i="12"/>
  <c r="BD14" i="12"/>
  <c r="CF62" i="12"/>
  <c r="CG62" i="12" s="1"/>
  <c r="CH62" i="12" s="1"/>
  <c r="BW62" i="12"/>
  <c r="BX62" i="12" s="1"/>
  <c r="BN20" i="12"/>
  <c r="BS20" i="12"/>
  <c r="BN133" i="12"/>
  <c r="BS133" i="12"/>
  <c r="BS43" i="12"/>
  <c r="BN43" i="12"/>
  <c r="BD81" i="12"/>
  <c r="BH81" i="12"/>
  <c r="BN129" i="12"/>
  <c r="BS129" i="12"/>
  <c r="CC56" i="12"/>
  <c r="BH123" i="12"/>
  <c r="BD123" i="12"/>
  <c r="BW88" i="12"/>
  <c r="BX88" i="12" s="1"/>
  <c r="CF88" i="12"/>
  <c r="CG88" i="12" s="1"/>
  <c r="CH88" i="12" s="1"/>
  <c r="BN26" i="12"/>
  <c r="BS26" i="12"/>
  <c r="BD27" i="12"/>
  <c r="BH27" i="12"/>
  <c r="BD149" i="12"/>
  <c r="BH149" i="12"/>
  <c r="BN132" i="12"/>
  <c r="BS132" i="12"/>
  <c r="BN76" i="12"/>
  <c r="BS76" i="12"/>
  <c r="BY33" i="12"/>
  <c r="CC33" i="12"/>
  <c r="BY115" i="12"/>
  <c r="CC115" i="12"/>
  <c r="BY26" i="12"/>
  <c r="CC26" i="12"/>
  <c r="BD143" i="12"/>
  <c r="BH143" i="12"/>
  <c r="BD32" i="12"/>
  <c r="BH32" i="12"/>
  <c r="BQ2" i="12"/>
  <c r="CF2" i="12"/>
  <c r="CG2" i="12" s="1"/>
  <c r="CH2" i="12" s="1"/>
  <c r="BW2" i="12"/>
  <c r="BX2" i="12" s="1"/>
  <c r="CC2" i="12" s="1"/>
  <c r="BO2" i="12"/>
  <c r="BP2" i="12"/>
  <c r="BR2" i="12" s="1"/>
  <c r="AX162" i="12"/>
  <c r="BS2" i="12"/>
  <c r="BM162" i="12"/>
  <c r="AY162" i="12"/>
  <c r="AZ162" i="12"/>
  <c r="BC162" i="12"/>
  <c r="BH2" i="12"/>
  <c r="BD2" i="12"/>
  <c r="BU72" i="12" l="1"/>
  <c r="BU52" i="12"/>
  <c r="BU31" i="12"/>
  <c r="BU18" i="12"/>
  <c r="BU10" i="12"/>
  <c r="BU16" i="12"/>
  <c r="BY160" i="12"/>
  <c r="BU71" i="12"/>
  <c r="BU160" i="12"/>
  <c r="BY71" i="12"/>
  <c r="CC59" i="12"/>
  <c r="BU154" i="12"/>
  <c r="BU152" i="12"/>
  <c r="BU124" i="12"/>
  <c r="BY124" i="12"/>
  <c r="BE66" i="12"/>
  <c r="BG66" i="12" s="1"/>
  <c r="BU111" i="12"/>
  <c r="BY111" i="12"/>
  <c r="BU61" i="12"/>
  <c r="BY153" i="12"/>
  <c r="BY61" i="12"/>
  <c r="BY116" i="12"/>
  <c r="BU59" i="12"/>
  <c r="BY152" i="12"/>
  <c r="CC72" i="12"/>
  <c r="BU135" i="12"/>
  <c r="BU66" i="12"/>
  <c r="BU74" i="12"/>
  <c r="BE25" i="12"/>
  <c r="BG25" i="12" s="1"/>
  <c r="BU36" i="12"/>
  <c r="BU19" i="12"/>
  <c r="CC17" i="12"/>
  <c r="BU116" i="12"/>
  <c r="BY67" i="12"/>
  <c r="BU67" i="12"/>
  <c r="BY123" i="12"/>
  <c r="BF49" i="12"/>
  <c r="CC144" i="12"/>
  <c r="CC36" i="12"/>
  <c r="BU82" i="12"/>
  <c r="BU123" i="12"/>
  <c r="BU23" i="12"/>
  <c r="BU68" i="12"/>
  <c r="BU144" i="12"/>
  <c r="BU140" i="12"/>
  <c r="BU5" i="12"/>
  <c r="BU14" i="12"/>
  <c r="BU73" i="12"/>
  <c r="BY150" i="12"/>
  <c r="BU56" i="12"/>
  <c r="BU155" i="12"/>
  <c r="BU138" i="12"/>
  <c r="BU113" i="12"/>
  <c r="BU153" i="12"/>
  <c r="BU93" i="12"/>
  <c r="BU81" i="12"/>
  <c r="BU147" i="12"/>
  <c r="BU38" i="12"/>
  <c r="BU130" i="12"/>
  <c r="BU97" i="12"/>
  <c r="BU32" i="12"/>
  <c r="BU44" i="12"/>
  <c r="BU75" i="12"/>
  <c r="BU27" i="12"/>
  <c r="BU11" i="12"/>
  <c r="BU8" i="12"/>
  <c r="BU96" i="12"/>
  <c r="BU118" i="12"/>
  <c r="BU159" i="12"/>
  <c r="BU54" i="12"/>
  <c r="BU87" i="12"/>
  <c r="BU17" i="12"/>
  <c r="BU109" i="12"/>
  <c r="BU37" i="12"/>
  <c r="BU92" i="12"/>
  <c r="BU112" i="12"/>
  <c r="BU129" i="12"/>
  <c r="BY81" i="12"/>
  <c r="BY110" i="12"/>
  <c r="BU132" i="12"/>
  <c r="BU161" i="12"/>
  <c r="BU127" i="12"/>
  <c r="BU21" i="12"/>
  <c r="BU30" i="12"/>
  <c r="BU91" i="12"/>
  <c r="BU108" i="12"/>
  <c r="BU35" i="12"/>
  <c r="BU142" i="12"/>
  <c r="BE27" i="12"/>
  <c r="BG27" i="12" s="1"/>
  <c r="BF27" i="12"/>
  <c r="BO158" i="12"/>
  <c r="BQ158" i="12"/>
  <c r="BP158" i="12"/>
  <c r="BR158" i="12" s="1"/>
  <c r="BF118" i="12"/>
  <c r="BE118" i="12"/>
  <c r="BG118" i="12" s="1"/>
  <c r="BY157" i="12"/>
  <c r="CC157" i="12"/>
  <c r="BE146" i="12"/>
  <c r="BG146" i="12" s="1"/>
  <c r="BF146" i="12"/>
  <c r="CC78" i="12"/>
  <c r="BY78" i="12"/>
  <c r="BU125" i="12"/>
  <c r="BQ46" i="12"/>
  <c r="BP46" i="12"/>
  <c r="BR46" i="12" s="1"/>
  <c r="BO46" i="12"/>
  <c r="BQ56" i="12"/>
  <c r="BO56" i="12"/>
  <c r="BP56" i="12"/>
  <c r="BR56" i="12" s="1"/>
  <c r="CC86" i="12"/>
  <c r="BY86" i="12"/>
  <c r="BO4" i="12"/>
  <c r="BP4" i="12"/>
  <c r="BR4" i="12" s="1"/>
  <c r="BQ4" i="12"/>
  <c r="BE90" i="12"/>
  <c r="BG90" i="12" s="1"/>
  <c r="BF90" i="12"/>
  <c r="BP50" i="12"/>
  <c r="BR50" i="12" s="1"/>
  <c r="BQ50" i="12"/>
  <c r="BO50" i="12"/>
  <c r="BE44" i="12"/>
  <c r="BG44" i="12" s="1"/>
  <c r="BF44" i="12"/>
  <c r="BF21" i="12"/>
  <c r="BE21" i="12"/>
  <c r="BG21" i="12" s="1"/>
  <c r="BF65" i="12"/>
  <c r="BE65" i="12"/>
  <c r="BG65" i="12" s="1"/>
  <c r="BF35" i="12"/>
  <c r="BE35" i="12"/>
  <c r="BG35" i="12" s="1"/>
  <c r="BF153" i="12"/>
  <c r="BE153" i="12"/>
  <c r="BG153" i="12" s="1"/>
  <c r="BQ125" i="12"/>
  <c r="BO125" i="12"/>
  <c r="BP125" i="12"/>
  <c r="BR125" i="12" s="1"/>
  <c r="BO136" i="12"/>
  <c r="BQ136" i="12"/>
  <c r="BP136" i="12"/>
  <c r="BR136" i="12" s="1"/>
  <c r="BF108" i="12"/>
  <c r="BE108" i="12"/>
  <c r="BG108" i="12" s="1"/>
  <c r="BY85" i="12"/>
  <c r="CC85" i="12"/>
  <c r="BE110" i="12"/>
  <c r="BG110" i="12" s="1"/>
  <c r="BF110" i="12"/>
  <c r="BF161" i="12"/>
  <c r="BE161" i="12"/>
  <c r="BG161" i="12" s="1"/>
  <c r="BO101" i="12"/>
  <c r="BQ101" i="12"/>
  <c r="BP101" i="12"/>
  <c r="BR101" i="12" s="1"/>
  <c r="BU65" i="12"/>
  <c r="BX49" i="12"/>
  <c r="BU49" i="12"/>
  <c r="BP66" i="12"/>
  <c r="BR66" i="12" s="1"/>
  <c r="BO66" i="12"/>
  <c r="BQ66" i="12"/>
  <c r="BY48" i="12"/>
  <c r="CC48" i="12"/>
  <c r="BQ108" i="12"/>
  <c r="BO108" i="12"/>
  <c r="BP108" i="12"/>
  <c r="BR108" i="12" s="1"/>
  <c r="BU39" i="12"/>
  <c r="BQ114" i="12"/>
  <c r="BP114" i="12"/>
  <c r="BR114" i="12" s="1"/>
  <c r="BO114" i="12"/>
  <c r="BU157" i="12"/>
  <c r="BF80" i="12"/>
  <c r="BE80" i="12"/>
  <c r="BG80" i="12" s="1"/>
  <c r="BQ8" i="12"/>
  <c r="BP8" i="12"/>
  <c r="BR8" i="12" s="1"/>
  <c r="BO8" i="12"/>
  <c r="BP131" i="12"/>
  <c r="BR131" i="12" s="1"/>
  <c r="BO131" i="12"/>
  <c r="BQ131" i="12"/>
  <c r="BE93" i="12"/>
  <c r="BG93" i="12" s="1"/>
  <c r="BF93" i="12"/>
  <c r="BO19" i="12"/>
  <c r="BQ19" i="12"/>
  <c r="BP19" i="12"/>
  <c r="BR19" i="12" s="1"/>
  <c r="BF156" i="12"/>
  <c r="BE156" i="12"/>
  <c r="BG156" i="12" s="1"/>
  <c r="BE72" i="12"/>
  <c r="BG72" i="12" s="1"/>
  <c r="BF72" i="12"/>
  <c r="BE97" i="12"/>
  <c r="BG97" i="12" s="1"/>
  <c r="BF97" i="12"/>
  <c r="BF114" i="12"/>
  <c r="BE114" i="12"/>
  <c r="BG114" i="12" s="1"/>
  <c r="BY140" i="12"/>
  <c r="CC140" i="12"/>
  <c r="BF3" i="12"/>
  <c r="BE3" i="12"/>
  <c r="BG3" i="12" s="1"/>
  <c r="BQ161" i="12"/>
  <c r="BP161" i="12"/>
  <c r="BR161" i="12" s="1"/>
  <c r="BO161" i="12"/>
  <c r="BP96" i="12"/>
  <c r="BR96" i="12" s="1"/>
  <c r="BO96" i="12"/>
  <c r="BQ96" i="12"/>
  <c r="BE145" i="12"/>
  <c r="BG145" i="12" s="1"/>
  <c r="BF145" i="12"/>
  <c r="BF8" i="12"/>
  <c r="BE8" i="12"/>
  <c r="BG8" i="12" s="1"/>
  <c r="BF24" i="12"/>
  <c r="BE24" i="12"/>
  <c r="BG24" i="12" s="1"/>
  <c r="BE117" i="12"/>
  <c r="BG117" i="12" s="1"/>
  <c r="BF117" i="12"/>
  <c r="BE119" i="12"/>
  <c r="BG119" i="12" s="1"/>
  <c r="BF119" i="12"/>
  <c r="BU143" i="12"/>
  <c r="BF91" i="12"/>
  <c r="BE91" i="12"/>
  <c r="BG91" i="12" s="1"/>
  <c r="BQ15" i="12"/>
  <c r="BP15" i="12"/>
  <c r="BR15" i="12" s="1"/>
  <c r="BO15" i="12"/>
  <c r="BF64" i="12"/>
  <c r="BE64" i="12"/>
  <c r="BG64" i="12" s="1"/>
  <c r="BO6" i="12"/>
  <c r="BQ6" i="12"/>
  <c r="BP6" i="12"/>
  <c r="BR6" i="12" s="1"/>
  <c r="BQ140" i="12"/>
  <c r="BP140" i="12"/>
  <c r="BR140" i="12" s="1"/>
  <c r="BO140" i="12"/>
  <c r="BF69" i="12"/>
  <c r="BE69" i="12"/>
  <c r="BG69" i="12" s="1"/>
  <c r="BE151" i="12"/>
  <c r="BG151" i="12" s="1"/>
  <c r="BF151" i="12"/>
  <c r="CC91" i="12"/>
  <c r="BY91" i="12"/>
  <c r="BO152" i="12"/>
  <c r="BQ152" i="12"/>
  <c r="BP152" i="12"/>
  <c r="BR152" i="12" s="1"/>
  <c r="BF19" i="12"/>
  <c r="BE19" i="12"/>
  <c r="BG19" i="12" s="1"/>
  <c r="BE105" i="12"/>
  <c r="BG105" i="12" s="1"/>
  <c r="BF105" i="12"/>
  <c r="CC38" i="12"/>
  <c r="BY38" i="12"/>
  <c r="BE134" i="12"/>
  <c r="BG134" i="12" s="1"/>
  <c r="BF134" i="12"/>
  <c r="BF23" i="12"/>
  <c r="BE23" i="12"/>
  <c r="BG23" i="12" s="1"/>
  <c r="BP109" i="12"/>
  <c r="BR109" i="12" s="1"/>
  <c r="BQ109" i="12"/>
  <c r="BO109" i="12"/>
  <c r="BF31" i="12"/>
  <c r="BE31" i="12"/>
  <c r="BG31" i="12" s="1"/>
  <c r="CC135" i="12"/>
  <c r="BY135" i="12"/>
  <c r="BQ113" i="12"/>
  <c r="BP113" i="12"/>
  <c r="BR113" i="12" s="1"/>
  <c r="BO113" i="12"/>
  <c r="BY109" i="12"/>
  <c r="CC109" i="12"/>
  <c r="BF87" i="12"/>
  <c r="BE87" i="12"/>
  <c r="BG87" i="12" s="1"/>
  <c r="BP92" i="12"/>
  <c r="BR92" i="12" s="1"/>
  <c r="BO92" i="12"/>
  <c r="BQ92" i="12"/>
  <c r="CC41" i="12"/>
  <c r="BY41" i="12"/>
  <c r="CC83" i="12"/>
  <c r="BY83" i="12"/>
  <c r="BO93" i="12"/>
  <c r="BQ93" i="12"/>
  <c r="BP93" i="12"/>
  <c r="BR93" i="12" s="1"/>
  <c r="BF137" i="12"/>
  <c r="BE137" i="12"/>
  <c r="BG137" i="12" s="1"/>
  <c r="BY108" i="12"/>
  <c r="CC108" i="12"/>
  <c r="BO81" i="12"/>
  <c r="BQ81" i="12"/>
  <c r="BP81" i="12"/>
  <c r="BR81" i="12" s="1"/>
  <c r="BQ95" i="12"/>
  <c r="BP95" i="12"/>
  <c r="BR95" i="12" s="1"/>
  <c r="BO95" i="12"/>
  <c r="BE62" i="12"/>
  <c r="BG62" i="12" s="1"/>
  <c r="BF62" i="12"/>
  <c r="CC96" i="12"/>
  <c r="BY96" i="12"/>
  <c r="BY142" i="12"/>
  <c r="CC142" i="12"/>
  <c r="BU78" i="12"/>
  <c r="CC23" i="12"/>
  <c r="BY23" i="12"/>
  <c r="BQ11" i="12"/>
  <c r="BP11" i="12"/>
  <c r="BR11" i="12" s="1"/>
  <c r="BO11" i="12"/>
  <c r="BU13" i="12"/>
  <c r="BO75" i="12"/>
  <c r="BP75" i="12"/>
  <c r="BR75" i="12" s="1"/>
  <c r="BQ75" i="12"/>
  <c r="BF47" i="12"/>
  <c r="BE47" i="12"/>
  <c r="BG47" i="12" s="1"/>
  <c r="BQ64" i="12"/>
  <c r="BO64" i="12"/>
  <c r="BP64" i="12"/>
  <c r="BR64" i="12" s="1"/>
  <c r="BQ155" i="12"/>
  <c r="BP155" i="12"/>
  <c r="BR155" i="12" s="1"/>
  <c r="BO155" i="12"/>
  <c r="BY66" i="12"/>
  <c r="CC66" i="12"/>
  <c r="BE109" i="12"/>
  <c r="BG109" i="12" s="1"/>
  <c r="BF109" i="12"/>
  <c r="BF37" i="12"/>
  <c r="BE37" i="12"/>
  <c r="BG37" i="12" s="1"/>
  <c r="BU126" i="12"/>
  <c r="CC29" i="12"/>
  <c r="BY29" i="12"/>
  <c r="BQ106" i="12"/>
  <c r="BP106" i="12"/>
  <c r="BR106" i="12" s="1"/>
  <c r="BO106" i="12"/>
  <c r="BU58" i="12"/>
  <c r="BP34" i="12"/>
  <c r="BR34" i="12" s="1"/>
  <c r="BQ34" i="12"/>
  <c r="BO34" i="12"/>
  <c r="BO79" i="12"/>
  <c r="BQ79" i="12"/>
  <c r="BP79" i="12"/>
  <c r="BR79" i="12" s="1"/>
  <c r="BY52" i="12"/>
  <c r="CC52" i="12"/>
  <c r="CC31" i="12"/>
  <c r="BY31" i="12"/>
  <c r="CC14" i="12"/>
  <c r="BY14" i="12"/>
  <c r="BF61" i="12"/>
  <c r="BE61" i="12"/>
  <c r="BG61" i="12" s="1"/>
  <c r="BF155" i="12"/>
  <c r="BE155" i="12"/>
  <c r="BG155" i="12" s="1"/>
  <c r="BO70" i="12"/>
  <c r="BQ70" i="12"/>
  <c r="BP70" i="12"/>
  <c r="BR70" i="12" s="1"/>
  <c r="BE58" i="12"/>
  <c r="BG58" i="12" s="1"/>
  <c r="BF58" i="12"/>
  <c r="BP53" i="12"/>
  <c r="BR53" i="12" s="1"/>
  <c r="BO53" i="12"/>
  <c r="BQ53" i="12"/>
  <c r="BP126" i="12"/>
  <c r="BR126" i="12" s="1"/>
  <c r="BO126" i="12"/>
  <c r="BQ126" i="12"/>
  <c r="BO112" i="12"/>
  <c r="BQ112" i="12"/>
  <c r="BP112" i="12"/>
  <c r="BR112" i="12" s="1"/>
  <c r="BO51" i="12"/>
  <c r="BQ51" i="12"/>
  <c r="BP51" i="12"/>
  <c r="BR51" i="12" s="1"/>
  <c r="BQ72" i="12"/>
  <c r="BP72" i="12"/>
  <c r="BR72" i="12" s="1"/>
  <c r="BO72" i="12"/>
  <c r="BY4" i="12"/>
  <c r="CC4" i="12"/>
  <c r="BQ107" i="12"/>
  <c r="BO107" i="12"/>
  <c r="BP107" i="12"/>
  <c r="BR107" i="12" s="1"/>
  <c r="BQ25" i="12"/>
  <c r="BO25" i="12"/>
  <c r="BP25" i="12"/>
  <c r="BR25" i="12" s="1"/>
  <c r="BE92" i="12"/>
  <c r="BG92" i="12" s="1"/>
  <c r="BF92" i="12"/>
  <c r="BP76" i="12"/>
  <c r="BR76" i="12" s="1"/>
  <c r="BO76" i="12"/>
  <c r="BQ76" i="12"/>
  <c r="BP20" i="12"/>
  <c r="BR20" i="12" s="1"/>
  <c r="BO20" i="12"/>
  <c r="BQ20" i="12"/>
  <c r="BF96" i="12"/>
  <c r="BE96" i="12"/>
  <c r="BG96" i="12" s="1"/>
  <c r="BQ128" i="12"/>
  <c r="BP128" i="12"/>
  <c r="BR128" i="12" s="1"/>
  <c r="BO128" i="12"/>
  <c r="BF131" i="12"/>
  <c r="BE131" i="12"/>
  <c r="BG131" i="12" s="1"/>
  <c r="BO116" i="12"/>
  <c r="BQ116" i="12"/>
  <c r="BP116" i="12"/>
  <c r="BR116" i="12" s="1"/>
  <c r="BP90" i="12"/>
  <c r="BR90" i="12" s="1"/>
  <c r="BQ90" i="12"/>
  <c r="BO90" i="12"/>
  <c r="BF56" i="12"/>
  <c r="BE56" i="12"/>
  <c r="BG56" i="12" s="1"/>
  <c r="CC62" i="12"/>
  <c r="BY62" i="12"/>
  <c r="BE127" i="12"/>
  <c r="BG127" i="12" s="1"/>
  <c r="BF127" i="12"/>
  <c r="BF107" i="12"/>
  <c r="BE107" i="12"/>
  <c r="BG107" i="12" s="1"/>
  <c r="CC43" i="12"/>
  <c r="BY43" i="12"/>
  <c r="BE18" i="12"/>
  <c r="BG18" i="12" s="1"/>
  <c r="BF18" i="12"/>
  <c r="BF30" i="12"/>
  <c r="BE30" i="12"/>
  <c r="BG30" i="12" s="1"/>
  <c r="BY129" i="12"/>
  <c r="CC129" i="12"/>
  <c r="BQ29" i="12"/>
  <c r="BP29" i="12"/>
  <c r="BR29" i="12" s="1"/>
  <c r="BO29" i="12"/>
  <c r="BE78" i="12"/>
  <c r="BG78" i="12" s="1"/>
  <c r="BF78" i="12"/>
  <c r="BF13" i="12"/>
  <c r="BE13" i="12"/>
  <c r="BG13" i="12" s="1"/>
  <c r="BP157" i="12"/>
  <c r="BR157" i="12" s="1"/>
  <c r="BO157" i="12"/>
  <c r="BQ157" i="12"/>
  <c r="BF85" i="12"/>
  <c r="BE85" i="12"/>
  <c r="BG85" i="12" s="1"/>
  <c r="BP149" i="12"/>
  <c r="BR149" i="12" s="1"/>
  <c r="BO149" i="12"/>
  <c r="BQ149" i="12"/>
  <c r="BF130" i="12"/>
  <c r="BE130" i="12"/>
  <c r="BG130" i="12" s="1"/>
  <c r="BP26" i="12"/>
  <c r="BR26" i="12" s="1"/>
  <c r="BQ26" i="12"/>
  <c r="BO26" i="12"/>
  <c r="CC143" i="12"/>
  <c r="BY143" i="12"/>
  <c r="BE63" i="12"/>
  <c r="BG63" i="12" s="1"/>
  <c r="BF63" i="12"/>
  <c r="CC70" i="12"/>
  <c r="BY70" i="12"/>
  <c r="BU43" i="12"/>
  <c r="BY44" i="12"/>
  <c r="CC44" i="12"/>
  <c r="CC11" i="12"/>
  <c r="BY11" i="12"/>
  <c r="BY122" i="12"/>
  <c r="CC122" i="12"/>
  <c r="BF40" i="12"/>
  <c r="BE40" i="12"/>
  <c r="BG40" i="12" s="1"/>
  <c r="BP98" i="12"/>
  <c r="BR98" i="12" s="1"/>
  <c r="BQ98" i="12"/>
  <c r="BO98" i="12"/>
  <c r="BE112" i="12"/>
  <c r="BG112" i="12" s="1"/>
  <c r="BF112" i="12"/>
  <c r="BU85" i="12"/>
  <c r="BF75" i="12"/>
  <c r="BE75" i="12"/>
  <c r="BG75" i="12" s="1"/>
  <c r="BO63" i="12"/>
  <c r="BP63" i="12"/>
  <c r="BR63" i="12" s="1"/>
  <c r="BQ63" i="12"/>
  <c r="BE32" i="12"/>
  <c r="BG32" i="12" s="1"/>
  <c r="BF32" i="12"/>
  <c r="BP77" i="12"/>
  <c r="BR77" i="12" s="1"/>
  <c r="BQ77" i="12"/>
  <c r="BO77" i="12"/>
  <c r="CC105" i="12"/>
  <c r="BY105" i="12"/>
  <c r="BE43" i="12"/>
  <c r="BG43" i="12" s="1"/>
  <c r="BF43" i="12"/>
  <c r="BO62" i="12"/>
  <c r="BQ62" i="12"/>
  <c r="BP62" i="12"/>
  <c r="BR62" i="12" s="1"/>
  <c r="BF10" i="12"/>
  <c r="BE10" i="12"/>
  <c r="BG10" i="12" s="1"/>
  <c r="CC21" i="12"/>
  <c r="BY21" i="12"/>
  <c r="BQ130" i="12"/>
  <c r="BP130" i="12"/>
  <c r="BR130" i="12" s="1"/>
  <c r="BO130" i="12"/>
  <c r="BF77" i="12"/>
  <c r="BE77" i="12"/>
  <c r="BG77" i="12" s="1"/>
  <c r="BQ5" i="12"/>
  <c r="BP5" i="12"/>
  <c r="BR5" i="12" s="1"/>
  <c r="BO5" i="12"/>
  <c r="BY12" i="12"/>
  <c r="CC12" i="12"/>
  <c r="BE94" i="12"/>
  <c r="BG94" i="12" s="1"/>
  <c r="BF94" i="12"/>
  <c r="BO89" i="12"/>
  <c r="BQ89" i="12"/>
  <c r="BP89" i="12"/>
  <c r="BR89" i="12" s="1"/>
  <c r="BF79" i="12"/>
  <c r="BE79" i="12"/>
  <c r="BG79" i="12" s="1"/>
  <c r="BP117" i="12"/>
  <c r="BR117" i="12" s="1"/>
  <c r="BO117" i="12"/>
  <c r="BQ117" i="12"/>
  <c r="BO16" i="12"/>
  <c r="BQ16" i="12"/>
  <c r="BP16" i="12"/>
  <c r="BR16" i="12" s="1"/>
  <c r="BP18" i="12"/>
  <c r="BR18" i="12" s="1"/>
  <c r="BQ18" i="12"/>
  <c r="BO18" i="12"/>
  <c r="BY126" i="12"/>
  <c r="CC126" i="12"/>
  <c r="BF136" i="12"/>
  <c r="BE136" i="12"/>
  <c r="BG136" i="12" s="1"/>
  <c r="BF121" i="12"/>
  <c r="BE121" i="12"/>
  <c r="BG121" i="12" s="1"/>
  <c r="BF124" i="12"/>
  <c r="BE124" i="12"/>
  <c r="BG124" i="12" s="1"/>
  <c r="BY74" i="12"/>
  <c r="CC74" i="12"/>
  <c r="BP60" i="12"/>
  <c r="BR60" i="12" s="1"/>
  <c r="BO60" i="12"/>
  <c r="BQ60" i="12"/>
  <c r="CC37" i="12"/>
  <c r="BY37" i="12"/>
  <c r="BF76" i="12"/>
  <c r="BE76" i="12"/>
  <c r="BG76" i="12" s="1"/>
  <c r="BQ38" i="12"/>
  <c r="BP38" i="12"/>
  <c r="BR38" i="12" s="1"/>
  <c r="BO38" i="12"/>
  <c r="BY134" i="12"/>
  <c r="CC134" i="12"/>
  <c r="BF54" i="12"/>
  <c r="BE54" i="12"/>
  <c r="BG54" i="12" s="1"/>
  <c r="BF116" i="12"/>
  <c r="BE116" i="12"/>
  <c r="BG116" i="12" s="1"/>
  <c r="BP9" i="12"/>
  <c r="BR9" i="12" s="1"/>
  <c r="BQ9" i="12"/>
  <c r="BO9" i="12"/>
  <c r="BF113" i="12"/>
  <c r="BE113" i="12"/>
  <c r="BG113" i="12" s="1"/>
  <c r="CC30" i="12"/>
  <c r="BY30" i="12"/>
  <c r="BQ52" i="12"/>
  <c r="BP52" i="12"/>
  <c r="BR52" i="12" s="1"/>
  <c r="BO52" i="12"/>
  <c r="BF4" i="12"/>
  <c r="BE4" i="12"/>
  <c r="BG4" i="12" s="1"/>
  <c r="BO84" i="12"/>
  <c r="BP84" i="12"/>
  <c r="BR84" i="12" s="1"/>
  <c r="BQ84" i="12"/>
  <c r="BY79" i="12"/>
  <c r="CC79" i="12"/>
  <c r="BO27" i="12"/>
  <c r="BQ27" i="12"/>
  <c r="BP27" i="12"/>
  <c r="BR27" i="12" s="1"/>
  <c r="BY8" i="12"/>
  <c r="CC8" i="12"/>
  <c r="BF122" i="12"/>
  <c r="BE122" i="12"/>
  <c r="BG122" i="12" s="1"/>
  <c r="BF53" i="12"/>
  <c r="BE53" i="12"/>
  <c r="BG53" i="12" s="1"/>
  <c r="CC130" i="12"/>
  <c r="BY130" i="12"/>
  <c r="BP78" i="12"/>
  <c r="BR78" i="12" s="1"/>
  <c r="BO78" i="12"/>
  <c r="BQ78" i="12"/>
  <c r="BU55" i="12"/>
  <c r="BE157" i="12"/>
  <c r="BG157" i="12" s="1"/>
  <c r="BF157" i="12"/>
  <c r="BF70" i="12"/>
  <c r="BE70" i="12"/>
  <c r="BG70" i="12" s="1"/>
  <c r="BF59" i="12"/>
  <c r="BE59" i="12"/>
  <c r="BG59" i="12" s="1"/>
  <c r="CC95" i="12"/>
  <c r="BY95" i="12"/>
  <c r="BU48" i="12"/>
  <c r="BP134" i="12"/>
  <c r="BR134" i="12" s="1"/>
  <c r="BO134" i="12"/>
  <c r="BQ134" i="12"/>
  <c r="BU83" i="12"/>
  <c r="BQ146" i="12"/>
  <c r="BP146" i="12"/>
  <c r="BR146" i="12" s="1"/>
  <c r="BO146" i="12"/>
  <c r="BP80" i="12"/>
  <c r="BR80" i="12" s="1"/>
  <c r="BQ80" i="12"/>
  <c r="BO80" i="12"/>
  <c r="BF86" i="12"/>
  <c r="BE86" i="12"/>
  <c r="BG86" i="12" s="1"/>
  <c r="BP120" i="12"/>
  <c r="BR120" i="12" s="1"/>
  <c r="BQ120" i="12"/>
  <c r="BO120" i="12"/>
  <c r="BU77" i="12"/>
  <c r="BF95" i="12"/>
  <c r="BE95" i="12"/>
  <c r="BG95" i="12" s="1"/>
  <c r="BU40" i="12"/>
  <c r="BU50" i="12"/>
  <c r="BQ99" i="12"/>
  <c r="BP99" i="12"/>
  <c r="BR99" i="12" s="1"/>
  <c r="BO99" i="12"/>
  <c r="BU29" i="12"/>
  <c r="BF141" i="12"/>
  <c r="BE141" i="12"/>
  <c r="BG141" i="12" s="1"/>
  <c r="BU79" i="12"/>
  <c r="BF111" i="12"/>
  <c r="BE111" i="12"/>
  <c r="BG111" i="12" s="1"/>
  <c r="CC19" i="12"/>
  <c r="BY19" i="12"/>
  <c r="BQ87" i="12"/>
  <c r="BP87" i="12"/>
  <c r="BR87" i="12" s="1"/>
  <c r="BO87" i="12"/>
  <c r="BU99" i="12"/>
  <c r="BU88" i="12"/>
  <c r="BP85" i="12"/>
  <c r="BR85" i="12" s="1"/>
  <c r="BO85" i="12"/>
  <c r="BQ85" i="12"/>
  <c r="BU120" i="12"/>
  <c r="BE26" i="12"/>
  <c r="BG26" i="12" s="1"/>
  <c r="BF26" i="12"/>
  <c r="BE104" i="12"/>
  <c r="BG104" i="12" s="1"/>
  <c r="BF104" i="12"/>
  <c r="BQ3" i="12"/>
  <c r="BP3" i="12"/>
  <c r="BR3" i="12" s="1"/>
  <c r="BO3" i="12"/>
  <c r="BF73" i="12"/>
  <c r="BE73" i="12"/>
  <c r="BG73" i="12" s="1"/>
  <c r="BE135" i="12"/>
  <c r="BG135" i="12" s="1"/>
  <c r="BF135" i="12"/>
  <c r="BQ86" i="12"/>
  <c r="BO86" i="12"/>
  <c r="BP86" i="12"/>
  <c r="BR86" i="12" s="1"/>
  <c r="BP104" i="12"/>
  <c r="BR104" i="12" s="1"/>
  <c r="BO104" i="12"/>
  <c r="BQ104" i="12"/>
  <c r="BE15" i="12"/>
  <c r="BG15" i="12" s="1"/>
  <c r="BF15" i="12"/>
  <c r="BQ103" i="12"/>
  <c r="BP103" i="12"/>
  <c r="BR103" i="12" s="1"/>
  <c r="BO103" i="12"/>
  <c r="BX128" i="12"/>
  <c r="BU128" i="12"/>
  <c r="BF150" i="12"/>
  <c r="BE150" i="12"/>
  <c r="BG150" i="12" s="1"/>
  <c r="BY87" i="12"/>
  <c r="CC87" i="12"/>
  <c r="BX34" i="12"/>
  <c r="BU34" i="12"/>
  <c r="BQ22" i="12"/>
  <c r="BP22" i="12"/>
  <c r="BR22" i="12" s="1"/>
  <c r="BO22" i="12"/>
  <c r="BQ47" i="12"/>
  <c r="BP47" i="12"/>
  <c r="BR47" i="12" s="1"/>
  <c r="BO47" i="12"/>
  <c r="BF45" i="12"/>
  <c r="BE45" i="12"/>
  <c r="BG45" i="12" s="1"/>
  <c r="BF57" i="12"/>
  <c r="BE57" i="12"/>
  <c r="BG57" i="12" s="1"/>
  <c r="BE74" i="12"/>
  <c r="BG74" i="12" s="1"/>
  <c r="BF74" i="12"/>
  <c r="BF147" i="12"/>
  <c r="BE147" i="12"/>
  <c r="BG147" i="12" s="1"/>
  <c r="BY65" i="12"/>
  <c r="CC65" i="12"/>
  <c r="BP32" i="12"/>
  <c r="BR32" i="12" s="1"/>
  <c r="BO32" i="12"/>
  <c r="BQ32" i="12"/>
  <c r="BQ121" i="12"/>
  <c r="BP121" i="12"/>
  <c r="BR121" i="12" s="1"/>
  <c r="BO121" i="12"/>
  <c r="BY149" i="12"/>
  <c r="CC149" i="12"/>
  <c r="BP88" i="12"/>
  <c r="BR88" i="12" s="1"/>
  <c r="BO88" i="12"/>
  <c r="BQ88" i="12"/>
  <c r="BQ17" i="12"/>
  <c r="BO17" i="12"/>
  <c r="BP17" i="12"/>
  <c r="BR17" i="12" s="1"/>
  <c r="BQ97" i="12"/>
  <c r="BP97" i="12"/>
  <c r="BR97" i="12" s="1"/>
  <c r="BO97" i="12"/>
  <c r="BY58" i="12"/>
  <c r="CC58" i="12"/>
  <c r="BF29" i="12"/>
  <c r="BE29" i="12"/>
  <c r="BG29" i="12" s="1"/>
  <c r="BQ111" i="12"/>
  <c r="BP111" i="12"/>
  <c r="BR111" i="12" s="1"/>
  <c r="BO111" i="12"/>
  <c r="BY18" i="12"/>
  <c r="CC18" i="12"/>
  <c r="BO43" i="12"/>
  <c r="BQ43" i="12"/>
  <c r="BP43" i="12"/>
  <c r="BR43" i="12" s="1"/>
  <c r="BF84" i="12"/>
  <c r="BE84" i="12"/>
  <c r="BG84" i="12" s="1"/>
  <c r="BO59" i="12"/>
  <c r="BQ59" i="12"/>
  <c r="BP59" i="12"/>
  <c r="BR59" i="12" s="1"/>
  <c r="BF7" i="12"/>
  <c r="BE7" i="12"/>
  <c r="BG7" i="12" s="1"/>
  <c r="BQ143" i="12"/>
  <c r="BO143" i="12"/>
  <c r="BP143" i="12"/>
  <c r="BR143" i="12" s="1"/>
  <c r="BO150" i="12"/>
  <c r="BQ150" i="12"/>
  <c r="BP150" i="12"/>
  <c r="BR150" i="12" s="1"/>
  <c r="CC139" i="12"/>
  <c r="BY139" i="12"/>
  <c r="BQ13" i="12"/>
  <c r="BO13" i="12"/>
  <c r="BP13" i="12"/>
  <c r="BR13" i="12" s="1"/>
  <c r="BQ28" i="12"/>
  <c r="BP28" i="12"/>
  <c r="BR28" i="12" s="1"/>
  <c r="BO28" i="12"/>
  <c r="BO102" i="12"/>
  <c r="BP102" i="12"/>
  <c r="BR102" i="12" s="1"/>
  <c r="BQ102" i="12"/>
  <c r="BU70" i="12"/>
  <c r="BF83" i="12"/>
  <c r="BE83" i="12"/>
  <c r="BG83" i="12" s="1"/>
  <c r="BP141" i="12"/>
  <c r="BR141" i="12" s="1"/>
  <c r="BO141" i="12"/>
  <c r="BQ141" i="12"/>
  <c r="BP151" i="12"/>
  <c r="BR151" i="12" s="1"/>
  <c r="BQ151" i="12"/>
  <c r="BO151" i="12"/>
  <c r="BF120" i="12"/>
  <c r="BE120" i="12"/>
  <c r="BG120" i="12" s="1"/>
  <c r="BU149" i="12"/>
  <c r="BY88" i="12"/>
  <c r="CC88" i="12"/>
  <c r="BF132" i="12"/>
  <c r="BE132" i="12"/>
  <c r="BG132" i="12" s="1"/>
  <c r="BO137" i="12"/>
  <c r="BQ137" i="12"/>
  <c r="BP137" i="12"/>
  <c r="BR137" i="12" s="1"/>
  <c r="BQ23" i="12"/>
  <c r="BP23" i="12"/>
  <c r="BR23" i="12" s="1"/>
  <c r="BO23" i="12"/>
  <c r="BF33" i="12"/>
  <c r="BE33" i="12"/>
  <c r="BG33" i="12" s="1"/>
  <c r="BY92" i="12"/>
  <c r="CC92" i="12"/>
  <c r="BF149" i="12"/>
  <c r="BE149" i="12"/>
  <c r="BG149" i="12" s="1"/>
  <c r="BQ68" i="12"/>
  <c r="BP68" i="12"/>
  <c r="BR68" i="12" s="1"/>
  <c r="BO68" i="12"/>
  <c r="BQ122" i="12"/>
  <c r="BP122" i="12"/>
  <c r="BR122" i="12" s="1"/>
  <c r="BO122" i="12"/>
  <c r="BF98" i="12"/>
  <c r="BE98" i="12"/>
  <c r="BG98" i="12" s="1"/>
  <c r="BP148" i="12"/>
  <c r="BR148" i="12" s="1"/>
  <c r="BQ148" i="12"/>
  <c r="BO148" i="12"/>
  <c r="BE67" i="12"/>
  <c r="BG67" i="12" s="1"/>
  <c r="BF67" i="12"/>
  <c r="BF154" i="12"/>
  <c r="BE154" i="12"/>
  <c r="BG154" i="12" s="1"/>
  <c r="CC73" i="12"/>
  <c r="BY73" i="12"/>
  <c r="CC97" i="12"/>
  <c r="BY97" i="12"/>
  <c r="BO55" i="12"/>
  <c r="BQ55" i="12"/>
  <c r="BP55" i="12"/>
  <c r="BR55" i="12" s="1"/>
  <c r="BU105" i="12"/>
  <c r="BF158" i="12"/>
  <c r="BE158" i="12"/>
  <c r="BG158" i="12" s="1"/>
  <c r="BP145" i="12"/>
  <c r="BR145" i="12" s="1"/>
  <c r="BO145" i="12"/>
  <c r="BQ145" i="12"/>
  <c r="BU134" i="12"/>
  <c r="BO94" i="12"/>
  <c r="BQ94" i="12"/>
  <c r="BP94" i="12"/>
  <c r="BR94" i="12" s="1"/>
  <c r="BP124" i="12"/>
  <c r="BR124" i="12" s="1"/>
  <c r="BO124" i="12"/>
  <c r="BQ124" i="12"/>
  <c r="BQ147" i="12"/>
  <c r="BP147" i="12"/>
  <c r="BR147" i="12" s="1"/>
  <c r="BO147" i="12"/>
  <c r="BE12" i="12"/>
  <c r="BG12" i="12" s="1"/>
  <c r="BF12" i="12"/>
  <c r="BO135" i="12"/>
  <c r="BP135" i="12"/>
  <c r="BR135" i="12" s="1"/>
  <c r="BQ135" i="12"/>
  <c r="BE152" i="12"/>
  <c r="BG152" i="12" s="1"/>
  <c r="BF152" i="12"/>
  <c r="CC118" i="12"/>
  <c r="BY118" i="12"/>
  <c r="BE103" i="12"/>
  <c r="BG103" i="12" s="1"/>
  <c r="BF103" i="12"/>
  <c r="BU122" i="12"/>
  <c r="BP153" i="12"/>
  <c r="BR153" i="12" s="1"/>
  <c r="BO153" i="12"/>
  <c r="BQ153" i="12"/>
  <c r="BO35" i="12"/>
  <c r="BP35" i="12"/>
  <c r="BR35" i="12" s="1"/>
  <c r="BQ35" i="12"/>
  <c r="CC25" i="12"/>
  <c r="BY25" i="12"/>
  <c r="BU139" i="12"/>
  <c r="BQ21" i="12"/>
  <c r="BP21" i="12"/>
  <c r="BR21" i="12" s="1"/>
  <c r="BO21" i="12"/>
  <c r="BO7" i="12"/>
  <c r="BP7" i="12"/>
  <c r="BR7" i="12" s="1"/>
  <c r="BQ7" i="12"/>
  <c r="BY27" i="12"/>
  <c r="CC27" i="12"/>
  <c r="BF6" i="12"/>
  <c r="BE6" i="12"/>
  <c r="BG6" i="12" s="1"/>
  <c r="BY89" i="12"/>
  <c r="CC89" i="12"/>
  <c r="CC132" i="12"/>
  <c r="BY132" i="12"/>
  <c r="BO160" i="12"/>
  <c r="BQ160" i="12"/>
  <c r="BP160" i="12"/>
  <c r="BR160" i="12" s="1"/>
  <c r="BU86" i="12"/>
  <c r="BY40" i="12"/>
  <c r="CC40" i="12"/>
  <c r="BF17" i="12"/>
  <c r="BE17" i="12"/>
  <c r="BG17" i="12" s="1"/>
  <c r="BP74" i="12"/>
  <c r="BR74" i="12" s="1"/>
  <c r="BQ74" i="12"/>
  <c r="BO74" i="12"/>
  <c r="CC147" i="12"/>
  <c r="BY147" i="12"/>
  <c r="BU25" i="12"/>
  <c r="BE102" i="12"/>
  <c r="BG102" i="12" s="1"/>
  <c r="BF102" i="12"/>
  <c r="BF41" i="12"/>
  <c r="BE41" i="12"/>
  <c r="BG41" i="12" s="1"/>
  <c r="BO69" i="12"/>
  <c r="BQ69" i="12"/>
  <c r="BP69" i="12"/>
  <c r="BR69" i="12" s="1"/>
  <c r="BE50" i="12"/>
  <c r="BG50" i="12" s="1"/>
  <c r="BF50" i="12"/>
  <c r="BE126" i="12"/>
  <c r="BG126" i="12" s="1"/>
  <c r="BF126" i="12"/>
  <c r="BF101" i="12"/>
  <c r="BE101" i="12"/>
  <c r="BG101" i="12" s="1"/>
  <c r="BE71" i="12"/>
  <c r="BG71" i="12" s="1"/>
  <c r="BF71" i="12"/>
  <c r="BQ73" i="12"/>
  <c r="BP73" i="12"/>
  <c r="BR73" i="12" s="1"/>
  <c r="BO73" i="12"/>
  <c r="BO48" i="12"/>
  <c r="BP48" i="12"/>
  <c r="BR48" i="12" s="1"/>
  <c r="BQ48" i="12"/>
  <c r="BF99" i="12"/>
  <c r="BE99" i="12"/>
  <c r="BG99" i="12" s="1"/>
  <c r="BY125" i="12"/>
  <c r="CC125" i="12"/>
  <c r="BO118" i="12"/>
  <c r="BQ118" i="12"/>
  <c r="BP118" i="12"/>
  <c r="BR118" i="12" s="1"/>
  <c r="BO83" i="12"/>
  <c r="BQ83" i="12"/>
  <c r="BP83" i="12"/>
  <c r="BR83" i="12" s="1"/>
  <c r="BF140" i="12"/>
  <c r="BE140" i="12"/>
  <c r="BG140" i="12" s="1"/>
  <c r="BO61" i="12"/>
  <c r="BQ61" i="12"/>
  <c r="BP61" i="12"/>
  <c r="BR61" i="12" s="1"/>
  <c r="BQ49" i="12"/>
  <c r="BO49" i="12"/>
  <c r="BP49" i="12"/>
  <c r="BR49" i="12" s="1"/>
  <c r="BO110" i="12"/>
  <c r="BQ110" i="12"/>
  <c r="BP110" i="12"/>
  <c r="BR110" i="12" s="1"/>
  <c r="BE52" i="12"/>
  <c r="BG52" i="12" s="1"/>
  <c r="BF52" i="12"/>
  <c r="CC6" i="12"/>
  <c r="BY6" i="12"/>
  <c r="BO154" i="12"/>
  <c r="BP154" i="12"/>
  <c r="BR154" i="12" s="1"/>
  <c r="BQ154" i="12"/>
  <c r="BO138" i="12"/>
  <c r="BQ138" i="12"/>
  <c r="BP138" i="12"/>
  <c r="BR138" i="12" s="1"/>
  <c r="BQ156" i="12"/>
  <c r="BP156" i="12"/>
  <c r="BR156" i="12" s="1"/>
  <c r="BO156" i="12"/>
  <c r="BP42" i="12"/>
  <c r="BR42" i="12" s="1"/>
  <c r="BQ42" i="12"/>
  <c r="BO42" i="12"/>
  <c r="BQ14" i="12"/>
  <c r="BP14" i="12"/>
  <c r="BR14" i="12" s="1"/>
  <c r="BO14" i="12"/>
  <c r="BO30" i="12"/>
  <c r="BQ30" i="12"/>
  <c r="BP30" i="12"/>
  <c r="BR30" i="12" s="1"/>
  <c r="BO24" i="12"/>
  <c r="BP24" i="12"/>
  <c r="BR24" i="12" s="1"/>
  <c r="BQ24" i="12"/>
  <c r="BQ31" i="12"/>
  <c r="BO31" i="12"/>
  <c r="BP31" i="12"/>
  <c r="BR31" i="12" s="1"/>
  <c r="BP105" i="12"/>
  <c r="BR105" i="12" s="1"/>
  <c r="BQ105" i="12"/>
  <c r="BO105" i="12"/>
  <c r="BE36" i="12"/>
  <c r="BG36" i="12" s="1"/>
  <c r="BF36" i="12"/>
  <c r="BO127" i="12"/>
  <c r="BQ127" i="12"/>
  <c r="BP127" i="12"/>
  <c r="BR127" i="12" s="1"/>
  <c r="BY82" i="12"/>
  <c r="CC82" i="12"/>
  <c r="BP132" i="12"/>
  <c r="BR132" i="12" s="1"/>
  <c r="BO132" i="12"/>
  <c r="BQ132" i="12"/>
  <c r="BF81" i="12"/>
  <c r="BE81" i="12"/>
  <c r="BG81" i="12" s="1"/>
  <c r="BE28" i="12"/>
  <c r="BG28" i="12" s="1"/>
  <c r="BF28" i="12"/>
  <c r="BY39" i="12"/>
  <c r="CC39" i="12"/>
  <c r="BF138" i="12"/>
  <c r="BE138" i="12"/>
  <c r="BG138" i="12" s="1"/>
  <c r="CC99" i="12"/>
  <c r="BY99" i="12"/>
  <c r="BF160" i="12"/>
  <c r="BE160" i="12"/>
  <c r="BG160" i="12" s="1"/>
  <c r="CC55" i="12"/>
  <c r="BY55" i="12"/>
  <c r="BO91" i="12"/>
  <c r="BQ91" i="12"/>
  <c r="BP91" i="12"/>
  <c r="BR91" i="12" s="1"/>
  <c r="BF125" i="12"/>
  <c r="BE125" i="12"/>
  <c r="BG125" i="12" s="1"/>
  <c r="CC155" i="12"/>
  <c r="BY155" i="12"/>
  <c r="BF5" i="12"/>
  <c r="BE5" i="12"/>
  <c r="BG5" i="12" s="1"/>
  <c r="BP139" i="12"/>
  <c r="BR139" i="12" s="1"/>
  <c r="BO139" i="12"/>
  <c r="BQ139" i="12"/>
  <c r="BF14" i="12"/>
  <c r="BE14" i="12"/>
  <c r="BG14" i="12" s="1"/>
  <c r="BO40" i="12"/>
  <c r="BQ40" i="12"/>
  <c r="BP40" i="12"/>
  <c r="BR40" i="12" s="1"/>
  <c r="BQ45" i="12"/>
  <c r="BP45" i="12"/>
  <c r="BR45" i="12" s="1"/>
  <c r="BO45" i="12"/>
  <c r="CC93" i="12"/>
  <c r="BY93" i="12"/>
  <c r="BY120" i="12"/>
  <c r="CC120" i="12"/>
  <c r="BE55" i="12"/>
  <c r="BG55" i="12" s="1"/>
  <c r="BF55" i="12"/>
  <c r="BY75" i="12"/>
  <c r="CC75" i="12"/>
  <c r="BE148" i="12"/>
  <c r="BG148" i="12" s="1"/>
  <c r="BF148" i="12"/>
  <c r="BO10" i="12"/>
  <c r="BQ10" i="12"/>
  <c r="BP10" i="12"/>
  <c r="BR10" i="12" s="1"/>
  <c r="BF143" i="12"/>
  <c r="BE143" i="12"/>
  <c r="BG143" i="12" s="1"/>
  <c r="BE123" i="12"/>
  <c r="BG123" i="12" s="1"/>
  <c r="BF123" i="12"/>
  <c r="BO129" i="12"/>
  <c r="BQ129" i="12"/>
  <c r="BP129" i="12"/>
  <c r="BR129" i="12" s="1"/>
  <c r="BQ133" i="12"/>
  <c r="BP133" i="12"/>
  <c r="BR133" i="12" s="1"/>
  <c r="BO133" i="12"/>
  <c r="BE82" i="12"/>
  <c r="BG82" i="12" s="1"/>
  <c r="BF82" i="12"/>
  <c r="BY32" i="12"/>
  <c r="CC32" i="12"/>
  <c r="CC161" i="12"/>
  <c r="BY161" i="12"/>
  <c r="BY112" i="12"/>
  <c r="CC112" i="12"/>
  <c r="BQ71" i="12"/>
  <c r="BO71" i="12"/>
  <c r="BP71" i="12"/>
  <c r="BR71" i="12" s="1"/>
  <c r="CC127" i="12"/>
  <c r="BY127" i="12"/>
  <c r="BY68" i="12"/>
  <c r="CC68" i="12"/>
  <c r="BE16" i="12"/>
  <c r="BG16" i="12" s="1"/>
  <c r="BF16" i="12"/>
  <c r="CC13" i="12"/>
  <c r="BY13" i="12"/>
  <c r="BP12" i="12"/>
  <c r="BR12" i="12" s="1"/>
  <c r="BO12" i="12"/>
  <c r="BQ12" i="12"/>
  <c r="BQ33" i="12"/>
  <c r="BP33" i="12"/>
  <c r="BR33" i="12" s="1"/>
  <c r="BO33" i="12"/>
  <c r="BP44" i="12"/>
  <c r="BR44" i="12" s="1"/>
  <c r="BO44" i="12"/>
  <c r="BQ44" i="12"/>
  <c r="BE159" i="12"/>
  <c r="BG159" i="12" s="1"/>
  <c r="BF159" i="12"/>
  <c r="BF51" i="12"/>
  <c r="BE51" i="12"/>
  <c r="BG51" i="12" s="1"/>
  <c r="BQ57" i="12"/>
  <c r="BP57" i="12"/>
  <c r="BR57" i="12" s="1"/>
  <c r="BO57" i="12"/>
  <c r="BY77" i="12"/>
  <c r="CC77" i="12"/>
  <c r="CC113" i="12"/>
  <c r="BY113" i="12"/>
  <c r="BU12" i="12"/>
  <c r="BE60" i="12"/>
  <c r="BG60" i="12" s="1"/>
  <c r="BF60" i="12"/>
  <c r="BE38" i="12"/>
  <c r="BG38" i="12" s="1"/>
  <c r="BF38" i="12"/>
  <c r="BP159" i="12"/>
  <c r="BR159" i="12" s="1"/>
  <c r="BQ159" i="12"/>
  <c r="BO159" i="12"/>
  <c r="BE9" i="12"/>
  <c r="BG9" i="12" s="1"/>
  <c r="BF9" i="12"/>
  <c r="BQ41" i="12"/>
  <c r="BP41" i="12"/>
  <c r="BR41" i="12" s="1"/>
  <c r="BO41" i="12"/>
  <c r="BQ65" i="12"/>
  <c r="BP65" i="12"/>
  <c r="BR65" i="12" s="1"/>
  <c r="BO65" i="12"/>
  <c r="CC53" i="12"/>
  <c r="BY53" i="12"/>
  <c r="BU4" i="12"/>
  <c r="BP115" i="12"/>
  <c r="BR115" i="12" s="1"/>
  <c r="BO115" i="12"/>
  <c r="BQ115" i="12"/>
  <c r="CC22" i="12"/>
  <c r="BY22" i="12"/>
  <c r="BO36" i="12"/>
  <c r="BQ36" i="12"/>
  <c r="BP36" i="12"/>
  <c r="BR36" i="12" s="1"/>
  <c r="BU53" i="12"/>
  <c r="BF106" i="12"/>
  <c r="BE106" i="12"/>
  <c r="BG106" i="12" s="1"/>
  <c r="BO54" i="12"/>
  <c r="BP54" i="12"/>
  <c r="BR54" i="12" s="1"/>
  <c r="BQ54" i="12"/>
  <c r="BE139" i="12"/>
  <c r="BG139" i="12" s="1"/>
  <c r="BF139" i="12"/>
  <c r="BE46" i="12"/>
  <c r="BG46" i="12" s="1"/>
  <c r="BF46" i="12"/>
  <c r="BU62" i="12"/>
  <c r="BF48" i="12"/>
  <c r="BE48" i="12"/>
  <c r="BG48" i="12" s="1"/>
  <c r="BQ144" i="12"/>
  <c r="BP144" i="12"/>
  <c r="BR144" i="12" s="1"/>
  <c r="BO144" i="12"/>
  <c r="BP58" i="12"/>
  <c r="BR58" i="12" s="1"/>
  <c r="BO58" i="12"/>
  <c r="BQ58" i="12"/>
  <c r="BU6" i="12"/>
  <c r="BQ142" i="12"/>
  <c r="BP142" i="12"/>
  <c r="BR142" i="12" s="1"/>
  <c r="BO142" i="12"/>
  <c r="CC138" i="12"/>
  <c r="BY138" i="12"/>
  <c r="BO67" i="12"/>
  <c r="BQ67" i="12"/>
  <c r="BP67" i="12"/>
  <c r="BR67" i="12" s="1"/>
  <c r="BY50" i="12"/>
  <c r="CC50" i="12"/>
  <c r="BY154" i="12"/>
  <c r="CC154" i="12"/>
  <c r="CC35" i="12"/>
  <c r="BY35" i="12"/>
  <c r="CC54" i="12"/>
  <c r="BY54" i="12"/>
  <c r="BU95" i="12"/>
  <c r="BU41" i="12"/>
  <c r="BQ37" i="12"/>
  <c r="BP37" i="12"/>
  <c r="BR37" i="12" s="1"/>
  <c r="BO37" i="12"/>
  <c r="BO123" i="12"/>
  <c r="BQ123" i="12"/>
  <c r="BP123" i="12"/>
  <c r="BR123" i="12" s="1"/>
  <c r="BP82" i="12"/>
  <c r="BR82" i="12" s="1"/>
  <c r="BO82" i="12"/>
  <c r="BQ82" i="12"/>
  <c r="BX42" i="12"/>
  <c r="BU42" i="12"/>
  <c r="BE129" i="12"/>
  <c r="BG129" i="12" s="1"/>
  <c r="BF129" i="12"/>
  <c r="BO119" i="12"/>
  <c r="BQ119" i="12"/>
  <c r="BP119" i="12"/>
  <c r="BR119" i="12" s="1"/>
  <c r="BY16" i="12"/>
  <c r="CC16" i="12"/>
  <c r="BQ39" i="12"/>
  <c r="BP39" i="12"/>
  <c r="BR39" i="12" s="1"/>
  <c r="BO39" i="12"/>
  <c r="BE88" i="12"/>
  <c r="BG88" i="12" s="1"/>
  <c r="BF88" i="12"/>
  <c r="BU22" i="12"/>
  <c r="BF2" i="12"/>
  <c r="BU2" i="12"/>
  <c r="BE2" i="12"/>
  <c r="BG2" i="12" s="1"/>
  <c r="BN162" i="12"/>
  <c r="BW162" i="12"/>
  <c r="BY2" i="12"/>
  <c r="CG162" i="12"/>
  <c r="BD162" i="12"/>
  <c r="CF162" i="12"/>
  <c r="BY34" i="12" l="1"/>
  <c r="CC34" i="12"/>
  <c r="CC128" i="12"/>
  <c r="BY128" i="12"/>
  <c r="BY42" i="12"/>
  <c r="CC42" i="12"/>
  <c r="CC49" i="12"/>
  <c r="BY49" i="12"/>
  <c r="BU162" i="12"/>
  <c r="CH162" i="12"/>
  <c r="BX162" i="12"/>
  <c r="CI115" i="12" l="1"/>
  <c r="CJ115" i="12" s="1"/>
  <c r="CI51" i="12"/>
  <c r="CJ51" i="12" s="1"/>
  <c r="CI71" i="12"/>
  <c r="CJ71" i="12" s="1"/>
  <c r="CI100" i="12"/>
  <c r="CJ100" i="12" s="1"/>
  <c r="CI67" i="12"/>
  <c r="CJ67" i="12" s="1"/>
  <c r="CI36" i="12"/>
  <c r="CJ36" i="12" s="1"/>
  <c r="CI20" i="12"/>
  <c r="CJ20" i="12" s="1"/>
  <c r="CI131" i="12"/>
  <c r="CJ131" i="12" s="1"/>
  <c r="CI24" i="12"/>
  <c r="CJ24" i="12" s="1"/>
  <c r="CI3" i="12"/>
  <c r="CJ3" i="12" s="1"/>
  <c r="CI107" i="12"/>
  <c r="CJ107" i="12" s="1"/>
  <c r="CI133" i="12"/>
  <c r="CJ133" i="12" s="1"/>
  <c r="CI156" i="12"/>
  <c r="CJ156" i="12" s="1"/>
  <c r="CI124" i="12"/>
  <c r="CJ124" i="12" s="1"/>
  <c r="CI57" i="12"/>
  <c r="CJ57" i="12" s="1"/>
  <c r="CI56" i="12"/>
  <c r="CJ56" i="12" s="1"/>
  <c r="CI159" i="12"/>
  <c r="CJ159" i="12" s="1"/>
  <c r="CI81" i="12"/>
  <c r="CJ81" i="12" s="1"/>
  <c r="CI116" i="12"/>
  <c r="CJ116" i="12" s="1"/>
  <c r="CI144" i="12"/>
  <c r="CJ144" i="12" s="1"/>
  <c r="CI7" i="12"/>
  <c r="CJ7" i="12" s="1"/>
  <c r="CI111" i="12"/>
  <c r="CJ111" i="12" s="1"/>
  <c r="CI28" i="12"/>
  <c r="CJ28" i="12" s="1"/>
  <c r="CI153" i="12"/>
  <c r="CJ153" i="12" s="1"/>
  <c r="CI104" i="12"/>
  <c r="CJ104" i="12" s="1"/>
  <c r="CI60" i="12"/>
  <c r="CJ60" i="12" s="1"/>
  <c r="CI141" i="12"/>
  <c r="CJ141" i="12" s="1"/>
  <c r="CI102" i="12"/>
  <c r="CJ102" i="12" s="1"/>
  <c r="CI10" i="12"/>
  <c r="CJ10" i="12" s="1"/>
  <c r="CI146" i="12"/>
  <c r="CJ146" i="12" s="1"/>
  <c r="CI121" i="12"/>
  <c r="CJ121" i="12" s="1"/>
  <c r="CI47" i="12"/>
  <c r="CJ47" i="12" s="1"/>
  <c r="CI80" i="12"/>
  <c r="CJ80" i="12" s="1"/>
  <c r="CI137" i="12"/>
  <c r="CJ137" i="12" s="1"/>
  <c r="CI90" i="12"/>
  <c r="CJ90" i="12" s="1"/>
  <c r="CI84" i="12"/>
  <c r="CJ84" i="12" s="1"/>
  <c r="CI117" i="12"/>
  <c r="CJ117" i="12" s="1"/>
  <c r="CI123" i="12"/>
  <c r="CJ123" i="12" s="1"/>
  <c r="CI26" i="12"/>
  <c r="CJ26" i="12" s="1"/>
  <c r="CI114" i="12"/>
  <c r="CJ114" i="12" s="1"/>
  <c r="CI76" i="12"/>
  <c r="CJ76" i="12" s="1"/>
  <c r="CI101" i="12"/>
  <c r="CJ101" i="12" s="1"/>
  <c r="CI15" i="12"/>
  <c r="CJ15" i="12" s="1"/>
  <c r="CI145" i="12"/>
  <c r="CJ145" i="12" s="1"/>
  <c r="CI46" i="12"/>
  <c r="CJ46" i="12" s="1"/>
  <c r="CI69" i="12"/>
  <c r="CJ69" i="12" s="1"/>
  <c r="CI152" i="12"/>
  <c r="CJ152" i="12" s="1"/>
  <c r="CI5" i="12"/>
  <c r="CJ5" i="12" s="1"/>
  <c r="CI72" i="12"/>
  <c r="CJ72" i="12" s="1"/>
  <c r="CI106" i="12"/>
  <c r="CJ106" i="12" s="1"/>
  <c r="CI103" i="12"/>
  <c r="CJ103" i="12" s="1"/>
  <c r="CI98" i="12"/>
  <c r="CJ98" i="12" s="1"/>
  <c r="CI94" i="12"/>
  <c r="CJ94" i="12" s="1"/>
  <c r="CI160" i="12"/>
  <c r="CJ160" i="12" s="1"/>
  <c r="CI9" i="12"/>
  <c r="CJ9" i="12" s="1"/>
  <c r="CI158" i="12"/>
  <c r="CJ158" i="12" s="1"/>
  <c r="CI61" i="12"/>
  <c r="CJ61" i="12" s="1"/>
  <c r="CI148" i="12"/>
  <c r="CJ148" i="12" s="1"/>
  <c r="CI45" i="12"/>
  <c r="CJ45" i="12" s="1"/>
  <c r="CI59" i="12"/>
  <c r="CJ59" i="12" s="1"/>
  <c r="CI136" i="12"/>
  <c r="CJ136" i="12" s="1"/>
  <c r="CI63" i="12"/>
  <c r="CJ63" i="12" s="1"/>
  <c r="CI33" i="12"/>
  <c r="CJ33" i="12" s="1"/>
  <c r="CI110" i="12"/>
  <c r="CJ110" i="12" s="1"/>
  <c r="CI17" i="12"/>
  <c r="CJ17" i="12" s="1"/>
  <c r="CI119" i="12"/>
  <c r="CJ119" i="12" s="1"/>
  <c r="CI64" i="12"/>
  <c r="CJ64" i="12" s="1"/>
  <c r="CI151" i="12"/>
  <c r="CJ151" i="12" s="1"/>
  <c r="CI150" i="12"/>
  <c r="CJ150" i="12" s="1"/>
  <c r="CI79" i="12"/>
  <c r="CJ79" i="12" s="1"/>
  <c r="CI6" i="12"/>
  <c r="CJ6" i="12" s="1"/>
  <c r="CI154" i="12"/>
  <c r="CJ154" i="12" s="1"/>
  <c r="CI42" i="12"/>
  <c r="CJ42" i="12" s="1"/>
  <c r="CI29" i="12"/>
  <c r="CJ29" i="12" s="1"/>
  <c r="CI66" i="12"/>
  <c r="CJ66" i="12" s="1"/>
  <c r="CI74" i="12"/>
  <c r="CJ74" i="12" s="1"/>
  <c r="CI58" i="12"/>
  <c r="CJ58" i="12" s="1"/>
  <c r="CI73" i="12"/>
  <c r="CJ73" i="12" s="1"/>
  <c r="CI120" i="12"/>
  <c r="CJ120" i="12" s="1"/>
  <c r="CI118" i="12"/>
  <c r="CJ118" i="12" s="1"/>
  <c r="CI122" i="12"/>
  <c r="CJ122" i="12" s="1"/>
  <c r="CI50" i="12"/>
  <c r="CJ50" i="12" s="1"/>
  <c r="CI16" i="12"/>
  <c r="CJ16" i="12" s="1"/>
  <c r="CI88" i="12"/>
  <c r="CJ88" i="12" s="1"/>
  <c r="CI39" i="12"/>
  <c r="CJ39" i="12" s="1"/>
  <c r="CI65" i="12"/>
  <c r="CJ65" i="12" s="1"/>
  <c r="CI139" i="12"/>
  <c r="CJ139" i="12" s="1"/>
  <c r="CI77" i="12"/>
  <c r="CJ77" i="12" s="1"/>
  <c r="CI130" i="12"/>
  <c r="CJ130" i="12" s="1"/>
  <c r="CI138" i="12"/>
  <c r="CJ138" i="12" s="1"/>
  <c r="CI142" i="12"/>
  <c r="CJ142" i="12" s="1"/>
  <c r="CI129" i="12"/>
  <c r="CJ129" i="12" s="1"/>
  <c r="CI97" i="12"/>
  <c r="CJ97" i="12" s="1"/>
  <c r="CI38" i="12"/>
  <c r="CJ38" i="12" s="1"/>
  <c r="CI83" i="12"/>
  <c r="CJ83" i="12" s="1"/>
  <c r="CI134" i="12"/>
  <c r="CJ134" i="12" s="1"/>
  <c r="CI37" i="12"/>
  <c r="CJ37" i="12" s="1"/>
  <c r="CI147" i="12"/>
  <c r="CJ147" i="12" s="1"/>
  <c r="CI125" i="12"/>
  <c r="CJ125" i="12" s="1"/>
  <c r="CI23" i="12"/>
  <c r="CJ23" i="12" s="1"/>
  <c r="CI11" i="12"/>
  <c r="CJ11" i="12" s="1"/>
  <c r="CI35" i="12"/>
  <c r="CJ35" i="12" s="1"/>
  <c r="CI32" i="12"/>
  <c r="CJ32" i="12" s="1"/>
  <c r="CI113" i="12"/>
  <c r="CJ113" i="12" s="1"/>
  <c r="CI54" i="12"/>
  <c r="CJ54" i="12" s="1"/>
  <c r="CI105" i="12"/>
  <c r="CJ105" i="12" s="1"/>
  <c r="CI40" i="12"/>
  <c r="CJ40" i="12" s="1"/>
  <c r="CI140" i="12"/>
  <c r="CJ140" i="12" s="1"/>
  <c r="CI22" i="12"/>
  <c r="CJ22" i="12" s="1"/>
  <c r="CI95" i="12"/>
  <c r="CJ95" i="12" s="1"/>
  <c r="CI41" i="12"/>
  <c r="CJ41" i="12" s="1"/>
  <c r="CI55" i="12"/>
  <c r="CJ55" i="12" s="1"/>
  <c r="CI44" i="12"/>
  <c r="CJ44" i="12" s="1"/>
  <c r="CI8" i="12"/>
  <c r="CJ8" i="12" s="1"/>
  <c r="CI89" i="12"/>
  <c r="CJ89" i="12" s="1"/>
  <c r="CI21" i="12"/>
  <c r="CJ21" i="12" s="1"/>
  <c r="CI86" i="12"/>
  <c r="CJ86" i="12" s="1"/>
  <c r="CI93" i="12"/>
  <c r="CJ93" i="12" s="1"/>
  <c r="CI112" i="12"/>
  <c r="CJ112" i="12" s="1"/>
  <c r="CI25" i="12"/>
  <c r="CJ25" i="12" s="1"/>
  <c r="CI135" i="12"/>
  <c r="CJ135" i="12" s="1"/>
  <c r="CI92" i="12"/>
  <c r="CJ92" i="12" s="1"/>
  <c r="CI30" i="12"/>
  <c r="CJ30" i="12" s="1"/>
  <c r="CI161" i="12"/>
  <c r="CJ161" i="12" s="1"/>
  <c r="CI68" i="12"/>
  <c r="CJ68" i="12" s="1"/>
  <c r="CI14" i="12"/>
  <c r="CJ14" i="12" s="1"/>
  <c r="CI109" i="12"/>
  <c r="CJ109" i="12" s="1"/>
  <c r="CI143" i="12"/>
  <c r="CJ143" i="12" s="1"/>
  <c r="CI13" i="12"/>
  <c r="CJ13" i="12" s="1"/>
  <c r="CI4" i="12"/>
  <c r="CJ4" i="12" s="1"/>
  <c r="CI108" i="12"/>
  <c r="CJ108" i="12" s="1"/>
  <c r="CI85" i="12"/>
  <c r="CJ85" i="12" s="1"/>
  <c r="CI78" i="12"/>
  <c r="CJ78" i="12" s="1"/>
  <c r="CI52" i="12"/>
  <c r="CJ52" i="12" s="1"/>
  <c r="CI99" i="12"/>
  <c r="CJ99" i="12" s="1"/>
  <c r="CI149" i="12"/>
  <c r="CJ149" i="12" s="1"/>
  <c r="CI48" i="12"/>
  <c r="CJ48" i="12" s="1"/>
  <c r="CI62" i="12"/>
  <c r="CJ62" i="12" s="1"/>
  <c r="CI157" i="12"/>
  <c r="CJ157" i="12" s="1"/>
  <c r="CI31" i="12"/>
  <c r="CJ31" i="12" s="1"/>
  <c r="CI18" i="12"/>
  <c r="CJ18" i="12" s="1"/>
  <c r="CI96" i="12"/>
  <c r="CJ96" i="12" s="1"/>
  <c r="CI43" i="12"/>
  <c r="CJ43" i="12" s="1"/>
  <c r="CI27" i="12"/>
  <c r="CJ27" i="12" s="1"/>
  <c r="CI132" i="12"/>
  <c r="CJ132" i="12" s="1"/>
  <c r="CI34" i="12"/>
  <c r="CJ34" i="12" s="1"/>
  <c r="CI82" i="12"/>
  <c r="CJ82" i="12" s="1"/>
  <c r="CI49" i="12"/>
  <c r="CJ49" i="12" s="1"/>
  <c r="CI12" i="12"/>
  <c r="CJ12" i="12" s="1"/>
  <c r="CI126" i="12"/>
  <c r="CJ126" i="12" s="1"/>
  <c r="CI70" i="12"/>
  <c r="CJ70" i="12" s="1"/>
  <c r="CI127" i="12"/>
  <c r="CJ127" i="12" s="1"/>
  <c r="CI53" i="12"/>
  <c r="CJ53" i="12" s="1"/>
  <c r="CI19" i="12"/>
  <c r="CJ19" i="12" s="1"/>
  <c r="CI87" i="12"/>
  <c r="CJ87" i="12" s="1"/>
  <c r="CI155" i="12"/>
  <c r="CJ155" i="12" s="1"/>
  <c r="CI75" i="12"/>
  <c r="CJ75" i="12" s="1"/>
  <c r="CI91" i="12"/>
  <c r="CJ91" i="12" s="1"/>
  <c r="CI128" i="12"/>
  <c r="CJ128" i="12" s="1"/>
  <c r="CI2" i="12"/>
  <c r="CJ2" i="12" s="1"/>
  <c r="BY162" i="12"/>
  <c r="BZ49" i="12" s="1"/>
  <c r="CA49" i="12" s="1"/>
  <c r="CB49" i="12" l="1"/>
  <c r="CD49" i="12" s="1"/>
  <c r="CK49" i="12"/>
  <c r="CL49" i="12" s="1"/>
  <c r="BZ42" i="12"/>
  <c r="CA42" i="12" s="1"/>
  <c r="BZ128" i="12"/>
  <c r="CA128" i="12" s="1"/>
  <c r="BZ20" i="12"/>
  <c r="CA20" i="12" s="1"/>
  <c r="BZ146" i="12"/>
  <c r="CA146" i="12" s="1"/>
  <c r="BZ90" i="12"/>
  <c r="CA90" i="12" s="1"/>
  <c r="BZ101" i="12"/>
  <c r="CA101" i="12" s="1"/>
  <c r="BZ71" i="12"/>
  <c r="CA71" i="12" s="1"/>
  <c r="BZ124" i="12"/>
  <c r="CA124" i="12" s="1"/>
  <c r="BZ102" i="12"/>
  <c r="CA102" i="12" s="1"/>
  <c r="BZ111" i="12"/>
  <c r="CA111" i="12" s="1"/>
  <c r="BZ33" i="12"/>
  <c r="CA33" i="12" s="1"/>
  <c r="BZ119" i="12"/>
  <c r="CA119" i="12" s="1"/>
  <c r="BZ144" i="12"/>
  <c r="CA144" i="12" s="1"/>
  <c r="BZ148" i="12"/>
  <c r="CA148" i="12" s="1"/>
  <c r="BZ67" i="12"/>
  <c r="CA67" i="12" s="1"/>
  <c r="BZ36" i="12"/>
  <c r="CA36" i="12" s="1"/>
  <c r="BZ3" i="12"/>
  <c r="CA3" i="12" s="1"/>
  <c r="BZ158" i="12"/>
  <c r="CA158" i="12" s="1"/>
  <c r="BZ81" i="12"/>
  <c r="CA81" i="12" s="1"/>
  <c r="BZ64" i="12"/>
  <c r="CA64" i="12" s="1"/>
  <c r="BZ46" i="12"/>
  <c r="CA46" i="12" s="1"/>
  <c r="BZ121" i="12"/>
  <c r="CA121" i="12" s="1"/>
  <c r="BZ57" i="12"/>
  <c r="CA57" i="12" s="1"/>
  <c r="BZ123" i="12"/>
  <c r="CA123" i="12" s="1"/>
  <c r="BZ159" i="12"/>
  <c r="CA159" i="12" s="1"/>
  <c r="BZ72" i="12"/>
  <c r="CA72" i="12" s="1"/>
  <c r="BZ153" i="12"/>
  <c r="CA153" i="12" s="1"/>
  <c r="BZ84" i="12"/>
  <c r="CA84" i="12" s="1"/>
  <c r="BZ10" i="12"/>
  <c r="CA10" i="12" s="1"/>
  <c r="BZ116" i="12"/>
  <c r="CA116" i="12" s="1"/>
  <c r="BZ47" i="12"/>
  <c r="CA47" i="12" s="1"/>
  <c r="BZ151" i="12"/>
  <c r="CA151" i="12" s="1"/>
  <c r="BZ28" i="12"/>
  <c r="CA28" i="12" s="1"/>
  <c r="BZ103" i="12"/>
  <c r="CA103" i="12" s="1"/>
  <c r="BZ106" i="12"/>
  <c r="CA106" i="12" s="1"/>
  <c r="BZ107" i="12"/>
  <c r="CA107" i="12" s="1"/>
  <c r="BZ141" i="12"/>
  <c r="CA141" i="12" s="1"/>
  <c r="BZ69" i="12"/>
  <c r="CA69" i="12" s="1"/>
  <c r="BZ117" i="12"/>
  <c r="CA117" i="12" s="1"/>
  <c r="BZ59" i="12"/>
  <c r="CA59" i="12" s="1"/>
  <c r="BZ15" i="12"/>
  <c r="CA15" i="12" s="1"/>
  <c r="BZ156" i="12"/>
  <c r="CA156" i="12" s="1"/>
  <c r="BZ76" i="12"/>
  <c r="CA76" i="12" s="1"/>
  <c r="BZ150" i="12"/>
  <c r="CA150" i="12" s="1"/>
  <c r="BZ100" i="12"/>
  <c r="CA100" i="12" s="1"/>
  <c r="BZ136" i="12"/>
  <c r="CA136" i="12" s="1"/>
  <c r="BZ60" i="12"/>
  <c r="CA60" i="12" s="1"/>
  <c r="BZ26" i="12"/>
  <c r="CA26" i="12" s="1"/>
  <c r="BZ45" i="12"/>
  <c r="CA45" i="12" s="1"/>
  <c r="BZ98" i="12"/>
  <c r="CA98" i="12" s="1"/>
  <c r="BZ24" i="12"/>
  <c r="CA24" i="12" s="1"/>
  <c r="BZ7" i="12"/>
  <c r="CA7" i="12" s="1"/>
  <c r="BZ137" i="12"/>
  <c r="CA137" i="12" s="1"/>
  <c r="BZ115" i="12"/>
  <c r="CA115" i="12" s="1"/>
  <c r="BZ80" i="12"/>
  <c r="CA80" i="12" s="1"/>
  <c r="BZ133" i="12"/>
  <c r="CA133" i="12" s="1"/>
  <c r="BZ114" i="12"/>
  <c r="CA114" i="12" s="1"/>
  <c r="BZ160" i="12"/>
  <c r="CA160" i="12" s="1"/>
  <c r="BZ131" i="12"/>
  <c r="CA131" i="12" s="1"/>
  <c r="BZ9" i="12"/>
  <c r="CA9" i="12" s="1"/>
  <c r="BZ94" i="12"/>
  <c r="CA94" i="12" s="1"/>
  <c r="BZ104" i="12"/>
  <c r="CA104" i="12" s="1"/>
  <c r="BZ17" i="12"/>
  <c r="CA17" i="12" s="1"/>
  <c r="BZ63" i="12"/>
  <c r="CA63" i="12" s="1"/>
  <c r="BZ152" i="12"/>
  <c r="CA152" i="12" s="1"/>
  <c r="BZ110" i="12"/>
  <c r="CA110" i="12" s="1"/>
  <c r="BZ51" i="12"/>
  <c r="CA51" i="12" s="1"/>
  <c r="BZ56" i="12"/>
  <c r="CA56" i="12" s="1"/>
  <c r="BZ145" i="12"/>
  <c r="CA145" i="12" s="1"/>
  <c r="BZ61" i="12"/>
  <c r="CA61" i="12" s="1"/>
  <c r="BZ5" i="12"/>
  <c r="CA5" i="12" s="1"/>
  <c r="BZ77" i="12"/>
  <c r="CA77" i="12" s="1"/>
  <c r="BZ112" i="12"/>
  <c r="CA112" i="12" s="1"/>
  <c r="BZ31" i="12"/>
  <c r="CA31" i="12" s="1"/>
  <c r="BZ62" i="12"/>
  <c r="CA62" i="12" s="1"/>
  <c r="BZ109" i="12"/>
  <c r="CA109" i="12" s="1"/>
  <c r="BZ139" i="12"/>
  <c r="CA139" i="12" s="1"/>
  <c r="BZ11" i="12"/>
  <c r="CA11" i="12" s="1"/>
  <c r="BZ35" i="12"/>
  <c r="CA35" i="12" s="1"/>
  <c r="BZ53" i="12"/>
  <c r="CA53" i="12" s="1"/>
  <c r="BZ120" i="12"/>
  <c r="CA120" i="12" s="1"/>
  <c r="BZ130" i="12"/>
  <c r="CA130" i="12" s="1"/>
  <c r="BZ125" i="12"/>
  <c r="CA125" i="12" s="1"/>
  <c r="BZ48" i="12"/>
  <c r="CA48" i="12" s="1"/>
  <c r="BZ30" i="12"/>
  <c r="CA30" i="12" s="1"/>
  <c r="BZ8" i="12"/>
  <c r="CA8" i="12" s="1"/>
  <c r="BZ18" i="12"/>
  <c r="CA18" i="12" s="1"/>
  <c r="BZ82" i="12"/>
  <c r="CA82" i="12" s="1"/>
  <c r="BZ74" i="12"/>
  <c r="CA74" i="12" s="1"/>
  <c r="BZ96" i="12"/>
  <c r="CA96" i="12" s="1"/>
  <c r="BZ50" i="12"/>
  <c r="CA50" i="12" s="1"/>
  <c r="BZ43" i="12"/>
  <c r="CA43" i="12" s="1"/>
  <c r="BZ129" i="12"/>
  <c r="CA129" i="12" s="1"/>
  <c r="BZ89" i="12"/>
  <c r="CA89" i="12" s="1"/>
  <c r="BZ85" i="12"/>
  <c r="CA85" i="12" s="1"/>
  <c r="BZ16" i="12"/>
  <c r="CA16" i="12" s="1"/>
  <c r="BZ127" i="12"/>
  <c r="CA127" i="12" s="1"/>
  <c r="BZ75" i="12"/>
  <c r="CA75" i="12" s="1"/>
  <c r="BZ41" i="12"/>
  <c r="CA41" i="12" s="1"/>
  <c r="BZ66" i="12"/>
  <c r="CA66" i="12" s="1"/>
  <c r="BZ38" i="12"/>
  <c r="CA38" i="12" s="1"/>
  <c r="BZ126" i="12"/>
  <c r="CA126" i="12" s="1"/>
  <c r="BZ154" i="12"/>
  <c r="CA154" i="12" s="1"/>
  <c r="BZ13" i="12"/>
  <c r="CA13" i="12" s="1"/>
  <c r="BZ113" i="12"/>
  <c r="CA113" i="12" s="1"/>
  <c r="BZ155" i="12"/>
  <c r="CA155" i="12" s="1"/>
  <c r="BZ79" i="12"/>
  <c r="CA79" i="12" s="1"/>
  <c r="BZ86" i="12"/>
  <c r="CA86" i="12" s="1"/>
  <c r="BZ78" i="12"/>
  <c r="CA78" i="12" s="1"/>
  <c r="BZ32" i="12"/>
  <c r="CA32" i="12" s="1"/>
  <c r="BZ134" i="12"/>
  <c r="CA134" i="12" s="1"/>
  <c r="BZ161" i="12"/>
  <c r="CA161" i="12" s="1"/>
  <c r="BZ44" i="12"/>
  <c r="CA44" i="12" s="1"/>
  <c r="BZ99" i="12"/>
  <c r="CA99" i="12" s="1"/>
  <c r="BZ65" i="12"/>
  <c r="CA65" i="12" s="1"/>
  <c r="BZ29" i="12"/>
  <c r="CA29" i="12" s="1"/>
  <c r="BZ37" i="12"/>
  <c r="CA37" i="12" s="1"/>
  <c r="BZ132" i="12"/>
  <c r="CA132" i="12" s="1"/>
  <c r="BZ6" i="12"/>
  <c r="CA6" i="12" s="1"/>
  <c r="BZ142" i="12"/>
  <c r="CA142" i="12" s="1"/>
  <c r="BZ12" i="12"/>
  <c r="CA12" i="12" s="1"/>
  <c r="BZ27" i="12"/>
  <c r="CA27" i="12" s="1"/>
  <c r="BZ25" i="12"/>
  <c r="CA25" i="12" s="1"/>
  <c r="BZ157" i="12"/>
  <c r="CA157" i="12" s="1"/>
  <c r="BZ149" i="12"/>
  <c r="CA149" i="12" s="1"/>
  <c r="BZ4" i="12"/>
  <c r="CA4" i="12" s="1"/>
  <c r="BZ58" i="12"/>
  <c r="CA58" i="12" s="1"/>
  <c r="BZ70" i="12"/>
  <c r="CA70" i="12" s="1"/>
  <c r="BZ52" i="12"/>
  <c r="CA52" i="12" s="1"/>
  <c r="BZ95" i="12"/>
  <c r="CA95" i="12" s="1"/>
  <c r="BZ97" i="12"/>
  <c r="CA97" i="12" s="1"/>
  <c r="BZ93" i="12"/>
  <c r="CA93" i="12" s="1"/>
  <c r="BZ91" i="12"/>
  <c r="CA91" i="12" s="1"/>
  <c r="BZ19" i="12"/>
  <c r="CA19" i="12" s="1"/>
  <c r="BZ39" i="12"/>
  <c r="CA39" i="12" s="1"/>
  <c r="BZ147" i="12"/>
  <c r="CA147" i="12" s="1"/>
  <c r="BZ118" i="12"/>
  <c r="CA118" i="12" s="1"/>
  <c r="BZ23" i="12"/>
  <c r="CA23" i="12" s="1"/>
  <c r="BZ40" i="12"/>
  <c r="CA40" i="12" s="1"/>
  <c r="BZ135" i="12"/>
  <c r="CA135" i="12" s="1"/>
  <c r="BZ105" i="12"/>
  <c r="CA105" i="12" s="1"/>
  <c r="BZ54" i="12"/>
  <c r="CA54" i="12" s="1"/>
  <c r="BZ92" i="12"/>
  <c r="CA92" i="12" s="1"/>
  <c r="BZ108" i="12"/>
  <c r="CA108" i="12" s="1"/>
  <c r="BZ21" i="12"/>
  <c r="CA21" i="12" s="1"/>
  <c r="BZ83" i="12"/>
  <c r="CA83" i="12" s="1"/>
  <c r="BZ68" i="12"/>
  <c r="CA68" i="12" s="1"/>
  <c r="BZ73" i="12"/>
  <c r="CA73" i="12" s="1"/>
  <c r="BZ88" i="12"/>
  <c r="CA88" i="12" s="1"/>
  <c r="BZ143" i="12"/>
  <c r="CA143" i="12" s="1"/>
  <c r="BZ122" i="12"/>
  <c r="CA122" i="12" s="1"/>
  <c r="BZ55" i="12"/>
  <c r="CA55" i="12" s="1"/>
  <c r="BZ140" i="12"/>
  <c r="CA140" i="12" s="1"/>
  <c r="BZ14" i="12"/>
  <c r="CA14" i="12" s="1"/>
  <c r="BZ138" i="12"/>
  <c r="CA138" i="12" s="1"/>
  <c r="BZ22" i="12"/>
  <c r="CA22" i="12" s="1"/>
  <c r="BZ87" i="12"/>
  <c r="CA87" i="12" s="1"/>
  <c r="BZ34" i="12"/>
  <c r="CA34" i="12" s="1"/>
  <c r="BZ2" i="12"/>
  <c r="CA2" i="12" s="1"/>
  <c r="CK2" i="12" s="1"/>
  <c r="CL2" i="12" s="1"/>
  <c r="CJ162" i="12"/>
  <c r="CI162" i="12"/>
  <c r="CK52" i="12" l="1"/>
  <c r="CL52" i="12" s="1"/>
  <c r="CB52" i="12"/>
  <c r="CD52" i="12" s="1"/>
  <c r="CK127" i="12"/>
  <c r="CL127" i="12" s="1"/>
  <c r="CB127" i="12"/>
  <c r="CD127" i="12" s="1"/>
  <c r="CK152" i="12"/>
  <c r="CL152" i="12" s="1"/>
  <c r="CB152" i="12"/>
  <c r="CD152" i="12" s="1"/>
  <c r="CK28" i="12"/>
  <c r="CL28" i="12" s="1"/>
  <c r="CB28" i="12"/>
  <c r="CD28" i="12" s="1"/>
  <c r="CB108" i="12"/>
  <c r="CD108" i="12" s="1"/>
  <c r="CK108" i="12"/>
  <c r="CL108" i="12" s="1"/>
  <c r="CK161" i="12"/>
  <c r="CL161" i="12" s="1"/>
  <c r="CB161" i="12"/>
  <c r="CD161" i="12" s="1"/>
  <c r="CB53" i="12"/>
  <c r="CD53" i="12" s="1"/>
  <c r="CK53" i="12"/>
  <c r="CL53" i="12" s="1"/>
  <c r="CB26" i="12"/>
  <c r="CD26" i="12" s="1"/>
  <c r="CK26" i="12"/>
  <c r="CL26" i="12" s="1"/>
  <c r="CB124" i="12"/>
  <c r="CD124" i="12" s="1"/>
  <c r="CK124" i="12"/>
  <c r="CL124" i="12" s="1"/>
  <c r="CK58" i="12"/>
  <c r="CL58" i="12" s="1"/>
  <c r="CB58" i="12"/>
  <c r="CD58" i="12" s="1"/>
  <c r="CK85" i="12"/>
  <c r="CL85" i="12" s="1"/>
  <c r="CB85" i="12"/>
  <c r="CD85" i="12" s="1"/>
  <c r="CB17" i="12"/>
  <c r="CD17" i="12" s="1"/>
  <c r="CK17" i="12"/>
  <c r="CL17" i="12" s="1"/>
  <c r="CK47" i="12"/>
  <c r="CL47" i="12" s="1"/>
  <c r="CB47" i="12"/>
  <c r="CD47" i="12" s="1"/>
  <c r="CB4" i="12"/>
  <c r="CD4" i="12" s="1"/>
  <c r="CK4" i="12"/>
  <c r="CL4" i="12" s="1"/>
  <c r="CB89" i="12"/>
  <c r="CD89" i="12" s="1"/>
  <c r="CK89" i="12"/>
  <c r="CL89" i="12" s="1"/>
  <c r="CK104" i="12"/>
  <c r="CL104" i="12" s="1"/>
  <c r="CB104" i="12"/>
  <c r="CD104" i="12" s="1"/>
  <c r="CK121" i="12"/>
  <c r="CL121" i="12" s="1"/>
  <c r="CB121" i="12"/>
  <c r="CD121" i="12" s="1"/>
  <c r="CB34" i="12"/>
  <c r="CD34" i="12" s="1"/>
  <c r="CK34" i="12"/>
  <c r="CL34" i="12" s="1"/>
  <c r="CB14" i="12"/>
  <c r="CD14" i="12" s="1"/>
  <c r="CK14" i="12"/>
  <c r="CL14" i="12" s="1"/>
  <c r="CB83" i="12"/>
  <c r="CD83" i="12" s="1"/>
  <c r="CK83" i="12"/>
  <c r="CL83" i="12" s="1"/>
  <c r="CK23" i="12"/>
  <c r="CL23" i="12" s="1"/>
  <c r="CB23" i="12"/>
  <c r="CD23" i="12" s="1"/>
  <c r="CB95" i="12"/>
  <c r="CD95" i="12" s="1"/>
  <c r="CK95" i="12"/>
  <c r="CL95" i="12" s="1"/>
  <c r="CB27" i="12"/>
  <c r="CD27" i="12" s="1"/>
  <c r="CK27" i="12"/>
  <c r="CL27" i="12" s="1"/>
  <c r="CB99" i="12"/>
  <c r="CD99" i="12" s="1"/>
  <c r="CK99" i="12"/>
  <c r="CL99" i="12" s="1"/>
  <c r="CK155" i="12"/>
  <c r="CL155" i="12" s="1"/>
  <c r="CB155" i="12"/>
  <c r="CD155" i="12" s="1"/>
  <c r="CB75" i="12"/>
  <c r="CD75" i="12" s="1"/>
  <c r="CK75" i="12"/>
  <c r="CL75" i="12" s="1"/>
  <c r="CK96" i="12"/>
  <c r="CL96" i="12" s="1"/>
  <c r="CB96" i="12"/>
  <c r="CD96" i="12" s="1"/>
  <c r="CK130" i="12"/>
  <c r="CL130" i="12" s="1"/>
  <c r="CB130" i="12"/>
  <c r="CD130" i="12" s="1"/>
  <c r="CK31" i="12"/>
  <c r="CL31" i="12" s="1"/>
  <c r="CB31" i="12"/>
  <c r="CD31" i="12" s="1"/>
  <c r="CK110" i="12"/>
  <c r="CL110" i="12" s="1"/>
  <c r="CB110" i="12"/>
  <c r="CD110" i="12" s="1"/>
  <c r="CK160" i="12"/>
  <c r="CL160" i="12" s="1"/>
  <c r="CB160" i="12"/>
  <c r="CD160" i="12" s="1"/>
  <c r="CK98" i="12"/>
  <c r="CL98" i="12" s="1"/>
  <c r="CB98" i="12"/>
  <c r="CD98" i="12" s="1"/>
  <c r="CK156" i="12"/>
  <c r="CL156" i="12" s="1"/>
  <c r="CB156" i="12"/>
  <c r="CD156" i="12" s="1"/>
  <c r="CB103" i="12"/>
  <c r="CD103" i="12" s="1"/>
  <c r="CK103" i="12"/>
  <c r="CL103" i="12" s="1"/>
  <c r="CB72" i="12"/>
  <c r="CD72" i="12" s="1"/>
  <c r="CK72" i="12"/>
  <c r="CL72" i="12" s="1"/>
  <c r="CK158" i="12"/>
  <c r="CL158" i="12" s="1"/>
  <c r="CB158" i="12"/>
  <c r="CD158" i="12" s="1"/>
  <c r="CK111" i="12"/>
  <c r="CL111" i="12" s="1"/>
  <c r="CB111" i="12"/>
  <c r="CD111" i="12" s="1"/>
  <c r="CB140" i="12"/>
  <c r="CD140" i="12" s="1"/>
  <c r="CK140" i="12"/>
  <c r="CL140" i="12" s="1"/>
  <c r="CK12" i="12"/>
  <c r="CL12" i="12" s="1"/>
  <c r="CB12" i="12"/>
  <c r="CD12" i="12" s="1"/>
  <c r="CK74" i="12"/>
  <c r="CL74" i="12" s="1"/>
  <c r="CB74" i="12"/>
  <c r="CD74" i="12" s="1"/>
  <c r="CK114" i="12"/>
  <c r="CL114" i="12" s="1"/>
  <c r="CB114" i="12"/>
  <c r="CD114" i="12" s="1"/>
  <c r="CK3" i="12"/>
  <c r="CL3" i="12" s="1"/>
  <c r="CB3" i="12"/>
  <c r="CD3" i="12" s="1"/>
  <c r="CK42" i="12"/>
  <c r="CL42" i="12" s="1"/>
  <c r="CB42" i="12"/>
  <c r="CD42" i="12" s="1"/>
  <c r="CB147" i="12"/>
  <c r="CD147" i="12" s="1"/>
  <c r="CK147" i="12"/>
  <c r="CL147" i="12" s="1"/>
  <c r="CK13" i="12"/>
  <c r="CL13" i="12" s="1"/>
  <c r="CB13" i="12"/>
  <c r="CD13" i="12" s="1"/>
  <c r="CB77" i="12"/>
  <c r="CD77" i="12" s="1"/>
  <c r="CK77" i="12"/>
  <c r="CL77" i="12" s="1"/>
  <c r="CK59" i="12"/>
  <c r="CL59" i="12" s="1"/>
  <c r="CB59" i="12"/>
  <c r="CD59" i="12" s="1"/>
  <c r="CB36" i="12"/>
  <c r="CD36" i="12" s="1"/>
  <c r="CK36" i="12"/>
  <c r="CL36" i="12" s="1"/>
  <c r="CB92" i="12"/>
  <c r="CD92" i="12" s="1"/>
  <c r="CK92" i="12"/>
  <c r="CL92" i="12" s="1"/>
  <c r="CK134" i="12"/>
  <c r="CL134" i="12" s="1"/>
  <c r="CB134" i="12"/>
  <c r="CD134" i="12" s="1"/>
  <c r="CK18" i="12"/>
  <c r="CL18" i="12" s="1"/>
  <c r="CB18" i="12"/>
  <c r="CD18" i="12" s="1"/>
  <c r="CB60" i="12"/>
  <c r="CD60" i="12" s="1"/>
  <c r="CK60" i="12"/>
  <c r="CL60" i="12" s="1"/>
  <c r="CK67" i="12"/>
  <c r="CL67" i="12" s="1"/>
  <c r="CB67" i="12"/>
  <c r="CD67" i="12" s="1"/>
  <c r="CB143" i="12"/>
  <c r="CD143" i="12" s="1"/>
  <c r="CK143" i="12"/>
  <c r="CL143" i="12" s="1"/>
  <c r="CK132" i="12"/>
  <c r="CL132" i="12" s="1"/>
  <c r="CB132" i="12"/>
  <c r="CD132" i="12" s="1"/>
  <c r="CK8" i="12"/>
  <c r="CL8" i="12" s="1"/>
  <c r="CB8" i="12"/>
  <c r="CD8" i="12" s="1"/>
  <c r="CK115" i="12"/>
  <c r="CL115" i="12" s="1"/>
  <c r="CB115" i="12"/>
  <c r="CD115" i="12" s="1"/>
  <c r="CK101" i="12"/>
  <c r="CL101" i="12" s="1"/>
  <c r="CB101" i="12"/>
  <c r="CD101" i="12" s="1"/>
  <c r="CK87" i="12"/>
  <c r="CL87" i="12" s="1"/>
  <c r="CB87" i="12"/>
  <c r="CD87" i="12" s="1"/>
  <c r="CK88" i="12"/>
  <c r="CL88" i="12" s="1"/>
  <c r="CB88" i="12"/>
  <c r="CD88" i="12" s="1"/>
  <c r="CK105" i="12"/>
  <c r="CL105" i="12" s="1"/>
  <c r="CB105" i="12"/>
  <c r="CD105" i="12" s="1"/>
  <c r="CK91" i="12"/>
  <c r="CL91" i="12" s="1"/>
  <c r="CB91" i="12"/>
  <c r="CD91" i="12" s="1"/>
  <c r="CK149" i="12"/>
  <c r="CL149" i="12" s="1"/>
  <c r="CB149" i="12"/>
  <c r="CD149" i="12" s="1"/>
  <c r="CB37" i="12"/>
  <c r="CD37" i="12" s="1"/>
  <c r="CK37" i="12"/>
  <c r="CL37" i="12" s="1"/>
  <c r="CB78" i="12"/>
  <c r="CD78" i="12" s="1"/>
  <c r="CK78" i="12"/>
  <c r="CL78" i="12" s="1"/>
  <c r="CB38" i="12"/>
  <c r="CD38" i="12" s="1"/>
  <c r="CK38" i="12"/>
  <c r="CL38" i="12" s="1"/>
  <c r="CK129" i="12"/>
  <c r="CL129" i="12" s="1"/>
  <c r="CB129" i="12"/>
  <c r="CD129" i="12" s="1"/>
  <c r="CK30" i="12"/>
  <c r="CL30" i="12" s="1"/>
  <c r="CB30" i="12"/>
  <c r="CD30" i="12" s="1"/>
  <c r="CK139" i="12"/>
  <c r="CL139" i="12" s="1"/>
  <c r="CB139" i="12"/>
  <c r="CD139" i="12" s="1"/>
  <c r="CK145" i="12"/>
  <c r="CL145" i="12" s="1"/>
  <c r="CB145" i="12"/>
  <c r="CD145" i="12" s="1"/>
  <c r="CK94" i="12"/>
  <c r="CL94" i="12" s="1"/>
  <c r="CB94" i="12"/>
  <c r="CD94" i="12" s="1"/>
  <c r="CK137" i="12"/>
  <c r="CL137" i="12" s="1"/>
  <c r="CB137" i="12"/>
  <c r="CD137" i="12" s="1"/>
  <c r="CK100" i="12"/>
  <c r="CL100" i="12" s="1"/>
  <c r="CB100" i="12"/>
  <c r="CD100" i="12" s="1"/>
  <c r="CB141" i="12"/>
  <c r="CD141" i="12" s="1"/>
  <c r="CK141" i="12"/>
  <c r="CL141" i="12" s="1"/>
  <c r="CB10" i="12"/>
  <c r="CD10" i="12" s="1"/>
  <c r="CK10" i="12"/>
  <c r="CL10" i="12" s="1"/>
  <c r="CK46" i="12"/>
  <c r="CL46" i="12" s="1"/>
  <c r="CB46" i="12"/>
  <c r="CD46" i="12" s="1"/>
  <c r="CK144" i="12"/>
  <c r="CL144" i="12" s="1"/>
  <c r="CB144" i="12"/>
  <c r="CD144" i="12" s="1"/>
  <c r="CB90" i="12"/>
  <c r="CD90" i="12" s="1"/>
  <c r="CK90" i="12"/>
  <c r="CL90" i="12" s="1"/>
  <c r="CK118" i="12"/>
  <c r="CL118" i="12" s="1"/>
  <c r="CB118" i="12"/>
  <c r="CD118" i="12" s="1"/>
  <c r="CK113" i="12"/>
  <c r="CL113" i="12" s="1"/>
  <c r="CB113" i="12"/>
  <c r="CD113" i="12" s="1"/>
  <c r="CK112" i="12"/>
  <c r="CL112" i="12" s="1"/>
  <c r="CB112" i="12"/>
  <c r="CD112" i="12" s="1"/>
  <c r="CK15" i="12"/>
  <c r="CL15" i="12" s="1"/>
  <c r="CB15" i="12"/>
  <c r="CD15" i="12" s="1"/>
  <c r="CB102" i="12"/>
  <c r="CD102" i="12" s="1"/>
  <c r="CK102" i="12"/>
  <c r="CL102" i="12" s="1"/>
  <c r="CK55" i="12"/>
  <c r="CL55" i="12" s="1"/>
  <c r="CB55" i="12"/>
  <c r="CD55" i="12" s="1"/>
  <c r="CK142" i="12"/>
  <c r="CL142" i="12" s="1"/>
  <c r="CB142" i="12"/>
  <c r="CD142" i="12" s="1"/>
  <c r="CK82" i="12"/>
  <c r="CL82" i="12" s="1"/>
  <c r="CB82" i="12"/>
  <c r="CD82" i="12" s="1"/>
  <c r="CK133" i="12"/>
  <c r="CL133" i="12" s="1"/>
  <c r="CB133" i="12"/>
  <c r="CD133" i="12" s="1"/>
  <c r="CK123" i="12"/>
  <c r="CL123" i="12" s="1"/>
  <c r="CB123" i="12"/>
  <c r="CD123" i="12" s="1"/>
  <c r="CK122" i="12"/>
  <c r="CL122" i="12" s="1"/>
  <c r="CB122" i="12"/>
  <c r="CD122" i="12" s="1"/>
  <c r="CK6" i="12"/>
  <c r="CL6" i="12" s="1"/>
  <c r="CB6" i="12"/>
  <c r="CD6" i="12" s="1"/>
  <c r="CK35" i="12"/>
  <c r="CL35" i="12" s="1"/>
  <c r="CB35" i="12"/>
  <c r="CD35" i="12" s="1"/>
  <c r="CK80" i="12"/>
  <c r="CL80" i="12" s="1"/>
  <c r="CB80" i="12"/>
  <c r="CD80" i="12" s="1"/>
  <c r="CK57" i="12"/>
  <c r="CL57" i="12" s="1"/>
  <c r="CB57" i="12"/>
  <c r="CD57" i="12" s="1"/>
  <c r="CK128" i="12"/>
  <c r="CL128" i="12" s="1"/>
  <c r="CB128" i="12"/>
  <c r="CD128" i="12" s="1"/>
  <c r="CK54" i="12"/>
  <c r="CL54" i="12" s="1"/>
  <c r="CB54" i="12"/>
  <c r="CD54" i="12" s="1"/>
  <c r="CK32" i="12"/>
  <c r="CL32" i="12" s="1"/>
  <c r="CB32" i="12"/>
  <c r="CD32" i="12" s="1"/>
  <c r="CB11" i="12"/>
  <c r="CD11" i="12" s="1"/>
  <c r="CK11" i="12"/>
  <c r="CL11" i="12" s="1"/>
  <c r="CK136" i="12"/>
  <c r="CL136" i="12" s="1"/>
  <c r="CB136" i="12"/>
  <c r="CD136" i="12" s="1"/>
  <c r="CK148" i="12"/>
  <c r="CL148" i="12" s="1"/>
  <c r="CB148" i="12"/>
  <c r="CD148" i="12" s="1"/>
  <c r="CK73" i="12"/>
  <c r="CL73" i="12" s="1"/>
  <c r="CB73" i="12"/>
  <c r="CD73" i="12" s="1"/>
  <c r="CK135" i="12"/>
  <c r="CL135" i="12" s="1"/>
  <c r="CB135" i="12"/>
  <c r="CD135" i="12" s="1"/>
  <c r="CB93" i="12"/>
  <c r="CD93" i="12" s="1"/>
  <c r="CK93" i="12"/>
  <c r="CL93" i="12" s="1"/>
  <c r="CK157" i="12"/>
  <c r="CL157" i="12" s="1"/>
  <c r="CB157" i="12"/>
  <c r="CD157" i="12" s="1"/>
  <c r="CB29" i="12"/>
  <c r="CD29" i="12" s="1"/>
  <c r="CK29" i="12"/>
  <c r="CL29" i="12" s="1"/>
  <c r="CK86" i="12"/>
  <c r="CL86" i="12" s="1"/>
  <c r="CB86" i="12"/>
  <c r="CD86" i="12" s="1"/>
  <c r="CB66" i="12"/>
  <c r="CD66" i="12" s="1"/>
  <c r="CK66" i="12"/>
  <c r="CL66" i="12" s="1"/>
  <c r="CK43" i="12"/>
  <c r="CL43" i="12" s="1"/>
  <c r="CB43" i="12"/>
  <c r="CD43" i="12" s="1"/>
  <c r="CK48" i="12"/>
  <c r="CL48" i="12" s="1"/>
  <c r="CB48" i="12"/>
  <c r="CD48" i="12" s="1"/>
  <c r="CB109" i="12"/>
  <c r="CD109" i="12" s="1"/>
  <c r="CK109" i="12"/>
  <c r="CL109" i="12" s="1"/>
  <c r="CB56" i="12"/>
  <c r="CD56" i="12" s="1"/>
  <c r="CK56" i="12"/>
  <c r="CL56" i="12" s="1"/>
  <c r="CB9" i="12"/>
  <c r="CD9" i="12" s="1"/>
  <c r="CK9" i="12"/>
  <c r="CL9" i="12" s="1"/>
  <c r="CB7" i="12"/>
  <c r="CD7" i="12" s="1"/>
  <c r="CK7" i="12"/>
  <c r="CL7" i="12" s="1"/>
  <c r="CB150" i="12"/>
  <c r="CD150" i="12" s="1"/>
  <c r="CK150" i="12"/>
  <c r="CL150" i="12" s="1"/>
  <c r="CB107" i="12"/>
  <c r="CD107" i="12" s="1"/>
  <c r="CK107" i="12"/>
  <c r="CL107" i="12" s="1"/>
  <c r="CK84" i="12"/>
  <c r="CL84" i="12" s="1"/>
  <c r="CB84" i="12"/>
  <c r="CD84" i="12" s="1"/>
  <c r="CB64" i="12"/>
  <c r="CD64" i="12" s="1"/>
  <c r="CK64" i="12"/>
  <c r="CL64" i="12" s="1"/>
  <c r="CK119" i="12"/>
  <c r="CL119" i="12" s="1"/>
  <c r="CB119" i="12"/>
  <c r="CD119" i="12"/>
  <c r="CK146" i="12"/>
  <c r="CL146" i="12" s="1"/>
  <c r="CB146" i="12"/>
  <c r="CD146" i="12" s="1"/>
  <c r="CB21" i="12"/>
  <c r="CD21" i="12" s="1"/>
  <c r="CK21" i="12"/>
  <c r="CL21" i="12" s="1"/>
  <c r="CK44" i="12"/>
  <c r="CL44" i="12" s="1"/>
  <c r="CB44" i="12"/>
  <c r="CD44" i="12" s="1"/>
  <c r="CK120" i="12"/>
  <c r="CL120" i="12" s="1"/>
  <c r="CB120" i="12"/>
  <c r="CD120" i="12" s="1"/>
  <c r="CB45" i="12"/>
  <c r="CD45" i="12" s="1"/>
  <c r="CK45" i="12"/>
  <c r="CL45" i="12" s="1"/>
  <c r="CK159" i="12"/>
  <c r="CL159" i="12" s="1"/>
  <c r="CB159" i="12"/>
  <c r="CD159" i="12" s="1"/>
  <c r="CK70" i="12"/>
  <c r="CL70" i="12" s="1"/>
  <c r="CB70" i="12"/>
  <c r="CD70" i="12" s="1"/>
  <c r="CK16" i="12"/>
  <c r="CL16" i="12" s="1"/>
  <c r="CB16" i="12"/>
  <c r="CD16" i="12" s="1"/>
  <c r="CK63" i="12"/>
  <c r="CL63" i="12" s="1"/>
  <c r="CB63" i="12"/>
  <c r="CD63" i="12" s="1"/>
  <c r="CK151" i="12"/>
  <c r="CL151" i="12" s="1"/>
  <c r="CB151" i="12"/>
  <c r="CD151" i="12" s="1"/>
  <c r="CK39" i="12"/>
  <c r="CL39" i="12" s="1"/>
  <c r="CB39" i="12"/>
  <c r="CD39" i="12" s="1"/>
  <c r="CK154" i="12"/>
  <c r="CL154" i="12" s="1"/>
  <c r="CB154" i="12"/>
  <c r="CD154" i="12" s="1"/>
  <c r="CK5" i="12"/>
  <c r="CL5" i="12" s="1"/>
  <c r="CB5" i="12"/>
  <c r="CD5" i="12" s="1"/>
  <c r="CB117" i="12"/>
  <c r="CD117" i="12" s="1"/>
  <c r="CK117" i="12"/>
  <c r="CL117" i="12" s="1"/>
  <c r="CK71" i="12"/>
  <c r="CL71" i="12" s="1"/>
  <c r="CB71" i="12"/>
  <c r="CD71" i="12" s="1"/>
  <c r="CB19" i="12"/>
  <c r="CD19" i="12" s="1"/>
  <c r="CK19" i="12"/>
  <c r="CL19" i="12" s="1"/>
  <c r="CB126" i="12"/>
  <c r="CD126" i="12" s="1"/>
  <c r="CK126" i="12"/>
  <c r="CL126" i="12" s="1"/>
  <c r="CB61" i="12"/>
  <c r="CD61" i="12" s="1"/>
  <c r="CK61" i="12"/>
  <c r="CL61" i="12" s="1"/>
  <c r="CK69" i="12"/>
  <c r="CL69" i="12" s="1"/>
  <c r="CB69" i="12"/>
  <c r="CD69" i="12" s="1"/>
  <c r="CK116" i="12"/>
  <c r="CL116" i="12" s="1"/>
  <c r="CB116" i="12"/>
  <c r="CD116" i="12" s="1"/>
  <c r="CB22" i="12"/>
  <c r="CD22" i="12" s="1"/>
  <c r="CK22" i="12"/>
  <c r="CL22" i="12" s="1"/>
  <c r="CK138" i="12"/>
  <c r="CL138" i="12" s="1"/>
  <c r="CB138" i="12"/>
  <c r="CD138" i="12" s="1"/>
  <c r="CB68" i="12"/>
  <c r="CD68" i="12" s="1"/>
  <c r="CK68" i="12"/>
  <c r="CL68" i="12" s="1"/>
  <c r="CB40" i="12"/>
  <c r="CD40" i="12" s="1"/>
  <c r="CK40" i="12"/>
  <c r="CL40" i="12" s="1"/>
  <c r="CK97" i="12"/>
  <c r="CL97" i="12" s="1"/>
  <c r="CB97" i="12"/>
  <c r="CD97" i="12" s="1"/>
  <c r="CK25" i="12"/>
  <c r="CL25" i="12" s="1"/>
  <c r="CB25" i="12"/>
  <c r="CD25" i="12" s="1"/>
  <c r="CK65" i="12"/>
  <c r="CL65" i="12" s="1"/>
  <c r="CB65" i="12"/>
  <c r="CD65" i="12" s="1"/>
  <c r="CK79" i="12"/>
  <c r="CL79" i="12" s="1"/>
  <c r="CB79" i="12"/>
  <c r="CD79" i="12" s="1"/>
  <c r="CB41" i="12"/>
  <c r="CD41" i="12" s="1"/>
  <c r="CK41" i="12"/>
  <c r="CL41" i="12" s="1"/>
  <c r="CB50" i="12"/>
  <c r="CD50" i="12" s="1"/>
  <c r="CK50" i="12"/>
  <c r="CL50" i="12" s="1"/>
  <c r="CB125" i="12"/>
  <c r="CD125" i="12" s="1"/>
  <c r="CK125" i="12"/>
  <c r="CL125" i="12" s="1"/>
  <c r="CK62" i="12"/>
  <c r="CL62" i="12" s="1"/>
  <c r="CB62" i="12"/>
  <c r="CD62" i="12"/>
  <c r="CK51" i="12"/>
  <c r="CL51" i="12" s="1"/>
  <c r="CB51" i="12"/>
  <c r="CD51" i="12" s="1"/>
  <c r="CK131" i="12"/>
  <c r="CL131" i="12" s="1"/>
  <c r="CB131" i="12"/>
  <c r="CD131" i="12" s="1"/>
  <c r="CK24" i="12"/>
  <c r="CL24" i="12" s="1"/>
  <c r="CB24" i="12"/>
  <c r="CD24" i="12" s="1"/>
  <c r="CB76" i="12"/>
  <c r="CD76" i="12" s="1"/>
  <c r="CK76" i="12"/>
  <c r="CL76" i="12" s="1"/>
  <c r="CK106" i="12"/>
  <c r="CL106" i="12" s="1"/>
  <c r="CB106" i="12"/>
  <c r="CD106" i="12" s="1"/>
  <c r="CK153" i="12"/>
  <c r="CL153" i="12" s="1"/>
  <c r="CB153" i="12"/>
  <c r="CD153" i="12" s="1"/>
  <c r="CB81" i="12"/>
  <c r="CD81" i="12" s="1"/>
  <c r="CK81" i="12"/>
  <c r="CL81" i="12" s="1"/>
  <c r="CB33" i="12"/>
  <c r="CD33" i="12" s="1"/>
  <c r="CK33" i="12"/>
  <c r="CL33" i="12" s="1"/>
  <c r="CK20" i="12"/>
  <c r="CL20" i="12" s="1"/>
  <c r="CB20" i="12"/>
  <c r="CD20" i="12" s="1"/>
  <c r="CB2" i="12"/>
  <c r="CD2" i="12" s="1"/>
  <c r="CA162" i="12"/>
  <c r="BZ162" i="12"/>
</calcChain>
</file>

<file path=xl/sharedStrings.xml><?xml version="1.0" encoding="utf-8"?>
<sst xmlns="http://schemas.openxmlformats.org/spreadsheetml/2006/main" count="320" uniqueCount="317">
  <si>
    <t>stock</t>
  </si>
  <si>
    <t>Fid</t>
  </si>
  <si>
    <t>RSI</t>
  </si>
  <si>
    <t>fid (ALL)</t>
  </si>
  <si>
    <t>fidRoll</t>
  </si>
  <si>
    <t>fidRoth</t>
  </si>
  <si>
    <t>fidSI</t>
  </si>
  <si>
    <t>Acct</t>
  </si>
  <si>
    <t>Etrade</t>
  </si>
  <si>
    <t>Total</t>
  </si>
  <si>
    <t>FidDiff</t>
  </si>
  <si>
    <t>SUM</t>
  </si>
  <si>
    <t>Invest</t>
  </si>
  <si>
    <t>ET$</t>
  </si>
  <si>
    <t>ETTarget</t>
  </si>
  <si>
    <t>ETDiff</t>
  </si>
  <si>
    <t>FidTarget</t>
  </si>
  <si>
    <t>Upward</t>
  </si>
  <si>
    <t>Downward</t>
  </si>
  <si>
    <t>RSIRev</t>
  </si>
  <si>
    <t>PctInvested</t>
  </si>
  <si>
    <t>TotalIn</t>
  </si>
  <si>
    <t>LoHiAdj</t>
  </si>
  <si>
    <t>DIRECTION</t>
  </si>
  <si>
    <t>down</t>
  </si>
  <si>
    <t>direction</t>
  </si>
  <si>
    <t>dev_quantile</t>
  </si>
  <si>
    <t>fair_value_mult</t>
  </si>
  <si>
    <t>drop</t>
  </si>
  <si>
    <t>climb</t>
  </si>
  <si>
    <t>geomean</t>
  </si>
  <si>
    <t>score</t>
  </si>
  <si>
    <t>statusAdj</t>
  </si>
  <si>
    <t>sharpe</t>
  </si>
  <si>
    <t>dirMult</t>
  </si>
  <si>
    <t>TotalTarget</t>
  </si>
  <si>
    <t>fair val &gt;</t>
  </si>
  <si>
    <t>&lt;</t>
  </si>
  <si>
    <t>q &gt;</t>
  </si>
  <si>
    <t xml:space="preserve">&lt; </t>
  </si>
  <si>
    <t>climb &gt;</t>
  </si>
  <si>
    <t>drop &lt;</t>
  </si>
  <si>
    <t>geomean &gt;</t>
  </si>
  <si>
    <t>score &gt;</t>
  </si>
  <si>
    <t>rsi &gt;</t>
  </si>
  <si>
    <t>nUpDown</t>
  </si>
  <si>
    <t>adjSharpe</t>
  </si>
  <si>
    <t>sharpeMin</t>
  </si>
  <si>
    <t>sharpeMax</t>
  </si>
  <si>
    <t>sharpeFinal</t>
  </si>
  <si>
    <t>Buy Greens first, then as needed (No buying Red)</t>
  </si>
  <si>
    <t>Sell Reds first, then as needed (No selling Green)</t>
  </si>
  <si>
    <t>buy_pt_up</t>
  </si>
  <si>
    <t>sell_pt_up</t>
  </si>
  <si>
    <t>buy_pt_down</t>
  </si>
  <si>
    <t>sell_pt_down</t>
  </si>
  <si>
    <t>yestDir</t>
  </si>
  <si>
    <t>meanScore</t>
  </si>
  <si>
    <t>401k</t>
  </si>
  <si>
    <t>1, 2</t>
  </si>
  <si>
    <t>-1, -2</t>
  </si>
  <si>
    <t>5, 6</t>
  </si>
  <si>
    <t>3,  4</t>
  </si>
  <si>
    <t>-5, -6</t>
  </si>
  <si>
    <t>-3, -4</t>
  </si>
  <si>
    <t>TD</t>
  </si>
  <si>
    <t>TDTarget</t>
  </si>
  <si>
    <t>TDDiff</t>
  </si>
  <si>
    <t>price</t>
  </si>
  <si>
    <t>sellPt</t>
  </si>
  <si>
    <t>buyBase</t>
  </si>
  <si>
    <t>sellBase</t>
  </si>
  <si>
    <t>buyPt</t>
  </si>
  <si>
    <t>Amt In</t>
  </si>
  <si>
    <t>Buy Daily</t>
  </si>
  <si>
    <t>Sell Daily</t>
  </si>
  <si>
    <t>Sell Full</t>
  </si>
  <si>
    <t xml:space="preserve">Buy Full </t>
  </si>
  <si>
    <t>Buy Half+</t>
  </si>
  <si>
    <t>Sell Half+</t>
  </si>
  <si>
    <t>portion_self_managed</t>
  </si>
  <si>
    <t>in_self_managed</t>
  </si>
  <si>
    <t>portionNormSelfManaged</t>
  </si>
  <si>
    <t>Self-Managed</t>
  </si>
  <si>
    <t>amtIO</t>
  </si>
  <si>
    <t>fBS</t>
  </si>
  <si>
    <t>diAmt</t>
  </si>
  <si>
    <t>bsPt</t>
  </si>
  <si>
    <t>nShrs</t>
  </si>
  <si>
    <t>currentlyActive</t>
  </si>
  <si>
    <t>statusAdj2</t>
  </si>
  <si>
    <t>dirMult2</t>
  </si>
  <si>
    <t>ssMin</t>
  </si>
  <si>
    <t>ssMax</t>
  </si>
  <si>
    <t>adjSS</t>
  </si>
  <si>
    <t>ssFinal</t>
  </si>
  <si>
    <t xml:space="preserve">TRADE ONLY </t>
  </si>
  <si>
    <t>WHEN AMT</t>
  </si>
  <si>
    <t>IN CHANGES</t>
  </si>
  <si>
    <t>OR</t>
  </si>
  <si>
    <t>RED/GREEN</t>
  </si>
  <si>
    <t>buySellPtET</t>
  </si>
  <si>
    <t>nSharesET</t>
  </si>
  <si>
    <t>PctTargET</t>
  </si>
  <si>
    <t>buySellPtFid</t>
  </si>
  <si>
    <t>nSharesFid</t>
  </si>
  <si>
    <t>pctTargFid</t>
  </si>
  <si>
    <t>upDownCopy</t>
  </si>
  <si>
    <t>ETSY</t>
  </si>
  <si>
    <t>FLGT</t>
  </si>
  <si>
    <t>JD</t>
  </si>
  <si>
    <t>LSPD</t>
  </si>
  <si>
    <t>MTCH</t>
  </si>
  <si>
    <t>NVCR</t>
  </si>
  <si>
    <t>PYPL</t>
  </si>
  <si>
    <t>RDFN</t>
  </si>
  <si>
    <t>RGEN</t>
  </si>
  <si>
    <t>TREX</t>
  </si>
  <si>
    <t>TTD</t>
  </si>
  <si>
    <t>TWLO</t>
  </si>
  <si>
    <t>TWTR</t>
  </si>
  <si>
    <t>XPEV</t>
  </si>
  <si>
    <t>VLD</t>
  </si>
  <si>
    <t>inFid</t>
  </si>
  <si>
    <t>inEt</t>
  </si>
  <si>
    <t>portionET</t>
  </si>
  <si>
    <t>portionFid</t>
  </si>
  <si>
    <t>statusAdj3</t>
  </si>
  <si>
    <t>dirMilt3</t>
  </si>
  <si>
    <t>portionNormFid</t>
  </si>
  <si>
    <t>portionNormET</t>
  </si>
  <si>
    <t>ALL FOOL</t>
  </si>
  <si>
    <t>BLAST OFF</t>
  </si>
  <si>
    <t>ONLY</t>
  </si>
  <si>
    <t>STOCK</t>
  </si>
  <si>
    <t>ADVISOR</t>
  </si>
  <si>
    <t>AND MINE</t>
  </si>
  <si>
    <t>MELI</t>
  </si>
  <si>
    <t>MNST</t>
  </si>
  <si>
    <t>AMD</t>
  </si>
  <si>
    <t>AMRK</t>
  </si>
  <si>
    <t>AMZN</t>
  </si>
  <si>
    <t>BROS</t>
  </si>
  <si>
    <t>BYND</t>
  </si>
  <si>
    <t>DDOG</t>
  </si>
  <si>
    <t>DOCS</t>
  </si>
  <si>
    <t>EDIT</t>
  </si>
  <si>
    <t>GH</t>
  </si>
  <si>
    <t>GMED</t>
  </si>
  <si>
    <t>DUOL</t>
  </si>
  <si>
    <t>ISRG</t>
  </si>
  <si>
    <t>LULU</t>
  </si>
  <si>
    <t>INTG</t>
  </si>
  <si>
    <t>MDB</t>
  </si>
  <si>
    <t>IDXX</t>
  </si>
  <si>
    <t>MSFT</t>
  </si>
  <si>
    <t>NVDA</t>
  </si>
  <si>
    <t>GOOG</t>
  </si>
  <si>
    <t>DOCU</t>
  </si>
  <si>
    <t>OKTA</t>
  </si>
  <si>
    <t>OPEN</t>
  </si>
  <si>
    <t>CHWY</t>
  </si>
  <si>
    <t>PAYC</t>
  </si>
  <si>
    <t>PINS</t>
  </si>
  <si>
    <t>PANW</t>
  </si>
  <si>
    <t>QDEL</t>
  </si>
  <si>
    <t>RBLX</t>
  </si>
  <si>
    <t>RIVN</t>
  </si>
  <si>
    <t>SNOW</t>
  </si>
  <si>
    <t>TASK</t>
  </si>
  <si>
    <t>SHOP</t>
  </si>
  <si>
    <t>TDOC</t>
  </si>
  <si>
    <t>VEEV</t>
  </si>
  <si>
    <t>ZEN</t>
  </si>
  <si>
    <t>ZM</t>
  </si>
  <si>
    <t>UPST</t>
  </si>
  <si>
    <t>AAPL</t>
  </si>
  <si>
    <t>ABMD</t>
  </si>
  <si>
    <t>ABNB</t>
  </si>
  <si>
    <t>ADBE</t>
  </si>
  <si>
    <t>ADYEY</t>
  </si>
  <si>
    <t>ANET</t>
  </si>
  <si>
    <t>ASML</t>
  </si>
  <si>
    <t>AXON</t>
  </si>
  <si>
    <t>PAC</t>
  </si>
  <si>
    <t>ROKU</t>
  </si>
  <si>
    <t>RVLV</t>
  </si>
  <si>
    <t>SE</t>
  </si>
  <si>
    <t>TEAM</t>
  </si>
  <si>
    <t>TTWO</t>
  </si>
  <si>
    <t>TYL</t>
  </si>
  <si>
    <t>wSharpe</t>
  </si>
  <si>
    <t>AMEH</t>
  </si>
  <si>
    <t>APT</t>
  </si>
  <si>
    <t>BYRN</t>
  </si>
  <si>
    <t>EP</t>
  </si>
  <si>
    <t>FCUV</t>
  </si>
  <si>
    <t>GME</t>
  </si>
  <si>
    <t>INTZ</t>
  </si>
  <si>
    <t>MCVT</t>
  </si>
  <si>
    <t>MICS</t>
  </si>
  <si>
    <t>MNMD</t>
  </si>
  <si>
    <t>OMQS</t>
  </si>
  <si>
    <t>POWW</t>
  </si>
  <si>
    <t>RVP</t>
  </si>
  <si>
    <t>VIRT</t>
  </si>
  <si>
    <t>ZYXI</t>
  </si>
  <si>
    <t>CRWD</t>
  </si>
  <si>
    <t>PRPH</t>
  </si>
  <si>
    <t>WAVD</t>
  </si>
  <si>
    <t>WKHS</t>
  </si>
  <si>
    <t>LFMD</t>
  </si>
  <si>
    <t>PETV</t>
  </si>
  <si>
    <t>AMGN</t>
  </si>
  <si>
    <t>LRCX</t>
  </si>
  <si>
    <t>ODFL</t>
  </si>
  <si>
    <t>VRTX</t>
  </si>
  <si>
    <t>SOBR</t>
  </si>
  <si>
    <t>cappedET</t>
  </si>
  <si>
    <t>cappeDFid</t>
  </si>
  <si>
    <t>cappedSlf</t>
  </si>
  <si>
    <t>DTST</t>
  </si>
  <si>
    <t>GGE</t>
  </si>
  <si>
    <t>TSLA</t>
  </si>
  <si>
    <t>DMTarget</t>
  </si>
  <si>
    <t>DMDiff</t>
  </si>
  <si>
    <t>DMAmtIO</t>
  </si>
  <si>
    <t>DMfBS</t>
  </si>
  <si>
    <t>DMdiAmt</t>
  </si>
  <si>
    <t>DMBSPt</t>
  </si>
  <si>
    <t>DMNShares</t>
  </si>
  <si>
    <t>DMIRA</t>
  </si>
  <si>
    <t>PTON</t>
  </si>
  <si>
    <t>https://drive.google.com/drive/folders/11wGnpuH3ZcG_6yy3OCOXjwJdiobPGCqX</t>
  </si>
  <si>
    <t>DYAI</t>
  </si>
  <si>
    <t>HMY</t>
  </si>
  <si>
    <t>statCopy</t>
  </si>
  <si>
    <t>BTTR</t>
  </si>
  <si>
    <t>MOBQ</t>
  </si>
  <si>
    <t>CTGO</t>
  </si>
  <si>
    <t>RMD</t>
  </si>
  <si>
    <t>Owned</t>
  </si>
  <si>
    <t>FKWL</t>
  </si>
  <si>
    <t>CEF</t>
  </si>
  <si>
    <t>CENN</t>
  </si>
  <si>
    <t>RVYL</t>
  </si>
  <si>
    <t>ACN</t>
  </si>
  <si>
    <t>TSCO</t>
  </si>
  <si>
    <t>CGAU</t>
  </si>
  <si>
    <t>HNRG</t>
  </si>
  <si>
    <t>AGI</t>
  </si>
  <si>
    <t>GCBC</t>
  </si>
  <si>
    <t>IDR</t>
  </si>
  <si>
    <t>MTA</t>
  </si>
  <si>
    <t>MA</t>
  </si>
  <si>
    <t>NET</t>
  </si>
  <si>
    <t>SBUX</t>
  </si>
  <si>
    <t>ZEST</t>
  </si>
  <si>
    <t>CVE</t>
  </si>
  <si>
    <t>FSI</t>
  </si>
  <si>
    <t>HBM</t>
  </si>
  <si>
    <t>PACB</t>
  </si>
  <si>
    <t>FNV</t>
  </si>
  <si>
    <t>settled</t>
  </si>
  <si>
    <t>total</t>
  </si>
  <si>
    <t>DIS</t>
  </si>
  <si>
    <t>FTNT</t>
  </si>
  <si>
    <t>MASI</t>
  </si>
  <si>
    <t>SAM</t>
  </si>
  <si>
    <t>CHEF</t>
  </si>
  <si>
    <t>COOP</t>
  </si>
  <si>
    <t>DQ</t>
  </si>
  <si>
    <t>neach</t>
  </si>
  <si>
    <t>lohi</t>
  </si>
  <si>
    <t>lohi2</t>
  </si>
  <si>
    <t>hilo3</t>
  </si>
  <si>
    <t>BRTX</t>
  </si>
  <si>
    <t>ESOA</t>
  </si>
  <si>
    <t>NOW</t>
  </si>
  <si>
    <t>TMUS</t>
  </si>
  <si>
    <t>DGX</t>
  </si>
  <si>
    <t>YORW</t>
  </si>
  <si>
    <t>lh3</t>
  </si>
  <si>
    <t>rsiWt</t>
  </si>
  <si>
    <t>Amt</t>
  </si>
  <si>
    <t>Amt in RSI</t>
  </si>
  <si>
    <t>rsiDollarsTarget</t>
  </si>
  <si>
    <t>dollarsIn</t>
  </si>
  <si>
    <t>ddiff</t>
  </si>
  <si>
    <t>NasdaqRSI</t>
  </si>
  <si>
    <t>RSIFracIn</t>
  </si>
  <si>
    <t>ERIE</t>
  </si>
  <si>
    <t>rsiWtN</t>
  </si>
  <si>
    <t>shWtPos</t>
  </si>
  <si>
    <t>shWNorm</t>
  </si>
  <si>
    <t>rsiShNorm</t>
  </si>
  <si>
    <t>pctDiff</t>
  </si>
  <si>
    <t>SAND</t>
  </si>
  <si>
    <t>TRGP</t>
  </si>
  <si>
    <t>WRN</t>
  </si>
  <si>
    <t>EA</t>
  </si>
  <si>
    <t>CELH</t>
  </si>
  <si>
    <t>ESTE</t>
  </si>
  <si>
    <t>AMRC</t>
  </si>
  <si>
    <t>CLW</t>
  </si>
  <si>
    <t>CSIQ</t>
  </si>
  <si>
    <t>GGB</t>
  </si>
  <si>
    <t>LPLA</t>
  </si>
  <si>
    <t>MTDR</t>
  </si>
  <si>
    <t>PARR</t>
  </si>
  <si>
    <t>PRIM</t>
  </si>
  <si>
    <t>SIX</t>
  </si>
  <si>
    <t>TGLS</t>
  </si>
  <si>
    <t>TITN</t>
  </si>
  <si>
    <t>UTHR</t>
  </si>
  <si>
    <t>VIVO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</si>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</sst>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4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9" borderId="0" xfId="0" applyFill="1"/>
    <xf numFmtId="1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1" fontId="0" fillId="0" borderId="0" xfId="0" applyNumberFormat="1" applyBorder="1"/>
    <xf numFmtId="1" fontId="3" fillId="4" borderId="0" xfId="0" applyNumberFormat="1" applyFont="1" applyFill="1" applyBorder="1"/>
    <xf numFmtId="0" fontId="0" fillId="10" borderId="0" xfId="0" applyFill="1" applyBorder="1"/>
    <xf numFmtId="0" fontId="0" fillId="3" borderId="0" xfId="0" applyFill="1" applyBorder="1"/>
    <xf numFmtId="0" fontId="0" fillId="0" borderId="1" xfId="0" applyFill="1" applyBorder="1"/>
    <xf numFmtId="0" fontId="0" fillId="11" borderId="0" xfId="0" applyFill="1" applyBorder="1"/>
    <xf numFmtId="1" fontId="0" fillId="11" borderId="0" xfId="0" applyNumberFormat="1" applyFill="1" applyBorder="1"/>
    <xf numFmtId="1" fontId="4" fillId="12" borderId="0" xfId="0" applyNumberFormat="1" applyFont="1" applyFill="1" applyBorder="1"/>
    <xf numFmtId="164" fontId="0" fillId="0" borderId="0" xfId="0" applyNumberFormat="1" applyFill="1" applyBorder="1"/>
    <xf numFmtId="164" fontId="0" fillId="0" borderId="1" xfId="0" applyNumberFormat="1" applyBorder="1"/>
    <xf numFmtId="1" fontId="0" fillId="0" borderId="3" xfId="0" applyNumberFormat="1" applyBorder="1"/>
    <xf numFmtId="2" fontId="0" fillId="0" borderId="0" xfId="0" applyNumberFormat="1"/>
    <xf numFmtId="1" fontId="0" fillId="2" borderId="0" xfId="0" applyNumberFormat="1" applyFill="1" applyBorder="1"/>
    <xf numFmtId="165" fontId="0" fillId="0" borderId="0" xfId="0" applyNumberFormat="1" applyFill="1" applyBorder="1"/>
    <xf numFmtId="165" fontId="0" fillId="0" borderId="1" xfId="0" applyNumberFormat="1" applyFill="1" applyBorder="1"/>
    <xf numFmtId="0" fontId="5" fillId="8" borderId="0" xfId="0" applyFont="1" applyFill="1" applyBorder="1"/>
    <xf numFmtId="0" fontId="5" fillId="5" borderId="0" xfId="0" applyFont="1" applyFill="1" applyBorder="1"/>
    <xf numFmtId="165" fontId="5" fillId="0" borderId="0" xfId="0" applyNumberFormat="1" applyFont="1" applyFill="1" applyBorder="1"/>
    <xf numFmtId="0" fontId="6" fillId="0" borderId="0" xfId="0" applyFont="1"/>
    <xf numFmtId="0" fontId="5" fillId="2" borderId="0" xfId="0" applyFont="1" applyFill="1" applyBorder="1"/>
    <xf numFmtId="0" fontId="5" fillId="7" borderId="0" xfId="0" applyFont="1" applyFill="1" applyBorder="1"/>
    <xf numFmtId="0" fontId="5" fillId="3" borderId="0" xfId="0" applyFont="1" applyFill="1" applyBorder="1"/>
    <xf numFmtId="0" fontId="5" fillId="9" borderId="0" xfId="0" applyFont="1" applyFill="1" applyBorder="1"/>
    <xf numFmtId="0" fontId="5" fillId="6" borderId="0" xfId="0" applyFont="1" applyFill="1" applyBorder="1"/>
    <xf numFmtId="0" fontId="5" fillId="5" borderId="1" xfId="0" applyFont="1" applyFill="1" applyBorder="1"/>
    <xf numFmtId="2" fontId="0" fillId="0" borderId="0" xfId="0" applyNumberFormat="1" applyBorder="1"/>
    <xf numFmtId="16" fontId="0" fillId="0" borderId="0" xfId="0" applyNumberFormat="1"/>
    <xf numFmtId="0" fontId="0" fillId="0" borderId="0" xfId="0" quotePrefix="1"/>
    <xf numFmtId="1" fontId="5" fillId="0" borderId="0" xfId="0" applyNumberFormat="1" applyFont="1" applyFill="1" applyBorder="1"/>
    <xf numFmtId="0" fontId="6" fillId="5" borderId="0" xfId="0" applyFont="1" applyFill="1"/>
    <xf numFmtId="0" fontId="6" fillId="3" borderId="0" xfId="0" applyFont="1" applyFill="1"/>
    <xf numFmtId="0" fontId="3" fillId="12" borderId="0" xfId="0" applyFont="1" applyFill="1"/>
    <xf numFmtId="0" fontId="3" fillId="12" borderId="0" xfId="0" applyFont="1" applyFill="1" applyBorder="1"/>
    <xf numFmtId="0" fontId="3" fillId="12" borderId="2" xfId="0" applyFont="1" applyFill="1" applyBorder="1"/>
    <xf numFmtId="2" fontId="3" fillId="12" borderId="0" xfId="0" applyNumberFormat="1" applyFont="1" applyFill="1"/>
    <xf numFmtId="165" fontId="0" fillId="0" borderId="0" xfId="0" applyNumberFormat="1" applyFont="1" applyFill="1" applyBorder="1"/>
    <xf numFmtId="166" fontId="0" fillId="2" borderId="0" xfId="0" applyNumberFormat="1" applyFill="1" applyBorder="1"/>
    <xf numFmtId="1" fontId="0" fillId="0" borderId="0" xfId="0" applyNumberFormat="1" applyFill="1" applyBorder="1"/>
    <xf numFmtId="1" fontId="5" fillId="8" borderId="0" xfId="0" applyNumberFormat="1" applyFont="1" applyFill="1" applyBorder="1"/>
    <xf numFmtId="2" fontId="5" fillId="13" borderId="0" xfId="0" applyNumberFormat="1" applyFont="1" applyFill="1" applyBorder="1"/>
    <xf numFmtId="2" fontId="0" fillId="0" borderId="0" xfId="0" applyNumberFormat="1" applyFill="1" applyBorder="1"/>
    <xf numFmtId="0" fontId="0" fillId="2" borderId="0" xfId="0" applyFill="1" applyBorder="1"/>
    <xf numFmtId="1" fontId="5" fillId="14" borderId="0" xfId="0" applyNumberFormat="1" applyFont="1" applyFill="1" applyBorder="1"/>
    <xf numFmtId="1" fontId="0" fillId="2" borderId="5" xfId="0" applyNumberFormat="1" applyFill="1" applyBorder="1"/>
    <xf numFmtId="0" fontId="3" fillId="12" borderId="6" xfId="0" applyFont="1" applyFill="1" applyBorder="1"/>
    <xf numFmtId="0" fontId="3" fillId="12" borderId="7" xfId="0" applyFont="1" applyFill="1" applyBorder="1"/>
    <xf numFmtId="0" fontId="3" fillId="12" borderId="8" xfId="0" applyFont="1" applyFill="1" applyBorder="1"/>
    <xf numFmtId="0" fontId="3" fillId="12" borderId="4" xfId="0" applyFont="1" applyFill="1" applyBorder="1"/>
    <xf numFmtId="0" fontId="3" fillId="12" borderId="9" xfId="0" applyFont="1" applyFill="1" applyBorder="1"/>
    <xf numFmtId="2" fontId="0" fillId="13" borderId="0" xfId="0" applyNumberFormat="1" applyFill="1" applyBorder="1"/>
    <xf numFmtId="2" fontId="0" fillId="0" borderId="10" xfId="0" applyNumberFormat="1" applyFill="1" applyBorder="1"/>
    <xf numFmtId="1" fontId="0" fillId="0" borderId="10" xfId="0" applyNumberFormat="1" applyFill="1" applyBorder="1"/>
    <xf numFmtId="0" fontId="0" fillId="7" borderId="0" xfId="0" applyFill="1"/>
    <xf numFmtId="0" fontId="0" fillId="11" borderId="10" xfId="0" applyFill="1" applyBorder="1"/>
    <xf numFmtId="0" fontId="3" fillId="12" borderId="10" xfId="0" applyFont="1" applyFill="1" applyBorder="1"/>
    <xf numFmtId="1" fontId="5" fillId="11" borderId="10" xfId="0" applyNumberFormat="1" applyFont="1" applyFill="1" applyBorder="1"/>
    <xf numFmtId="1" fontId="0" fillId="2" borderId="0" xfId="0" applyNumberFormat="1" applyFill="1"/>
    <xf numFmtId="1" fontId="0" fillId="7" borderId="0" xfId="0" applyNumberFormat="1" applyFill="1"/>
    <xf numFmtId="2" fontId="6" fillId="0" borderId="0" xfId="0" applyNumberFormat="1" applyFont="1" applyBorder="1"/>
    <xf numFmtId="2" fontId="6" fillId="14" borderId="0" xfId="0" applyNumberFormat="1" applyFont="1" applyFill="1"/>
    <xf numFmtId="2" fontId="6" fillId="0" borderId="0" xfId="0" applyNumberFormat="1" applyFont="1"/>
    <xf numFmtId="0" fontId="0" fillId="7" borderId="0" xfId="0" applyFill="1" applyBorder="1"/>
    <xf numFmtId="0" fontId="0" fillId="0" borderId="3" xfId="0" applyBorder="1"/>
    <xf numFmtId="0" fontId="3" fillId="12" borderId="11" xfId="0" applyFont="1" applyFill="1" applyBorder="1"/>
    <xf numFmtId="1" fontId="0" fillId="0" borderId="11" xfId="0" applyNumberFormat="1" applyBorder="1"/>
    <xf numFmtId="2" fontId="0" fillId="2" borderId="0" xfId="0" applyNumberFormat="1" applyFill="1" applyBorder="1"/>
    <xf numFmtId="2" fontId="6" fillId="6" borderId="0" xfId="0" applyNumberFormat="1" applyFont="1" applyFill="1"/>
    <xf numFmtId="2" fontId="0" fillId="6" borderId="0" xfId="0" applyNumberFormat="1" applyFill="1" applyBorder="1"/>
    <xf numFmtId="2" fontId="6" fillId="0" borderId="0" xfId="0" applyNumberFormat="1" applyFont="1" applyFill="1"/>
    <xf numFmtId="2" fontId="0" fillId="5" borderId="0" xfId="0" applyNumberFormat="1" applyFill="1" applyBorder="1"/>
    <xf numFmtId="2" fontId="6" fillId="5" borderId="0" xfId="0" applyNumberFormat="1" applyFont="1" applyFill="1"/>
    <xf numFmtId="2" fontId="6" fillId="7" borderId="0" xfId="0" applyNumberFormat="1" applyFont="1" applyFill="1"/>
    <xf numFmtId="2" fontId="0" fillId="7" borderId="0" xfId="0" applyNumberFormat="1" applyFill="1" applyBorder="1"/>
    <xf numFmtId="2" fontId="6" fillId="8" borderId="0" xfId="0" applyNumberFormat="1" applyFont="1" applyFill="1"/>
    <xf numFmtId="2" fontId="0" fillId="8" borderId="0" xfId="0" applyNumberFormat="1" applyFill="1" applyBorder="1"/>
    <xf numFmtId="0" fontId="0" fillId="8" borderId="0" xfId="0" applyFill="1"/>
  </cellXfs>
  <cellStyles count="4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EBE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938F-136C-BB4C-ACCB-15CE282D195B}">
  <dimension ref="A1:CW291"/>
  <sheetViews>
    <sheetView tabSelected="1" workbookViewId="0">
      <pane xSplit="1" ySplit="1" topLeftCell="BQ101" activePane="bottomRight" state="frozen"/>
      <selection pane="topRight" activeCell="B1" sqref="B1"/>
      <selection pane="bottomLeft" activeCell="A2" sqref="A2"/>
      <selection pane="bottomRight" activeCell="CN159" sqref="CN159"/>
    </sheetView>
  </sheetViews>
  <sheetFormatPr baseColWidth="10" defaultRowHeight="16" x14ac:dyDescent="0.2"/>
  <cols>
    <col min="66" max="66" width="10.6640625" customWidth="1"/>
    <col min="67" max="67" width="10.83203125" hidden="1" customWidth="1"/>
    <col min="92" max="92" width="10.83203125" style="71"/>
    <col min="96" max="96" width="12.1640625" bestFit="1" customWidth="1"/>
  </cols>
  <sheetData>
    <row r="1" spans="1:101" x14ac:dyDescent="0.2">
      <c r="A1" s="40" t="s">
        <v>0</v>
      </c>
      <c r="B1" s="41" t="s">
        <v>56</v>
      </c>
      <c r="C1" s="41" t="s">
        <v>25</v>
      </c>
      <c r="D1" s="40" t="s">
        <v>2</v>
      </c>
      <c r="E1" s="42" t="s">
        <v>19</v>
      </c>
      <c r="F1" s="40" t="s">
        <v>27</v>
      </c>
      <c r="G1" s="42" t="s">
        <v>26</v>
      </c>
      <c r="H1" s="42" t="s">
        <v>28</v>
      </c>
      <c r="I1" s="43" t="s">
        <v>29</v>
      </c>
      <c r="J1" s="42" t="s">
        <v>30</v>
      </c>
      <c r="K1" s="42" t="s">
        <v>31</v>
      </c>
      <c r="L1" s="42" t="s">
        <v>33</v>
      </c>
      <c r="M1" s="41" t="s">
        <v>191</v>
      </c>
      <c r="N1" s="41" t="s">
        <v>45</v>
      </c>
      <c r="O1" s="40" t="s">
        <v>52</v>
      </c>
      <c r="P1" s="40" t="s">
        <v>53</v>
      </c>
      <c r="Q1" s="40" t="s">
        <v>54</v>
      </c>
      <c r="R1" s="40" t="s">
        <v>55</v>
      </c>
      <c r="S1" s="40" t="s">
        <v>68</v>
      </c>
      <c r="T1" s="40" t="s">
        <v>70</v>
      </c>
      <c r="U1" s="40" t="s">
        <v>71</v>
      </c>
      <c r="V1" s="40" t="s">
        <v>72</v>
      </c>
      <c r="W1" s="40" t="s">
        <v>69</v>
      </c>
      <c r="X1" s="41" t="s">
        <v>22</v>
      </c>
      <c r="Y1" s="41" t="s">
        <v>57</v>
      </c>
      <c r="Z1" s="41" t="s">
        <v>32</v>
      </c>
      <c r="AA1" s="41" t="s">
        <v>90</v>
      </c>
      <c r="AB1" s="41" t="s">
        <v>127</v>
      </c>
      <c r="AC1" s="41" t="s">
        <v>34</v>
      </c>
      <c r="AD1" s="41" t="s">
        <v>91</v>
      </c>
      <c r="AE1" s="41" t="s">
        <v>128</v>
      </c>
      <c r="AF1" s="41" t="s">
        <v>47</v>
      </c>
      <c r="AG1" s="41" t="s">
        <v>48</v>
      </c>
      <c r="AH1" s="41" t="s">
        <v>46</v>
      </c>
      <c r="AI1" s="41" t="s">
        <v>49</v>
      </c>
      <c r="AJ1" s="41" t="s">
        <v>92</v>
      </c>
      <c r="AK1" s="41" t="s">
        <v>93</v>
      </c>
      <c r="AL1" s="41" t="s">
        <v>94</v>
      </c>
      <c r="AM1" s="41" t="s">
        <v>95</v>
      </c>
      <c r="AN1" s="41" t="s">
        <v>124</v>
      </c>
      <c r="AO1" s="41" t="s">
        <v>123</v>
      </c>
      <c r="AP1" s="41" t="s">
        <v>81</v>
      </c>
      <c r="AQ1" s="41" t="s">
        <v>89</v>
      </c>
      <c r="AR1" s="40" t="s">
        <v>125</v>
      </c>
      <c r="AS1" s="40" t="s">
        <v>126</v>
      </c>
      <c r="AT1" s="40" t="s">
        <v>80</v>
      </c>
      <c r="AU1" s="40" t="s">
        <v>218</v>
      </c>
      <c r="AV1" s="40" t="s">
        <v>219</v>
      </c>
      <c r="AW1" s="40" t="s">
        <v>220</v>
      </c>
      <c r="AX1" s="40" t="s">
        <v>130</v>
      </c>
      <c r="AY1" s="40" t="s">
        <v>129</v>
      </c>
      <c r="AZ1" s="40" t="s">
        <v>82</v>
      </c>
      <c r="BA1" s="40" t="s">
        <v>107</v>
      </c>
      <c r="BB1" s="53" t="s">
        <v>13</v>
      </c>
      <c r="BC1" s="54" t="s">
        <v>14</v>
      </c>
      <c r="BD1" s="55" t="s">
        <v>15</v>
      </c>
      <c r="BE1" s="56" t="s">
        <v>101</v>
      </c>
      <c r="BF1" s="56" t="s">
        <v>273</v>
      </c>
      <c r="BG1" s="56" t="s">
        <v>102</v>
      </c>
      <c r="BH1" s="57" t="s">
        <v>103</v>
      </c>
      <c r="BI1" s="41" t="s">
        <v>4</v>
      </c>
      <c r="BJ1" s="40" t="s">
        <v>5</v>
      </c>
      <c r="BK1" s="40" t="s">
        <v>6</v>
      </c>
      <c r="BL1" s="40" t="s">
        <v>3</v>
      </c>
      <c r="BM1" s="41" t="s">
        <v>16</v>
      </c>
      <c r="BN1" s="40" t="s">
        <v>10</v>
      </c>
      <c r="BO1" s="40" t="s">
        <v>104</v>
      </c>
      <c r="BP1" s="40" t="s">
        <v>274</v>
      </c>
      <c r="BQ1" s="40" t="s">
        <v>282</v>
      </c>
      <c r="BR1" s="40" t="s">
        <v>105</v>
      </c>
      <c r="BS1" s="40" t="s">
        <v>106</v>
      </c>
      <c r="BT1" s="40" t="s">
        <v>21</v>
      </c>
      <c r="BU1" s="63" t="s">
        <v>35</v>
      </c>
      <c r="BV1" s="40" t="s">
        <v>65</v>
      </c>
      <c r="BW1" s="41" t="s">
        <v>66</v>
      </c>
      <c r="BX1" s="41" t="s">
        <v>67</v>
      </c>
      <c r="BY1" s="41" t="s">
        <v>84</v>
      </c>
      <c r="BZ1" s="41" t="s">
        <v>85</v>
      </c>
      <c r="CA1" s="41" t="s">
        <v>86</v>
      </c>
      <c r="CB1" s="41" t="s">
        <v>87</v>
      </c>
      <c r="CC1" s="41" t="s">
        <v>275</v>
      </c>
      <c r="CD1" s="41" t="s">
        <v>88</v>
      </c>
      <c r="CE1" s="40" t="s">
        <v>231</v>
      </c>
      <c r="CF1" s="41" t="s">
        <v>224</v>
      </c>
      <c r="CG1" s="41" t="s">
        <v>225</v>
      </c>
      <c r="CH1" s="41" t="s">
        <v>226</v>
      </c>
      <c r="CI1" s="41" t="s">
        <v>227</v>
      </c>
      <c r="CJ1" s="41" t="s">
        <v>228</v>
      </c>
      <c r="CK1" s="41" t="s">
        <v>229</v>
      </c>
      <c r="CL1" s="41" t="s">
        <v>230</v>
      </c>
      <c r="CM1" s="41" t="s">
        <v>236</v>
      </c>
      <c r="CN1" s="72" t="s">
        <v>241</v>
      </c>
      <c r="CO1" s="41" t="s">
        <v>283</v>
      </c>
      <c r="CP1" s="41" t="s">
        <v>293</v>
      </c>
      <c r="CQ1" s="41" t="s">
        <v>294</v>
      </c>
      <c r="CR1" s="41" t="s">
        <v>292</v>
      </c>
      <c r="CS1" s="41" t="s">
        <v>295</v>
      </c>
      <c r="CT1" s="41" t="s">
        <v>286</v>
      </c>
      <c r="CU1" s="41" t="s">
        <v>287</v>
      </c>
      <c r="CV1" s="41" t="s">
        <v>288</v>
      </c>
      <c r="CW1" s="41" t="s">
        <v>296</v>
      </c>
    </row>
    <row r="2" spans="1:101" x14ac:dyDescent="0.2">
      <c r="A2" s="33" t="s">
        <v>176</v>
      </c>
      <c r="B2">
        <v>1</v>
      </c>
      <c r="C2">
        <v>1</v>
      </c>
      <c r="D2">
        <v>0.38953256092688698</v>
      </c>
      <c r="E2">
        <v>0.61046743907311196</v>
      </c>
      <c r="F2">
        <v>0.84902661899086196</v>
      </c>
      <c r="G2">
        <v>0.450536352800953</v>
      </c>
      <c r="H2">
        <v>5.5160885917258602E-2</v>
      </c>
      <c r="I2">
        <v>0.109068115336397</v>
      </c>
      <c r="J2">
        <v>7.7564772076513203E-2</v>
      </c>
      <c r="K2">
        <v>0.219025684736045</v>
      </c>
      <c r="L2">
        <v>0.89085090266817801</v>
      </c>
      <c r="M2">
        <v>-0.29389366602903999</v>
      </c>
      <c r="N2" s="21">
        <v>0</v>
      </c>
      <c r="O2">
        <v>0.99896042329479595</v>
      </c>
      <c r="P2">
        <v>0.99010429882040096</v>
      </c>
      <c r="Q2">
        <v>1.01527044144229</v>
      </c>
      <c r="R2">
        <v>0.99243106295619399</v>
      </c>
      <c r="S2">
        <v>134.759994506835</v>
      </c>
      <c r="T2" s="27">
        <f>IF(C2,P2,R2)</f>
        <v>0.99010429882040096</v>
      </c>
      <c r="U2" s="27">
        <f>IF(D2 = 0,O2,Q2)</f>
        <v>1.01527044144229</v>
      </c>
      <c r="V2" s="39">
        <f>S2*T2^(1-N2)</f>
        <v>133.42644987023095</v>
      </c>
      <c r="W2" s="38">
        <f>S2*U2^(N2+1)</f>
        <v>136.81783911171493</v>
      </c>
      <c r="X2" s="44">
        <f>0.5 * (D2-MAX($D$3:$D$161))/(MIN($D$3:$D$161)-MAX($D$3:$D$161)) + 0.75</f>
        <v>1.0600854005693374</v>
      </c>
      <c r="Y2" s="44">
        <f>AVERAGE(D2, F2, G2, H2, I2, J2, K2)</f>
        <v>0.30713071296927363</v>
      </c>
      <c r="Z2" s="22">
        <f>AI2^N2</f>
        <v>1</v>
      </c>
      <c r="AA2" s="22">
        <f>(Z2+AB2)/2</f>
        <v>1</v>
      </c>
      <c r="AB2" s="22">
        <f>AM2^N2</f>
        <v>1</v>
      </c>
      <c r="AC2" s="22">
        <v>1</v>
      </c>
      <c r="AD2" s="22">
        <v>1</v>
      </c>
      <c r="AE2" s="22">
        <v>1</v>
      </c>
      <c r="AF2" s="22">
        <f>PERCENTILE($L$2:$L$161, 0.05)</f>
        <v>3.1959274844086248E-2</v>
      </c>
      <c r="AG2" s="22">
        <f>PERCENTILE($L$2:$L$161, 0.95)</f>
        <v>0.96084751578162397</v>
      </c>
      <c r="AH2" s="22">
        <f>MIN(MAX(L2,AF2), AG2)</f>
        <v>0.89085090266817801</v>
      </c>
      <c r="AI2" s="22">
        <f>AH2-$AH$162+1</f>
        <v>1.8588916278240917</v>
      </c>
      <c r="AJ2" s="22">
        <f>PERCENTILE($M$2:$M$161, 0.02)</f>
        <v>-1.0036119965489139</v>
      </c>
      <c r="AK2" s="22">
        <f>PERCENTILE($M$2:$M$161, 0.98)</f>
        <v>1.7030888460407052</v>
      </c>
      <c r="AL2" s="22">
        <f>MIN(MAX(M2,AJ2), AK2)</f>
        <v>-0.29389366602903999</v>
      </c>
      <c r="AM2" s="22">
        <f>AL2-$AL$162 + 1</f>
        <v>1.7097183305198738</v>
      </c>
      <c r="AN2" s="46">
        <v>1</v>
      </c>
      <c r="AO2" s="49">
        <v>1</v>
      </c>
      <c r="AP2" s="49">
        <v>1</v>
      </c>
      <c r="AQ2" s="21">
        <v>1</v>
      </c>
      <c r="AR2" s="17">
        <f>(AI2^4)*AB2*AE2*AN2</f>
        <v>11.94032878896631</v>
      </c>
      <c r="AS2" s="17">
        <f>(AM2^4) *Z2*AC2*AO2</f>
        <v>8.5447285744637291</v>
      </c>
      <c r="AT2" s="17">
        <f>(AM2^4)*AA2*AP2*AQ2</f>
        <v>8.5447285744637291</v>
      </c>
      <c r="AU2" s="17">
        <f>MIN(AR2, 0.05*AR$162)</f>
        <v>11.94032878896631</v>
      </c>
      <c r="AV2" s="17">
        <f>MIN(AS2, 0.05*AS$162)</f>
        <v>8.5447285744637291</v>
      </c>
      <c r="AW2" s="17">
        <f>MIN(AT2, 0.05*AT$162)</f>
        <v>8.5447285744637291</v>
      </c>
      <c r="AX2" s="14">
        <f>AU2/$AU$162</f>
        <v>2.7676410066356183E-2</v>
      </c>
      <c r="AY2" s="14">
        <f>AV2/$AV$162</f>
        <v>2.3930035933203506E-3</v>
      </c>
      <c r="AZ2" s="62">
        <f>AW2/$AW$162</f>
        <v>1.9024193047443066E-3</v>
      </c>
      <c r="BA2" s="21">
        <f>N2</f>
        <v>0</v>
      </c>
      <c r="BB2" s="84">
        <v>4178</v>
      </c>
      <c r="BC2" s="15">
        <f>$D$168*AX2</f>
        <v>3800.8844236428936</v>
      </c>
      <c r="BD2" s="19">
        <f>BC2-BB2</f>
        <v>-377.11557635710642</v>
      </c>
      <c r="BE2" s="58">
        <f>(IF(BD2 &gt; 0, V2, W2))</f>
        <v>136.81783911171493</v>
      </c>
      <c r="BF2" s="58">
        <f>IF(BD2&gt;0, S2*(T2^(2-N2)), S2*(U2^(N2 + 2)))</f>
        <v>138.90710791213101</v>
      </c>
      <c r="BG2" s="46">
        <f>BD2/BE2</f>
        <v>-2.7563333758632367</v>
      </c>
      <c r="BH2" s="59">
        <f>BB2/BC2</f>
        <v>1.0992178488804629</v>
      </c>
      <c r="BI2" s="84">
        <v>0</v>
      </c>
      <c r="BJ2" s="84">
        <v>539</v>
      </c>
      <c r="BK2" s="84">
        <v>0</v>
      </c>
      <c r="BL2" s="10">
        <f>SUM(BI2:BK2)</f>
        <v>539</v>
      </c>
      <c r="BM2" s="15">
        <f>AY2*$D$167</f>
        <v>457.01582625232055</v>
      </c>
      <c r="BN2" s="9">
        <f>BM2-BL2</f>
        <v>-81.984173747679449</v>
      </c>
      <c r="BO2" s="48">
        <f>IF(BN2&gt;0,V2,W2)</f>
        <v>136.81783911171493</v>
      </c>
      <c r="BP2" s="48">
        <f xml:space="preserve"> IF(BN2 &gt;0, S2*T2^(2-N2), S2*U2^(N2+2))</f>
        <v>138.90710791213101</v>
      </c>
      <c r="BQ2" s="48">
        <f>IF(BN2&gt;0, S2*T2^(3-N2), S2*U2^(N2+3))</f>
        <v>141.02828076942106</v>
      </c>
      <c r="BR2" s="46">
        <f>BN2/BP2</f>
        <v>-0.59020862920521311</v>
      </c>
      <c r="BS2" s="59">
        <f>BL2/BM2</f>
        <v>1.1793902290429994</v>
      </c>
      <c r="BT2" s="16">
        <f>BB2+BL2+BV2</f>
        <v>4717</v>
      </c>
      <c r="BU2" s="64">
        <f>BC2+BM2+BW2</f>
        <v>4276.9872227797141</v>
      </c>
      <c r="BV2" s="84">
        <v>0</v>
      </c>
      <c r="BW2" s="15">
        <f>AZ2*$D$170</f>
        <v>19.08697288449963</v>
      </c>
      <c r="BX2" s="37">
        <f>BW2-BV2</f>
        <v>19.08697288449963</v>
      </c>
      <c r="BY2" s="51">
        <f>BX2*(BX2&lt;&gt;0)</f>
        <v>19.08697288449963</v>
      </c>
      <c r="BZ2" s="26">
        <f>BY2/$BY$162</f>
        <v>1.4935033555946508E-2</v>
      </c>
      <c r="CA2" s="47">
        <f>BZ2 * $BX$162</f>
        <v>19.08697288449963</v>
      </c>
      <c r="CB2" s="48">
        <f>IF(CA2&gt;0, V2, W2)</f>
        <v>133.42644987023095</v>
      </c>
      <c r="CC2" s="48">
        <f>IF(BX2&gt;0, S2*T2^(2-N2), S2*U2^(N2+2))</f>
        <v>132.1061015928604</v>
      </c>
      <c r="CD2" s="60">
        <f>CA2/CB2</f>
        <v>0.14305239255832261</v>
      </c>
      <c r="CE2" s="61">
        <v>0</v>
      </c>
      <c r="CF2" s="15">
        <f>AZ2*$CE$165</f>
        <v>12.226848871591658</v>
      </c>
      <c r="CG2" s="37">
        <f>CF2-CE2</f>
        <v>12.226848871591658</v>
      </c>
      <c r="CH2" s="51">
        <f>CG2*(CG2&lt;&gt;0)</f>
        <v>12.226848871591658</v>
      </c>
      <c r="CI2" s="26">
        <f>CH2/$CH$162</f>
        <v>1.9024193047443071E-3</v>
      </c>
      <c r="CJ2" s="47">
        <f>CI2 * $CG$162</f>
        <v>12.226848871591658</v>
      </c>
      <c r="CK2" s="48">
        <f>IF(CA2&gt;0,V2,W2)</f>
        <v>133.42644987023095</v>
      </c>
      <c r="CL2" s="60">
        <f>CJ2/CK2</f>
        <v>9.163736937828558E-2</v>
      </c>
      <c r="CM2" s="65">
        <f>N2</f>
        <v>0</v>
      </c>
      <c r="CN2" s="73">
        <f>BT2+BV2</f>
        <v>4717</v>
      </c>
      <c r="CO2">
        <f>E2/$E$162</f>
        <v>1.1016556567200486E-2</v>
      </c>
      <c r="CP2">
        <f>MAX(0,L2)</f>
        <v>0.89085090266817801</v>
      </c>
      <c r="CQ2">
        <f>CP2/$CP$162</f>
        <v>9.9801012049440356E-3</v>
      </c>
      <c r="CR2">
        <f>CO2*CQ2*AO2</f>
        <v>1.099463494706517E-4</v>
      </c>
      <c r="CS2">
        <f>CR2/$CR$162</f>
        <v>2.39488025509134E-2</v>
      </c>
      <c r="CT2" s="1">
        <f>$CT$164*CS2</f>
        <v>1948.8577563831288</v>
      </c>
      <c r="CU2" s="84">
        <v>1213</v>
      </c>
      <c r="CV2" s="1">
        <f>CT2-CU2</f>
        <v>735.85775638312884</v>
      </c>
      <c r="CW2">
        <f>CU2/CT2</f>
        <v>0.62241587208047344</v>
      </c>
    </row>
    <row r="3" spans="1:101" x14ac:dyDescent="0.2">
      <c r="A3" s="25" t="s">
        <v>177</v>
      </c>
      <c r="B3">
        <v>0</v>
      </c>
      <c r="C3">
        <v>0</v>
      </c>
      <c r="D3">
        <v>0.92129444666400295</v>
      </c>
      <c r="E3">
        <v>7.8705553335996797E-2</v>
      </c>
      <c r="F3">
        <v>0.39233214143821998</v>
      </c>
      <c r="G3">
        <v>0.80770758839888701</v>
      </c>
      <c r="H3">
        <v>0.89114082741328804</v>
      </c>
      <c r="I3">
        <v>0.75950689511073899</v>
      </c>
      <c r="J3">
        <v>0.82269532813495505</v>
      </c>
      <c r="K3">
        <v>0.68052883010415</v>
      </c>
      <c r="L3">
        <v>0.97059543215524702</v>
      </c>
      <c r="M3">
        <v>0.77942353053643898</v>
      </c>
      <c r="N3" s="21">
        <v>0</v>
      </c>
      <c r="O3">
        <v>1.00152076384461</v>
      </c>
      <c r="P3">
        <v>0.99941241116877</v>
      </c>
      <c r="Q3">
        <v>1.00403174986947</v>
      </c>
      <c r="R3">
        <v>1</v>
      </c>
      <c r="S3">
        <v>0</v>
      </c>
      <c r="T3" s="27">
        <f>IF(C3,P3,R3)</f>
        <v>1</v>
      </c>
      <c r="U3" s="27">
        <f>IF(D3 = 0,O3,Q3)</f>
        <v>1.00403174986947</v>
      </c>
      <c r="V3" s="39">
        <f>S3*T3^(1-N3)</f>
        <v>0</v>
      </c>
      <c r="W3" s="38">
        <f>S3*U3^(N3+1)</f>
        <v>0</v>
      </c>
      <c r="X3" s="44">
        <f>0.5 * (D3-MAX($D$3:$D$161))/(MIN($D$3:$D$161)-MAX($D$3:$D$161)) + 0.75</f>
        <v>0.78944692964619767</v>
      </c>
      <c r="Y3" s="44">
        <f>AVERAGE(D3, F3, G3, H3, I3, J3, K3)</f>
        <v>0.75360086532346304</v>
      </c>
      <c r="Z3" s="22">
        <f>AI3^N3</f>
        <v>1</v>
      </c>
      <c r="AA3" s="22">
        <f>(Z3+AB3)/2</f>
        <v>1</v>
      </c>
      <c r="AB3" s="22">
        <f>AM3^N3</f>
        <v>1</v>
      </c>
      <c r="AC3" s="22">
        <v>1</v>
      </c>
      <c r="AD3" s="22">
        <v>1</v>
      </c>
      <c r="AE3" s="22">
        <v>1</v>
      </c>
      <c r="AF3" s="22">
        <f>PERCENTILE($L$2:$L$161, 0.05)</f>
        <v>3.1959274844086248E-2</v>
      </c>
      <c r="AG3" s="22">
        <f>PERCENTILE($L$2:$L$161, 0.95)</f>
        <v>0.96084751578162397</v>
      </c>
      <c r="AH3" s="22">
        <f>MIN(MAX(L3,AF3), AG3)</f>
        <v>0.96084751578162397</v>
      </c>
      <c r="AI3" s="22">
        <f>AH3-$AH$162+1</f>
        <v>1.9288882409375376</v>
      </c>
      <c r="AJ3" s="22">
        <f>PERCENTILE($M$2:$M$161, 0.02)</f>
        <v>-1.0036119965489139</v>
      </c>
      <c r="AK3" s="22">
        <f>PERCENTILE($M$2:$M$161, 0.98)</f>
        <v>1.7030888460407052</v>
      </c>
      <c r="AL3" s="22">
        <f>MIN(MAX(M3,AJ3), AK3)</f>
        <v>0.77942353053643898</v>
      </c>
      <c r="AM3" s="22">
        <f>AL3-$AL$162 + 1</f>
        <v>2.7830355270853531</v>
      </c>
      <c r="AN3" s="21">
        <v>0</v>
      </c>
      <c r="AO3" s="74">
        <v>0</v>
      </c>
      <c r="AP3" s="74">
        <v>0</v>
      </c>
      <c r="AQ3" s="21">
        <v>1</v>
      </c>
      <c r="AR3" s="17">
        <f>(AI3^4)*AB3*AE3*AN3</f>
        <v>0</v>
      </c>
      <c r="AS3" s="17">
        <f>(AM3^4) *Z3*AC3*AO3</f>
        <v>0</v>
      </c>
      <c r="AT3" s="17">
        <f>(AM3^4)*AA3*AP3*AQ3</f>
        <v>0</v>
      </c>
      <c r="AU3" s="17">
        <f>MIN(AR3, 0.05*AR$162)</f>
        <v>0</v>
      </c>
      <c r="AV3" s="17">
        <f>MIN(AS3, 0.05*AS$162)</f>
        <v>0</v>
      </c>
      <c r="AW3" s="17">
        <f>MIN(AT3, 0.05*AT$162)</f>
        <v>0</v>
      </c>
      <c r="AX3" s="14">
        <f>AU3/$AU$162</f>
        <v>0</v>
      </c>
      <c r="AY3" s="14">
        <f>AV3/$AV$162</f>
        <v>0</v>
      </c>
      <c r="AZ3" s="62">
        <f>AW3/$AW$162</f>
        <v>0</v>
      </c>
      <c r="BA3" s="21">
        <f>N3</f>
        <v>0</v>
      </c>
      <c r="BB3" s="84">
        <v>0</v>
      </c>
      <c r="BC3" s="15">
        <f>$D$168*AX3</f>
        <v>0</v>
      </c>
      <c r="BD3" s="19">
        <f>BC3-BB3</f>
        <v>0</v>
      </c>
      <c r="BE3" s="58">
        <f>(IF(BD3 &gt; 0, V3, W3))</f>
        <v>0</v>
      </c>
      <c r="BF3" s="58">
        <f>IF(BD3&gt;0, S3*(T3^(2-N3)), S3*(U3^(N3 + 2)))</f>
        <v>0</v>
      </c>
      <c r="BG3" s="46" t="e">
        <f>BD3/BE3</f>
        <v>#DIV/0!</v>
      </c>
      <c r="BH3" s="59" t="e">
        <f>BB3/BC3</f>
        <v>#DIV/0!</v>
      </c>
      <c r="BI3" s="84">
        <v>0</v>
      </c>
      <c r="BJ3" s="84">
        <v>0</v>
      </c>
      <c r="BK3" s="84">
        <v>0</v>
      </c>
      <c r="BL3" s="10">
        <f>SUM(BI3:BK3)</f>
        <v>0</v>
      </c>
      <c r="BM3" s="15">
        <f>AY3*$D$167</f>
        <v>0</v>
      </c>
      <c r="BN3" s="9">
        <f>BM3-BL3</f>
        <v>0</v>
      </c>
      <c r="BO3" s="48">
        <f>IF(BN3&gt;0,V3,W3)</f>
        <v>0</v>
      </c>
      <c r="BP3" s="48">
        <f xml:space="preserve"> IF(BN3 &gt;0, S3*T3^(2-N3), S3*U3^(N3+2))</f>
        <v>0</v>
      </c>
      <c r="BQ3" s="48">
        <f>IF(BN3&gt;0, S3*T3^(3-N3), S3*U3^(N3+3))</f>
        <v>0</v>
      </c>
      <c r="BR3" s="46" t="e">
        <f>BN3/BP3</f>
        <v>#DIV/0!</v>
      </c>
      <c r="BS3" s="59" t="e">
        <f>BL3/BM3</f>
        <v>#DIV/0!</v>
      </c>
      <c r="BT3" s="16">
        <f>BB3+BL3+BV3</f>
        <v>0</v>
      </c>
      <c r="BU3" s="64">
        <f>BC3+BM3+BW3</f>
        <v>0</v>
      </c>
      <c r="BV3" s="84">
        <v>0</v>
      </c>
      <c r="BW3" s="15">
        <f>AZ3*$D$170</f>
        <v>0</v>
      </c>
      <c r="BX3" s="37">
        <f>BW3-BV3</f>
        <v>0</v>
      </c>
      <c r="BY3" s="51">
        <f>BX3*(BX3&lt;&gt;0)</f>
        <v>0</v>
      </c>
      <c r="BZ3" s="26">
        <f>BY3/$BY$162</f>
        <v>0</v>
      </c>
      <c r="CA3" s="47">
        <f>BZ3 * $BX$162</f>
        <v>0</v>
      </c>
      <c r="CB3" s="48">
        <f>IF(CA3&gt;0, V3, W3)</f>
        <v>0</v>
      </c>
      <c r="CC3" s="48">
        <f>IF(BX3&gt;0, S3*T3^(2-N3), S3*U3^(N3+2))</f>
        <v>0</v>
      </c>
      <c r="CD3" s="60" t="e">
        <f>CA3/CB3</f>
        <v>#DIV/0!</v>
      </c>
      <c r="CE3" s="61">
        <v>0</v>
      </c>
      <c r="CF3" s="15">
        <f>AZ3*$CE$165</f>
        <v>0</v>
      </c>
      <c r="CG3" s="37">
        <f>CF3-CE3</f>
        <v>0</v>
      </c>
      <c r="CH3" s="51">
        <f>CG3*(CG3&lt;&gt;0)</f>
        <v>0</v>
      </c>
      <c r="CI3" s="26">
        <f>CH3/$CH$162</f>
        <v>0</v>
      </c>
      <c r="CJ3" s="47">
        <f>CI3 * $CG$162</f>
        <v>0</v>
      </c>
      <c r="CK3" s="48">
        <f>IF(CA3&gt;0,V3,W3)</f>
        <v>0</v>
      </c>
      <c r="CL3" s="60" t="e">
        <f>CJ3/CK3</f>
        <v>#DIV/0!</v>
      </c>
      <c r="CM3" s="65">
        <f>N3</f>
        <v>0</v>
      </c>
      <c r="CN3" s="73">
        <f>BT3+BV3</f>
        <v>0</v>
      </c>
      <c r="CO3">
        <f>E3/$E$162</f>
        <v>1.4203283008759795E-3</v>
      </c>
      <c r="CP3">
        <f>MAX(0,L3)</f>
        <v>0.97059543215524702</v>
      </c>
      <c r="CQ3">
        <f>CP3/$CP$162</f>
        <v>1.0873470086805103E-2</v>
      </c>
      <c r="CR3">
        <f>CO3*CQ3*AO3</f>
        <v>0</v>
      </c>
      <c r="CS3">
        <f>CR3/$CR$162</f>
        <v>0</v>
      </c>
      <c r="CT3" s="1">
        <f>$CT$164*CS3</f>
        <v>0</v>
      </c>
      <c r="CU3" s="84">
        <v>0</v>
      </c>
      <c r="CV3" s="1">
        <f>CT3-CU3</f>
        <v>0</v>
      </c>
      <c r="CW3" t="e">
        <f>CU3/CT3</f>
        <v>#DIV/0!</v>
      </c>
    </row>
    <row r="4" spans="1:101" x14ac:dyDescent="0.2">
      <c r="A4" s="25" t="s">
        <v>178</v>
      </c>
      <c r="B4">
        <v>1</v>
      </c>
      <c r="C4">
        <v>1</v>
      </c>
      <c r="D4">
        <v>0.95906432748537995</v>
      </c>
      <c r="E4">
        <v>4.0935672514619902E-2</v>
      </c>
      <c r="F4">
        <v>0.95066413662239002</v>
      </c>
      <c r="G4">
        <v>0.362428842504743</v>
      </c>
      <c r="H4">
        <v>0.70967741935483797</v>
      </c>
      <c r="I4">
        <v>0.56327543424317605</v>
      </c>
      <c r="J4">
        <v>0.63225300043548505</v>
      </c>
      <c r="K4">
        <v>0.60919722331859705</v>
      </c>
      <c r="L4">
        <v>-1.8567518449984201E-2</v>
      </c>
      <c r="M4">
        <v>6.7172064357800501E-2</v>
      </c>
      <c r="N4" s="21">
        <v>0</v>
      </c>
      <c r="O4">
        <v>1.0037612221716701</v>
      </c>
      <c r="P4">
        <v>0.99248988180877495</v>
      </c>
      <c r="Q4">
        <v>1.0098625123506999</v>
      </c>
      <c r="R4">
        <v>0.98468694005625201</v>
      </c>
      <c r="S4">
        <v>100.370002746582</v>
      </c>
      <c r="T4" s="27">
        <f>IF(C4,P4,R4)</f>
        <v>0.99248988180877495</v>
      </c>
      <c r="U4" s="27">
        <f>IF(D4 = 0,O4,Q4)</f>
        <v>1.0098625123506999</v>
      </c>
      <c r="V4" s="39">
        <f>S4*T4^(1-N4)</f>
        <v>99.616212163101594</v>
      </c>
      <c r="W4" s="38">
        <f>S4*U4^(N4+1)</f>
        <v>101.35990313830995</v>
      </c>
      <c r="X4" s="44">
        <f>0.5 * (D4-MAX($D$3:$D$161))/(MIN($D$3:$D$161)-MAX($D$3:$D$161)) + 0.75</f>
        <v>0.77022407244898206</v>
      </c>
      <c r="Y4" s="44">
        <f>AVERAGE(D4, F4, G4, H4, I4, J4, K4)</f>
        <v>0.68379434056637278</v>
      </c>
      <c r="Z4" s="22">
        <f>AI4^N4</f>
        <v>1</v>
      </c>
      <c r="AA4" s="22">
        <f>(Z4+AB4)/2</f>
        <v>1</v>
      </c>
      <c r="AB4" s="22">
        <f>AM4^N4</f>
        <v>1</v>
      </c>
      <c r="AC4" s="22">
        <v>1</v>
      </c>
      <c r="AD4" s="22">
        <v>1</v>
      </c>
      <c r="AE4" s="22">
        <v>1</v>
      </c>
      <c r="AF4" s="22">
        <f>PERCENTILE($L$2:$L$161, 0.05)</f>
        <v>3.1959274844086248E-2</v>
      </c>
      <c r="AG4" s="22">
        <f>PERCENTILE($L$2:$L$161, 0.95)</f>
        <v>0.96084751578162397</v>
      </c>
      <c r="AH4" s="22">
        <f>MIN(MAX(L4,AF4), AG4)</f>
        <v>3.1959274844086248E-2</v>
      </c>
      <c r="AI4" s="22">
        <f>AH4-$AH$162+1</f>
        <v>1</v>
      </c>
      <c r="AJ4" s="22">
        <f>PERCENTILE($M$2:$M$161, 0.02)</f>
        <v>-1.0036119965489139</v>
      </c>
      <c r="AK4" s="22">
        <f>PERCENTILE($M$2:$M$161, 0.98)</f>
        <v>1.7030888460407052</v>
      </c>
      <c r="AL4" s="22">
        <f>MIN(MAX(M4,AJ4), AK4)</f>
        <v>6.7172064357800501E-2</v>
      </c>
      <c r="AM4" s="22">
        <f>AL4-$AL$162 + 1</f>
        <v>2.0707840609067141</v>
      </c>
      <c r="AN4" s="46">
        <v>1</v>
      </c>
      <c r="AO4" s="49">
        <v>1</v>
      </c>
      <c r="AP4" s="49">
        <v>1</v>
      </c>
      <c r="AQ4" s="21">
        <v>2</v>
      </c>
      <c r="AR4" s="17">
        <f>(AI4^4)*AB4*AE4*AN4</f>
        <v>1</v>
      </c>
      <c r="AS4" s="17">
        <f>(AM4^4) *Z4*AC4*AO4</f>
        <v>18.388201493839322</v>
      </c>
      <c r="AT4" s="17">
        <f>(AM4^4)*AA4*AP4*AQ4</f>
        <v>36.776402987678644</v>
      </c>
      <c r="AU4" s="17">
        <f>MIN(AR4, 0.05*AR$162)</f>
        <v>1</v>
      </c>
      <c r="AV4" s="17">
        <f>MIN(AS4, 0.05*AS$162)</f>
        <v>18.388201493839322</v>
      </c>
      <c r="AW4" s="17">
        <f>MIN(AT4, 0.05*AT$162)</f>
        <v>36.776402987678644</v>
      </c>
      <c r="AX4" s="14">
        <f>AU4/$AU$162</f>
        <v>2.3178934647035097E-3</v>
      </c>
      <c r="AY4" s="14">
        <f>AV4/$AV$162</f>
        <v>5.1497284982183053E-3</v>
      </c>
      <c r="AZ4" s="62">
        <f>AW4/$AW$162</f>
        <v>8.1879884648304382E-3</v>
      </c>
      <c r="BA4" s="21">
        <f>N4</f>
        <v>0</v>
      </c>
      <c r="BB4" s="84">
        <v>201</v>
      </c>
      <c r="BC4" s="15">
        <f>$D$168*AX4</f>
        <v>318.3232631881271</v>
      </c>
      <c r="BD4" s="19">
        <f>BC4-BB4</f>
        <v>117.3232631881271</v>
      </c>
      <c r="BE4" s="58">
        <f>(IF(BD4 &gt; 0, V4, W4))</f>
        <v>99.616212163101594</v>
      </c>
      <c r="BF4" s="58">
        <f>IF(BD4&gt;0, S4*(T4^(2-N4)), S4*(U4^(N4 + 2)))</f>
        <v>98.86808263599454</v>
      </c>
      <c r="BG4" s="46">
        <f>BD4/BE4</f>
        <v>1.1777527035060695</v>
      </c>
      <c r="BH4" s="59">
        <f>BB4/BC4</f>
        <v>0.63143358731281363</v>
      </c>
      <c r="BI4" s="84">
        <v>0</v>
      </c>
      <c r="BJ4" s="84">
        <v>100</v>
      </c>
      <c r="BK4" s="84">
        <v>0</v>
      </c>
      <c r="BL4" s="10">
        <f>SUM(BI4:BK4)</f>
        <v>100</v>
      </c>
      <c r="BM4" s="15">
        <f>AY4*$D$167</f>
        <v>983.49514858973191</v>
      </c>
      <c r="BN4" s="9">
        <f>BM4-BL4</f>
        <v>883.49514858973191</v>
      </c>
      <c r="BO4" s="48">
        <f>IF(BN4&gt;0,V4,W4)</f>
        <v>99.616212163101594</v>
      </c>
      <c r="BP4" s="48">
        <f xml:space="preserve"> IF(BN4 &gt;0, S4*T4^(2-N4), S4*U4^(N4+2))</f>
        <v>98.86808263599454</v>
      </c>
      <c r="BQ4" s="48">
        <f>IF(BN4&gt;0, S4*T4^(3-N4), S4*U4^(N4+3))</f>
        <v>98.125571650058419</v>
      </c>
      <c r="BR4" s="46">
        <f>BN4/BP4</f>
        <v>8.9361007620884223</v>
      </c>
      <c r="BS4" s="59">
        <f>BL4/BM4</f>
        <v>0.10167818330715052</v>
      </c>
      <c r="BT4" s="16">
        <f>BB4+BL4+BV4</f>
        <v>301</v>
      </c>
      <c r="BU4" s="64">
        <f>BC4+BM4+BW4</f>
        <v>1383.9685000455027</v>
      </c>
      <c r="BV4" s="84">
        <v>0</v>
      </c>
      <c r="BW4" s="15">
        <f>AZ4*$D$170</f>
        <v>82.150088267643781</v>
      </c>
      <c r="BX4" s="37">
        <f>BW4-BV4</f>
        <v>82.150088267643781</v>
      </c>
      <c r="BY4" s="51">
        <f>BX4*(BX4&lt;&gt;0)</f>
        <v>82.150088267643781</v>
      </c>
      <c r="BZ4" s="26">
        <f>BY4/$BY$162</f>
        <v>6.4280194262632095E-2</v>
      </c>
      <c r="CA4" s="47">
        <f>BZ4 * $BX$162</f>
        <v>82.150088267643795</v>
      </c>
      <c r="CB4" s="48">
        <f>IF(CA4&gt;0, V4, W4)</f>
        <v>99.616212163101594</v>
      </c>
      <c r="CC4" s="48">
        <f>IF(BX4&gt;0, S4*T4^(2-N4), S4*U4^(N4+2))</f>
        <v>98.86808263599454</v>
      </c>
      <c r="CD4" s="60">
        <f>CA4/CB4</f>
        <v>0.82466584990342218</v>
      </c>
      <c r="CE4" s="61">
        <v>0</v>
      </c>
      <c r="CF4" s="15">
        <f>AZ4*$CE$165</f>
        <v>52.624201863465224</v>
      </c>
      <c r="CG4" s="37">
        <f>CF4-CE4</f>
        <v>52.624201863465224</v>
      </c>
      <c r="CH4" s="51">
        <f>CG4*(CG4&lt;&gt;0)</f>
        <v>52.624201863465224</v>
      </c>
      <c r="CI4" s="26">
        <f>CH4/$CH$162</f>
        <v>8.18798846483044E-3</v>
      </c>
      <c r="CJ4" s="47">
        <f>CI4 * $CG$162</f>
        <v>52.624201863465224</v>
      </c>
      <c r="CK4" s="48">
        <f>IF(CA4&gt;0,V4,W4)</f>
        <v>99.616212163101594</v>
      </c>
      <c r="CL4" s="60">
        <f>CJ4/CK4</f>
        <v>0.52826945253954882</v>
      </c>
      <c r="CM4" s="65">
        <f>N4</f>
        <v>0</v>
      </c>
      <c r="CN4" s="73">
        <f>BT4+BV4</f>
        <v>301</v>
      </c>
      <c r="CO4">
        <f>E4/$E$162</f>
        <v>7.3872924747374509E-4</v>
      </c>
      <c r="CP4">
        <f>MAX(0,L4)</f>
        <v>0</v>
      </c>
      <c r="CQ4">
        <f>CP4/$CP$162</f>
        <v>0</v>
      </c>
      <c r="CR4">
        <f>CO4*CQ4*AO4</f>
        <v>0</v>
      </c>
      <c r="CS4">
        <f>CR4/$CR$162</f>
        <v>0</v>
      </c>
      <c r="CT4" s="1">
        <f>$CT$164*CS4</f>
        <v>0</v>
      </c>
      <c r="CU4" s="84">
        <v>0</v>
      </c>
      <c r="CV4" s="1">
        <f>CT4-CU4</f>
        <v>0</v>
      </c>
      <c r="CW4" t="e">
        <f>CU4/CT4</f>
        <v>#DIV/0!</v>
      </c>
    </row>
    <row r="5" spans="1:101" x14ac:dyDescent="0.2">
      <c r="A5" s="25" t="s">
        <v>246</v>
      </c>
      <c r="B5">
        <v>1</v>
      </c>
      <c r="C5">
        <v>1</v>
      </c>
      <c r="D5">
        <v>0.525369556532161</v>
      </c>
      <c r="E5">
        <v>0.474630443467838</v>
      </c>
      <c r="F5">
        <v>0.95987286452125498</v>
      </c>
      <c r="G5">
        <v>0.373857767183154</v>
      </c>
      <c r="H5">
        <v>0.14625992478061001</v>
      </c>
      <c r="I5">
        <v>0.42916840785624699</v>
      </c>
      <c r="J5">
        <v>0.25053969555994299</v>
      </c>
      <c r="K5">
        <v>0.38740774894931101</v>
      </c>
      <c r="L5">
        <v>0.77888678941448697</v>
      </c>
      <c r="M5">
        <v>0.28171667107957699</v>
      </c>
      <c r="N5" s="21">
        <v>0</v>
      </c>
      <c r="O5">
        <v>1.00314207011773</v>
      </c>
      <c r="P5">
        <v>0.99164520157532898</v>
      </c>
      <c r="Q5">
        <v>1.00949542693562</v>
      </c>
      <c r="R5">
        <v>0.98916010768450602</v>
      </c>
      <c r="S5">
        <v>282.14001464843699</v>
      </c>
      <c r="T5" s="27">
        <f>IF(C5,P5,R5)</f>
        <v>0.99164520157532898</v>
      </c>
      <c r="U5" s="27">
        <f>IF(D5 = 0,O5,Q5)</f>
        <v>1.00949542693562</v>
      </c>
      <c r="V5" s="39">
        <f>S5*T5^(1-N5)</f>
        <v>279.78279169851555</v>
      </c>
      <c r="W5" s="38">
        <f>S5*U5^(N5+1)</f>
        <v>284.81905454314597</v>
      </c>
      <c r="X5" s="44">
        <f>0.5 * (D5-MAX($D$3:$D$161))/(MIN($D$3:$D$161)-MAX($D$3:$D$161)) + 0.75</f>
        <v>0.99095160634404245</v>
      </c>
      <c r="Y5" s="44">
        <f>AVERAGE(D5, F5, G5, H5, I5, J5, K5)</f>
        <v>0.43892513791181159</v>
      </c>
      <c r="Z5" s="22">
        <f>AI5^N5</f>
        <v>1</v>
      </c>
      <c r="AA5" s="22">
        <f>(Z5+AB5)/2</f>
        <v>1</v>
      </c>
      <c r="AB5" s="22">
        <f>AM5^N5</f>
        <v>1</v>
      </c>
      <c r="AC5" s="22">
        <v>1</v>
      </c>
      <c r="AD5" s="22">
        <v>1</v>
      </c>
      <c r="AE5" s="22">
        <v>1</v>
      </c>
      <c r="AF5" s="22">
        <f>PERCENTILE($L$2:$L$161, 0.05)</f>
        <v>3.1959274844086248E-2</v>
      </c>
      <c r="AG5" s="22">
        <f>PERCENTILE($L$2:$L$161, 0.95)</f>
        <v>0.96084751578162397</v>
      </c>
      <c r="AH5" s="22">
        <f>MIN(MAX(L5,AF5), AG5)</f>
        <v>0.77888678941448697</v>
      </c>
      <c r="AI5" s="22">
        <f>AH5-$AH$162+1</f>
        <v>1.7469275145704009</v>
      </c>
      <c r="AJ5" s="22">
        <f>PERCENTILE($M$2:$M$161, 0.02)</f>
        <v>-1.0036119965489139</v>
      </c>
      <c r="AK5" s="22">
        <f>PERCENTILE($M$2:$M$161, 0.98)</f>
        <v>1.7030888460407052</v>
      </c>
      <c r="AL5" s="22">
        <f>MIN(MAX(M5,AJ5), AK5)</f>
        <v>0.28171667107957699</v>
      </c>
      <c r="AM5" s="22">
        <f>AL5-$AL$162 + 1</f>
        <v>2.285328667628491</v>
      </c>
      <c r="AN5" s="46">
        <v>1</v>
      </c>
      <c r="AO5" s="67">
        <v>1</v>
      </c>
      <c r="AP5" s="49">
        <v>1</v>
      </c>
      <c r="AQ5" s="21">
        <v>1</v>
      </c>
      <c r="AR5" s="17">
        <f>(AI5^4)*AB5*AE5*AN5</f>
        <v>9.3132131037220507</v>
      </c>
      <c r="AS5" s="17">
        <f>(AM5^4) *Z5*AC5*AO5</f>
        <v>27.276878560421874</v>
      </c>
      <c r="AT5" s="17">
        <f>(AM5^4)*AA5*AP5*AQ5</f>
        <v>27.276878560421874</v>
      </c>
      <c r="AU5" s="17">
        <f>MIN(AR5, 0.05*AR$162)</f>
        <v>9.3132131037220507</v>
      </c>
      <c r="AV5" s="17">
        <f>MIN(AS5, 0.05*AS$162)</f>
        <v>27.276878560421874</v>
      </c>
      <c r="AW5" s="17">
        <f>MIN(AT5, 0.05*AT$162)</f>
        <v>27.276878560421874</v>
      </c>
      <c r="AX5" s="14">
        <f>AU5/$AU$162</f>
        <v>2.1587035788508433E-2</v>
      </c>
      <c r="AY5" s="14">
        <f>AV5/$AV$162</f>
        <v>7.6390569742291652E-3</v>
      </c>
      <c r="AZ5" s="62">
        <f>AW5/$AW$162</f>
        <v>6.0729910721323797E-3</v>
      </c>
      <c r="BA5" s="21">
        <f>N5</f>
        <v>0</v>
      </c>
      <c r="BB5" s="84">
        <v>2539</v>
      </c>
      <c r="BC5" s="15">
        <f>$D$168*AX5</f>
        <v>2964.6123859432287</v>
      </c>
      <c r="BD5" s="19">
        <f>BC5-BB5</f>
        <v>425.61238594322867</v>
      </c>
      <c r="BE5" s="58">
        <f>(IF(BD5 &gt; 0, V5, W5))</f>
        <v>279.78279169851555</v>
      </c>
      <c r="BF5" s="58">
        <f>IF(BD5&gt;0, S5*(T5^(2-N5)), S5*(U5^(N5 + 2)))</f>
        <v>277.44526287118276</v>
      </c>
      <c r="BG5" s="46">
        <f>BD5/BE5</f>
        <v>1.5212243160467644</v>
      </c>
      <c r="BH5" s="59">
        <f>BB5/BC5</f>
        <v>0.8564357391336288</v>
      </c>
      <c r="BI5" s="84">
        <v>0</v>
      </c>
      <c r="BJ5" s="84">
        <v>1693</v>
      </c>
      <c r="BK5" s="84">
        <v>0</v>
      </c>
      <c r="BL5" s="10">
        <f>SUM(BI5:BK5)</f>
        <v>1693</v>
      </c>
      <c r="BM5" s="15">
        <f>AY5*$D$167</f>
        <v>1458.907100938286</v>
      </c>
      <c r="BN5" s="9">
        <f>BM5-BL5</f>
        <v>-234.09289906171398</v>
      </c>
      <c r="BO5" s="48">
        <f>IF(BN5&gt;0,V5,W5)</f>
        <v>284.81905454314597</v>
      </c>
      <c r="BP5" s="48">
        <f xml:space="preserve"> IF(BN5 &gt;0, S5*T5^(2-N5), S5*U5^(N5+2))</f>
        <v>287.52353306543279</v>
      </c>
      <c r="BQ5" s="48">
        <f>IF(BN5&gt;0, S5*T5^(3-N5), S5*U5^(N5+3))</f>
        <v>290.25369176592693</v>
      </c>
      <c r="BR5" s="46">
        <f>BN5/BP5</f>
        <v>-0.81416952750243432</v>
      </c>
      <c r="BS5" s="59">
        <f>BL5/BM5</f>
        <v>1.160457714484465</v>
      </c>
      <c r="BT5" s="16">
        <f>BB5+BL5+BV5</f>
        <v>4232</v>
      </c>
      <c r="BU5" s="64">
        <f>BC5+BM5+BW5</f>
        <v>4484.4498063082183</v>
      </c>
      <c r="BV5" s="84">
        <v>0</v>
      </c>
      <c r="BW5" s="15">
        <f>AZ5*$D$170</f>
        <v>60.930319426704166</v>
      </c>
      <c r="BX5" s="37">
        <f>BW5-BV5</f>
        <v>60.930319426704166</v>
      </c>
      <c r="BY5" s="51">
        <f>BX5*(BX5&lt;&gt;0)</f>
        <v>60.930319426704166</v>
      </c>
      <c r="BZ5" s="26">
        <f>BY5/$BY$162</f>
        <v>4.7676306280676206E-2</v>
      </c>
      <c r="CA5" s="47">
        <f>BZ5 * $BX$162</f>
        <v>60.930319426704173</v>
      </c>
      <c r="CB5" s="48">
        <f>IF(CA5&gt;0, V5, W5)</f>
        <v>279.78279169851555</v>
      </c>
      <c r="CC5" s="48">
        <f>IF(BX5&gt;0, S5*T5^(2-N5), S5*U5^(N5+2))</f>
        <v>277.44526287118276</v>
      </c>
      <c r="CD5" s="60">
        <f>CA5/CB5</f>
        <v>0.21777722302649913</v>
      </c>
      <c r="CE5" s="61">
        <v>0</v>
      </c>
      <c r="CF5" s="15">
        <f>AZ5*$CE$165</f>
        <v>39.031113620594802</v>
      </c>
      <c r="CG5" s="37">
        <f>CF5-CE5</f>
        <v>39.031113620594802</v>
      </c>
      <c r="CH5" s="51">
        <f>CG5*(CG5&lt;&gt;0)</f>
        <v>39.031113620594802</v>
      </c>
      <c r="CI5" s="26">
        <f>CH5/$CH$162</f>
        <v>6.0729910721323806E-3</v>
      </c>
      <c r="CJ5" s="47">
        <f>CI5 * $CG$162</f>
        <v>39.031113620594802</v>
      </c>
      <c r="CK5" s="48">
        <f>IF(CA5&gt;0,V5,W5)</f>
        <v>279.78279169851555</v>
      </c>
      <c r="CL5" s="60">
        <f>CJ5/CK5</f>
        <v>0.13950505455908599</v>
      </c>
      <c r="CM5" s="65">
        <f>N5</f>
        <v>0</v>
      </c>
      <c r="CN5" s="73">
        <f>BT5+BV5</f>
        <v>4232</v>
      </c>
      <c r="CO5">
        <f>E5/$E$162</f>
        <v>8.5652285352317854E-3</v>
      </c>
      <c r="CP5">
        <f>MAX(0,L5)</f>
        <v>0.77888678941448697</v>
      </c>
      <c r="CQ5">
        <f>CP5/$CP$162</f>
        <v>8.7257799955846472E-3</v>
      </c>
      <c r="CR5">
        <f>CO5*CQ5*AO5</f>
        <v>7.4738299810336308E-5</v>
      </c>
      <c r="CS5">
        <f>CR5/$CR$162</f>
        <v>1.6279692720734616E-2</v>
      </c>
      <c r="CT5" s="1">
        <f>$CT$164*CS5</f>
        <v>1324.7762748425</v>
      </c>
      <c r="CU5" s="84">
        <v>0</v>
      </c>
      <c r="CV5" s="1">
        <f>CT5-CU5</f>
        <v>1324.7762748425</v>
      </c>
      <c r="CW5">
        <f>CU5/CT5</f>
        <v>0</v>
      </c>
    </row>
    <row r="6" spans="1:101" x14ac:dyDescent="0.2">
      <c r="A6" s="25" t="s">
        <v>179</v>
      </c>
      <c r="B6">
        <v>1</v>
      </c>
      <c r="C6">
        <v>1</v>
      </c>
      <c r="D6">
        <v>0.50739113064322805</v>
      </c>
      <c r="E6">
        <v>0.49260886935677101</v>
      </c>
      <c r="F6">
        <v>0.58045292014302696</v>
      </c>
      <c r="G6">
        <v>0.24473579658323399</v>
      </c>
      <c r="H6">
        <v>9.1934809862097705E-2</v>
      </c>
      <c r="I6">
        <v>0.56456330965315504</v>
      </c>
      <c r="J6">
        <v>0.227822344224791</v>
      </c>
      <c r="K6">
        <v>0.29303148259059603</v>
      </c>
      <c r="L6">
        <v>0.85879891306099199</v>
      </c>
      <c r="M6">
        <v>-0.13696448087159899</v>
      </c>
      <c r="N6" s="21">
        <v>0</v>
      </c>
      <c r="O6">
        <v>1.0017294368115699</v>
      </c>
      <c r="P6">
        <v>0.99638014071918801</v>
      </c>
      <c r="Q6">
        <v>1.0232769037105001</v>
      </c>
      <c r="R6">
        <v>0.99542317907886801</v>
      </c>
      <c r="S6">
        <v>344.38000488281199</v>
      </c>
      <c r="T6" s="27">
        <f>IF(C6,P6,R6)</f>
        <v>0.99638014071918801</v>
      </c>
      <c r="U6" s="27">
        <f>IF(D6 = 0,O6,Q6)</f>
        <v>1.0232769037105001</v>
      </c>
      <c r="V6" s="39">
        <f>S6*T6^(1-N6)</f>
        <v>343.13339772601086</v>
      </c>
      <c r="W6" s="38">
        <f>S6*U6^(N6+1)</f>
        <v>352.39610509629074</v>
      </c>
      <c r="X6" s="44">
        <f>0.5 * (D6-MAX($D$3:$D$161))/(MIN($D$3:$D$161)-MAX($D$3:$D$161)) + 0.75</f>
        <v>1.0001016673444489</v>
      </c>
      <c r="Y6" s="44">
        <f>AVERAGE(D6, F6, G6, H6, I6, J6, K6)</f>
        <v>0.35856168481430412</v>
      </c>
      <c r="Z6" s="22">
        <f>AI6^N6</f>
        <v>1</v>
      </c>
      <c r="AA6" s="22">
        <f>(Z6+AB6)/2</f>
        <v>1</v>
      </c>
      <c r="AB6" s="22">
        <f>AM6^N6</f>
        <v>1</v>
      </c>
      <c r="AC6" s="22">
        <v>1</v>
      </c>
      <c r="AD6" s="22">
        <v>1</v>
      </c>
      <c r="AE6" s="22">
        <v>1</v>
      </c>
      <c r="AF6" s="22">
        <f>PERCENTILE($L$2:$L$161, 0.05)</f>
        <v>3.1959274844086248E-2</v>
      </c>
      <c r="AG6" s="22">
        <f>PERCENTILE($L$2:$L$161, 0.95)</f>
        <v>0.96084751578162397</v>
      </c>
      <c r="AH6" s="22">
        <f>MIN(MAX(L6,AF6), AG6)</f>
        <v>0.85879891306099199</v>
      </c>
      <c r="AI6" s="22">
        <f>AH6-$AH$162+1</f>
        <v>1.8268396382169056</v>
      </c>
      <c r="AJ6" s="22">
        <f>PERCENTILE($M$2:$M$161, 0.02)</f>
        <v>-1.0036119965489139</v>
      </c>
      <c r="AK6" s="22">
        <f>PERCENTILE($M$2:$M$161, 0.98)</f>
        <v>1.7030888460407052</v>
      </c>
      <c r="AL6" s="22">
        <f>MIN(MAX(M6,AJ6), AK6)</f>
        <v>-0.13696448087159899</v>
      </c>
      <c r="AM6" s="22">
        <f>AL6-$AL$162 + 1</f>
        <v>1.866647515677315</v>
      </c>
      <c r="AN6" s="46">
        <v>1</v>
      </c>
      <c r="AO6" s="49">
        <v>1</v>
      </c>
      <c r="AP6" s="49">
        <v>1</v>
      </c>
      <c r="AQ6" s="21">
        <v>1</v>
      </c>
      <c r="AR6" s="17">
        <f>(AI6^4)*AB6*AE6*AN6</f>
        <v>11.137858725230153</v>
      </c>
      <c r="AS6" s="17">
        <f>(AM6^4) *Z6*AC6*AO6</f>
        <v>12.140854839250997</v>
      </c>
      <c r="AT6" s="17">
        <f>(AM6^4)*AA6*AP6*AQ6</f>
        <v>12.140854839250997</v>
      </c>
      <c r="AU6" s="17">
        <f>MIN(AR6, 0.05*AR$162)</f>
        <v>11.137858725230153</v>
      </c>
      <c r="AV6" s="17">
        <f>MIN(AS6, 0.05*AS$162)</f>
        <v>12.140854839250997</v>
      </c>
      <c r="AW6" s="17">
        <f>MIN(AT6, 0.05*AT$162)</f>
        <v>12.140854839250997</v>
      </c>
      <c r="AX6" s="14">
        <f>AU6/$AU$162</f>
        <v>2.5816369950001937E-2</v>
      </c>
      <c r="AY6" s="14">
        <f>AV6/$AV$162</f>
        <v>3.4001207882875073E-3</v>
      </c>
      <c r="AZ6" s="62">
        <f>AW6/$AW$162</f>
        <v>2.703069666989277E-3</v>
      </c>
      <c r="BA6" s="21">
        <f>N6</f>
        <v>0</v>
      </c>
      <c r="BB6" s="84">
        <v>3099</v>
      </c>
      <c r="BC6" s="15">
        <f>$D$168*AX6</f>
        <v>3545.4395343436158</v>
      </c>
      <c r="BD6" s="19">
        <f>BC6-BB6</f>
        <v>446.43953434361583</v>
      </c>
      <c r="BE6" s="58">
        <f>(IF(BD6 &gt; 0, V6, W6))</f>
        <v>343.13339772601086</v>
      </c>
      <c r="BF6" s="58">
        <f>IF(BD6&gt;0, S6*(T6^(2-N6)), S6*(U6^(N6 + 2)))</f>
        <v>341.89130311169578</v>
      </c>
      <c r="BG6" s="46">
        <f>BD6/BE6</f>
        <v>1.3010669824104213</v>
      </c>
      <c r="BH6" s="59">
        <f>BB6/BC6</f>
        <v>0.87408062384957097</v>
      </c>
      <c r="BI6" s="84">
        <v>0</v>
      </c>
      <c r="BJ6" s="84">
        <v>0</v>
      </c>
      <c r="BK6" s="84">
        <v>0</v>
      </c>
      <c r="BL6" s="10">
        <f>SUM(BI6:BK6)</f>
        <v>0</v>
      </c>
      <c r="BM6" s="15">
        <f>AY6*$D$167</f>
        <v>649.35506814714813</v>
      </c>
      <c r="BN6" s="9">
        <f>BM6-BL6</f>
        <v>649.35506814714813</v>
      </c>
      <c r="BO6" s="48">
        <f>IF(BN6&gt;0,V6,W6)</f>
        <v>343.13339772601086</v>
      </c>
      <c r="BP6" s="48">
        <f xml:space="preserve"> IF(BN6 &gt;0, S6*T6^(2-N6), S6*U6^(N6+2))</f>
        <v>341.89130311169578</v>
      </c>
      <c r="BQ6" s="48">
        <f>IF(BN6&gt;0, S6*T6^(3-N6), S6*U6^(N6+3))</f>
        <v>340.65370470509805</v>
      </c>
      <c r="BR6" s="46">
        <f>BN6/BP6</f>
        <v>1.8993026796443666</v>
      </c>
      <c r="BS6" s="59">
        <f>BL6/BM6</f>
        <v>0</v>
      </c>
      <c r="BT6" s="16">
        <f>BB6+BL6+BV6</f>
        <v>3099</v>
      </c>
      <c r="BU6" s="64">
        <f>BC6+BM6+BW6</f>
        <v>4221.9145004596676</v>
      </c>
      <c r="BV6" s="84">
        <v>0</v>
      </c>
      <c r="BW6" s="15">
        <f>AZ6*$D$170</f>
        <v>27.119897968903416</v>
      </c>
      <c r="BX6" s="37">
        <f>BW6-BV6</f>
        <v>27.119897968903416</v>
      </c>
      <c r="BY6" s="51">
        <f>BX6*(BX6&lt;&gt;0)</f>
        <v>27.119897968903416</v>
      </c>
      <c r="BZ6" s="26">
        <f>BY6/$BY$162</f>
        <v>2.1220577440456516E-2</v>
      </c>
      <c r="CA6" s="47">
        <f>BZ6 * $BX$162</f>
        <v>27.119897968903416</v>
      </c>
      <c r="CB6" s="48">
        <f>IF(CA6&gt;0, V6, W6)</f>
        <v>343.13339772601086</v>
      </c>
      <c r="CC6" s="48">
        <f>IF(BX6&gt;0, S6*T6^(2-N6), S6*U6^(N6+2))</f>
        <v>341.89130311169578</v>
      </c>
      <c r="CD6" s="60">
        <f>CA6/CB6</f>
        <v>7.9036019660663953E-2</v>
      </c>
      <c r="CE6" s="61">
        <v>0</v>
      </c>
      <c r="CF6" s="15">
        <f>AZ6*$CE$165</f>
        <v>17.372628749740084</v>
      </c>
      <c r="CG6" s="37">
        <f>CF6-CE6</f>
        <v>17.372628749740084</v>
      </c>
      <c r="CH6" s="51">
        <f>CG6*(CG6&lt;&gt;0)</f>
        <v>17.372628749740084</v>
      </c>
      <c r="CI6" s="26">
        <f>CH6/$CH$162</f>
        <v>2.7030696669892778E-3</v>
      </c>
      <c r="CJ6" s="47">
        <f>CI6 * $CG$162</f>
        <v>17.372628749740084</v>
      </c>
      <c r="CK6" s="48">
        <f>IF(CA6&gt;0,V6,W6)</f>
        <v>343.13339772601086</v>
      </c>
      <c r="CL6" s="60">
        <f>CJ6/CK6</f>
        <v>5.0629372905321164E-2</v>
      </c>
      <c r="CM6" s="65">
        <f>N6</f>
        <v>0</v>
      </c>
      <c r="CN6" s="73">
        <f>BT6+BV6</f>
        <v>3099</v>
      </c>
      <c r="CO6">
        <f>E6/$E$162</f>
        <v>8.8896690100511676E-3</v>
      </c>
      <c r="CP6">
        <f>MAX(0,L6)</f>
        <v>0.85879891306099199</v>
      </c>
      <c r="CQ6">
        <f>CP6/$CP$162</f>
        <v>9.6210264157268327E-3</v>
      </c>
      <c r="CR6">
        <f>CO6*CQ6*AO6</f>
        <v>8.552774037277048E-5</v>
      </c>
      <c r="CS6">
        <f>CR6/$CR$162</f>
        <v>1.862987699614365E-2</v>
      </c>
      <c r="CT6" s="1">
        <f>$CT$164*CS6</f>
        <v>1516.0248704381856</v>
      </c>
      <c r="CU6" s="84">
        <v>1033</v>
      </c>
      <c r="CV6" s="1">
        <f>CT6-CU6</f>
        <v>483.02487043818564</v>
      </c>
      <c r="CW6">
        <f>CU6/CT6</f>
        <v>0.68138723852295768</v>
      </c>
    </row>
    <row r="7" spans="1:101" x14ac:dyDescent="0.2">
      <c r="A7" s="25" t="s">
        <v>180</v>
      </c>
      <c r="B7">
        <v>0</v>
      </c>
      <c r="C7">
        <v>1</v>
      </c>
      <c r="D7">
        <v>0.56949569495694896</v>
      </c>
      <c r="E7">
        <v>0.43050430504304998</v>
      </c>
      <c r="F7">
        <v>0.71704957678355496</v>
      </c>
      <c r="G7">
        <v>0.110036275695284</v>
      </c>
      <c r="H7">
        <v>0.33285917496443801</v>
      </c>
      <c r="I7">
        <v>0.35277382645803701</v>
      </c>
      <c r="J7">
        <v>0.34267186173345199</v>
      </c>
      <c r="K7">
        <v>0.31024907025646498</v>
      </c>
      <c r="L7">
        <v>0.76980561019020899</v>
      </c>
      <c r="M7">
        <v>0.39665591962998098</v>
      </c>
      <c r="N7" s="21">
        <v>0</v>
      </c>
      <c r="O7">
        <v>1.01837385224987</v>
      </c>
      <c r="P7">
        <v>0.97101363001788799</v>
      </c>
      <c r="Q7">
        <v>1.02545788420272</v>
      </c>
      <c r="R7">
        <v>0.982724862565722</v>
      </c>
      <c r="S7">
        <v>14.8800001144409</v>
      </c>
      <c r="T7" s="27">
        <f>IF(C7,P7,R7)</f>
        <v>0.97101363001788799</v>
      </c>
      <c r="U7" s="27">
        <f>IF(D7 = 0,O7,Q7)</f>
        <v>1.02545788420272</v>
      </c>
      <c r="V7" s="39">
        <f>S7*T7^(1-N7)</f>
        <v>14.448682925789846</v>
      </c>
      <c r="W7" s="38">
        <f>S7*U7^(N7+1)</f>
        <v>15.258813434290797</v>
      </c>
      <c r="X7" s="44">
        <f>0.5 * (D7-MAX($D$3:$D$161))/(MIN($D$3:$D$161)-MAX($D$3:$D$161)) + 0.75</f>
        <v>0.9684937526479781</v>
      </c>
      <c r="Y7" s="44">
        <f>AVERAGE(D7, F7, G7, H7, I7, J7, K7)</f>
        <v>0.39073364012116851</v>
      </c>
      <c r="Z7" s="22">
        <f>AI7^N7</f>
        <v>1</v>
      </c>
      <c r="AA7" s="22">
        <f>(Z7+AB7)/2</f>
        <v>1</v>
      </c>
      <c r="AB7" s="22">
        <f>AM7^N7</f>
        <v>1</v>
      </c>
      <c r="AC7" s="22">
        <v>1</v>
      </c>
      <c r="AD7" s="22">
        <v>1</v>
      </c>
      <c r="AE7" s="22">
        <v>1</v>
      </c>
      <c r="AF7" s="22">
        <f>PERCENTILE($L$2:$L$161, 0.05)</f>
        <v>3.1959274844086248E-2</v>
      </c>
      <c r="AG7" s="22">
        <f>PERCENTILE($L$2:$L$161, 0.95)</f>
        <v>0.96084751578162397</v>
      </c>
      <c r="AH7" s="22">
        <f>MIN(MAX(L7,AF7), AG7)</f>
        <v>0.76980561019020899</v>
      </c>
      <c r="AI7" s="22">
        <f>AH7-$AH$162+1</f>
        <v>1.7378463353461227</v>
      </c>
      <c r="AJ7" s="22">
        <f>PERCENTILE($M$2:$M$161, 0.02)</f>
        <v>-1.0036119965489139</v>
      </c>
      <c r="AK7" s="22">
        <f>PERCENTILE($M$2:$M$161, 0.98)</f>
        <v>1.7030888460407052</v>
      </c>
      <c r="AL7" s="22">
        <f>MIN(MAX(M7,AJ7), AK7)</f>
        <v>0.39665591962998098</v>
      </c>
      <c r="AM7" s="22">
        <f>AL7-$AL$162 + 1</f>
        <v>2.4002679161788949</v>
      </c>
      <c r="AN7" s="46">
        <v>1</v>
      </c>
      <c r="AO7" s="49">
        <v>1</v>
      </c>
      <c r="AP7" s="49">
        <v>0</v>
      </c>
      <c r="AQ7" s="21">
        <v>1</v>
      </c>
      <c r="AR7" s="17">
        <f>(AI7^4)*AB7*AE7*AN7</f>
        <v>9.1210637191415014</v>
      </c>
      <c r="AS7" s="17">
        <f>(AM7^4) *Z7*AC7*AO7</f>
        <v>33.192417173897766</v>
      </c>
      <c r="AT7" s="17">
        <f>(AM7^4)*AA7*AP7*AQ7</f>
        <v>0</v>
      </c>
      <c r="AU7" s="17">
        <f>MIN(AR7, 0.05*AR$162)</f>
        <v>9.1210637191415014</v>
      </c>
      <c r="AV7" s="17">
        <f>MIN(AS7, 0.05*AS$162)</f>
        <v>33.192417173897766</v>
      </c>
      <c r="AW7" s="17">
        <f>MIN(AT7, 0.05*AT$162)</f>
        <v>0</v>
      </c>
      <c r="AX7" s="14">
        <f>AU7/$AU$162</f>
        <v>2.1141653985742376E-2</v>
      </c>
      <c r="AY7" s="14">
        <f>AV7/$AV$162</f>
        <v>9.2957398091618737E-3</v>
      </c>
      <c r="AZ7" s="62">
        <f>AW7/$AW$162</f>
        <v>0</v>
      </c>
      <c r="BA7" s="21">
        <f>N7</f>
        <v>0</v>
      </c>
      <c r="BB7" s="84">
        <v>2827</v>
      </c>
      <c r="BC7" s="15">
        <f>$D$168*AX7</f>
        <v>2903.4467668239577</v>
      </c>
      <c r="BD7" s="19">
        <f>BC7-BB7</f>
        <v>76.44676682395766</v>
      </c>
      <c r="BE7" s="58">
        <f>(IF(BD7 &gt; 0, V7, W7))</f>
        <v>14.448682925789846</v>
      </c>
      <c r="BF7" s="58">
        <f>IF(BD7&gt;0, S7*(T7^(2-N7)), S7*(U7^(N7 + 2)))</f>
        <v>14.029868056748677</v>
      </c>
      <c r="BG7" s="46">
        <f>BD7/BE7</f>
        <v>5.2909159413766185</v>
      </c>
      <c r="BH7" s="59">
        <f>BB7/BC7</f>
        <v>0.97367033978460649</v>
      </c>
      <c r="BI7" s="84">
        <v>193</v>
      </c>
      <c r="BJ7" s="84">
        <v>3541</v>
      </c>
      <c r="BK7" s="84">
        <v>104</v>
      </c>
      <c r="BL7" s="10">
        <f>SUM(BI7:BK7)</f>
        <v>3838</v>
      </c>
      <c r="BM7" s="15">
        <f>AY7*$D$167</f>
        <v>1775.3003887537348</v>
      </c>
      <c r="BN7" s="9">
        <f>BM7-BL7</f>
        <v>-2062.6996112462652</v>
      </c>
      <c r="BO7" s="48">
        <f>IF(BN7&gt;0,V7,W7)</f>
        <v>15.258813434290797</v>
      </c>
      <c r="BP7" s="48">
        <f xml:space="preserve"> IF(BN7 &gt;0, S7*T7^(2-N7), S7*U7^(N7+2))</f>
        <v>15.647270539771879</v>
      </c>
      <c r="BQ7" s="48">
        <f>IF(BN7&gt;0, S7*T7^(3-N7), S7*U7^(N7+3))</f>
        <v>16.045616941262022</v>
      </c>
      <c r="BR7" s="46">
        <f>BN7/BP7</f>
        <v>-131.82488319629562</v>
      </c>
      <c r="BS7" s="59">
        <f>BL7/BM7</f>
        <v>2.1618876581750119</v>
      </c>
      <c r="BT7" s="16">
        <f>BB7+BL7+BV7</f>
        <v>6665</v>
      </c>
      <c r="BU7" s="64">
        <f>BC7+BM7+BW7</f>
        <v>4678.747155577692</v>
      </c>
      <c r="BV7" s="84">
        <v>0</v>
      </c>
      <c r="BW7" s="15">
        <f>AZ7*$D$170</f>
        <v>0</v>
      </c>
      <c r="BX7" s="37">
        <f>BW7-BV7</f>
        <v>0</v>
      </c>
      <c r="BY7" s="51">
        <f>BX7*(BX7&lt;&gt;0)</f>
        <v>0</v>
      </c>
      <c r="BZ7" s="26">
        <f>BY7/$BY$162</f>
        <v>0</v>
      </c>
      <c r="CA7" s="47">
        <f>BZ7 * $BX$162</f>
        <v>0</v>
      </c>
      <c r="CB7" s="48">
        <f>IF(CA7&gt;0, V7, W7)</f>
        <v>15.258813434290797</v>
      </c>
      <c r="CC7" s="48">
        <f>IF(BX7&gt;0, S7*T7^(2-N7), S7*U7^(N7+2))</f>
        <v>15.647270539771879</v>
      </c>
      <c r="CD7" s="60">
        <f>CA7/CB7</f>
        <v>0</v>
      </c>
      <c r="CE7" s="61">
        <v>0</v>
      </c>
      <c r="CF7" s="15">
        <f>AZ7*$CE$165</f>
        <v>0</v>
      </c>
      <c r="CG7" s="37">
        <f>CF7-CE7</f>
        <v>0</v>
      </c>
      <c r="CH7" s="51">
        <f>CG7*(CG7&lt;&gt;0)</f>
        <v>0</v>
      </c>
      <c r="CI7" s="26">
        <f>CH7/$CH$162</f>
        <v>0</v>
      </c>
      <c r="CJ7" s="47">
        <f>CI7 * $CG$162</f>
        <v>0</v>
      </c>
      <c r="CK7" s="48">
        <f>IF(CA7&gt;0,V7,W7)</f>
        <v>15.258813434290797</v>
      </c>
      <c r="CL7" s="60">
        <f>CJ7/CK7</f>
        <v>0</v>
      </c>
      <c r="CM7" s="65">
        <f>N7</f>
        <v>0</v>
      </c>
      <c r="CN7" s="73">
        <f>BT7+BV7</f>
        <v>6665</v>
      </c>
      <c r="CO7">
        <f>E7/$E$162</f>
        <v>7.7689238202958318E-3</v>
      </c>
      <c r="CP7">
        <f>MAX(0,L7)</f>
        <v>0.76980561019020899</v>
      </c>
      <c r="CQ7">
        <f>CP7/$CP$162</f>
        <v>8.6240445789766817E-3</v>
      </c>
      <c r="CR7">
        <f>CO7*CQ7*AO7</f>
        <v>6.6999545356905075E-5</v>
      </c>
      <c r="CS7">
        <f>CR7/$CR$162</f>
        <v>1.4594016904415695E-2</v>
      </c>
      <c r="CT7" s="1">
        <f>$CT$164*CS7</f>
        <v>1187.6027196137316</v>
      </c>
      <c r="CU7" s="84">
        <v>1473</v>
      </c>
      <c r="CV7" s="1">
        <f>CT7-CU7</f>
        <v>-285.39728038626845</v>
      </c>
      <c r="CW7">
        <f>CU7/CT7</f>
        <v>1.2403137645887963</v>
      </c>
    </row>
    <row r="8" spans="1:101" x14ac:dyDescent="0.2">
      <c r="A8" s="25" t="s">
        <v>250</v>
      </c>
      <c r="B8">
        <v>1</v>
      </c>
      <c r="C8">
        <v>1</v>
      </c>
      <c r="D8">
        <v>0.96683979224929995</v>
      </c>
      <c r="E8">
        <v>3.3160207750699097E-2</v>
      </c>
      <c r="F8">
        <v>0.89272943980929598</v>
      </c>
      <c r="G8">
        <v>0.306714342471195</v>
      </c>
      <c r="H8">
        <v>0.98056832427914697</v>
      </c>
      <c r="I8">
        <v>0.87588800668616795</v>
      </c>
      <c r="J8">
        <v>0.92675133394695297</v>
      </c>
      <c r="K8">
        <v>0.69637808483714303</v>
      </c>
      <c r="L8">
        <v>0.23305950726574101</v>
      </c>
      <c r="M8">
        <v>0.72836554237806095</v>
      </c>
      <c r="N8" s="21">
        <v>0</v>
      </c>
      <c r="O8">
        <v>1.0113444735077799</v>
      </c>
      <c r="P8">
        <v>0.99296927086160602</v>
      </c>
      <c r="Q8">
        <v>1.02515168693323</v>
      </c>
      <c r="R8">
        <v>1.00378342344561</v>
      </c>
      <c r="S8">
        <v>11</v>
      </c>
      <c r="T8" s="27">
        <f>IF(C8,P8,R8)</f>
        <v>0.99296927086160602</v>
      </c>
      <c r="U8" s="27">
        <f>IF(D8 = 0,O8,Q8)</f>
        <v>1.02515168693323</v>
      </c>
      <c r="V8" s="39">
        <f>S8*T8^(1-N8)</f>
        <v>10.922661979477667</v>
      </c>
      <c r="W8" s="38">
        <f>S8*U8^(N8+1)</f>
        <v>11.27666855626553</v>
      </c>
      <c r="X8" s="44">
        <f>0.5 * (D8-MAX($D$3:$D$161))/(MIN($D$3:$D$161)-MAX($D$3:$D$161)) + 0.75</f>
        <v>0.7662667751118345</v>
      </c>
      <c r="Y8" s="44">
        <f>AVERAGE(D8, F8, G8, H8, I8, J8, K8)</f>
        <v>0.80655276061131453</v>
      </c>
      <c r="Z8" s="22">
        <f>AI8^N8</f>
        <v>1</v>
      </c>
      <c r="AA8" s="22">
        <f>(Z8+AB8)/2</f>
        <v>1</v>
      </c>
      <c r="AB8" s="22">
        <f>AM8^N8</f>
        <v>1</v>
      </c>
      <c r="AC8" s="22">
        <v>1</v>
      </c>
      <c r="AD8" s="22">
        <v>1</v>
      </c>
      <c r="AE8" s="22">
        <v>1</v>
      </c>
      <c r="AF8" s="22">
        <f>PERCENTILE($L$2:$L$161, 0.05)</f>
        <v>3.1959274844086248E-2</v>
      </c>
      <c r="AG8" s="22">
        <f>PERCENTILE($L$2:$L$161, 0.95)</f>
        <v>0.96084751578162397</v>
      </c>
      <c r="AH8" s="22">
        <f>MIN(MAX(L8,AF8), AG8)</f>
        <v>0.23305950726574101</v>
      </c>
      <c r="AI8" s="22">
        <f>AH8-$AH$162+1</f>
        <v>1.2011002324216546</v>
      </c>
      <c r="AJ8" s="22">
        <f>PERCENTILE($M$2:$M$161, 0.02)</f>
        <v>-1.0036119965489139</v>
      </c>
      <c r="AK8" s="22">
        <f>PERCENTILE($M$2:$M$161, 0.98)</f>
        <v>1.7030888460407052</v>
      </c>
      <c r="AL8" s="22">
        <f>MIN(MAX(M8,AJ8), AK8)</f>
        <v>0.72836554237806095</v>
      </c>
      <c r="AM8" s="22">
        <f>AL8-$AL$162 + 1</f>
        <v>2.7319775389269747</v>
      </c>
      <c r="AN8" s="46">
        <v>0</v>
      </c>
      <c r="AO8" s="79">
        <v>0.03</v>
      </c>
      <c r="AP8" s="78">
        <v>0.06</v>
      </c>
      <c r="AQ8" s="21">
        <v>1</v>
      </c>
      <c r="AR8" s="17">
        <f>(AI8^4)*AB8*AE8*AN8</f>
        <v>0</v>
      </c>
      <c r="AS8" s="17">
        <f>(AM8^4) *Z8*AC8*AO8</f>
        <v>1.6712051008676858</v>
      </c>
      <c r="AT8" s="17">
        <f>(AM8^4)*AA8*AP8*AQ8</f>
        <v>3.3424102017353716</v>
      </c>
      <c r="AU8" s="17">
        <f>MIN(AR8, 0.05*AR$162)</f>
        <v>0</v>
      </c>
      <c r="AV8" s="17">
        <f>MIN(AS8, 0.05*AS$162)</f>
        <v>1.6712051008676858</v>
      </c>
      <c r="AW8" s="17">
        <f>MIN(AT8, 0.05*AT$162)</f>
        <v>3.3424102017353716</v>
      </c>
      <c r="AX8" s="14">
        <f>AU8/$AU$162</f>
        <v>0</v>
      </c>
      <c r="AY8" s="14">
        <f>AV8/$AV$162</f>
        <v>4.6803122845861291E-4</v>
      </c>
      <c r="AZ8" s="62">
        <f>AW8/$AW$162</f>
        <v>7.4416239635262556E-4</v>
      </c>
      <c r="BA8" s="21">
        <f>N8</f>
        <v>0</v>
      </c>
      <c r="BB8" s="84">
        <v>0</v>
      </c>
      <c r="BC8" s="15">
        <f>$D$168*AX8</f>
        <v>0</v>
      </c>
      <c r="BD8" s="19">
        <f>BC8-BB8</f>
        <v>0</v>
      </c>
      <c r="BE8" s="58">
        <f>(IF(BD8 &gt; 0, V8, W8))</f>
        <v>11.27666855626553</v>
      </c>
      <c r="BF8" s="58">
        <f>IF(BD8&gt;0, S8*(T8^(2-N8)), S8*(U8^(N8 + 2)))</f>
        <v>11.560295793442519</v>
      </c>
      <c r="BG8" s="46">
        <f>BD8/BE8</f>
        <v>0</v>
      </c>
      <c r="BH8" s="59" t="e">
        <f>BB8/BC8</f>
        <v>#DIV/0!</v>
      </c>
      <c r="BI8" s="84">
        <v>0</v>
      </c>
      <c r="BJ8" s="84">
        <v>781</v>
      </c>
      <c r="BK8" s="84">
        <v>0</v>
      </c>
      <c r="BL8" s="10">
        <f>SUM(BI8:BK8)</f>
        <v>781</v>
      </c>
      <c r="BM8" s="15">
        <f>AY8*$D$167</f>
        <v>89.3846040110259</v>
      </c>
      <c r="BN8" s="9">
        <f>BM8-BL8</f>
        <v>-691.61539598897411</v>
      </c>
      <c r="BO8" s="48">
        <f>IF(BN8&gt;0,V8,W8)</f>
        <v>11.27666855626553</v>
      </c>
      <c r="BP8" s="48">
        <f xml:space="preserve"> IF(BN8 &gt;0, S8*T8^(2-N8), S8*U8^(N8+2))</f>
        <v>11.560295793442519</v>
      </c>
      <c r="BQ8" s="48">
        <f>IF(BN8&gt;0, S8*T8^(3-N8), S8*U8^(N8+3))</f>
        <v>11.851056734094721</v>
      </c>
      <c r="BR8" s="46">
        <f>BN8/BP8</f>
        <v>-59.826790624275134</v>
      </c>
      <c r="BS8" s="59">
        <f>BL8/BM8</f>
        <v>8.737522626420775</v>
      </c>
      <c r="BT8" s="16">
        <f>BB8+BL8+BV8</f>
        <v>869</v>
      </c>
      <c r="BU8" s="64">
        <f>BC8+BM8+BW8</f>
        <v>96.850785333631791</v>
      </c>
      <c r="BV8" s="84">
        <v>88</v>
      </c>
      <c r="BW8" s="15">
        <f>AZ8*$D$170</f>
        <v>7.466181322605892</v>
      </c>
      <c r="BX8" s="37">
        <f>BW8-BV8</f>
        <v>-80.533818677394109</v>
      </c>
      <c r="BY8" s="51">
        <f>BX8*(BX8&lt;&gt;0)</f>
        <v>-80.533818677394109</v>
      </c>
      <c r="BZ8" s="26">
        <f>BY8/$BY$162</f>
        <v>-6.3015507572295876E-2</v>
      </c>
      <c r="CA8" s="47">
        <f>BZ8 * $BX$162</f>
        <v>-80.533818677394095</v>
      </c>
      <c r="CB8" s="48">
        <f>IF(CA8&gt;0, V8, W8)</f>
        <v>11.27666855626553</v>
      </c>
      <c r="CC8" s="48">
        <f>IF(BX8&gt;0, S8*T8^(2-N8), S8*U8^(N8+2))</f>
        <v>11.560295793442519</v>
      </c>
      <c r="CD8" s="60">
        <f>CA8/CB8</f>
        <v>-7.1416321474348896</v>
      </c>
      <c r="CE8" s="61">
        <v>0</v>
      </c>
      <c r="CF8" s="15">
        <f>AZ8*$CE$165</f>
        <v>4.7827317213583243</v>
      </c>
      <c r="CG8" s="37">
        <f>CF8-CE8</f>
        <v>4.7827317213583243</v>
      </c>
      <c r="CH8" s="51">
        <f>CG8*(CG8&lt;&gt;0)</f>
        <v>4.7827317213583243</v>
      </c>
      <c r="CI8" s="26">
        <f>CH8/$CH$162</f>
        <v>7.4416239635262578E-4</v>
      </c>
      <c r="CJ8" s="47">
        <f>CI8 * $CG$162</f>
        <v>4.7827317213583243</v>
      </c>
      <c r="CK8" s="48">
        <f>IF(CA8&gt;0,V8,W8)</f>
        <v>11.27666855626553</v>
      </c>
      <c r="CL8" s="60">
        <f>CJ8/CK8</f>
        <v>0.4241263009101166</v>
      </c>
      <c r="CM8" s="65">
        <f>N8</f>
        <v>0</v>
      </c>
      <c r="CN8" s="73">
        <f>BT8+BV8</f>
        <v>957</v>
      </c>
      <c r="CO8">
        <f>E8/$E$162</f>
        <v>5.9841243133353344E-4</v>
      </c>
      <c r="CP8">
        <f>MAX(0,L8)</f>
        <v>0.23305950726574101</v>
      </c>
      <c r="CQ8">
        <f>CP8/$CP$162</f>
        <v>2.6109391171070659E-3</v>
      </c>
      <c r="CR8">
        <f>CO8*CQ8*AO8</f>
        <v>4.6872552753956052E-8</v>
      </c>
      <c r="CS8">
        <f>CR8/$CR$162</f>
        <v>1.0209902523970648E-5</v>
      </c>
      <c r="CT8" s="1">
        <f>$CT$164*CS8</f>
        <v>0.83084102779063551</v>
      </c>
      <c r="CU8" s="84">
        <v>0</v>
      </c>
      <c r="CV8" s="1">
        <f>CT8-CU8</f>
        <v>0.83084102779063551</v>
      </c>
      <c r="CW8">
        <f>CU8/CT8</f>
        <v>0</v>
      </c>
    </row>
    <row r="9" spans="1:101" x14ac:dyDescent="0.2">
      <c r="A9" s="25" t="s">
        <v>139</v>
      </c>
      <c r="B9">
        <v>1</v>
      </c>
      <c r="C9">
        <v>1</v>
      </c>
      <c r="D9">
        <v>0.70555333599680303</v>
      </c>
      <c r="E9">
        <v>0.29444666400319602</v>
      </c>
      <c r="F9">
        <v>0.78466428287643997</v>
      </c>
      <c r="G9">
        <v>0.386571315057608</v>
      </c>
      <c r="H9">
        <v>0.17801922273297099</v>
      </c>
      <c r="I9">
        <v>0.41913915587129102</v>
      </c>
      <c r="J9">
        <v>0.27315714661190998</v>
      </c>
      <c r="K9">
        <v>0.38786863429811402</v>
      </c>
      <c r="L9">
        <v>0.84540253599289295</v>
      </c>
      <c r="M9">
        <v>-0.82084231236814598</v>
      </c>
      <c r="N9" s="21">
        <v>0</v>
      </c>
      <c r="O9">
        <v>1.01431061831293</v>
      </c>
      <c r="P9">
        <v>0.98628721707024802</v>
      </c>
      <c r="Q9">
        <v>1.00661606809479</v>
      </c>
      <c r="R9">
        <v>0.99096735506117095</v>
      </c>
      <c r="S9">
        <v>71</v>
      </c>
      <c r="T9" s="27">
        <f>IF(C9,P9,R9)</f>
        <v>0.98628721707024802</v>
      </c>
      <c r="U9" s="27">
        <f>IF(D9 = 0,O9,Q9)</f>
        <v>1.00661606809479</v>
      </c>
      <c r="V9" s="39">
        <f>S9*T9^(1-N9)</f>
        <v>70.026392411987615</v>
      </c>
      <c r="W9" s="38">
        <f>S9*U9^(N9+1)</f>
        <v>71.469740834730089</v>
      </c>
      <c r="X9" s="44">
        <f>0.5 * (D9-MAX($D$3:$D$161))/(MIN($D$3:$D$161)-MAX($D$3:$D$161)) + 0.75</f>
        <v>0.89924766165107806</v>
      </c>
      <c r="Y9" s="44">
        <f>AVERAGE(D9, F9, G9, H9, I9, J9, K9)</f>
        <v>0.447853299063591</v>
      </c>
      <c r="Z9" s="22">
        <f>AI9^N9</f>
        <v>1</v>
      </c>
      <c r="AA9" s="22">
        <f>(Z9+AB9)/2</f>
        <v>1</v>
      </c>
      <c r="AB9" s="22">
        <f>AM9^N9</f>
        <v>1</v>
      </c>
      <c r="AC9" s="22">
        <v>1</v>
      </c>
      <c r="AD9" s="22">
        <v>1</v>
      </c>
      <c r="AE9" s="22">
        <v>1</v>
      </c>
      <c r="AF9" s="22">
        <f>PERCENTILE($L$2:$L$161, 0.05)</f>
        <v>3.1959274844086248E-2</v>
      </c>
      <c r="AG9" s="22">
        <f>PERCENTILE($L$2:$L$161, 0.95)</f>
        <v>0.96084751578162397</v>
      </c>
      <c r="AH9" s="22">
        <f>MIN(MAX(L9,AF9), AG9)</f>
        <v>0.84540253599289295</v>
      </c>
      <c r="AI9" s="22">
        <f>AH9-$AH$162+1</f>
        <v>1.8134432611488067</v>
      </c>
      <c r="AJ9" s="22">
        <f>PERCENTILE($M$2:$M$161, 0.02)</f>
        <v>-1.0036119965489139</v>
      </c>
      <c r="AK9" s="22">
        <f>PERCENTILE($M$2:$M$161, 0.98)</f>
        <v>1.7030888460407052</v>
      </c>
      <c r="AL9" s="22">
        <f>MIN(MAX(M9,AJ9), AK9)</f>
        <v>-0.82084231236814598</v>
      </c>
      <c r="AM9" s="22">
        <f>AL9-$AL$162 + 1</f>
        <v>1.182769684180768</v>
      </c>
      <c r="AN9" s="46">
        <v>1</v>
      </c>
      <c r="AO9" s="49">
        <v>1</v>
      </c>
      <c r="AP9" s="49">
        <v>1</v>
      </c>
      <c r="AQ9" s="21">
        <v>1</v>
      </c>
      <c r="AR9" s="17">
        <f>(AI9^4)*AB9*AE9*AN9</f>
        <v>10.814735142513735</v>
      </c>
      <c r="AS9" s="17">
        <f>(AM9^4) *Z9*AC9*AO9</f>
        <v>1.9570446671580963</v>
      </c>
      <c r="AT9" s="17">
        <f>(AM9^4)*AA9*AP9*AQ9</f>
        <v>1.9570446671580963</v>
      </c>
      <c r="AU9" s="17">
        <f>MIN(AR9, 0.05*AR$162)</f>
        <v>10.814735142513735</v>
      </c>
      <c r="AV9" s="17">
        <f>MIN(AS9, 0.05*AS$162)</f>
        <v>1.9570446671580963</v>
      </c>
      <c r="AW9" s="17">
        <f>MIN(AT9, 0.05*AT$162)</f>
        <v>1.9570446671580963</v>
      </c>
      <c r="AX9" s="14">
        <f>AU9/$AU$162</f>
        <v>2.5067403909331966E-2</v>
      </c>
      <c r="AY9" s="14">
        <f>AV9/$AV$162</f>
        <v>5.4808235042055442E-4</v>
      </c>
      <c r="AZ9" s="62">
        <f>AW9/$AW$162</f>
        <v>4.3572121953354415E-4</v>
      </c>
      <c r="BA9" s="21">
        <f>N9</f>
        <v>0</v>
      </c>
      <c r="BB9" s="84">
        <v>3124</v>
      </c>
      <c r="BC9" s="15">
        <f>$D$168*AX9</f>
        <v>3442.5817810802869</v>
      </c>
      <c r="BD9" s="19">
        <f>BC9-BB9</f>
        <v>318.58178108028687</v>
      </c>
      <c r="BE9" s="58">
        <f>(IF(BD9 &gt; 0, V9, W9))</f>
        <v>70.026392411987615</v>
      </c>
      <c r="BF9" s="58">
        <f>IF(BD9&gt;0, S9*(T9^(2-N9)), S9*(U9^(N9 + 2)))</f>
        <v>69.066135693488391</v>
      </c>
      <c r="BG9" s="46">
        <f>BD9/BE9</f>
        <v>4.5494530006053804</v>
      </c>
      <c r="BH9" s="59">
        <f>BB9/BC9</f>
        <v>0.90745847118835465</v>
      </c>
      <c r="BI9" s="84">
        <v>1278</v>
      </c>
      <c r="BJ9" s="84">
        <v>0</v>
      </c>
      <c r="BK9" s="84">
        <v>284</v>
      </c>
      <c r="BL9" s="10">
        <f>SUM(BI9:BK9)</f>
        <v>1562</v>
      </c>
      <c r="BM9" s="15">
        <f>AY9*$D$167</f>
        <v>104.67276728331748</v>
      </c>
      <c r="BN9" s="9">
        <f>BM9-BL9</f>
        <v>-1457.3272327166826</v>
      </c>
      <c r="BO9" s="48">
        <f>IF(BN9&gt;0,V9,W9)</f>
        <v>71.469740834730089</v>
      </c>
      <c r="BP9" s="48">
        <f xml:space="preserve"> IF(BN9 &gt;0, S9*T9^(2-N9), S9*U9^(N9+2))</f>
        <v>71.942589506809654</v>
      </c>
      <c r="BQ9" s="48">
        <f>IF(BN9&gt;0, S9*T9^(3-N9), S9*U9^(N9+3))</f>
        <v>72.418566577902226</v>
      </c>
      <c r="BR9" s="46">
        <f>BN9/BP9</f>
        <v>-20.256808139756224</v>
      </c>
      <c r="BS9" s="59">
        <f>BL9/BM9</f>
        <v>14.922697092474293</v>
      </c>
      <c r="BT9" s="16">
        <f>BB9+BL9+BV9</f>
        <v>4686</v>
      </c>
      <c r="BU9" s="64">
        <f>BC9+BM9+BW9</f>
        <v>3551.6261393591844</v>
      </c>
      <c r="BV9" s="84">
        <v>0</v>
      </c>
      <c r="BW9" s="15">
        <f>AZ9*$D$170</f>
        <v>4.371590995580048</v>
      </c>
      <c r="BX9" s="37">
        <f>BW9-BV9</f>
        <v>4.371590995580048</v>
      </c>
      <c r="BY9" s="51">
        <f>BX9*(BX9&lt;&gt;0)</f>
        <v>4.371590995580048</v>
      </c>
      <c r="BZ9" s="26">
        <f>BY9/$BY$162</f>
        <v>3.4206502312832941E-3</v>
      </c>
      <c r="CA9" s="47">
        <f>BZ9 * $BX$162</f>
        <v>4.371590995580048</v>
      </c>
      <c r="CB9" s="48">
        <f>IF(CA9&gt;0, V9, W9)</f>
        <v>70.026392411987615</v>
      </c>
      <c r="CC9" s="48">
        <f>IF(BX9&gt;0, S9*T9^(2-N9), S9*U9^(N9+2))</f>
        <v>69.066135693488391</v>
      </c>
      <c r="CD9" s="60">
        <f>CA9/CB9</f>
        <v>6.2427762519316761E-2</v>
      </c>
      <c r="CE9" s="61">
        <v>0</v>
      </c>
      <c r="CF9" s="15">
        <f>AZ9*$CE$165</f>
        <v>2.8003802779420881</v>
      </c>
      <c r="CG9" s="37">
        <f>CF9-CE9</f>
        <v>2.8003802779420881</v>
      </c>
      <c r="CH9" s="51">
        <f>CG9*(CG9&lt;&gt;0)</f>
        <v>2.8003802779420881</v>
      </c>
      <c r="CI9" s="26">
        <f>CH9/$CH$162</f>
        <v>4.3572121953354425E-4</v>
      </c>
      <c r="CJ9" s="47">
        <f>CI9 * $CG$162</f>
        <v>2.8003802779420881</v>
      </c>
      <c r="CK9" s="48">
        <f>IF(CA9&gt;0,V9,W9)</f>
        <v>70.026392411987615</v>
      </c>
      <c r="CL9" s="60">
        <f>CJ9/CK9</f>
        <v>3.9990354800323813E-2</v>
      </c>
      <c r="CM9" s="65">
        <f>N9</f>
        <v>0</v>
      </c>
      <c r="CN9" s="73">
        <f>BT9+BV9</f>
        <v>4686</v>
      </c>
      <c r="CO9">
        <f>E9/$E$162</f>
        <v>5.3136139987086124E-3</v>
      </c>
      <c r="CP9">
        <f>MAX(0,L9)</f>
        <v>0.84540253599289295</v>
      </c>
      <c r="CQ9">
        <f>CP9/$CP$162</f>
        <v>9.4709483291258254E-3</v>
      </c>
      <c r="CR9">
        <f>CO9*CQ9*AO9</f>
        <v>5.0324963622688928E-5</v>
      </c>
      <c r="CS9">
        <f>CR9/$CR$162</f>
        <v>1.0961915725118189E-2</v>
      </c>
      <c r="CT9" s="1">
        <f>$CT$164*CS9</f>
        <v>892.03685404721773</v>
      </c>
      <c r="CU9" s="84">
        <v>0</v>
      </c>
      <c r="CV9" s="1">
        <f>CT9-CU9</f>
        <v>892.03685404721773</v>
      </c>
      <c r="CW9">
        <f>CU9/CT9</f>
        <v>0</v>
      </c>
    </row>
    <row r="10" spans="1:101" x14ac:dyDescent="0.2">
      <c r="A10" s="25" t="s">
        <v>192</v>
      </c>
      <c r="B10">
        <v>1</v>
      </c>
      <c r="C10">
        <v>1</v>
      </c>
      <c r="D10">
        <v>0.92449061126648002</v>
      </c>
      <c r="E10">
        <v>7.55093887335197E-2</v>
      </c>
      <c r="F10">
        <v>0.91079251294304997</v>
      </c>
      <c r="G10">
        <v>0.91079251294304997</v>
      </c>
      <c r="H10">
        <v>0.26911826159632202</v>
      </c>
      <c r="I10">
        <v>0.393648140409527</v>
      </c>
      <c r="J10">
        <v>0.32548103359126301</v>
      </c>
      <c r="K10">
        <v>0.54446826216032795</v>
      </c>
      <c r="L10">
        <v>0.52685012698322498</v>
      </c>
      <c r="M10">
        <v>-0.10617119038794</v>
      </c>
      <c r="N10" s="21">
        <v>0</v>
      </c>
      <c r="O10">
        <v>0.99898891738011397</v>
      </c>
      <c r="P10">
        <v>0.99451183867466997</v>
      </c>
      <c r="Q10">
        <v>1.01671243707369</v>
      </c>
      <c r="R10">
        <v>1.0023243612622299</v>
      </c>
      <c r="S10">
        <v>35.900001525878899</v>
      </c>
      <c r="T10" s="27">
        <f>IF(C10,P10,R10)</f>
        <v>0.99451183867466997</v>
      </c>
      <c r="U10" s="27">
        <f>IF(D10 = 0,O10,Q10)</f>
        <v>1.01671243707369</v>
      </c>
      <c r="V10" s="39">
        <f>S10*T10^(1-N10)</f>
        <v>35.70297652592528</v>
      </c>
      <c r="W10" s="38">
        <f>S10*U10^(N10+1)</f>
        <v>36.499978042325523</v>
      </c>
      <c r="X10" s="44">
        <f>0.5 * (D10-MAX($D$3:$D$161))/(MIN($D$3:$D$161)-MAX($D$3:$D$161)) + 0.75</f>
        <v>0.78782025213501428</v>
      </c>
      <c r="Y10" s="44">
        <f>AVERAGE(D10, F10, G10, H10, I10, J10, K10)</f>
        <v>0.61125590498714566</v>
      </c>
      <c r="Z10" s="22">
        <f>AI10^N10</f>
        <v>1</v>
      </c>
      <c r="AA10" s="22">
        <f>(Z10+AB10)/2</f>
        <v>1</v>
      </c>
      <c r="AB10" s="22">
        <f>AM10^N10</f>
        <v>1</v>
      </c>
      <c r="AC10" s="22">
        <v>1</v>
      </c>
      <c r="AD10" s="22">
        <v>1</v>
      </c>
      <c r="AE10" s="22">
        <v>1</v>
      </c>
      <c r="AF10" s="22">
        <f>PERCENTILE($L$2:$L$161, 0.05)</f>
        <v>3.1959274844086248E-2</v>
      </c>
      <c r="AG10" s="22">
        <f>PERCENTILE($L$2:$L$161, 0.95)</f>
        <v>0.96084751578162397</v>
      </c>
      <c r="AH10" s="22">
        <f>MIN(MAX(L10,AF10), AG10)</f>
        <v>0.52685012698322498</v>
      </c>
      <c r="AI10" s="22">
        <f>AH10-$AH$162+1</f>
        <v>1.4948908521391386</v>
      </c>
      <c r="AJ10" s="22">
        <f>PERCENTILE($M$2:$M$161, 0.02)</f>
        <v>-1.0036119965489139</v>
      </c>
      <c r="AK10" s="22">
        <f>PERCENTILE($M$2:$M$161, 0.98)</f>
        <v>1.7030888460407052</v>
      </c>
      <c r="AL10" s="22">
        <f>MIN(MAX(M10,AJ10), AK10)</f>
        <v>-0.10617119038794</v>
      </c>
      <c r="AM10" s="22">
        <f>AL10-$AL$162 + 1</f>
        <v>1.897440806160974</v>
      </c>
      <c r="AN10" s="46">
        <v>0</v>
      </c>
      <c r="AO10" s="77">
        <v>0</v>
      </c>
      <c r="AP10" s="77">
        <v>0</v>
      </c>
      <c r="AQ10" s="21">
        <v>1</v>
      </c>
      <c r="AR10" s="17">
        <f>(AI10^4)*AB10*AE10*AN10</f>
        <v>0</v>
      </c>
      <c r="AS10" s="17">
        <f>(AM10^4) *Z10*AC10*AO10</f>
        <v>0</v>
      </c>
      <c r="AT10" s="17">
        <f>(AM10^4)*AA10*AP10*AQ10</f>
        <v>0</v>
      </c>
      <c r="AU10" s="17">
        <f>MIN(AR10, 0.05*AR$162)</f>
        <v>0</v>
      </c>
      <c r="AV10" s="17">
        <f>MIN(AS10, 0.05*AS$162)</f>
        <v>0</v>
      </c>
      <c r="AW10" s="17">
        <f>MIN(AT10, 0.05*AT$162)</f>
        <v>0</v>
      </c>
      <c r="AX10" s="14">
        <f>AU10/$AU$162</f>
        <v>0</v>
      </c>
      <c r="AY10" s="14">
        <f>AV10/$AV$162</f>
        <v>0</v>
      </c>
      <c r="AZ10" s="62">
        <f>AW10/$AW$162</f>
        <v>0</v>
      </c>
      <c r="BA10" s="21">
        <f>N10</f>
        <v>0</v>
      </c>
      <c r="BB10" s="84">
        <v>0</v>
      </c>
      <c r="BC10" s="15">
        <f>$D$168*AX10</f>
        <v>0</v>
      </c>
      <c r="BD10" s="19">
        <f>BC10-BB10</f>
        <v>0</v>
      </c>
      <c r="BE10" s="58">
        <f>(IF(BD10 &gt; 0, V10, W10))</f>
        <v>36.499978042325523</v>
      </c>
      <c r="BF10" s="58">
        <f>IF(BD10&gt;0, S10*(T10^(2-N10)), S10*(U10^(N10 + 2)))</f>
        <v>37.109981628548951</v>
      </c>
      <c r="BG10" s="46">
        <f>BD10/BE10</f>
        <v>0</v>
      </c>
      <c r="BH10" s="59" t="e">
        <f>BB10/BC10</f>
        <v>#DIV/0!</v>
      </c>
      <c r="BI10" s="84">
        <v>0</v>
      </c>
      <c r="BJ10" s="84">
        <v>718</v>
      </c>
      <c r="BK10" s="84">
        <v>0</v>
      </c>
      <c r="BL10" s="10">
        <f>SUM(BI10:BK10)</f>
        <v>718</v>
      </c>
      <c r="BM10" s="15">
        <f>AY10*$D$167</f>
        <v>0</v>
      </c>
      <c r="BN10" s="9">
        <f>BM10-BL10</f>
        <v>-718</v>
      </c>
      <c r="BO10" s="48">
        <f>IF(BN10&gt;0,V10,W10)</f>
        <v>36.499978042325523</v>
      </c>
      <c r="BP10" s="48">
        <f xml:space="preserve"> IF(BN10 &gt;0, S10*T10^(2-N10), S10*U10^(N10+2))</f>
        <v>37.109981628548951</v>
      </c>
      <c r="BQ10" s="48">
        <f>IF(BN10&gt;0, S10*T10^(3-N10), S10*U10^(N10+3))</f>
        <v>37.730179861321865</v>
      </c>
      <c r="BR10" s="46">
        <f>BN10/BP10</f>
        <v>-19.347894245456537</v>
      </c>
      <c r="BS10" s="59" t="e">
        <f>BL10/BM10</f>
        <v>#DIV/0!</v>
      </c>
      <c r="BT10" s="16">
        <f>BB10+BL10+BV10</f>
        <v>862</v>
      </c>
      <c r="BU10" s="64">
        <f>BC10+BM10+BW10</f>
        <v>0</v>
      </c>
      <c r="BV10" s="84">
        <v>144</v>
      </c>
      <c r="BW10" s="15">
        <f>AZ10*$D$170</f>
        <v>0</v>
      </c>
      <c r="BX10" s="37">
        <f>BW10-BV10</f>
        <v>-144</v>
      </c>
      <c r="BY10" s="51">
        <f>BX10*(BX10&lt;&gt;0)</f>
        <v>-144</v>
      </c>
      <c r="BZ10" s="26">
        <f>BY10/$BY$162</f>
        <v>-0.11267605633802821</v>
      </c>
      <c r="CA10" s="47">
        <f>BZ10 * $BX$162</f>
        <v>-144</v>
      </c>
      <c r="CB10" s="48">
        <f>IF(CA10&gt;0, V10, W10)</f>
        <v>36.499978042325523</v>
      </c>
      <c r="CC10" s="48">
        <f>IF(BX10&gt;0, S10*T10^(2-N10), S10*U10^(N10+2))</f>
        <v>37.109981628548951</v>
      </c>
      <c r="CD10" s="60">
        <f>CA10/CB10</f>
        <v>-3.9452078528106789</v>
      </c>
      <c r="CE10" s="61">
        <v>0</v>
      </c>
      <c r="CF10" s="15">
        <f>AZ10*$CE$165</f>
        <v>0</v>
      </c>
      <c r="CG10" s="37">
        <f>CF10-CE10</f>
        <v>0</v>
      </c>
      <c r="CH10" s="51">
        <f>CG10*(CG10&lt;&gt;0)</f>
        <v>0</v>
      </c>
      <c r="CI10" s="26">
        <f>CH10/$CH$162</f>
        <v>0</v>
      </c>
      <c r="CJ10" s="47">
        <f>CI10 * $CG$162</f>
        <v>0</v>
      </c>
      <c r="CK10" s="48">
        <f>IF(CA10&gt;0,V10,W10)</f>
        <v>36.499978042325523</v>
      </c>
      <c r="CL10" s="60">
        <f>CJ10/CK10</f>
        <v>0</v>
      </c>
      <c r="CM10" s="65">
        <f>N10</f>
        <v>0</v>
      </c>
      <c r="CN10" s="73">
        <f>BT10+BV10</f>
        <v>1006</v>
      </c>
      <c r="CO10">
        <f>E10/$E$162</f>
        <v>1.3626499942414208E-3</v>
      </c>
      <c r="CP10">
        <f>MAX(0,L10)</f>
        <v>0.52685012698322498</v>
      </c>
      <c r="CQ10">
        <f>CP10/$CP$162</f>
        <v>5.902241970437443E-3</v>
      </c>
      <c r="CR10">
        <f>CO10*CQ10*AO10</f>
        <v>0</v>
      </c>
      <c r="CS10">
        <f>CR10/$CR$162</f>
        <v>0</v>
      </c>
      <c r="CT10" s="1">
        <f>$CT$164*CS10</f>
        <v>0</v>
      </c>
      <c r="CU10" s="84">
        <v>0</v>
      </c>
      <c r="CV10" s="1">
        <f>CT10-CU10</f>
        <v>0</v>
      </c>
      <c r="CW10" t="e">
        <f>CU10/CT10</f>
        <v>#DIV/0!</v>
      </c>
    </row>
    <row r="11" spans="1:101" x14ac:dyDescent="0.2">
      <c r="A11" s="25" t="s">
        <v>213</v>
      </c>
      <c r="B11">
        <v>0</v>
      </c>
      <c r="C11">
        <v>0</v>
      </c>
      <c r="D11">
        <v>0.48901318417898498</v>
      </c>
      <c r="E11">
        <v>0.51098681582101402</v>
      </c>
      <c r="F11">
        <v>0.94398092967818803</v>
      </c>
      <c r="G11">
        <v>0.357965832340087</v>
      </c>
      <c r="H11">
        <v>0.47430004178854901</v>
      </c>
      <c r="I11">
        <v>0.73213539490179602</v>
      </c>
      <c r="J11">
        <v>0.589280789095316</v>
      </c>
      <c r="K11">
        <v>0.585278189809876</v>
      </c>
      <c r="L11">
        <v>0.69250851758388599</v>
      </c>
      <c r="M11">
        <v>0.68744488203654897</v>
      </c>
      <c r="N11" s="21">
        <v>0</v>
      </c>
      <c r="O11">
        <v>1.0101120916267801</v>
      </c>
      <c r="P11">
        <v>0.99578106306557901</v>
      </c>
      <c r="Q11">
        <v>1.0013585682264601</v>
      </c>
      <c r="R11">
        <v>0.99935463374724298</v>
      </c>
      <c r="S11">
        <v>271.73001098632801</v>
      </c>
      <c r="T11" s="27">
        <f>IF(C11,P11,R11)</f>
        <v>0.99935463374724298</v>
      </c>
      <c r="U11" s="27">
        <f>IF(D11 = 0,O11,Q11)</f>
        <v>1.0013585682264601</v>
      </c>
      <c r="V11" s="39">
        <f>S11*T11^(1-N11)</f>
        <v>271.55464560737613</v>
      </c>
      <c r="W11" s="38">
        <f>S11*U11^(N11+1)</f>
        <v>272.09917474542971</v>
      </c>
      <c r="X11" s="44">
        <f>0.5 * (D11-MAX($D$3:$D$161))/(MIN($D$3:$D$161)-MAX($D$3:$D$161)) + 0.75</f>
        <v>1.0094550630337535</v>
      </c>
      <c r="Y11" s="44">
        <f>AVERAGE(D11, F11, G11, H11, I11, J11, K11)</f>
        <v>0.59599348025611387</v>
      </c>
      <c r="Z11" s="22">
        <f>AI11^N11</f>
        <v>1</v>
      </c>
      <c r="AA11" s="22">
        <f>(Z11+AB11)/2</f>
        <v>1</v>
      </c>
      <c r="AB11" s="22">
        <f>AM11^N11</f>
        <v>1</v>
      </c>
      <c r="AC11" s="22">
        <v>1</v>
      </c>
      <c r="AD11" s="22">
        <v>1</v>
      </c>
      <c r="AE11" s="22">
        <v>1</v>
      </c>
      <c r="AF11" s="22">
        <f>PERCENTILE($L$2:$L$161, 0.05)</f>
        <v>3.1959274844086248E-2</v>
      </c>
      <c r="AG11" s="22">
        <f>PERCENTILE($L$2:$L$161, 0.95)</f>
        <v>0.96084751578162397</v>
      </c>
      <c r="AH11" s="22">
        <f>MIN(MAX(L11,AF11), AG11)</f>
        <v>0.69250851758388599</v>
      </c>
      <c r="AI11" s="22">
        <f>AH11-$AH$162+1</f>
        <v>1.6605492427397999</v>
      </c>
      <c r="AJ11" s="22">
        <f>PERCENTILE($M$2:$M$161, 0.02)</f>
        <v>-1.0036119965489139</v>
      </c>
      <c r="AK11" s="22">
        <f>PERCENTILE($M$2:$M$161, 0.98)</f>
        <v>1.7030888460407052</v>
      </c>
      <c r="AL11" s="22">
        <f>MIN(MAX(M11,AJ11), AK11)</f>
        <v>0.68744488203654897</v>
      </c>
      <c r="AM11" s="22">
        <f>AL11-$AL$162 + 1</f>
        <v>2.6910568785854627</v>
      </c>
      <c r="AN11" s="46">
        <v>1</v>
      </c>
      <c r="AO11" s="67">
        <v>1</v>
      </c>
      <c r="AP11" s="49">
        <v>1</v>
      </c>
      <c r="AQ11" s="21">
        <v>1</v>
      </c>
      <c r="AR11" s="17">
        <f>(AI11^4)*AB11*AE11*AN11</f>
        <v>7.6033859442222669</v>
      </c>
      <c r="AS11" s="17">
        <f>(AM11^4) *Z11*AC11*AO11</f>
        <v>52.443480746176704</v>
      </c>
      <c r="AT11" s="17">
        <f>(AM11^4)*AA11*AP11*AQ11</f>
        <v>52.443480746176704</v>
      </c>
      <c r="AU11" s="17">
        <f>MIN(AR11, 0.05*AR$162)</f>
        <v>7.6033859442222669</v>
      </c>
      <c r="AV11" s="17">
        <f>MIN(AS11, 0.05*AS$162)</f>
        <v>52.443480746176704</v>
      </c>
      <c r="AW11" s="17">
        <f>MIN(AT11, 0.05*AT$162)</f>
        <v>52.443480746176704</v>
      </c>
      <c r="AX11" s="14">
        <f>AU11/$AU$162</f>
        <v>1.7623838589731319E-2</v>
      </c>
      <c r="AY11" s="14">
        <f>AV11/$AV$162</f>
        <v>1.4687118119454574E-2</v>
      </c>
      <c r="AZ11" s="62">
        <f>AW11/$AW$162</f>
        <v>1.167614504194763E-2</v>
      </c>
      <c r="BA11" s="21">
        <f>N11</f>
        <v>0</v>
      </c>
      <c r="BB11" s="84">
        <v>1902</v>
      </c>
      <c r="BC11" s="15">
        <f>$D$168*AX11</f>
        <v>2420.3346250435711</v>
      </c>
      <c r="BD11" s="19">
        <f>BC11-BB11</f>
        <v>518.33462504357112</v>
      </c>
      <c r="BE11" s="58">
        <f>(IF(BD11 &gt; 0, V11, W11))</f>
        <v>271.55464560737613</v>
      </c>
      <c r="BF11" s="58">
        <f>IF(BD11&gt;0, S11*(T11^(2-N11)), S11*(U11^(N11 + 2)))</f>
        <v>271.37939340332173</v>
      </c>
      <c r="BG11" s="46">
        <f>BD11/BE11</f>
        <v>1.908767290223415</v>
      </c>
      <c r="BH11" s="59">
        <f>BB11/BC11</f>
        <v>0.78584175110322196</v>
      </c>
      <c r="BI11" s="84">
        <v>0</v>
      </c>
      <c r="BJ11" s="84">
        <v>1359</v>
      </c>
      <c r="BK11" s="84">
        <v>0</v>
      </c>
      <c r="BL11" s="10">
        <f>SUM(BI11:BK11)</f>
        <v>1359</v>
      </c>
      <c r="BM11" s="15">
        <f>AY11*$D$167</f>
        <v>2804.9458184534346</v>
      </c>
      <c r="BN11" s="9">
        <f>BM11-BL11</f>
        <v>1445.9458184534346</v>
      </c>
      <c r="BO11" s="48">
        <f>IF(BN11&gt;0,V11,W11)</f>
        <v>271.55464560737613</v>
      </c>
      <c r="BP11" s="48">
        <f xml:space="preserve"> IF(BN11 &gt;0, S11*T11^(2-N11), S11*U11^(N11+2))</f>
        <v>271.37939340332173</v>
      </c>
      <c r="BQ11" s="48">
        <f>IF(BN11&gt;0, S11*T11^(3-N11), S11*U11^(N11+3))</f>
        <v>271.20425430112556</v>
      </c>
      <c r="BR11" s="46">
        <f>BN11/BP11</f>
        <v>5.3281341678897567</v>
      </c>
      <c r="BS11" s="59">
        <f>BL11/BM11</f>
        <v>0.48450133726622674</v>
      </c>
      <c r="BT11" s="16">
        <f>BB11+BL11+BV11</f>
        <v>3261</v>
      </c>
      <c r="BU11" s="64">
        <f>BC11+BM11+BW11</f>
        <v>5342.427206702866</v>
      </c>
      <c r="BV11" s="84">
        <v>0</v>
      </c>
      <c r="BW11" s="15">
        <f>AZ11*$D$170</f>
        <v>117.14676320586057</v>
      </c>
      <c r="BX11" s="37">
        <f>BW11-BV11</f>
        <v>117.14676320586057</v>
      </c>
      <c r="BY11" s="51">
        <f>BX11*(BX11&lt;&gt;0)</f>
        <v>117.14676320586057</v>
      </c>
      <c r="BZ11" s="26">
        <f>BY11/$BY$162</f>
        <v>9.1664133963897193E-2</v>
      </c>
      <c r="CA11" s="47">
        <f>BZ11 * $BX$162</f>
        <v>117.14676320586057</v>
      </c>
      <c r="CB11" s="48">
        <f>IF(CA11&gt;0, V11, W11)</f>
        <v>271.55464560737613</v>
      </c>
      <c r="CC11" s="48">
        <f>IF(BX11&gt;0, S11*T11^(2-N11), S11*U11^(N11+2))</f>
        <v>271.37939340332173</v>
      </c>
      <c r="CD11" s="60">
        <f>CA11/CB11</f>
        <v>0.43139296307688929</v>
      </c>
      <c r="CE11" s="61">
        <v>0</v>
      </c>
      <c r="CF11" s="15">
        <f>AZ11*$CE$165</f>
        <v>75.042584184597416</v>
      </c>
      <c r="CG11" s="37">
        <f>CF11-CE11</f>
        <v>75.042584184597416</v>
      </c>
      <c r="CH11" s="51">
        <f>CG11*(CG11&lt;&gt;0)</f>
        <v>75.042584184597416</v>
      </c>
      <c r="CI11" s="26">
        <f>CH11/$CH$162</f>
        <v>1.1676145041947633E-2</v>
      </c>
      <c r="CJ11" s="47">
        <f>CI11 * $CG$162</f>
        <v>75.042584184597416</v>
      </c>
      <c r="CK11" s="48">
        <f>IF(CA11&gt;0,V11,W11)</f>
        <v>271.55464560737613</v>
      </c>
      <c r="CL11" s="60">
        <f>CJ11/CK11</f>
        <v>0.27634432110985424</v>
      </c>
      <c r="CM11" s="65">
        <f>N11</f>
        <v>0</v>
      </c>
      <c r="CN11" s="73">
        <f>BT11+BV11</f>
        <v>3261</v>
      </c>
      <c r="CO11">
        <f>E11/$E$162</f>
        <v>9.2213192731998746E-3</v>
      </c>
      <c r="CP11">
        <f>MAX(0,L11)</f>
        <v>0.69250851758388599</v>
      </c>
      <c r="CQ11">
        <f>CP11/$CP$162</f>
        <v>7.7580940537557664E-3</v>
      </c>
      <c r="CR11">
        <f>CO11*CQ11*AO11</f>
        <v>7.1539862221195395E-5</v>
      </c>
      <c r="CS11">
        <f>CR11/$CR$162</f>
        <v>1.5583000646258767E-2</v>
      </c>
      <c r="CT11" s="1">
        <f>$CT$164*CS11</f>
        <v>1268.0822605899534</v>
      </c>
      <c r="CU11" s="84">
        <v>0</v>
      </c>
      <c r="CV11" s="1">
        <f>CT11-CU11</f>
        <v>1268.0822605899534</v>
      </c>
      <c r="CW11">
        <f>CU11/CT11</f>
        <v>0</v>
      </c>
    </row>
    <row r="12" spans="1:101" x14ac:dyDescent="0.2">
      <c r="A12" s="25" t="s">
        <v>303</v>
      </c>
      <c r="B12">
        <v>0</v>
      </c>
      <c r="C12">
        <v>1</v>
      </c>
      <c r="D12">
        <v>0.51937674790251698</v>
      </c>
      <c r="E12">
        <v>0.48062325209748302</v>
      </c>
      <c r="F12">
        <v>0.65315852205005898</v>
      </c>
      <c r="G12">
        <v>5.2046086611044803E-2</v>
      </c>
      <c r="H12">
        <v>0.25052235687421598</v>
      </c>
      <c r="I12">
        <v>0.54910154617634699</v>
      </c>
      <c r="J12">
        <v>0.37089380354944501</v>
      </c>
      <c r="K12">
        <v>0.26150286920358901</v>
      </c>
      <c r="L12">
        <v>0.61684789440062204</v>
      </c>
      <c r="M12">
        <v>0.90968647346063203</v>
      </c>
      <c r="N12" s="21">
        <v>0</v>
      </c>
      <c r="O12">
        <v>1.0053989756492501</v>
      </c>
      <c r="P12">
        <v>0.99752813451554101</v>
      </c>
      <c r="Q12">
        <v>1.0262465287959199</v>
      </c>
      <c r="R12">
        <v>0.99537649130496098</v>
      </c>
      <c r="S12">
        <v>59.700000762939403</v>
      </c>
      <c r="T12" s="27">
        <f>IF(C12,P12,R12)</f>
        <v>0.99752813451554101</v>
      </c>
      <c r="U12" s="27">
        <f>IF(D12 = 0,O12,Q12)</f>
        <v>1.0262465287959199</v>
      </c>
      <c r="V12" s="39">
        <f>S12*T12^(1-N12)</f>
        <v>59.552430391631319</v>
      </c>
      <c r="W12" s="38">
        <f>S12*U12^(N12+1)</f>
        <v>61.266918552080334</v>
      </c>
      <c r="X12" s="44">
        <f>0.5 * (D12-MAX($D$3:$D$161))/(MIN($D$3:$D$161)-MAX($D$3:$D$161)) + 0.75</f>
        <v>0.99400162667751113</v>
      </c>
      <c r="Y12" s="44">
        <f>AVERAGE(D12, F12, G12, H12, I12, J12, K12)</f>
        <v>0.37951456176674536</v>
      </c>
      <c r="Z12" s="22">
        <f>AI12^N12</f>
        <v>1</v>
      </c>
      <c r="AA12" s="22">
        <f>(Z12+AB12)/2</f>
        <v>1</v>
      </c>
      <c r="AB12" s="22">
        <f>AM12^N12</f>
        <v>1</v>
      </c>
      <c r="AC12" s="22">
        <v>1</v>
      </c>
      <c r="AD12" s="22">
        <v>1</v>
      </c>
      <c r="AE12" s="22">
        <v>1</v>
      </c>
      <c r="AF12" s="22">
        <f>PERCENTILE($L$2:$L$161, 0.05)</f>
        <v>3.1959274844086248E-2</v>
      </c>
      <c r="AG12" s="22">
        <f>PERCENTILE($L$2:$L$161, 0.95)</f>
        <v>0.96084751578162397</v>
      </c>
      <c r="AH12" s="22">
        <f>MIN(MAX(L12,AF12), AG12)</f>
        <v>0.61684789440062204</v>
      </c>
      <c r="AI12" s="22">
        <f>AH12-$AH$162+1</f>
        <v>1.5848886195565357</v>
      </c>
      <c r="AJ12" s="22">
        <f>PERCENTILE($M$2:$M$161, 0.02)</f>
        <v>-1.0036119965489139</v>
      </c>
      <c r="AK12" s="22">
        <f>PERCENTILE($M$2:$M$161, 0.98)</f>
        <v>1.7030888460407052</v>
      </c>
      <c r="AL12" s="22">
        <f>MIN(MAX(M12,AJ12), AK12)</f>
        <v>0.90968647346063203</v>
      </c>
      <c r="AM12" s="22">
        <f>AL12-$AL$162 + 1</f>
        <v>2.9132984700095461</v>
      </c>
      <c r="AN12" s="46">
        <v>0</v>
      </c>
      <c r="AO12" s="68">
        <v>0.64</v>
      </c>
      <c r="AP12" s="49">
        <v>1</v>
      </c>
      <c r="AQ12" s="21">
        <v>1</v>
      </c>
      <c r="AR12" s="17">
        <f>(AI12^4)*AB12*AE12*AN12</f>
        <v>0</v>
      </c>
      <c r="AS12" s="17">
        <f>(AM12^4) *Z12*AC12*AO12</f>
        <v>46.102013867909655</v>
      </c>
      <c r="AT12" s="17">
        <f>(AM12^4)*AA12*AP12*AQ12</f>
        <v>72.034396668608835</v>
      </c>
      <c r="AU12" s="17">
        <f>MIN(AR12, 0.05*AR$162)</f>
        <v>0</v>
      </c>
      <c r="AV12" s="17">
        <f>MIN(AS12, 0.05*AS$162)</f>
        <v>46.102013867909655</v>
      </c>
      <c r="AW12" s="17">
        <f>MIN(AT12, 0.05*AT$162)</f>
        <v>72.034396668608835</v>
      </c>
      <c r="AX12" s="14">
        <f>AU12/$AU$162</f>
        <v>0</v>
      </c>
      <c r="AY12" s="14">
        <f>AV12/$AV$162</f>
        <v>1.2911151464180513E-2</v>
      </c>
      <c r="AZ12" s="62">
        <f>AW12/$AW$162</f>
        <v>1.6037914561443056E-2</v>
      </c>
      <c r="BA12" s="21">
        <f>N12</f>
        <v>0</v>
      </c>
      <c r="BB12" s="84">
        <v>0</v>
      </c>
      <c r="BC12" s="15">
        <f>$D$168*AX12</f>
        <v>0</v>
      </c>
      <c r="BD12" s="19">
        <f>BC12-BB12</f>
        <v>0</v>
      </c>
      <c r="BE12" s="58">
        <f>(IF(BD12 &gt; 0, V12, W12))</f>
        <v>61.266918552080334</v>
      </c>
      <c r="BF12" s="58">
        <f>IF(BD12&gt;0, S12*(T12^(2-N12)), S12*(U12^(N12 + 2)))</f>
        <v>62.874962494094788</v>
      </c>
      <c r="BG12" s="46">
        <f>BD12/BE12</f>
        <v>0</v>
      </c>
      <c r="BH12" s="59" t="e">
        <f>BB12/BC12</f>
        <v>#DIV/0!</v>
      </c>
      <c r="BI12" s="84">
        <v>0</v>
      </c>
      <c r="BJ12" s="84">
        <v>0</v>
      </c>
      <c r="BK12" s="84">
        <v>0</v>
      </c>
      <c r="BL12" s="10">
        <f>SUM(BI12:BK12)</f>
        <v>0</v>
      </c>
      <c r="BM12" s="15">
        <f>AY12*$D$167</f>
        <v>2465.7717066291943</v>
      </c>
      <c r="BN12" s="9">
        <f>BM12-BL12</f>
        <v>2465.7717066291943</v>
      </c>
      <c r="BO12" s="48">
        <f>IF(BN12&gt;0,V12,W12)</f>
        <v>59.552430391631319</v>
      </c>
      <c r="BP12" s="48">
        <f xml:space="preserve"> IF(BN12 &gt;0, S12*T12^(2-N12), S12*U12^(N12+2))</f>
        <v>59.405224794430595</v>
      </c>
      <c r="BQ12" s="48">
        <f>IF(BN12&gt;0, S12*T12^(3-N12), S12*U12^(N12+3))</f>
        <v>59.258383069664717</v>
      </c>
      <c r="BR12" s="46">
        <f>BN12/BP12</f>
        <v>41.507657199545982</v>
      </c>
      <c r="BS12" s="59">
        <f>BL12/BM12</f>
        <v>0</v>
      </c>
      <c r="BT12" s="16">
        <f>BB12+BL12+BV12</f>
        <v>0</v>
      </c>
      <c r="BU12" s="64">
        <f>BC12+BM12+BW12</f>
        <v>2626.6801034241525</v>
      </c>
      <c r="BV12" s="84">
        <v>0</v>
      </c>
      <c r="BW12" s="15">
        <f>AZ12*$D$170</f>
        <v>160.90839679495818</v>
      </c>
      <c r="BX12" s="37">
        <f>BW12-BV12</f>
        <v>160.90839679495818</v>
      </c>
      <c r="BY12" s="51">
        <f>BX12*(BX12&lt;&gt;0)</f>
        <v>160.90839679495818</v>
      </c>
      <c r="BZ12" s="26">
        <f>BY12/$BY$162</f>
        <v>0.12590641376757294</v>
      </c>
      <c r="CA12" s="47">
        <f>BZ12 * $BX$162</f>
        <v>160.90839679495818</v>
      </c>
      <c r="CB12" s="48">
        <f>IF(CA12&gt;0, V12, W12)</f>
        <v>59.552430391631319</v>
      </c>
      <c r="CC12" s="48">
        <f>IF(BX12&gt;0, S12*T12^(2-N12), S12*U12^(N12+2))</f>
        <v>59.405224794430595</v>
      </c>
      <c r="CD12" s="60">
        <f>CA12/CB12</f>
        <v>2.7019618802588794</v>
      </c>
      <c r="CE12" s="61">
        <v>0</v>
      </c>
      <c r="CF12" s="15">
        <f>AZ12*$CE$165</f>
        <v>103.07567688639452</v>
      </c>
      <c r="CG12" s="37">
        <f>CF12-CE12</f>
        <v>103.07567688639452</v>
      </c>
      <c r="CH12" s="51">
        <f>CG12*(CG12&lt;&gt;0)</f>
        <v>103.07567688639452</v>
      </c>
      <c r="CI12" s="26">
        <f>CH12/$CH$162</f>
        <v>1.6037914561443059E-2</v>
      </c>
      <c r="CJ12" s="47">
        <f>CI12 * $CG$162</f>
        <v>103.07567688639452</v>
      </c>
      <c r="CK12" s="48">
        <f>IF(CA12&gt;0,V12,W12)</f>
        <v>59.552430391631319</v>
      </c>
      <c r="CL12" s="60">
        <f>CJ12/CK12</f>
        <v>1.7308391313090616</v>
      </c>
      <c r="CM12" s="65">
        <f>N12</f>
        <v>0</v>
      </c>
      <c r="CN12" s="73">
        <f>BT12+BV12</f>
        <v>0</v>
      </c>
      <c r="CO12">
        <f>E12/$E$162</f>
        <v>8.6733753601715927E-3</v>
      </c>
      <c r="CP12">
        <f>MAX(0,L12)</f>
        <v>0.61684789440062204</v>
      </c>
      <c r="CQ12">
        <f>CP12/$CP$162</f>
        <v>6.9104767091063809E-3</v>
      </c>
      <c r="CR12">
        <f>CO12*CQ12*AO12</f>
        <v>3.835978138611389E-5</v>
      </c>
      <c r="CS12">
        <f>CR12/$CR$162</f>
        <v>8.3556283108559976E-3</v>
      </c>
      <c r="CT12" s="1">
        <f>$CT$164*CS12</f>
        <v>679.9476094242176</v>
      </c>
      <c r="CU12" s="84">
        <v>0</v>
      </c>
      <c r="CV12" s="1">
        <f>CT12-CU12</f>
        <v>679.9476094242176</v>
      </c>
      <c r="CW12">
        <f>CU12/CT12</f>
        <v>0</v>
      </c>
    </row>
    <row r="13" spans="1:101" x14ac:dyDescent="0.2">
      <c r="A13" s="25" t="s">
        <v>140</v>
      </c>
      <c r="B13">
        <v>1</v>
      </c>
      <c r="C13">
        <v>1</v>
      </c>
      <c r="D13">
        <v>0.95115332428765198</v>
      </c>
      <c r="E13">
        <v>4.8846675712347298E-2</v>
      </c>
      <c r="F13">
        <v>0.985617977528089</v>
      </c>
      <c r="G13">
        <v>0.342471910112359</v>
      </c>
      <c r="H13">
        <v>0.96263683960018998</v>
      </c>
      <c r="I13">
        <v>0.81437410756782402</v>
      </c>
      <c r="J13">
        <v>0.88540754297742197</v>
      </c>
      <c r="K13">
        <v>0.71722431081028903</v>
      </c>
      <c r="L13">
        <v>0.72772288051138001</v>
      </c>
      <c r="M13">
        <v>1.71135935461183</v>
      </c>
      <c r="N13" s="21">
        <v>0</v>
      </c>
      <c r="O13">
        <v>1.0008831060380401</v>
      </c>
      <c r="P13">
        <v>0.99277098801299901</v>
      </c>
      <c r="Q13">
        <v>1.0153587888592699</v>
      </c>
      <c r="R13">
        <v>1.00343352221128</v>
      </c>
      <c r="S13">
        <v>38.790000915527301</v>
      </c>
      <c r="T13" s="27">
        <f>IF(C13,P13,R13)</f>
        <v>0.99277098801299901</v>
      </c>
      <c r="U13" s="27">
        <f>IF(D13 = 0,O13,Q13)</f>
        <v>1.0153587888592699</v>
      </c>
      <c r="V13" s="39">
        <f>S13*T13^(1-N13)</f>
        <v>38.509587533933178</v>
      </c>
      <c r="W13" s="38">
        <f>S13*U13^(N13+1)</f>
        <v>39.385768349439772</v>
      </c>
      <c r="X13" s="44">
        <f>0.5 * (D13-MAX($D$3:$D$161))/(MIN($D$3:$D$161)-MAX($D$3:$D$161)) + 0.75</f>
        <v>0.77425035162830558</v>
      </c>
      <c r="Y13" s="44">
        <f>AVERAGE(D13, F13, G13, H13, I13, J13, K13)</f>
        <v>0.80841228755483219</v>
      </c>
      <c r="Z13" s="22">
        <f>AI13^N13</f>
        <v>1</v>
      </c>
      <c r="AA13" s="22">
        <f>(Z13+AB13)/2</f>
        <v>1</v>
      </c>
      <c r="AB13" s="22">
        <f>AM13^N13</f>
        <v>1</v>
      </c>
      <c r="AC13" s="22">
        <v>1</v>
      </c>
      <c r="AD13" s="22">
        <v>1</v>
      </c>
      <c r="AE13" s="22">
        <v>1</v>
      </c>
      <c r="AF13" s="22">
        <f>PERCENTILE($L$2:$L$161, 0.05)</f>
        <v>3.1959274844086248E-2</v>
      </c>
      <c r="AG13" s="22">
        <f>PERCENTILE($L$2:$L$161, 0.95)</f>
        <v>0.96084751578162397</v>
      </c>
      <c r="AH13" s="22">
        <f>MIN(MAX(L13,AF13), AG13)</f>
        <v>0.72772288051138001</v>
      </c>
      <c r="AI13" s="22">
        <f>AH13-$AH$162+1</f>
        <v>1.6957636056672938</v>
      </c>
      <c r="AJ13" s="22">
        <f>PERCENTILE($M$2:$M$161, 0.02)</f>
        <v>-1.0036119965489139</v>
      </c>
      <c r="AK13" s="22">
        <f>PERCENTILE($M$2:$M$161, 0.98)</f>
        <v>1.7030888460407052</v>
      </c>
      <c r="AL13" s="22">
        <f>MIN(MAX(M13,AJ13), AK13)</f>
        <v>1.7030888460407052</v>
      </c>
      <c r="AM13" s="22">
        <f>AL13-$AL$162 + 1</f>
        <v>3.7067008425896191</v>
      </c>
      <c r="AN13" s="46">
        <v>0</v>
      </c>
      <c r="AO13" s="77">
        <v>0</v>
      </c>
      <c r="AP13" s="77">
        <v>0</v>
      </c>
      <c r="AQ13" s="21">
        <v>1</v>
      </c>
      <c r="AR13" s="17">
        <f>(AI13^4)*AB13*AE13*AN13</f>
        <v>0</v>
      </c>
      <c r="AS13" s="17">
        <f>(AM13^4) *Z13*AC13*AO13</f>
        <v>0</v>
      </c>
      <c r="AT13" s="17">
        <f>(AM13^4)*AA13*AP13*AQ13</f>
        <v>0</v>
      </c>
      <c r="AU13" s="17">
        <f>MIN(AR13, 0.05*AR$162)</f>
        <v>0</v>
      </c>
      <c r="AV13" s="17">
        <f>MIN(AS13, 0.05*AS$162)</f>
        <v>0</v>
      </c>
      <c r="AW13" s="17">
        <f>MIN(AT13, 0.05*AT$162)</f>
        <v>0</v>
      </c>
      <c r="AX13" s="14">
        <f>AU13/$AU$162</f>
        <v>0</v>
      </c>
      <c r="AY13" s="14">
        <f>AV13/$AV$162</f>
        <v>0</v>
      </c>
      <c r="AZ13" s="62">
        <f>AW13/$AW$162</f>
        <v>0</v>
      </c>
      <c r="BA13" s="21">
        <f>N13</f>
        <v>0</v>
      </c>
      <c r="BB13" s="84">
        <v>0</v>
      </c>
      <c r="BC13" s="15">
        <f>$D$168*AX13</f>
        <v>0</v>
      </c>
      <c r="BD13" s="19">
        <f>BC13-BB13</f>
        <v>0</v>
      </c>
      <c r="BE13" s="58">
        <f>(IF(BD13 &gt; 0, V13, W13))</f>
        <v>39.385768349439772</v>
      </c>
      <c r="BF13" s="58">
        <f>IF(BD13&gt;0, S13*(T13^(2-N13)), S13*(U13^(N13 + 2)))</f>
        <v>39.990686049578933</v>
      </c>
      <c r="BG13" s="46">
        <f>BD13/BE13</f>
        <v>0</v>
      </c>
      <c r="BH13" s="59" t="e">
        <f>BB13/BC13</f>
        <v>#DIV/0!</v>
      </c>
      <c r="BI13" s="84">
        <v>0</v>
      </c>
      <c r="BJ13" s="84">
        <v>1474</v>
      </c>
      <c r="BK13" s="84">
        <v>0</v>
      </c>
      <c r="BL13" s="10">
        <f>SUM(BI13:BK13)</f>
        <v>1474</v>
      </c>
      <c r="BM13" s="15">
        <f>AY13*$D$167</f>
        <v>0</v>
      </c>
      <c r="BN13" s="9">
        <f>BM13-BL13</f>
        <v>-1474</v>
      </c>
      <c r="BO13" s="48">
        <f>IF(BN13&gt;0,V13,W13)</f>
        <v>39.385768349439772</v>
      </c>
      <c r="BP13" s="48">
        <f xml:space="preserve"> IF(BN13 &gt;0, S13*T13^(2-N13), S13*U13^(N13+2))</f>
        <v>39.990686049578933</v>
      </c>
      <c r="BQ13" s="48">
        <f>IF(BN13&gt;0, S13*T13^(3-N13), S13*U13^(N13+3))</f>
        <v>40.60489455295177</v>
      </c>
      <c r="BR13" s="46">
        <f>BN13/BP13</f>
        <v>-36.858582475244134</v>
      </c>
      <c r="BS13" s="59" t="e">
        <f>BL13/BM13</f>
        <v>#DIV/0!</v>
      </c>
      <c r="BT13" s="16">
        <f>BB13+BL13+BV13</f>
        <v>1552</v>
      </c>
      <c r="BU13" s="64">
        <f>BC13+BM13+BW13</f>
        <v>0</v>
      </c>
      <c r="BV13" s="84">
        <v>78</v>
      </c>
      <c r="BW13" s="15">
        <f>AZ13*$D$170</f>
        <v>0</v>
      </c>
      <c r="BX13" s="37">
        <f>BW13-BV13</f>
        <v>-78</v>
      </c>
      <c r="BY13" s="51">
        <f>BX13*(BX13&lt;&gt;0)</f>
        <v>-78</v>
      </c>
      <c r="BZ13" s="26">
        <f>BY13/$BY$162</f>
        <v>-6.1032863849765279E-2</v>
      </c>
      <c r="CA13" s="47">
        <f>BZ13 * $BX$162</f>
        <v>-78</v>
      </c>
      <c r="CB13" s="48">
        <f>IF(CA13&gt;0, V13, W13)</f>
        <v>39.385768349439772</v>
      </c>
      <c r="CC13" s="48">
        <f>IF(BX13&gt;0, S13*T13^(2-N13), S13*U13^(N13+2))</f>
        <v>39.990686049578933</v>
      </c>
      <c r="CD13" s="60">
        <f>CA13/CB13</f>
        <v>-1.9804107744697452</v>
      </c>
      <c r="CE13" s="61">
        <v>0</v>
      </c>
      <c r="CF13" s="15">
        <f>AZ13*$CE$165</f>
        <v>0</v>
      </c>
      <c r="CG13" s="37">
        <f>CF13-CE13</f>
        <v>0</v>
      </c>
      <c r="CH13" s="51">
        <f>CG13*(CG13&lt;&gt;0)</f>
        <v>0</v>
      </c>
      <c r="CI13" s="26">
        <f>CH13/$CH$162</f>
        <v>0</v>
      </c>
      <c r="CJ13" s="47">
        <f>CI13 * $CG$162</f>
        <v>0</v>
      </c>
      <c r="CK13" s="48">
        <f>IF(CA13&gt;0,V13,W13)</f>
        <v>39.385768349439772</v>
      </c>
      <c r="CL13" s="60">
        <f>CJ13/CK13</f>
        <v>0</v>
      </c>
      <c r="CM13" s="65">
        <f>N13</f>
        <v>0</v>
      </c>
      <c r="CN13" s="73">
        <f>BT13+BV13</f>
        <v>1630</v>
      </c>
      <c r="CO13">
        <f>E13/$E$162</f>
        <v>8.8149200376979404E-4</v>
      </c>
      <c r="CP13">
        <f>MAX(0,L13)</f>
        <v>0.72772288051138001</v>
      </c>
      <c r="CQ13">
        <f>CP13/$CP$162</f>
        <v>8.1525965511225155E-3</v>
      </c>
      <c r="CR13">
        <f>CO13*CQ13*AO13</f>
        <v>0</v>
      </c>
      <c r="CS13">
        <f>CR13/$CR$162</f>
        <v>0</v>
      </c>
      <c r="CT13" s="1">
        <f>$CT$164*CS13</f>
        <v>0</v>
      </c>
      <c r="CU13" s="84">
        <v>0</v>
      </c>
      <c r="CV13" s="1">
        <f>CT13-CU13</f>
        <v>0</v>
      </c>
      <c r="CW13" t="e">
        <f>CU13/CT13</f>
        <v>#DIV/0!</v>
      </c>
    </row>
    <row r="14" spans="1:101" x14ac:dyDescent="0.2">
      <c r="A14" s="25" t="s">
        <v>141</v>
      </c>
      <c r="B14">
        <v>1</v>
      </c>
      <c r="C14">
        <v>1</v>
      </c>
      <c r="D14">
        <v>0.821414302836596</v>
      </c>
      <c r="E14">
        <v>0.178585697163403</v>
      </c>
      <c r="F14">
        <v>0.99046483909415906</v>
      </c>
      <c r="G14">
        <v>0.341676599125943</v>
      </c>
      <c r="H14">
        <v>4.0117007939824402E-2</v>
      </c>
      <c r="I14">
        <v>0.46134559130798097</v>
      </c>
      <c r="J14">
        <v>0.136043392891773</v>
      </c>
      <c r="K14">
        <v>0.281321096809592</v>
      </c>
      <c r="L14">
        <v>0.77195471103955005</v>
      </c>
      <c r="M14">
        <v>-3.5796290240886298E-2</v>
      </c>
      <c r="N14" s="21">
        <v>-1</v>
      </c>
      <c r="O14">
        <v>1.0116171001246299</v>
      </c>
      <c r="P14">
        <v>0.98743809634597002</v>
      </c>
      <c r="Q14">
        <v>1.00160225933452</v>
      </c>
      <c r="R14">
        <v>0.99235241896015403</v>
      </c>
      <c r="S14">
        <v>98.120002746582003</v>
      </c>
      <c r="T14" s="27">
        <f>IF(C14,P14,R14)</f>
        <v>0.98743809634597002</v>
      </c>
      <c r="U14" s="27">
        <f>IF(D14 = 0,O14,Q14)</f>
        <v>1.00160225933452</v>
      </c>
      <c r="V14" s="39">
        <f>S14*T14^(1-N14)</f>
        <v>95.670338180609278</v>
      </c>
      <c r="W14" s="38">
        <f>S14*U14^(N14+1)</f>
        <v>98.120002746582003</v>
      </c>
      <c r="X14" s="44">
        <f>0.5 * (D14-MAX($D$3:$D$161))/(MIN($D$3:$D$161)-MAX($D$3:$D$161)) + 0.75</f>
        <v>0.8402806018706791</v>
      </c>
      <c r="Y14" s="44">
        <f>AVERAGE(D14, F14, G14, H14, I14, J14, K14)</f>
        <v>0.43891183285798119</v>
      </c>
      <c r="Z14" s="22">
        <f>AI14^N14</f>
        <v>0.57471415108221247</v>
      </c>
      <c r="AA14" s="22">
        <f>(Z14+AB14)/2</f>
        <v>0.54144591038331258</v>
      </c>
      <c r="AB14" s="22">
        <f>AM14^N14</f>
        <v>0.50817766968441269</v>
      </c>
      <c r="AC14" s="22">
        <v>1</v>
      </c>
      <c r="AD14" s="22">
        <v>1</v>
      </c>
      <c r="AE14" s="22">
        <v>1</v>
      </c>
      <c r="AF14" s="22">
        <f>PERCENTILE($L$2:$L$161, 0.05)</f>
        <v>3.1959274844086248E-2</v>
      </c>
      <c r="AG14" s="22">
        <f>PERCENTILE($L$2:$L$161, 0.95)</f>
        <v>0.96084751578162397</v>
      </c>
      <c r="AH14" s="22">
        <f>MIN(MAX(L14,AF14), AG14)</f>
        <v>0.77195471103955005</v>
      </c>
      <c r="AI14" s="22">
        <f>AH14-$AH$162+1</f>
        <v>1.7399954361954637</v>
      </c>
      <c r="AJ14" s="22">
        <f>PERCENTILE($M$2:$M$161, 0.02)</f>
        <v>-1.0036119965489139</v>
      </c>
      <c r="AK14" s="22">
        <f>PERCENTILE($M$2:$M$161, 0.98)</f>
        <v>1.7030888460407052</v>
      </c>
      <c r="AL14" s="22">
        <f>MIN(MAX(M14,AJ14), AK14)</f>
        <v>-3.5796290240886298E-2</v>
      </c>
      <c r="AM14" s="22">
        <f>AL14-$AL$162 + 1</f>
        <v>1.9678157063080275</v>
      </c>
      <c r="AN14" s="46">
        <v>0</v>
      </c>
      <c r="AO14" s="49">
        <v>1</v>
      </c>
      <c r="AP14" s="49">
        <v>1</v>
      </c>
      <c r="AQ14" s="21">
        <v>1</v>
      </c>
      <c r="AR14" s="17">
        <f>(AI14^4)*AB14*AE14*AN14</f>
        <v>0</v>
      </c>
      <c r="AS14" s="17">
        <f>(AM14^4) *Z14*AC14*AO14</f>
        <v>8.6176644799131292</v>
      </c>
      <c r="AT14" s="17">
        <f>(AM14^4)*AA14*AP14*AQ14</f>
        <v>8.1188172953775624</v>
      </c>
      <c r="AU14" s="17">
        <f>MIN(AR14, 0.05*AR$162)</f>
        <v>0</v>
      </c>
      <c r="AV14" s="17">
        <f>MIN(AS14, 0.05*AS$162)</f>
        <v>8.6176644799131292</v>
      </c>
      <c r="AW14" s="17">
        <f>MIN(AT14, 0.05*AT$162)</f>
        <v>8.1188172953775624</v>
      </c>
      <c r="AX14" s="14">
        <f>AU14/$AU$162</f>
        <v>0</v>
      </c>
      <c r="AY14" s="14">
        <f>AV14/$AV$162</f>
        <v>2.4134297405410004E-3</v>
      </c>
      <c r="AZ14" s="62">
        <f>AW14/$AW$162</f>
        <v>1.8075933740689467E-3</v>
      </c>
      <c r="BA14" s="21">
        <f>N14</f>
        <v>-1</v>
      </c>
      <c r="BB14" s="84">
        <v>0</v>
      </c>
      <c r="BC14" s="15">
        <f>$D$168*AX14</f>
        <v>0</v>
      </c>
      <c r="BD14" s="19">
        <f>BC14-BB14</f>
        <v>0</v>
      </c>
      <c r="BE14" s="58">
        <f>(IF(BD14 &gt; 0, V14, W14))</f>
        <v>98.120002746582003</v>
      </c>
      <c r="BF14" s="58">
        <f>IF(BD14&gt;0, S14*(T14^(2-N14)), S14*(U14^(N14 + 2)))</f>
        <v>98.277216436885837</v>
      </c>
      <c r="BG14" s="46">
        <f>BD14/BE14</f>
        <v>0</v>
      </c>
      <c r="BH14" s="59" t="e">
        <f>BB14/BC14</f>
        <v>#DIV/0!</v>
      </c>
      <c r="BI14" s="84">
        <v>0</v>
      </c>
      <c r="BJ14" s="84">
        <v>883</v>
      </c>
      <c r="BK14" s="84">
        <v>196</v>
      </c>
      <c r="BL14" s="10">
        <f>SUM(BI14:BK14)</f>
        <v>1079</v>
      </c>
      <c r="BM14" s="15">
        <f>AY14*$D$167</f>
        <v>460.91681184852024</v>
      </c>
      <c r="BN14" s="9">
        <f>BM14-BL14</f>
        <v>-618.08318815147982</v>
      </c>
      <c r="BO14" s="48">
        <f>IF(BN14&gt;0,V14,W14)</f>
        <v>98.120002746582003</v>
      </c>
      <c r="BP14" s="48">
        <f xml:space="preserve"> IF(BN14 &gt;0, S14*T14^(2-N14), S14*U14^(N14+2))</f>
        <v>98.277216436885837</v>
      </c>
      <c r="BQ14" s="48">
        <f>IF(BN14&gt;0, S14*T14^(3-N14), S14*U14^(N14+3))</f>
        <v>98.434682024292471</v>
      </c>
      <c r="BR14" s="46">
        <f>BN14/BP14</f>
        <v>-6.2891808555487145</v>
      </c>
      <c r="BS14" s="59">
        <f>BL14/BM14</f>
        <v>2.340986425885919</v>
      </c>
      <c r="BT14" s="16">
        <f>BB14+BL14+BV14</f>
        <v>1079</v>
      </c>
      <c r="BU14" s="64">
        <f>BC14+BM14+BW14</f>
        <v>479.052396170554</v>
      </c>
      <c r="BV14" s="84">
        <v>0</v>
      </c>
      <c r="BW14" s="15">
        <f>AZ14*$D$170</f>
        <v>18.135584322033743</v>
      </c>
      <c r="BX14" s="37">
        <f>BW14-BV14</f>
        <v>18.135584322033743</v>
      </c>
      <c r="BY14" s="51">
        <f>BX14*(BX14&lt;&gt;0)</f>
        <v>18.135584322033743</v>
      </c>
      <c r="BZ14" s="26">
        <f>BY14/$BY$162</f>
        <v>1.4190598061059273E-2</v>
      </c>
      <c r="CA14" s="47">
        <f>BZ14 * $BX$162</f>
        <v>18.135584322033743</v>
      </c>
      <c r="CB14" s="48">
        <f>IF(CA14&gt;0, V14, W14)</f>
        <v>95.670338180609278</v>
      </c>
      <c r="CC14" s="48">
        <f>IF(BX14&gt;0, S14*T14^(2-N14), S14*U14^(N14+2))</f>
        <v>94.468536609835994</v>
      </c>
      <c r="CD14" s="60">
        <f>CA14/CB14</f>
        <v>0.18956329272921407</v>
      </c>
      <c r="CE14" s="61">
        <v>0</v>
      </c>
      <c r="CF14" s="15">
        <f>AZ14*$CE$165</f>
        <v>11.61740261514112</v>
      </c>
      <c r="CG14" s="37">
        <f>CF14-CE14</f>
        <v>11.61740261514112</v>
      </c>
      <c r="CH14" s="51">
        <f>CG14*(CG14&lt;&gt;0)</f>
        <v>11.61740261514112</v>
      </c>
      <c r="CI14" s="26">
        <f>CH14/$CH$162</f>
        <v>1.8075933740689472E-3</v>
      </c>
      <c r="CJ14" s="47">
        <f>CI14 * $CG$162</f>
        <v>11.61740261514112</v>
      </c>
      <c r="CK14" s="48">
        <f>IF(CA14&gt;0,V14,W14)</f>
        <v>95.670338180609278</v>
      </c>
      <c r="CL14" s="60">
        <f>CJ14/CK14</f>
        <v>0.12143160394405052</v>
      </c>
      <c r="CM14" s="65">
        <f>N14</f>
        <v>-1</v>
      </c>
      <c r="CN14" s="73">
        <f>BT14+BV14</f>
        <v>1079</v>
      </c>
      <c r="CO14">
        <f>E14/$E$162</f>
        <v>3.2227753832058869E-3</v>
      </c>
      <c r="CP14">
        <f>MAX(0,L14)</f>
        <v>0.77195471103955005</v>
      </c>
      <c r="CQ14">
        <f>CP14/$CP$162</f>
        <v>8.6481207110340377E-3</v>
      </c>
      <c r="CR14">
        <f>CO14*CQ14*AO14</f>
        <v>2.787095053851349E-5</v>
      </c>
      <c r="CS14">
        <f>CR14/$CR$162</f>
        <v>6.0709236329061058E-3</v>
      </c>
      <c r="CT14" s="1">
        <f>$CT$164*CS14</f>
        <v>494.02748155136726</v>
      </c>
      <c r="CU14" s="84">
        <v>0</v>
      </c>
      <c r="CV14" s="1">
        <f>CT14-CU14</f>
        <v>494.02748155136726</v>
      </c>
      <c r="CW14">
        <f>CU14/CT14</f>
        <v>0</v>
      </c>
    </row>
    <row r="15" spans="1:101" x14ac:dyDescent="0.2">
      <c r="A15" s="25" t="s">
        <v>181</v>
      </c>
      <c r="B15">
        <v>0</v>
      </c>
      <c r="C15">
        <v>0</v>
      </c>
      <c r="D15">
        <v>0.159702878365831</v>
      </c>
      <c r="E15">
        <v>0.84029712163416903</v>
      </c>
      <c r="F15">
        <v>0.21955719557195499</v>
      </c>
      <c r="G15">
        <v>0.57702952029520205</v>
      </c>
      <c r="H15">
        <v>0.335616438356164</v>
      </c>
      <c r="I15">
        <v>0.24168297455968599</v>
      </c>
      <c r="J15">
        <v>0.28480305323687299</v>
      </c>
      <c r="K15">
        <v>0.31838950745161199</v>
      </c>
      <c r="L15">
        <v>0.78433427728149596</v>
      </c>
      <c r="M15">
        <v>0.333775974244857</v>
      </c>
      <c r="N15" s="21">
        <v>0</v>
      </c>
      <c r="O15">
        <v>1.0383027218795</v>
      </c>
      <c r="P15">
        <v>0.98762349400997196</v>
      </c>
      <c r="Q15">
        <v>1.0100316013205899</v>
      </c>
      <c r="R15">
        <v>0.98960505231594598</v>
      </c>
      <c r="S15">
        <v>115</v>
      </c>
      <c r="T15" s="27">
        <f>IF(C15,P15,R15)</f>
        <v>0.98960505231594598</v>
      </c>
      <c r="U15" s="27">
        <f>IF(D15 = 0,O15,Q15)</f>
        <v>1.0100316013205899</v>
      </c>
      <c r="V15" s="39">
        <f>S15*T15^(1-N15)</f>
        <v>113.80458101633378</v>
      </c>
      <c r="W15" s="38">
        <f>S15*U15^(N15+1)</f>
        <v>116.15363415186783</v>
      </c>
      <c r="X15" s="44">
        <f>0.5 * (D15-MAX($D$3:$D$161))/(MIN($D$3:$D$161)-MAX($D$3:$D$161)) + 0.75</f>
        <v>1.1770564651180002</v>
      </c>
      <c r="Y15" s="44">
        <f>AVERAGE(D15, F15, G15, H15, I15, J15, K15)</f>
        <v>0.30525450969104612</v>
      </c>
      <c r="Z15" s="22">
        <f>AI15^N15</f>
        <v>1</v>
      </c>
      <c r="AA15" s="22">
        <f>(Z15+AB15)/2</f>
        <v>1</v>
      </c>
      <c r="AB15" s="22">
        <f>AM15^N15</f>
        <v>1</v>
      </c>
      <c r="AC15" s="22">
        <v>1</v>
      </c>
      <c r="AD15" s="22">
        <v>1</v>
      </c>
      <c r="AE15" s="22">
        <v>1</v>
      </c>
      <c r="AF15" s="22">
        <f>PERCENTILE($L$2:$L$161, 0.05)</f>
        <v>3.1959274844086248E-2</v>
      </c>
      <c r="AG15" s="22">
        <f>PERCENTILE($L$2:$L$161, 0.95)</f>
        <v>0.96084751578162397</v>
      </c>
      <c r="AH15" s="22">
        <f>MIN(MAX(L15,AF15), AG15)</f>
        <v>0.78433427728149596</v>
      </c>
      <c r="AI15" s="22">
        <f>AH15-$AH$162+1</f>
        <v>1.7523750024374096</v>
      </c>
      <c r="AJ15" s="22">
        <f>PERCENTILE($M$2:$M$161, 0.02)</f>
        <v>-1.0036119965489139</v>
      </c>
      <c r="AK15" s="22">
        <f>PERCENTILE($M$2:$M$161, 0.98)</f>
        <v>1.7030888460407052</v>
      </c>
      <c r="AL15" s="22">
        <f>MIN(MAX(M15,AJ15), AK15)</f>
        <v>0.333775974244857</v>
      </c>
      <c r="AM15" s="22">
        <f>AL15-$AL$162 + 1</f>
        <v>2.3373879707937708</v>
      </c>
      <c r="AN15" s="46">
        <v>1</v>
      </c>
      <c r="AO15" s="49">
        <v>1</v>
      </c>
      <c r="AP15" s="49">
        <v>1</v>
      </c>
      <c r="AQ15" s="21">
        <v>1</v>
      </c>
      <c r="AR15" s="17">
        <f>(AI15^4)*AB15*AE15*AN15</f>
        <v>9.4299241052565801</v>
      </c>
      <c r="AS15" s="17">
        <f>(AM15^4) *Z15*AC15*AO15</f>
        <v>29.848548625526938</v>
      </c>
      <c r="AT15" s="17">
        <f>(AM15^4)*AA15*AP15*AQ15</f>
        <v>29.848548625526938</v>
      </c>
      <c r="AU15" s="17">
        <f>MIN(AR15, 0.05*AR$162)</f>
        <v>9.4299241052565801</v>
      </c>
      <c r="AV15" s="17">
        <f>MIN(AS15, 0.05*AS$162)</f>
        <v>29.848548625526938</v>
      </c>
      <c r="AW15" s="17">
        <f>MIN(AT15, 0.05*AT$162)</f>
        <v>29.848548625526938</v>
      </c>
      <c r="AX15" s="14">
        <f>AU15/$AU$162</f>
        <v>2.1857559456224321E-2</v>
      </c>
      <c r="AY15" s="14">
        <f>AV15/$AV$162</f>
        <v>8.3592689333336738E-3</v>
      </c>
      <c r="AZ15" s="62">
        <f>AW15/$AW$162</f>
        <v>6.6455539961215683E-3</v>
      </c>
      <c r="BA15" s="21">
        <f>N15</f>
        <v>0</v>
      </c>
      <c r="BB15" s="84">
        <v>2530</v>
      </c>
      <c r="BC15" s="15">
        <f>$D$168*AX15</f>
        <v>3001.7642128016546</v>
      </c>
      <c r="BD15" s="19">
        <f>BC15-BB15</f>
        <v>471.76421280165459</v>
      </c>
      <c r="BE15" s="58">
        <f>(IF(BD15 &gt; 0, V15, W15))</f>
        <v>113.80458101633378</v>
      </c>
      <c r="BF15" s="58">
        <f>IF(BD15&gt;0, S15*(T15^(2-N15)), S15*(U15^(N15 + 2)))</f>
        <v>112.62158835046331</v>
      </c>
      <c r="BG15" s="46">
        <f>BD15/BE15</f>
        <v>4.1453886002527849</v>
      </c>
      <c r="BH15" s="59">
        <f>BB15/BC15</f>
        <v>0.84283768498880862</v>
      </c>
      <c r="BI15" s="84">
        <v>0</v>
      </c>
      <c r="BJ15" s="84">
        <v>0</v>
      </c>
      <c r="BK15" s="84">
        <v>0</v>
      </c>
      <c r="BL15" s="10">
        <f>SUM(BI15:BK15)</f>
        <v>0</v>
      </c>
      <c r="BM15" s="15">
        <f>AY15*$D$167</f>
        <v>1596.4531808880649</v>
      </c>
      <c r="BN15" s="9">
        <f>BM15-BL15</f>
        <v>1596.4531808880649</v>
      </c>
      <c r="BO15" s="48">
        <f>IF(BN15&gt;0,V15,W15)</f>
        <v>113.80458101633378</v>
      </c>
      <c r="BP15" s="48">
        <f xml:space="preserve"> IF(BN15 &gt;0, S15*T15^(2-N15), S15*U15^(N15+2))</f>
        <v>112.62158835046331</v>
      </c>
      <c r="BQ15" s="48">
        <f>IF(BN15&gt;0, S15*T15^(3-N15), S15*U15^(N15+3))</f>
        <v>111.45089283146518</v>
      </c>
      <c r="BR15" s="46">
        <f>BN15/BP15</f>
        <v>14.175374404418061</v>
      </c>
      <c r="BS15" s="59">
        <f>BL15/BM15</f>
        <v>0</v>
      </c>
      <c r="BT15" s="16">
        <f>BB15+BL15+BV15</f>
        <v>2530</v>
      </c>
      <c r="BU15" s="64">
        <f>BC15+BM15+BW15</f>
        <v>4664.8922369328075</v>
      </c>
      <c r="BV15" s="84">
        <v>0</v>
      </c>
      <c r="BW15" s="15">
        <f>AZ15*$D$170</f>
        <v>66.674843243087693</v>
      </c>
      <c r="BX15" s="37">
        <f>BW15-BV15</f>
        <v>66.674843243087693</v>
      </c>
      <c r="BY15" s="51">
        <f>BX15*(BX15&lt;&gt;0)</f>
        <v>66.674843243087693</v>
      </c>
      <c r="BZ15" s="26">
        <f>BY15/$BY$162</f>
        <v>5.2171238844356586E-2</v>
      </c>
      <c r="CA15" s="47">
        <f>BZ15 * $BX$162</f>
        <v>66.674843243087693</v>
      </c>
      <c r="CB15" s="48">
        <f>IF(CA15&gt;0, V15, W15)</f>
        <v>113.80458101633378</v>
      </c>
      <c r="CC15" s="48">
        <f>IF(BX15&gt;0, S15*T15^(2-N15), S15*U15^(N15+2))</f>
        <v>112.62158835046331</v>
      </c>
      <c r="CD15" s="60">
        <f>CA15/CB15</f>
        <v>0.58587134759995463</v>
      </c>
      <c r="CE15" s="61">
        <v>0</v>
      </c>
      <c r="CF15" s="15">
        <f>AZ15*$CE$165</f>
        <v>42.710975533073317</v>
      </c>
      <c r="CG15" s="37">
        <f>CF15-CE15</f>
        <v>42.710975533073317</v>
      </c>
      <c r="CH15" s="51">
        <f>CG15*(CG15&lt;&gt;0)</f>
        <v>42.710975533073317</v>
      </c>
      <c r="CI15" s="26">
        <f>CH15/$CH$162</f>
        <v>6.64555399612157E-3</v>
      </c>
      <c r="CJ15" s="47">
        <f>CI15 * $CG$162</f>
        <v>42.710975533073317</v>
      </c>
      <c r="CK15" s="48">
        <f>IF(CA15&gt;0,V15,W15)</f>
        <v>113.80458101633378</v>
      </c>
      <c r="CL15" s="60">
        <f>CJ15/CK15</f>
        <v>0.37530102173077928</v>
      </c>
      <c r="CM15" s="65">
        <f>N15</f>
        <v>0</v>
      </c>
      <c r="CN15" s="73">
        <f>BT15+BV15</f>
        <v>2530</v>
      </c>
      <c r="CO15">
        <f>E15/$E$162</f>
        <v>1.5164086044939564E-2</v>
      </c>
      <c r="CP15">
        <f>MAX(0,L15)</f>
        <v>0.78433427728149596</v>
      </c>
      <c r="CQ15">
        <f>CP15/$CP$162</f>
        <v>8.7868075817526831E-3</v>
      </c>
      <c r="CR15">
        <f>CO15*CQ15*AO15</f>
        <v>1.3324390623002503E-4</v>
      </c>
      <c r="CS15">
        <f>CR15/$CR$162</f>
        <v>2.9023537541526843E-2</v>
      </c>
      <c r="CT15" s="1">
        <f>$CT$164*CS15</f>
        <v>2361.8193909792885</v>
      </c>
      <c r="CU15" s="84">
        <v>1265</v>
      </c>
      <c r="CV15" s="1">
        <f>CT15-CU15</f>
        <v>1096.8193909792885</v>
      </c>
      <c r="CW15">
        <f>CU15/CT15</f>
        <v>0.53560403679956625</v>
      </c>
    </row>
    <row r="16" spans="1:101" x14ac:dyDescent="0.2">
      <c r="A16" s="25" t="s">
        <v>193</v>
      </c>
      <c r="B16">
        <v>1</v>
      </c>
      <c r="C16">
        <v>1</v>
      </c>
      <c r="D16">
        <v>0.79664402716739902</v>
      </c>
      <c r="E16">
        <v>0.20335597283260001</v>
      </c>
      <c r="F16">
        <v>0.76519666269368203</v>
      </c>
      <c r="G16">
        <v>0.40683353198251798</v>
      </c>
      <c r="H16">
        <v>0.55160885917258595</v>
      </c>
      <c r="I16">
        <v>0.23067279565398999</v>
      </c>
      <c r="J16">
        <v>0.356708785499949</v>
      </c>
      <c r="K16">
        <v>0.446122733960092</v>
      </c>
      <c r="L16">
        <v>0.47017597019482998</v>
      </c>
      <c r="M16">
        <v>0.47269510485666</v>
      </c>
      <c r="N16" s="21">
        <v>0</v>
      </c>
      <c r="O16">
        <v>0.99561995966163996</v>
      </c>
      <c r="P16">
        <v>0.99852220411049997</v>
      </c>
      <c r="Q16">
        <v>1.0013381662885401</v>
      </c>
      <c r="R16">
        <v>1.0035992576539901</v>
      </c>
      <c r="S16">
        <v>4.1399998664855904</v>
      </c>
      <c r="T16" s="27">
        <f>IF(C16,P16,R16)</f>
        <v>0.99852220411049997</v>
      </c>
      <c r="U16" s="27">
        <f>IF(D16 = 0,O16,Q16)</f>
        <v>1.0013381662885401</v>
      </c>
      <c r="V16" s="39">
        <f>S16*T16^(1-N16)</f>
        <v>4.1338817917003672</v>
      </c>
      <c r="W16" s="38">
        <f>S16*U16^(N16+1)</f>
        <v>4.1455398747414822</v>
      </c>
      <c r="X16" s="44">
        <f>0.5 * (D16-MAX($D$3:$D$161))/(MIN($D$3:$D$161)-MAX($D$3:$D$161)) + 0.75</f>
        <v>0.8528873525823506</v>
      </c>
      <c r="Y16" s="44">
        <f>AVERAGE(D16, F16, G16, H16, I16, J16, K16)</f>
        <v>0.50768391373288801</v>
      </c>
      <c r="Z16" s="22">
        <f>AI16^N16</f>
        <v>1</v>
      </c>
      <c r="AA16" s="22">
        <f>(Z16+AB16)/2</f>
        <v>1</v>
      </c>
      <c r="AB16" s="22">
        <f>AM16^N16</f>
        <v>1</v>
      </c>
      <c r="AC16" s="22">
        <v>1</v>
      </c>
      <c r="AD16" s="22">
        <v>1</v>
      </c>
      <c r="AE16" s="22">
        <v>1</v>
      </c>
      <c r="AF16" s="22">
        <f>PERCENTILE($L$2:$L$161, 0.05)</f>
        <v>3.1959274844086248E-2</v>
      </c>
      <c r="AG16" s="22">
        <f>PERCENTILE($L$2:$L$161, 0.95)</f>
        <v>0.96084751578162397</v>
      </c>
      <c r="AH16" s="22">
        <f>MIN(MAX(L16,AF16), AG16)</f>
        <v>0.47017597019482998</v>
      </c>
      <c r="AI16" s="22">
        <f>AH16-$AH$162+1</f>
        <v>1.4382166953507438</v>
      </c>
      <c r="AJ16" s="22">
        <f>PERCENTILE($M$2:$M$161, 0.02)</f>
        <v>-1.0036119965489139</v>
      </c>
      <c r="AK16" s="22">
        <f>PERCENTILE($M$2:$M$161, 0.98)</f>
        <v>1.7030888460407052</v>
      </c>
      <c r="AL16" s="22">
        <f>MIN(MAX(M16,AJ16), AK16)</f>
        <v>0.47269510485666</v>
      </c>
      <c r="AM16" s="22">
        <f>AL16-$AL$162 + 1</f>
        <v>2.476307101405574</v>
      </c>
      <c r="AN16" s="46">
        <v>0</v>
      </c>
      <c r="AO16" s="77">
        <v>0</v>
      </c>
      <c r="AP16" s="77">
        <v>0</v>
      </c>
      <c r="AQ16" s="21">
        <v>1</v>
      </c>
      <c r="AR16" s="17">
        <f>(AI16^4)*AB16*AE16*AN16</f>
        <v>0</v>
      </c>
      <c r="AS16" s="17">
        <f>(AM16^4) *Z16*AC16*AO16</f>
        <v>0</v>
      </c>
      <c r="AT16" s="17">
        <f>(AM16^4)*AA16*AP16*AQ16</f>
        <v>0</v>
      </c>
      <c r="AU16" s="17">
        <f>MIN(AR16, 0.05*AR$162)</f>
        <v>0</v>
      </c>
      <c r="AV16" s="17">
        <f>MIN(AS16, 0.05*AS$162)</f>
        <v>0</v>
      </c>
      <c r="AW16" s="17">
        <f>MIN(AT16, 0.05*AT$162)</f>
        <v>0</v>
      </c>
      <c r="AX16" s="14">
        <f>AU16/$AU$162</f>
        <v>0</v>
      </c>
      <c r="AY16" s="14">
        <f>AV16/$AV$162</f>
        <v>0</v>
      </c>
      <c r="AZ16" s="62">
        <f>AW16/$AW$162</f>
        <v>0</v>
      </c>
      <c r="BA16" s="21">
        <f>N16</f>
        <v>0</v>
      </c>
      <c r="BB16" s="84">
        <v>0</v>
      </c>
      <c r="BC16" s="15">
        <f>$D$168*AX16</f>
        <v>0</v>
      </c>
      <c r="BD16" s="19">
        <f>BC16-BB16</f>
        <v>0</v>
      </c>
      <c r="BE16" s="58">
        <f>(IF(BD16 &gt; 0, V16, W16))</f>
        <v>4.1455398747414822</v>
      </c>
      <c r="BF16" s="58">
        <f>IF(BD16&gt;0, S16*(T16^(2-N16)), S16*(U16^(N16 + 2)))</f>
        <v>4.1510872964496599</v>
      </c>
      <c r="BG16" s="46">
        <f>BD16/BE16</f>
        <v>0</v>
      </c>
      <c r="BH16" s="59" t="e">
        <f>BB16/BC16</f>
        <v>#DIV/0!</v>
      </c>
      <c r="BI16" s="84">
        <v>0</v>
      </c>
      <c r="BJ16" s="84">
        <v>1143</v>
      </c>
      <c r="BK16" s="84">
        <v>0</v>
      </c>
      <c r="BL16" s="10">
        <f>SUM(BI16:BK16)</f>
        <v>1143</v>
      </c>
      <c r="BM16" s="15">
        <f>AY16*$D$167</f>
        <v>0</v>
      </c>
      <c r="BN16" s="9">
        <f>BM16-BL16</f>
        <v>-1143</v>
      </c>
      <c r="BO16" s="48">
        <f>IF(BN16&gt;0,V16,W16)</f>
        <v>4.1455398747414822</v>
      </c>
      <c r="BP16" s="48">
        <f xml:space="preserve"> IF(BN16 &gt;0, S16*T16^(2-N16), S16*U16^(N16+2))</f>
        <v>4.1510872964496599</v>
      </c>
      <c r="BQ16" s="48">
        <f>IF(BN16&gt;0, S16*T16^(3-N16), S16*U16^(N16+3))</f>
        <v>4.1566421415305559</v>
      </c>
      <c r="BR16" s="46">
        <f>BN16/BP16</f>
        <v>-275.34954540165523</v>
      </c>
      <c r="BS16" s="59" t="e">
        <f>BL16/BM16</f>
        <v>#DIV/0!</v>
      </c>
      <c r="BT16" s="16">
        <f>BB16+BL16+BV16</f>
        <v>1143</v>
      </c>
      <c r="BU16" s="64">
        <f>BC16+BM16+BW16</f>
        <v>0</v>
      </c>
      <c r="BV16" s="84">
        <v>0</v>
      </c>
      <c r="BW16" s="15">
        <f>AZ16*$D$170</f>
        <v>0</v>
      </c>
      <c r="BX16" s="37">
        <f>BW16-BV16</f>
        <v>0</v>
      </c>
      <c r="BY16" s="51">
        <f>BX16*(BX16&lt;&gt;0)</f>
        <v>0</v>
      </c>
      <c r="BZ16" s="26">
        <f>BY16/$BY$162</f>
        <v>0</v>
      </c>
      <c r="CA16" s="47">
        <f>BZ16 * $BX$162</f>
        <v>0</v>
      </c>
      <c r="CB16" s="48">
        <f>IF(CA16&gt;0, V16, W16)</f>
        <v>4.1455398747414822</v>
      </c>
      <c r="CC16" s="48">
        <f>IF(BX16&gt;0, S16*T16^(2-N16), S16*U16^(N16+2))</f>
        <v>4.1510872964496599</v>
      </c>
      <c r="CD16" s="60">
        <f>CA16/CB16</f>
        <v>0</v>
      </c>
      <c r="CE16" s="61">
        <v>0</v>
      </c>
      <c r="CF16" s="15">
        <f>AZ16*$CE$165</f>
        <v>0</v>
      </c>
      <c r="CG16" s="37">
        <f>CF16-CE16</f>
        <v>0</v>
      </c>
      <c r="CH16" s="51">
        <f>CG16*(CG16&lt;&gt;0)</f>
        <v>0</v>
      </c>
      <c r="CI16" s="26">
        <f>CH16/$CH$162</f>
        <v>0</v>
      </c>
      <c r="CJ16" s="47">
        <f>CI16 * $CG$162</f>
        <v>0</v>
      </c>
      <c r="CK16" s="48">
        <f>IF(CA16&gt;0,V16,W16)</f>
        <v>4.1455398747414822</v>
      </c>
      <c r="CL16" s="60">
        <f>CJ16/CK16</f>
        <v>0</v>
      </c>
      <c r="CM16" s="65">
        <f>N16</f>
        <v>0</v>
      </c>
      <c r="CN16" s="73">
        <f>BT16+BV16</f>
        <v>1143</v>
      </c>
      <c r="CO16">
        <f>E16/$E$162</f>
        <v>3.6697822596237087E-3</v>
      </c>
      <c r="CP16">
        <f>MAX(0,L16)</f>
        <v>0.47017597019482998</v>
      </c>
      <c r="CQ16">
        <f>CP16/$CP$162</f>
        <v>5.2673278464701392E-3</v>
      </c>
      <c r="CR16">
        <f>CO16*CQ16*AO16</f>
        <v>0</v>
      </c>
      <c r="CS16">
        <f>CR16/$CR$162</f>
        <v>0</v>
      </c>
      <c r="CT16" s="1">
        <f>$CT$164*CS16</f>
        <v>0</v>
      </c>
      <c r="CU16" s="84">
        <v>0</v>
      </c>
      <c r="CV16" s="1">
        <f>CT16-CU16</f>
        <v>0</v>
      </c>
      <c r="CW16" t="e">
        <f>CU16/CT16</f>
        <v>#DIV/0!</v>
      </c>
    </row>
    <row r="17" spans="1:101" x14ac:dyDescent="0.2">
      <c r="A17" s="25" t="s">
        <v>182</v>
      </c>
      <c r="B17">
        <v>1</v>
      </c>
      <c r="C17">
        <v>1</v>
      </c>
      <c r="D17">
        <v>0.91929684378745502</v>
      </c>
      <c r="E17">
        <v>8.0703156212544896E-2</v>
      </c>
      <c r="F17">
        <v>0.99245133094954296</v>
      </c>
      <c r="G17">
        <v>0.335717123559793</v>
      </c>
      <c r="H17">
        <v>0.94254074383618802</v>
      </c>
      <c r="I17">
        <v>0.96197241955704105</v>
      </c>
      <c r="J17">
        <v>0.95220701524363505</v>
      </c>
      <c r="K17">
        <v>0.74137231870698495</v>
      </c>
      <c r="L17">
        <v>0.88302963556186798</v>
      </c>
      <c r="M17">
        <v>0.17273426138877099</v>
      </c>
      <c r="N17" s="21">
        <v>-1</v>
      </c>
      <c r="O17">
        <v>1.0151299497508299</v>
      </c>
      <c r="P17">
        <v>0.98298328122225798</v>
      </c>
      <c r="Q17">
        <v>1.0288776899059699</v>
      </c>
      <c r="R17">
        <v>0.99015052369846701</v>
      </c>
      <c r="S17">
        <v>659.69000244140602</v>
      </c>
      <c r="T17" s="27">
        <f>IF(C17,P17,R17)</f>
        <v>0.98298328122225798</v>
      </c>
      <c r="U17" s="27">
        <f>IF(D17 = 0,O17,Q17)</f>
        <v>1.0288776899059699</v>
      </c>
      <c r="V17" s="39">
        <f>S17*T17^(1-N17)</f>
        <v>637.42950952559772</v>
      </c>
      <c r="W17" s="38">
        <f>S17*U17^(N17+1)</f>
        <v>659.69000244140602</v>
      </c>
      <c r="X17" s="44">
        <f>0.5 * (D17-MAX($D$3:$D$161))/(MIN($D$3:$D$161)-MAX($D$3:$D$161)) + 0.75</f>
        <v>0.79046360309068719</v>
      </c>
      <c r="Y17" s="44">
        <f>AVERAGE(D17, F17, G17, H17, I17, J17, K17)</f>
        <v>0.83507968509152009</v>
      </c>
      <c r="Z17" s="22">
        <f>AI17^N17</f>
        <v>0.54022797902303088</v>
      </c>
      <c r="AA17" s="22">
        <f>(Z17+AB17)/2</f>
        <v>0.49985684324004032</v>
      </c>
      <c r="AB17" s="22">
        <f>AM17^N17</f>
        <v>0.4594857074570497</v>
      </c>
      <c r="AC17" s="22">
        <v>1</v>
      </c>
      <c r="AD17" s="22">
        <v>1</v>
      </c>
      <c r="AE17" s="22">
        <v>1</v>
      </c>
      <c r="AF17" s="22">
        <f>PERCENTILE($L$2:$L$161, 0.05)</f>
        <v>3.1959274844086248E-2</v>
      </c>
      <c r="AG17" s="22">
        <f>PERCENTILE($L$2:$L$161, 0.95)</f>
        <v>0.96084751578162397</v>
      </c>
      <c r="AH17" s="22">
        <f>MIN(MAX(L17,AF17), AG17)</f>
        <v>0.88302963556186798</v>
      </c>
      <c r="AI17" s="22">
        <f>AH17-$AH$162+1</f>
        <v>1.8510703607177819</v>
      </c>
      <c r="AJ17" s="22">
        <f>PERCENTILE($M$2:$M$161, 0.02)</f>
        <v>-1.0036119965489139</v>
      </c>
      <c r="AK17" s="22">
        <f>PERCENTILE($M$2:$M$161, 0.98)</f>
        <v>1.7030888460407052</v>
      </c>
      <c r="AL17" s="22">
        <f>MIN(MAX(M17,AJ17), AK17)</f>
        <v>0.17273426138877099</v>
      </c>
      <c r="AM17" s="22">
        <f>AL17-$AL$162 + 1</f>
        <v>2.1763462579376851</v>
      </c>
      <c r="AN17" s="46">
        <v>1</v>
      </c>
      <c r="AO17" s="49">
        <v>1</v>
      </c>
      <c r="AP17" s="49">
        <v>1</v>
      </c>
      <c r="AQ17" s="21">
        <v>1</v>
      </c>
      <c r="AR17" s="17">
        <f>(AI17^4)*AB17*AE17*AN17</f>
        <v>5.3946554843235575</v>
      </c>
      <c r="AS17" s="17">
        <f>(AM17^4) *Z17*AC17*AO17</f>
        <v>12.119621172494325</v>
      </c>
      <c r="AT17" s="17">
        <f>(AM17^4)*AA17*AP17*AQ17</f>
        <v>11.213924150140885</v>
      </c>
      <c r="AU17" s="17">
        <f>MIN(AR17, 0.05*AR$162)</f>
        <v>5.3946554843235575</v>
      </c>
      <c r="AV17" s="17">
        <f>MIN(AS17, 0.05*AS$162)</f>
        <v>12.119621172494325</v>
      </c>
      <c r="AW17" s="17">
        <f>MIN(AT17, 0.05*AT$162)</f>
        <v>11.213924150140885</v>
      </c>
      <c r="AX17" s="14">
        <f>AU17/$AU$162</f>
        <v>1.2504236691440521E-2</v>
      </c>
      <c r="AY17" s="14">
        <f>AV17/$AV$162</f>
        <v>3.3941741698074383E-3</v>
      </c>
      <c r="AZ17" s="62">
        <f>AW17/$AW$162</f>
        <v>2.4966955473486548E-3</v>
      </c>
      <c r="BA17" s="21">
        <f>N17</f>
        <v>-1</v>
      </c>
      <c r="BB17" s="84">
        <v>1319</v>
      </c>
      <c r="BC17" s="15">
        <f>$D$168*AX17</f>
        <v>1717.2443375456012</v>
      </c>
      <c r="BD17" s="19">
        <f>BC17-BB17</f>
        <v>398.24433754560118</v>
      </c>
      <c r="BE17" s="58">
        <f>(IF(BD17 &gt; 0, V17, W17))</f>
        <v>637.42950952559772</v>
      </c>
      <c r="BF17" s="58">
        <f>IF(BD17&gt;0, S17*(T17^(2-N17)), S17*(U17^(N17 + 2)))</f>
        <v>626.58255082136668</v>
      </c>
      <c r="BG17" s="46">
        <f>BD17/BE17</f>
        <v>0.62476608251474208</v>
      </c>
      <c r="BH17" s="59">
        <f>BB17/BC17</f>
        <v>0.76809104631272318</v>
      </c>
      <c r="BI17" s="84">
        <v>0</v>
      </c>
      <c r="BJ17" s="84">
        <v>0</v>
      </c>
      <c r="BK17" s="84">
        <v>0</v>
      </c>
      <c r="BL17" s="10">
        <f>SUM(BI17:BK17)</f>
        <v>0</v>
      </c>
      <c r="BM17" s="15">
        <f>AY17*$D$167</f>
        <v>648.21938294982453</v>
      </c>
      <c r="BN17" s="9">
        <f>BM17-BL17</f>
        <v>648.21938294982453</v>
      </c>
      <c r="BO17" s="48">
        <f>IF(BN17&gt;0,V17,W17)</f>
        <v>637.42950952559772</v>
      </c>
      <c r="BP17" s="48">
        <f xml:space="preserve"> IF(BN17 &gt;0, S17*T17^(2-N17), S17*U17^(N17+2))</f>
        <v>626.58255082136668</v>
      </c>
      <c r="BQ17" s="48">
        <f>IF(BN17&gt;0, S17*T17^(3-N17), S17*U17^(N17+3))</f>
        <v>615.92017176299919</v>
      </c>
      <c r="BR17" s="46">
        <f>BN17/BP17</f>
        <v>1.0345314948526652</v>
      </c>
      <c r="BS17" s="59">
        <f>BL17/BM17</f>
        <v>0</v>
      </c>
      <c r="BT17" s="16">
        <f>BB17+BL17+BV17</f>
        <v>1319</v>
      </c>
      <c r="BU17" s="64">
        <f>BC17+BM17+BW17</f>
        <v>2390.5130669219748</v>
      </c>
      <c r="BV17" s="84">
        <v>0</v>
      </c>
      <c r="BW17" s="15">
        <f>AZ17*$D$170</f>
        <v>25.049346426549054</v>
      </c>
      <c r="BX17" s="37">
        <f>BW17-BV17</f>
        <v>25.049346426549054</v>
      </c>
      <c r="BY17" s="51">
        <f>BX17*(BX17&lt;&gt;0)</f>
        <v>25.049346426549054</v>
      </c>
      <c r="BZ17" s="26">
        <f>BY17/$BY$162</f>
        <v>1.9600427563809909E-2</v>
      </c>
      <c r="CA17" s="47">
        <f>BZ17 * $BX$162</f>
        <v>25.049346426549054</v>
      </c>
      <c r="CB17" s="48">
        <f>IF(CA17&gt;0, V17, W17)</f>
        <v>637.42950952559772</v>
      </c>
      <c r="CC17" s="48">
        <f>IF(BX17&gt;0, S17*T17^(2-N17), S17*U17^(N17+2))</f>
        <v>626.58255082136668</v>
      </c>
      <c r="CD17" s="60">
        <f>CA17/CB17</f>
        <v>3.9297437680900354E-2</v>
      </c>
      <c r="CE17" s="61">
        <v>0</v>
      </c>
      <c r="CF17" s="15">
        <f>AZ17*$CE$165</f>
        <v>16.046262282809806</v>
      </c>
      <c r="CG17" s="37">
        <f>CF17-CE17</f>
        <v>16.046262282809806</v>
      </c>
      <c r="CH17" s="51">
        <f>CG17*(CG17&lt;&gt;0)</f>
        <v>16.046262282809806</v>
      </c>
      <c r="CI17" s="26">
        <f>CH17/$CH$162</f>
        <v>2.4966955473486557E-3</v>
      </c>
      <c r="CJ17" s="47">
        <f>CI17 * $CG$162</f>
        <v>16.046262282809806</v>
      </c>
      <c r="CK17" s="48">
        <f>IF(CA17&gt;0,V17,W17)</f>
        <v>637.42950952559772</v>
      </c>
      <c r="CL17" s="60">
        <f>CJ17/CK17</f>
        <v>2.5173391007190928E-2</v>
      </c>
      <c r="CM17" s="65">
        <f>N17</f>
        <v>-1</v>
      </c>
      <c r="CN17" s="73">
        <f>BT17+BV17</f>
        <v>1319</v>
      </c>
      <c r="CO17">
        <f>E17/$E$162</f>
        <v>1.4563772425225773E-3</v>
      </c>
      <c r="CP17">
        <f>MAX(0,L17)</f>
        <v>0.88302963556186798</v>
      </c>
      <c r="CQ17">
        <f>CP17/$CP$162</f>
        <v>9.8924804403041997E-3</v>
      </c>
      <c r="CR17">
        <f>CO17*CQ17*AO17</f>
        <v>1.4407183385358763E-5</v>
      </c>
      <c r="CS17">
        <f>CR17/$CR$162</f>
        <v>3.1382105169654429E-3</v>
      </c>
      <c r="CT17" s="1">
        <f>$CT$164*CS17</f>
        <v>255.37501902857989</v>
      </c>
      <c r="CU17" s="84">
        <v>0</v>
      </c>
      <c r="CV17" s="1">
        <f>CT17-CU17</f>
        <v>255.37501902857989</v>
      </c>
      <c r="CW17">
        <f>CU17/CT17</f>
        <v>0</v>
      </c>
    </row>
    <row r="18" spans="1:101" x14ac:dyDescent="0.2">
      <c r="A18" s="25" t="s">
        <v>183</v>
      </c>
      <c r="B18">
        <v>0</v>
      </c>
      <c r="C18">
        <v>1</v>
      </c>
      <c r="D18">
        <v>0.87015581302436995</v>
      </c>
      <c r="E18">
        <v>0.12984418697562899</v>
      </c>
      <c r="F18">
        <v>0.86213746523639201</v>
      </c>
      <c r="G18">
        <v>0.46364719904648299</v>
      </c>
      <c r="H18">
        <v>0.83409945674885</v>
      </c>
      <c r="I18">
        <v>0.87421646468867498</v>
      </c>
      <c r="J18">
        <v>0.85392240764470195</v>
      </c>
      <c r="K18">
        <v>0.73476801804005698</v>
      </c>
      <c r="L18">
        <v>0.85106837366339205</v>
      </c>
      <c r="M18">
        <v>0.67718295041827903</v>
      </c>
      <c r="N18" s="21">
        <v>0</v>
      </c>
      <c r="O18">
        <v>1.0073143939713101</v>
      </c>
      <c r="P18">
        <v>1.0005922088513901</v>
      </c>
      <c r="Q18">
        <v>1.00365096916274</v>
      </c>
      <c r="R18">
        <v>0.99833296572987595</v>
      </c>
      <c r="S18">
        <v>188.13000488281199</v>
      </c>
      <c r="T18" s="27">
        <f>IF(C18,P18,R18)</f>
        <v>1.0005922088513901</v>
      </c>
      <c r="U18" s="27">
        <f>IF(D18 = 0,O18,Q18)</f>
        <v>1.00365096916274</v>
      </c>
      <c r="V18" s="39">
        <f>S18*T18^(1-N18)</f>
        <v>188.24141713691566</v>
      </c>
      <c r="W18" s="38">
        <f>S18*U18^(N18+1)</f>
        <v>188.81686172922525</v>
      </c>
      <c r="X18" s="44">
        <f>0.5 * (D18-MAX($D$3:$D$161))/(MIN($D$3:$D$161)-MAX($D$3:$D$161)) + 0.75</f>
        <v>0.81547376982513253</v>
      </c>
      <c r="Y18" s="44">
        <f>AVERAGE(D18, F18, G18, H18, I18, J18, K18)</f>
        <v>0.78470668920421838</v>
      </c>
      <c r="Z18" s="22">
        <f>AI18^N18</f>
        <v>1</v>
      </c>
      <c r="AA18" s="22">
        <f>(Z18+AB18)/2</f>
        <v>1</v>
      </c>
      <c r="AB18" s="22">
        <f>AM18^N18</f>
        <v>1</v>
      </c>
      <c r="AC18" s="22">
        <v>1</v>
      </c>
      <c r="AD18" s="22">
        <v>1</v>
      </c>
      <c r="AE18" s="22">
        <v>1</v>
      </c>
      <c r="AF18" s="22">
        <f>PERCENTILE($L$2:$L$161, 0.05)</f>
        <v>3.1959274844086248E-2</v>
      </c>
      <c r="AG18" s="22">
        <f>PERCENTILE($L$2:$L$161, 0.95)</f>
        <v>0.96084751578162397</v>
      </c>
      <c r="AH18" s="22">
        <f>MIN(MAX(L18,AF18), AG18)</f>
        <v>0.85106837366339205</v>
      </c>
      <c r="AI18" s="22">
        <f>AH18-$AH$162+1</f>
        <v>1.8191090988193057</v>
      </c>
      <c r="AJ18" s="22">
        <f>PERCENTILE($M$2:$M$161, 0.02)</f>
        <v>-1.0036119965489139</v>
      </c>
      <c r="AK18" s="22">
        <f>PERCENTILE($M$2:$M$161, 0.98)</f>
        <v>1.7030888460407052</v>
      </c>
      <c r="AL18" s="22">
        <f>MIN(MAX(M18,AJ18), AK18)</f>
        <v>0.67718295041827903</v>
      </c>
      <c r="AM18" s="22">
        <f>AL18-$AL$162 + 1</f>
        <v>2.6807949469671928</v>
      </c>
      <c r="AN18" s="46">
        <v>1</v>
      </c>
      <c r="AO18" s="49">
        <v>1</v>
      </c>
      <c r="AP18" s="49">
        <v>1</v>
      </c>
      <c r="AQ18" s="21">
        <v>1</v>
      </c>
      <c r="AR18" s="17">
        <f>(AI18^4)*AB18*AE18*AN18</f>
        <v>10.950526095865406</v>
      </c>
      <c r="AS18" s="17">
        <f>(AM18^4) *Z18*AC18*AO18</f>
        <v>51.64810420097178</v>
      </c>
      <c r="AT18" s="17">
        <f>(AM18^4)*AA18*AP18*AQ18</f>
        <v>51.64810420097178</v>
      </c>
      <c r="AU18" s="17">
        <f>MIN(AR18, 0.05*AR$162)</f>
        <v>10.950526095865406</v>
      </c>
      <c r="AV18" s="17">
        <f>MIN(AS18, 0.05*AS$162)</f>
        <v>51.64810420097178</v>
      </c>
      <c r="AW18" s="17">
        <f>MIN(AT18, 0.05*AT$162)</f>
        <v>51.64810420097178</v>
      </c>
      <c r="AX18" s="14">
        <f>AU18/$AU$162</f>
        <v>2.5382152872671666E-2</v>
      </c>
      <c r="AY18" s="14">
        <f>AV18/$AV$162</f>
        <v>1.446436804446608E-2</v>
      </c>
      <c r="AZ18" s="62">
        <f>AW18/$AW$162</f>
        <v>1.1499060459218956E-2</v>
      </c>
      <c r="BA18" s="21">
        <f>N18</f>
        <v>0</v>
      </c>
      <c r="BB18" s="84">
        <v>3386</v>
      </c>
      <c r="BC18" s="15">
        <f>$D$168*AX18</f>
        <v>3485.8072004626179</v>
      </c>
      <c r="BD18" s="19">
        <f>BC18-BB18</f>
        <v>99.807200462617857</v>
      </c>
      <c r="BE18" s="58">
        <f>(IF(BD18 &gt; 0, V18, W18))</f>
        <v>188.24141713691566</v>
      </c>
      <c r="BF18" s="58">
        <f>IF(BD18&gt;0, S18*(T18^(2-N18)), S18*(U18^(N18 + 2)))</f>
        <v>188.35289537034237</v>
      </c>
      <c r="BG18" s="46">
        <f>BD18/BE18</f>
        <v>0.53020850554914811</v>
      </c>
      <c r="BH18" s="59">
        <f>BB18/BC18</f>
        <v>0.97136754997540542</v>
      </c>
      <c r="BI18" s="84">
        <v>0</v>
      </c>
      <c r="BJ18" s="84">
        <v>0</v>
      </c>
      <c r="BK18" s="84">
        <v>0</v>
      </c>
      <c r="BL18" s="10">
        <f>SUM(BI18:BK18)</f>
        <v>0</v>
      </c>
      <c r="BM18" s="15">
        <f>AY18*$D$167</f>
        <v>2762.4050091321319</v>
      </c>
      <c r="BN18" s="9">
        <f>BM18-BL18</f>
        <v>2762.4050091321319</v>
      </c>
      <c r="BO18" s="48">
        <f>IF(BN18&gt;0,V18,W18)</f>
        <v>188.24141713691566</v>
      </c>
      <c r="BP18" s="48">
        <f xml:space="preserve"> IF(BN18 &gt;0, S18*T18^(2-N18), S18*U18^(N18+2))</f>
        <v>188.35289537034237</v>
      </c>
      <c r="BQ18" s="48">
        <f>IF(BN18&gt;0, S18*T18^(3-N18), S18*U18^(N18+3))</f>
        <v>188.46443962216563</v>
      </c>
      <c r="BR18" s="46">
        <f>BN18/BP18</f>
        <v>14.666113858779015</v>
      </c>
      <c r="BS18" s="59">
        <f>BL18/BM18</f>
        <v>0</v>
      </c>
      <c r="BT18" s="16">
        <f>BB18+BL18+BV18</f>
        <v>3386</v>
      </c>
      <c r="BU18" s="64">
        <f>BC18+BM18+BW18</f>
        <v>6363.5822831820933</v>
      </c>
      <c r="BV18" s="84">
        <v>0</v>
      </c>
      <c r="BW18" s="15">
        <f>AZ18*$D$170</f>
        <v>115.3700735873438</v>
      </c>
      <c r="BX18" s="37">
        <f>BW18-BV18</f>
        <v>115.3700735873438</v>
      </c>
      <c r="BY18" s="51">
        <f>BX18*(BX18&lt;&gt;0)</f>
        <v>115.3700735873438</v>
      </c>
      <c r="BZ18" s="26">
        <f>BY18/$BY$162</f>
        <v>9.0273922994791742E-2</v>
      </c>
      <c r="CA18" s="47">
        <f>BZ18 * $BX$162</f>
        <v>115.37007358734381</v>
      </c>
      <c r="CB18" s="48">
        <f>IF(CA18&gt;0, V18, W18)</f>
        <v>188.24141713691566</v>
      </c>
      <c r="CC18" s="48">
        <f>IF(BX18&gt;0, S18*T18^(2-N18), S18*U18^(N18+2))</f>
        <v>188.35289537034237</v>
      </c>
      <c r="CD18" s="60">
        <f>CA18/CB18</f>
        <v>0.61288357972480867</v>
      </c>
      <c r="CE18" s="61">
        <v>0</v>
      </c>
      <c r="CF18" s="15">
        <f>AZ18*$CE$165</f>
        <v>73.904461571400233</v>
      </c>
      <c r="CG18" s="37">
        <f>CF18-CE18</f>
        <v>73.904461571400233</v>
      </c>
      <c r="CH18" s="51">
        <f>CG18*(CG18&lt;&gt;0)</f>
        <v>73.904461571400233</v>
      </c>
      <c r="CI18" s="26">
        <f>CH18/$CH$162</f>
        <v>1.149906045921896E-2</v>
      </c>
      <c r="CJ18" s="47">
        <f>CI18 * $CG$162</f>
        <v>73.904461571400233</v>
      </c>
      <c r="CK18" s="48">
        <f>IF(CA18&gt;0,V18,W18)</f>
        <v>188.24141713691566</v>
      </c>
      <c r="CL18" s="60">
        <f>CJ18/CK18</f>
        <v>0.39260468124103903</v>
      </c>
      <c r="CM18" s="65">
        <f>N18</f>
        <v>0</v>
      </c>
      <c r="CN18" s="73">
        <f>BT18+BV18</f>
        <v>3386</v>
      </c>
      <c r="CO18">
        <f>E18/$E$162</f>
        <v>2.3431812070288959E-3</v>
      </c>
      <c r="CP18">
        <f>MAX(0,L18)</f>
        <v>0.85106837366339205</v>
      </c>
      <c r="CQ18">
        <f>CP18/$CP$162</f>
        <v>9.5344220632748358E-3</v>
      </c>
      <c r="CR18">
        <f>CO18*CQ18*AO18</f>
        <v>2.2340878598547265E-5</v>
      </c>
      <c r="CS18">
        <f>CR18/$CR$162</f>
        <v>4.8663488414715803E-3</v>
      </c>
      <c r="CT18" s="1">
        <f>$CT$164*CS18</f>
        <v>396.00400332359129</v>
      </c>
      <c r="CU18" s="84">
        <v>0</v>
      </c>
      <c r="CV18" s="1">
        <f>CT18-CU18</f>
        <v>396.00400332359129</v>
      </c>
      <c r="CW18">
        <f>CU18/CT18</f>
        <v>0</v>
      </c>
    </row>
    <row r="19" spans="1:101" x14ac:dyDescent="0.2">
      <c r="A19" s="25" t="s">
        <v>142</v>
      </c>
      <c r="B19">
        <v>1</v>
      </c>
      <c r="C19">
        <v>1</v>
      </c>
      <c r="D19">
        <v>0.87888198757763902</v>
      </c>
      <c r="E19">
        <v>0.12111801242236001</v>
      </c>
      <c r="F19">
        <v>0.827380952380952</v>
      </c>
      <c r="G19">
        <v>0.48511904761904701</v>
      </c>
      <c r="H19">
        <v>0.85377358490566002</v>
      </c>
      <c r="I19">
        <v>0.38207547169811301</v>
      </c>
      <c r="J19">
        <v>0.57114441709275099</v>
      </c>
      <c r="K19">
        <v>0.601535730978488</v>
      </c>
      <c r="L19">
        <v>0.38261302205105802</v>
      </c>
      <c r="M19">
        <v>0.43236960404182101</v>
      </c>
      <c r="N19" s="21">
        <v>0</v>
      </c>
      <c r="O19">
        <v>1.00371139315625</v>
      </c>
      <c r="P19">
        <v>0.99236408070292303</v>
      </c>
      <c r="Q19">
        <v>1.01975013172215</v>
      </c>
      <c r="R19">
        <v>0.98699983929661805</v>
      </c>
      <c r="S19">
        <v>34.689998626708899</v>
      </c>
      <c r="T19" s="27">
        <f>IF(C19,P19,R19)</f>
        <v>0.99236408070292303</v>
      </c>
      <c r="U19" s="27">
        <f>IF(D19 = 0,O19,Q19)</f>
        <v>1.01975013172215</v>
      </c>
      <c r="V19" s="39">
        <f>S19*T19^(1-N19)</f>
        <v>34.425108596779637</v>
      </c>
      <c r="W19" s="38">
        <f>S19*U19^(N19+1)</f>
        <v>35.375130669027605</v>
      </c>
      <c r="X19" s="44">
        <f>0.5 * (D19-MAX($D$3:$D$161))/(MIN($D$3:$D$161)-MAX($D$3:$D$161)) + 0.75</f>
        <v>0.81103261185302344</v>
      </c>
      <c r="Y19" s="44">
        <f>AVERAGE(D19, F19, G19, H19, I19, J19, K19)</f>
        <v>0.65713017032180709</v>
      </c>
      <c r="Z19" s="22">
        <f>AI19^N19</f>
        <v>1</v>
      </c>
      <c r="AA19" s="22">
        <f>(Z19+AB19)/2</f>
        <v>1</v>
      </c>
      <c r="AB19" s="22">
        <f>AM19^N19</f>
        <v>1</v>
      </c>
      <c r="AC19" s="22">
        <v>1</v>
      </c>
      <c r="AD19" s="22">
        <v>1</v>
      </c>
      <c r="AE19" s="22">
        <v>1</v>
      </c>
      <c r="AF19" s="22">
        <f>PERCENTILE($L$2:$L$161, 0.05)</f>
        <v>3.1959274844086248E-2</v>
      </c>
      <c r="AG19" s="22">
        <f>PERCENTILE($L$2:$L$161, 0.95)</f>
        <v>0.96084751578162397</v>
      </c>
      <c r="AH19" s="22">
        <f>MIN(MAX(L19,AF19), AG19)</f>
        <v>0.38261302205105802</v>
      </c>
      <c r="AI19" s="22">
        <f>AH19-$AH$162+1</f>
        <v>1.3506537472069717</v>
      </c>
      <c r="AJ19" s="22">
        <f>PERCENTILE($M$2:$M$161, 0.02)</f>
        <v>-1.0036119965489139</v>
      </c>
      <c r="AK19" s="22">
        <f>PERCENTILE($M$2:$M$161, 0.98)</f>
        <v>1.7030888460407052</v>
      </c>
      <c r="AL19" s="22">
        <f>MIN(MAX(M19,AJ19), AK19)</f>
        <v>0.43236960404182101</v>
      </c>
      <c r="AM19" s="22">
        <f>AL19-$AL$162 + 1</f>
        <v>2.4359816005907349</v>
      </c>
      <c r="AN19" s="46">
        <v>1</v>
      </c>
      <c r="AO19" s="49">
        <v>1</v>
      </c>
      <c r="AP19" s="49">
        <v>1</v>
      </c>
      <c r="AQ19" s="21">
        <v>1</v>
      </c>
      <c r="AR19" s="17">
        <f>(AI19^4)*AB19*AE19*AN19</f>
        <v>3.3279447781058304</v>
      </c>
      <c r="AS19" s="17">
        <f>(AM19^4) *Z19*AC19*AO19</f>
        <v>35.21243146172862</v>
      </c>
      <c r="AT19" s="17">
        <f>(AM19^4)*AA19*AP19*AQ19</f>
        <v>35.21243146172862</v>
      </c>
      <c r="AU19" s="17">
        <f>MIN(AR19, 0.05*AR$162)</f>
        <v>3.3279447781058304</v>
      </c>
      <c r="AV19" s="17">
        <f>MIN(AS19, 0.05*AS$162)</f>
        <v>35.21243146172862</v>
      </c>
      <c r="AW19" s="17">
        <f>MIN(AT19, 0.05*AT$162)</f>
        <v>35.21243146172862</v>
      </c>
      <c r="AX19" s="14">
        <f>AU19/$AU$162</f>
        <v>7.7138214520656766E-3</v>
      </c>
      <c r="AY19" s="14">
        <f>AV19/$AV$162</f>
        <v>9.8614571876850486E-3</v>
      </c>
      <c r="AZ19" s="62">
        <f>AW19/$AW$162</f>
        <v>7.8397820125003272E-3</v>
      </c>
      <c r="BA19" s="21">
        <f>N19</f>
        <v>0</v>
      </c>
      <c r="BB19" s="84">
        <v>659</v>
      </c>
      <c r="BC19" s="15">
        <f>$D$168*AX19</f>
        <v>1059.3622414765355</v>
      </c>
      <c r="BD19" s="19">
        <f>BC19-BB19</f>
        <v>400.36224147653547</v>
      </c>
      <c r="BE19" s="58">
        <f>(IF(BD19 &gt; 0, V19, W19))</f>
        <v>34.425108596779637</v>
      </c>
      <c r="BF19" s="58">
        <f>IF(BD19&gt;0, S19*(T19^(2-N19)), S19*(U19^(N19 + 2)))</f>
        <v>34.162241245741519</v>
      </c>
      <c r="BG19" s="46">
        <f>BD19/BE19</f>
        <v>11.62994854035081</v>
      </c>
      <c r="BH19" s="59">
        <f>BB19/BC19</f>
        <v>0.6220723886491254</v>
      </c>
      <c r="BI19" s="84">
        <v>35</v>
      </c>
      <c r="BJ19" s="84">
        <v>0</v>
      </c>
      <c r="BK19" s="84">
        <v>0</v>
      </c>
      <c r="BL19" s="10">
        <f>SUM(BI19:BK19)</f>
        <v>35</v>
      </c>
      <c r="BM19" s="15">
        <f>AY19*$D$167</f>
        <v>1883.3410937040906</v>
      </c>
      <c r="BN19" s="9">
        <f>BM19-BL19</f>
        <v>1848.3410937040906</v>
      </c>
      <c r="BO19" s="48">
        <f>IF(BN19&gt;0,V19,W19)</f>
        <v>34.425108596779637</v>
      </c>
      <c r="BP19" s="48">
        <f xml:space="preserve"> IF(BN19 &gt;0, S19*T19^(2-N19), S19*U19^(N19+2))</f>
        <v>34.162241245741519</v>
      </c>
      <c r="BQ19" s="48">
        <f>IF(BN19&gt;0, S19*T19^(3-N19), S19*U19^(N19+3))</f>
        <v>33.901381128581768</v>
      </c>
      <c r="BR19" s="46">
        <f>BN19/BP19</f>
        <v>54.104796005867875</v>
      </c>
      <c r="BS19" s="59">
        <f>BL19/BM19</f>
        <v>1.8583994220167099E-2</v>
      </c>
      <c r="BT19" s="16">
        <f>BB19+BL19+BV19</f>
        <v>729</v>
      </c>
      <c r="BU19" s="64">
        <f>BC19+BM19+BW19</f>
        <v>3021.3598681120416</v>
      </c>
      <c r="BV19" s="84">
        <v>35</v>
      </c>
      <c r="BW19" s="15">
        <f>AZ19*$D$170</f>
        <v>78.656532931415782</v>
      </c>
      <c r="BX19" s="37">
        <f>BW19-BV19</f>
        <v>43.656532931415782</v>
      </c>
      <c r="BY19" s="51">
        <f>BX19*(BX19&lt;&gt;0)</f>
        <v>43.656532931415782</v>
      </c>
      <c r="BZ19" s="26">
        <f>BY19/$BY$162</f>
        <v>3.4160041417383255E-2</v>
      </c>
      <c r="CA19" s="47">
        <f>BZ19 * $BX$162</f>
        <v>43.656532931415782</v>
      </c>
      <c r="CB19" s="48">
        <f>IF(CA19&gt;0, V19, W19)</f>
        <v>34.425108596779637</v>
      </c>
      <c r="CC19" s="48">
        <f>IF(BX19&gt;0, S19*T19^(2-N19), S19*U19^(N19+2))</f>
        <v>34.162241245741519</v>
      </c>
      <c r="CD19" s="60">
        <f>CA19/CB19</f>
        <v>1.2681596285654047</v>
      </c>
      <c r="CE19" s="61">
        <v>0</v>
      </c>
      <c r="CF19" s="15">
        <f>AZ19*$CE$165</f>
        <v>50.386278994339605</v>
      </c>
      <c r="CG19" s="37">
        <f>CF19-CE19</f>
        <v>50.386278994339605</v>
      </c>
      <c r="CH19" s="51">
        <f>CG19*(CG19&lt;&gt;0)</f>
        <v>50.386278994339605</v>
      </c>
      <c r="CI19" s="26">
        <f>CH19/$CH$162</f>
        <v>7.8397820125003306E-3</v>
      </c>
      <c r="CJ19" s="47">
        <f>CI19 * $CG$162</f>
        <v>50.386278994339612</v>
      </c>
      <c r="CK19" s="48">
        <f>IF(CA19&gt;0,V19,W19)</f>
        <v>34.425108596779637</v>
      </c>
      <c r="CL19" s="60">
        <f>CJ19/CK19</f>
        <v>1.4636490935878439</v>
      </c>
      <c r="CM19" s="65">
        <f>N19</f>
        <v>0</v>
      </c>
      <c r="CN19" s="73">
        <f>BT19+BV19</f>
        <v>764</v>
      </c>
      <c r="CO19">
        <f>E19/$E$162</f>
        <v>2.1857077867801218E-3</v>
      </c>
      <c r="CP19">
        <f>MAX(0,L19)</f>
        <v>0.38261302205105802</v>
      </c>
      <c r="CQ19">
        <f>CP19/$CP$162</f>
        <v>4.2863701108257785E-3</v>
      </c>
      <c r="CR19">
        <f>CO19*CQ19*AO19</f>
        <v>9.3687525282534777E-6</v>
      </c>
      <c r="CS19">
        <f>CR19/$CR$162</f>
        <v>2.0407262772049119E-3</v>
      </c>
      <c r="CT19" s="1">
        <f>$CT$164*CS19</f>
        <v>166.06614153382691</v>
      </c>
      <c r="CU19" s="84">
        <v>0</v>
      </c>
      <c r="CV19" s="1">
        <f>CT19-CU19</f>
        <v>166.06614153382691</v>
      </c>
      <c r="CW19">
        <f>CU19/CT19</f>
        <v>0</v>
      </c>
    </row>
    <row r="20" spans="1:101" x14ac:dyDescent="0.2">
      <c r="A20" s="25" t="s">
        <v>276</v>
      </c>
      <c r="B20">
        <v>1</v>
      </c>
      <c r="C20">
        <v>1</v>
      </c>
      <c r="D20">
        <v>0.89652417099480597</v>
      </c>
      <c r="E20">
        <v>0.103475829005193</v>
      </c>
      <c r="F20">
        <v>0.83876357560568005</v>
      </c>
      <c r="G20">
        <v>0.83876357560568005</v>
      </c>
      <c r="H20">
        <v>0.92895946510656002</v>
      </c>
      <c r="I20">
        <v>0.668198913497701</v>
      </c>
      <c r="J20">
        <v>0.78786401445148502</v>
      </c>
      <c r="K20">
        <v>0.81291551704489695</v>
      </c>
      <c r="L20">
        <v>0.53683207984944803</v>
      </c>
      <c r="M20">
        <v>1.5131151675033701</v>
      </c>
      <c r="N20" s="21">
        <v>0</v>
      </c>
      <c r="O20">
        <v>1.04100776157581</v>
      </c>
      <c r="P20">
        <v>0.98278783296039995</v>
      </c>
      <c r="Q20">
        <v>1.01233261700505</v>
      </c>
      <c r="R20">
        <v>0.98132920930526502</v>
      </c>
      <c r="S20">
        <v>3.2699999809265101</v>
      </c>
      <c r="T20" s="27">
        <f>IF(C20,P20,R20)</f>
        <v>0.98278783296039995</v>
      </c>
      <c r="U20" s="27">
        <f>IF(D20 = 0,O20,Q20)</f>
        <v>1.01233261700505</v>
      </c>
      <c r="V20" s="39">
        <f>S20*T20^(1-N20)</f>
        <v>3.2137161950353139</v>
      </c>
      <c r="W20" s="38">
        <f>S20*U20^(N20+1)</f>
        <v>3.3103276382977973</v>
      </c>
      <c r="X20" s="44">
        <f>0.5 * (D20-MAX($D$3:$D$161))/(MIN($D$3:$D$161)-MAX($D$3:$D$161)) + 0.75</f>
        <v>0.80205368035786917</v>
      </c>
      <c r="Y20" s="44">
        <f>AVERAGE(D20, F20, G20, H20, I20, J20, K20)</f>
        <v>0.82456989032954409</v>
      </c>
      <c r="Z20" s="22">
        <f>AI20^N20</f>
        <v>1</v>
      </c>
      <c r="AA20" s="22">
        <f>(Z20+AB20)/2</f>
        <v>1</v>
      </c>
      <c r="AB20" s="22">
        <f>AM20^N20</f>
        <v>1</v>
      </c>
      <c r="AC20" s="22">
        <v>1</v>
      </c>
      <c r="AD20" s="22">
        <v>1</v>
      </c>
      <c r="AE20" s="22">
        <v>1</v>
      </c>
      <c r="AF20" s="22">
        <f>PERCENTILE($L$2:$L$161, 0.05)</f>
        <v>3.1959274844086248E-2</v>
      </c>
      <c r="AG20" s="22">
        <f>PERCENTILE($L$2:$L$161, 0.95)</f>
        <v>0.96084751578162397</v>
      </c>
      <c r="AH20" s="22">
        <f>MIN(MAX(L20,AF20), AG20)</f>
        <v>0.53683207984944803</v>
      </c>
      <c r="AI20" s="22">
        <f>AH20-$AH$162+1</f>
        <v>1.5048728050053617</v>
      </c>
      <c r="AJ20" s="22">
        <f>PERCENTILE($M$2:$M$161, 0.02)</f>
        <v>-1.0036119965489139</v>
      </c>
      <c r="AK20" s="22">
        <f>PERCENTILE($M$2:$M$161, 0.98)</f>
        <v>1.7030888460407052</v>
      </c>
      <c r="AL20" s="22">
        <f>MIN(MAX(M20,AJ20), AK20)</f>
        <v>1.5131151675033701</v>
      </c>
      <c r="AM20" s="22">
        <f>AL20-$AL$162 + 1</f>
        <v>3.5167271640522841</v>
      </c>
      <c r="AN20" s="46">
        <v>0</v>
      </c>
      <c r="AO20" s="77">
        <v>0</v>
      </c>
      <c r="AP20" s="77">
        <v>0</v>
      </c>
      <c r="AQ20" s="21">
        <v>1</v>
      </c>
      <c r="AR20" s="17">
        <f>(AI20^4)*AB20*AE20*AN20</f>
        <v>0</v>
      </c>
      <c r="AS20" s="17">
        <f>(AM20^4) *Z20*AC20*AO20</f>
        <v>0</v>
      </c>
      <c r="AT20" s="17">
        <f>(AM20^4)*AA20*AP20*AQ20</f>
        <v>0</v>
      </c>
      <c r="AU20" s="17">
        <f>MIN(AR20, 0.05*AR$162)</f>
        <v>0</v>
      </c>
      <c r="AV20" s="17">
        <f>MIN(AS20, 0.05*AS$162)</f>
        <v>0</v>
      </c>
      <c r="AW20" s="17">
        <f>MIN(AT20, 0.05*AT$162)</f>
        <v>0</v>
      </c>
      <c r="AX20" s="14">
        <f>AU20/$AU$162</f>
        <v>0</v>
      </c>
      <c r="AY20" s="14">
        <f>AV20/$AV$162</f>
        <v>0</v>
      </c>
      <c r="AZ20" s="62">
        <f>AW20/$AW$162</f>
        <v>0</v>
      </c>
      <c r="BA20" s="21">
        <f>N20</f>
        <v>0</v>
      </c>
      <c r="BB20" s="84">
        <v>0</v>
      </c>
      <c r="BC20" s="15">
        <f>$D$168*AX20</f>
        <v>0</v>
      </c>
      <c r="BD20" s="19">
        <f>BC20-BB20</f>
        <v>0</v>
      </c>
      <c r="BE20" s="58">
        <f>(IF(BD20 &gt; 0, V20, W20))</f>
        <v>3.3103276382977973</v>
      </c>
      <c r="BF20" s="58">
        <f>IF(BD20&gt;0, S20*(T20^(2-N20)), S20*(U20^(N20 + 2)))</f>
        <v>3.3511526412221557</v>
      </c>
      <c r="BG20" s="46">
        <f>BD20/BE20</f>
        <v>0</v>
      </c>
      <c r="BH20" s="59" t="e">
        <f>BB20/BC20</f>
        <v>#DIV/0!</v>
      </c>
      <c r="BI20" s="84">
        <v>0</v>
      </c>
      <c r="BJ20" s="84">
        <v>1606</v>
      </c>
      <c r="BK20" s="84">
        <v>0</v>
      </c>
      <c r="BL20" s="10">
        <f>SUM(BI20:BK20)</f>
        <v>1606</v>
      </c>
      <c r="BM20" s="15">
        <f>AY20*$D$167</f>
        <v>0</v>
      </c>
      <c r="BN20" s="9">
        <f>BM20-BL20</f>
        <v>-1606</v>
      </c>
      <c r="BO20" s="48">
        <f>IF(BN20&gt;0,V20,W20)</f>
        <v>3.3103276382977973</v>
      </c>
      <c r="BP20" s="48">
        <f xml:space="preserve"> IF(BN20 &gt;0, S20*T20^(2-N20), S20*U20^(N20+2))</f>
        <v>3.3511526412221557</v>
      </c>
      <c r="BQ20" s="48">
        <f>IF(BN20&gt;0, S20*T20^(3-N20), S20*U20^(N20+3))</f>
        <v>3.3924811232718102</v>
      </c>
      <c r="BR20" s="46">
        <f>BN20/BP20</f>
        <v>-479.23809266243882</v>
      </c>
      <c r="BS20" s="59" t="e">
        <f>BL20/BM20</f>
        <v>#DIV/0!</v>
      </c>
      <c r="BT20" s="16">
        <f>BB20+BL20+BV20</f>
        <v>1707</v>
      </c>
      <c r="BU20" s="64">
        <f>BC20+BM20+BW20</f>
        <v>0</v>
      </c>
      <c r="BV20" s="84">
        <v>101</v>
      </c>
      <c r="BW20" s="15">
        <f>AZ20*$D$170</f>
        <v>0</v>
      </c>
      <c r="BX20" s="37">
        <f>BW20-BV20</f>
        <v>-101</v>
      </c>
      <c r="BY20" s="51">
        <f>BX20*(BX20&lt;&gt;0)</f>
        <v>-101</v>
      </c>
      <c r="BZ20" s="26">
        <f>BY20/$BY$162</f>
        <v>-7.9029733959311455E-2</v>
      </c>
      <c r="CA20" s="47">
        <f>BZ20 * $BX$162</f>
        <v>-101</v>
      </c>
      <c r="CB20" s="48">
        <f>IF(CA20&gt;0, V20, W20)</f>
        <v>3.3103276382977973</v>
      </c>
      <c r="CC20" s="48">
        <f>IF(BX20&gt;0, S20*T20^(2-N20), S20*U20^(N20+2))</f>
        <v>3.3511526412221557</v>
      </c>
      <c r="CD20" s="60">
        <f>CA20/CB20</f>
        <v>-30.510575095803866</v>
      </c>
      <c r="CE20" s="61">
        <v>0</v>
      </c>
      <c r="CF20" s="15">
        <f>AZ20*$CE$165</f>
        <v>0</v>
      </c>
      <c r="CG20" s="37">
        <f>CF20-CE20</f>
        <v>0</v>
      </c>
      <c r="CH20" s="51">
        <f>CG20*(CG20&lt;&gt;0)</f>
        <v>0</v>
      </c>
      <c r="CI20" s="26">
        <f>CH20/$CH$162</f>
        <v>0</v>
      </c>
      <c r="CJ20" s="47">
        <f>CI20 * $CG$162</f>
        <v>0</v>
      </c>
      <c r="CK20" s="48">
        <f>IF(CA20&gt;0,V20,W20)</f>
        <v>3.3103276382977973</v>
      </c>
      <c r="CL20" s="60">
        <f>CJ20/CK20</f>
        <v>0</v>
      </c>
      <c r="CM20" s="65">
        <f>N20</f>
        <v>0</v>
      </c>
      <c r="CN20" s="73">
        <f>BT20+BV20</f>
        <v>1808</v>
      </c>
      <c r="CO20">
        <f>E20/$E$162</f>
        <v>1.867335177293787E-3</v>
      </c>
      <c r="CP20">
        <f>MAX(0,L20)</f>
        <v>0.53683207984944803</v>
      </c>
      <c r="CQ20">
        <f>CP20/$CP$162</f>
        <v>6.0140686515683861E-3</v>
      </c>
      <c r="CR20">
        <f>CO20*CQ20*AO20</f>
        <v>0</v>
      </c>
      <c r="CS20">
        <f>CR20/$CR$162</f>
        <v>0</v>
      </c>
      <c r="CT20" s="1">
        <f>$CT$164*CS20</f>
        <v>0</v>
      </c>
      <c r="CU20" s="84">
        <v>0</v>
      </c>
      <c r="CV20" s="1">
        <f>CT20-CU20</f>
        <v>0</v>
      </c>
      <c r="CW20" t="e">
        <f>CU20/CT20</f>
        <v>#DIV/0!</v>
      </c>
    </row>
    <row r="21" spans="1:101" x14ac:dyDescent="0.2">
      <c r="A21" s="25" t="s">
        <v>237</v>
      </c>
      <c r="B21">
        <v>1</v>
      </c>
      <c r="C21">
        <v>1</v>
      </c>
      <c r="D21">
        <v>0.75492957746478795</v>
      </c>
      <c r="E21">
        <v>0.245070422535211</v>
      </c>
      <c r="F21">
        <v>0.83825878594249204</v>
      </c>
      <c r="G21">
        <v>0.83825878594249204</v>
      </c>
      <c r="H21">
        <v>0.214375261178437</v>
      </c>
      <c r="I21">
        <v>0.48391140827413198</v>
      </c>
      <c r="J21">
        <v>0.32208482506320002</v>
      </c>
      <c r="K21">
        <v>0.51960603771316805</v>
      </c>
      <c r="L21">
        <v>0.35894286479816301</v>
      </c>
      <c r="M21">
        <v>0.91998473743879094</v>
      </c>
      <c r="N21" s="21">
        <v>0</v>
      </c>
      <c r="O21">
        <v>1.02901520169287</v>
      </c>
      <c r="P21">
        <v>0.98629728153284502</v>
      </c>
      <c r="Q21">
        <v>1.01321586404329</v>
      </c>
      <c r="R21">
        <v>0.996737399135178</v>
      </c>
      <c r="S21">
        <v>0.70999997854232699</v>
      </c>
      <c r="T21" s="27">
        <f>IF(C21,P21,R21)</f>
        <v>0.98629728153284502</v>
      </c>
      <c r="U21" s="27">
        <f>IF(D21 = 0,O21,Q21)</f>
        <v>1.01321586404329</v>
      </c>
      <c r="V21" s="39">
        <f>S21*T21^(1-N21)</f>
        <v>0.70027104872467538</v>
      </c>
      <c r="W21" s="38">
        <f>S21*U21^(N21+1)</f>
        <v>0.7193832417294812</v>
      </c>
      <c r="X21" s="44">
        <f>0.5 * (D21-MAX($D$3:$D$161))/(MIN($D$3:$D$161)-MAX($D$3:$D$161)) + 0.75</f>
        <v>0.87411778519838057</v>
      </c>
      <c r="Y21" s="44">
        <f>AVERAGE(D21, F21, G21, H21, I21, J21, K21)</f>
        <v>0.56734638308267271</v>
      </c>
      <c r="Z21" s="22">
        <f>AI21^N21</f>
        <v>1</v>
      </c>
      <c r="AA21" s="22">
        <f>(Z21+AB21)/2</f>
        <v>1</v>
      </c>
      <c r="AB21" s="22">
        <f>AM21^N21</f>
        <v>1</v>
      </c>
      <c r="AC21" s="22">
        <v>1</v>
      </c>
      <c r="AD21" s="22">
        <v>1</v>
      </c>
      <c r="AE21" s="22">
        <v>1</v>
      </c>
      <c r="AF21" s="22">
        <f>PERCENTILE($L$2:$L$161, 0.05)</f>
        <v>3.1959274844086248E-2</v>
      </c>
      <c r="AG21" s="22">
        <f>PERCENTILE($L$2:$L$161, 0.95)</f>
        <v>0.96084751578162397</v>
      </c>
      <c r="AH21" s="22">
        <f>MIN(MAX(L21,AF21), AG21)</f>
        <v>0.35894286479816301</v>
      </c>
      <c r="AI21" s="22">
        <f>AH21-$AH$162+1</f>
        <v>1.3269835899540767</v>
      </c>
      <c r="AJ21" s="22">
        <f>PERCENTILE($M$2:$M$161, 0.02)</f>
        <v>-1.0036119965489139</v>
      </c>
      <c r="AK21" s="22">
        <f>PERCENTILE($M$2:$M$161, 0.98)</f>
        <v>1.7030888460407052</v>
      </c>
      <c r="AL21" s="22">
        <f>MIN(MAX(M21,AJ21), AK21)</f>
        <v>0.91998473743879094</v>
      </c>
      <c r="AM21" s="22">
        <f>AL21-$AL$162 + 1</f>
        <v>2.9235967339877047</v>
      </c>
      <c r="AN21" s="46">
        <v>0</v>
      </c>
      <c r="AO21" s="77">
        <v>0</v>
      </c>
      <c r="AP21" s="77">
        <v>0</v>
      </c>
      <c r="AQ21" s="21">
        <v>1</v>
      </c>
      <c r="AR21" s="17">
        <f>(AI21^4)*AB21*AE21*AN21</f>
        <v>0</v>
      </c>
      <c r="AS21" s="17">
        <f>(AM21^4) *Z21*AC21*AO21</f>
        <v>0</v>
      </c>
      <c r="AT21" s="17">
        <f>(AM21^4)*AA21*AP21*AQ21</f>
        <v>0</v>
      </c>
      <c r="AU21" s="17">
        <f>MIN(AR21, 0.05*AR$162)</f>
        <v>0</v>
      </c>
      <c r="AV21" s="17">
        <f>MIN(AS21, 0.05*AS$162)</f>
        <v>0</v>
      </c>
      <c r="AW21" s="17">
        <f>MIN(AT21, 0.05*AT$162)</f>
        <v>0</v>
      </c>
      <c r="AX21" s="14">
        <f>AU21/$AU$162</f>
        <v>0</v>
      </c>
      <c r="AY21" s="14">
        <f>AV21/$AV$162</f>
        <v>0</v>
      </c>
      <c r="AZ21" s="62">
        <f>AW21/$AW$162</f>
        <v>0</v>
      </c>
      <c r="BA21" s="21">
        <f>N21</f>
        <v>0</v>
      </c>
      <c r="BB21" s="84">
        <v>0</v>
      </c>
      <c r="BC21" s="15">
        <f>$D$168*AX21</f>
        <v>0</v>
      </c>
      <c r="BD21" s="19">
        <f>BC21-BB21</f>
        <v>0</v>
      </c>
      <c r="BE21" s="58">
        <f>(IF(BD21 &gt; 0, V21, W21))</f>
        <v>0.7193832417294812</v>
      </c>
      <c r="BF21" s="58">
        <f>IF(BD21&gt;0, S21*(T21^(2-N21)), S21*(U21^(N21 + 2)))</f>
        <v>0.7288905128471993</v>
      </c>
      <c r="BG21" s="46">
        <f>BD21/BE21</f>
        <v>0</v>
      </c>
      <c r="BH21" s="59" t="e">
        <f>BB21/BC21</f>
        <v>#DIV/0!</v>
      </c>
      <c r="BI21" s="84">
        <v>0</v>
      </c>
      <c r="BJ21" s="84">
        <v>1570</v>
      </c>
      <c r="BK21" s="84">
        <v>102</v>
      </c>
      <c r="BL21" s="10">
        <f>SUM(BI21:BK21)</f>
        <v>1672</v>
      </c>
      <c r="BM21" s="15">
        <f>AY21*$D$167</f>
        <v>0</v>
      </c>
      <c r="BN21" s="9">
        <f>BM21-BL21</f>
        <v>-1672</v>
      </c>
      <c r="BO21" s="48">
        <f>IF(BN21&gt;0,V21,W21)</f>
        <v>0.7193832417294812</v>
      </c>
      <c r="BP21" s="48">
        <f xml:space="preserve"> IF(BN21 &gt;0, S21*T21^(2-N21), S21*U21^(N21+2))</f>
        <v>0.7288905128471993</v>
      </c>
      <c r="BQ21" s="48">
        <f>IF(BN21&gt;0, S21*T21^(3-N21), S21*U21^(N21+3))</f>
        <v>0.73852343076743177</v>
      </c>
      <c r="BR21" s="46">
        <f>BN21/BP21</f>
        <v>-2293.8973282404472</v>
      </c>
      <c r="BS21" s="59" t="e">
        <f>BL21/BM21</f>
        <v>#DIV/0!</v>
      </c>
      <c r="BT21" s="16">
        <f>BB21+BL21+BV21</f>
        <v>1772</v>
      </c>
      <c r="BU21" s="64">
        <f>BC21+BM21+BW21</f>
        <v>0</v>
      </c>
      <c r="BV21" s="84">
        <v>100</v>
      </c>
      <c r="BW21" s="15">
        <f>AZ21*$D$170</f>
        <v>0</v>
      </c>
      <c r="BX21" s="37">
        <f>BW21-BV21</f>
        <v>-100</v>
      </c>
      <c r="BY21" s="51">
        <f>BX21*(BX21&lt;&gt;0)</f>
        <v>-100</v>
      </c>
      <c r="BZ21" s="26">
        <f>BY21/$BY$162</f>
        <v>-7.8247261345852928E-2</v>
      </c>
      <c r="CA21" s="47">
        <f>BZ21 * $BX$162</f>
        <v>-100</v>
      </c>
      <c r="CB21" s="48">
        <f>IF(CA21&gt;0, V21, W21)</f>
        <v>0.7193832417294812</v>
      </c>
      <c r="CC21" s="48">
        <f>IF(BX21&gt;0, S21*T21^(2-N21), S21*U21^(N21+2))</f>
        <v>0.7288905128471993</v>
      </c>
      <c r="CD21" s="60">
        <f>CA21/CB21</f>
        <v>-139.00796432175474</v>
      </c>
      <c r="CE21" s="61">
        <v>0</v>
      </c>
      <c r="CF21" s="15">
        <f>AZ21*$CE$165</f>
        <v>0</v>
      </c>
      <c r="CG21" s="37">
        <f>CF21-CE21</f>
        <v>0</v>
      </c>
      <c r="CH21" s="51">
        <f>CG21*(CG21&lt;&gt;0)</f>
        <v>0</v>
      </c>
      <c r="CI21" s="26">
        <f>CH21/$CH$162</f>
        <v>0</v>
      </c>
      <c r="CJ21" s="47">
        <f>CI21 * $CG$162</f>
        <v>0</v>
      </c>
      <c r="CK21" s="48">
        <f>IF(CA21&gt;0,V21,W21)</f>
        <v>0.7193832417294812</v>
      </c>
      <c r="CL21" s="60">
        <f>CJ21/CK21</f>
        <v>0</v>
      </c>
      <c r="CM21" s="65">
        <f>N21</f>
        <v>0</v>
      </c>
      <c r="CN21" s="73">
        <f>BT21+BV21</f>
        <v>1872</v>
      </c>
      <c r="CO21">
        <f>E21/$E$162</f>
        <v>4.4225653982562932E-3</v>
      </c>
      <c r="CP21">
        <f>MAX(0,L21)</f>
        <v>0.35894286479816301</v>
      </c>
      <c r="CQ21">
        <f>CP21/$CP$162</f>
        <v>4.0211960348796238E-3</v>
      </c>
      <c r="CR21">
        <f>CO21*CQ21*AO21</f>
        <v>0</v>
      </c>
      <c r="CS21">
        <f>CR21/$CR$162</f>
        <v>0</v>
      </c>
      <c r="CT21" s="1">
        <f>$CT$164*CS21</f>
        <v>0</v>
      </c>
      <c r="CU21" s="84">
        <v>0</v>
      </c>
      <c r="CV21" s="1">
        <f>CT21-CU21</f>
        <v>0</v>
      </c>
      <c r="CW21" t="e">
        <f>CU21/CT21</f>
        <v>#DIV/0!</v>
      </c>
    </row>
    <row r="22" spans="1:101" x14ac:dyDescent="0.2">
      <c r="A22" s="32" t="s">
        <v>143</v>
      </c>
      <c r="B22">
        <v>1</v>
      </c>
      <c r="C22">
        <v>1</v>
      </c>
      <c r="D22">
        <v>0.88369565217391299</v>
      </c>
      <c r="E22">
        <v>0.11630434782608701</v>
      </c>
      <c r="F22">
        <v>0.91113490364025695</v>
      </c>
      <c r="G22">
        <v>0.25481798715203402</v>
      </c>
      <c r="H22">
        <v>0.266666666666666</v>
      </c>
      <c r="I22">
        <v>0.69876543209876496</v>
      </c>
      <c r="J22">
        <v>0.43166821583210202</v>
      </c>
      <c r="K22">
        <v>0.45606655739709001</v>
      </c>
      <c r="L22">
        <v>-4.6133723659036598E-2</v>
      </c>
      <c r="M22">
        <v>4.18962945599251E-2</v>
      </c>
      <c r="N22" s="21">
        <v>0</v>
      </c>
      <c r="O22">
        <v>1.0034945395375201</v>
      </c>
      <c r="P22">
        <v>0.98796840993429502</v>
      </c>
      <c r="Q22">
        <v>1.00567944554921</v>
      </c>
      <c r="R22">
        <v>0.99699364367778498</v>
      </c>
      <c r="S22">
        <v>15.9300003051757</v>
      </c>
      <c r="T22" s="27">
        <f>IF(C22,P22,R22)</f>
        <v>0.98796840993429502</v>
      </c>
      <c r="U22" s="27">
        <f>IF(D22 = 0,O22,Q22)</f>
        <v>1.00567944554921</v>
      </c>
      <c r="V22" s="39">
        <f>S22*T22^(1-N22)</f>
        <v>15.73833707175727</v>
      </c>
      <c r="W22" s="38">
        <f>S22*U22^(N22+1)</f>
        <v>16.020473874507843</v>
      </c>
      <c r="X22" s="44">
        <f>0.5 * (D22-MAX($D$3:$D$161))/(MIN($D$3:$D$161)-MAX($D$3:$D$161)) + 0.75</f>
        <v>0.80858271301518814</v>
      </c>
      <c r="Y22" s="44">
        <f>AVERAGE(D22, F22, G22, H22, I22, J22, K22)</f>
        <v>0.55754505928011822</v>
      </c>
      <c r="Z22" s="22">
        <f>AI22^N22</f>
        <v>1</v>
      </c>
      <c r="AA22" s="22">
        <f>(Z22+AB22)/2</f>
        <v>1</v>
      </c>
      <c r="AB22" s="22">
        <f>AM22^N22</f>
        <v>1</v>
      </c>
      <c r="AC22" s="22">
        <v>1</v>
      </c>
      <c r="AD22" s="22">
        <v>1</v>
      </c>
      <c r="AE22" s="22">
        <v>1</v>
      </c>
      <c r="AF22" s="22">
        <f>PERCENTILE($L$2:$L$161, 0.05)</f>
        <v>3.1959274844086248E-2</v>
      </c>
      <c r="AG22" s="22">
        <f>PERCENTILE($L$2:$L$161, 0.95)</f>
        <v>0.96084751578162397</v>
      </c>
      <c r="AH22" s="22">
        <f>MIN(MAX(L22,AF22), AG22)</f>
        <v>3.1959274844086248E-2</v>
      </c>
      <c r="AI22" s="22">
        <f>AH22-$AH$162+1</f>
        <v>1</v>
      </c>
      <c r="AJ22" s="22">
        <f>PERCENTILE($M$2:$M$161, 0.02)</f>
        <v>-1.0036119965489139</v>
      </c>
      <c r="AK22" s="22">
        <f>PERCENTILE($M$2:$M$161, 0.98)</f>
        <v>1.7030888460407052</v>
      </c>
      <c r="AL22" s="22">
        <f>MIN(MAX(M22,AJ22), AK22)</f>
        <v>4.18962945599251E-2</v>
      </c>
      <c r="AM22" s="22">
        <f>AL22-$AL$162 + 1</f>
        <v>2.0455082911088391</v>
      </c>
      <c r="AN22" s="46">
        <v>1</v>
      </c>
      <c r="AO22" s="49">
        <v>1</v>
      </c>
      <c r="AP22" s="49">
        <v>1</v>
      </c>
      <c r="AQ22" s="21">
        <v>1</v>
      </c>
      <c r="AR22" s="17">
        <f>(AI22^4)*AB22*AE22*AN22</f>
        <v>1</v>
      </c>
      <c r="AS22" s="17">
        <f>(AM22^4) *Z22*AC22*AO22</f>
        <v>17.506727697001367</v>
      </c>
      <c r="AT22" s="17">
        <f>(AM22^4)*AA22*AP22*AQ22</f>
        <v>17.506727697001367</v>
      </c>
      <c r="AU22" s="17">
        <f>MIN(AR22, 0.05*AR$162)</f>
        <v>1</v>
      </c>
      <c r="AV22" s="17">
        <f>MIN(AS22, 0.05*AS$162)</f>
        <v>17.506727697001367</v>
      </c>
      <c r="AW22" s="17">
        <f>MIN(AT22, 0.05*AT$162)</f>
        <v>17.506727697001367</v>
      </c>
      <c r="AX22" s="14">
        <f>AU22/$AU$162</f>
        <v>2.3178934647035097E-3</v>
      </c>
      <c r="AY22" s="14">
        <f>AV22/$AV$162</f>
        <v>4.9028663603670336E-3</v>
      </c>
      <c r="AZ22" s="62">
        <f>AW22/$AW$162</f>
        <v>3.8977407466412681E-3</v>
      </c>
      <c r="BA22" s="21">
        <f>N22</f>
        <v>0</v>
      </c>
      <c r="BB22" s="84">
        <v>287</v>
      </c>
      <c r="BC22" s="15">
        <f>$D$168*AX22</f>
        <v>318.3232631881271</v>
      </c>
      <c r="BD22" s="19">
        <f>BC22-BB22</f>
        <v>31.3232631881271</v>
      </c>
      <c r="BE22" s="58">
        <f>(IF(BD22 &gt; 0, V22, W22))</f>
        <v>15.73833707175727</v>
      </c>
      <c r="BF22" s="58">
        <f>IF(BD22&gt;0, S22*(T22^(2-N22)), S22*(U22^(N22 + 2)))</f>
        <v>15.548979851794</v>
      </c>
      <c r="BG22" s="46">
        <f>BD22/BE22</f>
        <v>1.9902524037521894</v>
      </c>
      <c r="BH22" s="59">
        <f>BB22/BC22</f>
        <v>0.90159920178496267</v>
      </c>
      <c r="BI22" s="84">
        <v>64</v>
      </c>
      <c r="BJ22" s="84">
        <v>350</v>
      </c>
      <c r="BK22" s="84">
        <v>0</v>
      </c>
      <c r="BL22" s="10">
        <f>SUM(BI22:BK22)</f>
        <v>414</v>
      </c>
      <c r="BM22" s="15">
        <f>AY22*$D$167</f>
        <v>936.34941750289613</v>
      </c>
      <c r="BN22" s="9">
        <f>BM22-BL22</f>
        <v>522.34941750289613</v>
      </c>
      <c r="BO22" s="48">
        <f>IF(BN22&gt;0,V22,W22)</f>
        <v>15.73833707175727</v>
      </c>
      <c r="BP22" s="48">
        <f xml:space="preserve"> IF(BN22 &gt;0, S22*T22^(2-N22), S22*U22^(N22+2))</f>
        <v>15.548979851794</v>
      </c>
      <c r="BQ22" s="48">
        <f>IF(BN22&gt;0, S22*T22^(3-N22), S22*U22^(N22+3))</f>
        <v>15.361900900277307</v>
      </c>
      <c r="BR22" s="46">
        <f>BN22/BP22</f>
        <v>33.593806312806358</v>
      </c>
      <c r="BS22" s="59">
        <f>BL22/BM22</f>
        <v>0.44214263635051548</v>
      </c>
      <c r="BT22" s="16">
        <f>BB22+BL22+BV22</f>
        <v>717</v>
      </c>
      <c r="BU22" s="64">
        <f>BC22+BM22+BW22</f>
        <v>1293.7787136020752</v>
      </c>
      <c r="BV22" s="84">
        <v>16</v>
      </c>
      <c r="BW22" s="15">
        <f>AZ22*$D$170</f>
        <v>39.106032911051841</v>
      </c>
      <c r="BX22" s="37">
        <f>BW22-BV22</f>
        <v>23.106032911051841</v>
      </c>
      <c r="BY22" s="51">
        <f>BX22*(BX22&lt;&gt;0)</f>
        <v>23.106032911051841</v>
      </c>
      <c r="BZ22" s="26">
        <f>BY22/$BY$162</f>
        <v>1.8079837958569524E-2</v>
      </c>
      <c r="CA22" s="47">
        <f>BZ22 * $BX$162</f>
        <v>23.106032911051845</v>
      </c>
      <c r="CB22" s="48">
        <f>IF(CA22&gt;0, V22, W22)</f>
        <v>15.73833707175727</v>
      </c>
      <c r="CC22" s="48">
        <f>IF(BX22&gt;0, S22*T22^(2-N22), S22*U22^(N22+2))</f>
        <v>15.548979851794</v>
      </c>
      <c r="CD22" s="60">
        <f>CA22/CB22</f>
        <v>1.468136868952695</v>
      </c>
      <c r="CE22" s="61">
        <v>0</v>
      </c>
      <c r="CF22" s="15">
        <f>AZ22*$CE$165</f>
        <v>25.050779778663429</v>
      </c>
      <c r="CG22" s="37">
        <f>CF22-CE22</f>
        <v>25.050779778663429</v>
      </c>
      <c r="CH22" s="51">
        <f>CG22*(CG22&lt;&gt;0)</f>
        <v>25.050779778663429</v>
      </c>
      <c r="CI22" s="26">
        <f>CH22/$CH$162</f>
        <v>3.897740746641269E-3</v>
      </c>
      <c r="CJ22" s="47">
        <f>CI22 * $CG$162</f>
        <v>25.050779778663429</v>
      </c>
      <c r="CK22" s="48">
        <f>IF(CA22&gt;0,V22,W22)</f>
        <v>15.73833707175727</v>
      </c>
      <c r="CL22" s="60">
        <f>CJ22/CK22</f>
        <v>1.5917043626939156</v>
      </c>
      <c r="CM22" s="65">
        <f>N22</f>
        <v>0</v>
      </c>
      <c r="CN22" s="73">
        <f>BT22+BV22</f>
        <v>733</v>
      </c>
      <c r="CO22">
        <f>E22/$E$162</f>
        <v>2.098839913202968E-3</v>
      </c>
      <c r="CP22">
        <f>MAX(0,L22)</f>
        <v>0</v>
      </c>
      <c r="CQ22">
        <f>CP22/$CP$162</f>
        <v>0</v>
      </c>
      <c r="CR22">
        <f>CO22*CQ22*AO22</f>
        <v>0</v>
      </c>
      <c r="CS22">
        <f>CR22/$CR$162</f>
        <v>0</v>
      </c>
      <c r="CT22" s="1">
        <f>$CT$164*CS22</f>
        <v>0</v>
      </c>
      <c r="CU22" s="84">
        <v>0</v>
      </c>
      <c r="CV22" s="1">
        <f>CT22-CU22</f>
        <v>0</v>
      </c>
      <c r="CW22" t="e">
        <f>CU22/CT22</f>
        <v>#DIV/0!</v>
      </c>
    </row>
    <row r="23" spans="1:101" x14ac:dyDescent="0.2">
      <c r="A23" s="32" t="s">
        <v>194</v>
      </c>
      <c r="B23">
        <v>1</v>
      </c>
      <c r="C23">
        <v>1</v>
      </c>
      <c r="D23">
        <v>0.98801438274071096</v>
      </c>
      <c r="E23">
        <v>1.1985617259288799E-2</v>
      </c>
      <c r="F23">
        <v>0.83267090620031703</v>
      </c>
      <c r="G23">
        <v>0.83267090620031703</v>
      </c>
      <c r="H23">
        <v>0.97680735478478897</v>
      </c>
      <c r="I23">
        <v>0.83326368575010401</v>
      </c>
      <c r="J23">
        <v>0.90218517872761705</v>
      </c>
      <c r="K23">
        <v>0.86673141764425499</v>
      </c>
      <c r="L23">
        <v>0.56454481380709498</v>
      </c>
      <c r="M23">
        <v>1.1657336456662399</v>
      </c>
      <c r="N23" s="21">
        <v>0</v>
      </c>
      <c r="O23">
        <v>1.0012456770140801</v>
      </c>
      <c r="P23">
        <v>1.00947219356411</v>
      </c>
      <c r="Q23">
        <v>1.0026264109379299</v>
      </c>
      <c r="R23">
        <v>1.0074131529363599</v>
      </c>
      <c r="S23">
        <v>9.9399995803833008</v>
      </c>
      <c r="T23" s="27">
        <f>IF(C23,P23,R23)</f>
        <v>1.00947219356411</v>
      </c>
      <c r="U23" s="27">
        <f>IF(D23 = 0,O23,Q23)</f>
        <v>1.0026264109379299</v>
      </c>
      <c r="V23" s="39">
        <f>S23*T23^(1-N23)</f>
        <v>10.034153180435863</v>
      </c>
      <c r="W23" s="38">
        <f>S23*U23^(N23+1)</f>
        <v>9.966106104004238</v>
      </c>
      <c r="X23" s="44">
        <f>0.5 * (D23-MAX($D$3:$D$161))/(MIN($D$3:$D$161)-MAX($D$3:$D$161)) + 0.75</f>
        <v>0.75549003660024405</v>
      </c>
      <c r="Y23" s="44">
        <f>AVERAGE(D23, F23, G23, H23, I23, J23, K23)</f>
        <v>0.89033483314973005</v>
      </c>
      <c r="Z23" s="22">
        <f>AI23^N23</f>
        <v>1</v>
      </c>
      <c r="AA23" s="22">
        <f>(Z23+AB23)/2</f>
        <v>1</v>
      </c>
      <c r="AB23" s="22">
        <f>AM23^N23</f>
        <v>1</v>
      </c>
      <c r="AC23" s="22">
        <v>1</v>
      </c>
      <c r="AD23" s="22">
        <v>1</v>
      </c>
      <c r="AE23" s="22">
        <v>1</v>
      </c>
      <c r="AF23" s="22">
        <f>PERCENTILE($L$2:$L$161, 0.05)</f>
        <v>3.1959274844086248E-2</v>
      </c>
      <c r="AG23" s="22">
        <f>PERCENTILE($L$2:$L$161, 0.95)</f>
        <v>0.96084751578162397</v>
      </c>
      <c r="AH23" s="22">
        <f>MIN(MAX(L23,AF23), AG23)</f>
        <v>0.56454481380709498</v>
      </c>
      <c r="AI23" s="22">
        <f>AH23-$AH$162+1</f>
        <v>1.5325855389630088</v>
      </c>
      <c r="AJ23" s="22">
        <f>PERCENTILE($M$2:$M$161, 0.02)</f>
        <v>-1.0036119965489139</v>
      </c>
      <c r="AK23" s="22">
        <f>PERCENTILE($M$2:$M$161, 0.98)</f>
        <v>1.7030888460407052</v>
      </c>
      <c r="AL23" s="22">
        <f>MIN(MAX(M23,AJ23), AK23)</f>
        <v>1.1657336456662399</v>
      </c>
      <c r="AM23" s="22">
        <f>AL23-$AL$162 + 1</f>
        <v>3.1693456422151538</v>
      </c>
      <c r="AN23" s="46">
        <v>0</v>
      </c>
      <c r="AO23" s="77">
        <v>0</v>
      </c>
      <c r="AP23" s="77">
        <v>0</v>
      </c>
      <c r="AQ23" s="21">
        <v>1</v>
      </c>
      <c r="AR23" s="17">
        <f>(AI23^4)*AB23*AE23*AN23</f>
        <v>0</v>
      </c>
      <c r="AS23" s="17">
        <f>(AM23^4) *Z23*AC23*AO23</f>
        <v>0</v>
      </c>
      <c r="AT23" s="17">
        <f>(AM23^4)*AA23*AP23*AQ23</f>
        <v>0</v>
      </c>
      <c r="AU23" s="17">
        <f>MIN(AR23, 0.05*AR$162)</f>
        <v>0</v>
      </c>
      <c r="AV23" s="17">
        <f>MIN(AS23, 0.05*AS$162)</f>
        <v>0</v>
      </c>
      <c r="AW23" s="17">
        <f>MIN(AT23, 0.05*AT$162)</f>
        <v>0</v>
      </c>
      <c r="AX23" s="14">
        <f>AU23/$AU$162</f>
        <v>0</v>
      </c>
      <c r="AY23" s="14">
        <f>AV23/$AV$162</f>
        <v>0</v>
      </c>
      <c r="AZ23" s="62">
        <f>AW23/$AW$162</f>
        <v>0</v>
      </c>
      <c r="BA23" s="21">
        <f>N23</f>
        <v>0</v>
      </c>
      <c r="BB23" s="84">
        <v>0</v>
      </c>
      <c r="BC23" s="15">
        <f>$D$168*AX23</f>
        <v>0</v>
      </c>
      <c r="BD23" s="19">
        <f>BC23-BB23</f>
        <v>0</v>
      </c>
      <c r="BE23" s="58">
        <f>(IF(BD23 &gt; 0, V23, W23))</f>
        <v>9.966106104004238</v>
      </c>
      <c r="BF23" s="58">
        <f>IF(BD23&gt;0, S23*(T23^(2-N23)), S23*(U23^(N23 + 2)))</f>
        <v>9.9922811940843648</v>
      </c>
      <c r="BG23" s="46">
        <f>BD23/BE23</f>
        <v>0</v>
      </c>
      <c r="BH23" s="59" t="e">
        <f>BB23/BC23</f>
        <v>#DIV/0!</v>
      </c>
      <c r="BI23" s="84">
        <v>0</v>
      </c>
      <c r="BJ23" s="84">
        <v>944</v>
      </c>
      <c r="BK23" s="84">
        <v>0</v>
      </c>
      <c r="BL23" s="10">
        <f>SUM(BI23:BK23)</f>
        <v>944</v>
      </c>
      <c r="BM23" s="15">
        <f>AY23*$D$167</f>
        <v>0</v>
      </c>
      <c r="BN23" s="9">
        <f>BM23-BL23</f>
        <v>-944</v>
      </c>
      <c r="BO23" s="48">
        <f>IF(BN23&gt;0,V23,W23)</f>
        <v>9.966106104004238</v>
      </c>
      <c r="BP23" s="48">
        <f xml:space="preserve"> IF(BN23 &gt;0, S23*T23^(2-N23), S23*U23^(N23+2))</f>
        <v>9.9922811940843648</v>
      </c>
      <c r="BQ23" s="48">
        <f>IF(BN23&gt;0, S23*T23^(3-N23), S23*U23^(N23+3))</f>
        <v>10.018525030707378</v>
      </c>
      <c r="BR23" s="46">
        <f>BN23/BP23</f>
        <v>-94.472921814777123</v>
      </c>
      <c r="BS23" s="59" t="e">
        <f>BL23/BM23</f>
        <v>#DIV/0!</v>
      </c>
      <c r="BT23" s="16">
        <f>BB23+BL23+BV23</f>
        <v>1073</v>
      </c>
      <c r="BU23" s="64">
        <f>BC23+BM23+BW23</f>
        <v>0</v>
      </c>
      <c r="BV23" s="84">
        <v>129</v>
      </c>
      <c r="BW23" s="15">
        <f>AZ23*$D$170</f>
        <v>0</v>
      </c>
      <c r="BX23" s="37">
        <f>BW23-BV23</f>
        <v>-129</v>
      </c>
      <c r="BY23" s="51">
        <f>BX23*(BX23&lt;&gt;0)</f>
        <v>-129</v>
      </c>
      <c r="BZ23" s="26">
        <f>BY23/$BY$162</f>
        <v>-0.10093896713615028</v>
      </c>
      <c r="CA23" s="47">
        <f>BZ23 * $BX$162</f>
        <v>-129</v>
      </c>
      <c r="CB23" s="48">
        <f>IF(CA23&gt;0, V23, W23)</f>
        <v>9.966106104004238</v>
      </c>
      <c r="CC23" s="48">
        <f>IF(BX23&gt;0, S23*T23^(2-N23), S23*U23^(N23+2))</f>
        <v>9.9922811940843648</v>
      </c>
      <c r="CD23" s="60">
        <f>CA23/CB23</f>
        <v>-12.943871824540345</v>
      </c>
      <c r="CE23" s="61">
        <v>0</v>
      </c>
      <c r="CF23" s="15">
        <f>AZ23*$CE$165</f>
        <v>0</v>
      </c>
      <c r="CG23" s="37">
        <f>CF23-CE23</f>
        <v>0</v>
      </c>
      <c r="CH23" s="51">
        <f>CG23*(CG23&lt;&gt;0)</f>
        <v>0</v>
      </c>
      <c r="CI23" s="26">
        <f>CH23/$CH$162</f>
        <v>0</v>
      </c>
      <c r="CJ23" s="47">
        <f>CI23 * $CG$162</f>
        <v>0</v>
      </c>
      <c r="CK23" s="48">
        <f>IF(CA23&gt;0,V23,W23)</f>
        <v>9.966106104004238</v>
      </c>
      <c r="CL23" s="60">
        <f>CJ23/CK23</f>
        <v>0</v>
      </c>
      <c r="CM23" s="65">
        <f>N23</f>
        <v>0</v>
      </c>
      <c r="CN23" s="73">
        <f>BT23+BV23</f>
        <v>1202</v>
      </c>
      <c r="CO23">
        <f>E23/$E$162</f>
        <v>2.1629364987958984E-4</v>
      </c>
      <c r="CP23">
        <f>MAX(0,L23)</f>
        <v>0.56454481380709498</v>
      </c>
      <c r="CQ23">
        <f>CP23/$CP$162</f>
        <v>6.3245312539349959E-3</v>
      </c>
      <c r="CR23">
        <f>CO23*CQ23*AO23</f>
        <v>0</v>
      </c>
      <c r="CS23">
        <f>CR23/$CR$162</f>
        <v>0</v>
      </c>
      <c r="CT23" s="1">
        <f>$CT$164*CS23</f>
        <v>0</v>
      </c>
      <c r="CU23" s="84">
        <v>0</v>
      </c>
      <c r="CV23" s="1">
        <f>CT23-CU23</f>
        <v>0</v>
      </c>
      <c r="CW23" t="e">
        <f>CU23/CT23</f>
        <v>#DIV/0!</v>
      </c>
    </row>
    <row r="24" spans="1:101" x14ac:dyDescent="0.2">
      <c r="A24" s="32" t="s">
        <v>243</v>
      </c>
      <c r="B24">
        <v>1</v>
      </c>
      <c r="C24">
        <v>1</v>
      </c>
      <c r="D24">
        <v>0.93407910507391101</v>
      </c>
      <c r="E24">
        <v>6.5920894926088602E-2</v>
      </c>
      <c r="F24">
        <v>0.96106475963448501</v>
      </c>
      <c r="G24">
        <v>0.36710369487485101</v>
      </c>
      <c r="H24">
        <v>0.97826995403259498</v>
      </c>
      <c r="I24">
        <v>0.90764730463852905</v>
      </c>
      <c r="J24">
        <v>0.94229723919076702</v>
      </c>
      <c r="K24">
        <v>0.74813386073063404</v>
      </c>
      <c r="L24">
        <v>3.5744325459415201E-2</v>
      </c>
      <c r="M24">
        <v>0.82478439259271796</v>
      </c>
      <c r="N24" s="21">
        <v>0</v>
      </c>
      <c r="O24">
        <v>1.0175774081325699</v>
      </c>
      <c r="P24">
        <v>0.99144669521847795</v>
      </c>
      <c r="Q24">
        <v>1.01302602411748</v>
      </c>
      <c r="R24">
        <v>0.99892105536764197</v>
      </c>
      <c r="S24">
        <v>18.7299995422363</v>
      </c>
      <c r="T24" s="27">
        <f>IF(C24,P24,R24)</f>
        <v>0.99144669521847795</v>
      </c>
      <c r="U24" s="27">
        <f>IF(D24 = 0,O24,Q24)</f>
        <v>1.01302602411748</v>
      </c>
      <c r="V24" s="39">
        <f>S24*T24^(1-N24)</f>
        <v>18.569796147593784</v>
      </c>
      <c r="W24" s="38">
        <f>S24*U24^(N24+1)</f>
        <v>18.97397696799386</v>
      </c>
      <c r="X24" s="44">
        <f>0.5 * (D24-MAX($D$3:$D$161))/(MIN($D$3:$D$161)-MAX($D$3:$D$161)) + 0.75</f>
        <v>0.78294021960146409</v>
      </c>
      <c r="Y24" s="44">
        <f>AVERAGE(D24, F24, G24, H24, I24, J24, K24)</f>
        <v>0.83408513116796734</v>
      </c>
      <c r="Z24" s="22">
        <f>AI24^N24</f>
        <v>1</v>
      </c>
      <c r="AA24" s="22">
        <f>(Z24+AB24)/2</f>
        <v>1</v>
      </c>
      <c r="AB24" s="22">
        <f>AM24^N24</f>
        <v>1</v>
      </c>
      <c r="AC24" s="22">
        <v>1</v>
      </c>
      <c r="AD24" s="22">
        <v>1</v>
      </c>
      <c r="AE24" s="22">
        <v>1</v>
      </c>
      <c r="AF24" s="22">
        <f>PERCENTILE($L$2:$L$161, 0.05)</f>
        <v>3.1959274844086248E-2</v>
      </c>
      <c r="AG24" s="22">
        <f>PERCENTILE($L$2:$L$161, 0.95)</f>
        <v>0.96084751578162397</v>
      </c>
      <c r="AH24" s="22">
        <f>MIN(MAX(L24,AF24), AG24)</f>
        <v>3.5744325459415201E-2</v>
      </c>
      <c r="AI24" s="22">
        <f>AH24-$AH$162+1</f>
        <v>1.003785050615329</v>
      </c>
      <c r="AJ24" s="22">
        <f>PERCENTILE($M$2:$M$161, 0.02)</f>
        <v>-1.0036119965489139</v>
      </c>
      <c r="AK24" s="22">
        <f>PERCENTILE($M$2:$M$161, 0.98)</f>
        <v>1.7030888460407052</v>
      </c>
      <c r="AL24" s="22">
        <f>MIN(MAX(M24,AJ24), AK24)</f>
        <v>0.82478439259271796</v>
      </c>
      <c r="AM24" s="22">
        <f>AL24-$AL$162 + 1</f>
        <v>2.8283963891416319</v>
      </c>
      <c r="AN24" s="46">
        <v>0</v>
      </c>
      <c r="AO24" s="82">
        <v>0.32</v>
      </c>
      <c r="AP24" s="83">
        <v>0.5</v>
      </c>
      <c r="AQ24" s="21">
        <v>1</v>
      </c>
      <c r="AR24" s="17">
        <f>(AI24^4)*AB24*AE24*AN24</f>
        <v>0</v>
      </c>
      <c r="AS24" s="17">
        <f>(AM24^4) *Z24*AC24*AO24</f>
        <v>20.479109816313631</v>
      </c>
      <c r="AT24" s="17">
        <f>(AM24^4)*AA24*AP24*AQ24</f>
        <v>31.998609087990047</v>
      </c>
      <c r="AU24" s="17">
        <f>MIN(AR24, 0.05*AR$162)</f>
        <v>0</v>
      </c>
      <c r="AV24" s="17">
        <f>MIN(AS24, 0.05*AS$162)</f>
        <v>20.479109816313631</v>
      </c>
      <c r="AW24" s="17">
        <f>MIN(AT24, 0.05*AT$162)</f>
        <v>31.998609087990047</v>
      </c>
      <c r="AX24" s="14">
        <f>AU24/$AU$162</f>
        <v>0</v>
      </c>
      <c r="AY24" s="14">
        <f>AV24/$AV$162</f>
        <v>5.7353001855317866E-3</v>
      </c>
      <c r="AZ24" s="62">
        <f>AW24/$AW$162</f>
        <v>7.124248725218215E-3</v>
      </c>
      <c r="BA24" s="21">
        <f>N24</f>
        <v>0</v>
      </c>
      <c r="BB24" s="84">
        <v>0</v>
      </c>
      <c r="BC24" s="15">
        <f>$D$168*AX24</f>
        <v>0</v>
      </c>
      <c r="BD24" s="19">
        <f>BC24-BB24</f>
        <v>0</v>
      </c>
      <c r="BE24" s="58">
        <f>(IF(BD24 &gt; 0, V24, W24))</f>
        <v>18.97397696799386</v>
      </c>
      <c r="BF24" s="58">
        <f>IF(BD24&gt;0, S24*(T24^(2-N24)), S24*(U24^(N24 + 2)))</f>
        <v>19.221132449583457</v>
      </c>
      <c r="BG24" s="46">
        <f>BD24/BE24</f>
        <v>0</v>
      </c>
      <c r="BH24" s="59" t="e">
        <f>BB24/BC24</f>
        <v>#DIV/0!</v>
      </c>
      <c r="BI24" s="84">
        <v>356</v>
      </c>
      <c r="BJ24" s="84">
        <v>2042</v>
      </c>
      <c r="BK24" s="84">
        <v>0</v>
      </c>
      <c r="BL24" s="10">
        <f>SUM(BI24:BK24)</f>
        <v>2398</v>
      </c>
      <c r="BM24" s="15">
        <f>AY24*$D$167</f>
        <v>1095.3276294328607</v>
      </c>
      <c r="BN24" s="9">
        <f>BM24-BL24</f>
        <v>-1302.6723705671393</v>
      </c>
      <c r="BO24" s="48">
        <f>IF(BN24&gt;0,V24,W24)</f>
        <v>18.97397696799386</v>
      </c>
      <c r="BP24" s="48">
        <f xml:space="preserve"> IF(BN24 &gt;0, S24*T24^(2-N24), S24*U24^(N24+2))</f>
        <v>19.221132449583457</v>
      </c>
      <c r="BQ24" s="48">
        <f>IF(BN24&gt;0, S24*T24^(3-N24), S24*U24^(N24+3))</f>
        <v>19.471507384437007</v>
      </c>
      <c r="BR24" s="46">
        <f>BN24/BP24</f>
        <v>-67.772925137684567</v>
      </c>
      <c r="BS24" s="59">
        <f>BL24/BM24</f>
        <v>2.1892992886901226</v>
      </c>
      <c r="BT24" s="16">
        <f>BB24+BL24+BV24</f>
        <v>2529</v>
      </c>
      <c r="BU24" s="64">
        <f>BC24+BM24+BW24</f>
        <v>1166.8052168929751</v>
      </c>
      <c r="BV24" s="84">
        <v>131</v>
      </c>
      <c r="BW24" s="15">
        <f>AZ24*$D$170</f>
        <v>71.47758746011435</v>
      </c>
      <c r="BX24" s="37">
        <f>BW24-BV24</f>
        <v>-59.52241253988565</v>
      </c>
      <c r="BY24" s="51">
        <f>BX24*(BX24&lt;&gt;0)</f>
        <v>-59.52241253988565</v>
      </c>
      <c r="BZ24" s="26">
        <f>BY24/$BY$162</f>
        <v>-4.6574657699441059E-2</v>
      </c>
      <c r="CA24" s="47">
        <f>BZ24 * $BX$162</f>
        <v>-59.52241253988565</v>
      </c>
      <c r="CB24" s="48">
        <f>IF(CA24&gt;0, V24, W24)</f>
        <v>18.97397696799386</v>
      </c>
      <c r="CC24" s="48">
        <f>IF(BX24&gt;0, S24*T24^(2-N24), S24*U24^(N24+2))</f>
        <v>19.221132449583457</v>
      </c>
      <c r="CD24" s="60">
        <f>CA24/CB24</f>
        <v>-3.1370551698408131</v>
      </c>
      <c r="CE24" s="61">
        <v>0</v>
      </c>
      <c r="CF24" s="15">
        <f>AZ24*$CE$165</f>
        <v>45.787546556977468</v>
      </c>
      <c r="CG24" s="37">
        <f>CF24-CE24</f>
        <v>45.787546556977468</v>
      </c>
      <c r="CH24" s="51">
        <f>CG24*(CG24&lt;&gt;0)</f>
        <v>45.787546556977468</v>
      </c>
      <c r="CI24" s="26">
        <f>CH24/$CH$162</f>
        <v>7.1242487252182168E-3</v>
      </c>
      <c r="CJ24" s="47">
        <f>CI24 * $CG$162</f>
        <v>45.787546556977468</v>
      </c>
      <c r="CK24" s="48">
        <f>IF(CA24&gt;0,V24,W24)</f>
        <v>18.97397696799386</v>
      </c>
      <c r="CL24" s="60">
        <f>CJ24/CK24</f>
        <v>2.4131760375915876</v>
      </c>
      <c r="CM24" s="65">
        <f>N24</f>
        <v>0</v>
      </c>
      <c r="CN24" s="73">
        <f>BT24+BV24</f>
        <v>2660</v>
      </c>
      <c r="CO24">
        <f>E24/$E$162</f>
        <v>1.189615074337748E-3</v>
      </c>
      <c r="CP24">
        <f>MAX(0,L24)</f>
        <v>3.5744325459415201E-2</v>
      </c>
      <c r="CQ24">
        <f>CP24/$CP$162</f>
        <v>4.0043960725524023E-4</v>
      </c>
      <c r="CR24">
        <f>CO24*CQ24*AO24</f>
        <v>1.5243807780887077E-7</v>
      </c>
      <c r="CS24">
        <f>CR24/$CR$162</f>
        <v>3.3204462396997674E-5</v>
      </c>
      <c r="CT24" s="1">
        <f>$CT$164*CS24</f>
        <v>2.7020463320180825</v>
      </c>
      <c r="CU24" s="84">
        <v>0</v>
      </c>
      <c r="CV24" s="1">
        <f>CT24-CU24</f>
        <v>2.7020463320180825</v>
      </c>
      <c r="CW24">
        <f>CU24/CT24</f>
        <v>0</v>
      </c>
    </row>
    <row r="25" spans="1:101" x14ac:dyDescent="0.2">
      <c r="A25" s="32" t="s">
        <v>301</v>
      </c>
      <c r="B25">
        <v>0</v>
      </c>
      <c r="C25">
        <v>1</v>
      </c>
      <c r="D25">
        <v>0.75389532560926797</v>
      </c>
      <c r="E25">
        <v>0.246104674390731</v>
      </c>
      <c r="F25">
        <v>0.70639650377433405</v>
      </c>
      <c r="G25">
        <v>0.117600317838696</v>
      </c>
      <c r="H25">
        <v>0.78771416631842806</v>
      </c>
      <c r="I25">
        <v>0.45758462181362303</v>
      </c>
      <c r="J25">
        <v>0.60037145909182799</v>
      </c>
      <c r="K25">
        <v>0.41598175061828002</v>
      </c>
      <c r="L25">
        <v>1.1076467201861899</v>
      </c>
      <c r="M25">
        <v>1.8134775548151201</v>
      </c>
      <c r="N25" s="21">
        <v>0</v>
      </c>
      <c r="O25">
        <v>1.0016536382154999</v>
      </c>
      <c r="P25">
        <v>1.0018316581853199</v>
      </c>
      <c r="Q25">
        <v>1.0046121488391799</v>
      </c>
      <c r="R25">
        <v>0.99992902072874201</v>
      </c>
      <c r="S25">
        <v>110.180000305175</v>
      </c>
      <c r="T25" s="27">
        <f>IF(C25,P25,R25)</f>
        <v>1.0018316581853199</v>
      </c>
      <c r="U25" s="27">
        <f>IF(D25 = 0,O25,Q25)</f>
        <v>1.0046121488391799</v>
      </c>
      <c r="V25" s="39">
        <f>S25*T25^(1-N25)</f>
        <v>110.38181240459252</v>
      </c>
      <c r="W25" s="38">
        <f>S25*U25^(N25+1)</f>
        <v>110.68816686568336</v>
      </c>
      <c r="X25" s="44">
        <f>0.5 * (D25-MAX($D$3:$D$161))/(MIN($D$3:$D$161)-MAX($D$3:$D$161)) + 0.75</f>
        <v>0.87464416429442904</v>
      </c>
      <c r="Y25" s="44">
        <f>AVERAGE(D25, F25, G25, H25, I25, J25, K25)</f>
        <v>0.54850630643777953</v>
      </c>
      <c r="Z25" s="22">
        <f>AI25^N25</f>
        <v>1</v>
      </c>
      <c r="AA25" s="22">
        <f>(Z25+AB25)/2</f>
        <v>1</v>
      </c>
      <c r="AB25" s="22">
        <f>AM25^N25</f>
        <v>1</v>
      </c>
      <c r="AC25" s="22">
        <v>1</v>
      </c>
      <c r="AD25" s="22">
        <v>1</v>
      </c>
      <c r="AE25" s="22">
        <v>1</v>
      </c>
      <c r="AF25" s="22">
        <f>PERCENTILE($L$2:$L$161, 0.05)</f>
        <v>3.1959274844086248E-2</v>
      </c>
      <c r="AG25" s="22">
        <f>PERCENTILE($L$2:$L$161, 0.95)</f>
        <v>0.96084751578162397</v>
      </c>
      <c r="AH25" s="22">
        <f>MIN(MAX(L25,AF25), AG25)</f>
        <v>0.96084751578162397</v>
      </c>
      <c r="AI25" s="22">
        <f>AH25-$AH$162+1</f>
        <v>1.9288882409375376</v>
      </c>
      <c r="AJ25" s="22">
        <f>PERCENTILE($M$2:$M$161, 0.02)</f>
        <v>-1.0036119965489139</v>
      </c>
      <c r="AK25" s="22">
        <f>PERCENTILE($M$2:$M$161, 0.98)</f>
        <v>1.7030888460407052</v>
      </c>
      <c r="AL25" s="22">
        <f>MIN(MAX(M25,AJ25), AK25)</f>
        <v>1.7030888460407052</v>
      </c>
      <c r="AM25" s="22">
        <f>AL25-$AL$162 + 1</f>
        <v>3.7067008425896191</v>
      </c>
      <c r="AN25" s="46">
        <v>0</v>
      </c>
      <c r="AO25" s="82">
        <v>0.32</v>
      </c>
      <c r="AP25" s="83">
        <v>0.5</v>
      </c>
      <c r="AQ25" s="21">
        <v>1</v>
      </c>
      <c r="AR25" s="17">
        <f>(AI25^4)*AB25*AE25*AN25</f>
        <v>0</v>
      </c>
      <c r="AS25" s="17">
        <f>(AM25^4) *Z25*AC25*AO25</f>
        <v>60.40878840506641</v>
      </c>
      <c r="AT25" s="17">
        <f>(AM25^4)*AA25*AP25*AQ25</f>
        <v>94.388731882916261</v>
      </c>
      <c r="AU25" s="17">
        <f>MIN(AR25, 0.05*AR$162)</f>
        <v>0</v>
      </c>
      <c r="AV25" s="17">
        <f>MIN(AS25, 0.05*AS$162)</f>
        <v>60.40878840506641</v>
      </c>
      <c r="AW25" s="17">
        <f>MIN(AT25, 0.05*AT$162)</f>
        <v>94.388731882916261</v>
      </c>
      <c r="AX25" s="14">
        <f>AU25/$AU$162</f>
        <v>0</v>
      </c>
      <c r="AY25" s="14">
        <f>AV25/$AV$162</f>
        <v>1.6917851335087636E-2</v>
      </c>
      <c r="AZ25" s="62">
        <f>AW25/$AW$162</f>
        <v>2.1014938522569047E-2</v>
      </c>
      <c r="BA25" s="21">
        <f>N25</f>
        <v>0</v>
      </c>
      <c r="BB25" s="84">
        <v>0</v>
      </c>
      <c r="BC25" s="15">
        <f>$D$168*AX25</f>
        <v>0</v>
      </c>
      <c r="BD25" s="19">
        <f>BC25-BB25</f>
        <v>0</v>
      </c>
      <c r="BE25" s="58">
        <f>(IF(BD25 &gt; 0, V25, W25))</f>
        <v>110.68816686568336</v>
      </c>
      <c r="BF25" s="58">
        <f>IF(BD25&gt;0, S25*(T25^(2-N25)), S25*(U25^(N25 + 2)))</f>
        <v>111.19867716600388</v>
      </c>
      <c r="BG25" s="46">
        <f>BD25/BE25</f>
        <v>0</v>
      </c>
      <c r="BH25" s="59" t="e">
        <f>BB25/BC25</f>
        <v>#DIV/0!</v>
      </c>
      <c r="BI25" s="84">
        <v>0</v>
      </c>
      <c r="BJ25" s="84">
        <v>0</v>
      </c>
      <c r="BK25" s="84">
        <v>0</v>
      </c>
      <c r="BL25" s="10">
        <f>SUM(BI25:BK25)</f>
        <v>0</v>
      </c>
      <c r="BM25" s="15">
        <f>AY25*$D$167</f>
        <v>3230.9712479750365</v>
      </c>
      <c r="BN25" s="9">
        <f>BM25-BL25</f>
        <v>3230.9712479750365</v>
      </c>
      <c r="BO25" s="48">
        <f>IF(BN25&gt;0,V25,W25)</f>
        <v>110.38181240459252</v>
      </c>
      <c r="BP25" s="48">
        <f xml:space="preserve"> IF(BN25 &gt;0, S25*T25^(2-N25), S25*U25^(N25+2))</f>
        <v>110.58399415479384</v>
      </c>
      <c r="BQ25" s="48">
        <f>IF(BN25&gt;0, S25*T25^(3-N25), S25*U25^(N25+3))</f>
        <v>110.78654623285284</v>
      </c>
      <c r="BR25" s="46">
        <f>BN25/BP25</f>
        <v>29.217349876622929</v>
      </c>
      <c r="BS25" s="59">
        <f>BL25/BM25</f>
        <v>0</v>
      </c>
      <c r="BT25" s="16">
        <f>BB25+BL25+BV25</f>
        <v>441</v>
      </c>
      <c r="BU25" s="64">
        <f>BC25+BM25+BW25</f>
        <v>3441.8141261719716</v>
      </c>
      <c r="BV25" s="84">
        <v>441</v>
      </c>
      <c r="BW25" s="15">
        <f>AZ25*$D$170</f>
        <v>210.84287819693526</v>
      </c>
      <c r="BX25" s="37">
        <f>BW25-BV25</f>
        <v>-230.15712180306474</v>
      </c>
      <c r="BY25" s="51">
        <f>BX25*(BX25&lt;&gt;0)</f>
        <v>-230.15712180306474</v>
      </c>
      <c r="BZ25" s="26">
        <f>BY25/$BY$162</f>
        <v>-0.1800916446033371</v>
      </c>
      <c r="CA25" s="47">
        <f>BZ25 * $BX$162</f>
        <v>-230.15712180306474</v>
      </c>
      <c r="CB25" s="48">
        <f>IF(CA25&gt;0, V25, W25)</f>
        <v>110.68816686568336</v>
      </c>
      <c r="CC25" s="48">
        <f>IF(BX25&gt;0, S25*T25^(2-N25), S25*U25^(N25+2))</f>
        <v>111.19867716600388</v>
      </c>
      <c r="CD25" s="60">
        <f>CA25/CB25</f>
        <v>-2.079329058564618</v>
      </c>
      <c r="CE25" s="61">
        <v>0</v>
      </c>
      <c r="CF25" s="15">
        <f>AZ25*$CE$165</f>
        <v>135.06300988455126</v>
      </c>
      <c r="CG25" s="37">
        <f>CF25-CE25</f>
        <v>135.06300988455126</v>
      </c>
      <c r="CH25" s="51">
        <f>CG25*(CG25&lt;&gt;0)</f>
        <v>135.06300988455126</v>
      </c>
      <c r="CI25" s="26">
        <f>CH25/$CH$162</f>
        <v>2.1014938522569054E-2</v>
      </c>
      <c r="CJ25" s="47">
        <f>CI25 * $CG$162</f>
        <v>135.06300988455126</v>
      </c>
      <c r="CK25" s="48">
        <f>IF(CA25&gt;0,V25,W25)</f>
        <v>110.68816686568336</v>
      </c>
      <c r="CL25" s="60">
        <f>CJ25/CK25</f>
        <v>1.2202118230799324</v>
      </c>
      <c r="CM25" s="65">
        <f>N25</f>
        <v>0</v>
      </c>
      <c r="CN25" s="73">
        <f>BT25+BV25</f>
        <v>882</v>
      </c>
      <c r="CO25">
        <f>E25/$E$162</f>
        <v>4.4412296108609292E-3</v>
      </c>
      <c r="CP25">
        <f>MAX(0,L25)</f>
        <v>1.1076467201861899</v>
      </c>
      <c r="CQ25">
        <f>CP25/$CP$162</f>
        <v>1.2408840058054057E-2</v>
      </c>
      <c r="CR25">
        <f>CO25*CQ25*AO25</f>
        <v>1.7635362528725416E-5</v>
      </c>
      <c r="CS25">
        <f>CR25/$CR$162</f>
        <v>3.8413809748813884E-3</v>
      </c>
      <c r="CT25" s="1">
        <f>$CT$164*CS25</f>
        <v>312.59621821194787</v>
      </c>
      <c r="CU25" s="84">
        <v>0</v>
      </c>
      <c r="CV25" s="1">
        <f>CT25-CU25</f>
        <v>312.59621821194787</v>
      </c>
      <c r="CW25">
        <f>CU25/CT25</f>
        <v>0</v>
      </c>
    </row>
    <row r="26" spans="1:101" x14ac:dyDescent="0.2">
      <c r="A26" s="32" t="s">
        <v>244</v>
      </c>
      <c r="B26">
        <v>1</v>
      </c>
      <c r="C26">
        <v>1</v>
      </c>
      <c r="D26">
        <v>0.865492393915132</v>
      </c>
      <c r="E26">
        <v>0.134507606084867</v>
      </c>
      <c r="F26">
        <v>0.98557692307692302</v>
      </c>
      <c r="G26">
        <v>0.98557692307692302</v>
      </c>
      <c r="H26">
        <v>0.33932302549101501</v>
      </c>
      <c r="I26">
        <v>0.81195152528207204</v>
      </c>
      <c r="J26">
        <v>0.52489413038321997</v>
      </c>
      <c r="K26">
        <v>0.71925207122693202</v>
      </c>
      <c r="L26">
        <v>0.12645365441279999</v>
      </c>
      <c r="M26">
        <v>-1.0437321711251799</v>
      </c>
      <c r="N26" s="21">
        <v>0</v>
      </c>
      <c r="O26">
        <v>1.0066819797789099</v>
      </c>
      <c r="P26">
        <v>0.98075280418994504</v>
      </c>
      <c r="Q26">
        <v>1.0191421495027499</v>
      </c>
      <c r="R26">
        <v>1.0030802186874599</v>
      </c>
      <c r="S26">
        <v>0.53380000591277998</v>
      </c>
      <c r="T26" s="27">
        <f>IF(C26,P26,R26)</f>
        <v>0.98075280418994504</v>
      </c>
      <c r="U26" s="27">
        <f>IF(D26 = 0,O26,Q26)</f>
        <v>1.0191421495027499</v>
      </c>
      <c r="V26" s="39">
        <f>S26*T26^(1-N26)</f>
        <v>0.52352585267556817</v>
      </c>
      <c r="W26" s="38">
        <f>S26*U26^(N26+1)</f>
        <v>0.54401808543053121</v>
      </c>
      <c r="X26" s="44">
        <f>0.5 * (D26-MAX($D$3:$D$161))/(MIN($D$3:$D$161)-MAX($D$3:$D$161)) + 0.75</f>
        <v>0.81784720171419767</v>
      </c>
      <c r="Y26" s="44">
        <f>AVERAGE(D26, F26, G26, H26, I26, J26, K26)</f>
        <v>0.74743814177888812</v>
      </c>
      <c r="Z26" s="22">
        <f>AI26^N26</f>
        <v>1</v>
      </c>
      <c r="AA26" s="22">
        <f>(Z26+AB26)/2</f>
        <v>1</v>
      </c>
      <c r="AB26" s="22">
        <f>AM26^N26</f>
        <v>1</v>
      </c>
      <c r="AC26" s="22">
        <v>1</v>
      </c>
      <c r="AD26" s="22">
        <v>1</v>
      </c>
      <c r="AE26" s="22">
        <v>1</v>
      </c>
      <c r="AF26" s="22">
        <f>PERCENTILE($L$2:$L$161, 0.05)</f>
        <v>3.1959274844086248E-2</v>
      </c>
      <c r="AG26" s="22">
        <f>PERCENTILE($L$2:$L$161, 0.95)</f>
        <v>0.96084751578162397</v>
      </c>
      <c r="AH26" s="22">
        <f>MIN(MAX(L26,AF26), AG26)</f>
        <v>0.12645365441279999</v>
      </c>
      <c r="AI26" s="22">
        <f>AH26-$AH$162+1</f>
        <v>1.0944943795687136</v>
      </c>
      <c r="AJ26" s="22">
        <f>PERCENTILE($M$2:$M$161, 0.02)</f>
        <v>-1.0036119965489139</v>
      </c>
      <c r="AK26" s="22">
        <f>PERCENTILE($M$2:$M$161, 0.98)</f>
        <v>1.7030888460407052</v>
      </c>
      <c r="AL26" s="22">
        <f>MIN(MAX(M26,AJ26), AK26)</f>
        <v>-1.0036119965489139</v>
      </c>
      <c r="AM26" s="22">
        <f>AL26-$AL$162 + 1</f>
        <v>1</v>
      </c>
      <c r="AN26" s="46">
        <v>0</v>
      </c>
      <c r="AO26" s="77">
        <v>0</v>
      </c>
      <c r="AP26" s="77">
        <v>0</v>
      </c>
      <c r="AQ26" s="21">
        <v>1</v>
      </c>
      <c r="AR26" s="17">
        <f>(AI26^4)*AB26*AE26*AN26</f>
        <v>0</v>
      </c>
      <c r="AS26" s="17">
        <f>(AM26^4) *Z26*AC26*AO26</f>
        <v>0</v>
      </c>
      <c r="AT26" s="17">
        <f>(AM26^4)*AA26*AP26*AQ26</f>
        <v>0</v>
      </c>
      <c r="AU26" s="17">
        <f>MIN(AR26, 0.05*AR$162)</f>
        <v>0</v>
      </c>
      <c r="AV26" s="17">
        <f>MIN(AS26, 0.05*AS$162)</f>
        <v>0</v>
      </c>
      <c r="AW26" s="17">
        <f>MIN(AT26, 0.05*AT$162)</f>
        <v>0</v>
      </c>
      <c r="AX26" s="14">
        <f>AU26/$AU$162</f>
        <v>0</v>
      </c>
      <c r="AY26" s="14">
        <f>AV26/$AV$162</f>
        <v>0</v>
      </c>
      <c r="AZ26" s="62">
        <f>AW26/$AW$162</f>
        <v>0</v>
      </c>
      <c r="BA26" s="21">
        <f>N26</f>
        <v>0</v>
      </c>
      <c r="BB26" s="84">
        <v>0</v>
      </c>
      <c r="BC26" s="15">
        <f>$D$168*AX26</f>
        <v>0</v>
      </c>
      <c r="BD26" s="19">
        <f>BC26-BB26</f>
        <v>0</v>
      </c>
      <c r="BE26" s="58">
        <f>(IF(BD26 &gt; 0, V26, W26))</f>
        <v>0.54401808543053121</v>
      </c>
      <c r="BF26" s="58">
        <f>IF(BD26&gt;0, S26*(T26^(2-N26)), S26*(U26^(N26 + 2)))</f>
        <v>0.55443176095404223</v>
      </c>
      <c r="BG26" s="46">
        <f>BD26/BE26</f>
        <v>0</v>
      </c>
      <c r="BH26" s="59" t="e">
        <f>BB26/BC26</f>
        <v>#DIV/0!</v>
      </c>
      <c r="BI26" s="84">
        <v>0</v>
      </c>
      <c r="BJ26" s="84">
        <v>121</v>
      </c>
      <c r="BK26" s="84">
        <v>65</v>
      </c>
      <c r="BL26" s="10">
        <f>SUM(BI26:BK26)</f>
        <v>186</v>
      </c>
      <c r="BM26" s="15">
        <f>AY26*$D$167</f>
        <v>0</v>
      </c>
      <c r="BN26" s="9">
        <f>BM26-BL26</f>
        <v>-186</v>
      </c>
      <c r="BO26" s="48">
        <f>IF(BN26&gt;0,V26,W26)</f>
        <v>0.54401808543053121</v>
      </c>
      <c r="BP26" s="48">
        <f xml:space="preserve"> IF(BN26 &gt;0, S26*T26^(2-N26), S26*U26^(N26+2))</f>
        <v>0.55443176095404223</v>
      </c>
      <c r="BQ26" s="48">
        <f>IF(BN26&gt;0, S26*T26^(3-N26), S26*U26^(N26+3))</f>
        <v>0.56504477661129737</v>
      </c>
      <c r="BR26" s="46">
        <f>BN26/BP26</f>
        <v>-335.47861630426661</v>
      </c>
      <c r="BS26" s="59" t="e">
        <f>BL26/BM26</f>
        <v>#DIV/0!</v>
      </c>
      <c r="BT26" s="16">
        <f>BB26+BL26+BV26</f>
        <v>238</v>
      </c>
      <c r="BU26" s="64">
        <f>BC26+BM26+BW26</f>
        <v>0</v>
      </c>
      <c r="BV26" s="84">
        <v>52</v>
      </c>
      <c r="BW26" s="15">
        <f>AZ26*$D$170</f>
        <v>0</v>
      </c>
      <c r="BX26" s="37">
        <f>BW26-BV26</f>
        <v>-52</v>
      </c>
      <c r="BY26" s="51">
        <f>BX26*(BX26&lt;&gt;0)</f>
        <v>-52</v>
      </c>
      <c r="BZ26" s="26">
        <f>BY26/$BY$162</f>
        <v>-4.0688575899843517E-2</v>
      </c>
      <c r="CA26" s="47">
        <f>BZ26 * $BX$162</f>
        <v>-51.999999999999993</v>
      </c>
      <c r="CB26" s="48">
        <f>IF(CA26&gt;0, V26, W26)</f>
        <v>0.54401808543053121</v>
      </c>
      <c r="CC26" s="48">
        <f>IF(BX26&gt;0, S26*T26^(2-N26), S26*U26^(N26+2))</f>
        <v>0.55443176095404223</v>
      </c>
      <c r="CD26" s="60">
        <f>CA26/CB26</f>
        <v>-95.585057542430121</v>
      </c>
      <c r="CE26" s="61">
        <v>0</v>
      </c>
      <c r="CF26" s="15">
        <f>AZ26*$CE$165</f>
        <v>0</v>
      </c>
      <c r="CG26" s="37">
        <f>CF26-CE26</f>
        <v>0</v>
      </c>
      <c r="CH26" s="51">
        <f>CG26*(CG26&lt;&gt;0)</f>
        <v>0</v>
      </c>
      <c r="CI26" s="26">
        <f>CH26/$CH$162</f>
        <v>0</v>
      </c>
      <c r="CJ26" s="47">
        <f>CI26 * $CG$162</f>
        <v>0</v>
      </c>
      <c r="CK26" s="48">
        <f>IF(CA26&gt;0,V26,W26)</f>
        <v>0.54401808543053121</v>
      </c>
      <c r="CL26" s="60">
        <f>CJ26/CK26</f>
        <v>0</v>
      </c>
      <c r="CM26" s="65">
        <f>N26</f>
        <v>0</v>
      </c>
      <c r="CN26" s="73">
        <f>BT26+BV26</f>
        <v>290</v>
      </c>
      <c r="CO26">
        <f>E26/$E$162</f>
        <v>2.427337735494178E-3</v>
      </c>
      <c r="CP26">
        <f>MAX(0,L26)</f>
        <v>0.12645365441279999</v>
      </c>
      <c r="CQ26">
        <f>CP26/$CP$162</f>
        <v>1.4166458887731924E-3</v>
      </c>
      <c r="CR26">
        <f>CO26*CQ26*AO26</f>
        <v>0</v>
      </c>
      <c r="CS26">
        <f>CR26/$CR$162</f>
        <v>0</v>
      </c>
      <c r="CT26" s="1">
        <f>$CT$164*CS26</f>
        <v>0</v>
      </c>
      <c r="CU26" s="84">
        <v>0</v>
      </c>
      <c r="CV26" s="1">
        <f>CT26-CU26</f>
        <v>0</v>
      </c>
      <c r="CW26" t="e">
        <f>CU26/CT26</f>
        <v>#DIV/0!</v>
      </c>
    </row>
    <row r="27" spans="1:101" x14ac:dyDescent="0.2">
      <c r="A27" s="32" t="s">
        <v>248</v>
      </c>
      <c r="B27">
        <v>1</v>
      </c>
      <c r="C27">
        <v>1</v>
      </c>
      <c r="D27">
        <v>0.94926088693567701</v>
      </c>
      <c r="E27">
        <v>5.0739113064322702E-2</v>
      </c>
      <c r="F27">
        <v>0.98369781312127202</v>
      </c>
      <c r="G27">
        <v>0.98369781312127202</v>
      </c>
      <c r="H27">
        <v>0.93522774759715799</v>
      </c>
      <c r="I27">
        <v>0.865022983702465</v>
      </c>
      <c r="J27">
        <v>0.89944065766888104</v>
      </c>
      <c r="K27">
        <v>0.94062628497253697</v>
      </c>
      <c r="L27">
        <v>0.23463306647210599</v>
      </c>
      <c r="M27">
        <v>0.72812329817509103</v>
      </c>
      <c r="N27" s="21">
        <v>0</v>
      </c>
      <c r="O27">
        <v>1.01134558392037</v>
      </c>
      <c r="P27">
        <v>0.99447575563794199</v>
      </c>
      <c r="Q27">
        <v>1.01682975903858</v>
      </c>
      <c r="R27">
        <v>0.99579368664272905</v>
      </c>
      <c r="S27">
        <v>6.1599998474120996</v>
      </c>
      <c r="T27" s="27">
        <f>IF(C27,P27,R27)</f>
        <v>0.99447575563794199</v>
      </c>
      <c r="U27" s="27">
        <f>IF(D27 = 0,O27,Q27)</f>
        <v>1.01682975903858</v>
      </c>
      <c r="V27" s="39">
        <f>S27*T27^(1-N27)</f>
        <v>6.1259705029847549</v>
      </c>
      <c r="W27" s="38">
        <f>S27*U27^(N27+1)</f>
        <v>6.263671160521735</v>
      </c>
      <c r="X27" s="44">
        <f>0.5 * (D27-MAX($D$3:$D$161))/(MIN($D$3:$D$161)-MAX($D$3:$D$161)) + 0.75</f>
        <v>0.77521350142334289</v>
      </c>
      <c r="Y27" s="44">
        <f>AVERAGE(D27, F27, G27, H27, I27, J27, K27)</f>
        <v>0.93671059815989466</v>
      </c>
      <c r="Z27" s="22">
        <f>AI27^N27</f>
        <v>1</v>
      </c>
      <c r="AA27" s="22">
        <f>(Z27+AB27)/2</f>
        <v>1</v>
      </c>
      <c r="AB27" s="22">
        <f>AM27^N27</f>
        <v>1</v>
      </c>
      <c r="AC27" s="22">
        <v>1</v>
      </c>
      <c r="AD27" s="22">
        <v>1</v>
      </c>
      <c r="AE27" s="22">
        <v>1</v>
      </c>
      <c r="AF27" s="22">
        <f>PERCENTILE($L$2:$L$161, 0.05)</f>
        <v>3.1959274844086248E-2</v>
      </c>
      <c r="AG27" s="22">
        <f>PERCENTILE($L$2:$L$161, 0.95)</f>
        <v>0.96084751578162397</v>
      </c>
      <c r="AH27" s="22">
        <f>MIN(MAX(L27,AF27), AG27)</f>
        <v>0.23463306647210599</v>
      </c>
      <c r="AI27" s="22">
        <f>AH27-$AH$162+1</f>
        <v>1.2026737916280197</v>
      </c>
      <c r="AJ27" s="22">
        <f>PERCENTILE($M$2:$M$161, 0.02)</f>
        <v>-1.0036119965489139</v>
      </c>
      <c r="AK27" s="22">
        <f>PERCENTILE($M$2:$M$161, 0.98)</f>
        <v>1.7030888460407052</v>
      </c>
      <c r="AL27" s="22">
        <f>MIN(MAX(M27,AJ27), AK27)</f>
        <v>0.72812329817509103</v>
      </c>
      <c r="AM27" s="22">
        <f>AL27-$AL$162 + 1</f>
        <v>2.7317352947240048</v>
      </c>
      <c r="AN27" s="46">
        <v>0</v>
      </c>
      <c r="AO27" s="79">
        <v>0.03</v>
      </c>
      <c r="AP27" s="78">
        <v>0.06</v>
      </c>
      <c r="AQ27" s="21">
        <v>1</v>
      </c>
      <c r="AR27" s="17">
        <f>(AI27^4)*AB27*AE27*AN27</f>
        <v>0</v>
      </c>
      <c r="AS27" s="17">
        <f>(AM27^4) *Z27*AC27*AO27</f>
        <v>1.6706124372759572</v>
      </c>
      <c r="AT27" s="17">
        <f>(AM27^4)*AA27*AP27*AQ27</f>
        <v>3.3412248745519144</v>
      </c>
      <c r="AU27" s="17">
        <f>MIN(AR27, 0.05*AR$162)</f>
        <v>0</v>
      </c>
      <c r="AV27" s="17">
        <f>MIN(AS27, 0.05*AS$162)</f>
        <v>1.6706124372759572</v>
      </c>
      <c r="AW27" s="17">
        <f>MIN(AT27, 0.05*AT$162)</f>
        <v>3.3412248745519144</v>
      </c>
      <c r="AX27" s="14">
        <f>AU27/$AU$162</f>
        <v>0</v>
      </c>
      <c r="AY27" s="14">
        <f>AV27/$AV$162</f>
        <v>4.6786524938832681E-4</v>
      </c>
      <c r="AZ27" s="62">
        <f>AW27/$AW$162</f>
        <v>7.438984922044018E-4</v>
      </c>
      <c r="BA27" s="21">
        <f>N27</f>
        <v>0</v>
      </c>
      <c r="BB27" s="84">
        <v>0</v>
      </c>
      <c r="BC27" s="15">
        <f>$D$168*AX27</f>
        <v>0</v>
      </c>
      <c r="BD27" s="19">
        <f>BC27-BB27</f>
        <v>0</v>
      </c>
      <c r="BE27" s="58">
        <f>(IF(BD27 &gt; 0, V27, W27))</f>
        <v>6.263671160521735</v>
      </c>
      <c r="BF27" s="58">
        <f>IF(BD27&gt;0, S27*(T27^(2-N27)), S27*(U27^(N27 + 2)))</f>
        <v>6.3690872368502189</v>
      </c>
      <c r="BG27" s="46">
        <f>BD27/BE27</f>
        <v>0</v>
      </c>
      <c r="BH27" s="59" t="e">
        <f>BB27/BC27</f>
        <v>#DIV/0!</v>
      </c>
      <c r="BI27" s="84">
        <v>0</v>
      </c>
      <c r="BJ27" s="84">
        <v>370</v>
      </c>
      <c r="BK27" s="84">
        <v>0</v>
      </c>
      <c r="BL27" s="10">
        <f>SUM(BI27:BK27)</f>
        <v>370</v>
      </c>
      <c r="BM27" s="15">
        <f>AY27*$D$167</f>
        <v>89.352905328182658</v>
      </c>
      <c r="BN27" s="9">
        <f>BM27-BL27</f>
        <v>-280.64709467181734</v>
      </c>
      <c r="BO27" s="48">
        <f>IF(BN27&gt;0,V27,W27)</f>
        <v>6.263671160521735</v>
      </c>
      <c r="BP27" s="48">
        <f xml:space="preserve"> IF(BN27 &gt;0, S27*T27^(2-N27), S27*U27^(N27+2))</f>
        <v>6.3690872368502189</v>
      </c>
      <c r="BQ27" s="48">
        <f>IF(BN27&gt;0, S27*T27^(3-N27), S27*U27^(N27+3))</f>
        <v>6.4762774403421028</v>
      </c>
      <c r="BR27" s="46">
        <f>BN27/BP27</f>
        <v>-44.063942639700613</v>
      </c>
      <c r="BS27" s="59">
        <f>BL27/BM27</f>
        <v>4.1408838206327339</v>
      </c>
      <c r="BT27" s="16">
        <f>BB27+BL27+BV27</f>
        <v>376</v>
      </c>
      <c r="BU27" s="64">
        <f>BC27+BM27+BW27</f>
        <v>96.816438900469421</v>
      </c>
      <c r="BV27" s="84">
        <v>6</v>
      </c>
      <c r="BW27" s="15">
        <f>AZ27*$D$170</f>
        <v>7.4635335722867628</v>
      </c>
      <c r="BX27" s="37">
        <f>BW27-BV27</f>
        <v>1.4635335722867628</v>
      </c>
      <c r="BY27" s="51">
        <f>BX27*(BX27&lt;&gt;0)</f>
        <v>1.4635335722867628</v>
      </c>
      <c r="BZ27" s="26">
        <f>BY27/$BY$162</f>
        <v>1.1451749391915207E-3</v>
      </c>
      <c r="CA27" s="47">
        <f>BZ27 * $BX$162</f>
        <v>1.4635335722867628</v>
      </c>
      <c r="CB27" s="48">
        <f>IF(CA27&gt;0, V27, W27)</f>
        <v>6.1259705029847549</v>
      </c>
      <c r="CC27" s="48">
        <f>IF(BX27&gt;0, S27*T27^(2-N27), S27*U27^(N27+2))</f>
        <v>6.0921291449715085</v>
      </c>
      <c r="CD27" s="60">
        <f>CA27/CB27</f>
        <v>0.23890640210782696</v>
      </c>
      <c r="CE27" s="61">
        <v>0</v>
      </c>
      <c r="CF27" s="15">
        <f>AZ27*$CE$165</f>
        <v>4.7810356093976907</v>
      </c>
      <c r="CG27" s="37">
        <f>CF27-CE27</f>
        <v>4.7810356093976907</v>
      </c>
      <c r="CH27" s="51">
        <f>CG27*(CG27&lt;&gt;0)</f>
        <v>4.7810356093976907</v>
      </c>
      <c r="CI27" s="26">
        <f>CH27/$CH$162</f>
        <v>7.4389849220440202E-4</v>
      </c>
      <c r="CJ27" s="47">
        <f>CI27 * $CG$162</f>
        <v>4.7810356093976907</v>
      </c>
      <c r="CK27" s="48">
        <f>IF(CA27&gt;0,V27,W27)</f>
        <v>6.1259705029847549</v>
      </c>
      <c r="CL27" s="60">
        <f>CJ27/CK27</f>
        <v>0.78045357989696951</v>
      </c>
      <c r="CM27" s="65">
        <f>N27</f>
        <v>0</v>
      </c>
      <c r="CN27" s="73">
        <f>BT27+BV27</f>
        <v>382</v>
      </c>
      <c r="CO27">
        <f>E27/$E$162</f>
        <v>9.1564311782359913E-4</v>
      </c>
      <c r="CP27">
        <f>MAX(0,L27)</f>
        <v>0.23463306647210599</v>
      </c>
      <c r="CQ27">
        <f>CP27/$CP$162</f>
        <v>2.6285675216857199E-3</v>
      </c>
      <c r="CR27">
        <f>CO27*CQ27*AO27</f>
        <v>7.2204892828984894E-8</v>
      </c>
      <c r="CS27">
        <f>CR27/$CR$162</f>
        <v>1.5727859359557982E-5</v>
      </c>
      <c r="CT27" s="1">
        <f>$CT$164*CS27</f>
        <v>1.2798702832433904</v>
      </c>
      <c r="CU27" s="84">
        <v>0</v>
      </c>
      <c r="CV27" s="1">
        <f>CT27-CU27</f>
        <v>1.2798702832433904</v>
      </c>
      <c r="CW27">
        <f>CU27/CT27</f>
        <v>0</v>
      </c>
    </row>
    <row r="28" spans="1:101" x14ac:dyDescent="0.2">
      <c r="A28" s="32" t="s">
        <v>269</v>
      </c>
      <c r="B28">
        <v>1</v>
      </c>
      <c r="C28">
        <v>1</v>
      </c>
      <c r="D28">
        <v>0.77706751897722703</v>
      </c>
      <c r="E28">
        <v>0.22293248102277199</v>
      </c>
      <c r="F28">
        <v>0.81287246722288398</v>
      </c>
      <c r="G28">
        <v>0.437822804926499</v>
      </c>
      <c r="H28">
        <v>0.67697450898453804</v>
      </c>
      <c r="I28">
        <v>0.50146259924780601</v>
      </c>
      <c r="J28">
        <v>0.58264688868979098</v>
      </c>
      <c r="K28">
        <v>0.58956665708290201</v>
      </c>
      <c r="L28">
        <v>0.45859864787147903</v>
      </c>
      <c r="M28">
        <v>0.54963852709658001</v>
      </c>
      <c r="N28" s="21">
        <v>0</v>
      </c>
      <c r="O28">
        <v>1.0079549476304701</v>
      </c>
      <c r="P28">
        <v>1.0001074275918</v>
      </c>
      <c r="Q28">
        <v>1.01321292362286</v>
      </c>
      <c r="R28">
        <v>0.98870692817435102</v>
      </c>
      <c r="S28">
        <v>36.770000457763601</v>
      </c>
      <c r="T28" s="27">
        <f>IF(C28,P28,R28)</f>
        <v>1.0001074275918</v>
      </c>
      <c r="U28" s="27">
        <f>IF(D28 = 0,O28,Q28)</f>
        <v>1.01321292362286</v>
      </c>
      <c r="V28" s="39">
        <f>S28*T28^(1-N28)</f>
        <v>36.773950570363262</v>
      </c>
      <c r="W28" s="38">
        <f>S28*U28^(N28+1)</f>
        <v>37.25583966542456</v>
      </c>
      <c r="X28" s="44">
        <f>0.5 * (D28-MAX($D$3:$D$161))/(MIN($D$3:$D$161)-MAX($D$3:$D$161)) + 0.75</f>
        <v>0.86285075233834907</v>
      </c>
      <c r="Y28" s="44">
        <f>AVERAGE(D28, F28, G28, H28, I28, J28, K28)</f>
        <v>0.62548763501880678</v>
      </c>
      <c r="Z28" s="22">
        <f>AI28^N28</f>
        <v>1</v>
      </c>
      <c r="AA28" s="22">
        <f>(Z28+AB28)/2</f>
        <v>1</v>
      </c>
      <c r="AB28" s="22">
        <f>AM28^N28</f>
        <v>1</v>
      </c>
      <c r="AC28" s="22">
        <v>1</v>
      </c>
      <c r="AD28" s="22">
        <v>1</v>
      </c>
      <c r="AE28" s="22">
        <v>1</v>
      </c>
      <c r="AF28" s="22">
        <f>PERCENTILE($L$2:$L$161, 0.05)</f>
        <v>3.1959274844086248E-2</v>
      </c>
      <c r="AG28" s="22">
        <f>PERCENTILE($L$2:$L$161, 0.95)</f>
        <v>0.96084751578162397</v>
      </c>
      <c r="AH28" s="22">
        <f>MIN(MAX(L28,AF28), AG28)</f>
        <v>0.45859864787147903</v>
      </c>
      <c r="AI28" s="22">
        <f>AH28-$AH$162+1</f>
        <v>1.4266393730273927</v>
      </c>
      <c r="AJ28" s="22">
        <f>PERCENTILE($M$2:$M$161, 0.02)</f>
        <v>-1.0036119965489139</v>
      </c>
      <c r="AK28" s="22">
        <f>PERCENTILE($M$2:$M$161, 0.98)</f>
        <v>1.7030888460407052</v>
      </c>
      <c r="AL28" s="22">
        <f>MIN(MAX(M28,AJ28), AK28)</f>
        <v>0.54963852709658001</v>
      </c>
      <c r="AM28" s="22">
        <f>AL28-$AL$162 + 1</f>
        <v>2.5532505236454939</v>
      </c>
      <c r="AN28" s="46">
        <v>0</v>
      </c>
      <c r="AO28" s="80">
        <v>7.0000000000000007E-2</v>
      </c>
      <c r="AP28" s="81">
        <v>0.12</v>
      </c>
      <c r="AQ28" s="21">
        <v>1</v>
      </c>
      <c r="AR28" s="17">
        <f>(AI28^4)*AB28*AE28*AN28</f>
        <v>0</v>
      </c>
      <c r="AS28" s="17">
        <f>(AM28^4) *Z28*AC28*AO28</f>
        <v>2.9748958004654273</v>
      </c>
      <c r="AT28" s="17">
        <f>(AM28^4)*AA28*AP28*AQ28</f>
        <v>5.0998213722264465</v>
      </c>
      <c r="AU28" s="17">
        <f>MIN(AR28, 0.05*AR$162)</f>
        <v>0</v>
      </c>
      <c r="AV28" s="17">
        <f>MIN(AS28, 0.05*AS$162)</f>
        <v>2.9748958004654273</v>
      </c>
      <c r="AW28" s="17">
        <f>MIN(AT28, 0.05*AT$162)</f>
        <v>5.0998213722264465</v>
      </c>
      <c r="AX28" s="14">
        <f>AU28/$AU$162</f>
        <v>0</v>
      </c>
      <c r="AY28" s="14">
        <f>AV28/$AV$162</f>
        <v>8.3313779697375301E-4</v>
      </c>
      <c r="AZ28" s="62">
        <f>AW28/$AW$162</f>
        <v>1.1354367250781974E-3</v>
      </c>
      <c r="BA28" s="21">
        <f>N28</f>
        <v>0</v>
      </c>
      <c r="BB28" s="84">
        <v>0</v>
      </c>
      <c r="BC28" s="15">
        <f>$D$168*AX28</f>
        <v>0</v>
      </c>
      <c r="BD28" s="19">
        <f>BC28-BB28</f>
        <v>0</v>
      </c>
      <c r="BE28" s="58">
        <f>(IF(BD28 &gt; 0, V28, W28))</f>
        <v>37.25583966542456</v>
      </c>
      <c r="BF28" s="58">
        <f>IF(BD28&gt;0, S28*(T28^(2-N28)), S28*(U28^(N28 + 2)))</f>
        <v>37.748098229429331</v>
      </c>
      <c r="BG28" s="46">
        <f>BD28/BE28</f>
        <v>0</v>
      </c>
      <c r="BH28" s="59" t="e">
        <f>BB28/BC28</f>
        <v>#DIV/0!</v>
      </c>
      <c r="BI28" s="84">
        <v>0</v>
      </c>
      <c r="BJ28" s="84">
        <v>0</v>
      </c>
      <c r="BK28" s="84">
        <v>0</v>
      </c>
      <c r="BL28" s="10">
        <f>SUM(BI28:BK28)</f>
        <v>0</v>
      </c>
      <c r="BM28" s="15">
        <f>AY28*$D$167</f>
        <v>159.11265646604735</v>
      </c>
      <c r="BN28" s="9">
        <f>BM28-BL28</f>
        <v>159.11265646604735</v>
      </c>
      <c r="BO28" s="48">
        <f>IF(BN28&gt;0,V28,W28)</f>
        <v>36.773950570363262</v>
      </c>
      <c r="BP28" s="48">
        <f xml:space="preserve"> IF(BN28 &gt;0, S28*T28^(2-N28), S28*U28^(N28+2))</f>
        <v>36.777901107314015</v>
      </c>
      <c r="BQ28" s="48">
        <f>IF(BN28&gt;0, S28*T28^(3-N28), S28*U28^(N28+3))</f>
        <v>36.781852068661429</v>
      </c>
      <c r="BR28" s="46">
        <f>BN28/BP28</f>
        <v>4.3263114989018403</v>
      </c>
      <c r="BS28" s="59">
        <f>BL28/BM28</f>
        <v>0</v>
      </c>
      <c r="BT28" s="16">
        <f>BB28+BL28+BV28</f>
        <v>74</v>
      </c>
      <c r="BU28" s="64">
        <f>BC28+BM28+BW28</f>
        <v>170.50449312875691</v>
      </c>
      <c r="BV28" s="84">
        <v>74</v>
      </c>
      <c r="BW28" s="15">
        <f>AZ28*$D$170</f>
        <v>11.391836662709554</v>
      </c>
      <c r="BX28" s="37">
        <f>BW28-BV28</f>
        <v>-62.608163337290449</v>
      </c>
      <c r="BY28" s="51">
        <f>BX28*(BX28&lt;&gt;0)</f>
        <v>-62.608163337290449</v>
      </c>
      <c r="BZ28" s="26">
        <f>BY28/$BY$162</f>
        <v>-4.8989173190368128E-2</v>
      </c>
      <c r="CA28" s="47">
        <f>BZ28 * $BX$162</f>
        <v>-62.608163337290442</v>
      </c>
      <c r="CB28" s="48">
        <f>IF(CA28&gt;0, V28, W28)</f>
        <v>37.25583966542456</v>
      </c>
      <c r="CC28" s="48">
        <f>IF(BX28&gt;0, S28*T28^(2-N28), S28*U28^(N28+2))</f>
        <v>37.748098229429331</v>
      </c>
      <c r="CD28" s="60">
        <f>CA28/CB28</f>
        <v>-1.6804926126895003</v>
      </c>
      <c r="CE28" s="61">
        <v>0</v>
      </c>
      <c r="CF28" s="15">
        <f>AZ28*$CE$165</f>
        <v>7.2974518320775745</v>
      </c>
      <c r="CG28" s="37">
        <f>CF28-CE28</f>
        <v>7.2974518320775745</v>
      </c>
      <c r="CH28" s="51">
        <f>CG28*(CG28&lt;&gt;0)</f>
        <v>7.2974518320775745</v>
      </c>
      <c r="CI28" s="26">
        <f>CH28/$CH$162</f>
        <v>1.1354367250781977E-3</v>
      </c>
      <c r="CJ28" s="47">
        <f>CI28 * $CG$162</f>
        <v>7.2974518320775745</v>
      </c>
      <c r="CK28" s="48">
        <f>IF(CA28&gt;0,V28,W28)</f>
        <v>37.25583966542456</v>
      </c>
      <c r="CL28" s="60">
        <f>CJ28/CK28</f>
        <v>0.19587404008639231</v>
      </c>
      <c r="CM28" s="65">
        <f>N28</f>
        <v>0</v>
      </c>
      <c r="CN28" s="73">
        <f>BT28+BV28</f>
        <v>148</v>
      </c>
      <c r="CO28">
        <f>E28/$E$162</f>
        <v>4.023061887760377E-3</v>
      </c>
      <c r="CP28">
        <f>MAX(0,L28)</f>
        <v>0.45859864787147903</v>
      </c>
      <c r="CQ28">
        <f>CP28/$CP$162</f>
        <v>5.1376284230051812E-3</v>
      </c>
      <c r="CR28">
        <f>CO28*CQ28*AO28</f>
        <v>1.4468297971446616E-6</v>
      </c>
      <c r="CS28">
        <f>CR28/$CR$162</f>
        <v>3.1515226565885003E-4</v>
      </c>
      <c r="CT28" s="1">
        <f>$CT$164*CS28</f>
        <v>25.64583077025458</v>
      </c>
      <c r="CU28" s="84">
        <v>0</v>
      </c>
      <c r="CV28" s="1">
        <f>CT28-CU28</f>
        <v>25.64583077025458</v>
      </c>
      <c r="CW28">
        <f>CU28/CT28</f>
        <v>0</v>
      </c>
    </row>
    <row r="29" spans="1:101" x14ac:dyDescent="0.2">
      <c r="A29" s="32" t="s">
        <v>161</v>
      </c>
      <c r="B29">
        <v>1</v>
      </c>
      <c r="C29">
        <v>1</v>
      </c>
      <c r="D29">
        <v>0.84044943820224705</v>
      </c>
      <c r="E29">
        <v>0.15955056179775201</v>
      </c>
      <c r="F29">
        <v>0.86836283185840701</v>
      </c>
      <c r="G29">
        <v>0.46349557522123802</v>
      </c>
      <c r="H29">
        <v>0.71666666666666601</v>
      </c>
      <c r="I29">
        <v>0.51666666666666605</v>
      </c>
      <c r="J29">
        <v>0.60850454211762195</v>
      </c>
      <c r="K29">
        <v>0.62132469721317496</v>
      </c>
      <c r="L29">
        <v>0.42918076454897203</v>
      </c>
      <c r="M29">
        <v>-4.2931736519185103E-2</v>
      </c>
      <c r="N29" s="21">
        <v>0</v>
      </c>
      <c r="O29">
        <v>1.0034611901934301</v>
      </c>
      <c r="P29">
        <v>0.99507362875090899</v>
      </c>
      <c r="Q29">
        <v>1.0033580582039101</v>
      </c>
      <c r="R29">
        <v>0.98938169141670895</v>
      </c>
      <c r="S29">
        <v>43.759998321533203</v>
      </c>
      <c r="T29" s="27">
        <f>IF(C29,P29,R29)</f>
        <v>0.99507362875090899</v>
      </c>
      <c r="U29" s="27">
        <f>IF(D29 = 0,O29,Q29)</f>
        <v>1.0033580582039101</v>
      </c>
      <c r="V29" s="39">
        <f>S29*T29^(1-N29)</f>
        <v>43.544420323941729</v>
      </c>
      <c r="W29" s="38">
        <f>S29*U29^(N29+1)</f>
        <v>43.906946942899921</v>
      </c>
      <c r="X29" s="44">
        <f>0.5 * (D29-MAX($D$3:$D$161))/(MIN($D$3:$D$161)-MAX($D$3:$D$161)) + 0.75</f>
        <v>0.83059273204143458</v>
      </c>
      <c r="Y29" s="44">
        <f>AVERAGE(D29, F29, G29, H29, I29, J29, K29)</f>
        <v>0.66221005970657443</v>
      </c>
      <c r="Z29" s="22">
        <f>AI29^N29</f>
        <v>1</v>
      </c>
      <c r="AA29" s="22">
        <f>(Z29+AB29)/2</f>
        <v>1</v>
      </c>
      <c r="AB29" s="22">
        <f>AM29^N29</f>
        <v>1</v>
      </c>
      <c r="AC29" s="22">
        <v>1</v>
      </c>
      <c r="AD29" s="22">
        <v>1</v>
      </c>
      <c r="AE29" s="22">
        <v>1</v>
      </c>
      <c r="AF29" s="22">
        <f>PERCENTILE($L$2:$L$161, 0.05)</f>
        <v>3.1959274844086248E-2</v>
      </c>
      <c r="AG29" s="22">
        <f>PERCENTILE($L$2:$L$161, 0.95)</f>
        <v>0.96084751578162397</v>
      </c>
      <c r="AH29" s="22">
        <f>MIN(MAX(L29,AF29), AG29)</f>
        <v>0.42918076454897203</v>
      </c>
      <c r="AI29" s="22">
        <f>AH29-$AH$162+1</f>
        <v>1.3972214897048858</v>
      </c>
      <c r="AJ29" s="22">
        <f>PERCENTILE($M$2:$M$161, 0.02)</f>
        <v>-1.0036119965489139</v>
      </c>
      <c r="AK29" s="22">
        <f>PERCENTILE($M$2:$M$161, 0.98)</f>
        <v>1.7030888460407052</v>
      </c>
      <c r="AL29" s="22">
        <f>MIN(MAX(M29,AJ29), AK29)</f>
        <v>-4.2931736519185103E-2</v>
      </c>
      <c r="AM29" s="22">
        <f>AL29-$AL$162 + 1</f>
        <v>1.9606802600297288</v>
      </c>
      <c r="AN29" s="46">
        <v>1</v>
      </c>
      <c r="AO29" s="49">
        <v>1</v>
      </c>
      <c r="AP29" s="49">
        <v>1</v>
      </c>
      <c r="AQ29" s="21">
        <v>1</v>
      </c>
      <c r="AR29" s="17">
        <f>(AI29^4)*AB29*AE29*AN29</f>
        <v>3.8111937395428614</v>
      </c>
      <c r="AS29" s="17">
        <f>(AM29^4) *Z29*AC29*AO29</f>
        <v>14.778389398288876</v>
      </c>
      <c r="AT29" s="17">
        <f>(AM29^4)*AA29*AP29*AQ29</f>
        <v>14.778389398288876</v>
      </c>
      <c r="AU29" s="17">
        <f>MIN(AR29, 0.05*AR$162)</f>
        <v>3.8111937395428614</v>
      </c>
      <c r="AV29" s="17">
        <f>MIN(AS29, 0.05*AS$162)</f>
        <v>14.778389398288876</v>
      </c>
      <c r="AW29" s="17">
        <f>MIN(AT29, 0.05*AT$162)</f>
        <v>14.778389398288876</v>
      </c>
      <c r="AX29" s="14">
        <f>AU29/$AU$162</f>
        <v>8.8339410616053299E-3</v>
      </c>
      <c r="AY29" s="14">
        <f>AV29/$AV$162</f>
        <v>4.1387785024888475E-3</v>
      </c>
      <c r="AZ29" s="62">
        <f>AW29/$AW$162</f>
        <v>3.2902968232783034E-3</v>
      </c>
      <c r="BA29" s="21">
        <f>N29</f>
        <v>0</v>
      </c>
      <c r="BB29" s="84">
        <v>1094</v>
      </c>
      <c r="BC29" s="15">
        <f>$D$168*AX29</f>
        <v>1213.1916278134447</v>
      </c>
      <c r="BD29" s="19">
        <f>BC29-BB29</f>
        <v>119.19162781344471</v>
      </c>
      <c r="BE29" s="58">
        <f>(IF(BD29 &gt; 0, V29, W29))</f>
        <v>43.544420323941729</v>
      </c>
      <c r="BF29" s="58">
        <f>IF(BD29&gt;0, S29*(T29^(2-N29)), S29*(U29^(N29 + 2)))</f>
        <v>43.32990434359953</v>
      </c>
      <c r="BG29" s="46">
        <f>BD29/BE29</f>
        <v>2.737242267246589</v>
      </c>
      <c r="BH29" s="59">
        <f>BB29/BC29</f>
        <v>0.90175366769694432</v>
      </c>
      <c r="BI29" s="84">
        <v>0</v>
      </c>
      <c r="BJ29" s="84">
        <v>1050</v>
      </c>
      <c r="BK29" s="84">
        <v>0</v>
      </c>
      <c r="BL29" s="10">
        <f>SUM(BI29:BK29)</f>
        <v>1050</v>
      </c>
      <c r="BM29" s="15">
        <f>AY29*$D$167</f>
        <v>790.42391840532014</v>
      </c>
      <c r="BN29" s="9">
        <f>BM29-BL29</f>
        <v>-259.57608159467986</v>
      </c>
      <c r="BO29" s="48">
        <f>IF(BN29&gt;0,V29,W29)</f>
        <v>43.906946942899921</v>
      </c>
      <c r="BP29" s="48">
        <f xml:space="preserve"> IF(BN29 &gt;0, S29*T29^(2-N29), S29*U29^(N29+2))</f>
        <v>44.054389026290167</v>
      </c>
      <c r="BQ29" s="48">
        <f>IF(BN29&gt;0, S29*T29^(3-N29), S29*U29^(N29+3))</f>
        <v>44.202326228778148</v>
      </c>
      <c r="BR29" s="46">
        <f>BN29/BP29</f>
        <v>-5.8921730009641866</v>
      </c>
      <c r="BS29" s="59">
        <f>BL29/BM29</f>
        <v>1.3284010966145541</v>
      </c>
      <c r="BT29" s="16">
        <f>BB29+BL29+BV29</f>
        <v>2275</v>
      </c>
      <c r="BU29" s="64">
        <f>BC29+BM29+BW29</f>
        <v>2036.6270942467161</v>
      </c>
      <c r="BV29" s="84">
        <v>131</v>
      </c>
      <c r="BW29" s="15">
        <f>AZ29*$D$170</f>
        <v>33.011548027951221</v>
      </c>
      <c r="BX29" s="37">
        <f>BW29-BV29</f>
        <v>-97.988451972048779</v>
      </c>
      <c r="BY29" s="51">
        <f>BX29*(BX29&lt;&gt;0)</f>
        <v>-97.988451972048779</v>
      </c>
      <c r="BZ29" s="26">
        <f>BY29/$BY$162</f>
        <v>-7.6673280103324581E-2</v>
      </c>
      <c r="CA29" s="47">
        <f>BZ29 * $BX$162</f>
        <v>-97.988451972048779</v>
      </c>
      <c r="CB29" s="48">
        <f>IF(CA29&gt;0, V29, W29)</f>
        <v>43.906946942899921</v>
      </c>
      <c r="CC29" s="48">
        <f>IF(BX29&gt;0, S29*T29^(2-N29), S29*U29^(N29+2))</f>
        <v>44.054389026290167</v>
      </c>
      <c r="CD29" s="60">
        <f>CA29/CB29</f>
        <v>-2.2317300289514717</v>
      </c>
      <c r="CE29" s="61">
        <v>0</v>
      </c>
      <c r="CF29" s="15">
        <f>AZ29*$CE$165</f>
        <v>21.146737683209658</v>
      </c>
      <c r="CG29" s="37">
        <f>CF29-CE29</f>
        <v>21.146737683209658</v>
      </c>
      <c r="CH29" s="51">
        <f>CG29*(CG29&lt;&gt;0)</f>
        <v>21.146737683209658</v>
      </c>
      <c r="CI29" s="26">
        <f>CH29/$CH$162</f>
        <v>3.2902968232783047E-3</v>
      </c>
      <c r="CJ29" s="47">
        <f>CI29 * $CG$162</f>
        <v>21.146737683209658</v>
      </c>
      <c r="CK29" s="48">
        <f>IF(CA29&gt;0,V29,W29)</f>
        <v>43.906946942899921</v>
      </c>
      <c r="CL29" s="60">
        <f>CJ29/CK29</f>
        <v>0.48162623811467814</v>
      </c>
      <c r="CM29" s="65">
        <f>N29</f>
        <v>0</v>
      </c>
      <c r="CN29" s="73">
        <f>BT29+BV29</f>
        <v>2406</v>
      </c>
      <c r="CO29">
        <f>E29/$E$162</f>
        <v>2.8792654232997401E-3</v>
      </c>
      <c r="CP29">
        <f>MAX(0,L29)</f>
        <v>0.42918076454897203</v>
      </c>
      <c r="CQ29">
        <f>CP29/$CP$162</f>
        <v>4.8080632265008992E-3</v>
      </c>
      <c r="CR29">
        <f>CO29*CQ29*AO29</f>
        <v>1.3843690201103025E-5</v>
      </c>
      <c r="CS29">
        <f>CR29/$CR$162</f>
        <v>3.0154689518884833E-3</v>
      </c>
      <c r="CT29" s="1">
        <f>$CT$164*CS29</f>
        <v>245.38680142887722</v>
      </c>
      <c r="CU29" s="84">
        <v>0</v>
      </c>
      <c r="CV29" s="1">
        <f>CT29-CU29</f>
        <v>245.38680142887722</v>
      </c>
      <c r="CW29">
        <f>CU29/CT29</f>
        <v>0</v>
      </c>
    </row>
    <row r="30" spans="1:101" x14ac:dyDescent="0.2">
      <c r="A30" s="32" t="s">
        <v>304</v>
      </c>
      <c r="B30">
        <v>1</v>
      </c>
      <c r="C30">
        <v>0</v>
      </c>
      <c r="D30">
        <v>0.37714742309228899</v>
      </c>
      <c r="E30">
        <v>0.62285257690771001</v>
      </c>
      <c r="F30">
        <v>0.40325784664282799</v>
      </c>
      <c r="G30">
        <v>0.802145411203814</v>
      </c>
      <c r="H30">
        <v>0.34266610948600001</v>
      </c>
      <c r="I30">
        <v>0.20142081069786799</v>
      </c>
      <c r="J30">
        <v>0.26271674018104502</v>
      </c>
      <c r="K30">
        <v>0.38654748848388498</v>
      </c>
      <c r="L30">
        <v>0.21745915325298601</v>
      </c>
      <c r="M30">
        <v>0.69156639180223001</v>
      </c>
      <c r="N30" s="21">
        <v>0</v>
      </c>
      <c r="O30">
        <v>1.0029754976270699</v>
      </c>
      <c r="P30">
        <v>0.98945115427055597</v>
      </c>
      <c r="Q30">
        <v>1.00909767111266</v>
      </c>
      <c r="R30">
        <v>0.99523207087173304</v>
      </c>
      <c r="S30">
        <v>36.560001373291001</v>
      </c>
      <c r="T30" s="27">
        <f>IF(C30,P30,R30)</f>
        <v>0.99523207087173304</v>
      </c>
      <c r="U30" s="27">
        <f>IF(D30 = 0,O30,Q30)</f>
        <v>1.00909767111266</v>
      </c>
      <c r="V30" s="39">
        <f>S30*T30^(1-N30)</f>
        <v>36.385685877813806</v>
      </c>
      <c r="W30" s="38">
        <f>S30*U30^(N30+1)</f>
        <v>36.892612241663599</v>
      </c>
      <c r="X30" s="44">
        <f>0.5 * (D30-MAX($D$3:$D$161))/(MIN($D$3:$D$161)-MAX($D$3:$D$161)) + 0.75</f>
        <v>1.0663887759251729</v>
      </c>
      <c r="Y30" s="44">
        <f>AVERAGE(D30, F30, G30, H30, I30, J30, K30)</f>
        <v>0.39655740425538982</v>
      </c>
      <c r="Z30" s="22">
        <f>AI30^N30</f>
        <v>1</v>
      </c>
      <c r="AA30" s="22">
        <f>(Z30+AB30)/2</f>
        <v>1</v>
      </c>
      <c r="AB30" s="22">
        <f>AM30^N30</f>
        <v>1</v>
      </c>
      <c r="AC30" s="22">
        <v>1</v>
      </c>
      <c r="AD30" s="22">
        <v>1</v>
      </c>
      <c r="AE30" s="22">
        <v>1</v>
      </c>
      <c r="AF30" s="22">
        <f>PERCENTILE($L$2:$L$161, 0.05)</f>
        <v>3.1959274844086248E-2</v>
      </c>
      <c r="AG30" s="22">
        <f>PERCENTILE($L$2:$L$161, 0.95)</f>
        <v>0.96084751578162397</v>
      </c>
      <c r="AH30" s="22">
        <f>MIN(MAX(L30,AF30), AG30)</f>
        <v>0.21745915325298601</v>
      </c>
      <c r="AI30" s="22">
        <f>AH30-$AH$162+1</f>
        <v>1.1854998784088997</v>
      </c>
      <c r="AJ30" s="22">
        <f>PERCENTILE($M$2:$M$161, 0.02)</f>
        <v>-1.0036119965489139</v>
      </c>
      <c r="AK30" s="22">
        <f>PERCENTILE($M$2:$M$161, 0.98)</f>
        <v>1.7030888460407052</v>
      </c>
      <c r="AL30" s="22">
        <f>MIN(MAX(M30,AJ30), AK30)</f>
        <v>0.69156639180223001</v>
      </c>
      <c r="AM30" s="22">
        <f>AL30-$AL$162 + 1</f>
        <v>2.695178388351144</v>
      </c>
      <c r="AN30" s="46">
        <v>0</v>
      </c>
      <c r="AO30" s="68">
        <v>0.64</v>
      </c>
      <c r="AP30" s="49">
        <v>1</v>
      </c>
      <c r="AQ30" s="21">
        <v>1</v>
      </c>
      <c r="AR30" s="17">
        <f>(AI30^4)*AB30*AE30*AN30</f>
        <v>0</v>
      </c>
      <c r="AS30" s="17">
        <f>(AM30^4) *Z30*AC30*AO30</f>
        <v>33.769920336928337</v>
      </c>
      <c r="AT30" s="17">
        <f>(AM30^4)*AA30*AP30*AQ30</f>
        <v>52.765500526450523</v>
      </c>
      <c r="AU30" s="17">
        <f>MIN(AR30, 0.05*AR$162)</f>
        <v>0</v>
      </c>
      <c r="AV30" s="17">
        <f>MIN(AS30, 0.05*AS$162)</f>
        <v>33.769920336928337</v>
      </c>
      <c r="AW30" s="17">
        <f>MIN(AT30, 0.05*AT$162)</f>
        <v>52.765500526450523</v>
      </c>
      <c r="AX30" s="14">
        <f>AU30/$AU$162</f>
        <v>0</v>
      </c>
      <c r="AY30" s="14">
        <f>AV30/$AV$162</f>
        <v>9.4574731084987405E-3</v>
      </c>
      <c r="AZ30" s="62">
        <f>AW30/$AW$162</f>
        <v>1.1747840314789095E-2</v>
      </c>
      <c r="BA30" s="21">
        <f>N30</f>
        <v>0</v>
      </c>
      <c r="BB30" s="84">
        <v>0</v>
      </c>
      <c r="BC30" s="15">
        <f>$D$168*AX30</f>
        <v>0</v>
      </c>
      <c r="BD30" s="19">
        <f>BC30-BB30</f>
        <v>0</v>
      </c>
      <c r="BE30" s="58">
        <f>(IF(BD30 &gt; 0, V30, W30))</f>
        <v>36.892612241663599</v>
      </c>
      <c r="BF30" s="58">
        <f>IF(BD30&gt;0, S30*(T30^(2-N30)), S30*(U30^(N30 + 2)))</f>
        <v>37.228249094325157</v>
      </c>
      <c r="BG30" s="46">
        <f>BD30/BE30</f>
        <v>0</v>
      </c>
      <c r="BH30" s="59" t="e">
        <f>BB30/BC30</f>
        <v>#DIV/0!</v>
      </c>
      <c r="BI30" s="84">
        <v>0</v>
      </c>
      <c r="BJ30" s="84">
        <v>0</v>
      </c>
      <c r="BK30" s="84">
        <v>0</v>
      </c>
      <c r="BL30" s="10">
        <f>SUM(BI30:BK30)</f>
        <v>0</v>
      </c>
      <c r="BM30" s="15">
        <f>AY30*$D$167</f>
        <v>1806.1882142610893</v>
      </c>
      <c r="BN30" s="9">
        <f>BM30-BL30</f>
        <v>1806.1882142610893</v>
      </c>
      <c r="BO30" s="48">
        <f>IF(BN30&gt;0,V30,W30)</f>
        <v>36.385685877813806</v>
      </c>
      <c r="BP30" s="48">
        <f xml:space="preserve"> IF(BN30 &gt;0, S30*T30^(2-N30), S30*U30^(N30+2))</f>
        <v>36.212201506265004</v>
      </c>
      <c r="BQ30" s="48">
        <f>IF(BN30&gt;0, S30*T30^(3-N30), S30*U30^(N30+3))</f>
        <v>36.039544295904612</v>
      </c>
      <c r="BR30" s="46">
        <f>BN30/BP30</f>
        <v>49.877890300279155</v>
      </c>
      <c r="BS30" s="59">
        <f>BL30/BM30</f>
        <v>0</v>
      </c>
      <c r="BT30" s="16">
        <f>BB30+BL30+BV30</f>
        <v>0</v>
      </c>
      <c r="BU30" s="64">
        <f>BC30+BM30+BW30</f>
        <v>1924.0542961393683</v>
      </c>
      <c r="BV30" s="84">
        <v>0</v>
      </c>
      <c r="BW30" s="15">
        <f>AZ30*$D$170</f>
        <v>117.86608187827899</v>
      </c>
      <c r="BX30" s="37">
        <f>BW30-BV30</f>
        <v>117.86608187827899</v>
      </c>
      <c r="BY30" s="51">
        <f>BX30*(BX30&lt;&gt;0)</f>
        <v>117.86608187827899</v>
      </c>
      <c r="BZ30" s="26">
        <f>BY30/$BY$162</f>
        <v>9.2226981125413957E-2</v>
      </c>
      <c r="CA30" s="47">
        <f>BZ30 * $BX$162</f>
        <v>117.86608187827899</v>
      </c>
      <c r="CB30" s="48">
        <f>IF(CA30&gt;0, V30, W30)</f>
        <v>36.385685877813806</v>
      </c>
      <c r="CC30" s="48">
        <f>IF(BX30&gt;0, S30*T30^(2-N30), S30*U30^(N30+2))</f>
        <v>36.212201506265004</v>
      </c>
      <c r="CD30" s="60">
        <f>CA30/CB30</f>
        <v>3.2393530322358965</v>
      </c>
      <c r="CE30" s="61">
        <v>0</v>
      </c>
      <c r="CF30" s="15">
        <f>AZ30*$CE$165</f>
        <v>75.503369703149517</v>
      </c>
      <c r="CG30" s="37">
        <f>CF30-CE30</f>
        <v>75.503369703149517</v>
      </c>
      <c r="CH30" s="51">
        <f>CG30*(CG30&lt;&gt;0)</f>
        <v>75.503369703149517</v>
      </c>
      <c r="CI30" s="26">
        <f>CH30/$CH$162</f>
        <v>1.1747840314789098E-2</v>
      </c>
      <c r="CJ30" s="47">
        <f>CI30 * $CG$162</f>
        <v>75.503369703149517</v>
      </c>
      <c r="CK30" s="48">
        <f>IF(CA30&gt;0,V30,W30)</f>
        <v>36.385685877813806</v>
      </c>
      <c r="CL30" s="60">
        <f>CJ30/CK30</f>
        <v>2.0750844152476935</v>
      </c>
      <c r="CM30" s="65">
        <f>N30</f>
        <v>0</v>
      </c>
      <c r="CN30" s="73">
        <f>BT30+BV30</f>
        <v>0</v>
      </c>
      <c r="CO30">
        <f>E30/$E$162</f>
        <v>1.124006000540939E-2</v>
      </c>
      <c r="CP30">
        <f>MAX(0,L30)</f>
        <v>0.21745915325298601</v>
      </c>
      <c r="CQ30">
        <f>CP30/$CP$162</f>
        <v>2.4361701278026436E-3</v>
      </c>
      <c r="CR30">
        <f>CO30*CQ30*AO30</f>
        <v>1.7524926988728047E-5</v>
      </c>
      <c r="CS30">
        <f>CR30/$CR$162</f>
        <v>3.8173256155653755E-3</v>
      </c>
      <c r="CT30" s="1">
        <f>$CT$164*CS30</f>
        <v>310.63868929224799</v>
      </c>
      <c r="CU30" s="84">
        <v>0</v>
      </c>
      <c r="CV30" s="1">
        <f>CT30-CU30</f>
        <v>310.63868929224799</v>
      </c>
      <c r="CW30">
        <f>CU30/CT30</f>
        <v>0</v>
      </c>
    </row>
    <row r="31" spans="1:101" x14ac:dyDescent="0.2">
      <c r="A31" s="32" t="s">
        <v>270</v>
      </c>
      <c r="B31">
        <v>1</v>
      </c>
      <c r="C31">
        <v>1</v>
      </c>
      <c r="D31">
        <v>0.84618457850579298</v>
      </c>
      <c r="E31">
        <v>0.15381542149420599</v>
      </c>
      <c r="F31">
        <v>0.84505363528009503</v>
      </c>
      <c r="G31">
        <v>0.44656336909018601</v>
      </c>
      <c r="H31">
        <v>0.78395319682407005</v>
      </c>
      <c r="I31">
        <v>0.38946928541579601</v>
      </c>
      <c r="J31">
        <v>0.55256283929205596</v>
      </c>
      <c r="K31">
        <v>0.58261636570352004</v>
      </c>
      <c r="L31">
        <v>0.54123605272817299</v>
      </c>
      <c r="M31">
        <v>1.46585018550316</v>
      </c>
      <c r="N31" s="21">
        <v>0</v>
      </c>
      <c r="O31">
        <v>1.00236168055825</v>
      </c>
      <c r="P31">
        <v>0.99718953372976105</v>
      </c>
      <c r="Q31">
        <v>1.0059750913083101</v>
      </c>
      <c r="R31">
        <v>0.994238939148681</v>
      </c>
      <c r="S31">
        <v>44.560001373291001</v>
      </c>
      <c r="T31" s="27">
        <f>IF(C31,P31,R31)</f>
        <v>0.99718953372976105</v>
      </c>
      <c r="U31" s="27">
        <f>IF(D31 = 0,O31,Q31)</f>
        <v>1.0059750913083101</v>
      </c>
      <c r="V31" s="39">
        <f>S31*T31^(1-N31)</f>
        <v>44.434766992429566</v>
      </c>
      <c r="W31" s="38">
        <f>S31*U31^(N31+1)</f>
        <v>44.826251450194839</v>
      </c>
      <c r="X31" s="44">
        <f>0.5 * (D31-MAX($D$3:$D$161))/(MIN($D$3:$D$161)-MAX($D$3:$D$161)) + 0.75</f>
        <v>0.82767385115900771</v>
      </c>
      <c r="Y31" s="44">
        <f>AVERAGE(D31, F31, G31, H31, I31, J31, K31)</f>
        <v>0.63520046715878808</v>
      </c>
      <c r="Z31" s="22">
        <f>AI31^N31</f>
        <v>1</v>
      </c>
      <c r="AA31" s="22">
        <f>(Z31+AB31)/2</f>
        <v>1</v>
      </c>
      <c r="AB31" s="22">
        <f>AM31^N31</f>
        <v>1</v>
      </c>
      <c r="AC31" s="22">
        <v>1</v>
      </c>
      <c r="AD31" s="22">
        <v>1</v>
      </c>
      <c r="AE31" s="22">
        <v>1</v>
      </c>
      <c r="AF31" s="22">
        <f>PERCENTILE($L$2:$L$161, 0.05)</f>
        <v>3.1959274844086248E-2</v>
      </c>
      <c r="AG31" s="22">
        <f>PERCENTILE($L$2:$L$161, 0.95)</f>
        <v>0.96084751578162397</v>
      </c>
      <c r="AH31" s="22">
        <f>MIN(MAX(L31,AF31), AG31)</f>
        <v>0.54123605272817299</v>
      </c>
      <c r="AI31" s="22">
        <f>AH31-$AH$162+1</f>
        <v>1.5092767778840868</v>
      </c>
      <c r="AJ31" s="22">
        <f>PERCENTILE($M$2:$M$161, 0.02)</f>
        <v>-1.0036119965489139</v>
      </c>
      <c r="AK31" s="22">
        <f>PERCENTILE($M$2:$M$161, 0.98)</f>
        <v>1.7030888460407052</v>
      </c>
      <c r="AL31" s="22">
        <f>MIN(MAX(M31,AJ31), AK31)</f>
        <v>1.46585018550316</v>
      </c>
      <c r="AM31" s="22">
        <f>AL31-$AL$162 + 1</f>
        <v>3.4694621820520739</v>
      </c>
      <c r="AN31" s="46">
        <v>0</v>
      </c>
      <c r="AO31" s="68">
        <v>0.64</v>
      </c>
      <c r="AP31" s="49">
        <v>1</v>
      </c>
      <c r="AQ31" s="21">
        <v>1</v>
      </c>
      <c r="AR31" s="17">
        <f>(AI31^4)*AB31*AE31*AN31</f>
        <v>0</v>
      </c>
      <c r="AS31" s="17">
        <f>(AM31^4) *Z31*AC31*AO31</f>
        <v>92.731782036694895</v>
      </c>
      <c r="AT31" s="17">
        <f>(AM31^4)*AA31*AP31*AQ31</f>
        <v>144.89340943233577</v>
      </c>
      <c r="AU31" s="17">
        <f>MIN(AR31, 0.05*AR$162)</f>
        <v>0</v>
      </c>
      <c r="AV31" s="17">
        <f>MIN(AS31, 0.05*AS$162)</f>
        <v>92.731782036694895</v>
      </c>
      <c r="AW31" s="17">
        <f>MIN(AT31, 0.05*AT$162)</f>
        <v>144.89340943233577</v>
      </c>
      <c r="AX31" s="14">
        <f>AU31/$AU$162</f>
        <v>0</v>
      </c>
      <c r="AY31" s="14">
        <f>AV31/$AV$162</f>
        <v>2.5970103754025614E-2</v>
      </c>
      <c r="AZ31" s="62">
        <f>AW31/$AW$162</f>
        <v>3.2259423670645521E-2</v>
      </c>
      <c r="BA31" s="21">
        <f>N31</f>
        <v>0</v>
      </c>
      <c r="BB31" s="84">
        <v>0</v>
      </c>
      <c r="BC31" s="15">
        <f>$D$168*AX31</f>
        <v>0</v>
      </c>
      <c r="BD31" s="19">
        <f>BC31-BB31</f>
        <v>0</v>
      </c>
      <c r="BE31" s="58">
        <f>(IF(BD31 &gt; 0, V31, W31))</f>
        <v>44.826251450194839</v>
      </c>
      <c r="BF31" s="58">
        <f>IF(BD31&gt;0, S31*(T31^(2-N31)), S31*(U31^(N31 + 2)))</f>
        <v>45.094092395619015</v>
      </c>
      <c r="BG31" s="46">
        <f>BD31/BE31</f>
        <v>0</v>
      </c>
      <c r="BH31" s="59" t="e">
        <f>BB31/BC31</f>
        <v>#DIV/0!</v>
      </c>
      <c r="BI31" s="84">
        <v>0</v>
      </c>
      <c r="BJ31" s="84">
        <v>0</v>
      </c>
      <c r="BK31" s="84">
        <v>0</v>
      </c>
      <c r="BL31" s="10">
        <f>SUM(BI31:BK31)</f>
        <v>0</v>
      </c>
      <c r="BM31" s="15">
        <f>AY31*$D$167</f>
        <v>4959.7704149438114</v>
      </c>
      <c r="BN31" s="9">
        <f>BM31-BL31</f>
        <v>4959.7704149438114</v>
      </c>
      <c r="BO31" s="48">
        <f>IF(BN31&gt;0,V31,W31)</f>
        <v>44.434766992429566</v>
      </c>
      <c r="BP31" s="48">
        <f xml:space="preserve"> IF(BN31 &gt;0, S31*T31^(2-N31), S31*U31^(N31+2))</f>
        <v>44.309884578571413</v>
      </c>
      <c r="BQ31" s="48">
        <f>IF(BN31&gt;0, S31*T31^(3-N31), S31*U31^(N31+3))</f>
        <v>44.185353142525152</v>
      </c>
      <c r="BR31" s="46">
        <f>BN31/BP31</f>
        <v>111.93372454286177</v>
      </c>
      <c r="BS31" s="59">
        <f>BL31/BM31</f>
        <v>0</v>
      </c>
      <c r="BT31" s="16">
        <f>BB31+BL31+BV31</f>
        <v>89</v>
      </c>
      <c r="BU31" s="64">
        <f>BC31+BM31+BW31</f>
        <v>5283.4292126313976</v>
      </c>
      <c r="BV31" s="84">
        <v>89</v>
      </c>
      <c r="BW31" s="15">
        <f>AZ31*$D$170</f>
        <v>323.65879768758651</v>
      </c>
      <c r="BX31" s="37">
        <f>BW31-BV31</f>
        <v>234.65879768758651</v>
      </c>
      <c r="BY31" s="51">
        <f>BX31*(BX31&lt;&gt;0)</f>
        <v>234.65879768758651</v>
      </c>
      <c r="BZ31" s="26">
        <f>BY31/$BY$162</f>
        <v>0.18361408269764209</v>
      </c>
      <c r="CA31" s="47">
        <f>BZ31 * $BX$162</f>
        <v>234.65879768758651</v>
      </c>
      <c r="CB31" s="48">
        <f>IF(CA31&gt;0, V31, W31)</f>
        <v>44.434766992429566</v>
      </c>
      <c r="CC31" s="48">
        <f>IF(BX31&gt;0, S31*T31^(2-N31), S31*U31^(N31+2))</f>
        <v>44.309884578571413</v>
      </c>
      <c r="CD31" s="60">
        <f>CA31/CB31</f>
        <v>5.280972841099083</v>
      </c>
      <c r="CE31" s="61">
        <v>0</v>
      </c>
      <c r="CF31" s="15">
        <f>AZ31*$CE$165</f>
        <v>207.33131593123875</v>
      </c>
      <c r="CG31" s="37">
        <f>CF31-CE31</f>
        <v>207.33131593123875</v>
      </c>
      <c r="CH31" s="51">
        <f>CG31*(CG31&lt;&gt;0)</f>
        <v>207.33131593123875</v>
      </c>
      <c r="CI31" s="26">
        <f>CH31/$CH$162</f>
        <v>3.2259423670645528E-2</v>
      </c>
      <c r="CJ31" s="47">
        <f>CI31 * $CG$162</f>
        <v>207.33131593123875</v>
      </c>
      <c r="CK31" s="48">
        <f>IF(CA31&gt;0,V31,W31)</f>
        <v>44.434766992429566</v>
      </c>
      <c r="CL31" s="60">
        <f>CJ31/CK31</f>
        <v>4.6659705893487002</v>
      </c>
      <c r="CM31" s="65">
        <f>N31</f>
        <v>0</v>
      </c>
      <c r="CN31" s="73">
        <f>BT31+BV31</f>
        <v>178</v>
      </c>
      <c r="CO31">
        <f>E31/$E$162</f>
        <v>2.7757685067880647E-3</v>
      </c>
      <c r="CP31">
        <f>MAX(0,L31)</f>
        <v>0.54123605272817299</v>
      </c>
      <c r="CQ31">
        <f>CP31/$CP$162</f>
        <v>6.0634058581670027E-3</v>
      </c>
      <c r="CR31">
        <f>CO31*CQ31*AO31</f>
        <v>1.0771591055983505E-5</v>
      </c>
      <c r="CS31">
        <f>CR31/$CR$162</f>
        <v>2.3462962490427529E-3</v>
      </c>
      <c r="CT31" s="1">
        <f>$CT$164*CS31</f>
        <v>190.93220356210307</v>
      </c>
      <c r="CU31" s="84">
        <v>0</v>
      </c>
      <c r="CV31" s="1">
        <f>CT31-CU31</f>
        <v>190.93220356210307</v>
      </c>
      <c r="CW31">
        <f>CU31/CT31</f>
        <v>0</v>
      </c>
    </row>
    <row r="32" spans="1:101" x14ac:dyDescent="0.2">
      <c r="A32" s="32" t="s">
        <v>207</v>
      </c>
      <c r="B32">
        <v>1</v>
      </c>
      <c r="C32">
        <v>1</v>
      </c>
      <c r="D32">
        <v>0.16591928251120999</v>
      </c>
      <c r="E32">
        <v>0.83408071748878898</v>
      </c>
      <c r="F32">
        <v>0.33333333333333298</v>
      </c>
      <c r="G32">
        <v>0.99227373068432601</v>
      </c>
      <c r="H32">
        <v>2.04603580562659E-2</v>
      </c>
      <c r="I32">
        <v>9.7186700767263406E-2</v>
      </c>
      <c r="J32">
        <v>4.4592316557960802E-2</v>
      </c>
      <c r="K32">
        <v>0.16014285878661</v>
      </c>
      <c r="L32">
        <v>0.55339205556891202</v>
      </c>
      <c r="M32">
        <v>8.6095662209761795E-2</v>
      </c>
      <c r="N32" s="21">
        <v>-1</v>
      </c>
      <c r="O32">
        <v>1.00479023563031</v>
      </c>
      <c r="P32">
        <v>0.99849988910647602</v>
      </c>
      <c r="Q32">
        <v>1.01014825613131</v>
      </c>
      <c r="R32">
        <v>0.98226374562020002</v>
      </c>
      <c r="S32">
        <v>99.529998779296804</v>
      </c>
      <c r="T32" s="27">
        <f>IF(C32,P32,R32)</f>
        <v>0.99849988910647602</v>
      </c>
      <c r="U32" s="27">
        <f>IF(D32 = 0,O32,Q32)</f>
        <v>1.01014825613131</v>
      </c>
      <c r="V32" s="39">
        <f>S32*T32^(1-N32)</f>
        <v>99.231610684104481</v>
      </c>
      <c r="W32" s="38">
        <f>S32*U32^(N32+1)</f>
        <v>99.529998779296804</v>
      </c>
      <c r="X32" s="44">
        <f>0.5 * (D32-MAX($D$3:$D$161))/(MIN($D$3:$D$161)-MAX($D$3:$D$161)) + 0.75</f>
        <v>1.1738926465787802</v>
      </c>
      <c r="Y32" s="44">
        <f>AVERAGE(D32, F32, G32, H32, I32, J32, K32)</f>
        <v>0.25912979724242413</v>
      </c>
      <c r="Z32" s="22">
        <f>AI32^N32</f>
        <v>0.65727517683928827</v>
      </c>
      <c r="AA32" s="22">
        <f>(Z32+AB32)/2</f>
        <v>0.56790550606560286</v>
      </c>
      <c r="AB32" s="22">
        <f>AM32^N32</f>
        <v>0.4785358352919174</v>
      </c>
      <c r="AC32" s="22">
        <v>1</v>
      </c>
      <c r="AD32" s="22">
        <v>1</v>
      </c>
      <c r="AE32" s="22">
        <v>1</v>
      </c>
      <c r="AF32" s="22">
        <f>PERCENTILE($L$2:$L$161, 0.05)</f>
        <v>3.1959274844086248E-2</v>
      </c>
      <c r="AG32" s="22">
        <f>PERCENTILE($L$2:$L$161, 0.95)</f>
        <v>0.96084751578162397</v>
      </c>
      <c r="AH32" s="22">
        <f>MIN(MAX(L32,AF32), AG32)</f>
        <v>0.55339205556891202</v>
      </c>
      <c r="AI32" s="22">
        <f>AH32-$AH$162+1</f>
        <v>1.5214327807248258</v>
      </c>
      <c r="AJ32" s="22">
        <f>PERCENTILE($M$2:$M$161, 0.02)</f>
        <v>-1.0036119965489139</v>
      </c>
      <c r="AK32" s="22">
        <f>PERCENTILE($M$2:$M$161, 0.98)</f>
        <v>1.7030888460407052</v>
      </c>
      <c r="AL32" s="22">
        <f>MIN(MAX(M32,AJ32), AK32)</f>
        <v>8.6095662209761795E-2</v>
      </c>
      <c r="AM32" s="22">
        <f>AL32-$AL$162 + 1</f>
        <v>2.0897076587586758</v>
      </c>
      <c r="AN32" s="46">
        <v>0</v>
      </c>
      <c r="AO32" s="49">
        <v>1</v>
      </c>
      <c r="AP32" s="49">
        <v>1</v>
      </c>
      <c r="AQ32" s="21">
        <v>2</v>
      </c>
      <c r="AR32" s="17">
        <f>(AI32^4)*AB32*AE32*AN32</f>
        <v>0</v>
      </c>
      <c r="AS32" s="17">
        <f>(AM32^4) *Z32*AC32*AO32</f>
        <v>12.533990705191071</v>
      </c>
      <c r="AT32" s="17">
        <f>(AM32^4)*AA32*AP32*AQ32</f>
        <v>21.65948931369293</v>
      </c>
      <c r="AU32" s="17">
        <f>MIN(AR32, 0.05*AR$162)</f>
        <v>0</v>
      </c>
      <c r="AV32" s="17">
        <f>MIN(AS32, 0.05*AS$162)</f>
        <v>12.533990705191071</v>
      </c>
      <c r="AW32" s="17">
        <f>MIN(AT32, 0.05*AT$162)</f>
        <v>21.65948931369293</v>
      </c>
      <c r="AX32" s="14">
        <f>AU32/$AU$162</f>
        <v>0</v>
      </c>
      <c r="AY32" s="14">
        <f>AV32/$AV$162</f>
        <v>3.51022089640203E-3</v>
      </c>
      <c r="AZ32" s="62">
        <f>AW32/$AW$162</f>
        <v>4.8223217674130169E-3</v>
      </c>
      <c r="BA32" s="21">
        <f>N32</f>
        <v>-1</v>
      </c>
      <c r="BB32" s="84">
        <v>0</v>
      </c>
      <c r="BC32" s="15">
        <f>$D$168*AX32</f>
        <v>0</v>
      </c>
      <c r="BD32" s="19">
        <f>BC32-BB32</f>
        <v>0</v>
      </c>
      <c r="BE32" s="58">
        <f>(IF(BD32 &gt; 0, V32, W32))</f>
        <v>99.529998779296804</v>
      </c>
      <c r="BF32" s="58">
        <f>IF(BD32&gt;0, S32*(T32^(2-N32)), S32*(U32^(N32 + 2)))</f>
        <v>100.54005469965807</v>
      </c>
      <c r="BG32" s="46">
        <f>BD32/BE32</f>
        <v>0</v>
      </c>
      <c r="BH32" s="59" t="e">
        <f>BB32/BC32</f>
        <v>#DIV/0!</v>
      </c>
      <c r="BI32" s="84">
        <v>0</v>
      </c>
      <c r="BJ32" s="84">
        <v>4976</v>
      </c>
      <c r="BK32" s="84">
        <v>0</v>
      </c>
      <c r="BL32" s="10">
        <f>SUM(BI32:BK32)</f>
        <v>4976</v>
      </c>
      <c r="BM32" s="15">
        <f>AY32*$D$167</f>
        <v>670.3819867948597</v>
      </c>
      <c r="BN32" s="9">
        <f>BM32-BL32</f>
        <v>-4305.6180132051404</v>
      </c>
      <c r="BO32" s="48">
        <f>IF(BN32&gt;0,V32,W32)</f>
        <v>99.529998779296804</v>
      </c>
      <c r="BP32" s="48">
        <f xml:space="preserve"> IF(BN32 &gt;0, S32*T32^(2-N32), S32*U32^(N32+2))</f>
        <v>100.54005469965807</v>
      </c>
      <c r="BQ32" s="48">
        <f>IF(BN32&gt;0, S32*T32^(3-N32), S32*U32^(N32+3))</f>
        <v>101.56036092620613</v>
      </c>
      <c r="BR32" s="46">
        <f>BN32/BP32</f>
        <v>-42.82490223490781</v>
      </c>
      <c r="BS32" s="59">
        <f>BL32/BM32</f>
        <v>7.4226338088088895</v>
      </c>
      <c r="BT32" s="16">
        <f>BB32+BL32+BV32</f>
        <v>5075</v>
      </c>
      <c r="BU32" s="64">
        <f>BC32+BM32+BW32</f>
        <v>718.76434108731451</v>
      </c>
      <c r="BV32" s="84">
        <v>99</v>
      </c>
      <c r="BW32" s="15">
        <f>AZ32*$D$170</f>
        <v>48.382354292454799</v>
      </c>
      <c r="BX32" s="37">
        <f>BW32-BV32</f>
        <v>-50.617645707545201</v>
      </c>
      <c r="BY32" s="51">
        <f>BX32*(BX32&lt;&gt;0)</f>
        <v>-50.617645707545201</v>
      </c>
      <c r="BZ32" s="26">
        <f>BY32/$BY$162</f>
        <v>-3.9606921523900794E-2</v>
      </c>
      <c r="CA32" s="47">
        <f>BZ32 * $BX$162</f>
        <v>-50.617645707545194</v>
      </c>
      <c r="CB32" s="48">
        <f>IF(CA32&gt;0, V32, W32)</f>
        <v>99.529998779296804</v>
      </c>
      <c r="CC32" s="48">
        <f>IF(BX32&gt;0, S32*T32^(2-N32), S32*U32^(N32+2))</f>
        <v>100.54005469965807</v>
      </c>
      <c r="CD32" s="60">
        <f>CA32/CB32</f>
        <v>-0.50856672689997207</v>
      </c>
      <c r="CE32" s="61">
        <v>0</v>
      </c>
      <c r="CF32" s="15">
        <f>AZ32*$CE$165</f>
        <v>30.993061999163459</v>
      </c>
      <c r="CG32" s="37">
        <f>CF32-CE32</f>
        <v>30.993061999163459</v>
      </c>
      <c r="CH32" s="51">
        <f>CG32*(CG32&lt;&gt;0)</f>
        <v>30.993061999163459</v>
      </c>
      <c r="CI32" s="26">
        <f>CH32/$CH$162</f>
        <v>4.8223217674130178E-3</v>
      </c>
      <c r="CJ32" s="47">
        <f>CI32 * $CG$162</f>
        <v>30.993061999163455</v>
      </c>
      <c r="CK32" s="48">
        <f>IF(CA32&gt;0,V32,W32)</f>
        <v>99.529998779296804</v>
      </c>
      <c r="CL32" s="60">
        <f>CJ32/CK32</f>
        <v>0.31139417642201667</v>
      </c>
      <c r="CM32" s="65">
        <f>N32</f>
        <v>-1</v>
      </c>
      <c r="CN32" s="73">
        <f>BT32+BV32</f>
        <v>5174</v>
      </c>
      <c r="CO32">
        <f>E32/$E$162</f>
        <v>1.5051904192921153E-2</v>
      </c>
      <c r="CP32">
        <f>MAX(0,L32)</f>
        <v>0.55339205556891202</v>
      </c>
      <c r="CQ32">
        <f>CP32/$CP$162</f>
        <v>6.19958817356322E-3</v>
      </c>
      <c r="CR32">
        <f>CO32*CQ32*AO32</f>
        <v>9.3315607224040618E-5</v>
      </c>
      <c r="CS32">
        <f>CR32/$CR$162</f>
        <v>2.0326250603924581E-2</v>
      </c>
      <c r="CT32" s="1">
        <f>$CT$164*CS32</f>
        <v>1654.0689691449668</v>
      </c>
      <c r="CU32" s="84">
        <v>1194</v>
      </c>
      <c r="CV32" s="1">
        <f>CT32-CU32</f>
        <v>460.06896914496679</v>
      </c>
      <c r="CW32">
        <f>CU32/CT32</f>
        <v>0.7218562359084767</v>
      </c>
    </row>
    <row r="33" spans="1:101" x14ac:dyDescent="0.2">
      <c r="A33" s="32" t="s">
        <v>305</v>
      </c>
      <c r="B33">
        <v>1</v>
      </c>
      <c r="C33">
        <v>1</v>
      </c>
      <c r="D33">
        <v>0.96644027167399105</v>
      </c>
      <c r="E33">
        <v>3.35597283260088E-2</v>
      </c>
      <c r="F33">
        <v>0.95431068732618196</v>
      </c>
      <c r="G33">
        <v>0.36829558998808098</v>
      </c>
      <c r="H33">
        <v>0.783535311324697</v>
      </c>
      <c r="I33">
        <v>0.70622649394065995</v>
      </c>
      <c r="J33">
        <v>0.74387727199824005</v>
      </c>
      <c r="K33">
        <v>0.66408278379291297</v>
      </c>
      <c r="L33">
        <v>0.68556698116600701</v>
      </c>
      <c r="M33">
        <v>0.89265367743730994</v>
      </c>
      <c r="N33" s="21">
        <v>0</v>
      </c>
      <c r="O33">
        <v>1.0137600131393301</v>
      </c>
      <c r="P33">
        <v>1.0047679837955701</v>
      </c>
      <c r="Q33">
        <v>1.0105588096035201</v>
      </c>
      <c r="R33">
        <v>0.99691153865579096</v>
      </c>
      <c r="S33">
        <v>43</v>
      </c>
      <c r="T33" s="27">
        <f>IF(C33,P33,R33)</f>
        <v>1.0047679837955701</v>
      </c>
      <c r="U33" s="27">
        <f>IF(D33 = 0,O33,Q33)</f>
        <v>1.0105588096035201</v>
      </c>
      <c r="V33" s="39">
        <f>S33*T33^(1-N33)</f>
        <v>43.205023303209515</v>
      </c>
      <c r="W33" s="38">
        <f>S33*U33^(N33+1)</f>
        <v>43.454028812951364</v>
      </c>
      <c r="X33" s="44">
        <f>0.5 * (D33-MAX($D$3:$D$161))/(MIN($D$3:$D$161)-MAX($D$3:$D$161)) + 0.75</f>
        <v>0.76647010980073205</v>
      </c>
      <c r="Y33" s="44">
        <f>AVERAGE(D33, F33, G33, H33, I33, J33, K33)</f>
        <v>0.74096691572068063</v>
      </c>
      <c r="Z33" s="22">
        <f>AI33^N33</f>
        <v>1</v>
      </c>
      <c r="AA33" s="22">
        <f>(Z33+AB33)/2</f>
        <v>1</v>
      </c>
      <c r="AB33" s="22">
        <f>AM33^N33</f>
        <v>1</v>
      </c>
      <c r="AC33" s="22">
        <v>1</v>
      </c>
      <c r="AD33" s="22">
        <v>1</v>
      </c>
      <c r="AE33" s="22">
        <v>1</v>
      </c>
      <c r="AF33" s="22">
        <f>PERCENTILE($L$2:$L$161, 0.05)</f>
        <v>3.1959274844086248E-2</v>
      </c>
      <c r="AG33" s="22">
        <f>PERCENTILE($L$2:$L$161, 0.95)</f>
        <v>0.96084751578162397</v>
      </c>
      <c r="AH33" s="22">
        <f>MIN(MAX(L33,AF33), AG33)</f>
        <v>0.68556698116600701</v>
      </c>
      <c r="AI33" s="22">
        <f>AH33-$AH$162+1</f>
        <v>1.6536077063219208</v>
      </c>
      <c r="AJ33" s="22">
        <f>PERCENTILE($M$2:$M$161, 0.02)</f>
        <v>-1.0036119965489139</v>
      </c>
      <c r="AK33" s="22">
        <f>PERCENTILE($M$2:$M$161, 0.98)</f>
        <v>1.7030888460407052</v>
      </c>
      <c r="AL33" s="22">
        <f>MIN(MAX(M33,AJ33), AK33)</f>
        <v>0.89265367743730994</v>
      </c>
      <c r="AM33" s="22">
        <f>AL33-$AL$162 + 1</f>
        <v>2.8962656739862238</v>
      </c>
      <c r="AN33" s="46">
        <v>0</v>
      </c>
      <c r="AO33" s="68">
        <v>0.64</v>
      </c>
      <c r="AP33" s="49">
        <v>1</v>
      </c>
      <c r="AQ33" s="21">
        <v>1</v>
      </c>
      <c r="AR33" s="17">
        <f>(AI33^4)*AB33*AE33*AN33</f>
        <v>0</v>
      </c>
      <c r="AS33" s="17">
        <f>(AM33^4) *Z33*AC33*AO33</f>
        <v>45.033278183578133</v>
      </c>
      <c r="AT33" s="17">
        <f>(AM33^4)*AA33*AP33*AQ33</f>
        <v>70.364497161840831</v>
      </c>
      <c r="AU33" s="17">
        <f>MIN(AR33, 0.05*AR$162)</f>
        <v>0</v>
      </c>
      <c r="AV33" s="17">
        <f>MIN(AS33, 0.05*AS$162)</f>
        <v>45.033278183578133</v>
      </c>
      <c r="AW33" s="17">
        <f>MIN(AT33, 0.05*AT$162)</f>
        <v>70.364497161840831</v>
      </c>
      <c r="AX33" s="14">
        <f>AU33/$AU$162</f>
        <v>0</v>
      </c>
      <c r="AY33" s="14">
        <f>AV33/$AV$162</f>
        <v>1.261184548732852E-2</v>
      </c>
      <c r="AZ33" s="62">
        <f>AW33/$AW$162</f>
        <v>1.5666124043935855E-2</v>
      </c>
      <c r="BA33" s="21">
        <f>N33</f>
        <v>0</v>
      </c>
      <c r="BB33" s="84">
        <v>0</v>
      </c>
      <c r="BC33" s="15">
        <f>$D$168*AX33</f>
        <v>0</v>
      </c>
      <c r="BD33" s="19">
        <f>BC33-BB33</f>
        <v>0</v>
      </c>
      <c r="BE33" s="58">
        <f>(IF(BD33 &gt; 0, V33, W33))</f>
        <v>43.454028812951364</v>
      </c>
      <c r="BF33" s="58">
        <f>IF(BD33&gt;0, S33*(T33^(2-N33)), S33*(U33^(N33 + 2)))</f>
        <v>43.912851629693186</v>
      </c>
      <c r="BG33" s="46">
        <f>BD33/BE33</f>
        <v>0</v>
      </c>
      <c r="BH33" s="59" t="e">
        <f>BB33/BC33</f>
        <v>#DIV/0!</v>
      </c>
      <c r="BI33" s="84">
        <v>0</v>
      </c>
      <c r="BJ33" s="84">
        <v>0</v>
      </c>
      <c r="BK33" s="84">
        <v>0</v>
      </c>
      <c r="BL33" s="10">
        <f>SUM(BI33:BK33)</f>
        <v>0</v>
      </c>
      <c r="BM33" s="15">
        <f>AY33*$D$167</f>
        <v>2408.6102511700005</v>
      </c>
      <c r="BN33" s="9">
        <f>BM33-BL33</f>
        <v>2408.6102511700005</v>
      </c>
      <c r="BO33" s="48">
        <f>IF(BN33&gt;0,V33,W33)</f>
        <v>43.205023303209515</v>
      </c>
      <c r="BP33" s="48">
        <f xml:space="preserve"> IF(BN33 &gt;0, S33*T33^(2-N33), S33*U33^(N33+2))</f>
        <v>43.411024154206451</v>
      </c>
      <c r="BQ33" s="48">
        <f>IF(BN33&gt;0, S33*T33^(3-N33), S33*U33^(N33+3))</f>
        <v>43.618007213922809</v>
      </c>
      <c r="BR33" s="46">
        <f>BN33/BP33</f>
        <v>55.483838451127866</v>
      </c>
      <c r="BS33" s="59">
        <f>BL33/BM33</f>
        <v>0</v>
      </c>
      <c r="BT33" s="16">
        <f>BB33+BL33+BV33</f>
        <v>0</v>
      </c>
      <c r="BU33" s="64">
        <f>BC33+BM33+BW33</f>
        <v>2565.7884737028089</v>
      </c>
      <c r="BV33" s="84">
        <v>0</v>
      </c>
      <c r="BW33" s="15">
        <f>AZ33*$D$170</f>
        <v>157.17822253280843</v>
      </c>
      <c r="BX33" s="37">
        <f>BW33-BV33</f>
        <v>157.17822253280843</v>
      </c>
      <c r="BY33" s="51">
        <f>BX33*(BX33&lt;&gt;0)</f>
        <v>157.17822253280843</v>
      </c>
      <c r="BZ33" s="26">
        <f>BY33/$BY$162</f>
        <v>0.12298765456401291</v>
      </c>
      <c r="CA33" s="47">
        <f>BZ33 * $BX$162</f>
        <v>157.17822253280843</v>
      </c>
      <c r="CB33" s="48">
        <f>IF(CA33&gt;0, V33, W33)</f>
        <v>43.205023303209515</v>
      </c>
      <c r="CC33" s="48">
        <f>IF(BX33&gt;0, S33*T33^(2-N33), S33*U33^(N33+2))</f>
        <v>43.411024154206451</v>
      </c>
      <c r="CD33" s="60">
        <f>CA33/CB33</f>
        <v>3.6379617580516928</v>
      </c>
      <c r="CE33" s="61">
        <v>0</v>
      </c>
      <c r="CF33" s="15">
        <f>AZ33*$CE$165</f>
        <v>100.68617923037574</v>
      </c>
      <c r="CG33" s="37">
        <f>CF33-CE33</f>
        <v>100.68617923037574</v>
      </c>
      <c r="CH33" s="51">
        <f>CG33*(CG33&lt;&gt;0)</f>
        <v>100.68617923037574</v>
      </c>
      <c r="CI33" s="26">
        <f>CH33/$CH$162</f>
        <v>1.5666124043935858E-2</v>
      </c>
      <c r="CJ33" s="47">
        <f>CI33 * $CG$162</f>
        <v>100.68617923037573</v>
      </c>
      <c r="CK33" s="48">
        <f>IF(CA33&gt;0,V33,W33)</f>
        <v>43.205023303209515</v>
      </c>
      <c r="CL33" s="60">
        <f>CJ33/CK33</f>
        <v>2.3304276107842345</v>
      </c>
      <c r="CM33" s="65">
        <f>N33</f>
        <v>0</v>
      </c>
      <c r="CN33" s="73">
        <f>BT33+BV33</f>
        <v>0</v>
      </c>
      <c r="CO33">
        <f>E33/$E$162</f>
        <v>6.0562221966285453E-4</v>
      </c>
      <c r="CP33">
        <f>MAX(0,L33)</f>
        <v>0.68556698116600701</v>
      </c>
      <c r="CQ33">
        <f>CP33/$CP$162</f>
        <v>7.6803288118272401E-3</v>
      </c>
      <c r="CR33">
        <f>CO33*CQ33*AO33</f>
        <v>2.9768817809660078E-6</v>
      </c>
      <c r="CS33">
        <f>CR33/$CR$162</f>
        <v>6.4843220655358587E-4</v>
      </c>
      <c r="CT33" s="1">
        <f>$CT$164*CS33</f>
        <v>52.766819240504603</v>
      </c>
      <c r="CU33" s="84">
        <v>0</v>
      </c>
      <c r="CV33" s="1">
        <f>CT33-CU33</f>
        <v>52.766819240504603</v>
      </c>
      <c r="CW33">
        <f>CU33/CT33</f>
        <v>0</v>
      </c>
    </row>
    <row r="34" spans="1:101" x14ac:dyDescent="0.2">
      <c r="A34" s="32" t="s">
        <v>239</v>
      </c>
      <c r="B34">
        <v>1</v>
      </c>
      <c r="C34">
        <v>1</v>
      </c>
      <c r="D34">
        <v>0.92149420695165796</v>
      </c>
      <c r="E34">
        <v>7.8505793048342001E-2</v>
      </c>
      <c r="F34">
        <v>0.89372268573698799</v>
      </c>
      <c r="G34">
        <v>0.30750893921334899</v>
      </c>
      <c r="H34">
        <v>0.65879648976180505</v>
      </c>
      <c r="I34">
        <v>0.337860426243209</v>
      </c>
      <c r="J34">
        <v>0.47178518717574502</v>
      </c>
      <c r="K34">
        <v>0.49732155429843899</v>
      </c>
      <c r="L34">
        <v>0.56559270666938299</v>
      </c>
      <c r="M34">
        <v>0.56425297026114996</v>
      </c>
      <c r="N34" s="21">
        <v>0</v>
      </c>
      <c r="O34">
        <v>1.0143552463001</v>
      </c>
      <c r="P34">
        <v>0.9754328028207</v>
      </c>
      <c r="Q34">
        <v>1.0249831141619601</v>
      </c>
      <c r="R34">
        <v>0.96876824030171604</v>
      </c>
      <c r="S34">
        <v>25.850000381469702</v>
      </c>
      <c r="T34" s="27">
        <f>IF(C34,P34,R34)</f>
        <v>0.9754328028207</v>
      </c>
      <c r="U34" s="27">
        <f>IF(D34 = 0,O34,Q34)</f>
        <v>1.0249831141619601</v>
      </c>
      <c r="V34" s="39">
        <f>S34*T34^(1-N34)</f>
        <v>25.214938325013154</v>
      </c>
      <c r="W34" s="38">
        <f>S34*U34^(N34+1)</f>
        <v>26.495813892086669</v>
      </c>
      <c r="X34" s="44">
        <f>0.5 * (D34-MAX($D$3:$D$161))/(MIN($D$3:$D$161)-MAX($D$3:$D$161)) + 0.75</f>
        <v>0.78934526230174862</v>
      </c>
      <c r="Y34" s="44">
        <f>AVERAGE(D34, F34, G34, H34, I34, J34, K34)</f>
        <v>0.58406992705445604</v>
      </c>
      <c r="Z34" s="22">
        <f>AI34^N34</f>
        <v>1</v>
      </c>
      <c r="AA34" s="22">
        <f>(Z34+AB34)/2</f>
        <v>1</v>
      </c>
      <c r="AB34" s="22">
        <f>AM34^N34</f>
        <v>1</v>
      </c>
      <c r="AC34" s="22">
        <v>1</v>
      </c>
      <c r="AD34" s="22">
        <v>1</v>
      </c>
      <c r="AE34" s="22">
        <v>1</v>
      </c>
      <c r="AF34" s="22">
        <f>PERCENTILE($L$2:$L$161, 0.05)</f>
        <v>3.1959274844086248E-2</v>
      </c>
      <c r="AG34" s="22">
        <f>PERCENTILE($L$2:$L$161, 0.95)</f>
        <v>0.96084751578162397</v>
      </c>
      <c r="AH34" s="22">
        <f>MIN(MAX(L34,AF34), AG34)</f>
        <v>0.56559270666938299</v>
      </c>
      <c r="AI34" s="22">
        <f>AH34-$AH$162+1</f>
        <v>1.5336334318252969</v>
      </c>
      <c r="AJ34" s="22">
        <f>PERCENTILE($M$2:$M$161, 0.02)</f>
        <v>-1.0036119965489139</v>
      </c>
      <c r="AK34" s="22">
        <f>PERCENTILE($M$2:$M$161, 0.98)</f>
        <v>1.7030888460407052</v>
      </c>
      <c r="AL34" s="22">
        <f>MIN(MAX(M34,AJ34), AK34)</f>
        <v>0.56425297026114996</v>
      </c>
      <c r="AM34" s="22">
        <f>AL34-$AL$162 + 1</f>
        <v>2.5678649668100637</v>
      </c>
      <c r="AN34" s="46">
        <v>0</v>
      </c>
      <c r="AO34" s="77">
        <v>0</v>
      </c>
      <c r="AP34" s="77">
        <v>0</v>
      </c>
      <c r="AQ34" s="21">
        <v>1</v>
      </c>
      <c r="AR34" s="17">
        <f>(AI34^4)*AB34*AE34*AN34</f>
        <v>0</v>
      </c>
      <c r="AS34" s="17">
        <f>(AM34^4) *Z34*AC34*AO34</f>
        <v>0</v>
      </c>
      <c r="AT34" s="17">
        <f>(AM34^4)*AA34*AP34*AQ34</f>
        <v>0</v>
      </c>
      <c r="AU34" s="17">
        <f>MIN(AR34, 0.05*AR$162)</f>
        <v>0</v>
      </c>
      <c r="AV34" s="17">
        <f>MIN(AS34, 0.05*AS$162)</f>
        <v>0</v>
      </c>
      <c r="AW34" s="17">
        <f>MIN(AT34, 0.05*AT$162)</f>
        <v>0</v>
      </c>
      <c r="AX34" s="14">
        <f>AU34/$AU$162</f>
        <v>0</v>
      </c>
      <c r="AY34" s="14">
        <f>AV34/$AV$162</f>
        <v>0</v>
      </c>
      <c r="AZ34" s="62">
        <f>AW34/$AW$162</f>
        <v>0</v>
      </c>
      <c r="BA34" s="21">
        <f>N34</f>
        <v>0</v>
      </c>
      <c r="BB34" s="84">
        <v>0</v>
      </c>
      <c r="BC34" s="15">
        <f>$D$168*AX34</f>
        <v>0</v>
      </c>
      <c r="BD34" s="19">
        <f>BC34-BB34</f>
        <v>0</v>
      </c>
      <c r="BE34" s="58">
        <f>(IF(BD34 &gt; 0, V34, W34))</f>
        <v>26.495813892086669</v>
      </c>
      <c r="BF34" s="58">
        <f>IF(BD34&gt;0, S34*(T34^(2-N34)), S34*(U34^(N34 + 2)))</f>
        <v>27.157761835366724</v>
      </c>
      <c r="BG34" s="46">
        <f>BD34/BE34</f>
        <v>0</v>
      </c>
      <c r="BH34" s="59" t="e">
        <f>BB34/BC34</f>
        <v>#DIV/0!</v>
      </c>
      <c r="BI34" s="84">
        <v>0</v>
      </c>
      <c r="BJ34" s="84">
        <v>78</v>
      </c>
      <c r="BK34" s="84">
        <v>0</v>
      </c>
      <c r="BL34" s="10">
        <f>SUM(BI34:BK34)</f>
        <v>78</v>
      </c>
      <c r="BM34" s="15">
        <f>AY34*$D$167</f>
        <v>0</v>
      </c>
      <c r="BN34" s="9">
        <f>BM34-BL34</f>
        <v>-78</v>
      </c>
      <c r="BO34" s="48">
        <f>IF(BN34&gt;0,V34,W34)</f>
        <v>26.495813892086669</v>
      </c>
      <c r="BP34" s="48">
        <f xml:space="preserve"> IF(BN34 &gt;0, S34*T34^(2-N34), S34*U34^(N34+2))</f>
        <v>27.157761835366724</v>
      </c>
      <c r="BQ34" s="48">
        <f>IF(BN34&gt;0, S34*T34^(3-N34), S34*U34^(N34+3))</f>
        <v>27.836247299683013</v>
      </c>
      <c r="BR34" s="46">
        <f>BN34/BP34</f>
        <v>-2.8721070783684017</v>
      </c>
      <c r="BS34" s="59" t="e">
        <f>BL34/BM34</f>
        <v>#DIV/0!</v>
      </c>
      <c r="BT34" s="16">
        <f>BB34+BL34+BV34</f>
        <v>156</v>
      </c>
      <c r="BU34" s="64">
        <f>BC34+BM34+BW34</f>
        <v>0</v>
      </c>
      <c r="BV34" s="84">
        <v>78</v>
      </c>
      <c r="BW34" s="15">
        <f>AZ34*$D$170</f>
        <v>0</v>
      </c>
      <c r="BX34" s="37">
        <f>BW34-BV34</f>
        <v>-78</v>
      </c>
      <c r="BY34" s="51">
        <f>BX34*(BX34&lt;&gt;0)</f>
        <v>-78</v>
      </c>
      <c r="BZ34" s="26">
        <f>BY34/$BY$162</f>
        <v>-6.1032863849765279E-2</v>
      </c>
      <c r="CA34" s="47">
        <f>BZ34 * $BX$162</f>
        <v>-78</v>
      </c>
      <c r="CB34" s="48">
        <f>IF(CA34&gt;0, V34, W34)</f>
        <v>26.495813892086669</v>
      </c>
      <c r="CC34" s="48">
        <f>IF(BX34&gt;0, S34*T34^(2-N34), S34*U34^(N34+2))</f>
        <v>27.157761835366724</v>
      </c>
      <c r="CD34" s="60">
        <f>CA34/CB34</f>
        <v>-2.9438612573926535</v>
      </c>
      <c r="CE34" s="61">
        <v>0</v>
      </c>
      <c r="CF34" s="15">
        <f>AZ34*$CE$165</f>
        <v>0</v>
      </c>
      <c r="CG34" s="37">
        <f>CF34-CE34</f>
        <v>0</v>
      </c>
      <c r="CH34" s="51">
        <f>CG34*(CG34&lt;&gt;0)</f>
        <v>0</v>
      </c>
      <c r="CI34" s="26">
        <f>CH34/$CH$162</f>
        <v>0</v>
      </c>
      <c r="CJ34" s="47">
        <f>CI34 * $CG$162</f>
        <v>0</v>
      </c>
      <c r="CK34" s="48">
        <f>IF(CA34&gt;0,V34,W34)</f>
        <v>26.495813892086669</v>
      </c>
      <c r="CL34" s="60">
        <f>CJ34/CK34</f>
        <v>0</v>
      </c>
      <c r="CM34" s="65">
        <f>N34</f>
        <v>0</v>
      </c>
      <c r="CN34" s="73">
        <f>BT34+BV34</f>
        <v>234</v>
      </c>
      <c r="CO34">
        <f>E34/$E$162</f>
        <v>1.4167234067113202E-3</v>
      </c>
      <c r="CP34">
        <f>MAX(0,L34)</f>
        <v>0.56559270666938299</v>
      </c>
      <c r="CQ34">
        <f>CP34/$CP$162</f>
        <v>6.3362706783282926E-3</v>
      </c>
      <c r="CR34">
        <f>CO34*CQ34*AO34</f>
        <v>0</v>
      </c>
      <c r="CS34">
        <f>CR34/$CR$162</f>
        <v>0</v>
      </c>
      <c r="CT34" s="1">
        <f>$CT$164*CS34</f>
        <v>0</v>
      </c>
      <c r="CU34" s="84">
        <v>0</v>
      </c>
      <c r="CV34" s="1">
        <f>CT34-CU34</f>
        <v>0</v>
      </c>
      <c r="CW34" t="e">
        <f>CU34/CT34</f>
        <v>#DIV/0!</v>
      </c>
    </row>
    <row r="35" spans="1:101" x14ac:dyDescent="0.2">
      <c r="A35" s="32" t="s">
        <v>258</v>
      </c>
      <c r="B35">
        <v>1</v>
      </c>
      <c r="C35">
        <v>1</v>
      </c>
      <c r="D35">
        <v>0.64003196164602405</v>
      </c>
      <c r="E35">
        <v>0.35996803835397501</v>
      </c>
      <c r="F35">
        <v>0.85339690107270505</v>
      </c>
      <c r="G35">
        <v>0.43941199841080603</v>
      </c>
      <c r="H35">
        <v>0.66945256999582103</v>
      </c>
      <c r="I35">
        <v>0.62515670706226401</v>
      </c>
      <c r="J35">
        <v>0.646925624931458</v>
      </c>
      <c r="K35">
        <v>0.62940895881648795</v>
      </c>
      <c r="L35">
        <v>0.19396046173068701</v>
      </c>
      <c r="M35">
        <v>1.210571589757</v>
      </c>
      <c r="N35" s="21">
        <v>0</v>
      </c>
      <c r="O35">
        <v>1.0184727665373201</v>
      </c>
      <c r="P35">
        <v>0.98572015173832706</v>
      </c>
      <c r="Q35">
        <v>1.0141446858160199</v>
      </c>
      <c r="R35">
        <v>0.98967249480284103</v>
      </c>
      <c r="S35">
        <v>19.329999923706001</v>
      </c>
      <c r="T35" s="27">
        <f>IF(C35,P35,R35)</f>
        <v>0.98572015173832706</v>
      </c>
      <c r="U35" s="27">
        <f>IF(D35 = 0,O35,Q35)</f>
        <v>1.0141446858160199</v>
      </c>
      <c r="V35" s="39">
        <f>S35*T35^(1-N35)</f>
        <v>19.053970457897329</v>
      </c>
      <c r="W35" s="38">
        <f>S35*U35^(N35+1)</f>
        <v>19.603416699450513</v>
      </c>
      <c r="X35" s="44">
        <f>0.5 * (D35-MAX($D$3:$D$161))/(MIN($D$3:$D$161)-MAX($D$3:$D$161)) + 0.75</f>
        <v>0.9325945506303378</v>
      </c>
      <c r="Y35" s="44">
        <f>AVERAGE(D35, F35, G35, H35, I35, J35, K35)</f>
        <v>0.64339781741936652</v>
      </c>
      <c r="Z35" s="22">
        <f>AI35^N35</f>
        <v>1</v>
      </c>
      <c r="AA35" s="22">
        <f>(Z35+AB35)/2</f>
        <v>1</v>
      </c>
      <c r="AB35" s="22">
        <f>AM35^N35</f>
        <v>1</v>
      </c>
      <c r="AC35" s="22">
        <v>1</v>
      </c>
      <c r="AD35" s="22">
        <v>1</v>
      </c>
      <c r="AE35" s="22">
        <v>1</v>
      </c>
      <c r="AF35" s="22">
        <f>PERCENTILE($L$2:$L$161, 0.05)</f>
        <v>3.1959274844086248E-2</v>
      </c>
      <c r="AG35" s="22">
        <f>PERCENTILE($L$2:$L$161, 0.95)</f>
        <v>0.96084751578162397</v>
      </c>
      <c r="AH35" s="22">
        <f>MIN(MAX(L35,AF35), AG35)</f>
        <v>0.19396046173068701</v>
      </c>
      <c r="AI35" s="22">
        <f>AH35-$AH$162+1</f>
        <v>1.1620011868866007</v>
      </c>
      <c r="AJ35" s="22">
        <f>PERCENTILE($M$2:$M$161, 0.02)</f>
        <v>-1.0036119965489139</v>
      </c>
      <c r="AK35" s="22">
        <f>PERCENTILE($M$2:$M$161, 0.98)</f>
        <v>1.7030888460407052</v>
      </c>
      <c r="AL35" s="22">
        <f>MIN(MAX(M35,AJ35), AK35)</f>
        <v>1.210571589757</v>
      </c>
      <c r="AM35" s="22">
        <f>AL35-$AL$162 + 1</f>
        <v>3.2141835863059138</v>
      </c>
      <c r="AN35" s="46">
        <v>0</v>
      </c>
      <c r="AO35" s="77">
        <v>0</v>
      </c>
      <c r="AP35" s="77">
        <v>0</v>
      </c>
      <c r="AQ35" s="21">
        <v>1</v>
      </c>
      <c r="AR35" s="17">
        <f>(AI35^4)*AB35*AE35*AN35</f>
        <v>0</v>
      </c>
      <c r="AS35" s="17">
        <f>(AM35^4) *Z35*AC35*AO35</f>
        <v>0</v>
      </c>
      <c r="AT35" s="17">
        <f>(AM35^4)*AA35*AP35*AQ35</f>
        <v>0</v>
      </c>
      <c r="AU35" s="17">
        <f>MIN(AR35, 0.05*AR$162)</f>
        <v>0</v>
      </c>
      <c r="AV35" s="17">
        <f>MIN(AS35, 0.05*AS$162)</f>
        <v>0</v>
      </c>
      <c r="AW35" s="17">
        <f>MIN(AT35, 0.05*AT$162)</f>
        <v>0</v>
      </c>
      <c r="AX35" s="14">
        <f>AU35/$AU$162</f>
        <v>0</v>
      </c>
      <c r="AY35" s="14">
        <f>AV35/$AV$162</f>
        <v>0</v>
      </c>
      <c r="AZ35" s="62">
        <f>AW35/$AW$162</f>
        <v>0</v>
      </c>
      <c r="BA35" s="21">
        <f>N35</f>
        <v>0</v>
      </c>
      <c r="BB35" s="84">
        <v>0</v>
      </c>
      <c r="BC35" s="15">
        <f>$D$168*AX35</f>
        <v>0</v>
      </c>
      <c r="BD35" s="19">
        <f>BC35-BB35</f>
        <v>0</v>
      </c>
      <c r="BE35" s="58">
        <f>(IF(BD35 &gt; 0, V35, W35))</f>
        <v>19.603416699450513</v>
      </c>
      <c r="BF35" s="58">
        <f>IF(BD35&gt;0, S35*(T35^(2-N35)), S35*(U35^(N35 + 2)))</f>
        <v>19.880700869584754</v>
      </c>
      <c r="BG35" s="46">
        <f>BD35/BE35</f>
        <v>0</v>
      </c>
      <c r="BH35" s="59" t="e">
        <f>BB35/BC35</f>
        <v>#DIV/0!</v>
      </c>
      <c r="BI35" s="84">
        <v>0</v>
      </c>
      <c r="BJ35" s="84">
        <v>19</v>
      </c>
      <c r="BK35" s="84">
        <v>0</v>
      </c>
      <c r="BL35" s="10">
        <f>SUM(BI35:BK35)</f>
        <v>19</v>
      </c>
      <c r="BM35" s="15">
        <f>AY35*$D$167</f>
        <v>0</v>
      </c>
      <c r="BN35" s="9">
        <f>BM35-BL35</f>
        <v>-19</v>
      </c>
      <c r="BO35" s="48">
        <f>IF(BN35&gt;0,V35,W35)</f>
        <v>19.603416699450513</v>
      </c>
      <c r="BP35" s="48">
        <f xml:space="preserve"> IF(BN35 &gt;0, S35*T35^(2-N35), S35*U35^(N35+2))</f>
        <v>19.880700869584754</v>
      </c>
      <c r="BQ35" s="48">
        <f>IF(BN35&gt;0, S35*T35^(3-N35), S35*U35^(N35+3))</f>
        <v>20.161907137187306</v>
      </c>
      <c r="BR35" s="46">
        <f>BN35/BP35</f>
        <v>-0.95570071320110617</v>
      </c>
      <c r="BS35" s="59" t="e">
        <f>BL35/BM35</f>
        <v>#DIV/0!</v>
      </c>
      <c r="BT35" s="16">
        <f>BB35+BL35+BV35</f>
        <v>19</v>
      </c>
      <c r="BU35" s="64">
        <f>BC35+BM35+BW35</f>
        <v>0</v>
      </c>
      <c r="BV35" s="84">
        <v>0</v>
      </c>
      <c r="BW35" s="15">
        <f>AZ35*$D$170</f>
        <v>0</v>
      </c>
      <c r="BX35" s="37">
        <f>BW35-BV35</f>
        <v>0</v>
      </c>
      <c r="BY35" s="51">
        <f>BX35*(BX35&lt;&gt;0)</f>
        <v>0</v>
      </c>
      <c r="BZ35" s="26">
        <f>BY35/$BY$162</f>
        <v>0</v>
      </c>
      <c r="CA35" s="47">
        <f>BZ35 * $BX$162</f>
        <v>0</v>
      </c>
      <c r="CB35" s="48">
        <f>IF(CA35&gt;0, V35, W35)</f>
        <v>19.603416699450513</v>
      </c>
      <c r="CC35" s="48">
        <f>IF(BX35&gt;0, S35*T35^(2-N35), S35*U35^(N35+2))</f>
        <v>19.880700869584754</v>
      </c>
      <c r="CD35" s="60">
        <f>CA35/CB35</f>
        <v>0</v>
      </c>
      <c r="CE35" s="61">
        <v>0</v>
      </c>
      <c r="CF35" s="15">
        <f>AZ35*$CE$165</f>
        <v>0</v>
      </c>
      <c r="CG35" s="37">
        <f>CF35-CE35</f>
        <v>0</v>
      </c>
      <c r="CH35" s="51">
        <f>CG35*(CG35&lt;&gt;0)</f>
        <v>0</v>
      </c>
      <c r="CI35" s="26">
        <f>CH35/$CH$162</f>
        <v>0</v>
      </c>
      <c r="CJ35" s="47">
        <f>CI35 * $CG$162</f>
        <v>0</v>
      </c>
      <c r="CK35" s="48">
        <f>IF(CA35&gt;0,V35,W35)</f>
        <v>19.603416699450513</v>
      </c>
      <c r="CL35" s="60">
        <f>CJ35/CK35</f>
        <v>0</v>
      </c>
      <c r="CM35" s="65">
        <f>N35</f>
        <v>0</v>
      </c>
      <c r="CN35" s="73">
        <f>BT35+BV35</f>
        <v>19</v>
      </c>
      <c r="CO35">
        <f>E35/$E$162</f>
        <v>6.4960192847170403E-3</v>
      </c>
      <c r="CP35">
        <f>MAX(0,L35)</f>
        <v>0.19396046173068701</v>
      </c>
      <c r="CQ35">
        <f>CP35/$CP$162</f>
        <v>2.1729169629083854E-3</v>
      </c>
      <c r="CR35">
        <f>CO35*CQ35*AO35</f>
        <v>0</v>
      </c>
      <c r="CS35">
        <f>CR35/$CR$162</f>
        <v>0</v>
      </c>
      <c r="CT35" s="1">
        <f>$CT$164*CS35</f>
        <v>0</v>
      </c>
      <c r="CU35" s="84">
        <v>0</v>
      </c>
      <c r="CV35" s="1">
        <f>CT35-CU35</f>
        <v>0</v>
      </c>
      <c r="CW35" t="e">
        <f>CU35/CT35</f>
        <v>#DIV/0!</v>
      </c>
    </row>
    <row r="36" spans="1:101" x14ac:dyDescent="0.2">
      <c r="A36" s="32" t="s">
        <v>144</v>
      </c>
      <c r="B36">
        <v>1</v>
      </c>
      <c r="C36">
        <v>1</v>
      </c>
      <c r="D36">
        <v>0.377885783718104</v>
      </c>
      <c r="E36">
        <v>0.622114216281895</v>
      </c>
      <c r="F36">
        <v>0.46714456391875703</v>
      </c>
      <c r="G36">
        <v>0.84468339307048901</v>
      </c>
      <c r="H36">
        <v>0.11921458625525901</v>
      </c>
      <c r="I36">
        <v>0.17531556802244</v>
      </c>
      <c r="J36">
        <v>0.14456892095433499</v>
      </c>
      <c r="K36">
        <v>0.30135179560530201</v>
      </c>
      <c r="L36">
        <v>0.61433166056670996</v>
      </c>
      <c r="M36">
        <v>0.36165488819676</v>
      </c>
      <c r="N36" s="21">
        <v>0</v>
      </c>
      <c r="O36">
        <v>1.02416382012203</v>
      </c>
      <c r="P36">
        <v>0.97986471225625704</v>
      </c>
      <c r="Q36">
        <v>1.0138964694446599</v>
      </c>
      <c r="R36">
        <v>0.98736320879759498</v>
      </c>
      <c r="S36">
        <v>70.470001220703097</v>
      </c>
      <c r="T36" s="27">
        <f>IF(C36,P36,R36)</f>
        <v>0.97986471225625704</v>
      </c>
      <c r="U36" s="27">
        <f>IF(D36 = 0,O36,Q36)</f>
        <v>1.0138964694446599</v>
      </c>
      <c r="V36" s="39">
        <f>S36*T36^(1-N36)</f>
        <v>69.051067468822325</v>
      </c>
      <c r="W36" s="38">
        <f>S36*U36^(N36+1)</f>
        <v>71.449285439431748</v>
      </c>
      <c r="X36" s="44">
        <f>0.5 * (D36-MAX($D$3:$D$161))/(MIN($D$3:$D$161)-MAX($D$3:$D$161)) + 0.75</f>
        <v>1.0660129897018271</v>
      </c>
      <c r="Y36" s="44">
        <f>AVERAGE(D36, F36, G36, H36, I36, J36, K36)</f>
        <v>0.34716637307781228</v>
      </c>
      <c r="Z36" s="22">
        <f>AI36^N36</f>
        <v>1</v>
      </c>
      <c r="AA36" s="22">
        <f>(Z36+AB36)/2</f>
        <v>1</v>
      </c>
      <c r="AB36" s="22">
        <f>AM36^N36</f>
        <v>1</v>
      </c>
      <c r="AC36" s="22">
        <v>1</v>
      </c>
      <c r="AD36" s="22">
        <v>1</v>
      </c>
      <c r="AE36" s="22">
        <v>1</v>
      </c>
      <c r="AF36" s="22">
        <f>PERCENTILE($L$2:$L$161, 0.05)</f>
        <v>3.1959274844086248E-2</v>
      </c>
      <c r="AG36" s="22">
        <f>PERCENTILE($L$2:$L$161, 0.95)</f>
        <v>0.96084751578162397</v>
      </c>
      <c r="AH36" s="22">
        <f>MIN(MAX(L36,AF36), AG36)</f>
        <v>0.61433166056670996</v>
      </c>
      <c r="AI36" s="22">
        <f>AH36-$AH$162+1</f>
        <v>1.5823723857226237</v>
      </c>
      <c r="AJ36" s="22">
        <f>PERCENTILE($M$2:$M$161, 0.02)</f>
        <v>-1.0036119965489139</v>
      </c>
      <c r="AK36" s="22">
        <f>PERCENTILE($M$2:$M$161, 0.98)</f>
        <v>1.7030888460407052</v>
      </c>
      <c r="AL36" s="22">
        <f>MIN(MAX(M36,AJ36), AK36)</f>
        <v>0.36165488819676</v>
      </c>
      <c r="AM36" s="22">
        <f>AL36-$AL$162 + 1</f>
        <v>2.3652668847456741</v>
      </c>
      <c r="AN36" s="46">
        <v>1</v>
      </c>
      <c r="AO36" s="49">
        <v>1</v>
      </c>
      <c r="AP36" s="49">
        <v>1</v>
      </c>
      <c r="AQ36" s="21">
        <v>1</v>
      </c>
      <c r="AR36" s="17">
        <f>(AI36^4)*AB36*AE36*AN36</f>
        <v>6.2695270639565042</v>
      </c>
      <c r="AS36" s="17">
        <f>(AM36^4) *Z36*AC36*AO36</f>
        <v>31.298289672395502</v>
      </c>
      <c r="AT36" s="17">
        <f>(AM36^4)*AA36*AP36*AQ36</f>
        <v>31.298289672395502</v>
      </c>
      <c r="AU36" s="17">
        <f>MIN(AR36, 0.05*AR$162)</f>
        <v>6.2695270639565042</v>
      </c>
      <c r="AV36" s="17">
        <f>MIN(AS36, 0.05*AS$162)</f>
        <v>31.298289672395502</v>
      </c>
      <c r="AW36" s="17">
        <f>MIN(AT36, 0.05*AT$162)</f>
        <v>31.298289672395502</v>
      </c>
      <c r="AX36" s="14">
        <f>AU36/$AU$162</f>
        <v>1.4532095808326565E-2</v>
      </c>
      <c r="AY36" s="14">
        <f>AV36/$AV$162</f>
        <v>8.7652777964950419E-3</v>
      </c>
      <c r="AZ36" s="62">
        <f>AW36/$AW$162</f>
        <v>6.9683278947197539E-3</v>
      </c>
      <c r="BA36" s="21">
        <f>N36</f>
        <v>0</v>
      </c>
      <c r="BB36" s="84">
        <v>1691</v>
      </c>
      <c r="BC36" s="15">
        <f>$D$168*AX36</f>
        <v>1995.7363136449121</v>
      </c>
      <c r="BD36" s="19">
        <f>BC36-BB36</f>
        <v>304.73631364491212</v>
      </c>
      <c r="BE36" s="58">
        <f>(IF(BD36 &gt; 0, V36, W36))</f>
        <v>69.051067468822325</v>
      </c>
      <c r="BF36" s="58">
        <f>IF(BD36&gt;0, S36*(T36^(2-N36)), S36*(U36^(N36 + 2)))</f>
        <v>67.66070435632497</v>
      </c>
      <c r="BG36" s="46">
        <f>BD36/BE36</f>
        <v>4.4132020664634259</v>
      </c>
      <c r="BH36" s="59">
        <f>BB36/BC36</f>
        <v>0.84730632420654961</v>
      </c>
      <c r="BI36" s="84">
        <v>211</v>
      </c>
      <c r="BJ36" s="84">
        <v>1973</v>
      </c>
      <c r="BK36" s="84">
        <v>0</v>
      </c>
      <c r="BL36" s="10">
        <f>SUM(BI36:BK36)</f>
        <v>2184</v>
      </c>
      <c r="BM36" s="15">
        <f>AY36*$D$167</f>
        <v>1673.9927535746231</v>
      </c>
      <c r="BN36" s="9">
        <f>BM36-BL36</f>
        <v>-510.00724642537693</v>
      </c>
      <c r="BO36" s="48">
        <f>IF(BN36&gt;0,V36,W36)</f>
        <v>71.449285439431748</v>
      </c>
      <c r="BP36" s="48">
        <f xml:space="preserve"> IF(BN36 &gt;0, S36*T36^(2-N36), S36*U36^(N36+2))</f>
        <v>72.442178251383595</v>
      </c>
      <c r="BQ36" s="48">
        <f>IF(BN36&gt;0, S36*T36^(3-N36), S36*U36^(N36+3))</f>
        <v>73.448868767958558</v>
      </c>
      <c r="BR36" s="46">
        <f>BN36/BP36</f>
        <v>-7.0401975580522542</v>
      </c>
      <c r="BS36" s="59">
        <f>BL36/BM36</f>
        <v>1.3046651458534178</v>
      </c>
      <c r="BT36" s="16">
        <f>BB36+BL36+BV36</f>
        <v>3945</v>
      </c>
      <c r="BU36" s="64">
        <f>BC36+BM36+BW36</f>
        <v>3739.6423009872583</v>
      </c>
      <c r="BV36" s="84">
        <v>70</v>
      </c>
      <c r="BW36" s="15">
        <f>AZ36*$D$170</f>
        <v>69.913233767723284</v>
      </c>
      <c r="BX36" s="37">
        <f>BW36-BV36</f>
        <v>-8.6766232276715982E-2</v>
      </c>
      <c r="BY36" s="51">
        <f>BX36*(BX36&lt;&gt;0)</f>
        <v>-8.6766232276715982E-2</v>
      </c>
      <c r="BZ36" s="26">
        <f>BY36/$BY$162</f>
        <v>-6.7892200529511744E-5</v>
      </c>
      <c r="CA36" s="47">
        <f>BZ36 * $BX$162</f>
        <v>-8.6766232276715982E-2</v>
      </c>
      <c r="CB36" s="48">
        <f>IF(CA36&gt;0, V36, W36)</f>
        <v>71.449285439431748</v>
      </c>
      <c r="CC36" s="48">
        <f>IF(BX36&gt;0, S36*T36^(2-N36), S36*U36^(N36+2))</f>
        <v>72.442178251383595</v>
      </c>
      <c r="CD36" s="60">
        <f>CA36/CB36</f>
        <v>-1.2143750877714314E-3</v>
      </c>
      <c r="CE36" s="61">
        <v>0</v>
      </c>
      <c r="CF36" s="15">
        <f>AZ36*$CE$165</f>
        <v>44.785443379363855</v>
      </c>
      <c r="CG36" s="37">
        <f>CF36-CE36</f>
        <v>44.785443379363855</v>
      </c>
      <c r="CH36" s="51">
        <f>CG36*(CG36&lt;&gt;0)</f>
        <v>44.785443379363855</v>
      </c>
      <c r="CI36" s="26">
        <f>CH36/$CH$162</f>
        <v>6.9683278947197556E-3</v>
      </c>
      <c r="CJ36" s="47">
        <f>CI36 * $CG$162</f>
        <v>44.785443379363855</v>
      </c>
      <c r="CK36" s="48">
        <f>IF(CA36&gt;0,V36,W36)</f>
        <v>71.449285439431748</v>
      </c>
      <c r="CL36" s="60">
        <f>CJ36/CK36</f>
        <v>0.62681443353732225</v>
      </c>
      <c r="CM36" s="65">
        <f>N36</f>
        <v>0</v>
      </c>
      <c r="CN36" s="73">
        <f>BT36+BV36</f>
        <v>4015</v>
      </c>
      <c r="CO36">
        <f>E36/$E$162</f>
        <v>1.1226735475580845E-2</v>
      </c>
      <c r="CP36">
        <f>MAX(0,L36)</f>
        <v>0.61433166056670996</v>
      </c>
      <c r="CQ36">
        <f>CP36/$CP$162</f>
        <v>6.8822876280350883E-3</v>
      </c>
      <c r="CR36">
        <f>CO36*CQ36*AO36</f>
        <v>7.7265622666812669E-5</v>
      </c>
      <c r="CS36">
        <f>CR36/$CR$162</f>
        <v>1.6830200821854602E-2</v>
      </c>
      <c r="CT36" s="1">
        <f>$CT$164*CS36</f>
        <v>1369.5744220792401</v>
      </c>
      <c r="CU36" s="84">
        <v>1198</v>
      </c>
      <c r="CV36" s="1">
        <f>CT36-CU36</f>
        <v>171.57442207924009</v>
      </c>
      <c r="CW36">
        <f>CU36/CT36</f>
        <v>0.87472427981039413</v>
      </c>
    </row>
    <row r="37" spans="1:101" x14ac:dyDescent="0.2">
      <c r="A37" s="32" t="s">
        <v>280</v>
      </c>
      <c r="B37">
        <v>0</v>
      </c>
      <c r="C37">
        <v>0</v>
      </c>
      <c r="D37">
        <v>0.11825809029165001</v>
      </c>
      <c r="E37">
        <v>0.88174190970834998</v>
      </c>
      <c r="F37">
        <v>0.77910210568136595</v>
      </c>
      <c r="G37">
        <v>0.427890345649582</v>
      </c>
      <c r="H37">
        <v>0.43209360635185901</v>
      </c>
      <c r="I37">
        <v>0.74613455913079796</v>
      </c>
      <c r="J37">
        <v>0.567802758428119</v>
      </c>
      <c r="K37">
        <v>0.57257247358097496</v>
      </c>
      <c r="L37">
        <v>0.58653061621170599</v>
      </c>
      <c r="M37">
        <v>0.32629530032825899</v>
      </c>
      <c r="N37" s="21">
        <v>0</v>
      </c>
      <c r="O37">
        <v>1.0048262147393801</v>
      </c>
      <c r="P37">
        <v>0.99588059832199305</v>
      </c>
      <c r="Q37">
        <v>1.0070570165020301</v>
      </c>
      <c r="R37">
        <v>0.99969635068761997</v>
      </c>
      <c r="S37">
        <v>147.94000244140599</v>
      </c>
      <c r="T37" s="27">
        <f>IF(C37,P37,R37)</f>
        <v>0.99969635068761997</v>
      </c>
      <c r="U37" s="27">
        <f>IF(D37 = 0,O37,Q37)</f>
        <v>1.0070570165020301</v>
      </c>
      <c r="V37" s="39">
        <f>S37*T37^(1-N37)</f>
        <v>147.89508056139115</v>
      </c>
      <c r="W37" s="38">
        <f>S37*U37^(N37+1)</f>
        <v>148.98401747994535</v>
      </c>
      <c r="X37" s="44">
        <f>0.5 * (D37-MAX($D$3:$D$161))/(MIN($D$3:$D$161)-MAX($D$3:$D$161)) + 0.75</f>
        <v>1.1981496543310288</v>
      </c>
      <c r="Y37" s="44">
        <f>AVERAGE(D37, F37, G37, H37, I37, J37, K37)</f>
        <v>0.52055056273062117</v>
      </c>
      <c r="Z37" s="22">
        <f>AI37^N37</f>
        <v>1</v>
      </c>
      <c r="AA37" s="22">
        <f>(Z37+AB37)/2</f>
        <v>1</v>
      </c>
      <c r="AB37" s="22">
        <f>AM37^N37</f>
        <v>1</v>
      </c>
      <c r="AC37" s="22">
        <v>1</v>
      </c>
      <c r="AD37" s="22">
        <v>1</v>
      </c>
      <c r="AE37" s="22">
        <v>1</v>
      </c>
      <c r="AF37" s="22">
        <f>PERCENTILE($L$2:$L$161, 0.05)</f>
        <v>3.1959274844086248E-2</v>
      </c>
      <c r="AG37" s="22">
        <f>PERCENTILE($L$2:$L$161, 0.95)</f>
        <v>0.96084751578162397</v>
      </c>
      <c r="AH37" s="22">
        <f>MIN(MAX(L37,AF37), AG37)</f>
        <v>0.58653061621170599</v>
      </c>
      <c r="AI37" s="22">
        <f>AH37-$AH$162+1</f>
        <v>1.5545713413676197</v>
      </c>
      <c r="AJ37" s="22">
        <f>PERCENTILE($M$2:$M$161, 0.02)</f>
        <v>-1.0036119965489139</v>
      </c>
      <c r="AK37" s="22">
        <f>PERCENTILE($M$2:$M$161, 0.98)</f>
        <v>1.7030888460407052</v>
      </c>
      <c r="AL37" s="22">
        <f>MIN(MAX(M37,AJ37), AK37)</f>
        <v>0.32629530032825899</v>
      </c>
      <c r="AM37" s="22">
        <f>AL37-$AL$162 + 1</f>
        <v>2.329907296877173</v>
      </c>
      <c r="AN37" s="46">
        <v>0</v>
      </c>
      <c r="AO37" s="49">
        <v>1</v>
      </c>
      <c r="AP37" s="49">
        <v>1</v>
      </c>
      <c r="AQ37" s="21">
        <v>1</v>
      </c>
      <c r="AR37" s="17">
        <f>(AI37^4)*AB37*AE37*AN37</f>
        <v>0</v>
      </c>
      <c r="AS37" s="17">
        <f>(AM37^4) *Z37*AC37*AO37</f>
        <v>29.468264957757746</v>
      </c>
      <c r="AT37" s="17">
        <f>(AM37^4)*AA37*AP37*AQ37</f>
        <v>29.468264957757746</v>
      </c>
      <c r="AU37" s="17">
        <f>MIN(AR37, 0.05*AR$162)</f>
        <v>0</v>
      </c>
      <c r="AV37" s="17">
        <f>MIN(AS37, 0.05*AS$162)</f>
        <v>29.468264957757746</v>
      </c>
      <c r="AW37" s="17">
        <f>MIN(AT37, 0.05*AT$162)</f>
        <v>29.468264957757746</v>
      </c>
      <c r="AX37" s="14">
        <f>AU37/$AU$162</f>
        <v>0</v>
      </c>
      <c r="AY37" s="14">
        <f>AV37/$AV$162</f>
        <v>8.2527681620660695E-3</v>
      </c>
      <c r="AZ37" s="62">
        <f>AW37/$AW$162</f>
        <v>6.5608867086192867E-3</v>
      </c>
      <c r="BA37" s="21">
        <f>N37</f>
        <v>0</v>
      </c>
      <c r="BB37" s="84">
        <v>0</v>
      </c>
      <c r="BC37" s="15">
        <f>$D$168*AX37</f>
        <v>0</v>
      </c>
      <c r="BD37" s="19">
        <f>BC37-BB37</f>
        <v>0</v>
      </c>
      <c r="BE37" s="58">
        <f>(IF(BD37 &gt; 0, V37, W37))</f>
        <v>148.98401747994535</v>
      </c>
      <c r="BF37" s="58">
        <f>IF(BD37&gt;0, S37*(T37^(2-N37)), S37*(U37^(N37 + 2)))</f>
        <v>150.03540014984006</v>
      </c>
      <c r="BG37" s="46">
        <f>BD37/BE37</f>
        <v>0</v>
      </c>
      <c r="BH37" s="59" t="e">
        <f>BB37/BC37</f>
        <v>#DIV/0!</v>
      </c>
      <c r="BI37" s="84">
        <v>0</v>
      </c>
      <c r="BJ37" s="84">
        <v>0</v>
      </c>
      <c r="BK37" s="84">
        <v>0</v>
      </c>
      <c r="BL37" s="10">
        <f>SUM(BI37:BK37)</f>
        <v>0</v>
      </c>
      <c r="BM37" s="15">
        <f>AY37*$D$167</f>
        <v>1576.1136635913779</v>
      </c>
      <c r="BN37" s="9">
        <f>BM37-BL37</f>
        <v>1576.1136635913779</v>
      </c>
      <c r="BO37" s="48">
        <f>IF(BN37&gt;0,V37,W37)</f>
        <v>147.89508056139115</v>
      </c>
      <c r="BP37" s="48">
        <f xml:space="preserve"> IF(BN37 &gt;0, S37*T37^(2-N37), S37*U37^(N37+2))</f>
        <v>147.85017232187431</v>
      </c>
      <c r="BQ37" s="48">
        <f>IF(BN37&gt;0, S37*T37^(3-N37), S37*U37^(N37+3))</f>
        <v>147.80527771871348</v>
      </c>
      <c r="BR37" s="46">
        <f>BN37/BP37</f>
        <v>10.660208499183421</v>
      </c>
      <c r="BS37" s="59">
        <f>BL37/BM37</f>
        <v>0</v>
      </c>
      <c r="BT37" s="16">
        <f>BB37+BL37+BV37</f>
        <v>148</v>
      </c>
      <c r="BU37" s="64">
        <f>BC37+BM37+BW37</f>
        <v>1641.9390399389551</v>
      </c>
      <c r="BV37" s="84">
        <v>148</v>
      </c>
      <c r="BW37" s="15">
        <f>AZ37*$D$170</f>
        <v>65.825376347577304</v>
      </c>
      <c r="BX37" s="37">
        <f>BW37-BV37</f>
        <v>-82.174623652422696</v>
      </c>
      <c r="BY37" s="51">
        <f>BX37*(BX37&lt;&gt;0)</f>
        <v>-82.174623652422696</v>
      </c>
      <c r="BZ37" s="26">
        <f>BY37/$BY$162</f>
        <v>-6.4299392529282254E-2</v>
      </c>
      <c r="CA37" s="47">
        <f>BZ37 * $BX$162</f>
        <v>-82.174623652422696</v>
      </c>
      <c r="CB37" s="48">
        <f>IF(CA37&gt;0, V37, W37)</f>
        <v>148.98401747994535</v>
      </c>
      <c r="CC37" s="48">
        <f>IF(BX37&gt;0, S37*T37^(2-N37), S37*U37^(N37+2))</f>
        <v>150.03540014984006</v>
      </c>
      <c r="CD37" s="60">
        <f>CA37/CB37</f>
        <v>-0.55156670522382822</v>
      </c>
      <c r="CE37" s="61">
        <v>0</v>
      </c>
      <c r="CF37" s="15">
        <f>AZ37*$CE$165</f>
        <v>42.166818876296155</v>
      </c>
      <c r="CG37" s="37">
        <f>CF37-CE37</f>
        <v>42.166818876296155</v>
      </c>
      <c r="CH37" s="51">
        <f>CG37*(CG37&lt;&gt;0)</f>
        <v>42.166818876296155</v>
      </c>
      <c r="CI37" s="26">
        <f>CH37/$CH$162</f>
        <v>6.5608867086192884E-3</v>
      </c>
      <c r="CJ37" s="47">
        <f>CI37 * $CG$162</f>
        <v>42.166818876296155</v>
      </c>
      <c r="CK37" s="48">
        <f>IF(CA37&gt;0,V37,W37)</f>
        <v>148.98401747994535</v>
      </c>
      <c r="CL37" s="60">
        <f>CJ37/CK37</f>
        <v>0.28302914359234677</v>
      </c>
      <c r="CM37" s="65">
        <f>N37</f>
        <v>0</v>
      </c>
      <c r="CN37" s="73">
        <f>BT37+BV37</f>
        <v>296</v>
      </c>
      <c r="CO37">
        <f>E37/$E$162</f>
        <v>1.5912002842808564E-2</v>
      </c>
      <c r="CP37">
        <f>MAX(0,L37)</f>
        <v>0.58653061621170599</v>
      </c>
      <c r="CQ37">
        <f>CP37/$CP$162</f>
        <v>6.5708356943444245E-3</v>
      </c>
      <c r="CR37">
        <f>CO37*CQ37*AO37</f>
        <v>1.0455515624803647E-4</v>
      </c>
      <c r="CS37">
        <f>CR37/$CR$162</f>
        <v>2.277447868637528E-2</v>
      </c>
      <c r="CT37" s="1">
        <f>$CT$164*CS37</f>
        <v>1853.2959775824747</v>
      </c>
      <c r="CU37" s="84">
        <v>1479</v>
      </c>
      <c r="CV37" s="1">
        <f>CT37-CU37</f>
        <v>374.29597758247473</v>
      </c>
      <c r="CW37">
        <f>CU37/CT37</f>
        <v>0.79803766796562969</v>
      </c>
    </row>
    <row r="38" spans="1:101" x14ac:dyDescent="0.2">
      <c r="A38" s="32" t="s">
        <v>265</v>
      </c>
      <c r="B38">
        <v>1</v>
      </c>
      <c r="C38">
        <v>1</v>
      </c>
      <c r="D38">
        <v>0.84298841390331603</v>
      </c>
      <c r="E38">
        <v>0.157011586096683</v>
      </c>
      <c r="F38">
        <v>0.98768375049662205</v>
      </c>
      <c r="G38">
        <v>0.338895510528406</v>
      </c>
      <c r="H38">
        <v>0.133305474300041</v>
      </c>
      <c r="I38">
        <v>0.63142498955286197</v>
      </c>
      <c r="J38">
        <v>0.290124814032242</v>
      </c>
      <c r="K38">
        <v>0.40969755166569999</v>
      </c>
      <c r="L38">
        <v>0.41634386303682702</v>
      </c>
      <c r="M38">
        <v>0.54902905394040602</v>
      </c>
      <c r="N38" s="21">
        <v>0</v>
      </c>
      <c r="O38">
        <v>1.004316696357</v>
      </c>
      <c r="P38">
        <v>0.99803894766227697</v>
      </c>
      <c r="Q38">
        <v>1.0101177764639999</v>
      </c>
      <c r="R38">
        <v>0.98762376435815502</v>
      </c>
      <c r="S38">
        <v>99.400001525878906</v>
      </c>
      <c r="T38" s="27">
        <f>IF(C38,P38,R38)</f>
        <v>0.99803894766227697</v>
      </c>
      <c r="U38" s="27">
        <f>IF(D38 = 0,O38,Q38)</f>
        <v>1.0101177764639999</v>
      </c>
      <c r="V38" s="39">
        <f>S38*T38^(1-N38)</f>
        <v>99.205072920516912</v>
      </c>
      <c r="W38" s="38">
        <f>S38*U38^(N38+1)</f>
        <v>100.405708521839</v>
      </c>
      <c r="X38" s="44">
        <f>0.5 * (D38-MAX($D$3:$D$161))/(MIN($D$3:$D$161)-MAX($D$3:$D$161)) + 0.75</f>
        <v>0.82930052867019111</v>
      </c>
      <c r="Y38" s="44">
        <f>AVERAGE(D38, F38, G38, H38, I38, J38, K38)</f>
        <v>0.5191600720684556</v>
      </c>
      <c r="Z38" s="22">
        <f>AI38^N38</f>
        <v>1</v>
      </c>
      <c r="AA38" s="22">
        <f>(Z38+AB38)/2</f>
        <v>1</v>
      </c>
      <c r="AB38" s="22">
        <f>AM38^N38</f>
        <v>1</v>
      </c>
      <c r="AC38" s="22">
        <v>1</v>
      </c>
      <c r="AD38" s="22">
        <v>1</v>
      </c>
      <c r="AE38" s="22">
        <v>1</v>
      </c>
      <c r="AF38" s="22">
        <f>PERCENTILE($L$2:$L$161, 0.05)</f>
        <v>3.1959274844086248E-2</v>
      </c>
      <c r="AG38" s="22">
        <f>PERCENTILE($L$2:$L$161, 0.95)</f>
        <v>0.96084751578162397</v>
      </c>
      <c r="AH38" s="22">
        <f>MIN(MAX(L38,AF38), AG38)</f>
        <v>0.41634386303682702</v>
      </c>
      <c r="AI38" s="22">
        <f>AH38-$AH$162+1</f>
        <v>1.3843845881927408</v>
      </c>
      <c r="AJ38" s="22">
        <f>PERCENTILE($M$2:$M$161, 0.02)</f>
        <v>-1.0036119965489139</v>
      </c>
      <c r="AK38" s="22">
        <f>PERCENTILE($M$2:$M$161, 0.98)</f>
        <v>1.7030888460407052</v>
      </c>
      <c r="AL38" s="22">
        <f>MIN(MAX(M38,AJ38), AK38)</f>
        <v>0.54902905394040602</v>
      </c>
      <c r="AM38" s="22">
        <f>AL38-$AL$162 + 1</f>
        <v>2.5526410504893198</v>
      </c>
      <c r="AN38" s="46">
        <v>0</v>
      </c>
      <c r="AO38" s="49">
        <v>1</v>
      </c>
      <c r="AP38" s="49">
        <v>1</v>
      </c>
      <c r="AQ38" s="21">
        <v>1</v>
      </c>
      <c r="AR38" s="17">
        <f>(AI38^4)*AB38*AE38*AN38</f>
        <v>0</v>
      </c>
      <c r="AS38" s="17">
        <f>(AM38^4) *Z38*AC38*AO38</f>
        <v>42.457947567566563</v>
      </c>
      <c r="AT38" s="17">
        <f>(AM38^4)*AA38*AP38*AQ38</f>
        <v>42.457947567566563</v>
      </c>
      <c r="AU38" s="17">
        <f>MIN(AR38, 0.05*AR$162)</f>
        <v>0</v>
      </c>
      <c r="AV38" s="17">
        <f>MIN(AS38, 0.05*AS$162)</f>
        <v>42.457947567566563</v>
      </c>
      <c r="AW38" s="17">
        <f>MIN(AT38, 0.05*AT$162)</f>
        <v>42.457947567566563</v>
      </c>
      <c r="AX38" s="14">
        <f>AU38/$AU$162</f>
        <v>0</v>
      </c>
      <c r="AY38" s="14">
        <f>AV38/$AV$162</f>
        <v>1.1890608368513382E-2</v>
      </c>
      <c r="AZ38" s="62">
        <f>AW38/$AW$162</f>
        <v>9.4529414701074385E-3</v>
      </c>
      <c r="BA38" s="21">
        <f>N38</f>
        <v>0</v>
      </c>
      <c r="BB38" s="84">
        <v>0</v>
      </c>
      <c r="BC38" s="15">
        <f>$D$168*AX38</f>
        <v>0</v>
      </c>
      <c r="BD38" s="19">
        <f>BC38-BB38</f>
        <v>0</v>
      </c>
      <c r="BE38" s="58">
        <f>(IF(BD38 &gt; 0, V38, W38))</f>
        <v>100.405708521839</v>
      </c>
      <c r="BF38" s="58">
        <f>IF(BD38&gt;0, S38*(T38^(2-N38)), S38*(U38^(N38 + 2)))</f>
        <v>101.4215910363725</v>
      </c>
      <c r="BG38" s="46">
        <f>BD38/BE38</f>
        <v>0</v>
      </c>
      <c r="BH38" s="59" t="e">
        <f>BB38/BC38</f>
        <v>#DIV/0!</v>
      </c>
      <c r="BI38" s="84">
        <v>0</v>
      </c>
      <c r="BJ38" s="84">
        <v>0</v>
      </c>
      <c r="BK38" s="84">
        <v>0</v>
      </c>
      <c r="BL38" s="10">
        <f>SUM(BI38:BK38)</f>
        <v>0</v>
      </c>
      <c r="BM38" s="15">
        <f>AY38*$D$167</f>
        <v>2270.8683862186858</v>
      </c>
      <c r="BN38" s="9">
        <f>BM38-BL38</f>
        <v>2270.8683862186858</v>
      </c>
      <c r="BO38" s="48">
        <f>IF(BN38&gt;0,V38,W38)</f>
        <v>99.205072920516912</v>
      </c>
      <c r="BP38" s="48">
        <f xml:space="preserve"> IF(BN38 &gt;0, S38*T38^(2-N38), S38*U38^(N38+2))</f>
        <v>99.010526580352149</v>
      </c>
      <c r="BQ38" s="48">
        <f>IF(BN38&gt;0, S38*T38^(3-N38), S38*U38^(N38+3))</f>
        <v>98.816361755742562</v>
      </c>
      <c r="BR38" s="46">
        <f>BN38/BP38</f>
        <v>22.935625782938938</v>
      </c>
      <c r="BS38" s="59">
        <f>BL38/BM38</f>
        <v>0</v>
      </c>
      <c r="BT38" s="16">
        <f>BB38+BL38+BV38</f>
        <v>99</v>
      </c>
      <c r="BU38" s="64">
        <f>BC38+BM38+BW38</f>
        <v>2365.7097479882736</v>
      </c>
      <c r="BV38" s="84">
        <v>99</v>
      </c>
      <c r="BW38" s="15">
        <f>AZ38*$D$170</f>
        <v>94.841361769587934</v>
      </c>
      <c r="BX38" s="37">
        <f>BW38-BV38</f>
        <v>-4.1586382304120662</v>
      </c>
      <c r="BY38" s="51">
        <f>BX38*(BX38&lt;&gt;0)</f>
        <v>-4.1586382304120662</v>
      </c>
      <c r="BZ38" s="26">
        <f>BY38/$BY$162</f>
        <v>-3.2540205245790827E-3</v>
      </c>
      <c r="CA38" s="47">
        <f>BZ38 * $BX$162</f>
        <v>-4.1586382304120662</v>
      </c>
      <c r="CB38" s="48">
        <f>IF(CA38&gt;0, V38, W38)</f>
        <v>100.405708521839</v>
      </c>
      <c r="CC38" s="48">
        <f>IF(BX38&gt;0, S38*T38^(2-N38), S38*U38^(N38+2))</f>
        <v>101.4215910363725</v>
      </c>
      <c r="CD38" s="60">
        <f>CA38/CB38</f>
        <v>-4.141834455067394E-2</v>
      </c>
      <c r="CE38" s="61">
        <v>0</v>
      </c>
      <c r="CF38" s="15">
        <f>AZ38*$CE$165</f>
        <v>60.754054828380511</v>
      </c>
      <c r="CG38" s="37">
        <f>CF38-CE38</f>
        <v>60.754054828380511</v>
      </c>
      <c r="CH38" s="51">
        <f>CG38*(CG38&lt;&gt;0)</f>
        <v>60.754054828380511</v>
      </c>
      <c r="CI38" s="26">
        <f>CH38/$CH$162</f>
        <v>9.452941470107442E-3</v>
      </c>
      <c r="CJ38" s="47">
        <f>CI38 * $CG$162</f>
        <v>60.754054828380511</v>
      </c>
      <c r="CK38" s="48">
        <f>IF(CA38&gt;0,V38,W38)</f>
        <v>100.405708521839</v>
      </c>
      <c r="CL38" s="60">
        <f>CJ38/CK38</f>
        <v>0.60508566417980147</v>
      </c>
      <c r="CM38" s="65">
        <f>N38</f>
        <v>0</v>
      </c>
      <c r="CN38" s="73">
        <f>BT38+BV38</f>
        <v>198</v>
      </c>
      <c r="CO38">
        <f>E38/$E$162</f>
        <v>2.8334468134226221E-3</v>
      </c>
      <c r="CP38">
        <f>MAX(0,L38)</f>
        <v>0.41634386303682702</v>
      </c>
      <c r="CQ38">
        <f>CP38/$CP$162</f>
        <v>4.6642528808354296E-3</v>
      </c>
      <c r="CR38">
        <f>CO38*CQ38*AO38</f>
        <v>1.3215912462200434E-5</v>
      </c>
      <c r="CS38">
        <f>CR38/$CR$162</f>
        <v>2.8787247563128926E-3</v>
      </c>
      <c r="CT38" s="1">
        <f>$CT$164*CS38</f>
        <v>234.25910576971793</v>
      </c>
      <c r="CU38" s="84">
        <v>0</v>
      </c>
      <c r="CV38" s="1">
        <f>CT38-CU38</f>
        <v>234.25910576971793</v>
      </c>
      <c r="CW38">
        <f>CU38/CT38</f>
        <v>0</v>
      </c>
    </row>
    <row r="39" spans="1:101" x14ac:dyDescent="0.2">
      <c r="A39" s="32" t="s">
        <v>145</v>
      </c>
      <c r="B39">
        <v>0</v>
      </c>
      <c r="C39">
        <v>0</v>
      </c>
      <c r="D39">
        <v>0.59366754617414197</v>
      </c>
      <c r="E39">
        <v>0.40633245382585698</v>
      </c>
      <c r="F39">
        <v>0.59541984732824405</v>
      </c>
      <c r="G39">
        <v>0.213740458015267</v>
      </c>
      <c r="H39">
        <v>0.88475836431226695</v>
      </c>
      <c r="I39">
        <v>0.74349442379182096</v>
      </c>
      <c r="J39">
        <v>0.81105666279819399</v>
      </c>
      <c r="K39">
        <v>0.53790193782724904</v>
      </c>
      <c r="L39">
        <v>5.0350103020148598E-2</v>
      </c>
      <c r="M39">
        <v>-0.29364907829599701</v>
      </c>
      <c r="N39" s="21">
        <v>0</v>
      </c>
      <c r="O39">
        <v>1.01301178038058</v>
      </c>
      <c r="P39">
        <v>0.98830693697407601</v>
      </c>
      <c r="Q39">
        <v>1.0097217602405899</v>
      </c>
      <c r="R39">
        <v>0.990487089259798</v>
      </c>
      <c r="S39">
        <v>32.700000762939403</v>
      </c>
      <c r="T39" s="27">
        <f>IF(C39,P39,R39)</f>
        <v>0.990487089259798</v>
      </c>
      <c r="U39" s="27">
        <f>IF(D39 = 0,O39,Q39)</f>
        <v>1.0097217602405899</v>
      </c>
      <c r="V39" s="39">
        <f>S39*T39^(1-N39)</f>
        <v>32.388928574477021</v>
      </c>
      <c r="W39" s="38">
        <f>S39*U39^(N39+1)</f>
        <v>33.017902330223805</v>
      </c>
      <c r="X39" s="44">
        <f>0.5 * (D39-MAX($D$3:$D$161))/(MIN($D$3:$D$161)-MAX($D$3:$D$161)) + 0.75</f>
        <v>0.95619156810209893</v>
      </c>
      <c r="Y39" s="44">
        <f>AVERAGE(D39, F39, G39, H39, I39, J39, K39)</f>
        <v>0.6257198914638834</v>
      </c>
      <c r="Z39" s="22">
        <f>AI39^N39</f>
        <v>1</v>
      </c>
      <c r="AA39" s="22">
        <f>(Z39+AB39)/2</f>
        <v>1</v>
      </c>
      <c r="AB39" s="22">
        <f>AM39^N39</f>
        <v>1</v>
      </c>
      <c r="AC39" s="22">
        <v>1</v>
      </c>
      <c r="AD39" s="22">
        <v>1</v>
      </c>
      <c r="AE39" s="22">
        <v>1</v>
      </c>
      <c r="AF39" s="22">
        <f>PERCENTILE($L$2:$L$161, 0.05)</f>
        <v>3.1959274844086248E-2</v>
      </c>
      <c r="AG39" s="22">
        <f>PERCENTILE($L$2:$L$161, 0.95)</f>
        <v>0.96084751578162397</v>
      </c>
      <c r="AH39" s="22">
        <f>MIN(MAX(L39,AF39), AG39)</f>
        <v>5.0350103020148598E-2</v>
      </c>
      <c r="AI39" s="22">
        <f>AH39-$AH$162+1</f>
        <v>1.0183908281760623</v>
      </c>
      <c r="AJ39" s="22">
        <f>PERCENTILE($M$2:$M$161, 0.02)</f>
        <v>-1.0036119965489139</v>
      </c>
      <c r="AK39" s="22">
        <f>PERCENTILE($M$2:$M$161, 0.98)</f>
        <v>1.7030888460407052</v>
      </c>
      <c r="AL39" s="22">
        <f>MIN(MAX(M39,AJ39), AK39)</f>
        <v>-0.29364907829599701</v>
      </c>
      <c r="AM39" s="22">
        <f>AL39-$AL$162 + 1</f>
        <v>1.7099629182529168</v>
      </c>
      <c r="AN39" s="46">
        <v>1</v>
      </c>
      <c r="AO39" s="49">
        <v>1</v>
      </c>
      <c r="AP39" s="49">
        <v>1</v>
      </c>
      <c r="AQ39" s="21">
        <v>1</v>
      </c>
      <c r="AR39" s="17">
        <f>(AI39^4)*AB39*AE39*AN39</f>
        <v>1.075617643236777</v>
      </c>
      <c r="AS39" s="17">
        <f>(AM39^4) *Z39*AC39*AO39</f>
        <v>8.5496191678858011</v>
      </c>
      <c r="AT39" s="17">
        <f>(AM39^4)*AA39*AP39*AQ39</f>
        <v>8.5496191678858011</v>
      </c>
      <c r="AU39" s="17">
        <f>MIN(AR39, 0.05*AR$162)</f>
        <v>1.075617643236777</v>
      </c>
      <c r="AV39" s="17">
        <f>MIN(AS39, 0.05*AS$162)</f>
        <v>8.5496191678858011</v>
      </c>
      <c r="AW39" s="17">
        <f>MIN(AT39, 0.05*AT$162)</f>
        <v>8.5496191678858011</v>
      </c>
      <c r="AX39" s="14">
        <f>AU39/$AU$162</f>
        <v>2.4931671057783168E-3</v>
      </c>
      <c r="AY39" s="14">
        <f>AV39/$AV$162</f>
        <v>2.3943732339742931E-3</v>
      </c>
      <c r="AZ39" s="62">
        <f>AW39/$AW$162</f>
        <v>1.9035081584459455E-3</v>
      </c>
      <c r="BA39" s="21">
        <f>N39</f>
        <v>0</v>
      </c>
      <c r="BB39" s="84">
        <v>262</v>
      </c>
      <c r="BC39" s="15">
        <f>$D$168*AX39</f>
        <v>342.39411813785358</v>
      </c>
      <c r="BD39" s="19">
        <f>BC39-BB39</f>
        <v>80.394118137853582</v>
      </c>
      <c r="BE39" s="58">
        <f>(IF(BD39 &gt; 0, V39, W39))</f>
        <v>32.388928574477021</v>
      </c>
      <c r="BF39" s="58">
        <f>IF(BD39&gt;0, S39*(T39^(2-N39)), S39*(U39^(N39 + 2)))</f>
        <v>32.080815587977241</v>
      </c>
      <c r="BG39" s="46">
        <f>BD39/BE39</f>
        <v>2.4821481190089565</v>
      </c>
      <c r="BH39" s="59">
        <f>BB39/BC39</f>
        <v>0.76520006075137781</v>
      </c>
      <c r="BI39" s="84">
        <v>65</v>
      </c>
      <c r="BJ39" s="84">
        <v>360</v>
      </c>
      <c r="BK39" s="84">
        <v>98</v>
      </c>
      <c r="BL39" s="10">
        <f>SUM(BI39:BK39)</f>
        <v>523</v>
      </c>
      <c r="BM39" s="15">
        <f>AY39*$D$167</f>
        <v>457.27740022441048</v>
      </c>
      <c r="BN39" s="9">
        <f>BM39-BL39</f>
        <v>-65.722599775589515</v>
      </c>
      <c r="BO39" s="48">
        <f>IF(BN39&gt;0,V39,W39)</f>
        <v>33.017902330223805</v>
      </c>
      <c r="BP39" s="48">
        <f xml:space="preserve"> IF(BN39 &gt;0, S39*T39^(2-N39), S39*U39^(N39+2))</f>
        <v>33.338894460325456</v>
      </c>
      <c r="BQ39" s="48">
        <f>IF(BN39&gt;0, S39*T39^(3-N39), S39*U39^(N39+3))</f>
        <v>33.663007198955064</v>
      </c>
      <c r="BR39" s="46">
        <f>BN39/BP39</f>
        <v>-1.9713491055860264</v>
      </c>
      <c r="BS39" s="59">
        <f>BL39/BM39</f>
        <v>1.1437258866135434</v>
      </c>
      <c r="BT39" s="16">
        <f>BB39+BL39+BV39</f>
        <v>818</v>
      </c>
      <c r="BU39" s="64">
        <f>BC39+BM39+BW39</f>
        <v>818.76941571595228</v>
      </c>
      <c r="BV39" s="84">
        <v>33</v>
      </c>
      <c r="BW39" s="15">
        <f>AZ39*$D$170</f>
        <v>19.097897353688172</v>
      </c>
      <c r="BX39" s="37">
        <f>BW39-BV39</f>
        <v>-13.902102646311828</v>
      </c>
      <c r="BY39" s="51">
        <f>BX39*(BX39&lt;&gt;0)</f>
        <v>-13.902102646311828</v>
      </c>
      <c r="BZ39" s="26">
        <f>BY39/$BY$162</f>
        <v>-1.0878014590228351E-2</v>
      </c>
      <c r="CA39" s="47">
        <f>BZ39 * $BX$162</f>
        <v>-13.902102646311826</v>
      </c>
      <c r="CB39" s="48">
        <f>IF(CA39&gt;0, V39, W39)</f>
        <v>33.017902330223805</v>
      </c>
      <c r="CC39" s="48">
        <f>IF(BX39&gt;0, S39*T39^(2-N39), S39*U39^(N39+2))</f>
        <v>33.338894460325456</v>
      </c>
      <c r="CD39" s="60">
        <f>CA39/CB39</f>
        <v>-0.42104742170692566</v>
      </c>
      <c r="CE39" s="61">
        <v>0</v>
      </c>
      <c r="CF39" s="15">
        <f>AZ39*$CE$165</f>
        <v>12.233846934332092</v>
      </c>
      <c r="CG39" s="37">
        <f>CF39-CE39</f>
        <v>12.233846934332092</v>
      </c>
      <c r="CH39" s="51">
        <f>CG39*(CG39&lt;&gt;0)</f>
        <v>12.233846934332092</v>
      </c>
      <c r="CI39" s="26">
        <f>CH39/$CH$162</f>
        <v>1.9035081584459462E-3</v>
      </c>
      <c r="CJ39" s="47">
        <f>CI39 * $CG$162</f>
        <v>12.233846934332092</v>
      </c>
      <c r="CK39" s="48">
        <f>IF(CA39&gt;0,V39,W39)</f>
        <v>33.017902330223805</v>
      </c>
      <c r="CL39" s="60">
        <f>CJ39/CK39</f>
        <v>0.3705216282965838</v>
      </c>
      <c r="CM39" s="65">
        <f>N39</f>
        <v>0</v>
      </c>
      <c r="CN39" s="73">
        <f>BT39+BV39</f>
        <v>851</v>
      </c>
      <c r="CO39">
        <f>E39/$E$162</f>
        <v>7.3327161714939948E-3</v>
      </c>
      <c r="CP39">
        <f>MAX(0,L39)</f>
        <v>5.0350103020148598E-2</v>
      </c>
      <c r="CQ39">
        <f>CP39/$CP$162</f>
        <v>5.6406646983845623E-4</v>
      </c>
      <c r="CR39">
        <f>CO39*CQ39*AO39</f>
        <v>4.1361393251819777E-6</v>
      </c>
      <c r="CS39">
        <f>CR39/$CR$162</f>
        <v>9.009447289406601E-4</v>
      </c>
      <c r="CT39" s="1">
        <f>$CT$164*CS39</f>
        <v>73.315278262275157</v>
      </c>
      <c r="CU39" s="84">
        <v>0</v>
      </c>
      <c r="CV39" s="1">
        <f>CT39-CU39</f>
        <v>73.315278262275157</v>
      </c>
      <c r="CW39">
        <f>CU39/CT39</f>
        <v>0</v>
      </c>
    </row>
    <row r="40" spans="1:101" x14ac:dyDescent="0.2">
      <c r="A40" s="32" t="s">
        <v>158</v>
      </c>
      <c r="B40">
        <v>1</v>
      </c>
      <c r="C40">
        <v>1</v>
      </c>
      <c r="D40">
        <v>0.72487223168654102</v>
      </c>
      <c r="E40">
        <v>0.27512776831345798</v>
      </c>
      <c r="F40">
        <v>0.77441077441077399</v>
      </c>
      <c r="G40">
        <v>0.427609427609427</v>
      </c>
      <c r="H40">
        <v>0.386278195488721</v>
      </c>
      <c r="I40">
        <v>0.61654135338345795</v>
      </c>
      <c r="J40">
        <v>0.48801278818196597</v>
      </c>
      <c r="K40">
        <v>0.52993214727211602</v>
      </c>
      <c r="L40">
        <v>0.45485261776873198</v>
      </c>
      <c r="M40">
        <v>-0.24242375656169099</v>
      </c>
      <c r="N40" s="21">
        <v>0</v>
      </c>
      <c r="O40">
        <v>1.01383360879105</v>
      </c>
      <c r="P40">
        <v>0.97869464378439697</v>
      </c>
      <c r="Q40">
        <v>1.07217451256751</v>
      </c>
      <c r="R40">
        <v>0.98707719112577696</v>
      </c>
      <c r="S40">
        <v>58.340000152587798</v>
      </c>
      <c r="T40" s="27">
        <f>IF(C40,P40,R40)</f>
        <v>0.97869464378439697</v>
      </c>
      <c r="U40" s="27">
        <f>IF(D40 = 0,O40,Q40)</f>
        <v>1.07217451256751</v>
      </c>
      <c r="V40" s="39">
        <f>S40*T40^(1-N40)</f>
        <v>57.097045667718582</v>
      </c>
      <c r="W40" s="38">
        <f>S40*U40^(N40+1)</f>
        <v>62.550661226789281</v>
      </c>
      <c r="X40" s="44">
        <f>0.5 * (D40-MAX($D$3:$D$161))/(MIN($D$3:$D$161)-MAX($D$3:$D$161)) + 0.75</f>
        <v>0.88941537293383233</v>
      </c>
      <c r="Y40" s="44">
        <f>AVERAGE(D40, F40, G40, H40, I40, J40, K40)</f>
        <v>0.563950988290429</v>
      </c>
      <c r="Z40" s="22">
        <f>AI40^N40</f>
        <v>1</v>
      </c>
      <c r="AA40" s="22">
        <f>(Z40+AB40)/2</f>
        <v>1</v>
      </c>
      <c r="AB40" s="22">
        <f>AM40^N40</f>
        <v>1</v>
      </c>
      <c r="AC40" s="22">
        <v>1</v>
      </c>
      <c r="AD40" s="22">
        <v>1</v>
      </c>
      <c r="AE40" s="22">
        <v>1</v>
      </c>
      <c r="AF40" s="22">
        <f>PERCENTILE($L$2:$L$161, 0.05)</f>
        <v>3.1959274844086248E-2</v>
      </c>
      <c r="AG40" s="22">
        <f>PERCENTILE($L$2:$L$161, 0.95)</f>
        <v>0.96084751578162397</v>
      </c>
      <c r="AH40" s="22">
        <f>MIN(MAX(L40,AF40), AG40)</f>
        <v>0.45485261776873198</v>
      </c>
      <c r="AI40" s="22">
        <f>AH40-$AH$162+1</f>
        <v>1.4228933429246458</v>
      </c>
      <c r="AJ40" s="22">
        <f>PERCENTILE($M$2:$M$161, 0.02)</f>
        <v>-1.0036119965489139</v>
      </c>
      <c r="AK40" s="22">
        <f>PERCENTILE($M$2:$M$161, 0.98)</f>
        <v>1.7030888460407052</v>
      </c>
      <c r="AL40" s="22">
        <f>MIN(MAX(M40,AJ40), AK40)</f>
        <v>-0.24242375656169099</v>
      </c>
      <c r="AM40" s="22">
        <f>AL40-$AL$162 + 1</f>
        <v>1.7611882399872227</v>
      </c>
      <c r="AN40" s="46">
        <v>1</v>
      </c>
      <c r="AO40" s="49">
        <v>1</v>
      </c>
      <c r="AP40" s="49">
        <v>1</v>
      </c>
      <c r="AQ40" s="21">
        <v>1</v>
      </c>
      <c r="AR40" s="17">
        <f>(AI40^4)*AB40*AE40*AN40</f>
        <v>4.0991082749002707</v>
      </c>
      <c r="AS40" s="17">
        <f>(AM40^4) *Z40*AC40*AO40</f>
        <v>9.6210640860650809</v>
      </c>
      <c r="AT40" s="17">
        <f>(AM40^4)*AA40*AP40*AQ40</f>
        <v>9.6210640860650809</v>
      </c>
      <c r="AU40" s="17">
        <f>MIN(AR40, 0.05*AR$162)</f>
        <v>4.0991082749002707</v>
      </c>
      <c r="AV40" s="17">
        <f>MIN(AS40, 0.05*AS$162)</f>
        <v>9.6210640860650809</v>
      </c>
      <c r="AW40" s="17">
        <f>MIN(AT40, 0.05*AT$162)</f>
        <v>9.6210640860650809</v>
      </c>
      <c r="AX40" s="14">
        <f>AU40/$AU$162</f>
        <v>9.5012962815034154E-3</v>
      </c>
      <c r="AY40" s="14">
        <f>AV40/$AV$162</f>
        <v>2.694437948365617E-3</v>
      </c>
      <c r="AZ40" s="62">
        <f>AW40/$AW$162</f>
        <v>2.1420572801121507E-3</v>
      </c>
      <c r="BA40" s="21">
        <f>N40</f>
        <v>0</v>
      </c>
      <c r="BB40" s="84">
        <v>1108</v>
      </c>
      <c r="BC40" s="15">
        <f>$D$168*AX40</f>
        <v>1304.8415222277085</v>
      </c>
      <c r="BD40" s="19">
        <f>BC40-BB40</f>
        <v>196.84152222770854</v>
      </c>
      <c r="BE40" s="58">
        <f>(IF(BD40 &gt; 0, V40, W40))</f>
        <v>57.097045667718582</v>
      </c>
      <c r="BF40" s="58">
        <f>IF(BD40&gt;0, S40*(T40^(2-N40)), S40*(U40^(N40 + 2)))</f>
        <v>55.880572770909282</v>
      </c>
      <c r="BG40" s="46">
        <f>BD40/BE40</f>
        <v>3.4474904949241254</v>
      </c>
      <c r="BH40" s="59">
        <f>BB40/BC40</f>
        <v>0.84914526486584507</v>
      </c>
      <c r="BI40" s="84">
        <v>0</v>
      </c>
      <c r="BJ40" s="84">
        <v>0</v>
      </c>
      <c r="BK40" s="84">
        <v>0</v>
      </c>
      <c r="BL40" s="10">
        <f>SUM(BI40:BK40)</f>
        <v>0</v>
      </c>
      <c r="BM40" s="15">
        <f>AY40*$D$167</f>
        <v>514.58375937886558</v>
      </c>
      <c r="BN40" s="9">
        <f>BM40-BL40</f>
        <v>514.58375937886558</v>
      </c>
      <c r="BO40" s="48">
        <f>IF(BN40&gt;0,V40,W40)</f>
        <v>57.097045667718582</v>
      </c>
      <c r="BP40" s="48">
        <f xml:space="preserve"> IF(BN40 &gt;0, S40*T40^(2-N40), S40*U40^(N40+2))</f>
        <v>55.880572770909282</v>
      </c>
      <c r="BQ40" s="48">
        <f>IF(BN40&gt;0, S40*T40^(3-N40), S40*U40^(N40+3))</f>
        <v>54.690017262493136</v>
      </c>
      <c r="BR40" s="46">
        <f>BN40/BP40</f>
        <v>9.2086343045995296</v>
      </c>
      <c r="BS40" s="59">
        <f>BL40/BM40</f>
        <v>0</v>
      </c>
      <c r="BT40" s="16">
        <f>BB40+BL40+BV40</f>
        <v>1108</v>
      </c>
      <c r="BU40" s="64">
        <f>BC40+BM40+BW40</f>
        <v>1840.9165422979393</v>
      </c>
      <c r="BV40" s="84">
        <v>0</v>
      </c>
      <c r="BW40" s="15">
        <f>AZ40*$D$170</f>
        <v>21.491260691365209</v>
      </c>
      <c r="BX40" s="37">
        <f>BW40-BV40</f>
        <v>21.491260691365209</v>
      </c>
      <c r="BY40" s="51">
        <f>BX40*(BX40&lt;&gt;0)</f>
        <v>21.491260691365209</v>
      </c>
      <c r="BZ40" s="26">
        <f>BY40/$BY$162</f>
        <v>1.6816322919691092E-2</v>
      </c>
      <c r="CA40" s="47">
        <f>BZ40 * $BX$162</f>
        <v>21.491260691365209</v>
      </c>
      <c r="CB40" s="48">
        <f>IF(CA40&gt;0, V40, W40)</f>
        <v>57.097045667718582</v>
      </c>
      <c r="CC40" s="48">
        <f>IF(BX40&gt;0, S40*T40^(2-N40), S40*U40^(N40+2))</f>
        <v>55.880572770909282</v>
      </c>
      <c r="CD40" s="60">
        <f>CA40/CB40</f>
        <v>0.37639882134069674</v>
      </c>
      <c r="CE40" s="61">
        <v>0</v>
      </c>
      <c r="CF40" s="15">
        <f>AZ40*$CE$165</f>
        <v>13.767002139280793</v>
      </c>
      <c r="CG40" s="37">
        <f>CF40-CE40</f>
        <v>13.767002139280793</v>
      </c>
      <c r="CH40" s="51">
        <f>CG40*(CG40&lt;&gt;0)</f>
        <v>13.767002139280793</v>
      </c>
      <c r="CI40" s="26">
        <f>CH40/$CH$162</f>
        <v>2.1420572801121515E-3</v>
      </c>
      <c r="CJ40" s="47">
        <f>CI40 * $CG$162</f>
        <v>13.767002139280795</v>
      </c>
      <c r="CK40" s="48">
        <f>IF(CA40&gt;0,V40,W40)</f>
        <v>57.097045667718582</v>
      </c>
      <c r="CL40" s="60">
        <f>CJ40/CK40</f>
        <v>0.24111584020299592</v>
      </c>
      <c r="CM40" s="65">
        <f>N40</f>
        <v>0</v>
      </c>
      <c r="CN40" s="73">
        <f>BT40+BV40</f>
        <v>1108</v>
      </c>
      <c r="CO40">
        <f>E40/$E$162</f>
        <v>4.9649832715645296E-3</v>
      </c>
      <c r="CP40">
        <f>MAX(0,L40)</f>
        <v>0.45485261776873198</v>
      </c>
      <c r="CQ40">
        <f>CP40/$CP$162</f>
        <v>5.095662074393748E-3</v>
      </c>
      <c r="CR40">
        <f>CO40*CQ40*AO40</f>
        <v>2.5299876956910768E-5</v>
      </c>
      <c r="CS40">
        <f>CR40/$CR$162</f>
        <v>5.5108856339536301E-3</v>
      </c>
      <c r="CT40" s="1">
        <f>$CT$164*CS40</f>
        <v>448.45382934861061</v>
      </c>
      <c r="CU40" s="84">
        <v>0</v>
      </c>
      <c r="CV40" s="1">
        <f>CT40-CU40</f>
        <v>448.45382934861061</v>
      </c>
      <c r="CW40">
        <f>CU40/CT40</f>
        <v>0</v>
      </c>
    </row>
    <row r="41" spans="1:101" x14ac:dyDescent="0.2">
      <c r="A41" s="32" t="s">
        <v>271</v>
      </c>
      <c r="B41">
        <v>1</v>
      </c>
      <c r="C41">
        <v>1</v>
      </c>
      <c r="D41">
        <v>0.467039552536955</v>
      </c>
      <c r="E41">
        <v>0.53296044746304405</v>
      </c>
      <c r="F41">
        <v>0.56575288041319005</v>
      </c>
      <c r="G41">
        <v>0.230035756853396</v>
      </c>
      <c r="H41">
        <v>0.24571667363142499</v>
      </c>
      <c r="I41">
        <v>0.23025491015461699</v>
      </c>
      <c r="J41">
        <v>0.23786019131097799</v>
      </c>
      <c r="K41">
        <v>0.2929317272625</v>
      </c>
      <c r="L41">
        <v>0.79248191386734401</v>
      </c>
      <c r="M41">
        <v>0.99840664014781799</v>
      </c>
      <c r="N41" s="21">
        <v>0</v>
      </c>
      <c r="O41">
        <v>1.01188145630149</v>
      </c>
      <c r="P41">
        <v>0.992706386510952</v>
      </c>
      <c r="Q41">
        <v>1.0240939443027499</v>
      </c>
      <c r="R41">
        <v>0.98296570999581701</v>
      </c>
      <c r="S41">
        <v>43.650001525878899</v>
      </c>
      <c r="T41" s="27">
        <f>IF(C41,P41,R41)</f>
        <v>0.992706386510952</v>
      </c>
      <c r="U41" s="27">
        <f>IF(D41 = 0,O41,Q41)</f>
        <v>1.0240939443027499</v>
      </c>
      <c r="V41" s="39">
        <f>S41*T41^(1-N41)</f>
        <v>43.331635285952785</v>
      </c>
      <c r="W41" s="38">
        <f>S41*U41^(N41+1)</f>
        <v>44.701702231458377</v>
      </c>
      <c r="X41" s="44">
        <f>0.5 * (D41-MAX($D$3:$D$161))/(MIN($D$3:$D$161)-MAX($D$3:$D$161)) + 0.75</f>
        <v>1.0206384709231398</v>
      </c>
      <c r="Y41" s="44">
        <f>AVERAGE(D41, F41, G41, H41, I41, J41, K41)</f>
        <v>0.32422738459472294</v>
      </c>
      <c r="Z41" s="22">
        <f>AI41^N41</f>
        <v>1</v>
      </c>
      <c r="AA41" s="22">
        <f>(Z41+AB41)/2</f>
        <v>1</v>
      </c>
      <c r="AB41" s="22">
        <f>AM41^N41</f>
        <v>1</v>
      </c>
      <c r="AC41" s="22">
        <v>1</v>
      </c>
      <c r="AD41" s="22">
        <v>1</v>
      </c>
      <c r="AE41" s="22">
        <v>1</v>
      </c>
      <c r="AF41" s="22">
        <f>PERCENTILE($L$2:$L$161, 0.05)</f>
        <v>3.1959274844086248E-2</v>
      </c>
      <c r="AG41" s="22">
        <f>PERCENTILE($L$2:$L$161, 0.95)</f>
        <v>0.96084751578162397</v>
      </c>
      <c r="AH41" s="22">
        <f>MIN(MAX(L41,AF41), AG41)</f>
        <v>0.79248191386734401</v>
      </c>
      <c r="AI41" s="22">
        <f>AH41-$AH$162+1</f>
        <v>1.7605226390232578</v>
      </c>
      <c r="AJ41" s="22">
        <f>PERCENTILE($M$2:$M$161, 0.02)</f>
        <v>-1.0036119965489139</v>
      </c>
      <c r="AK41" s="22">
        <f>PERCENTILE($M$2:$M$161, 0.98)</f>
        <v>1.7030888460407052</v>
      </c>
      <c r="AL41" s="22">
        <f>MIN(MAX(M41,AJ41), AK41)</f>
        <v>0.99840664014781799</v>
      </c>
      <c r="AM41" s="22">
        <f>AL41-$AL$162 + 1</f>
        <v>3.0020186366967319</v>
      </c>
      <c r="AN41" s="46">
        <v>0</v>
      </c>
      <c r="AO41" s="77">
        <v>0</v>
      </c>
      <c r="AP41" s="77">
        <v>0</v>
      </c>
      <c r="AQ41" s="21">
        <v>1</v>
      </c>
      <c r="AR41" s="17">
        <f>(AI41^4)*AB41*AE41*AN41</f>
        <v>0</v>
      </c>
      <c r="AS41" s="17">
        <f>(AM41^4) *Z41*AC41*AO41</f>
        <v>0</v>
      </c>
      <c r="AT41" s="17">
        <f>(AM41^4)*AA41*AP41*AQ41</f>
        <v>0</v>
      </c>
      <c r="AU41" s="17">
        <f>MIN(AR41, 0.05*AR$162)</f>
        <v>0</v>
      </c>
      <c r="AV41" s="17">
        <f>MIN(AS41, 0.05*AS$162)</f>
        <v>0</v>
      </c>
      <c r="AW41" s="17">
        <f>MIN(AT41, 0.05*AT$162)</f>
        <v>0</v>
      </c>
      <c r="AX41" s="14">
        <f>AU41/$AU$162</f>
        <v>0</v>
      </c>
      <c r="AY41" s="14">
        <f>AV41/$AV$162</f>
        <v>0</v>
      </c>
      <c r="AZ41" s="62">
        <f>AW41/$AW$162</f>
        <v>0</v>
      </c>
      <c r="BA41" s="21">
        <f>N41</f>
        <v>0</v>
      </c>
      <c r="BB41" s="84">
        <v>0</v>
      </c>
      <c r="BC41" s="15">
        <f>$D$168*AX41</f>
        <v>0</v>
      </c>
      <c r="BD41" s="19">
        <f>BC41-BB41</f>
        <v>0</v>
      </c>
      <c r="BE41" s="58">
        <f>(IF(BD41 &gt; 0, V41, W41))</f>
        <v>44.701702231458377</v>
      </c>
      <c r="BF41" s="58">
        <f>IF(BD41&gt;0, S41*(T41^(2-N41)), S41*(U41^(N41 + 2)))</f>
        <v>45.778742555261239</v>
      </c>
      <c r="BG41" s="46">
        <f>BD41/BE41</f>
        <v>0</v>
      </c>
      <c r="BH41" s="59" t="e">
        <f>BB41/BC41</f>
        <v>#DIV/0!</v>
      </c>
      <c r="BI41" s="84">
        <v>0</v>
      </c>
      <c r="BJ41" s="84">
        <v>0</v>
      </c>
      <c r="BK41" s="84">
        <v>0</v>
      </c>
      <c r="BL41" s="10">
        <f>SUM(BI41:BK41)</f>
        <v>0</v>
      </c>
      <c r="BM41" s="15">
        <f>AY41*$D$167</f>
        <v>0</v>
      </c>
      <c r="BN41" s="9">
        <f>BM41-BL41</f>
        <v>0</v>
      </c>
      <c r="BO41" s="48">
        <f>IF(BN41&gt;0,V41,W41)</f>
        <v>44.701702231458377</v>
      </c>
      <c r="BP41" s="48">
        <f xml:space="preserve"> IF(BN41 &gt;0, S41*T41^(2-N41), S41*U41^(N41+2))</f>
        <v>45.778742555261239</v>
      </c>
      <c r="BQ41" s="48">
        <f>IF(BN41&gt;0, S41*T41^(3-N41), S41*U41^(N41+3))</f>
        <v>46.881733028637626</v>
      </c>
      <c r="BR41" s="46">
        <f>BN41/BP41</f>
        <v>0</v>
      </c>
      <c r="BS41" s="59" t="e">
        <f>BL41/BM41</f>
        <v>#DIV/0!</v>
      </c>
      <c r="BT41" s="16">
        <f>BB41+BL41+BV41</f>
        <v>44</v>
      </c>
      <c r="BU41" s="64">
        <f>BC41+BM41+BW41</f>
        <v>0</v>
      </c>
      <c r="BV41" s="84">
        <v>44</v>
      </c>
      <c r="BW41" s="15">
        <f>AZ41*$D$170</f>
        <v>0</v>
      </c>
      <c r="BX41" s="37">
        <f>BW41-BV41</f>
        <v>-44</v>
      </c>
      <c r="BY41" s="51">
        <f>BX41*(BX41&lt;&gt;0)</f>
        <v>-44</v>
      </c>
      <c r="BZ41" s="26">
        <f>BY41/$BY$162</f>
        <v>-3.4428794992175285E-2</v>
      </c>
      <c r="CA41" s="47">
        <f>BZ41 * $BX$162</f>
        <v>-44</v>
      </c>
      <c r="CB41" s="48">
        <f>IF(CA41&gt;0, V41, W41)</f>
        <v>44.701702231458377</v>
      </c>
      <c r="CC41" s="48">
        <f>IF(BX41&gt;0, S41*T41^(2-N41), S41*U41^(N41+2))</f>
        <v>45.778742555261239</v>
      </c>
      <c r="CD41" s="60">
        <f>CA41/CB41</f>
        <v>-0.98430256127999172</v>
      </c>
      <c r="CE41" s="61">
        <v>0</v>
      </c>
      <c r="CF41" s="15">
        <f>AZ41*$CE$165</f>
        <v>0</v>
      </c>
      <c r="CG41" s="37">
        <f>CF41-CE41</f>
        <v>0</v>
      </c>
      <c r="CH41" s="51">
        <f>CG41*(CG41&lt;&gt;0)</f>
        <v>0</v>
      </c>
      <c r="CI41" s="26">
        <f>CH41/$CH$162</f>
        <v>0</v>
      </c>
      <c r="CJ41" s="47">
        <f>CI41 * $CG$162</f>
        <v>0</v>
      </c>
      <c r="CK41" s="48">
        <f>IF(CA41&gt;0,V41,W41)</f>
        <v>44.701702231458377</v>
      </c>
      <c r="CL41" s="60">
        <f>CJ41/CK41</f>
        <v>0</v>
      </c>
      <c r="CM41" s="65">
        <f>N41</f>
        <v>0</v>
      </c>
      <c r="CN41" s="73">
        <f>BT41+BV41</f>
        <v>88</v>
      </c>
      <c r="CO41">
        <f>E41/$E$162</f>
        <v>9.6178576313124663E-3</v>
      </c>
      <c r="CP41">
        <f>MAX(0,L41)</f>
        <v>0.79248191386734401</v>
      </c>
      <c r="CQ41">
        <f>CP41/$CP$162</f>
        <v>8.8780846265020617E-3</v>
      </c>
      <c r="CR41">
        <f>CO41*CQ41*AO41</f>
        <v>0</v>
      </c>
      <c r="CS41">
        <f>CR41/$CR$162</f>
        <v>0</v>
      </c>
      <c r="CT41" s="1">
        <f>$CT$164*CS41</f>
        <v>0</v>
      </c>
      <c r="CU41" s="84">
        <v>0</v>
      </c>
      <c r="CV41" s="1">
        <f>CT41-CU41</f>
        <v>0</v>
      </c>
      <c r="CW41" t="e">
        <f>CU41/CT41</f>
        <v>#DIV/0!</v>
      </c>
    </row>
    <row r="42" spans="1:101" x14ac:dyDescent="0.2">
      <c r="A42" s="32" t="s">
        <v>221</v>
      </c>
      <c r="B42">
        <v>1</v>
      </c>
      <c r="C42">
        <v>1</v>
      </c>
      <c r="D42">
        <v>0.45365561326408299</v>
      </c>
      <c r="E42">
        <v>0.54634438673591601</v>
      </c>
      <c r="F42">
        <v>0.72423398328690802</v>
      </c>
      <c r="G42">
        <v>0.72423398328690802</v>
      </c>
      <c r="H42">
        <v>0.426870037609694</v>
      </c>
      <c r="I42">
        <v>0.22335979941496001</v>
      </c>
      <c r="J42">
        <v>0.308780838098412</v>
      </c>
      <c r="K42">
        <v>0.472894889313347</v>
      </c>
      <c r="L42">
        <v>0.56056988554441201</v>
      </c>
      <c r="M42">
        <v>0.103909925098585</v>
      </c>
      <c r="N42" s="21">
        <v>0</v>
      </c>
      <c r="O42">
        <v>1.0107727169771601</v>
      </c>
      <c r="P42">
        <v>1</v>
      </c>
      <c r="Q42">
        <v>1.00636942046443</v>
      </c>
      <c r="R42">
        <v>1</v>
      </c>
      <c r="S42">
        <v>1.6100000143051101</v>
      </c>
      <c r="T42" s="27">
        <f>IF(C42,P42,R42)</f>
        <v>1</v>
      </c>
      <c r="U42" s="27">
        <f>IF(D42 = 0,O42,Q42)</f>
        <v>1.00636942046443</v>
      </c>
      <c r="V42" s="39">
        <f>S42*T42^(1-N42)</f>
        <v>1.6100000143051101</v>
      </c>
      <c r="W42" s="38">
        <f>S42*U42^(N42+1)</f>
        <v>1.6202547813439576</v>
      </c>
      <c r="X42" s="44">
        <f>0.5 * (D42-MAX($D$3:$D$161))/(MIN($D$3:$D$161)-MAX($D$3:$D$161)) + 0.75</f>
        <v>1.0274501830012199</v>
      </c>
      <c r="Y42" s="44">
        <f>AVERAGE(D42, F42, G42, H42, I42, J42, K42)</f>
        <v>0.47628987775347315</v>
      </c>
      <c r="Z42" s="22">
        <f>AI42^N42</f>
        <v>1</v>
      </c>
      <c r="AA42" s="22">
        <f>(Z42+AB42)/2</f>
        <v>1</v>
      </c>
      <c r="AB42" s="22">
        <f>AM42^N42</f>
        <v>1</v>
      </c>
      <c r="AC42" s="22">
        <v>1</v>
      </c>
      <c r="AD42" s="22">
        <v>1</v>
      </c>
      <c r="AE42" s="22">
        <v>1</v>
      </c>
      <c r="AF42" s="22">
        <f>PERCENTILE($L$2:$L$161, 0.05)</f>
        <v>3.1959274844086248E-2</v>
      </c>
      <c r="AG42" s="22">
        <f>PERCENTILE($L$2:$L$161, 0.95)</f>
        <v>0.96084751578162397</v>
      </c>
      <c r="AH42" s="22">
        <f>MIN(MAX(L42,AF42), AG42)</f>
        <v>0.56056988554441201</v>
      </c>
      <c r="AI42" s="22">
        <f>AH42-$AH$162+1</f>
        <v>1.5286106107003259</v>
      </c>
      <c r="AJ42" s="22">
        <f>PERCENTILE($M$2:$M$161, 0.02)</f>
        <v>-1.0036119965489139</v>
      </c>
      <c r="AK42" s="22">
        <f>PERCENTILE($M$2:$M$161, 0.98)</f>
        <v>1.7030888460407052</v>
      </c>
      <c r="AL42" s="22">
        <f>MIN(MAX(M42,AJ42), AK42)</f>
        <v>0.103909925098585</v>
      </c>
      <c r="AM42" s="22">
        <f>AL42-$AL$162 + 1</f>
        <v>2.107521921647499</v>
      </c>
      <c r="AN42" s="46">
        <v>0</v>
      </c>
      <c r="AO42" s="77">
        <v>0</v>
      </c>
      <c r="AP42" s="77">
        <v>0</v>
      </c>
      <c r="AQ42" s="21">
        <v>1</v>
      </c>
      <c r="AR42" s="17">
        <f>(AI42^4)*AB42*AE42*AN42</f>
        <v>0</v>
      </c>
      <c r="AS42" s="17">
        <f>(AM42^4) *Z42*AC42*AO42</f>
        <v>0</v>
      </c>
      <c r="AT42" s="17">
        <f>(AM42^4)*AA42*AP42*AQ42</f>
        <v>0</v>
      </c>
      <c r="AU42" s="17">
        <f>MIN(AR42, 0.05*AR$162)</f>
        <v>0</v>
      </c>
      <c r="AV42" s="17">
        <f>MIN(AS42, 0.05*AS$162)</f>
        <v>0</v>
      </c>
      <c r="AW42" s="17">
        <f>MIN(AT42, 0.05*AT$162)</f>
        <v>0</v>
      </c>
      <c r="AX42" s="14">
        <f>AU42/$AU$162</f>
        <v>0</v>
      </c>
      <c r="AY42" s="14">
        <f>AV42/$AV$162</f>
        <v>0</v>
      </c>
      <c r="AZ42" s="62">
        <f>AW42/$AW$162</f>
        <v>0</v>
      </c>
      <c r="BA42" s="21">
        <f>N42</f>
        <v>0</v>
      </c>
      <c r="BB42" s="84">
        <v>0</v>
      </c>
      <c r="BC42" s="15">
        <f>$D$168*AX42</f>
        <v>0</v>
      </c>
      <c r="BD42" s="19">
        <f>BC42-BB42</f>
        <v>0</v>
      </c>
      <c r="BE42" s="58">
        <f>(IF(BD42 &gt; 0, V42, W42))</f>
        <v>1.6202547813439576</v>
      </c>
      <c r="BF42" s="58">
        <f>IF(BD42&gt;0, S42*(T42^(2-N42)), S42*(U42^(N42 + 2)))</f>
        <v>1.6305748653058403</v>
      </c>
      <c r="BG42" s="46">
        <f>BD42/BE42</f>
        <v>0</v>
      </c>
      <c r="BH42" s="59" t="e">
        <f>BB42/BC42</f>
        <v>#DIV/0!</v>
      </c>
      <c r="BI42" s="84">
        <v>0</v>
      </c>
      <c r="BJ42" s="84">
        <v>514</v>
      </c>
      <c r="BK42" s="84">
        <v>0</v>
      </c>
      <c r="BL42" s="10">
        <f>SUM(BI42:BK42)</f>
        <v>514</v>
      </c>
      <c r="BM42" s="15">
        <f>AY42*$D$167</f>
        <v>0</v>
      </c>
      <c r="BN42" s="9">
        <f>BM42-BL42</f>
        <v>-514</v>
      </c>
      <c r="BO42" s="48">
        <f>IF(BN42&gt;0,V42,W42)</f>
        <v>1.6202547813439576</v>
      </c>
      <c r="BP42" s="48">
        <f xml:space="preserve"> IF(BN42 &gt;0, S42*T42^(2-N42), S42*U42^(N42+2))</f>
        <v>1.6305748653058403</v>
      </c>
      <c r="BQ42" s="48">
        <f>IF(BN42&gt;0, S42*T42^(3-N42), S42*U42^(N42+3))</f>
        <v>1.6409606822217044</v>
      </c>
      <c r="BR42" s="46">
        <f>BN42/BP42</f>
        <v>-315.22624991744317</v>
      </c>
      <c r="BS42" s="59" t="e">
        <f>BL42/BM42</f>
        <v>#DIV/0!</v>
      </c>
      <c r="BT42" s="16">
        <f>BB42+BL42+BV42</f>
        <v>623</v>
      </c>
      <c r="BU42" s="64">
        <f>BC42+BM42+BW42</f>
        <v>0</v>
      </c>
      <c r="BV42" s="84">
        <v>109</v>
      </c>
      <c r="BW42" s="15">
        <f>AZ42*$D$170</f>
        <v>0</v>
      </c>
      <c r="BX42" s="37">
        <f>BW42-BV42</f>
        <v>-109</v>
      </c>
      <c r="BY42" s="51">
        <f>BX42*(BX42&lt;&gt;0)</f>
        <v>-109</v>
      </c>
      <c r="BZ42" s="26">
        <f>BY42/$BY$162</f>
        <v>-8.5289514866979679E-2</v>
      </c>
      <c r="CA42" s="47">
        <f>BZ42 * $BX$162</f>
        <v>-108.99999999999999</v>
      </c>
      <c r="CB42" s="48">
        <f>IF(CA42&gt;0, V42, W42)</f>
        <v>1.6202547813439576</v>
      </c>
      <c r="CC42" s="48">
        <f>IF(BX42&gt;0, S42*T42^(2-N42), S42*U42^(N42+2))</f>
        <v>1.6305748653058403</v>
      </c>
      <c r="CD42" s="60">
        <f>CA42/CB42</f>
        <v>-67.273370370545933</v>
      </c>
      <c r="CE42" s="61">
        <v>0</v>
      </c>
      <c r="CF42" s="15">
        <f>AZ42*$CE$165</f>
        <v>0</v>
      </c>
      <c r="CG42" s="37">
        <f>CF42-CE42</f>
        <v>0</v>
      </c>
      <c r="CH42" s="51">
        <f>CG42*(CG42&lt;&gt;0)</f>
        <v>0</v>
      </c>
      <c r="CI42" s="26">
        <f>CH42/$CH$162</f>
        <v>0</v>
      </c>
      <c r="CJ42" s="47">
        <f>CI42 * $CG$162</f>
        <v>0</v>
      </c>
      <c r="CK42" s="48">
        <f>IF(CA42&gt;0,V42,W42)</f>
        <v>1.6202547813439576</v>
      </c>
      <c r="CL42" s="60">
        <f>CJ42/CK42</f>
        <v>0</v>
      </c>
      <c r="CM42" s="65">
        <f>N42</f>
        <v>0</v>
      </c>
      <c r="CN42" s="73">
        <f>BT42+BV42</f>
        <v>732</v>
      </c>
      <c r="CO42">
        <f>E42/$E$162</f>
        <v>9.8593855403446649E-3</v>
      </c>
      <c r="CP42">
        <f>MAX(0,L42)</f>
        <v>0.56056988554441201</v>
      </c>
      <c r="CQ42">
        <f>CP42/$CP$162</f>
        <v>6.2800005853066625E-3</v>
      </c>
      <c r="CR42">
        <f>CO42*CQ42*AO42</f>
        <v>0</v>
      </c>
      <c r="CS42">
        <f>CR42/$CR$162</f>
        <v>0</v>
      </c>
      <c r="CT42" s="1">
        <f>$CT$164*CS42</f>
        <v>0</v>
      </c>
      <c r="CU42" s="84">
        <v>0</v>
      </c>
      <c r="CV42" s="1">
        <f>CT42-CU42</f>
        <v>0</v>
      </c>
      <c r="CW42" t="e">
        <f>CU42/CT42</f>
        <v>#DIV/0!</v>
      </c>
    </row>
    <row r="43" spans="1:101" x14ac:dyDescent="0.2">
      <c r="A43" s="32" t="s">
        <v>149</v>
      </c>
      <c r="B43">
        <v>1</v>
      </c>
      <c r="C43">
        <v>1</v>
      </c>
      <c r="D43">
        <v>0.952247191011236</v>
      </c>
      <c r="E43">
        <v>4.7752808988763898E-2</v>
      </c>
      <c r="F43">
        <v>0.88918918918918899</v>
      </c>
      <c r="G43">
        <v>0.29729729729729698</v>
      </c>
      <c r="H43">
        <v>0.55284552845528401</v>
      </c>
      <c r="I43">
        <v>0.36585365853658502</v>
      </c>
      <c r="J43">
        <v>0.44973387596550601</v>
      </c>
      <c r="K43">
        <v>0.48086601506939702</v>
      </c>
      <c r="L43">
        <v>-7.8341588590226094E-2</v>
      </c>
      <c r="M43">
        <v>0.43236960404182101</v>
      </c>
      <c r="N43" s="21">
        <v>0</v>
      </c>
      <c r="O43">
        <v>1.0070513202750599</v>
      </c>
      <c r="P43">
        <v>0.99098948179718105</v>
      </c>
      <c r="Q43">
        <v>1.0023440797971399</v>
      </c>
      <c r="R43">
        <v>0.99601749078713497</v>
      </c>
      <c r="S43">
        <v>79.360000610351506</v>
      </c>
      <c r="T43" s="27">
        <f>IF(C43,P43,R43)</f>
        <v>0.99098948179718105</v>
      </c>
      <c r="U43" s="27">
        <f>IF(D43 = 0,O43,Q43)</f>
        <v>1.0023440797971399</v>
      </c>
      <c r="V43" s="39">
        <f>S43*T43^(1-N43)</f>
        <v>78.644925880276205</v>
      </c>
      <c r="W43" s="38">
        <f>S43*U43^(N43+1)</f>
        <v>79.546026784483246</v>
      </c>
      <c r="X43" s="44">
        <f>0.5 * (D43-MAX($D$3:$D$161))/(MIN($D$3:$D$161)-MAX($D$3:$D$161)) + 0.75</f>
        <v>0.77369363174031636</v>
      </c>
      <c r="Y43" s="44">
        <f>AVERAGE(D43, F43, G43, H43, I43, J43, K43)</f>
        <v>0.56971896507492781</v>
      </c>
      <c r="Z43" s="22">
        <f>AI43^N43</f>
        <v>1</v>
      </c>
      <c r="AA43" s="22">
        <f>(Z43+AB43)/2</f>
        <v>1</v>
      </c>
      <c r="AB43" s="22">
        <f>AM43^N43</f>
        <v>1</v>
      </c>
      <c r="AC43" s="22">
        <v>1</v>
      </c>
      <c r="AD43" s="22">
        <v>1</v>
      </c>
      <c r="AE43" s="22">
        <v>1</v>
      </c>
      <c r="AF43" s="22">
        <f>PERCENTILE($L$2:$L$161, 0.05)</f>
        <v>3.1959274844086248E-2</v>
      </c>
      <c r="AG43" s="22">
        <f>PERCENTILE($L$2:$L$161, 0.95)</f>
        <v>0.96084751578162397</v>
      </c>
      <c r="AH43" s="22">
        <f>MIN(MAX(L43,AF43), AG43)</f>
        <v>3.1959274844086248E-2</v>
      </c>
      <c r="AI43" s="22">
        <f>AH43-$AH$162+1</f>
        <v>1</v>
      </c>
      <c r="AJ43" s="22">
        <f>PERCENTILE($M$2:$M$161, 0.02)</f>
        <v>-1.0036119965489139</v>
      </c>
      <c r="AK43" s="22">
        <f>PERCENTILE($M$2:$M$161, 0.98)</f>
        <v>1.7030888460407052</v>
      </c>
      <c r="AL43" s="22">
        <f>MIN(MAX(M43,AJ43), AK43)</f>
        <v>0.43236960404182101</v>
      </c>
      <c r="AM43" s="22">
        <f>AL43-$AL$162 + 1</f>
        <v>2.4359816005907349</v>
      </c>
      <c r="AN43" s="46">
        <v>1</v>
      </c>
      <c r="AO43" s="49">
        <v>1</v>
      </c>
      <c r="AP43" s="49">
        <v>1</v>
      </c>
      <c r="AQ43" s="21">
        <v>1</v>
      </c>
      <c r="AR43" s="17">
        <f>(AI43^4)*AB43*AE43*AN43</f>
        <v>1</v>
      </c>
      <c r="AS43" s="17">
        <f>(AM43^4) *Z43*AC43*AO43</f>
        <v>35.21243146172862</v>
      </c>
      <c r="AT43" s="17">
        <f>(AM43^4)*AA43*AP43*AQ43</f>
        <v>35.21243146172862</v>
      </c>
      <c r="AU43" s="17">
        <f>MIN(AR43, 0.05*AR$162)</f>
        <v>1</v>
      </c>
      <c r="AV43" s="17">
        <f>MIN(AS43, 0.05*AS$162)</f>
        <v>35.21243146172862</v>
      </c>
      <c r="AW43" s="17">
        <f>MIN(AT43, 0.05*AT$162)</f>
        <v>35.21243146172862</v>
      </c>
      <c r="AX43" s="14">
        <f>AU43/$AU$162</f>
        <v>2.3178934647035097E-3</v>
      </c>
      <c r="AY43" s="14">
        <f>AV43/$AV$162</f>
        <v>9.8614571876850486E-3</v>
      </c>
      <c r="AZ43" s="62">
        <f>AW43/$AW$162</f>
        <v>7.8397820125003272E-3</v>
      </c>
      <c r="BA43" s="21">
        <f>N43</f>
        <v>0</v>
      </c>
      <c r="BB43" s="84">
        <v>238</v>
      </c>
      <c r="BC43" s="15">
        <f>$D$168*AX43</f>
        <v>318.3232631881271</v>
      </c>
      <c r="BD43" s="19">
        <f>BC43-BB43</f>
        <v>80.3232631881271</v>
      </c>
      <c r="BE43" s="58">
        <f>(IF(BD43 &gt; 0, V43, W43))</f>
        <v>78.644925880276205</v>
      </c>
      <c r="BF43" s="58">
        <f>IF(BD43&gt;0, S43*(T43^(2-N43)), S43*(U43^(N43 + 2)))</f>
        <v>77.936294344072635</v>
      </c>
      <c r="BG43" s="46">
        <f>BD43/BE43</f>
        <v>1.0213406941269916</v>
      </c>
      <c r="BH43" s="59">
        <f>BB43/BC43</f>
        <v>0.74766763074850562</v>
      </c>
      <c r="BI43" s="84">
        <v>238</v>
      </c>
      <c r="BJ43" s="84">
        <v>159</v>
      </c>
      <c r="BK43" s="84">
        <v>0</v>
      </c>
      <c r="BL43" s="10">
        <f>SUM(BI43:BK43)</f>
        <v>397</v>
      </c>
      <c r="BM43" s="15">
        <f>AY43*$D$167</f>
        <v>1883.3410937040906</v>
      </c>
      <c r="BN43" s="9">
        <f>BM43-BL43</f>
        <v>1486.3410937040906</v>
      </c>
      <c r="BO43" s="48">
        <f>IF(BN43&gt;0,V43,W43)</f>
        <v>78.644925880276205</v>
      </c>
      <c r="BP43" s="48">
        <f xml:space="preserve"> IF(BN43 &gt;0, S43*T43^(2-N43), S43*U43^(N43+2))</f>
        <v>77.936294344072635</v>
      </c>
      <c r="BQ43" s="48">
        <f>IF(BN43&gt;0, S43*T43^(3-N43), S43*U43^(N43+3))</f>
        <v>77.2340479452251</v>
      </c>
      <c r="BR43" s="46">
        <f>BN43/BP43</f>
        <v>19.071231269249239</v>
      </c>
      <c r="BS43" s="59">
        <f>BL43/BM43</f>
        <v>0.21079559158303823</v>
      </c>
      <c r="BT43" s="16">
        <f>BB43+BL43+BV43</f>
        <v>635</v>
      </c>
      <c r="BU43" s="64">
        <f>BC43+BM43+BW43</f>
        <v>2280.3208898236335</v>
      </c>
      <c r="BV43" s="84">
        <v>0</v>
      </c>
      <c r="BW43" s="15">
        <f>AZ43*$D$170</f>
        <v>78.656532931415782</v>
      </c>
      <c r="BX43" s="37">
        <f>BW43-BV43</f>
        <v>78.656532931415782</v>
      </c>
      <c r="BY43" s="51">
        <f>BX43*(BX43&lt;&gt;0)</f>
        <v>78.656532931415782</v>
      </c>
      <c r="BZ43" s="26">
        <f>BY43/$BY$162</f>
        <v>6.1546582888431775E-2</v>
      </c>
      <c r="CA43" s="47">
        <f>BZ43 * $BX$162</f>
        <v>78.656532931415782</v>
      </c>
      <c r="CB43" s="48">
        <f>IF(CA43&gt;0, V43, W43)</f>
        <v>78.644925880276205</v>
      </c>
      <c r="CC43" s="48">
        <f>IF(BX43&gt;0, S43*T43^(2-N43), S43*U43^(N43+2))</f>
        <v>77.936294344072635</v>
      </c>
      <c r="CD43" s="60">
        <f>CA43/CB43</f>
        <v>1.0001475880485571</v>
      </c>
      <c r="CE43" s="61">
        <v>0</v>
      </c>
      <c r="CF43" s="15">
        <f>AZ43*$CE$165</f>
        <v>50.386278994339605</v>
      </c>
      <c r="CG43" s="37">
        <f>CF43-CE43</f>
        <v>50.386278994339605</v>
      </c>
      <c r="CH43" s="51">
        <f>CG43*(CG43&lt;&gt;0)</f>
        <v>50.386278994339605</v>
      </c>
      <c r="CI43" s="26">
        <f>CH43/$CH$162</f>
        <v>7.8397820125003306E-3</v>
      </c>
      <c r="CJ43" s="47">
        <f>CI43 * $CG$162</f>
        <v>50.386278994339612</v>
      </c>
      <c r="CK43" s="48">
        <f>IF(CA43&gt;0,V43,W43)</f>
        <v>78.644925880276205</v>
      </c>
      <c r="CL43" s="60">
        <f>CJ43/CK43</f>
        <v>0.64068060882966982</v>
      </c>
      <c r="CM43" s="65">
        <f>N43</f>
        <v>0</v>
      </c>
      <c r="CN43" s="73">
        <f>BT43+BV43</f>
        <v>635</v>
      </c>
      <c r="CO43">
        <f>E43/$E$162</f>
        <v>8.6175197528337458E-4</v>
      </c>
      <c r="CP43">
        <f>MAX(0,L43)</f>
        <v>0</v>
      </c>
      <c r="CQ43">
        <f>CP43/$CP$162</f>
        <v>0</v>
      </c>
      <c r="CR43">
        <f>CO43*CQ43*AO43</f>
        <v>0</v>
      </c>
      <c r="CS43">
        <f>CR43/$CR$162</f>
        <v>0</v>
      </c>
      <c r="CT43" s="1">
        <f>$CT$164*CS43</f>
        <v>0</v>
      </c>
      <c r="CU43" s="84">
        <v>0</v>
      </c>
      <c r="CV43" s="1">
        <f>CT43-CU43</f>
        <v>0</v>
      </c>
      <c r="CW43" t="e">
        <f>CU43/CT43</f>
        <v>#DIV/0!</v>
      </c>
    </row>
    <row r="44" spans="1:101" x14ac:dyDescent="0.2">
      <c r="A44" s="32" t="s">
        <v>234</v>
      </c>
      <c r="B44">
        <v>1</v>
      </c>
      <c r="C44">
        <v>1</v>
      </c>
      <c r="D44">
        <v>0.877347183379944</v>
      </c>
      <c r="E44">
        <v>0.12265281662005501</v>
      </c>
      <c r="F44">
        <v>0.993643226062773</v>
      </c>
      <c r="G44">
        <v>0.328963051251489</v>
      </c>
      <c r="H44">
        <v>7.3129962390305003E-2</v>
      </c>
      <c r="I44">
        <v>0.74592561638111099</v>
      </c>
      <c r="J44">
        <v>0.23355837016025699</v>
      </c>
      <c r="K44">
        <v>0.36541983513232801</v>
      </c>
      <c r="L44">
        <v>0.26784544838302998</v>
      </c>
      <c r="M44">
        <v>-0.30862799655941098</v>
      </c>
      <c r="N44" s="21">
        <v>-1</v>
      </c>
      <c r="O44">
        <v>1.0279483758735199</v>
      </c>
      <c r="P44">
        <v>0.99112227968496802</v>
      </c>
      <c r="Q44">
        <v>1.0049244830341</v>
      </c>
      <c r="R44">
        <v>0.99184841161424697</v>
      </c>
      <c r="S44">
        <v>1.62999999523162</v>
      </c>
      <c r="T44" s="27">
        <f>IF(C44,P44,R44)</f>
        <v>0.99112227968496802</v>
      </c>
      <c r="U44" s="27">
        <f>IF(D44 = 0,O44,Q44)</f>
        <v>1.0049244830341</v>
      </c>
      <c r="V44" s="39">
        <f>S44*T44^(1-N44)</f>
        <v>1.6011870937752315</v>
      </c>
      <c r="W44" s="38">
        <f>S44*U44^(N44+1)</f>
        <v>1.62999999523162</v>
      </c>
      <c r="X44" s="44">
        <f>0.5 * (D44-MAX($D$3:$D$161))/(MIN($D$3:$D$161)-MAX($D$3:$D$161)) + 0.75</f>
        <v>0.81181374542496942</v>
      </c>
      <c r="Y44" s="44">
        <f>AVERAGE(D44, F44, G44, H44, I44, J44, K44)</f>
        <v>0.51685532067974393</v>
      </c>
      <c r="Z44" s="22">
        <f>AI44^N44</f>
        <v>0.80913600411639308</v>
      </c>
      <c r="AA44" s="22">
        <f>(Z44+AB44)/2</f>
        <v>0.69955603734531224</v>
      </c>
      <c r="AB44" s="22">
        <f>AM44^N44</f>
        <v>0.5899760705742314</v>
      </c>
      <c r="AC44" s="22">
        <v>1</v>
      </c>
      <c r="AD44" s="22">
        <v>1</v>
      </c>
      <c r="AE44" s="22">
        <v>1</v>
      </c>
      <c r="AF44" s="22">
        <f>PERCENTILE($L$2:$L$161, 0.05)</f>
        <v>3.1959274844086248E-2</v>
      </c>
      <c r="AG44" s="22">
        <f>PERCENTILE($L$2:$L$161, 0.95)</f>
        <v>0.96084751578162397</v>
      </c>
      <c r="AH44" s="22">
        <f>MIN(MAX(L44,AF44), AG44)</f>
        <v>0.26784544838302998</v>
      </c>
      <c r="AI44" s="22">
        <f>AH44-$AH$162+1</f>
        <v>1.2358861735389437</v>
      </c>
      <c r="AJ44" s="22">
        <f>PERCENTILE($M$2:$M$161, 0.02)</f>
        <v>-1.0036119965489139</v>
      </c>
      <c r="AK44" s="22">
        <f>PERCENTILE($M$2:$M$161, 0.98)</f>
        <v>1.7030888460407052</v>
      </c>
      <c r="AL44" s="22">
        <f>MIN(MAX(M44,AJ44), AK44)</f>
        <v>-0.30862799655941098</v>
      </c>
      <c r="AM44" s="22">
        <f>AL44-$AL$162 + 1</f>
        <v>1.6949839999895029</v>
      </c>
      <c r="AN44" s="46">
        <v>0</v>
      </c>
      <c r="AO44" s="77">
        <v>0</v>
      </c>
      <c r="AP44" s="77">
        <v>0</v>
      </c>
      <c r="AQ44" s="21">
        <v>1</v>
      </c>
      <c r="AR44" s="17">
        <f>(AI44^4)*AB44*AE44*AN44</f>
        <v>0</v>
      </c>
      <c r="AS44" s="17">
        <f>(AM44^4) *Z44*AC44*AO44</f>
        <v>0</v>
      </c>
      <c r="AT44" s="17">
        <f>(AM44^4)*AA44*AP44*AQ44</f>
        <v>0</v>
      </c>
      <c r="AU44" s="17">
        <f>MIN(AR44, 0.05*AR$162)</f>
        <v>0</v>
      </c>
      <c r="AV44" s="17">
        <f>MIN(AS44, 0.05*AS$162)</f>
        <v>0</v>
      </c>
      <c r="AW44" s="17">
        <f>MIN(AT44, 0.05*AT$162)</f>
        <v>0</v>
      </c>
      <c r="AX44" s="14">
        <f>AU44/$AU$162</f>
        <v>0</v>
      </c>
      <c r="AY44" s="14">
        <f>AV44/$AV$162</f>
        <v>0</v>
      </c>
      <c r="AZ44" s="62">
        <f>AW44/$AW$162</f>
        <v>0</v>
      </c>
      <c r="BA44" s="21">
        <f>N44</f>
        <v>-1</v>
      </c>
      <c r="BB44" s="84">
        <v>0</v>
      </c>
      <c r="BC44" s="15">
        <f>$D$168*AX44</f>
        <v>0</v>
      </c>
      <c r="BD44" s="19">
        <f>BC44-BB44</f>
        <v>0</v>
      </c>
      <c r="BE44" s="58">
        <f>(IF(BD44 &gt; 0, V44, W44))</f>
        <v>1.62999999523162</v>
      </c>
      <c r="BF44" s="58">
        <f>IF(BD44&gt;0, S44*(T44^(2-N44)), S44*(U44^(N44 + 2)))</f>
        <v>1.6380269025537211</v>
      </c>
      <c r="BG44" s="46">
        <f>BD44/BE44</f>
        <v>0</v>
      </c>
      <c r="BH44" s="59" t="e">
        <f>BB44/BC44</f>
        <v>#DIV/0!</v>
      </c>
      <c r="BI44" s="84">
        <v>0</v>
      </c>
      <c r="BJ44" s="84">
        <v>161</v>
      </c>
      <c r="BK44" s="84">
        <v>0</v>
      </c>
      <c r="BL44" s="10">
        <f>SUM(BI44:BK44)</f>
        <v>161</v>
      </c>
      <c r="BM44" s="15">
        <f>AY44*$D$167</f>
        <v>0</v>
      </c>
      <c r="BN44" s="9">
        <f>BM44-BL44</f>
        <v>-161</v>
      </c>
      <c r="BO44" s="48">
        <f>IF(BN44&gt;0,V44,W44)</f>
        <v>1.62999999523162</v>
      </c>
      <c r="BP44" s="48">
        <f xml:space="preserve"> IF(BN44 &gt;0, S44*T44^(2-N44), S44*U44^(N44+2))</f>
        <v>1.6380269025537211</v>
      </c>
      <c r="BQ44" s="48">
        <f>IF(BN44&gt;0, S44*T44^(3-N44), S44*U44^(N44+3))</f>
        <v>1.6460933382447462</v>
      </c>
      <c r="BR44" s="46">
        <f>BN44/BP44</f>
        <v>-98.288983989821745</v>
      </c>
      <c r="BS44" s="59" t="e">
        <f>BL44/BM44</f>
        <v>#DIV/0!</v>
      </c>
      <c r="BT44" s="16">
        <f>BB44+BL44+BV44</f>
        <v>247</v>
      </c>
      <c r="BU44" s="64">
        <f>BC44+BM44+BW44</f>
        <v>0</v>
      </c>
      <c r="BV44" s="84">
        <v>86</v>
      </c>
      <c r="BW44" s="15">
        <f>AZ44*$D$170</f>
        <v>0</v>
      </c>
      <c r="BX44" s="37">
        <f>BW44-BV44</f>
        <v>-86</v>
      </c>
      <c r="BY44" s="51">
        <f>BX44*(BX44&lt;&gt;0)</f>
        <v>-86</v>
      </c>
      <c r="BZ44" s="26">
        <f>BY44/$BY$162</f>
        <v>-6.7292644757433517E-2</v>
      </c>
      <c r="CA44" s="47">
        <f>BZ44 * $BX$162</f>
        <v>-86</v>
      </c>
      <c r="CB44" s="48">
        <f>IF(CA44&gt;0, V44, W44)</f>
        <v>1.62999999523162</v>
      </c>
      <c r="CC44" s="48">
        <f>IF(BX44&gt;0, S44*T44^(2-N44), S44*U44^(N44+2))</f>
        <v>1.6380269025537211</v>
      </c>
      <c r="CD44" s="60">
        <f>CA44/CB44</f>
        <v>-52.760736350664565</v>
      </c>
      <c r="CE44" s="61">
        <v>0</v>
      </c>
      <c r="CF44" s="15">
        <f>AZ44*$CE$165</f>
        <v>0</v>
      </c>
      <c r="CG44" s="37">
        <f>CF44-CE44</f>
        <v>0</v>
      </c>
      <c r="CH44" s="51">
        <f>CG44*(CG44&lt;&gt;0)</f>
        <v>0</v>
      </c>
      <c r="CI44" s="26">
        <f>CH44/$CH$162</f>
        <v>0</v>
      </c>
      <c r="CJ44" s="47">
        <f>CI44 * $CG$162</f>
        <v>0</v>
      </c>
      <c r="CK44" s="48">
        <f>IF(CA44&gt;0,V44,W44)</f>
        <v>1.62999999523162</v>
      </c>
      <c r="CL44" s="60">
        <f>CJ44/CK44</f>
        <v>0</v>
      </c>
      <c r="CM44" s="65">
        <f>N44</f>
        <v>-1</v>
      </c>
      <c r="CN44" s="73">
        <f>BT44+BV44</f>
        <v>333</v>
      </c>
      <c r="CO44">
        <f>E44/$E$162</f>
        <v>2.2134050171011294E-3</v>
      </c>
      <c r="CP44">
        <f>MAX(0,L44)</f>
        <v>0.26784544838302998</v>
      </c>
      <c r="CQ44">
        <f>CP44/$CP$162</f>
        <v>3.0006420537263935E-3</v>
      </c>
      <c r="CR44">
        <f>CO44*CQ44*AO44</f>
        <v>0</v>
      </c>
      <c r="CS44">
        <f>CR44/$CR$162</f>
        <v>0</v>
      </c>
      <c r="CT44" s="1">
        <f>$CT$164*CS44</f>
        <v>0</v>
      </c>
      <c r="CU44" s="84">
        <v>0</v>
      </c>
      <c r="CV44" s="1">
        <f>CT44-CU44</f>
        <v>0</v>
      </c>
      <c r="CW44" t="e">
        <f>CU44/CT44</f>
        <v>#DIV/0!</v>
      </c>
    </row>
    <row r="45" spans="1:101" x14ac:dyDescent="0.2">
      <c r="A45" s="32" t="s">
        <v>300</v>
      </c>
      <c r="B45">
        <v>1</v>
      </c>
      <c r="C45">
        <v>1</v>
      </c>
      <c r="D45">
        <v>0.499800239712345</v>
      </c>
      <c r="E45">
        <v>0.500199760287654</v>
      </c>
      <c r="F45">
        <v>0.57052046086610997</v>
      </c>
      <c r="G45">
        <v>0.22606277314263001</v>
      </c>
      <c r="H45">
        <v>0.45215211032177099</v>
      </c>
      <c r="I45">
        <v>0.19849561220225601</v>
      </c>
      <c r="J45">
        <v>0.29958339397714001</v>
      </c>
      <c r="K45">
        <v>0.32800762309395598</v>
      </c>
      <c r="L45">
        <v>0.839476556452183</v>
      </c>
      <c r="M45">
        <v>9.0505128751121704E-3</v>
      </c>
      <c r="N45" s="21">
        <v>0</v>
      </c>
      <c r="O45">
        <v>1.0010249275097001</v>
      </c>
      <c r="P45">
        <v>0.99653260432128798</v>
      </c>
      <c r="Q45">
        <v>1.0037639402726199</v>
      </c>
      <c r="R45">
        <v>0.99794004779635204</v>
      </c>
      <c r="S45">
        <v>125.459999084472</v>
      </c>
      <c r="T45" s="27">
        <f>IF(C45,P45,R45)</f>
        <v>0.99653260432128798</v>
      </c>
      <c r="U45" s="27">
        <f>IF(D45 = 0,O45,Q45)</f>
        <v>1.0037639402726199</v>
      </c>
      <c r="V45" s="39">
        <f>S45*T45^(1-N45)</f>
        <v>125.0249796257953</v>
      </c>
      <c r="W45" s="38">
        <f>S45*U45^(N45+1)</f>
        <v>125.93222302762891</v>
      </c>
      <c r="X45" s="44">
        <f>0.5 * (D45-MAX($D$3:$D$161))/(MIN($D$3:$D$161)-MAX($D$3:$D$161)) + 0.75</f>
        <v>1.0039650264335096</v>
      </c>
      <c r="Y45" s="44">
        <f>AVERAGE(D45, F45, G45, H45, I45, J45, K45)</f>
        <v>0.36780317333088686</v>
      </c>
      <c r="Z45" s="22">
        <f>AI45^N45</f>
        <v>1</v>
      </c>
      <c r="AA45" s="22">
        <f>(Z45+AB45)/2</f>
        <v>1</v>
      </c>
      <c r="AB45" s="22">
        <f>AM45^N45</f>
        <v>1</v>
      </c>
      <c r="AC45" s="22">
        <v>1</v>
      </c>
      <c r="AD45" s="22">
        <v>1</v>
      </c>
      <c r="AE45" s="22">
        <v>1</v>
      </c>
      <c r="AF45" s="22">
        <f>PERCENTILE($L$2:$L$161, 0.05)</f>
        <v>3.1959274844086248E-2</v>
      </c>
      <c r="AG45" s="22">
        <f>PERCENTILE($L$2:$L$161, 0.95)</f>
        <v>0.96084751578162397</v>
      </c>
      <c r="AH45" s="22">
        <f>MIN(MAX(L45,AF45), AG45)</f>
        <v>0.839476556452183</v>
      </c>
      <c r="AI45" s="22">
        <f>AH45-$AH$162+1</f>
        <v>1.8075172816080967</v>
      </c>
      <c r="AJ45" s="22">
        <f>PERCENTILE($M$2:$M$161, 0.02)</f>
        <v>-1.0036119965489139</v>
      </c>
      <c r="AK45" s="22">
        <f>PERCENTILE($M$2:$M$161, 0.98)</f>
        <v>1.7030888460407052</v>
      </c>
      <c r="AL45" s="22">
        <f>MIN(MAX(M45,AJ45), AK45)</f>
        <v>9.0505128751121704E-3</v>
      </c>
      <c r="AM45" s="22">
        <f>AL45-$AL$162 + 1</f>
        <v>2.0126625094240262</v>
      </c>
      <c r="AN45" s="46">
        <v>0</v>
      </c>
      <c r="AO45" s="68">
        <v>0.64</v>
      </c>
      <c r="AP45" s="49">
        <v>1</v>
      </c>
      <c r="AQ45" s="21">
        <v>1</v>
      </c>
      <c r="AR45" s="17">
        <f>(AI45^4)*AB45*AE45*AN45</f>
        <v>0</v>
      </c>
      <c r="AS45" s="17">
        <f>(AM45^4) *Z45*AC45*AO45</f>
        <v>10.501801413838638</v>
      </c>
      <c r="AT45" s="17">
        <f>(AM45^4)*AA45*AP45*AQ45</f>
        <v>16.409064709122873</v>
      </c>
      <c r="AU45" s="17">
        <f>MIN(AR45, 0.05*AR$162)</f>
        <v>0</v>
      </c>
      <c r="AV45" s="17">
        <f>MIN(AS45, 0.05*AS$162)</f>
        <v>10.501801413838638</v>
      </c>
      <c r="AW45" s="17">
        <f>MIN(AT45, 0.05*AT$162)</f>
        <v>16.409064709122873</v>
      </c>
      <c r="AX45" s="14">
        <f>AU45/$AU$162</f>
        <v>0</v>
      </c>
      <c r="AY45" s="14">
        <f>AV45/$AV$162</f>
        <v>2.9410938335428429E-3</v>
      </c>
      <c r="AZ45" s="62">
        <f>AW45/$AW$162</f>
        <v>3.6533543697019142E-3</v>
      </c>
      <c r="BA45" s="21">
        <f>N45</f>
        <v>0</v>
      </c>
      <c r="BB45" s="84">
        <v>0</v>
      </c>
      <c r="BC45" s="15">
        <f>$D$168*AX45</f>
        <v>0</v>
      </c>
      <c r="BD45" s="19">
        <f>BC45-BB45</f>
        <v>0</v>
      </c>
      <c r="BE45" s="58">
        <f>(IF(BD45 &gt; 0, V45, W45))</f>
        <v>125.93222302762891</v>
      </c>
      <c r="BF45" s="58">
        <f>IF(BD45&gt;0, S45*(T45^(2-N45)), S45*(U45^(N45 + 2)))</f>
        <v>126.40622439350315</v>
      </c>
      <c r="BG45" s="46">
        <f>BD45/BE45</f>
        <v>0</v>
      </c>
      <c r="BH45" s="59" t="e">
        <f>BB45/BC45</f>
        <v>#DIV/0!</v>
      </c>
      <c r="BI45" s="84">
        <v>0</v>
      </c>
      <c r="BJ45" s="84">
        <v>4140</v>
      </c>
      <c r="BK45" s="84">
        <v>0</v>
      </c>
      <c r="BL45" s="10">
        <f>SUM(BI45:BK45)</f>
        <v>4140</v>
      </c>
      <c r="BM45" s="15">
        <f>AY45*$D$167</f>
        <v>561.69010033001211</v>
      </c>
      <c r="BN45" s="9">
        <f>BM45-BL45</f>
        <v>-3578.3098996699878</v>
      </c>
      <c r="BO45" s="48">
        <f>IF(BN45&gt;0,V45,W45)</f>
        <v>125.93222302762891</v>
      </c>
      <c r="BP45" s="48">
        <f xml:space="preserve"> IF(BN45 &gt;0, S45*T45^(2-N45), S45*U45^(N45+2))</f>
        <v>126.40622439350315</v>
      </c>
      <c r="BQ45" s="48">
        <f>IF(BN45&gt;0, S45*T45^(3-N45), S45*U45^(N45+3))</f>
        <v>126.8820098722077</v>
      </c>
      <c r="BR45" s="46">
        <f>BN45/BP45</f>
        <v>-28.308019773857755</v>
      </c>
      <c r="BS45" s="59">
        <f>BL45/BM45</f>
        <v>7.3706123671533623</v>
      </c>
      <c r="BT45" s="16">
        <f>BB45+BL45+BV45</f>
        <v>4642</v>
      </c>
      <c r="BU45" s="64">
        <f>BC45+BM45+BW45</f>
        <v>598.34420472123145</v>
      </c>
      <c r="BV45" s="84">
        <v>502</v>
      </c>
      <c r="BW45" s="15">
        <f>AZ45*$D$170</f>
        <v>36.654104391219306</v>
      </c>
      <c r="BX45" s="37">
        <f>BW45-BV45</f>
        <v>-465.34589560878067</v>
      </c>
      <c r="BY45" s="51">
        <f>BX45*(BX45&lt;&gt;0)</f>
        <v>-465.34589560878067</v>
      </c>
      <c r="BZ45" s="26">
        <f>BY45/$BY$162</f>
        <v>-0.36412041909920251</v>
      </c>
      <c r="CA45" s="47">
        <f>BZ45 * $BX$162</f>
        <v>-465.34589560878067</v>
      </c>
      <c r="CB45" s="48">
        <f>IF(CA45&gt;0, V45, W45)</f>
        <v>125.93222302762891</v>
      </c>
      <c r="CC45" s="48">
        <f>IF(BX45&gt;0, S45*T45^(2-N45), S45*U45^(N45+2))</f>
        <v>126.40622439350315</v>
      </c>
      <c r="CD45" s="60">
        <f>CA45/CB45</f>
        <v>-3.6952090928045167</v>
      </c>
      <c r="CE45" s="61">
        <v>0</v>
      </c>
      <c r="CF45" s="15">
        <f>AZ45*$CE$165</f>
        <v>23.480108534074201</v>
      </c>
      <c r="CG45" s="37">
        <f>CF45-CE45</f>
        <v>23.480108534074201</v>
      </c>
      <c r="CH45" s="51">
        <f>CG45*(CG45&lt;&gt;0)</f>
        <v>23.480108534074201</v>
      </c>
      <c r="CI45" s="26">
        <f>CH45/$CH$162</f>
        <v>3.6533543697019151E-3</v>
      </c>
      <c r="CJ45" s="47">
        <f>CI45 * $CG$162</f>
        <v>23.480108534074201</v>
      </c>
      <c r="CK45" s="48">
        <f>IF(CA45&gt;0,V45,W45)</f>
        <v>125.93222302762891</v>
      </c>
      <c r="CL45" s="60">
        <f>CJ45/CK45</f>
        <v>0.18645036170704921</v>
      </c>
      <c r="CM45" s="65">
        <f>N45</f>
        <v>0</v>
      </c>
      <c r="CN45" s="73">
        <f>BT45+BV45</f>
        <v>5144</v>
      </c>
      <c r="CO45">
        <f>E45/$E$162</f>
        <v>9.0266549883082428E-3</v>
      </c>
      <c r="CP45">
        <f>MAX(0,L45)</f>
        <v>0.839476556452183</v>
      </c>
      <c r="CQ45">
        <f>CP45/$CP$162</f>
        <v>9.404560255232005E-3</v>
      </c>
      <c r="CR45">
        <f>CO45*CQ45*AO45</f>
        <v>5.4330701274070664E-5</v>
      </c>
      <c r="CS45">
        <f>CR45/$CR$162</f>
        <v>1.1834456019048624E-2</v>
      </c>
      <c r="CT45" s="1">
        <f>$CT$164*CS45</f>
        <v>963.04069300610081</v>
      </c>
      <c r="CU45" s="84">
        <v>0</v>
      </c>
      <c r="CV45" s="1">
        <f>CT45-CU45</f>
        <v>963.04069300610081</v>
      </c>
      <c r="CW45">
        <f>CU45/CT45</f>
        <v>0</v>
      </c>
    </row>
    <row r="46" spans="1:101" x14ac:dyDescent="0.2">
      <c r="A46" s="32" t="s">
        <v>146</v>
      </c>
      <c r="B46">
        <v>1</v>
      </c>
      <c r="C46">
        <v>1</v>
      </c>
      <c r="D46">
        <v>0.29550691244239602</v>
      </c>
      <c r="E46">
        <v>0.70449308755760298</v>
      </c>
      <c r="F46">
        <v>0.31942857142857101</v>
      </c>
      <c r="G46">
        <v>0.97657142857142798</v>
      </c>
      <c r="H46">
        <v>0.15129151291512899</v>
      </c>
      <c r="I46">
        <v>7.8720787207871998E-2</v>
      </c>
      <c r="J46">
        <v>0.109131970542774</v>
      </c>
      <c r="K46">
        <v>0.24688541929404001</v>
      </c>
      <c r="L46">
        <v>0.24259184785424301</v>
      </c>
      <c r="M46">
        <v>-0.53722785970503195</v>
      </c>
      <c r="N46" s="21">
        <v>0</v>
      </c>
      <c r="O46">
        <v>0.99085629883374904</v>
      </c>
      <c r="P46">
        <v>0.96321660212648696</v>
      </c>
      <c r="Q46">
        <v>1.0024039012616901</v>
      </c>
      <c r="R46">
        <v>0.99035685352950997</v>
      </c>
      <c r="S46">
        <v>8.4300003051757795</v>
      </c>
      <c r="T46" s="27">
        <f>IF(C46,P46,R46)</f>
        <v>0.96321660212648696</v>
      </c>
      <c r="U46" s="27">
        <f>IF(D46 = 0,O46,Q46)</f>
        <v>1.0024039012616901</v>
      </c>
      <c r="V46" s="39">
        <f>S46*T46^(1-N46)</f>
        <v>8.1199162498766633</v>
      </c>
      <c r="W46" s="38">
        <f>S46*U46^(N46+1)</f>
        <v>8.4502651935454391</v>
      </c>
      <c r="X46" s="44">
        <f>0.5 * (D46-MAX($D$3:$D$161))/(MIN($D$3:$D$161)-MAX($D$3:$D$161)) + 0.75</f>
        <v>1.1079394465548358</v>
      </c>
      <c r="Y46" s="44">
        <f>AVERAGE(D46, F46, G46, H46, I46, J46, K46)</f>
        <v>0.31107665748602997</v>
      </c>
      <c r="Z46" s="22">
        <f>AI46^N46</f>
        <v>1</v>
      </c>
      <c r="AA46" s="22">
        <f>(Z46+AB46)/2</f>
        <v>1</v>
      </c>
      <c r="AB46" s="22">
        <f>AM46^N46</f>
        <v>1</v>
      </c>
      <c r="AC46" s="22">
        <v>1</v>
      </c>
      <c r="AD46" s="22">
        <v>1</v>
      </c>
      <c r="AE46" s="22">
        <v>1</v>
      </c>
      <c r="AF46" s="22">
        <f>PERCENTILE($L$2:$L$161, 0.05)</f>
        <v>3.1959274844086248E-2</v>
      </c>
      <c r="AG46" s="22">
        <f>PERCENTILE($L$2:$L$161, 0.95)</f>
        <v>0.96084751578162397</v>
      </c>
      <c r="AH46" s="22">
        <f>MIN(MAX(L46,AF46), AG46)</f>
        <v>0.24259184785424301</v>
      </c>
      <c r="AI46" s="22">
        <f>AH46-$AH$162+1</f>
        <v>1.2106325730101568</v>
      </c>
      <c r="AJ46" s="22">
        <f>PERCENTILE($M$2:$M$161, 0.02)</f>
        <v>-1.0036119965489139</v>
      </c>
      <c r="AK46" s="22">
        <f>PERCENTILE($M$2:$M$161, 0.98)</f>
        <v>1.7030888460407052</v>
      </c>
      <c r="AL46" s="22">
        <f>MIN(MAX(M46,AJ46), AK46)</f>
        <v>-0.53722785970503195</v>
      </c>
      <c r="AM46" s="22">
        <f>AL46-$AL$162 + 1</f>
        <v>1.4663841368438819</v>
      </c>
      <c r="AN46" s="46">
        <v>1</v>
      </c>
      <c r="AO46" s="49">
        <v>1</v>
      </c>
      <c r="AP46" s="49">
        <v>1</v>
      </c>
      <c r="AQ46" s="21">
        <v>1</v>
      </c>
      <c r="AR46" s="17">
        <f>(AI46^4)*AB46*AE46*AN46</f>
        <v>2.1480748930685691</v>
      </c>
      <c r="AS46" s="17">
        <f>(AM46^4) *Z46*AC46*AO46</f>
        <v>4.6237145579562586</v>
      </c>
      <c r="AT46" s="17">
        <f>(AM46^4)*AA46*AP46*AQ46</f>
        <v>4.6237145579562586</v>
      </c>
      <c r="AU46" s="17">
        <f>MIN(AR46, 0.05*AR$162)</f>
        <v>2.1480748930685691</v>
      </c>
      <c r="AV46" s="17">
        <f>MIN(AS46, 0.05*AS$162)</f>
        <v>4.6237145579562586</v>
      </c>
      <c r="AW46" s="17">
        <f>MIN(AT46, 0.05*AT$162)</f>
        <v>4.6237145579562586</v>
      </c>
      <c r="AX46" s="14">
        <f>AU46/$AU$162</f>
        <v>4.979008756337327E-3</v>
      </c>
      <c r="AY46" s="14">
        <f>AV46/$AV$162</f>
        <v>1.294899592802029E-3</v>
      </c>
      <c r="AZ46" s="62">
        <f>AW46/$AW$162</f>
        <v>1.0294351374684047E-3</v>
      </c>
      <c r="BA46" s="21">
        <f>N46</f>
        <v>0</v>
      </c>
      <c r="BB46" s="84">
        <v>514</v>
      </c>
      <c r="BC46" s="15">
        <f>$D$168*AX46</f>
        <v>683.78220953407413</v>
      </c>
      <c r="BD46" s="19">
        <f>BC46-BB46</f>
        <v>169.78220953407413</v>
      </c>
      <c r="BE46" s="58">
        <f>(IF(BD46 &gt; 0, V46, W46))</f>
        <v>8.1199162498766633</v>
      </c>
      <c r="BF46" s="58">
        <f>IF(BD46&gt;0, S46*(T46^(2-N46)), S46*(U46^(N46 + 2)))</f>
        <v>7.8212381397578454</v>
      </c>
      <c r="BG46" s="46">
        <f>BD46/BE46</f>
        <v>20.909354765408203</v>
      </c>
      <c r="BH46" s="59">
        <f>BB46/BC46</f>
        <v>0.75170133535681938</v>
      </c>
      <c r="BI46" s="84">
        <v>303</v>
      </c>
      <c r="BJ46" s="84">
        <v>0</v>
      </c>
      <c r="BK46" s="84">
        <v>84</v>
      </c>
      <c r="BL46" s="10">
        <f>SUM(BI46:BK46)</f>
        <v>387</v>
      </c>
      <c r="BM46" s="15">
        <f>AY46*$D$167</f>
        <v>247.2999242333315</v>
      </c>
      <c r="BN46" s="9">
        <f>BM46-BL46</f>
        <v>-139.7000757666685</v>
      </c>
      <c r="BO46" s="48">
        <f>IF(BN46&gt;0,V46,W46)</f>
        <v>8.4502651935454391</v>
      </c>
      <c r="BP46" s="48">
        <f xml:space="preserve"> IF(BN46 &gt;0, S46*T46^(2-N46), S46*U46^(N46+2))</f>
        <v>8.4705787967058193</v>
      </c>
      <c r="BQ46" s="48">
        <f>IF(BN46&gt;0, S46*T46^(3-N46), S46*U46^(N46+3))</f>
        <v>8.4909412317624664</v>
      </c>
      <c r="BR46" s="46">
        <f>BN46/BP46</f>
        <v>-16.49238843288931</v>
      </c>
      <c r="BS46" s="59">
        <f>BL46/BM46</f>
        <v>1.5649014094919786</v>
      </c>
      <c r="BT46" s="16">
        <f>BB46+BL46+BV46</f>
        <v>901</v>
      </c>
      <c r="BU46" s="64">
        <f>BC46+BM46+BW46</f>
        <v>941.41045650162607</v>
      </c>
      <c r="BV46" s="84">
        <v>0</v>
      </c>
      <c r="BW46" s="15">
        <f>AZ46*$D$170</f>
        <v>10.328322734220505</v>
      </c>
      <c r="BX46" s="37">
        <f>BW46-BV46</f>
        <v>10.328322734220505</v>
      </c>
      <c r="BY46" s="51">
        <f>BX46*(BX46&lt;&gt;0)</f>
        <v>10.328322734220505</v>
      </c>
      <c r="BZ46" s="26">
        <f>BY46/$BY$162</f>
        <v>8.081629682488661E-3</v>
      </c>
      <c r="CA46" s="47">
        <f>BZ46 * $BX$162</f>
        <v>10.328322734220505</v>
      </c>
      <c r="CB46" s="48">
        <f>IF(CA46&gt;0, V46, W46)</f>
        <v>8.1199162498766633</v>
      </c>
      <c r="CC46" s="48">
        <f>IF(BX46&gt;0, S46*T46^(2-N46), S46*U46^(N46+2))</f>
        <v>7.8212381397578454</v>
      </c>
      <c r="CD46" s="60">
        <f>CA46/CB46</f>
        <v>1.271974047069437</v>
      </c>
      <c r="CE46" s="61">
        <v>0</v>
      </c>
      <c r="CF46" s="15">
        <f>AZ46*$CE$165</f>
        <v>6.6161796285094372</v>
      </c>
      <c r="CG46" s="37">
        <f>CF46-CE46</f>
        <v>6.6161796285094372</v>
      </c>
      <c r="CH46" s="51">
        <f>CG46*(CG46&lt;&gt;0)</f>
        <v>6.6161796285094372</v>
      </c>
      <c r="CI46" s="26">
        <f>CH46/$CH$162</f>
        <v>1.0294351374684049E-3</v>
      </c>
      <c r="CJ46" s="47">
        <f>CI46 * $CG$162</f>
        <v>6.6161796285094363</v>
      </c>
      <c r="CK46" s="48">
        <f>IF(CA46&gt;0,V46,W46)</f>
        <v>8.1199162498766633</v>
      </c>
      <c r="CL46" s="60">
        <f>CJ46/CK46</f>
        <v>0.81480885084374266</v>
      </c>
      <c r="CM46" s="65">
        <f>N46</f>
        <v>0</v>
      </c>
      <c r="CN46" s="73">
        <f>BT46+BV46</f>
        <v>901</v>
      </c>
      <c r="CO46">
        <f>E46/$E$162</f>
        <v>1.2713352840020287E-2</v>
      </c>
      <c r="CP46">
        <f>MAX(0,L46)</f>
        <v>0.24259184785424301</v>
      </c>
      <c r="CQ46">
        <f>CP46/$CP$162</f>
        <v>2.7177288430963549E-3</v>
      </c>
      <c r="CR46">
        <f>CO46*CQ46*AO46</f>
        <v>3.455144570578409E-5</v>
      </c>
      <c r="CS46">
        <f>CR46/$CR$162</f>
        <v>7.5260866326199013E-3</v>
      </c>
      <c r="CT46" s="1">
        <f>$CT$164*CS46</f>
        <v>612.44282581607706</v>
      </c>
      <c r="CU46" s="84">
        <v>0</v>
      </c>
      <c r="CV46" s="1">
        <f>CT46-CU46</f>
        <v>612.44282581607706</v>
      </c>
      <c r="CW46">
        <f>CU46/CT46</f>
        <v>0</v>
      </c>
    </row>
    <row r="47" spans="1:101" x14ac:dyDescent="0.2">
      <c r="A47" s="32" t="s">
        <v>195</v>
      </c>
      <c r="B47">
        <v>1</v>
      </c>
      <c r="C47">
        <v>1</v>
      </c>
      <c r="D47">
        <v>0.61366360367558903</v>
      </c>
      <c r="E47">
        <v>0.38633639632441003</v>
      </c>
      <c r="F47">
        <v>0.619785458879618</v>
      </c>
      <c r="G47">
        <v>0.20580055621771901</v>
      </c>
      <c r="H47">
        <v>0.63100710405348903</v>
      </c>
      <c r="I47">
        <v>0.27935645633096501</v>
      </c>
      <c r="J47">
        <v>0.41985224604382798</v>
      </c>
      <c r="K47">
        <v>0.38723109312623799</v>
      </c>
      <c r="L47">
        <v>0.94597755264312799</v>
      </c>
      <c r="M47">
        <v>1.0692858366765801</v>
      </c>
      <c r="N47" s="21">
        <v>0</v>
      </c>
      <c r="O47">
        <v>1.0011257973747101</v>
      </c>
      <c r="P47">
        <v>1.0018093545328199</v>
      </c>
      <c r="Q47">
        <v>1.0144455617968999</v>
      </c>
      <c r="R47">
        <v>0.99311658980652295</v>
      </c>
      <c r="S47">
        <v>12.369999885559</v>
      </c>
      <c r="T47" s="27">
        <f>IF(C47,P47,R47)</f>
        <v>1.0018093545328199</v>
      </c>
      <c r="U47" s="27">
        <f>IF(D47 = 0,O47,Q47)</f>
        <v>1.0144455617968999</v>
      </c>
      <c r="V47" s="39">
        <f>S47*T47^(1-N47)</f>
        <v>12.392381600922919</v>
      </c>
      <c r="W47" s="38">
        <f>S47*U47^(N47+1)</f>
        <v>12.548691483333489</v>
      </c>
      <c r="X47" s="44">
        <f>0.5 * (D47-MAX($D$3:$D$161))/(MIN($D$3:$D$161)-MAX($D$3:$D$161)) + 0.75</f>
        <v>0.94601464009760072</v>
      </c>
      <c r="Y47" s="44">
        <f>AVERAGE(D47, F47, G47, H47, I47, J47, K47)</f>
        <v>0.45095664547534947</v>
      </c>
      <c r="Z47" s="22">
        <f>AI47^N47</f>
        <v>1</v>
      </c>
      <c r="AA47" s="22">
        <f>(Z47+AB47)/2</f>
        <v>1</v>
      </c>
      <c r="AB47" s="22">
        <f>AM47^N47</f>
        <v>1</v>
      </c>
      <c r="AC47" s="22">
        <v>1</v>
      </c>
      <c r="AD47" s="22">
        <v>1</v>
      </c>
      <c r="AE47" s="22">
        <v>1</v>
      </c>
      <c r="AF47" s="22">
        <f>PERCENTILE($L$2:$L$161, 0.05)</f>
        <v>3.1959274844086248E-2</v>
      </c>
      <c r="AG47" s="22">
        <f>PERCENTILE($L$2:$L$161, 0.95)</f>
        <v>0.96084751578162397</v>
      </c>
      <c r="AH47" s="22">
        <f>MIN(MAX(L47,AF47), AG47)</f>
        <v>0.94597755264312799</v>
      </c>
      <c r="AI47" s="22">
        <f>AH47-$AH$162+1</f>
        <v>1.9140182777990418</v>
      </c>
      <c r="AJ47" s="22">
        <f>PERCENTILE($M$2:$M$161, 0.02)</f>
        <v>-1.0036119965489139</v>
      </c>
      <c r="AK47" s="22">
        <f>PERCENTILE($M$2:$M$161, 0.98)</f>
        <v>1.7030888460407052</v>
      </c>
      <c r="AL47" s="22">
        <f>MIN(MAX(M47,AJ47), AK47)</f>
        <v>1.0692858366765801</v>
      </c>
      <c r="AM47" s="22">
        <f>AL47-$AL$162 + 1</f>
        <v>3.0728978332254941</v>
      </c>
      <c r="AN47" s="46">
        <v>0</v>
      </c>
      <c r="AO47" s="77">
        <v>0</v>
      </c>
      <c r="AP47" s="77">
        <v>0</v>
      </c>
      <c r="AQ47" s="21">
        <v>1</v>
      </c>
      <c r="AR47" s="17">
        <f>(AI47^4)*AB47*AE47*AN47</f>
        <v>0</v>
      </c>
      <c r="AS47" s="17">
        <f>(AM47^4) *Z47*AC47*AO47</f>
        <v>0</v>
      </c>
      <c r="AT47" s="17">
        <f>(AM47^4)*AA47*AP47*AQ47</f>
        <v>0</v>
      </c>
      <c r="AU47" s="17">
        <f>MIN(AR47, 0.05*AR$162)</f>
        <v>0</v>
      </c>
      <c r="AV47" s="17">
        <f>MIN(AS47, 0.05*AS$162)</f>
        <v>0</v>
      </c>
      <c r="AW47" s="17">
        <f>MIN(AT47, 0.05*AT$162)</f>
        <v>0</v>
      </c>
      <c r="AX47" s="14">
        <f>AU47/$AU$162</f>
        <v>0</v>
      </c>
      <c r="AY47" s="14">
        <f>AV47/$AV$162</f>
        <v>0</v>
      </c>
      <c r="AZ47" s="62">
        <f>AW47/$AW$162</f>
        <v>0</v>
      </c>
      <c r="BA47" s="21">
        <f>N47</f>
        <v>0</v>
      </c>
      <c r="BB47" s="84">
        <v>0</v>
      </c>
      <c r="BC47" s="15">
        <f>$D$168*AX47</f>
        <v>0</v>
      </c>
      <c r="BD47" s="19">
        <f>BC47-BB47</f>
        <v>0</v>
      </c>
      <c r="BE47" s="58">
        <f>(IF(BD47 &gt; 0, V47, W47))</f>
        <v>12.548691483333489</v>
      </c>
      <c r="BF47" s="58">
        <f>IF(BD47&gt;0, S47*(T47^(2-N47)), S47*(U47^(N47 + 2)))</f>
        <v>12.729964381626212</v>
      </c>
      <c r="BG47" s="46">
        <f>BD47/BE47</f>
        <v>0</v>
      </c>
      <c r="BH47" s="59" t="e">
        <f>BB47/BC47</f>
        <v>#DIV/0!</v>
      </c>
      <c r="BI47" s="84">
        <v>0</v>
      </c>
      <c r="BJ47" s="84">
        <v>2387</v>
      </c>
      <c r="BK47" s="84">
        <v>0</v>
      </c>
      <c r="BL47" s="10">
        <f>SUM(BI47:BK47)</f>
        <v>2387</v>
      </c>
      <c r="BM47" s="15">
        <f>AY47*$D$167</f>
        <v>0</v>
      </c>
      <c r="BN47" s="9">
        <f>BM47-BL47</f>
        <v>-2387</v>
      </c>
      <c r="BO47" s="48">
        <f>IF(BN47&gt;0,V47,W47)</f>
        <v>12.548691483333489</v>
      </c>
      <c r="BP47" s="48">
        <f xml:space="preserve"> IF(BN47 &gt;0, S47*T47^(2-N47), S47*U47^(N47+2))</f>
        <v>12.729964381626212</v>
      </c>
      <c r="BQ47" s="48">
        <f>IF(BN47&gt;0, S47*T47^(3-N47), S47*U47^(N47+3))</f>
        <v>12.913855868773329</v>
      </c>
      <c r="BR47" s="46">
        <f>BN47/BP47</f>
        <v>-187.51034397592466</v>
      </c>
      <c r="BS47" s="59" t="e">
        <f>BL47/BM47</f>
        <v>#DIV/0!</v>
      </c>
      <c r="BT47" s="16">
        <f>BB47+BL47+BV47</f>
        <v>2474</v>
      </c>
      <c r="BU47" s="64">
        <f>BC47+BM47+BW47</f>
        <v>0</v>
      </c>
      <c r="BV47" s="84">
        <v>87</v>
      </c>
      <c r="BW47" s="15">
        <f>AZ47*$D$170</f>
        <v>0</v>
      </c>
      <c r="BX47" s="37">
        <f>BW47-BV47</f>
        <v>-87</v>
      </c>
      <c r="BY47" s="51">
        <f>BX47*(BX47&lt;&gt;0)</f>
        <v>-87</v>
      </c>
      <c r="BZ47" s="26">
        <f>BY47/$BY$162</f>
        <v>-6.8075117370892044E-2</v>
      </c>
      <c r="CA47" s="47">
        <f>BZ47 * $BX$162</f>
        <v>-87</v>
      </c>
      <c r="CB47" s="48">
        <f>IF(CA47&gt;0, V47, W47)</f>
        <v>12.548691483333489</v>
      </c>
      <c r="CC47" s="48">
        <f>IF(BX47&gt;0, S47*T47^(2-N47), S47*U47^(N47+2))</f>
        <v>12.729964381626212</v>
      </c>
      <c r="CD47" s="60">
        <f>CA47/CB47</f>
        <v>-6.9329937799131347</v>
      </c>
      <c r="CE47" s="61">
        <v>0</v>
      </c>
      <c r="CF47" s="15">
        <f>AZ47*$CE$165</f>
        <v>0</v>
      </c>
      <c r="CG47" s="37">
        <f>CF47-CE47</f>
        <v>0</v>
      </c>
      <c r="CH47" s="51">
        <f>CG47*(CG47&lt;&gt;0)</f>
        <v>0</v>
      </c>
      <c r="CI47" s="26">
        <f>CH47/$CH$162</f>
        <v>0</v>
      </c>
      <c r="CJ47" s="47">
        <f>CI47 * $CG$162</f>
        <v>0</v>
      </c>
      <c r="CK47" s="48">
        <f>IF(CA47&gt;0,V47,W47)</f>
        <v>12.548691483333489</v>
      </c>
      <c r="CL47" s="60">
        <f>CJ47/CK47</f>
        <v>0</v>
      </c>
      <c r="CM47" s="65">
        <f>N47</f>
        <v>0</v>
      </c>
      <c r="CN47" s="73">
        <f>BT47+BV47</f>
        <v>2561</v>
      </c>
      <c r="CO47">
        <f>E47/$E$162</f>
        <v>6.9718653144521317E-3</v>
      </c>
      <c r="CP47">
        <f>MAX(0,L47)</f>
        <v>0.94597755264312799</v>
      </c>
      <c r="CQ47">
        <f>CP47/$CP$162</f>
        <v>1.05976787863235E-2</v>
      </c>
      <c r="CR47">
        <f>CO47*CQ47*AO47</f>
        <v>0</v>
      </c>
      <c r="CS47">
        <f>CR47/$CR$162</f>
        <v>0</v>
      </c>
      <c r="CT47" s="1">
        <f>$CT$164*CS47</f>
        <v>0</v>
      </c>
      <c r="CU47" s="84">
        <v>0</v>
      </c>
      <c r="CV47" s="1">
        <f>CT47-CU47</f>
        <v>0</v>
      </c>
      <c r="CW47" t="e">
        <f>CU47/CT47</f>
        <v>#DIV/0!</v>
      </c>
    </row>
    <row r="48" spans="1:101" x14ac:dyDescent="0.2">
      <c r="A48" s="32" t="s">
        <v>291</v>
      </c>
      <c r="B48">
        <v>0</v>
      </c>
      <c r="C48">
        <v>0</v>
      </c>
      <c r="D48">
        <v>0.23691570115860899</v>
      </c>
      <c r="E48">
        <v>0.76308429884138995</v>
      </c>
      <c r="F48">
        <v>0.82558601509733798</v>
      </c>
      <c r="G48">
        <v>0.47437425506555397</v>
      </c>
      <c r="H48">
        <v>0.24780610112828999</v>
      </c>
      <c r="I48">
        <v>0.83869619724195499</v>
      </c>
      <c r="J48">
        <v>0.45588818220003502</v>
      </c>
      <c r="K48">
        <v>0.53413375803799901</v>
      </c>
      <c r="L48">
        <v>0.73483550768892802</v>
      </c>
      <c r="M48">
        <v>1.1240055737761501</v>
      </c>
      <c r="N48" s="21">
        <v>0</v>
      </c>
      <c r="O48">
        <v>1.00253016945517</v>
      </c>
      <c r="P48">
        <v>0.99498181696485299</v>
      </c>
      <c r="Q48">
        <v>1.0034044335372601</v>
      </c>
      <c r="R48">
        <v>1.0004674708033401</v>
      </c>
      <c r="S48">
        <v>250.66000366210901</v>
      </c>
      <c r="T48" s="27">
        <f>IF(C48,P48,R48)</f>
        <v>1.0004674708033401</v>
      </c>
      <c r="U48" s="27">
        <f>IF(D48 = 0,O48,Q48)</f>
        <v>1.0034044335372601</v>
      </c>
      <c r="V48" s="39">
        <f>S48*T48^(1-N48)</f>
        <v>250.77717989538615</v>
      </c>
      <c r="W48" s="38">
        <f>S48*U48^(N48+1)</f>
        <v>251.51335898502603</v>
      </c>
      <c r="X48" s="44">
        <f>0.5 * (D48-MAX($D$3:$D$161))/(MIN($D$3:$D$161)-MAX($D$3:$D$161)) + 0.75</f>
        <v>1.1377592517283452</v>
      </c>
      <c r="Y48" s="44">
        <f>AVERAGE(D48, F48, G48, H48, I48, J48, K48)</f>
        <v>0.5162000299899685</v>
      </c>
      <c r="Z48" s="22">
        <f>AI48^N48</f>
        <v>1</v>
      </c>
      <c r="AA48" s="22">
        <f>(Z48+AB48)/2</f>
        <v>1</v>
      </c>
      <c r="AB48" s="22">
        <f>AM48^N48</f>
        <v>1</v>
      </c>
      <c r="AC48" s="22">
        <v>1</v>
      </c>
      <c r="AD48" s="22">
        <v>1</v>
      </c>
      <c r="AE48" s="22">
        <v>1</v>
      </c>
      <c r="AF48" s="22">
        <f>PERCENTILE($L$2:$L$161, 0.05)</f>
        <v>3.1959274844086248E-2</v>
      </c>
      <c r="AG48" s="22">
        <f>PERCENTILE($L$2:$L$161, 0.95)</f>
        <v>0.96084751578162397</v>
      </c>
      <c r="AH48" s="22">
        <f>MIN(MAX(L48,AF48), AG48)</f>
        <v>0.73483550768892802</v>
      </c>
      <c r="AI48" s="22">
        <f>AH48-$AH$162+1</f>
        <v>1.7028762328448419</v>
      </c>
      <c r="AJ48" s="22">
        <f>PERCENTILE($M$2:$M$161, 0.02)</f>
        <v>-1.0036119965489139</v>
      </c>
      <c r="AK48" s="22">
        <f>PERCENTILE($M$2:$M$161, 0.98)</f>
        <v>1.7030888460407052</v>
      </c>
      <c r="AL48" s="22">
        <f>MIN(MAX(M48,AJ48), AK48)</f>
        <v>1.1240055737761501</v>
      </c>
      <c r="AM48" s="22">
        <f>AL48-$AL$162 + 1</f>
        <v>3.1276175703250639</v>
      </c>
      <c r="AN48" s="46">
        <v>0</v>
      </c>
      <c r="AO48" s="77">
        <v>0</v>
      </c>
      <c r="AP48" s="77">
        <v>0</v>
      </c>
      <c r="AQ48" s="21">
        <v>1</v>
      </c>
      <c r="AR48" s="17">
        <f>(AI48^4)*AB48*AE48*AN48</f>
        <v>0</v>
      </c>
      <c r="AS48" s="17">
        <f>(AM48^4) *Z48*AC48*AO48</f>
        <v>0</v>
      </c>
      <c r="AT48" s="17">
        <f>(AM48^4)*AA48*AP48*AQ48</f>
        <v>0</v>
      </c>
      <c r="AU48" s="17">
        <f>MIN(AR48, 0.05*AR$162)</f>
        <v>0</v>
      </c>
      <c r="AV48" s="17">
        <f>MIN(AS48, 0.05*AS$162)</f>
        <v>0</v>
      </c>
      <c r="AW48" s="17">
        <f>MIN(AT48, 0.05*AT$162)</f>
        <v>0</v>
      </c>
      <c r="AX48" s="14">
        <f>AU48/$AU$162</f>
        <v>0</v>
      </c>
      <c r="AY48" s="14">
        <f>AV48/$AV$162</f>
        <v>0</v>
      </c>
      <c r="AZ48" s="62">
        <f>AW48/$AW$162</f>
        <v>0</v>
      </c>
      <c r="BA48" s="21">
        <f>N48</f>
        <v>0</v>
      </c>
      <c r="BB48" s="84">
        <v>0</v>
      </c>
      <c r="BC48" s="15">
        <f>$D$168*AX48</f>
        <v>0</v>
      </c>
      <c r="BD48" s="19">
        <f>BC48-BB48</f>
        <v>0</v>
      </c>
      <c r="BE48" s="58">
        <f>(IF(BD48 &gt; 0, V48, W48))</f>
        <v>251.51335898502603</v>
      </c>
      <c r="BF48" s="58">
        <f>IF(BD48&gt;0, S48*(T48^(2-N48)), S48*(U48^(N48 + 2)))</f>
        <v>252.36961949942355</v>
      </c>
      <c r="BG48" s="46">
        <f>BD48/BE48</f>
        <v>0</v>
      </c>
      <c r="BH48" s="59" t="e">
        <f>BB48/BC48</f>
        <v>#DIV/0!</v>
      </c>
      <c r="BI48" s="84">
        <v>2256</v>
      </c>
      <c r="BJ48" s="84">
        <v>0</v>
      </c>
      <c r="BK48" s="84">
        <v>0</v>
      </c>
      <c r="BL48" s="10">
        <f>SUM(BI48:BK48)</f>
        <v>2256</v>
      </c>
      <c r="BM48" s="15">
        <f>AY48*$D$167</f>
        <v>0</v>
      </c>
      <c r="BN48" s="9">
        <f>BM48-BL48</f>
        <v>-2256</v>
      </c>
      <c r="BO48" s="48">
        <f>IF(BN48&gt;0,V48,W48)</f>
        <v>251.51335898502603</v>
      </c>
      <c r="BP48" s="48">
        <f xml:space="preserve"> IF(BN48 &gt;0, S48*T48^(2-N48), S48*U48^(N48+2))</f>
        <v>252.36961949942355</v>
      </c>
      <c r="BQ48" s="48">
        <f>IF(BN48&gt;0, S48*T48^(3-N48), S48*U48^(N48+3))</f>
        <v>253.22879509583296</v>
      </c>
      <c r="BR48" s="46">
        <f>BN48/BP48</f>
        <v>-8.93926933231816</v>
      </c>
      <c r="BS48" s="59" t="e">
        <f>BL48/BM48</f>
        <v>#DIV/0!</v>
      </c>
      <c r="BT48" s="16">
        <f>BB48+BL48+BV48</f>
        <v>2256</v>
      </c>
      <c r="BU48" s="64">
        <f>BC48+BM48+BW48</f>
        <v>0</v>
      </c>
      <c r="BV48" s="84">
        <v>0</v>
      </c>
      <c r="BW48" s="15">
        <f>AZ48*$D$170</f>
        <v>0</v>
      </c>
      <c r="BX48" s="37">
        <f>BW48-BV48</f>
        <v>0</v>
      </c>
      <c r="BY48" s="51">
        <f>BX48*(BX48&lt;&gt;0)</f>
        <v>0</v>
      </c>
      <c r="BZ48" s="26">
        <f>BY48/$BY$162</f>
        <v>0</v>
      </c>
      <c r="CA48" s="47">
        <f>BZ48 * $BX$162</f>
        <v>0</v>
      </c>
      <c r="CB48" s="48">
        <f>IF(CA48&gt;0, V48, W48)</f>
        <v>251.51335898502603</v>
      </c>
      <c r="CC48" s="48">
        <f>IF(BX48&gt;0, S48*T48^(2-N48), S48*U48^(N48+2))</f>
        <v>252.36961949942355</v>
      </c>
      <c r="CD48" s="60">
        <f>CA48/CB48</f>
        <v>0</v>
      </c>
      <c r="CE48" s="61">
        <v>0</v>
      </c>
      <c r="CF48" s="15">
        <f>AZ48*$CE$165</f>
        <v>0</v>
      </c>
      <c r="CG48" s="37">
        <f>CF48-CE48</f>
        <v>0</v>
      </c>
      <c r="CH48" s="51">
        <f>CG48*(CG48&lt;&gt;0)</f>
        <v>0</v>
      </c>
      <c r="CI48" s="26">
        <f>CH48/$CH$162</f>
        <v>0</v>
      </c>
      <c r="CJ48" s="47">
        <f>CI48 * $CG$162</f>
        <v>0</v>
      </c>
      <c r="CK48" s="48">
        <f>IF(CA48&gt;0,V48,W48)</f>
        <v>251.51335898502603</v>
      </c>
      <c r="CL48" s="60">
        <f>CJ48/CK48</f>
        <v>0</v>
      </c>
      <c r="CM48" s="65">
        <f>N48</f>
        <v>0</v>
      </c>
      <c r="CN48" s="73">
        <f>BT48+BV48</f>
        <v>2256</v>
      </c>
      <c r="CO48">
        <f>E48/$E$162</f>
        <v>1.3770695709000609E-2</v>
      </c>
      <c r="CP48">
        <f>MAX(0,L48)</f>
        <v>0.73483550768892802</v>
      </c>
      <c r="CQ48">
        <f>CP48/$CP$162</f>
        <v>8.2322785033463498E-3</v>
      </c>
      <c r="CR48">
        <f>CO48*CQ48*AO48</f>
        <v>0</v>
      </c>
      <c r="CS48">
        <f>CR48/$CR$162</f>
        <v>0</v>
      </c>
      <c r="CT48" s="1">
        <f>$CT$164*CS48</f>
        <v>0</v>
      </c>
      <c r="CU48" s="84">
        <v>0</v>
      </c>
      <c r="CV48" s="1">
        <f>CT48-CU48</f>
        <v>0</v>
      </c>
      <c r="CW48" t="e">
        <f>CU48/CT48</f>
        <v>#DIV/0!</v>
      </c>
    </row>
    <row r="49" spans="1:101" x14ac:dyDescent="0.2">
      <c r="A49" s="32" t="s">
        <v>277</v>
      </c>
      <c r="B49">
        <v>0</v>
      </c>
      <c r="C49">
        <v>0</v>
      </c>
      <c r="D49">
        <v>3.2361166600079899E-2</v>
      </c>
      <c r="E49">
        <v>0.96763883339991996</v>
      </c>
      <c r="F49">
        <v>0.40779014308425998</v>
      </c>
      <c r="G49">
        <v>0.40779014308425998</v>
      </c>
      <c r="H49">
        <v>0.24404513163393199</v>
      </c>
      <c r="I49">
        <v>0.38821562891767603</v>
      </c>
      <c r="J49">
        <v>0.30780210243200701</v>
      </c>
      <c r="K49">
        <v>0.35428613209153997</v>
      </c>
      <c r="L49">
        <v>0.69889052372035398</v>
      </c>
      <c r="M49">
        <v>0.90729242966317503</v>
      </c>
      <c r="N49" s="21">
        <v>0</v>
      </c>
      <c r="O49">
        <v>1.0036212370158999</v>
      </c>
      <c r="P49">
        <v>0.99683543791073903</v>
      </c>
      <c r="Q49">
        <v>1.0073589260998399</v>
      </c>
      <c r="R49">
        <v>1.0036576721489701</v>
      </c>
      <c r="S49">
        <v>2.4400000572204501</v>
      </c>
      <c r="T49" s="27">
        <f>IF(C49,P49,R49)</f>
        <v>1.0036576721489701</v>
      </c>
      <c r="U49" s="27">
        <f>IF(D49 = 0,O49,Q49)</f>
        <v>1.0073589260998399</v>
      </c>
      <c r="V49" s="39">
        <f>S49*T49^(1-N49)</f>
        <v>2.4489247774732306</v>
      </c>
      <c r="W49" s="38">
        <f>S49*U49^(N49+1)</f>
        <v>2.4579558373251404</v>
      </c>
      <c r="X49" s="44">
        <f>0.5 * (D49-MAX($D$3:$D$161))/(MIN($D$3:$D$161)-MAX($D$3:$D$161)) + 0.75</f>
        <v>1.2418666124440829</v>
      </c>
      <c r="Y49" s="44">
        <f>AVERAGE(D49, F49, G49, H49, I49, J49, K49)</f>
        <v>0.30604149254910784</v>
      </c>
      <c r="Z49" s="22">
        <f>AI49^N49</f>
        <v>1</v>
      </c>
      <c r="AA49" s="22">
        <f>(Z49+AB49)/2</f>
        <v>1</v>
      </c>
      <c r="AB49" s="22">
        <f>AM49^N49</f>
        <v>1</v>
      </c>
      <c r="AC49" s="22">
        <v>1</v>
      </c>
      <c r="AD49" s="22">
        <v>1</v>
      </c>
      <c r="AE49" s="22">
        <v>1</v>
      </c>
      <c r="AF49" s="22">
        <f>PERCENTILE($L$2:$L$161, 0.05)</f>
        <v>3.1959274844086248E-2</v>
      </c>
      <c r="AG49" s="22">
        <f>PERCENTILE($L$2:$L$161, 0.95)</f>
        <v>0.96084751578162397</v>
      </c>
      <c r="AH49" s="22">
        <f>MIN(MAX(L49,AF49), AG49)</f>
        <v>0.69889052372035398</v>
      </c>
      <c r="AI49" s="22">
        <f>AH49-$AH$162+1</f>
        <v>1.6669312488762678</v>
      </c>
      <c r="AJ49" s="22">
        <f>PERCENTILE($M$2:$M$161, 0.02)</f>
        <v>-1.0036119965489139</v>
      </c>
      <c r="AK49" s="22">
        <f>PERCENTILE($M$2:$M$161, 0.98)</f>
        <v>1.7030888460407052</v>
      </c>
      <c r="AL49" s="22">
        <f>MIN(MAX(M49,AJ49), AK49)</f>
        <v>0.90729242966317503</v>
      </c>
      <c r="AM49" s="22">
        <f>AL49-$AL$162 + 1</f>
        <v>2.9109044262120891</v>
      </c>
      <c r="AN49" s="46">
        <v>0</v>
      </c>
      <c r="AO49" s="77">
        <v>0</v>
      </c>
      <c r="AP49" s="77">
        <v>0</v>
      </c>
      <c r="AQ49" s="21">
        <v>1</v>
      </c>
      <c r="AR49" s="17">
        <f>(AI49^4)*AB49*AE49*AN49</f>
        <v>0</v>
      </c>
      <c r="AS49" s="17">
        <f>(AM49^4) *Z49*AC49*AO49</f>
        <v>0</v>
      </c>
      <c r="AT49" s="17">
        <f>(AM49^4)*AA49*AP49*AQ49</f>
        <v>0</v>
      </c>
      <c r="AU49" s="17">
        <f>MIN(AR49, 0.05*AR$162)</f>
        <v>0</v>
      </c>
      <c r="AV49" s="17">
        <f>MIN(AS49, 0.05*AS$162)</f>
        <v>0</v>
      </c>
      <c r="AW49" s="17">
        <f>MIN(AT49, 0.05*AT$162)</f>
        <v>0</v>
      </c>
      <c r="AX49" s="14">
        <f>AU49/$AU$162</f>
        <v>0</v>
      </c>
      <c r="AY49" s="14">
        <f>AV49/$AV$162</f>
        <v>0</v>
      </c>
      <c r="AZ49" s="62">
        <f>AW49/$AW$162</f>
        <v>0</v>
      </c>
      <c r="BA49" s="21">
        <f>N49</f>
        <v>0</v>
      </c>
      <c r="BB49" s="84">
        <v>0</v>
      </c>
      <c r="BC49" s="15">
        <f>$D$168*AX49</f>
        <v>0</v>
      </c>
      <c r="BD49" s="19">
        <f>BC49-BB49</f>
        <v>0</v>
      </c>
      <c r="BE49" s="58">
        <f>(IF(BD49 &gt; 0, V49, W49))</f>
        <v>2.4579558373251404</v>
      </c>
      <c r="BF49" s="58">
        <f>IF(BD49&gt;0, S49*(T49^(2-N49)), S49*(U49^(N49 + 2)))</f>
        <v>2.4760437526886863</v>
      </c>
      <c r="BG49" s="46">
        <f>BD49/BE49</f>
        <v>0</v>
      </c>
      <c r="BH49" s="59" t="e">
        <f>BB49/BC49</f>
        <v>#DIV/0!</v>
      </c>
      <c r="BI49" s="84">
        <v>644</v>
      </c>
      <c r="BJ49" s="84">
        <v>0</v>
      </c>
      <c r="BK49" s="84">
        <v>0</v>
      </c>
      <c r="BL49" s="10">
        <f>SUM(BI49:BK49)</f>
        <v>644</v>
      </c>
      <c r="BM49" s="15">
        <f>AY49*$D$167</f>
        <v>0</v>
      </c>
      <c r="BN49" s="9">
        <f>BM49-BL49</f>
        <v>-644</v>
      </c>
      <c r="BO49" s="48">
        <f>IF(BN49&gt;0,V49,W49)</f>
        <v>2.4579558373251404</v>
      </c>
      <c r="BP49" s="48">
        <f xml:space="preserve"> IF(BN49 &gt;0, S49*T49^(2-N49), S49*U49^(N49+2))</f>
        <v>2.4760437526886863</v>
      </c>
      <c r="BQ49" s="48">
        <f>IF(BN49&gt;0, S49*T49^(3-N49), S49*U49^(N49+3))</f>
        <v>2.4942647756846927</v>
      </c>
      <c r="BR49" s="46">
        <f>BN49/BP49</f>
        <v>-260.09233451577472</v>
      </c>
      <c r="BS49" s="59" t="e">
        <f>BL49/BM49</f>
        <v>#DIV/0!</v>
      </c>
      <c r="BT49" s="16">
        <f>BB49+BL49+BV49</f>
        <v>723</v>
      </c>
      <c r="BU49" s="64">
        <f>BC49+BM49+BW49</f>
        <v>0</v>
      </c>
      <c r="BV49" s="84">
        <v>79</v>
      </c>
      <c r="BW49" s="15">
        <f>AZ49*$D$170</f>
        <v>0</v>
      </c>
      <c r="BX49" s="37">
        <f>BW49-BV49</f>
        <v>-79</v>
      </c>
      <c r="BY49" s="51">
        <f>BX49*(BX49&lt;&gt;0)</f>
        <v>-79</v>
      </c>
      <c r="BZ49" s="26">
        <f>BY49/$BY$162</f>
        <v>-6.1815336463223812E-2</v>
      </c>
      <c r="CA49" s="47">
        <f>BZ49 * $BX$162</f>
        <v>-79</v>
      </c>
      <c r="CB49" s="48">
        <f>IF(CA49&gt;0, V49, W49)</f>
        <v>2.4579558373251404</v>
      </c>
      <c r="CC49" s="48">
        <f>IF(BX49&gt;0, S49*T49^(2-N49), S49*U49^(N49+2))</f>
        <v>2.4760437526886863</v>
      </c>
      <c r="CD49" s="60">
        <f>CA49/CB49</f>
        <v>-32.140528645938325</v>
      </c>
      <c r="CE49" s="61">
        <v>0</v>
      </c>
      <c r="CF49" s="15">
        <f>AZ49*$CE$165</f>
        <v>0</v>
      </c>
      <c r="CG49" s="37">
        <f>CF49-CE49</f>
        <v>0</v>
      </c>
      <c r="CH49" s="51">
        <f>CG49*(CG49&lt;&gt;0)</f>
        <v>0</v>
      </c>
      <c r="CI49" s="26">
        <f>CH49/$CH$162</f>
        <v>0</v>
      </c>
      <c r="CJ49" s="47">
        <f>CI49 * $CG$162</f>
        <v>0</v>
      </c>
      <c r="CK49" s="48">
        <f>IF(CA49&gt;0,V49,W49)</f>
        <v>2.4579558373251404</v>
      </c>
      <c r="CL49" s="60">
        <f>CJ49/CK49</f>
        <v>0</v>
      </c>
      <c r="CM49" s="65">
        <f>N49</f>
        <v>0</v>
      </c>
      <c r="CN49" s="73">
        <f>BT49+BV49</f>
        <v>802</v>
      </c>
      <c r="CO49">
        <f>E49/$E$162</f>
        <v>1.7462107333612295E-2</v>
      </c>
      <c r="CP49">
        <f>MAX(0,L49)</f>
        <v>0.69889052372035398</v>
      </c>
      <c r="CQ49">
        <f>CP49/$CP$162</f>
        <v>7.8295909416656942E-3</v>
      </c>
      <c r="CR49">
        <f>CO49*CQ49*AO49</f>
        <v>0</v>
      </c>
      <c r="CS49">
        <f>CR49/$CR$162</f>
        <v>0</v>
      </c>
      <c r="CT49" s="1">
        <f>$CT$164*CS49</f>
        <v>0</v>
      </c>
      <c r="CU49" s="84">
        <v>0</v>
      </c>
      <c r="CV49" s="1">
        <f>CT49-CU49</f>
        <v>0</v>
      </c>
      <c r="CW49" t="e">
        <f>CU49/CT49</f>
        <v>#DIV/0!</v>
      </c>
    </row>
    <row r="50" spans="1:101" x14ac:dyDescent="0.2">
      <c r="A50" s="32" t="s">
        <v>302</v>
      </c>
      <c r="B50">
        <v>1</v>
      </c>
      <c r="C50">
        <v>1</v>
      </c>
      <c r="D50">
        <v>0.53495805033959198</v>
      </c>
      <c r="E50">
        <v>0.46504194966040702</v>
      </c>
      <c r="F50">
        <v>0.61064759634485499</v>
      </c>
      <c r="G50">
        <v>0.212554628526023</v>
      </c>
      <c r="H50">
        <v>0.58086084412870798</v>
      </c>
      <c r="I50">
        <v>0.436272461345591</v>
      </c>
      <c r="J50">
        <v>0.50340201645137395</v>
      </c>
      <c r="K50">
        <v>0.42586581513778299</v>
      </c>
      <c r="L50">
        <v>0.29398900457571298</v>
      </c>
      <c r="M50">
        <v>1.17006580199376</v>
      </c>
      <c r="N50" s="21">
        <v>0</v>
      </c>
      <c r="O50">
        <v>1.0086168501647901</v>
      </c>
      <c r="P50">
        <v>0.98029210933460598</v>
      </c>
      <c r="Q50">
        <v>1.01028980254332</v>
      </c>
      <c r="R50">
        <v>0.98637784262354999</v>
      </c>
      <c r="S50">
        <v>13.829999923706</v>
      </c>
      <c r="T50" s="27">
        <f>IF(C50,P50,R50)</f>
        <v>0.98029210933460598</v>
      </c>
      <c r="U50" s="27">
        <f>IF(D50 = 0,O50,Q50)</f>
        <v>1.01028980254332</v>
      </c>
      <c r="V50" s="39">
        <f>S50*T50^(1-N50)</f>
        <v>13.557439797307195</v>
      </c>
      <c r="W50" s="38">
        <f>S50*U50^(N50+1)</f>
        <v>13.972307892095065</v>
      </c>
      <c r="X50" s="44">
        <f>0.5 * (D50-MAX($D$3:$D$161))/(MIN($D$3:$D$161)-MAX($D$3:$D$161)) + 0.75</f>
        <v>0.98607157381049226</v>
      </c>
      <c r="Y50" s="44">
        <f>AVERAGE(D50, F50, G50, H50, I50, J50, K50)</f>
        <v>0.47208020175341797</v>
      </c>
      <c r="Z50" s="22">
        <f>AI50^N50</f>
        <v>1</v>
      </c>
      <c r="AA50" s="22">
        <f>(Z50+AB50)/2</f>
        <v>1</v>
      </c>
      <c r="AB50" s="22">
        <f>AM50^N50</f>
        <v>1</v>
      </c>
      <c r="AC50" s="22">
        <v>1</v>
      </c>
      <c r="AD50" s="22">
        <v>1</v>
      </c>
      <c r="AE50" s="22">
        <v>1</v>
      </c>
      <c r="AF50" s="22">
        <f>PERCENTILE($L$2:$L$161, 0.05)</f>
        <v>3.1959274844086248E-2</v>
      </c>
      <c r="AG50" s="22">
        <f>PERCENTILE($L$2:$L$161, 0.95)</f>
        <v>0.96084751578162397</v>
      </c>
      <c r="AH50" s="22">
        <f>MIN(MAX(L50,AF50), AG50)</f>
        <v>0.29398900457571298</v>
      </c>
      <c r="AI50" s="22">
        <f>AH50-$AH$162+1</f>
        <v>1.2620297297316267</v>
      </c>
      <c r="AJ50" s="22">
        <f>PERCENTILE($M$2:$M$161, 0.02)</f>
        <v>-1.0036119965489139</v>
      </c>
      <c r="AK50" s="22">
        <f>PERCENTILE($M$2:$M$161, 0.98)</f>
        <v>1.7030888460407052</v>
      </c>
      <c r="AL50" s="22">
        <f>MIN(MAX(M50,AJ50), AK50)</f>
        <v>1.17006580199376</v>
      </c>
      <c r="AM50" s="22">
        <f>AL50-$AL$162 + 1</f>
        <v>3.1736777985426738</v>
      </c>
      <c r="AN50" s="46">
        <v>0</v>
      </c>
      <c r="AO50" s="68">
        <v>0.64</v>
      </c>
      <c r="AP50" s="49">
        <v>1</v>
      </c>
      <c r="AQ50" s="21">
        <v>1</v>
      </c>
      <c r="AR50" s="17">
        <f>(AI50^4)*AB50*AE50*AN50</f>
        <v>0</v>
      </c>
      <c r="AS50" s="17">
        <f>(AM50^4) *Z50*AC50*AO50</f>
        <v>64.927892904472571</v>
      </c>
      <c r="AT50" s="17">
        <f>(AM50^4)*AA50*AP50*AQ50</f>
        <v>101.44983266323838</v>
      </c>
      <c r="AU50" s="17">
        <f>MIN(AR50, 0.05*AR$162)</f>
        <v>0</v>
      </c>
      <c r="AV50" s="17">
        <f>MIN(AS50, 0.05*AS$162)</f>
        <v>64.927892904472571</v>
      </c>
      <c r="AW50" s="17">
        <f>MIN(AT50, 0.05*AT$162)</f>
        <v>101.44983266323838</v>
      </c>
      <c r="AX50" s="14">
        <f>AU50/$AU$162</f>
        <v>0</v>
      </c>
      <c r="AY50" s="14">
        <f>AV50/$AV$162</f>
        <v>1.8183454240016397E-2</v>
      </c>
      <c r="AZ50" s="62">
        <f>AW50/$AW$162</f>
        <v>2.2587039300278416E-2</v>
      </c>
      <c r="BA50" s="21">
        <f>N50</f>
        <v>0</v>
      </c>
      <c r="BB50" s="84">
        <v>0</v>
      </c>
      <c r="BC50" s="15">
        <f>$D$168*AX50</f>
        <v>0</v>
      </c>
      <c r="BD50" s="19">
        <f>BC50-BB50</f>
        <v>0</v>
      </c>
      <c r="BE50" s="58">
        <f>(IF(BD50 &gt; 0, V50, W50))</f>
        <v>13.972307892095065</v>
      </c>
      <c r="BF50" s="58">
        <f>IF(BD50&gt;0, S50*(T50^(2-N50)), S50*(U50^(N50 + 2)))</f>
        <v>14.116080181379195</v>
      </c>
      <c r="BG50" s="46">
        <f>BD50/BE50</f>
        <v>0</v>
      </c>
      <c r="BH50" s="59" t="e">
        <f>BB50/BC50</f>
        <v>#DIV/0!</v>
      </c>
      <c r="BI50" s="84">
        <v>0</v>
      </c>
      <c r="BJ50" s="84">
        <v>0</v>
      </c>
      <c r="BK50" s="84">
        <v>0</v>
      </c>
      <c r="BL50" s="10">
        <f>SUM(BI50:BK50)</f>
        <v>0</v>
      </c>
      <c r="BM50" s="15">
        <f>AY50*$D$167</f>
        <v>3472.6760907583316</v>
      </c>
      <c r="BN50" s="9">
        <f>BM50-BL50</f>
        <v>3472.6760907583316</v>
      </c>
      <c r="BO50" s="48">
        <f>IF(BN50&gt;0,V50,W50)</f>
        <v>13.557439797307195</v>
      </c>
      <c r="BP50" s="48">
        <f xml:space="preserve"> IF(BN50 &gt;0, S50*T50^(2-N50), S50*U50^(N50+2))</f>
        <v>13.290251256079202</v>
      </c>
      <c r="BQ50" s="48">
        <f>IF(BN50&gt;0, S50*T50^(3-N50), S50*U50^(N50+3))</f>
        <v>13.028328437408778</v>
      </c>
      <c r="BR50" s="46">
        <f>BN50/BP50</f>
        <v>261.29499163304882</v>
      </c>
      <c r="BS50" s="59">
        <f>BL50/BM50</f>
        <v>0</v>
      </c>
      <c r="BT50" s="16">
        <f>BB50+BL50+BV50</f>
        <v>0</v>
      </c>
      <c r="BU50" s="64">
        <f>BC50+BM50+BW50</f>
        <v>3699.2918560580251</v>
      </c>
      <c r="BV50" s="84">
        <v>0</v>
      </c>
      <c r="BW50" s="15">
        <f>AZ50*$D$170</f>
        <v>226.61576529969335</v>
      </c>
      <c r="BX50" s="37">
        <f>BW50-BV50</f>
        <v>226.61576529969335</v>
      </c>
      <c r="BY50" s="51">
        <f>BX50*(BX50&lt;&gt;0)</f>
        <v>226.61576529969335</v>
      </c>
      <c r="BZ50" s="26">
        <f>BY50/$BY$162</f>
        <v>0.17732063012495575</v>
      </c>
      <c r="CA50" s="47">
        <f>BZ50 * $BX$162</f>
        <v>226.61576529969335</v>
      </c>
      <c r="CB50" s="48">
        <f>IF(CA50&gt;0, V50, W50)</f>
        <v>13.557439797307195</v>
      </c>
      <c r="CC50" s="48">
        <f>IF(BX50&gt;0, S50*T50^(2-N50), S50*U50^(N50+2))</f>
        <v>13.290251256079202</v>
      </c>
      <c r="CD50" s="60">
        <f>CA50/CB50</f>
        <v>16.715233015064115</v>
      </c>
      <c r="CE50" s="61">
        <v>0</v>
      </c>
      <c r="CF50" s="15">
        <f>AZ50*$CE$165</f>
        <v>145.16690158288938</v>
      </c>
      <c r="CG50" s="37">
        <f>CF50-CE50</f>
        <v>145.16690158288938</v>
      </c>
      <c r="CH50" s="51">
        <f>CG50*(CG50&lt;&gt;0)</f>
        <v>145.16690158288938</v>
      </c>
      <c r="CI50" s="26">
        <f>CH50/$CH$162</f>
        <v>2.2587039300278423E-2</v>
      </c>
      <c r="CJ50" s="47">
        <f>CI50 * $CG$162</f>
        <v>145.16690158288938</v>
      </c>
      <c r="CK50" s="48">
        <f>IF(CA50&gt;0,V50,W50)</f>
        <v>13.557439797307195</v>
      </c>
      <c r="CL50" s="60">
        <f>CJ50/CK50</f>
        <v>10.707545359096686</v>
      </c>
      <c r="CM50" s="65">
        <f>N50</f>
        <v>0</v>
      </c>
      <c r="CN50" s="73">
        <f>BT50+BV50</f>
        <v>0</v>
      </c>
      <c r="CO50">
        <f>E50/$E$162</f>
        <v>8.3921936153281158E-3</v>
      </c>
      <c r="CP50">
        <f>MAX(0,L50)</f>
        <v>0.29398900457571298</v>
      </c>
      <c r="CQ50">
        <f>CP50/$CP$162</f>
        <v>3.2935253363033691E-3</v>
      </c>
      <c r="CR50">
        <f>CO50*CQ50*AO50</f>
        <v>1.7689537471517772E-5</v>
      </c>
      <c r="CS50">
        <f>CR50/$CR$162</f>
        <v>3.8531815031789423E-3</v>
      </c>
      <c r="CT50" s="1">
        <f>$CT$164*CS50</f>
        <v>313.55649800268964</v>
      </c>
      <c r="CU50" s="84">
        <v>0</v>
      </c>
      <c r="CV50" s="1">
        <f>CT50-CU50</f>
        <v>313.55649800268964</v>
      </c>
      <c r="CW50">
        <f>CU50/CT50</f>
        <v>0</v>
      </c>
    </row>
    <row r="51" spans="1:101" x14ac:dyDescent="0.2">
      <c r="A51" s="32" t="s">
        <v>108</v>
      </c>
      <c r="B51">
        <v>0</v>
      </c>
      <c r="C51">
        <v>1</v>
      </c>
      <c r="D51">
        <v>0.73116615067079405</v>
      </c>
      <c r="E51">
        <v>0.26883384932920501</v>
      </c>
      <c r="F51">
        <v>0.81608606557376995</v>
      </c>
      <c r="G51">
        <v>0.48053278688524498</v>
      </c>
      <c r="H51">
        <v>0.75</v>
      </c>
      <c r="I51">
        <v>0.58971553610503202</v>
      </c>
      <c r="J51">
        <v>0.66504635333093398</v>
      </c>
      <c r="K51">
        <v>0.64534315073948501</v>
      </c>
      <c r="L51">
        <v>0.62095226772199297</v>
      </c>
      <c r="M51">
        <v>0.73250159297449302</v>
      </c>
      <c r="N51" s="21">
        <v>0</v>
      </c>
      <c r="O51">
        <v>1.0010925399715001</v>
      </c>
      <c r="P51">
        <v>0.97971946531216003</v>
      </c>
      <c r="Q51">
        <v>1.03301347223467</v>
      </c>
      <c r="R51">
        <v>0.99645498212555605</v>
      </c>
      <c r="S51">
        <v>134.669998168945</v>
      </c>
      <c r="T51" s="27">
        <f>IF(C51,P51,R51)</f>
        <v>0.97971946531216003</v>
      </c>
      <c r="U51" s="27">
        <f>IF(D51 = 0,O51,Q51)</f>
        <v>1.03301347223467</v>
      </c>
      <c r="V51" s="39">
        <f>S51*T51^(1-N51)</f>
        <v>131.93881859966837</v>
      </c>
      <c r="W51" s="38">
        <f>S51*U51^(N51+1)</f>
        <v>139.11592241433851</v>
      </c>
      <c r="X51" s="44">
        <f>0.5 * (D51-MAX($D$3:$D$161))/(MIN($D$3:$D$161)-MAX($D$3:$D$161)) + 0.75</f>
        <v>0.88621210347112689</v>
      </c>
      <c r="Y51" s="44">
        <f>AVERAGE(D51, F51, G51, H51, I51, J51, K51)</f>
        <v>0.66827000618646581</v>
      </c>
      <c r="Z51" s="22">
        <f>AI51^N51</f>
        <v>1</v>
      </c>
      <c r="AA51" s="22">
        <f>(Z51+AB51)/2</f>
        <v>1</v>
      </c>
      <c r="AB51" s="22">
        <f>AM51^N51</f>
        <v>1</v>
      </c>
      <c r="AC51" s="22">
        <v>1</v>
      </c>
      <c r="AD51" s="22">
        <v>1</v>
      </c>
      <c r="AE51" s="22">
        <v>1</v>
      </c>
      <c r="AF51" s="22">
        <f>PERCENTILE($L$2:$L$161, 0.05)</f>
        <v>3.1959274844086248E-2</v>
      </c>
      <c r="AG51" s="22">
        <f>PERCENTILE($L$2:$L$161, 0.95)</f>
        <v>0.96084751578162397</v>
      </c>
      <c r="AH51" s="22">
        <f>MIN(MAX(L51,AF51), AG51)</f>
        <v>0.62095226772199297</v>
      </c>
      <c r="AI51" s="22">
        <f>AH51-$AH$162+1</f>
        <v>1.5889929928779067</v>
      </c>
      <c r="AJ51" s="22">
        <f>PERCENTILE($M$2:$M$161, 0.02)</f>
        <v>-1.0036119965489139</v>
      </c>
      <c r="AK51" s="22">
        <f>PERCENTILE($M$2:$M$161, 0.98)</f>
        <v>1.7030888460407052</v>
      </c>
      <c r="AL51" s="22">
        <f>MIN(MAX(M51,AJ51), AK51)</f>
        <v>0.73250159297449302</v>
      </c>
      <c r="AM51" s="22">
        <f>AL51-$AL$162 + 1</f>
        <v>2.736113589523407</v>
      </c>
      <c r="AN51" s="46">
        <v>1</v>
      </c>
      <c r="AO51" s="49">
        <v>1</v>
      </c>
      <c r="AP51" s="49">
        <v>1</v>
      </c>
      <c r="AQ51" s="21">
        <v>1</v>
      </c>
      <c r="AR51" s="17">
        <f>(AI51^4)*AB51*AE51*AN51</f>
        <v>6.3751136039015179</v>
      </c>
      <c r="AS51" s="17">
        <f>(AM51^4) *Z51*AC51*AO51</f>
        <v>56.044950830379996</v>
      </c>
      <c r="AT51" s="17">
        <f>(AM51^4)*AA51*AP51*AQ51</f>
        <v>56.044950830379996</v>
      </c>
      <c r="AU51" s="17">
        <f>MIN(AR51, 0.05*AR$162)</f>
        <v>6.3751136039015179</v>
      </c>
      <c r="AV51" s="17">
        <f>MIN(AS51, 0.05*AS$162)</f>
        <v>56.044950830379996</v>
      </c>
      <c r="AW51" s="17">
        <f>MIN(AT51, 0.05*AT$162)</f>
        <v>56.044950830379996</v>
      </c>
      <c r="AX51" s="14">
        <f>AU51/$AU$162</f>
        <v>1.4776834159225769E-2</v>
      </c>
      <c r="AY51" s="14">
        <f>AV51/$AV$162</f>
        <v>1.5695731883792325E-2</v>
      </c>
      <c r="AZ51" s="62">
        <f>AW51/$AW$162</f>
        <v>1.2477985165239954E-2</v>
      </c>
      <c r="BA51" s="21">
        <f>N51</f>
        <v>0</v>
      </c>
      <c r="BB51" s="84">
        <v>1885</v>
      </c>
      <c r="BC51" s="15">
        <f>$D$168*AX51</f>
        <v>2029.3469655889526</v>
      </c>
      <c r="BD51" s="19">
        <f>BC51-BB51</f>
        <v>144.34696558895257</v>
      </c>
      <c r="BE51" s="58">
        <f>(IF(BD51 &gt; 0, V51, W51))</f>
        <v>131.93881859966837</v>
      </c>
      <c r="BF51" s="58">
        <f>IF(BD51&gt;0, S51*(T51^(2-N51)), S51*(U51^(N51 + 2)))</f>
        <v>129.26302881238516</v>
      </c>
      <c r="BG51" s="46">
        <f>BD51/BE51</f>
        <v>1.0940447028477136</v>
      </c>
      <c r="BH51" s="59">
        <f>BB51/BC51</f>
        <v>0.92887023853653305</v>
      </c>
      <c r="BI51" s="84">
        <v>0</v>
      </c>
      <c r="BJ51" s="84">
        <v>943</v>
      </c>
      <c r="BK51" s="84">
        <v>0</v>
      </c>
      <c r="BL51" s="10">
        <f>SUM(BI51:BK51)</f>
        <v>943</v>
      </c>
      <c r="BM51" s="15">
        <f>AY51*$D$167</f>
        <v>2997.5708751666584</v>
      </c>
      <c r="BN51" s="9">
        <f>BM51-BL51</f>
        <v>2054.5708751666584</v>
      </c>
      <c r="BO51" s="48">
        <f>IF(BN51&gt;0,V51,W51)</f>
        <v>131.93881859966837</v>
      </c>
      <c r="BP51" s="48">
        <f xml:space="preserve"> IF(BN51 &gt;0, S51*T51^(2-N51), S51*U51^(N51+2))</f>
        <v>129.26302881238516</v>
      </c>
      <c r="BQ51" s="48">
        <f>IF(BN51&gt;0, S51*T51^(3-N51), S51*U51^(N51+3))</f>
        <v>126.64150547270033</v>
      </c>
      <c r="BR51" s="46">
        <f>BN51/BP51</f>
        <v>15.894497398391477</v>
      </c>
      <c r="BS51" s="59">
        <f>BL51/BM51</f>
        <v>0.31458805788789607</v>
      </c>
      <c r="BT51" s="16">
        <f>BB51+BL51+BV51</f>
        <v>2828</v>
      </c>
      <c r="BU51" s="64">
        <f>BC51+BM51+BW51</f>
        <v>5152.1094659184637</v>
      </c>
      <c r="BV51" s="84">
        <v>0</v>
      </c>
      <c r="BW51" s="15">
        <f>AZ51*$D$170</f>
        <v>125.19162516285246</v>
      </c>
      <c r="BX51" s="37">
        <f>BW51-BV51</f>
        <v>125.19162516285246</v>
      </c>
      <c r="BY51" s="51">
        <f>BX51*(BX51&lt;&gt;0)</f>
        <v>125.19162516285246</v>
      </c>
      <c r="BZ51" s="26">
        <f>BY51/$BY$162</f>
        <v>9.7959018124297734E-2</v>
      </c>
      <c r="CA51" s="47">
        <f>BZ51 * $BX$162</f>
        <v>125.19162516285246</v>
      </c>
      <c r="CB51" s="48">
        <f>IF(CA51&gt;0, V51, W51)</f>
        <v>131.93881859966837</v>
      </c>
      <c r="CC51" s="48">
        <f>IF(BX51&gt;0, S51*T51^(2-N51), S51*U51^(N51+2))</f>
        <v>129.26302881238516</v>
      </c>
      <c r="CD51" s="60">
        <f>CA51/CB51</f>
        <v>0.94886119560242244</v>
      </c>
      <c r="CE51" s="61">
        <v>0</v>
      </c>
      <c r="CF51" s="15">
        <f>AZ51*$CE$165</f>
        <v>80.196010656997188</v>
      </c>
      <c r="CG51" s="37">
        <f>CF51-CE51</f>
        <v>80.196010656997188</v>
      </c>
      <c r="CH51" s="51">
        <f>CG51*(CG51&lt;&gt;0)</f>
        <v>80.196010656997188</v>
      </c>
      <c r="CI51" s="26">
        <f>CH51/$CH$162</f>
        <v>1.2477985165239958E-2</v>
      </c>
      <c r="CJ51" s="47">
        <f>CI51 * $CG$162</f>
        <v>80.196010656997188</v>
      </c>
      <c r="CK51" s="48">
        <f>IF(CA51&gt;0,V51,W51)</f>
        <v>131.93881859966837</v>
      </c>
      <c r="CL51" s="60">
        <f>CJ51/CK51</f>
        <v>0.60782726045417812</v>
      </c>
      <c r="CM51" s="65">
        <f>N51</f>
        <v>0</v>
      </c>
      <c r="CN51" s="73">
        <f>BT51+BV51</f>
        <v>2828</v>
      </c>
      <c r="CO51">
        <f>E51/$E$162</f>
        <v>4.8514025789977381E-3</v>
      </c>
      <c r="CP51">
        <f>MAX(0,L51)</f>
        <v>0.62095226772199297</v>
      </c>
      <c r="CQ51">
        <f>CP51/$CP$162</f>
        <v>6.9564575359848954E-3</v>
      </c>
      <c r="CR51">
        <f>CO51*CQ51*AO51</f>
        <v>3.3748576030765373E-5</v>
      </c>
      <c r="CS51">
        <f>CR51/$CR$162</f>
        <v>7.3512034517438339E-3</v>
      </c>
      <c r="CT51" s="1">
        <f>$CT$164*CS51</f>
        <v>598.21153208910619</v>
      </c>
      <c r="CU51" s="84">
        <v>0</v>
      </c>
      <c r="CV51" s="1">
        <f>CT51-CU51</f>
        <v>598.21153208910619</v>
      </c>
      <c r="CW51">
        <f>CU51/CT51</f>
        <v>0</v>
      </c>
    </row>
    <row r="52" spans="1:101" x14ac:dyDescent="0.2">
      <c r="A52" s="32" t="s">
        <v>196</v>
      </c>
      <c r="B52">
        <v>0</v>
      </c>
      <c r="C52">
        <v>1</v>
      </c>
      <c r="D52">
        <v>0.39024390243902402</v>
      </c>
      <c r="E52">
        <v>0.60975609756097504</v>
      </c>
      <c r="F52">
        <v>0.22395326192794501</v>
      </c>
      <c r="G52">
        <v>0.57205452775072996</v>
      </c>
      <c r="H52">
        <v>7.1502590673575103E-2</v>
      </c>
      <c r="I52">
        <v>0.30621761658030999</v>
      </c>
      <c r="J52">
        <v>0.14797078392500199</v>
      </c>
      <c r="K52">
        <v>0.23013712972316</v>
      </c>
      <c r="L52">
        <v>0.69840963939382605</v>
      </c>
      <c r="M52">
        <v>-0.19474014351312399</v>
      </c>
      <c r="N52" s="21">
        <v>0</v>
      </c>
      <c r="O52">
        <v>1.0127366453933599</v>
      </c>
      <c r="P52">
        <v>1.0061957225151199</v>
      </c>
      <c r="Q52">
        <v>1.0008474568052199</v>
      </c>
      <c r="R52">
        <v>1.0051266924742499</v>
      </c>
      <c r="S52">
        <v>6.3400001525878897</v>
      </c>
      <c r="T52" s="27">
        <f>IF(C52,P52,R52)</f>
        <v>1.0061957225151199</v>
      </c>
      <c r="U52" s="27">
        <f>IF(D52 = 0,O52,Q52)</f>
        <v>1.0008474568052199</v>
      </c>
      <c r="V52" s="39">
        <f>S52*T52^(1-N52)</f>
        <v>6.3792810342791419</v>
      </c>
      <c r="W52" s="38">
        <f>S52*U52^(N52+1)</f>
        <v>6.345373028862296</v>
      </c>
      <c r="X52" s="44">
        <f>0.5 * (D52-MAX($D$3:$D$161))/(MIN($D$3:$D$161)-MAX($D$3:$D$161)) + 0.75</f>
        <v>1.0597233656354459</v>
      </c>
      <c r="Y52" s="44">
        <f>AVERAGE(D52, F52, G52, H52, I52, J52, K52)</f>
        <v>0.2774399732885352</v>
      </c>
      <c r="Z52" s="22">
        <f>AI52^N52</f>
        <v>1</v>
      </c>
      <c r="AA52" s="22">
        <f>(Z52+AB52)/2</f>
        <v>1</v>
      </c>
      <c r="AB52" s="22">
        <f>AM52^N52</f>
        <v>1</v>
      </c>
      <c r="AC52" s="22">
        <v>1</v>
      </c>
      <c r="AD52" s="22">
        <v>1</v>
      </c>
      <c r="AE52" s="22">
        <v>1</v>
      </c>
      <c r="AF52" s="22">
        <f>PERCENTILE($L$2:$L$161, 0.05)</f>
        <v>3.1959274844086248E-2</v>
      </c>
      <c r="AG52" s="22">
        <f>PERCENTILE($L$2:$L$161, 0.95)</f>
        <v>0.96084751578162397</v>
      </c>
      <c r="AH52" s="22">
        <f>MIN(MAX(L52,AF52), AG52)</f>
        <v>0.69840963939382605</v>
      </c>
      <c r="AI52" s="22">
        <f>AH52-$AH$162+1</f>
        <v>1.6664503645497399</v>
      </c>
      <c r="AJ52" s="22">
        <f>PERCENTILE($M$2:$M$161, 0.02)</f>
        <v>-1.0036119965489139</v>
      </c>
      <c r="AK52" s="22">
        <f>PERCENTILE($M$2:$M$161, 0.98)</f>
        <v>1.7030888460407052</v>
      </c>
      <c r="AL52" s="22">
        <f>MIN(MAX(M52,AJ52), AK52)</f>
        <v>-0.19474014351312399</v>
      </c>
      <c r="AM52" s="22">
        <f>AL52-$AL$162 + 1</f>
        <v>1.8088718530357899</v>
      </c>
      <c r="AN52" s="46">
        <v>0</v>
      </c>
      <c r="AO52" s="77">
        <v>0</v>
      </c>
      <c r="AP52" s="77">
        <v>0</v>
      </c>
      <c r="AQ52" s="21">
        <v>1</v>
      </c>
      <c r="AR52" s="17">
        <f>(AI52^4)*AB52*AE52*AN52</f>
        <v>0</v>
      </c>
      <c r="AS52" s="17">
        <f>(AM52^4) *Z52*AC52*AO52</f>
        <v>0</v>
      </c>
      <c r="AT52" s="17">
        <f>(AM52^4)*AA52*AP52*AQ52</f>
        <v>0</v>
      </c>
      <c r="AU52" s="17">
        <f>MIN(AR52, 0.05*AR$162)</f>
        <v>0</v>
      </c>
      <c r="AV52" s="17">
        <f>MIN(AS52, 0.05*AS$162)</f>
        <v>0</v>
      </c>
      <c r="AW52" s="17">
        <f>MIN(AT52, 0.05*AT$162)</f>
        <v>0</v>
      </c>
      <c r="AX52" s="14">
        <f>AU52/$AU$162</f>
        <v>0</v>
      </c>
      <c r="AY52" s="14">
        <f>AV52/$AV$162</f>
        <v>0</v>
      </c>
      <c r="AZ52" s="62">
        <f>AW52/$AW$162</f>
        <v>0</v>
      </c>
      <c r="BA52" s="21">
        <f>N52</f>
        <v>0</v>
      </c>
      <c r="BB52" s="84">
        <v>0</v>
      </c>
      <c r="BC52" s="15">
        <f>$D$168*AX52</f>
        <v>0</v>
      </c>
      <c r="BD52" s="19">
        <f>BC52-BB52</f>
        <v>0</v>
      </c>
      <c r="BE52" s="58">
        <f>(IF(BD52 &gt; 0, V52, W52))</f>
        <v>6.345373028862296</v>
      </c>
      <c r="BF52" s="58">
        <f>IF(BD52&gt;0, S52*(T52^(2-N52)), S52*(U52^(N52 + 2)))</f>
        <v>6.3507504584172647</v>
      </c>
      <c r="BG52" s="46">
        <f>BD52/BE52</f>
        <v>0</v>
      </c>
      <c r="BH52" s="59" t="e">
        <f>BB52/BC52</f>
        <v>#DIV/0!</v>
      </c>
      <c r="BI52" s="84">
        <v>6</v>
      </c>
      <c r="BJ52" s="84">
        <v>672</v>
      </c>
      <c r="BK52" s="84">
        <v>0</v>
      </c>
      <c r="BL52" s="10">
        <f>SUM(BI52:BK52)</f>
        <v>678</v>
      </c>
      <c r="BM52" s="15">
        <f>AY52*$D$167</f>
        <v>0</v>
      </c>
      <c r="BN52" s="9">
        <f>BM52-BL52</f>
        <v>-678</v>
      </c>
      <c r="BO52" s="48">
        <f>IF(BN52&gt;0,V52,W52)</f>
        <v>6.345373028862296</v>
      </c>
      <c r="BP52" s="48">
        <f xml:space="preserve"> IF(BN52 &gt;0, S52*T52^(2-N52), S52*U52^(N52+2))</f>
        <v>6.3507504584172647</v>
      </c>
      <c r="BQ52" s="48">
        <f>IF(BN52&gt;0, S52*T52^(3-N52), S52*U52^(N52+3))</f>
        <v>6.3561324451115038</v>
      </c>
      <c r="BR52" s="46">
        <f>BN52/BP52</f>
        <v>-106.75903650117144</v>
      </c>
      <c r="BS52" s="59" t="e">
        <f>BL52/BM52</f>
        <v>#DIV/0!</v>
      </c>
      <c r="BT52" s="16">
        <f>BB52+BL52+BV52</f>
        <v>779</v>
      </c>
      <c r="BU52" s="64">
        <f>BC52+BM52+BW52</f>
        <v>0</v>
      </c>
      <c r="BV52" s="84">
        <v>101</v>
      </c>
      <c r="BW52" s="15">
        <f>AZ52*$D$170</f>
        <v>0</v>
      </c>
      <c r="BX52" s="37">
        <f>BW52-BV52</f>
        <v>-101</v>
      </c>
      <c r="BY52" s="51">
        <f>BX52*(BX52&lt;&gt;0)</f>
        <v>-101</v>
      </c>
      <c r="BZ52" s="26">
        <f>BY52/$BY$162</f>
        <v>-7.9029733959311455E-2</v>
      </c>
      <c r="CA52" s="47">
        <f>BZ52 * $BX$162</f>
        <v>-101</v>
      </c>
      <c r="CB52" s="48">
        <f>IF(CA52&gt;0, V52, W52)</f>
        <v>6.345373028862296</v>
      </c>
      <c r="CC52" s="48">
        <f>IF(BX52&gt;0, S52*T52^(2-N52), S52*U52^(N52+2))</f>
        <v>6.3507504584172647</v>
      </c>
      <c r="CD52" s="60">
        <f>CA52/CB52</f>
        <v>-15.917109922552333</v>
      </c>
      <c r="CE52" s="61">
        <v>0</v>
      </c>
      <c r="CF52" s="15">
        <f>AZ52*$CE$165</f>
        <v>0</v>
      </c>
      <c r="CG52" s="37">
        <f>CF52-CE52</f>
        <v>0</v>
      </c>
      <c r="CH52" s="51">
        <f>CG52*(CG52&lt;&gt;0)</f>
        <v>0</v>
      </c>
      <c r="CI52" s="26">
        <f>CH52/$CH$162</f>
        <v>0</v>
      </c>
      <c r="CJ52" s="47">
        <f>CI52 * $CG$162</f>
        <v>0</v>
      </c>
      <c r="CK52" s="48">
        <f>IF(CA52&gt;0,V52,W52)</f>
        <v>6.345373028862296</v>
      </c>
      <c r="CL52" s="60">
        <f>CJ52/CK52</f>
        <v>0</v>
      </c>
      <c r="CM52" s="65">
        <f>N52</f>
        <v>0</v>
      </c>
      <c r="CN52" s="73">
        <f>BT52+BV52</f>
        <v>880</v>
      </c>
      <c r="CO52">
        <f>E52/$E$162</f>
        <v>1.1003719627004376E-2</v>
      </c>
      <c r="CP52">
        <f>MAX(0,L52)</f>
        <v>0.69840963939382605</v>
      </c>
      <c r="CQ52">
        <f>CP52/$CP$162</f>
        <v>7.8242036493227814E-3</v>
      </c>
      <c r="CR52">
        <f>CO52*CQ52*AO52</f>
        <v>0</v>
      </c>
      <c r="CS52">
        <f>CR52/$CR$162</f>
        <v>0</v>
      </c>
      <c r="CT52" s="1">
        <f>$CT$164*CS52</f>
        <v>0</v>
      </c>
      <c r="CU52" s="84">
        <v>0</v>
      </c>
      <c r="CV52" s="1">
        <f>CT52-CU52</f>
        <v>0</v>
      </c>
      <c r="CW52" t="e">
        <f>CU52/CT52</f>
        <v>#DIV/0!</v>
      </c>
    </row>
    <row r="53" spans="1:101" x14ac:dyDescent="0.2">
      <c r="A53" s="32" t="s">
        <v>242</v>
      </c>
      <c r="B53">
        <v>1</v>
      </c>
      <c r="C53">
        <v>1</v>
      </c>
      <c r="D53">
        <v>0.98202157411106605</v>
      </c>
      <c r="E53">
        <v>1.7978425888933201E-2</v>
      </c>
      <c r="F53">
        <v>0.87987271280827295</v>
      </c>
      <c r="G53">
        <v>0.87987271280827295</v>
      </c>
      <c r="H53">
        <v>0.96050982030923504</v>
      </c>
      <c r="I53">
        <v>0.90096113664855804</v>
      </c>
      <c r="J53">
        <v>0.93025911415471196</v>
      </c>
      <c r="K53">
        <v>0.90471520954714102</v>
      </c>
      <c r="L53">
        <v>0.46769357229375702</v>
      </c>
      <c r="M53">
        <v>1.64166159747601</v>
      </c>
      <c r="N53" s="21">
        <v>0</v>
      </c>
      <c r="O53">
        <v>1.0117980184195301</v>
      </c>
      <c r="P53">
        <v>0.97442859568293105</v>
      </c>
      <c r="Q53">
        <v>1.0163522883851701</v>
      </c>
      <c r="R53">
        <v>0.993083631660164</v>
      </c>
      <c r="S53">
        <v>5.0599999427795401</v>
      </c>
      <c r="T53" s="27">
        <f>IF(C53,P53,R53)</f>
        <v>0.97442859568293105</v>
      </c>
      <c r="U53" s="27">
        <f>IF(D53 = 0,O53,Q53)</f>
        <v>1.0163522883851701</v>
      </c>
      <c r="V53" s="39">
        <f>S53*T53^(1-N53)</f>
        <v>4.9306086383983789</v>
      </c>
      <c r="W53" s="38">
        <f>S53*U53^(N53+1)</f>
        <v>5.1427425210728153</v>
      </c>
      <c r="X53" s="44">
        <f>0.5 * (D53-MAX($D$3:$D$161))/(MIN($D$3:$D$161)-MAX($D$3:$D$161)) + 0.75</f>
        <v>0.75854005693371318</v>
      </c>
      <c r="Y53" s="44">
        <f>AVERAGE(D53, F53, G53, H53, I53, J53, K53)</f>
        <v>0.91974461148389397</v>
      </c>
      <c r="Z53" s="22">
        <f>AI53^N53</f>
        <v>1</v>
      </c>
      <c r="AA53" s="22">
        <f>(Z53+AB53)/2</f>
        <v>1</v>
      </c>
      <c r="AB53" s="22">
        <f>AM53^N53</f>
        <v>1</v>
      </c>
      <c r="AC53" s="22">
        <v>1</v>
      </c>
      <c r="AD53" s="22">
        <v>1</v>
      </c>
      <c r="AE53" s="22">
        <v>1</v>
      </c>
      <c r="AF53" s="22">
        <f>PERCENTILE($L$2:$L$161, 0.05)</f>
        <v>3.1959274844086248E-2</v>
      </c>
      <c r="AG53" s="22">
        <f>PERCENTILE($L$2:$L$161, 0.95)</f>
        <v>0.96084751578162397</v>
      </c>
      <c r="AH53" s="22">
        <f>MIN(MAX(L53,AF53), AG53)</f>
        <v>0.46769357229375702</v>
      </c>
      <c r="AI53" s="22">
        <f>AH53-$AH$162+1</f>
        <v>1.4357342974496707</v>
      </c>
      <c r="AJ53" s="22">
        <f>PERCENTILE($M$2:$M$161, 0.02)</f>
        <v>-1.0036119965489139</v>
      </c>
      <c r="AK53" s="22">
        <f>PERCENTILE($M$2:$M$161, 0.98)</f>
        <v>1.7030888460407052</v>
      </c>
      <c r="AL53" s="22">
        <f>MIN(MAX(M53,AJ53), AK53)</f>
        <v>1.64166159747601</v>
      </c>
      <c r="AM53" s="22">
        <f>AL53-$AL$162 + 1</f>
        <v>3.6452735940249239</v>
      </c>
      <c r="AN53" s="46">
        <v>0</v>
      </c>
      <c r="AO53" s="82">
        <v>0.32</v>
      </c>
      <c r="AP53" s="83">
        <v>0.5</v>
      </c>
      <c r="AQ53" s="21">
        <v>1</v>
      </c>
      <c r="AR53" s="17">
        <f>(AI53^4)*AB53*AE53*AN53</f>
        <v>0</v>
      </c>
      <c r="AS53" s="17">
        <f>(AM53^4) *Z53*AC53*AO53</f>
        <v>56.502868554698672</v>
      </c>
      <c r="AT53" s="17">
        <f>(AM53^4)*AA53*AP53*AQ53</f>
        <v>88.285732116716673</v>
      </c>
      <c r="AU53" s="17">
        <f>MIN(AR53, 0.05*AR$162)</f>
        <v>0</v>
      </c>
      <c r="AV53" s="17">
        <f>MIN(AS53, 0.05*AS$162)</f>
        <v>56.502868554698672</v>
      </c>
      <c r="AW53" s="17">
        <f>MIN(AT53, 0.05*AT$162)</f>
        <v>88.285732116716673</v>
      </c>
      <c r="AX53" s="14">
        <f>AU53/$AU$162</f>
        <v>0</v>
      </c>
      <c r="AY53" s="14">
        <f>AV53/$AV$162</f>
        <v>1.5823974548283101E-2</v>
      </c>
      <c r="AZ53" s="62">
        <f>AW53/$AW$162</f>
        <v>1.9656151702029605E-2</v>
      </c>
      <c r="BA53" s="21">
        <f>N53</f>
        <v>0</v>
      </c>
      <c r="BB53" s="84">
        <v>0</v>
      </c>
      <c r="BC53" s="15">
        <f>$D$168*AX53</f>
        <v>0</v>
      </c>
      <c r="BD53" s="19">
        <f>BC53-BB53</f>
        <v>0</v>
      </c>
      <c r="BE53" s="58">
        <f>(IF(BD53 &gt; 0, V53, W53))</f>
        <v>5.1427425210728153</v>
      </c>
      <c r="BF53" s="58">
        <f>IF(BD53&gt;0, S53*(T53^(2-N53)), S53*(U53^(N53 + 2)))</f>
        <v>5.2268381298680744</v>
      </c>
      <c r="BG53" s="46">
        <f>BD53/BE53</f>
        <v>0</v>
      </c>
      <c r="BH53" s="59" t="e">
        <f>BB53/BC53</f>
        <v>#DIV/0!</v>
      </c>
      <c r="BI53" s="84">
        <v>0</v>
      </c>
      <c r="BJ53" s="84">
        <v>577</v>
      </c>
      <c r="BK53" s="84">
        <v>0</v>
      </c>
      <c r="BL53" s="10">
        <f>SUM(BI53:BK53)</f>
        <v>577</v>
      </c>
      <c r="BM53" s="15">
        <f>AY53*$D$167</f>
        <v>3022.0626592311064</v>
      </c>
      <c r="BN53" s="9">
        <f>BM53-BL53</f>
        <v>2445.0626592311064</v>
      </c>
      <c r="BO53" s="48">
        <f>IF(BN53&gt;0,V53,W53)</f>
        <v>4.9306086383983789</v>
      </c>
      <c r="BP53" s="48">
        <f xml:space="preserve"> IF(BN53 &gt;0, S53*T53^(2-N53), S53*U53^(N53+2))</f>
        <v>4.8045260513766612</v>
      </c>
      <c r="BQ53" s="48">
        <f>IF(BN53&gt;0, S53*T53^(3-N53), S53*U53^(N53+3))</f>
        <v>4.6816675731650177</v>
      </c>
      <c r="BR53" s="46">
        <f>BN53/BP53</f>
        <v>508.9081905447286</v>
      </c>
      <c r="BS53" s="59">
        <f>BL53/BM53</f>
        <v>0.1909291980553455</v>
      </c>
      <c r="BT53" s="16">
        <f>BB53+BL53+BV53</f>
        <v>582</v>
      </c>
      <c r="BU53" s="64">
        <f>BC53+BM53+BW53</f>
        <v>3219.2728292575694</v>
      </c>
      <c r="BV53" s="84">
        <v>5</v>
      </c>
      <c r="BW53" s="15">
        <f>AZ53*$D$170</f>
        <v>197.21017002646303</v>
      </c>
      <c r="BX53" s="37">
        <f>BW53-BV53</f>
        <v>192.21017002646303</v>
      </c>
      <c r="BY53" s="51">
        <f>BX53*(BX53&lt;&gt;0)</f>
        <v>192.21017002646303</v>
      </c>
      <c r="BZ53" s="26">
        <f>BY53/$BY$162</f>
        <v>0.15039919407391478</v>
      </c>
      <c r="CA53" s="47">
        <f>BZ53 * $BX$162</f>
        <v>192.210170026463</v>
      </c>
      <c r="CB53" s="48">
        <f>IF(CA53&gt;0, V53, W53)</f>
        <v>4.9306086383983789</v>
      </c>
      <c r="CC53" s="48">
        <f>IF(BX53&gt;0, S53*T53^(2-N53), S53*U53^(N53+2))</f>
        <v>4.8045260513766612</v>
      </c>
      <c r="CD53" s="60">
        <f>CA53/CB53</f>
        <v>38.983051408618607</v>
      </c>
      <c r="CE53" s="61">
        <v>0</v>
      </c>
      <c r="CF53" s="15">
        <f>AZ53*$CE$165</f>
        <v>126.33008698894427</v>
      </c>
      <c r="CG53" s="37">
        <f>CF53-CE53</f>
        <v>126.33008698894427</v>
      </c>
      <c r="CH53" s="51">
        <f>CG53*(CG53&lt;&gt;0)</f>
        <v>126.33008698894427</v>
      </c>
      <c r="CI53" s="26">
        <f>CH53/$CH$162</f>
        <v>1.9656151702029612E-2</v>
      </c>
      <c r="CJ53" s="47">
        <f>CI53 * $CG$162</f>
        <v>126.33008698894427</v>
      </c>
      <c r="CK53" s="48">
        <f>IF(CA53&gt;0,V53,W53)</f>
        <v>4.9306086383983789</v>
      </c>
      <c r="CL53" s="60">
        <f>CJ53/CK53</f>
        <v>25.621600953098636</v>
      </c>
      <c r="CM53" s="65">
        <f>N53</f>
        <v>0</v>
      </c>
      <c r="CN53" s="73">
        <f>BT53+BV53</f>
        <v>587</v>
      </c>
      <c r="CO53">
        <f>E53/$E$162</f>
        <v>3.2444047481938482E-4</v>
      </c>
      <c r="CP53">
        <f>MAX(0,L53)</f>
        <v>0.46769357229375702</v>
      </c>
      <c r="CQ53">
        <f>CP53/$CP$162</f>
        <v>5.2395178255009211E-3</v>
      </c>
      <c r="CR53">
        <f>CO53*CQ53*AO53</f>
        <v>5.4397172836164785E-7</v>
      </c>
      <c r="CS53">
        <f>CR53/$CR$162</f>
        <v>1.1848935029252304E-4</v>
      </c>
      <c r="CT53" s="1">
        <f>$CT$164*CS53</f>
        <v>9.6421893694043543</v>
      </c>
      <c r="CU53" s="84">
        <v>0</v>
      </c>
      <c r="CV53" s="1">
        <f>CT53-CU53</f>
        <v>9.6421893694043543</v>
      </c>
      <c r="CW53">
        <f>CU53/CT53</f>
        <v>0</v>
      </c>
    </row>
    <row r="54" spans="1:101" x14ac:dyDescent="0.2">
      <c r="A54" s="28" t="s">
        <v>109</v>
      </c>
      <c r="B54">
        <v>1</v>
      </c>
      <c r="C54">
        <v>1</v>
      </c>
      <c r="D54">
        <v>0.68662420382165601</v>
      </c>
      <c r="E54">
        <v>0.31337579617834399</v>
      </c>
      <c r="F54">
        <v>0.74621212121212099</v>
      </c>
      <c r="G54">
        <v>8.1439393939393895E-2</v>
      </c>
      <c r="H54">
        <v>0.19246575342465699</v>
      </c>
      <c r="I54">
        <v>0.22808219178082101</v>
      </c>
      <c r="J54">
        <v>0.20951852157707401</v>
      </c>
      <c r="K54">
        <v>0.227266497311824</v>
      </c>
      <c r="L54">
        <v>0.66252090640023598</v>
      </c>
      <c r="M54">
        <v>-0.26021004191333402</v>
      </c>
      <c r="N54" s="21">
        <v>0</v>
      </c>
      <c r="O54">
        <v>1.00082982229097</v>
      </c>
      <c r="P54">
        <v>0.99152909266640599</v>
      </c>
      <c r="Q54">
        <v>1.01641703206567</v>
      </c>
      <c r="R54">
        <v>0.987671753806171</v>
      </c>
      <c r="S54">
        <v>32.630001068115199</v>
      </c>
      <c r="T54" s="27">
        <f>IF(C54,P54,R54)</f>
        <v>0.99152909266640599</v>
      </c>
      <c r="U54" s="27">
        <f>IF(D54 = 0,O54,Q54)</f>
        <v>1.01641703206567</v>
      </c>
      <c r="V54" s="39">
        <f>S54*T54^(1-N54)</f>
        <v>32.353595352772125</v>
      </c>
      <c r="W54" s="38">
        <f>S54*U54^(N54+1)</f>
        <v>33.16568884195329</v>
      </c>
      <c r="X54" s="44">
        <f>0.5 * (D54-MAX($D$3:$D$161))/(MIN($D$3:$D$161)-MAX($D$3:$D$161)) + 0.75</f>
        <v>0.90888158150353693</v>
      </c>
      <c r="Y54" s="44">
        <f>AVERAGE(D54, F54, G54, H54, I54, J54, K54)</f>
        <v>0.33880124043822096</v>
      </c>
      <c r="Z54" s="22">
        <f>AI54^N54</f>
        <v>1</v>
      </c>
      <c r="AA54" s="22">
        <f>(Z54+AB54)/2</f>
        <v>1</v>
      </c>
      <c r="AB54" s="22">
        <f>AM54^N54</f>
        <v>1</v>
      </c>
      <c r="AC54" s="22">
        <v>1</v>
      </c>
      <c r="AD54" s="22">
        <v>1</v>
      </c>
      <c r="AE54" s="22">
        <v>1</v>
      </c>
      <c r="AF54" s="22">
        <f>PERCENTILE($L$2:$L$161, 0.05)</f>
        <v>3.1959274844086248E-2</v>
      </c>
      <c r="AG54" s="22">
        <f>PERCENTILE($L$2:$L$161, 0.95)</f>
        <v>0.96084751578162397</v>
      </c>
      <c r="AH54" s="22">
        <f>MIN(MAX(L54,AF54), AG54)</f>
        <v>0.66252090640023598</v>
      </c>
      <c r="AI54" s="22">
        <f>AH54-$AH$162+1</f>
        <v>1.6305616315561497</v>
      </c>
      <c r="AJ54" s="22">
        <f>PERCENTILE($M$2:$M$161, 0.02)</f>
        <v>-1.0036119965489139</v>
      </c>
      <c r="AK54" s="22">
        <f>PERCENTILE($M$2:$M$161, 0.98)</f>
        <v>1.7030888460407052</v>
      </c>
      <c r="AL54" s="22">
        <f>MIN(MAX(M54,AJ54), AK54)</f>
        <v>-0.26021004191333402</v>
      </c>
      <c r="AM54" s="22">
        <f>AL54-$AL$162 + 1</f>
        <v>1.7434019546355799</v>
      </c>
      <c r="AN54" s="46">
        <v>1</v>
      </c>
      <c r="AO54" s="49">
        <v>1</v>
      </c>
      <c r="AP54" s="49">
        <v>1</v>
      </c>
      <c r="AQ54" s="21">
        <v>1</v>
      </c>
      <c r="AR54" s="17">
        <f>(AI54^4)*AB54*AE54*AN54</f>
        <v>7.0688517762586356</v>
      </c>
      <c r="AS54" s="17">
        <f>(AM54^4) *Z54*AC54*AO54</f>
        <v>9.2382585846843064</v>
      </c>
      <c r="AT54" s="17">
        <f>(AM54^4)*AA54*AP54*AQ54</f>
        <v>9.2382585846843064</v>
      </c>
      <c r="AU54" s="17">
        <f>MIN(AR54, 0.05*AR$162)</f>
        <v>7.0688517762586356</v>
      </c>
      <c r="AV54" s="17">
        <f>MIN(AS54, 0.05*AS$162)</f>
        <v>9.2382585846843064</v>
      </c>
      <c r="AW54" s="17">
        <f>MIN(AT54, 0.05*AT$162)</f>
        <v>9.2382585846843064</v>
      </c>
      <c r="AX54" s="14">
        <f>AU54/$AU$162</f>
        <v>1.6384845335147689E-2</v>
      </c>
      <c r="AY54" s="14">
        <f>AV54/$AV$162</f>
        <v>2.5872309221430805E-3</v>
      </c>
      <c r="AZ54" s="62">
        <f>AW54/$AW$162</f>
        <v>2.0568285253959933E-3</v>
      </c>
      <c r="BA54" s="21">
        <f>N54</f>
        <v>0</v>
      </c>
      <c r="BB54" s="84">
        <v>1990</v>
      </c>
      <c r="BC54" s="15">
        <f>$D$168*AX54</f>
        <v>2250.1799644118378</v>
      </c>
      <c r="BD54" s="19">
        <f>BC54-BB54</f>
        <v>260.17996441183777</v>
      </c>
      <c r="BE54" s="58">
        <f>(IF(BD54 &gt; 0, V54, W54))</f>
        <v>32.353595352772125</v>
      </c>
      <c r="BF54" s="58">
        <f>IF(BD54&gt;0, S54*(T54^(2-N54)), S54*(U54^(N54 + 2)))</f>
        <v>32.079531044630194</v>
      </c>
      <c r="BG54" s="46">
        <f>BD54/BE54</f>
        <v>8.0417635683122004</v>
      </c>
      <c r="BH54" s="59">
        <f>BB54/BC54</f>
        <v>0.88437370853586605</v>
      </c>
      <c r="BI54" s="84">
        <v>1534</v>
      </c>
      <c r="BJ54" s="84">
        <v>2643</v>
      </c>
      <c r="BK54" s="84">
        <v>0</v>
      </c>
      <c r="BL54" s="10">
        <f>SUM(BI54:BK54)</f>
        <v>4177</v>
      </c>
      <c r="BM54" s="15">
        <f>AY54*$D$167</f>
        <v>494.10936151088549</v>
      </c>
      <c r="BN54" s="9">
        <f>BM54-BL54</f>
        <v>-3682.8906384891143</v>
      </c>
      <c r="BO54" s="48">
        <f>IF(BN54&gt;0,V54,W54)</f>
        <v>33.16568884195329</v>
      </c>
      <c r="BP54" s="48">
        <f xml:space="preserve"> IF(BN54 &gt;0, S54*T54^(2-N54), S54*U54^(N54+2))</f>
        <v>33.71017101915168</v>
      </c>
      <c r="BQ54" s="48">
        <f>IF(BN54&gt;0, S54*T54^(3-N54), S54*U54^(N54+3))</f>
        <v>34.263591977712316</v>
      </c>
      <c r="BR54" s="46">
        <f>BN54/BP54</f>
        <v>-109.25161537735191</v>
      </c>
      <c r="BS54" s="59">
        <f>BL54/BM54</f>
        <v>8.45359413395364</v>
      </c>
      <c r="BT54" s="16">
        <f>BB54+BL54+BV54</f>
        <v>6330</v>
      </c>
      <c r="BU54" s="64">
        <f>BC54+BM54+BW54</f>
        <v>2764.925486518021</v>
      </c>
      <c r="BV54" s="84">
        <v>163</v>
      </c>
      <c r="BW54" s="15">
        <f>AZ54*$D$170</f>
        <v>20.636160595298001</v>
      </c>
      <c r="BX54" s="37">
        <f>BW54-BV54</f>
        <v>-142.36383940470199</v>
      </c>
      <c r="BY54" s="51">
        <f>BX54*(BX54&lt;&gt;0)</f>
        <v>-142.36383940470199</v>
      </c>
      <c r="BZ54" s="26">
        <f>BY54/$BY$162</f>
        <v>-0.11139580548098751</v>
      </c>
      <c r="CA54" s="47">
        <f>BZ54 * $BX$162</f>
        <v>-142.36383940470199</v>
      </c>
      <c r="CB54" s="48">
        <f>IF(CA54&gt;0, V54, W54)</f>
        <v>33.16568884195329</v>
      </c>
      <c r="CC54" s="48">
        <f>IF(BX54&gt;0, S54*T54^(2-N54), S54*U54^(N54+2))</f>
        <v>33.71017101915168</v>
      </c>
      <c r="CD54" s="60">
        <f>CA54/CB54</f>
        <v>-4.2925036197233251</v>
      </c>
      <c r="CE54" s="61">
        <v>0</v>
      </c>
      <c r="CF54" s="15">
        <f>AZ54*$CE$165</f>
        <v>13.219236932720049</v>
      </c>
      <c r="CG54" s="37">
        <f>CF54-CE54</f>
        <v>13.219236932720049</v>
      </c>
      <c r="CH54" s="51">
        <f>CG54*(CG54&lt;&gt;0)</f>
        <v>13.219236932720049</v>
      </c>
      <c r="CI54" s="26">
        <f>CH54/$CH$162</f>
        <v>2.0568285253959938E-3</v>
      </c>
      <c r="CJ54" s="47">
        <f>CI54 * $CG$162</f>
        <v>13.219236932720047</v>
      </c>
      <c r="CK54" s="48">
        <f>IF(CA54&gt;0,V54,W54)</f>
        <v>33.16568884195329</v>
      </c>
      <c r="CL54" s="60">
        <f>CJ54/CK54</f>
        <v>0.39858170881704208</v>
      </c>
      <c r="CM54" s="65">
        <f>N54</f>
        <v>0</v>
      </c>
      <c r="CN54" s="73">
        <f>BT54+BV54</f>
        <v>6493</v>
      </c>
      <c r="CO54">
        <f>E54/$E$162</f>
        <v>5.6552110144186627E-3</v>
      </c>
      <c r="CP54">
        <f>MAX(0,L54)</f>
        <v>0.66252090640023598</v>
      </c>
      <c r="CQ54">
        <f>CP54/$CP$162</f>
        <v>7.4221462609085345E-3</v>
      </c>
      <c r="CR54">
        <f>CO54*CQ54*AO54</f>
        <v>4.1973803285316241E-5</v>
      </c>
      <c r="CS54">
        <f>CR54/$CR$162</f>
        <v>9.1428440510364171E-3</v>
      </c>
      <c r="CT54" s="1">
        <f>$CT$164*CS54</f>
        <v>744.00807749713942</v>
      </c>
      <c r="CU54" s="84">
        <v>0</v>
      </c>
      <c r="CV54" s="1">
        <f>CT54-CU54</f>
        <v>744.00807749713942</v>
      </c>
      <c r="CW54">
        <f>CU54/CT54</f>
        <v>0</v>
      </c>
    </row>
    <row r="55" spans="1:101" x14ac:dyDescent="0.2">
      <c r="A55" s="28" t="s">
        <v>262</v>
      </c>
      <c r="B55">
        <v>1</v>
      </c>
      <c r="C55">
        <v>1</v>
      </c>
      <c r="D55">
        <v>0.83859368757491004</v>
      </c>
      <c r="E55">
        <v>0.16140631242508899</v>
      </c>
      <c r="F55">
        <v>0.955502582439412</v>
      </c>
      <c r="G55">
        <v>0.36948748510131102</v>
      </c>
      <c r="H55">
        <v>0.91266193063100698</v>
      </c>
      <c r="I55">
        <v>0.74926870037609605</v>
      </c>
      <c r="J55">
        <v>0.82693954957217597</v>
      </c>
      <c r="K55">
        <v>0.70096249414907696</v>
      </c>
      <c r="L55">
        <v>0.48682105499295297</v>
      </c>
      <c r="M55">
        <v>0.94638222556187102</v>
      </c>
      <c r="N55" s="21">
        <v>0</v>
      </c>
      <c r="O55">
        <v>1.0064691943656501</v>
      </c>
      <c r="P55">
        <v>0.99508469989188097</v>
      </c>
      <c r="Q55">
        <v>1.0076456636137401</v>
      </c>
      <c r="R55">
        <v>0.97997848214411698</v>
      </c>
      <c r="S55">
        <v>146.69000244140599</v>
      </c>
      <c r="T55" s="27">
        <f>IF(C55,P55,R55)</f>
        <v>0.99508469989188097</v>
      </c>
      <c r="U55" s="27">
        <f>IF(D55 = 0,O55,Q55)</f>
        <v>1.0076456636137401</v>
      </c>
      <c r="V55" s="39">
        <f>S55*T55^(1-N55)</f>
        <v>145.96897705654578</v>
      </c>
      <c r="W55" s="38">
        <f>S55*U55^(N55+1)</f>
        <v>147.8115448555717</v>
      </c>
      <c r="X55" s="44">
        <f>0.5 * (D55-MAX($D$3:$D$161))/(MIN($D$3:$D$161)-MAX($D$3:$D$161)) + 0.75</f>
        <v>0.83153721024806826</v>
      </c>
      <c r="Y55" s="44">
        <f>AVERAGE(D55, F55, G55, H55, I55, J55, K55)</f>
        <v>0.76477377569199845</v>
      </c>
      <c r="Z55" s="22">
        <f>AI55^N55</f>
        <v>1</v>
      </c>
      <c r="AA55" s="22">
        <f>(Z55+AB55)/2</f>
        <v>1</v>
      </c>
      <c r="AB55" s="22">
        <f>AM55^N55</f>
        <v>1</v>
      </c>
      <c r="AC55" s="22">
        <v>1</v>
      </c>
      <c r="AD55" s="22">
        <v>1</v>
      </c>
      <c r="AE55" s="22">
        <v>1</v>
      </c>
      <c r="AF55" s="22">
        <f>PERCENTILE($L$2:$L$161, 0.05)</f>
        <v>3.1959274844086248E-2</v>
      </c>
      <c r="AG55" s="22">
        <f>PERCENTILE($L$2:$L$161, 0.95)</f>
        <v>0.96084751578162397</v>
      </c>
      <c r="AH55" s="22">
        <f>MIN(MAX(L55,AF55), AG55)</f>
        <v>0.48682105499295297</v>
      </c>
      <c r="AI55" s="22">
        <f>AH55-$AH$162+1</f>
        <v>1.4548617801488668</v>
      </c>
      <c r="AJ55" s="22">
        <f>PERCENTILE($M$2:$M$161, 0.02)</f>
        <v>-1.0036119965489139</v>
      </c>
      <c r="AK55" s="22">
        <f>PERCENTILE($M$2:$M$161, 0.98)</f>
        <v>1.7030888460407052</v>
      </c>
      <c r="AL55" s="22">
        <f>MIN(MAX(M55,AJ55), AK55)</f>
        <v>0.94638222556187102</v>
      </c>
      <c r="AM55" s="22">
        <f>AL55-$AL$162 + 1</f>
        <v>2.9499942221107851</v>
      </c>
      <c r="AN55" s="46">
        <v>0</v>
      </c>
      <c r="AO55" s="79">
        <v>0.03</v>
      </c>
      <c r="AP55" s="78">
        <v>0.06</v>
      </c>
      <c r="AQ55" s="21">
        <v>1</v>
      </c>
      <c r="AR55" s="17">
        <f>(AI55^4)*AB55*AE55*AN55</f>
        <v>0</v>
      </c>
      <c r="AS55" s="17">
        <f>(AM55^4) *Z55*AC55*AO55</f>
        <v>2.271987387695658</v>
      </c>
      <c r="AT55" s="17">
        <f>(AM55^4)*AA55*AP55*AQ55</f>
        <v>4.543974775391316</v>
      </c>
      <c r="AU55" s="17">
        <f>MIN(AR55, 0.05*AR$162)</f>
        <v>0</v>
      </c>
      <c r="AV55" s="17">
        <f>MIN(AS55, 0.05*AS$162)</f>
        <v>2.271987387695658</v>
      </c>
      <c r="AW55" s="17">
        <f>MIN(AT55, 0.05*AT$162)</f>
        <v>4.543974775391316</v>
      </c>
      <c r="AX55" s="14">
        <f>AU55/$AU$162</f>
        <v>0</v>
      </c>
      <c r="AY55" s="14">
        <f>AV55/$AV$162</f>
        <v>6.3628398905291701E-4</v>
      </c>
      <c r="AZ55" s="62">
        <f>AW55/$AW$162</f>
        <v>1.0116816769124991E-3</v>
      </c>
      <c r="BA55" s="21">
        <f>N55</f>
        <v>0</v>
      </c>
      <c r="BB55" s="84">
        <v>0</v>
      </c>
      <c r="BC55" s="15">
        <f>$D$168*AX55</f>
        <v>0</v>
      </c>
      <c r="BD55" s="19">
        <f>BC55-BB55</f>
        <v>0</v>
      </c>
      <c r="BE55" s="58">
        <f>(IF(BD55 &gt; 0, V55, W55))</f>
        <v>147.8115448555717</v>
      </c>
      <c r="BF55" s="58">
        <f>IF(BD55&gt;0, S55*(T55^(2-N55)), S55*(U55^(N55 + 2)))</f>
        <v>148.94166220576466</v>
      </c>
      <c r="BG55" s="46">
        <f>BD55/BE55</f>
        <v>0</v>
      </c>
      <c r="BH55" s="59" t="e">
        <f>BB55/BC55</f>
        <v>#DIV/0!</v>
      </c>
      <c r="BI55" s="84">
        <v>0</v>
      </c>
      <c r="BJ55" s="84">
        <v>147</v>
      </c>
      <c r="BK55" s="84">
        <v>293</v>
      </c>
      <c r="BL55" s="10">
        <f>SUM(BI55:BK55)</f>
        <v>440</v>
      </c>
      <c r="BM55" s="15">
        <f>AY55*$D$167</f>
        <v>121.51751622932609</v>
      </c>
      <c r="BN55" s="9">
        <f>BM55-BL55</f>
        <v>-318.48248377067392</v>
      </c>
      <c r="BO55" s="48">
        <f>IF(BN55&gt;0,V55,W55)</f>
        <v>147.8115448555717</v>
      </c>
      <c r="BP55" s="48">
        <f xml:space="preserve"> IF(BN55 &gt;0, S55*T55^(2-N55), S55*U55^(N55+2))</f>
        <v>148.94166220576466</v>
      </c>
      <c r="BQ55" s="48">
        <f>IF(BN55&gt;0, S55*T55^(3-N55), S55*U55^(N55+3))</f>
        <v>150.08042005306123</v>
      </c>
      <c r="BR55" s="46">
        <f>BN55/BP55</f>
        <v>-2.1383035414945661</v>
      </c>
      <c r="BS55" s="59">
        <f>BL55/BM55</f>
        <v>3.6208771677791569</v>
      </c>
      <c r="BT55" s="16">
        <f>BB55+BL55+BV55</f>
        <v>587</v>
      </c>
      <c r="BU55" s="64">
        <f>BC55+BM55+BW55</f>
        <v>131.66771849378921</v>
      </c>
      <c r="BV55" s="84">
        <v>147</v>
      </c>
      <c r="BW55" s="15">
        <f>AZ55*$D$170</f>
        <v>10.150202264463104</v>
      </c>
      <c r="BX55" s="37">
        <f>BW55-BV55</f>
        <v>-136.8497977355369</v>
      </c>
      <c r="BY55" s="51">
        <f>BX55*(BX55&lt;&gt;0)</f>
        <v>-136.8497977355369</v>
      </c>
      <c r="BZ55" s="26">
        <f>BY55/$BY$162</f>
        <v>-0.10708121888539666</v>
      </c>
      <c r="CA55" s="47">
        <f>BZ55 * $BX$162</f>
        <v>-136.8497977355369</v>
      </c>
      <c r="CB55" s="48">
        <f>IF(CA55&gt;0, V55, W55)</f>
        <v>147.8115448555717</v>
      </c>
      <c r="CC55" s="48">
        <f>IF(BX55&gt;0, S55*T55^(2-N55), S55*U55^(N55+2))</f>
        <v>148.94166220576466</v>
      </c>
      <c r="CD55" s="60">
        <f>CA55/CB55</f>
        <v>-0.92583970940331051</v>
      </c>
      <c r="CE55" s="61">
        <v>0</v>
      </c>
      <c r="CF55" s="15">
        <f>AZ55*$CE$165</f>
        <v>6.5020781375166319</v>
      </c>
      <c r="CG55" s="37">
        <f>CF55-CE55</f>
        <v>6.5020781375166319</v>
      </c>
      <c r="CH55" s="51">
        <f>CG55*(CG55&lt;&gt;0)</f>
        <v>6.5020781375166319</v>
      </c>
      <c r="CI55" s="26">
        <f>CH55/$CH$162</f>
        <v>1.0116816769124993E-3</v>
      </c>
      <c r="CJ55" s="47">
        <f>CI55 * $CG$162</f>
        <v>6.502078137516631</v>
      </c>
      <c r="CK55" s="48">
        <f>IF(CA55&gt;0,V55,W55)</f>
        <v>147.8115448555717</v>
      </c>
      <c r="CL55" s="60">
        <f>CJ55/CK55</f>
        <v>4.3988973553249065E-2</v>
      </c>
      <c r="CM55" s="65">
        <f>N55</f>
        <v>0</v>
      </c>
      <c r="CN55" s="73">
        <f>BT55+BV55</f>
        <v>734</v>
      </c>
      <c r="CO55">
        <f>E55/$E$162</f>
        <v>2.9127544850451399E-3</v>
      </c>
      <c r="CP55">
        <f>MAX(0,L55)</f>
        <v>0.48682105499295297</v>
      </c>
      <c r="CQ55">
        <f>CP55/$CP$162</f>
        <v>5.4538008357802471E-3</v>
      </c>
      <c r="CR55">
        <f>CO55*CQ55*AO55</f>
        <v>4.7656748534885536E-7</v>
      </c>
      <c r="CS55">
        <f>CR55/$CR$162</f>
        <v>1.0380718108200233E-4</v>
      </c>
      <c r="CT55" s="1">
        <f>$CT$164*CS55</f>
        <v>8.447413167729021</v>
      </c>
      <c r="CU55" s="84">
        <v>0</v>
      </c>
      <c r="CV55" s="1">
        <f>CT55-CU55</f>
        <v>8.447413167729021</v>
      </c>
      <c r="CW55">
        <f>CU55/CT55</f>
        <v>0</v>
      </c>
    </row>
    <row r="56" spans="1:101" x14ac:dyDescent="0.2">
      <c r="A56" s="28" t="s">
        <v>259</v>
      </c>
      <c r="B56">
        <v>1</v>
      </c>
      <c r="C56">
        <v>1</v>
      </c>
      <c r="D56">
        <v>0.749900119856172</v>
      </c>
      <c r="E56">
        <v>0.250099880143827</v>
      </c>
      <c r="F56">
        <v>0.90305919745729002</v>
      </c>
      <c r="G56">
        <v>0.30154946364719898</v>
      </c>
      <c r="H56">
        <v>0.861262014208107</v>
      </c>
      <c r="I56">
        <v>0.89803593815294602</v>
      </c>
      <c r="J56">
        <v>0.87945678741190703</v>
      </c>
      <c r="K56">
        <v>0.67744797297991499</v>
      </c>
      <c r="L56">
        <v>0.49158929868962897</v>
      </c>
      <c r="M56">
        <v>0.716810642678815</v>
      </c>
      <c r="N56" s="21">
        <v>0</v>
      </c>
      <c r="O56">
        <v>0.99672127930543097</v>
      </c>
      <c r="P56">
        <v>0.99182634639838596</v>
      </c>
      <c r="Q56">
        <v>1.01447971577928</v>
      </c>
      <c r="R56">
        <v>0.99792993834905697</v>
      </c>
      <c r="S56">
        <v>3.3289999961853001</v>
      </c>
      <c r="T56" s="27">
        <f>IF(C56,P56,R56)</f>
        <v>0.99182634639838596</v>
      </c>
      <c r="U56" s="27">
        <f>IF(D56 = 0,O56,Q56)</f>
        <v>1.01447971577928</v>
      </c>
      <c r="V56" s="39">
        <f>S56*T56^(1-N56)</f>
        <v>3.3017899033767071</v>
      </c>
      <c r="W56" s="38">
        <f>S56*U56^(N56+1)</f>
        <v>3.3772029699592871</v>
      </c>
      <c r="X56" s="44">
        <f>0.5 * (D56-MAX($D$3:$D$161))/(MIN($D$3:$D$161)-MAX($D$3:$D$161)) + 0.75</f>
        <v>0.8766775111834082</v>
      </c>
      <c r="Y56" s="44">
        <f>AVERAGE(D56, F56, G56, H56, I56, J56, K56)</f>
        <v>0.75295878481621947</v>
      </c>
      <c r="Z56" s="22">
        <f>AI56^N56</f>
        <v>1</v>
      </c>
      <c r="AA56" s="22">
        <f>(Z56+AB56)/2</f>
        <v>1</v>
      </c>
      <c r="AB56" s="22">
        <f>AM56^N56</f>
        <v>1</v>
      </c>
      <c r="AC56" s="22">
        <v>1</v>
      </c>
      <c r="AD56" s="22">
        <v>1</v>
      </c>
      <c r="AE56" s="22">
        <v>1</v>
      </c>
      <c r="AF56" s="22">
        <f>PERCENTILE($L$2:$L$161, 0.05)</f>
        <v>3.1959274844086248E-2</v>
      </c>
      <c r="AG56" s="22">
        <f>PERCENTILE($L$2:$L$161, 0.95)</f>
        <v>0.96084751578162397</v>
      </c>
      <c r="AH56" s="22">
        <f>MIN(MAX(L56,AF56), AG56)</f>
        <v>0.49158929868962897</v>
      </c>
      <c r="AI56" s="22">
        <f>AH56-$AH$162+1</f>
        <v>1.4596300238455426</v>
      </c>
      <c r="AJ56" s="22">
        <f>PERCENTILE($M$2:$M$161, 0.02)</f>
        <v>-1.0036119965489139</v>
      </c>
      <c r="AK56" s="22">
        <f>PERCENTILE($M$2:$M$161, 0.98)</f>
        <v>1.7030888460407052</v>
      </c>
      <c r="AL56" s="22">
        <f>MIN(MAX(M56,AJ56), AK56)</f>
        <v>0.716810642678815</v>
      </c>
      <c r="AM56" s="22">
        <f>AL56-$AL$162 + 1</f>
        <v>2.7204226392277286</v>
      </c>
      <c r="AN56" s="46">
        <v>0</v>
      </c>
      <c r="AO56" s="68">
        <v>0.64</v>
      </c>
      <c r="AP56" s="49">
        <v>1</v>
      </c>
      <c r="AQ56" s="21">
        <v>1</v>
      </c>
      <c r="AR56" s="17">
        <f>(AI56^4)*AB56*AE56*AN56</f>
        <v>0</v>
      </c>
      <c r="AS56" s="17">
        <f>(AM56^4) *Z56*AC56*AO56</f>
        <v>35.053024423812957</v>
      </c>
      <c r="AT56" s="17">
        <f>(AM56^4)*AA56*AP56*AQ56</f>
        <v>54.77035066220774</v>
      </c>
      <c r="AU56" s="17">
        <f>MIN(AR56, 0.05*AR$162)</f>
        <v>0</v>
      </c>
      <c r="AV56" s="17">
        <f>MIN(AS56, 0.05*AS$162)</f>
        <v>35.053024423812957</v>
      </c>
      <c r="AW56" s="17">
        <f>MIN(AT56, 0.05*AT$162)</f>
        <v>54.77035066220774</v>
      </c>
      <c r="AX56" s="14">
        <f>AU56/$AU$162</f>
        <v>0</v>
      </c>
      <c r="AY56" s="14">
        <f>AV56/$AV$162</f>
        <v>9.8168142699833968E-3</v>
      </c>
      <c r="AZ56" s="62">
        <f>AW56/$AW$162</f>
        <v>1.2194205060976852E-2</v>
      </c>
      <c r="BA56" s="21">
        <f>N56</f>
        <v>0</v>
      </c>
      <c r="BB56" s="84">
        <v>0</v>
      </c>
      <c r="BC56" s="15">
        <f>$D$168*AX56</f>
        <v>0</v>
      </c>
      <c r="BD56" s="19">
        <f>BC56-BB56</f>
        <v>0</v>
      </c>
      <c r="BE56" s="58">
        <f>(IF(BD56 &gt; 0, V56, W56))</f>
        <v>3.3772029699592871</v>
      </c>
      <c r="BF56" s="58">
        <f>IF(BD56&gt;0, S56*(T56^(2-N56)), S56*(U56^(N56 + 2)))</f>
        <v>3.4261039090932384</v>
      </c>
      <c r="BG56" s="46">
        <f>BD56/BE56</f>
        <v>0</v>
      </c>
      <c r="BH56" s="59" t="e">
        <f>BB56/BC56</f>
        <v>#DIV/0!</v>
      </c>
      <c r="BI56" s="84">
        <v>0</v>
      </c>
      <c r="BJ56" s="84">
        <v>3</v>
      </c>
      <c r="BK56" s="84">
        <v>0</v>
      </c>
      <c r="BL56" s="10">
        <f>SUM(BI56:BK56)</f>
        <v>3</v>
      </c>
      <c r="BM56" s="15">
        <f>AY56*$D$167</f>
        <v>1874.8151892814292</v>
      </c>
      <c r="BN56" s="9">
        <f>BM56-BL56</f>
        <v>1871.8151892814292</v>
      </c>
      <c r="BO56" s="48">
        <f>IF(BN56&gt;0,V56,W56)</f>
        <v>3.3017899033767071</v>
      </c>
      <c r="BP56" s="48">
        <f xml:space="preserve"> IF(BN56 &gt;0, S56*T56^(2-N56), S56*U56^(N56+2))</f>
        <v>3.274802216441199</v>
      </c>
      <c r="BQ56" s="48">
        <f>IF(BN56&gt;0, S56*T56^(3-N56), S56*U56^(N56+3))</f>
        <v>3.2480351175102107</v>
      </c>
      <c r="BR56" s="46">
        <f>BN56/BP56</f>
        <v>571.58114156755789</v>
      </c>
      <c r="BS56" s="59">
        <f>BL56/BM56</f>
        <v>1.6001577206923667E-3</v>
      </c>
      <c r="BT56" s="16">
        <f>BB56+BL56+BV56</f>
        <v>43</v>
      </c>
      <c r="BU56" s="64">
        <f>BC56+BM56+BW56</f>
        <v>1997.15964865821</v>
      </c>
      <c r="BV56" s="84">
        <v>40</v>
      </c>
      <c r="BW56" s="15">
        <f>AZ56*$D$170</f>
        <v>122.34445937678075</v>
      </c>
      <c r="BX56" s="37">
        <f>BW56-BV56</f>
        <v>82.344459376780748</v>
      </c>
      <c r="BY56" s="51">
        <f>BX56*(BX56&lt;&gt;0)</f>
        <v>82.344459376780748</v>
      </c>
      <c r="BZ56" s="26">
        <f>BY56/$BY$162</f>
        <v>6.4432284332379325E-2</v>
      </c>
      <c r="CA56" s="47">
        <f>BZ56 * $BX$162</f>
        <v>82.344459376780748</v>
      </c>
      <c r="CB56" s="48">
        <f>IF(CA56&gt;0, V56, W56)</f>
        <v>3.3017899033767071</v>
      </c>
      <c r="CC56" s="48">
        <f>IF(BX56&gt;0, S56*T56^(2-N56), S56*U56^(N56+2))</f>
        <v>3.274802216441199</v>
      </c>
      <c r="CD56" s="60">
        <f>CA56/CB56</f>
        <v>24.939339505692928</v>
      </c>
      <c r="CE56" s="61">
        <v>0</v>
      </c>
      <c r="CF56" s="15">
        <f>AZ56*$CE$165</f>
        <v>78.37215592689823</v>
      </c>
      <c r="CG56" s="37">
        <f>CF56-CE56</f>
        <v>78.37215592689823</v>
      </c>
      <c r="CH56" s="51">
        <f>CG56*(CG56&lt;&gt;0)</f>
        <v>78.37215592689823</v>
      </c>
      <c r="CI56" s="26">
        <f>CH56/$CH$162</f>
        <v>1.2194205060976855E-2</v>
      </c>
      <c r="CJ56" s="47">
        <f>CI56 * $CG$162</f>
        <v>78.37215592689823</v>
      </c>
      <c r="CK56" s="48">
        <f>IF(CA56&gt;0,V56,W56)</f>
        <v>3.3017899033767071</v>
      </c>
      <c r="CL56" s="60">
        <f>CJ56/CK56</f>
        <v>23.736263729787236</v>
      </c>
      <c r="CM56" s="65">
        <f>N56</f>
        <v>0</v>
      </c>
      <c r="CN56" s="73">
        <f>BT56+BV56</f>
        <v>83</v>
      </c>
      <c r="CO56">
        <f>E56/$E$162</f>
        <v>4.5133274941541214E-3</v>
      </c>
      <c r="CP56">
        <f>MAX(0,L56)</f>
        <v>0.49158929868962897</v>
      </c>
      <c r="CQ56">
        <f>CP56/$CP$162</f>
        <v>5.5072189268661224E-3</v>
      </c>
      <c r="CR56">
        <f>CO56*CQ56*AO56</f>
        <v>1.5907764863328528E-5</v>
      </c>
      <c r="CS56">
        <f>CR56/$CR$162</f>
        <v>3.465071114888692E-3</v>
      </c>
      <c r="CT56" s="1">
        <f>$CT$164*CS56</f>
        <v>281.97362704518218</v>
      </c>
      <c r="CU56" s="84">
        <v>0</v>
      </c>
      <c r="CV56" s="1">
        <f>CT56-CU56</f>
        <v>281.97362704518218</v>
      </c>
      <c r="CW56">
        <f>CU56/CT56</f>
        <v>0</v>
      </c>
    </row>
    <row r="57" spans="1:101" x14ac:dyDescent="0.2">
      <c r="A57" s="28" t="s">
        <v>266</v>
      </c>
      <c r="B57">
        <v>0</v>
      </c>
      <c r="C57">
        <v>0</v>
      </c>
      <c r="D57">
        <v>0.24011186576108601</v>
      </c>
      <c r="E57">
        <v>0.75988813423891299</v>
      </c>
      <c r="F57">
        <v>0.30631704410011901</v>
      </c>
      <c r="G57">
        <v>0.89272943980929598</v>
      </c>
      <c r="H57">
        <v>0.113664855829502</v>
      </c>
      <c r="I57">
        <v>0.103217718345173</v>
      </c>
      <c r="J57">
        <v>0.108315405528273</v>
      </c>
      <c r="K57">
        <v>0.23799502012985899</v>
      </c>
      <c r="L57">
        <v>0.83835276019359395</v>
      </c>
      <c r="M57">
        <v>3.3502417607107197E-2</v>
      </c>
      <c r="N57" s="21">
        <v>0</v>
      </c>
      <c r="O57">
        <v>1.0031693136759301</v>
      </c>
      <c r="P57">
        <v>0.98545049859323697</v>
      </c>
      <c r="Q57">
        <v>1.00702969289005</v>
      </c>
      <c r="R57">
        <v>0.99616924657678696</v>
      </c>
      <c r="S57">
        <v>48.869998931884702</v>
      </c>
      <c r="T57" s="27">
        <f>IF(C57,P57,R57)</f>
        <v>0.99616924657678696</v>
      </c>
      <c r="U57" s="27">
        <f>IF(D57 = 0,O57,Q57)</f>
        <v>1.00702969289005</v>
      </c>
      <c r="V57" s="39">
        <f>S57*T57^(1-N57)</f>
        <v>48.682790016183965</v>
      </c>
      <c r="W57" s="38">
        <f>S57*U57^(N57+1)</f>
        <v>49.213540015912919</v>
      </c>
      <c r="X57" s="44">
        <f>0.5 * (D57-MAX($D$3:$D$161))/(MIN($D$3:$D$161)-MAX($D$3:$D$161)) + 0.75</f>
        <v>1.1361325742171617</v>
      </c>
      <c r="Y57" s="44">
        <f>AVERAGE(D57, F57, G57, H57, I57, J57, K57)</f>
        <v>0.28605019278618682</v>
      </c>
      <c r="Z57" s="22">
        <f>AI57^N57</f>
        <v>1</v>
      </c>
      <c r="AA57" s="22">
        <f>(Z57+AB57)/2</f>
        <v>1</v>
      </c>
      <c r="AB57" s="22">
        <f>AM57^N57</f>
        <v>1</v>
      </c>
      <c r="AC57" s="22">
        <v>1</v>
      </c>
      <c r="AD57" s="22">
        <v>1</v>
      </c>
      <c r="AE57" s="22">
        <v>1</v>
      </c>
      <c r="AF57" s="22">
        <f>PERCENTILE($L$2:$L$161, 0.05)</f>
        <v>3.1959274844086248E-2</v>
      </c>
      <c r="AG57" s="22">
        <f>PERCENTILE($L$2:$L$161, 0.95)</f>
        <v>0.96084751578162397</v>
      </c>
      <c r="AH57" s="22">
        <f>MIN(MAX(L57,AF57), AG57)</f>
        <v>0.83835276019359395</v>
      </c>
      <c r="AI57" s="22">
        <f>AH57-$AH$162+1</f>
        <v>1.8063934853495076</v>
      </c>
      <c r="AJ57" s="22">
        <f>PERCENTILE($M$2:$M$161, 0.02)</f>
        <v>-1.0036119965489139</v>
      </c>
      <c r="AK57" s="22">
        <f>PERCENTILE($M$2:$M$161, 0.98)</f>
        <v>1.7030888460407052</v>
      </c>
      <c r="AL57" s="22">
        <f>MIN(MAX(M57,AJ57), AK57)</f>
        <v>3.3502417607107197E-2</v>
      </c>
      <c r="AM57" s="22">
        <f>AL57-$AL$162 + 1</f>
        <v>2.0371144141560213</v>
      </c>
      <c r="AN57" s="46">
        <v>0</v>
      </c>
      <c r="AO57" s="49">
        <v>1</v>
      </c>
      <c r="AP57" s="49">
        <v>1</v>
      </c>
      <c r="AQ57" s="21">
        <v>1</v>
      </c>
      <c r="AR57" s="17">
        <f>(AI57^4)*AB57*AE57*AN57</f>
        <v>0</v>
      </c>
      <c r="AS57" s="17">
        <f>(AM57^4) *Z57*AC57*AO57</f>
        <v>17.221131658986529</v>
      </c>
      <c r="AT57" s="17">
        <f>(AM57^4)*AA57*AP57*AQ57</f>
        <v>17.221131658986529</v>
      </c>
      <c r="AU57" s="17">
        <f>MIN(AR57, 0.05*AR$162)</f>
        <v>0</v>
      </c>
      <c r="AV57" s="17">
        <f>MIN(AS57, 0.05*AS$162)</f>
        <v>17.221131658986529</v>
      </c>
      <c r="AW57" s="17">
        <f>MIN(AT57, 0.05*AT$162)</f>
        <v>17.221131658986529</v>
      </c>
      <c r="AX57" s="14">
        <f>AU57/$AU$162</f>
        <v>0</v>
      </c>
      <c r="AY57" s="14">
        <f>AV57/$AV$162</f>
        <v>4.8228834399908355E-3</v>
      </c>
      <c r="AZ57" s="62">
        <f>AW57/$AW$162</f>
        <v>3.8341549450159646E-3</v>
      </c>
      <c r="BA57" s="21">
        <f>N57</f>
        <v>0</v>
      </c>
      <c r="BB57" s="84">
        <v>0</v>
      </c>
      <c r="BC57" s="15">
        <f>$D$168*AX57</f>
        <v>0</v>
      </c>
      <c r="BD57" s="19">
        <f>BC57-BB57</f>
        <v>0</v>
      </c>
      <c r="BE57" s="58">
        <f>(IF(BD57 &gt; 0, V57, W57))</f>
        <v>49.213540015912919</v>
      </c>
      <c r="BF57" s="58">
        <f>IF(BD57&gt;0, S57*(T57^(2-N57)), S57*(U57^(N57 + 2)))</f>
        <v>49.559496088256971</v>
      </c>
      <c r="BG57" s="46">
        <f>BD57/BE57</f>
        <v>0</v>
      </c>
      <c r="BH57" s="59" t="e">
        <f>BB57/BC57</f>
        <v>#DIV/0!</v>
      </c>
      <c r="BI57" s="84">
        <v>244</v>
      </c>
      <c r="BJ57" s="84">
        <v>0</v>
      </c>
      <c r="BK57" s="84">
        <v>0</v>
      </c>
      <c r="BL57" s="10">
        <f>SUM(BI57:BK57)</f>
        <v>244</v>
      </c>
      <c r="BM57" s="15">
        <f>AY57*$D$167</f>
        <v>921.07427936944975</v>
      </c>
      <c r="BN57" s="9">
        <f>BM57-BL57</f>
        <v>677.07427936944975</v>
      </c>
      <c r="BO57" s="48">
        <f>IF(BN57&gt;0,V57,W57)</f>
        <v>48.682790016183965</v>
      </c>
      <c r="BP57" s="48">
        <f xml:space="preserve"> IF(BN57 &gt;0, S57*T57^(2-N57), S57*U57^(N57+2))</f>
        <v>48.496298251677914</v>
      </c>
      <c r="BQ57" s="48">
        <f>IF(BN57&gt;0, S57*T57^(3-N57), S57*U57^(N57+3))</f>
        <v>48.310520891137138</v>
      </c>
      <c r="BR57" s="46">
        <f>BN57/BP57</f>
        <v>13.961360016710632</v>
      </c>
      <c r="BS57" s="59">
        <f>BL57/BM57</f>
        <v>0.26490805949661067</v>
      </c>
      <c r="BT57" s="16">
        <f>BB57+BL57+BV57</f>
        <v>244</v>
      </c>
      <c r="BU57" s="64">
        <f>BC57+BM57+BW57</f>
        <v>959.54235593279498</v>
      </c>
      <c r="BV57" s="84">
        <v>0</v>
      </c>
      <c r="BW57" s="15">
        <f>AZ57*$D$170</f>
        <v>38.468076563345171</v>
      </c>
      <c r="BX57" s="37">
        <f>BW57-BV57</f>
        <v>38.468076563345171</v>
      </c>
      <c r="BY57" s="51">
        <f>BX57*(BX57&lt;&gt;0)</f>
        <v>38.468076563345171</v>
      </c>
      <c r="BZ57" s="26">
        <f>BY57/$BY$162</f>
        <v>3.0100216403243493E-2</v>
      </c>
      <c r="CA57" s="47">
        <f>BZ57 * $BX$162</f>
        <v>38.468076563345171</v>
      </c>
      <c r="CB57" s="48">
        <f>IF(CA57&gt;0, V57, W57)</f>
        <v>48.682790016183965</v>
      </c>
      <c r="CC57" s="48">
        <f>IF(BX57&gt;0, S57*T57^(2-N57), S57*U57^(N57+2))</f>
        <v>48.496298251677914</v>
      </c>
      <c r="CD57" s="60">
        <f>CA57/CB57</f>
        <v>0.79017814202014625</v>
      </c>
      <c r="CE57" s="61">
        <v>0</v>
      </c>
      <c r="CF57" s="15">
        <f>AZ57*$CE$165</f>
        <v>24.642113831617603</v>
      </c>
      <c r="CG57" s="37">
        <f>CF57-CE57</f>
        <v>24.642113831617603</v>
      </c>
      <c r="CH57" s="51">
        <f>CG57*(CG57&lt;&gt;0)</f>
        <v>24.642113831617603</v>
      </c>
      <c r="CI57" s="26">
        <f>CH57/$CH$162</f>
        <v>3.8341549450159654E-3</v>
      </c>
      <c r="CJ57" s="47">
        <f>CI57 * $CG$162</f>
        <v>24.642113831617603</v>
      </c>
      <c r="CK57" s="48">
        <f>IF(CA57&gt;0,V57,W57)</f>
        <v>48.682790016183965</v>
      </c>
      <c r="CL57" s="60">
        <f>CJ57/CK57</f>
        <v>0.50617710742185584</v>
      </c>
      <c r="CM57" s="65">
        <f>N57</f>
        <v>0</v>
      </c>
      <c r="CN57" s="73">
        <f>BT57+BV57</f>
        <v>244</v>
      </c>
      <c r="CO57">
        <f>E57/$E$162</f>
        <v>1.3713017402366053E-2</v>
      </c>
      <c r="CP57">
        <f>MAX(0,L57)</f>
        <v>0.83835276019359395</v>
      </c>
      <c r="CQ57">
        <f>CP57/$CP$162</f>
        <v>9.3919704937344695E-3</v>
      </c>
      <c r="CR57">
        <f>CO57*CQ57*AO57</f>
        <v>1.2879225482308928E-4</v>
      </c>
      <c r="CS57">
        <f>CR57/$CR$162</f>
        <v>2.805386714243225E-2</v>
      </c>
      <c r="CT57" s="1">
        <f>$CT$164*CS57</f>
        <v>2282.9114925825666</v>
      </c>
      <c r="CU57" s="84">
        <v>1173</v>
      </c>
      <c r="CV57" s="1">
        <f>CT57-CU57</f>
        <v>1109.9114925825666</v>
      </c>
      <c r="CW57">
        <f>CU57/CT57</f>
        <v>0.51381755438667132</v>
      </c>
    </row>
    <row r="58" spans="1:101" x14ac:dyDescent="0.2">
      <c r="A58" s="28" t="s">
        <v>251</v>
      </c>
      <c r="B58">
        <v>0</v>
      </c>
      <c r="C58">
        <v>0</v>
      </c>
      <c r="D58">
        <v>1.6380343587694701E-2</v>
      </c>
      <c r="E58">
        <v>0.98361965641230498</v>
      </c>
      <c r="F58">
        <v>0.274244833068362</v>
      </c>
      <c r="G58">
        <v>0.274244833068362</v>
      </c>
      <c r="H58">
        <v>7.1040534893439099E-3</v>
      </c>
      <c r="I58">
        <v>0.53113246970330097</v>
      </c>
      <c r="J58">
        <v>6.1426325583576802E-2</v>
      </c>
      <c r="K58">
        <v>0.12979157293780999</v>
      </c>
      <c r="L58">
        <v>0.66027509090502301</v>
      </c>
      <c r="M58">
        <v>1.06888708335605</v>
      </c>
      <c r="N58" s="21">
        <v>1</v>
      </c>
      <c r="O58">
        <v>1.0028680539722701</v>
      </c>
      <c r="P58">
        <v>0.99338150241224699</v>
      </c>
      <c r="Q58">
        <v>1.0078326671153</v>
      </c>
      <c r="R58">
        <v>0.99240892609700004</v>
      </c>
      <c r="S58">
        <v>54</v>
      </c>
      <c r="T58" s="27">
        <f>IF(C58,P58,R58)</f>
        <v>0.99240892609700004</v>
      </c>
      <c r="U58" s="27">
        <f>IF(D58 = 0,O58,Q58)</f>
        <v>1.0078326671153</v>
      </c>
      <c r="V58" s="39">
        <f>S58*T58^(1-N58)</f>
        <v>54</v>
      </c>
      <c r="W58" s="38">
        <f>S58*U58^(N58+1)</f>
        <v>54.849240984855911</v>
      </c>
      <c r="X58" s="44">
        <f>0.5 * (D58-MAX($D$3:$D$161))/(MIN($D$3:$D$161)-MAX($D$3:$D$161)) + 0.75</f>
        <v>1.25</v>
      </c>
      <c r="Y58" s="44">
        <f>AVERAGE(D58, F58, G58, H58, I58, J58, K58)</f>
        <v>0.18490349020549293</v>
      </c>
      <c r="Z58" s="22">
        <f>AI58^N58</f>
        <v>1.6283158160609368</v>
      </c>
      <c r="AA58" s="22">
        <f>(Z58+AB58)/2</f>
        <v>2.3504074479829504</v>
      </c>
      <c r="AB58" s="22">
        <f>AM58^N58</f>
        <v>3.0724990799049641</v>
      </c>
      <c r="AC58" s="22">
        <v>1</v>
      </c>
      <c r="AD58" s="22">
        <v>1</v>
      </c>
      <c r="AE58" s="22">
        <v>1</v>
      </c>
      <c r="AF58" s="22">
        <f>PERCENTILE($L$2:$L$161, 0.05)</f>
        <v>3.1959274844086248E-2</v>
      </c>
      <c r="AG58" s="22">
        <f>PERCENTILE($L$2:$L$161, 0.95)</f>
        <v>0.96084751578162397</v>
      </c>
      <c r="AH58" s="22">
        <f>MIN(MAX(L58,AF58), AG58)</f>
        <v>0.66027509090502301</v>
      </c>
      <c r="AI58" s="22">
        <f>AH58-$AH$162+1</f>
        <v>1.6283158160609368</v>
      </c>
      <c r="AJ58" s="22">
        <f>PERCENTILE($M$2:$M$161, 0.02)</f>
        <v>-1.0036119965489139</v>
      </c>
      <c r="AK58" s="22">
        <f>PERCENTILE($M$2:$M$161, 0.98)</f>
        <v>1.7030888460407052</v>
      </c>
      <c r="AL58" s="22">
        <f>MIN(MAX(M58,AJ58), AK58)</f>
        <v>1.06888708335605</v>
      </c>
      <c r="AM58" s="22">
        <f>AL58-$AL$162 + 1</f>
        <v>3.0724990799049641</v>
      </c>
      <c r="AN58" s="46">
        <v>0</v>
      </c>
      <c r="AO58" s="82">
        <v>0.32</v>
      </c>
      <c r="AP58" s="83">
        <v>0.5</v>
      </c>
      <c r="AQ58" s="21">
        <v>1</v>
      </c>
      <c r="AR58" s="17">
        <f>(AI58^4)*AB58*AE58*AN58</f>
        <v>0</v>
      </c>
      <c r="AS58" s="17">
        <f>(AM58^4) *Z58*AC58*AO58</f>
        <v>46.436092282286225</v>
      </c>
      <c r="AT58" s="17">
        <f>(AM58^4)*AA58*AP58*AQ58</f>
        <v>104.73219483799512</v>
      </c>
      <c r="AU58" s="17">
        <f>MIN(AR58, 0.05*AR$162)</f>
        <v>0</v>
      </c>
      <c r="AV58" s="17">
        <f>MIN(AS58, 0.05*AS$162)</f>
        <v>46.436092282286225</v>
      </c>
      <c r="AW58" s="17">
        <f>MIN(AT58, 0.05*AT$162)</f>
        <v>104.73219483799512</v>
      </c>
      <c r="AX58" s="14">
        <f>AU58/$AU$162</f>
        <v>0</v>
      </c>
      <c r="AY58" s="14">
        <f>AV58/$AV$162</f>
        <v>1.3004712171122462E-2</v>
      </c>
      <c r="AZ58" s="62">
        <f>AW58/$AW$162</f>
        <v>2.3317832456784458E-2</v>
      </c>
      <c r="BA58" s="21">
        <f>N58</f>
        <v>1</v>
      </c>
      <c r="BB58" s="84">
        <v>0</v>
      </c>
      <c r="BC58" s="15">
        <f>$D$168*AX58</f>
        <v>0</v>
      </c>
      <c r="BD58" s="19">
        <f>BC58-BB58</f>
        <v>0</v>
      </c>
      <c r="BE58" s="58">
        <f>(IF(BD58 &gt; 0, V58, W58))</f>
        <v>54.849240984855911</v>
      </c>
      <c r="BF58" s="58">
        <f>IF(BD58&gt;0, S58*(T58^(2-N58)), S58*(U58^(N58 + 2)))</f>
        <v>55.278856831017158</v>
      </c>
      <c r="BG58" s="46">
        <f>BD58/BE58</f>
        <v>0</v>
      </c>
      <c r="BH58" s="59" t="e">
        <f>BB58/BC58</f>
        <v>#DIV/0!</v>
      </c>
      <c r="BI58" s="84">
        <v>810</v>
      </c>
      <c r="BJ58" s="84">
        <v>8532</v>
      </c>
      <c r="BK58" s="84">
        <v>108</v>
      </c>
      <c r="BL58" s="10">
        <f>SUM(BI58:BK58)</f>
        <v>9450</v>
      </c>
      <c r="BM58" s="15">
        <f>AY58*$D$167</f>
        <v>2483.6399304409679</v>
      </c>
      <c r="BN58" s="9">
        <f>BM58-BL58</f>
        <v>-6966.3600695590321</v>
      </c>
      <c r="BO58" s="48">
        <f>IF(BN58&gt;0,V58,W58)</f>
        <v>54.849240984855911</v>
      </c>
      <c r="BP58" s="48">
        <f xml:space="preserve"> IF(BN58 &gt;0, S58*T58^(2-N58), S58*U58^(N58+2))</f>
        <v>55.278856831017158</v>
      </c>
      <c r="BQ58" s="48">
        <f>IF(BN58&gt;0, S58*T58^(3-N58), S58*U58^(N58+3))</f>
        <v>55.711837715088834</v>
      </c>
      <c r="BR58" s="46">
        <f>BN58/BP58</f>
        <v>-126.02214425046111</v>
      </c>
      <c r="BS58" s="59">
        <f>BL58/BM58</f>
        <v>3.8048993673258273</v>
      </c>
      <c r="BT58" s="16">
        <f>BB58+BL58+BV58</f>
        <v>10040</v>
      </c>
      <c r="BU58" s="64">
        <f>BC58+BM58+BW58</f>
        <v>2717.5877434798863</v>
      </c>
      <c r="BV58" s="84">
        <v>590</v>
      </c>
      <c r="BW58" s="15">
        <f>AZ58*$D$170</f>
        <v>233.94781303891847</v>
      </c>
      <c r="BX58" s="37">
        <f>BW58-BV58</f>
        <v>-356.05218696108153</v>
      </c>
      <c r="BY58" s="51">
        <f>BX58*(BX58&lt;&gt;0)</f>
        <v>-356.05218696108153</v>
      </c>
      <c r="BZ58" s="26">
        <f>BY58/$BY$162</f>
        <v>-0.27860108525906235</v>
      </c>
      <c r="CA58" s="47">
        <f>BZ58 * $BX$162</f>
        <v>-356.05218696108159</v>
      </c>
      <c r="CB58" s="48">
        <f>IF(CA58&gt;0, V58, W58)</f>
        <v>54.849240984855911</v>
      </c>
      <c r="CC58" s="48">
        <f>IF(BX58&gt;0, S58*T58^(2-N58), S58*U58^(N58+2))</f>
        <v>55.278856831017158</v>
      </c>
      <c r="CD58" s="60">
        <f>CA58/CB58</f>
        <v>-6.4914697189590829</v>
      </c>
      <c r="CE58" s="61">
        <v>0</v>
      </c>
      <c r="CF58" s="15">
        <f>AZ58*$CE$165</f>
        <v>149.86370919975371</v>
      </c>
      <c r="CG58" s="37">
        <f>CF58-CE58</f>
        <v>149.86370919975371</v>
      </c>
      <c r="CH58" s="51">
        <f>CG58*(CG58&lt;&gt;0)</f>
        <v>149.86370919975371</v>
      </c>
      <c r="CI58" s="26">
        <f>CH58/$CH$162</f>
        <v>2.3317832456784465E-2</v>
      </c>
      <c r="CJ58" s="47">
        <f>CI58 * $CG$162</f>
        <v>149.86370919975371</v>
      </c>
      <c r="CK58" s="48">
        <f>IF(CA58&gt;0,V58,W58)</f>
        <v>54.849240984855911</v>
      </c>
      <c r="CL58" s="60">
        <f>CJ58/CK58</f>
        <v>2.7322841029127765</v>
      </c>
      <c r="CM58" s="65">
        <f>N58</f>
        <v>1</v>
      </c>
      <c r="CN58" s="73">
        <f>BT58+BV58</f>
        <v>10630</v>
      </c>
      <c r="CO58">
        <f>E58/$E$162</f>
        <v>1.7750498866785081E-2</v>
      </c>
      <c r="CP58">
        <f>MAX(0,L58)</f>
        <v>0.66027509090502301</v>
      </c>
      <c r="CQ58">
        <f>CP58/$CP$162</f>
        <v>7.3969866456881569E-3</v>
      </c>
      <c r="CR58">
        <f>CO58*CQ58*AO58</f>
        <v>4.2016064983011843E-5</v>
      </c>
      <c r="CS58">
        <f>CR58/$CR$162</f>
        <v>9.1520496050038879E-3</v>
      </c>
      <c r="CT58" s="1">
        <f>$CT$164*CS58</f>
        <v>744.75718865679642</v>
      </c>
      <c r="CU58" s="84">
        <v>0</v>
      </c>
      <c r="CV58" s="1">
        <f>CT58-CU58</f>
        <v>744.75718865679642</v>
      </c>
      <c r="CW58">
        <f>CU58/CT58</f>
        <v>0</v>
      </c>
    </row>
    <row r="59" spans="1:101" x14ac:dyDescent="0.2">
      <c r="A59" s="28" t="s">
        <v>306</v>
      </c>
      <c r="B59">
        <v>1</v>
      </c>
      <c r="C59">
        <v>1</v>
      </c>
      <c r="D59">
        <v>0.96524170994806202</v>
      </c>
      <c r="E59">
        <v>3.4758290051937597E-2</v>
      </c>
      <c r="F59">
        <v>0.99920540325784601</v>
      </c>
      <c r="G59">
        <v>0.33452522844656302</v>
      </c>
      <c r="H59">
        <v>0.97471792728792295</v>
      </c>
      <c r="I59">
        <v>0.80944421228583296</v>
      </c>
      <c r="J59">
        <v>0.88824534046312498</v>
      </c>
      <c r="K59">
        <v>0.71661745359000895</v>
      </c>
      <c r="L59">
        <v>0.271072394899455</v>
      </c>
      <c r="M59">
        <v>1.61989080086106</v>
      </c>
      <c r="N59" s="21">
        <v>-1</v>
      </c>
      <c r="O59">
        <v>1.04029624833562</v>
      </c>
      <c r="P59">
        <v>0.98428462745169898</v>
      </c>
      <c r="Q59">
        <v>1.02589920487078</v>
      </c>
      <c r="R59">
        <v>0.98809359646938899</v>
      </c>
      <c r="S59">
        <v>6.3899998664855904</v>
      </c>
      <c r="T59" s="27">
        <f>IF(C59,P59,R59)</f>
        <v>0.98428462745169898</v>
      </c>
      <c r="U59" s="27">
        <f>IF(D59 = 0,O59,Q59)</f>
        <v>1.02589920487078</v>
      </c>
      <c r="V59" s="39">
        <f>S59*T59^(1-N59)</f>
        <v>6.1907355665321671</v>
      </c>
      <c r="W59" s="38">
        <f>S59*U59^(N59+1)</f>
        <v>6.3899998664855904</v>
      </c>
      <c r="X59" s="44">
        <f>0.5 * (D59-MAX($D$3:$D$161))/(MIN($D$3:$D$161)-MAX($D$3:$D$161)) + 0.75</f>
        <v>0.76708011386742592</v>
      </c>
      <c r="Y59" s="44">
        <f>AVERAGE(D59, F59, G59, H59, I59, J59, K59)</f>
        <v>0.81257103932562302</v>
      </c>
      <c r="Z59" s="22">
        <f>AI59^N59</f>
        <v>0.80702882070630955</v>
      </c>
      <c r="AA59" s="22">
        <f>(Z59+AB59)/2</f>
        <v>0.54150243684437005</v>
      </c>
      <c r="AB59" s="22">
        <f>AM59^N59</f>
        <v>0.2759760529824305</v>
      </c>
      <c r="AC59" s="22">
        <v>1</v>
      </c>
      <c r="AD59" s="22">
        <v>1</v>
      </c>
      <c r="AE59" s="22">
        <v>1</v>
      </c>
      <c r="AF59" s="22">
        <f>PERCENTILE($L$2:$L$161, 0.05)</f>
        <v>3.1959274844086248E-2</v>
      </c>
      <c r="AG59" s="22">
        <f>PERCENTILE($L$2:$L$161, 0.95)</f>
        <v>0.96084751578162397</v>
      </c>
      <c r="AH59" s="22">
        <f>MIN(MAX(L59,AF59), AG59)</f>
        <v>0.271072394899455</v>
      </c>
      <c r="AI59" s="22">
        <f>AH59-$AH$162+1</f>
        <v>1.2391131200553687</v>
      </c>
      <c r="AJ59" s="22">
        <f>PERCENTILE($M$2:$M$161, 0.02)</f>
        <v>-1.0036119965489139</v>
      </c>
      <c r="AK59" s="22">
        <f>PERCENTILE($M$2:$M$161, 0.98)</f>
        <v>1.7030888460407052</v>
      </c>
      <c r="AL59" s="22">
        <f>MIN(MAX(M59,AJ59), AK59)</f>
        <v>1.61989080086106</v>
      </c>
      <c r="AM59" s="22">
        <f>AL59-$AL$162 + 1</f>
        <v>3.6235027974099738</v>
      </c>
      <c r="AN59" s="46">
        <v>0</v>
      </c>
      <c r="AO59" s="68">
        <v>0.64</v>
      </c>
      <c r="AP59" s="49">
        <v>1</v>
      </c>
      <c r="AQ59" s="21">
        <v>1</v>
      </c>
      <c r="AR59" s="17">
        <f>(AI59^4)*AB59*AE59*AN59</f>
        <v>0</v>
      </c>
      <c r="AS59" s="17">
        <f>(AM59^4) *Z59*AC59*AO59</f>
        <v>89.039645513567251</v>
      </c>
      <c r="AT59" s="17">
        <f>(AM59^4)*AA59*AP59*AQ59</f>
        <v>93.350106790404297</v>
      </c>
      <c r="AU59" s="17">
        <f>MIN(AR59, 0.05*AR$162)</f>
        <v>0</v>
      </c>
      <c r="AV59" s="17">
        <f>MIN(AS59, 0.05*AS$162)</f>
        <v>89.039645513567251</v>
      </c>
      <c r="AW59" s="17">
        <f>MIN(AT59, 0.05*AT$162)</f>
        <v>93.350106790404297</v>
      </c>
      <c r="AX59" s="14">
        <f>AU59/$AU$162</f>
        <v>0</v>
      </c>
      <c r="AY59" s="14">
        <f>AV59/$AV$162</f>
        <v>2.4936098297927409E-2</v>
      </c>
      <c r="AZ59" s="62">
        <f>AW59/$AW$162</f>
        <v>2.0783696487299295E-2</v>
      </c>
      <c r="BA59" s="21">
        <f>N59</f>
        <v>-1</v>
      </c>
      <c r="BB59" s="84">
        <v>0</v>
      </c>
      <c r="BC59" s="15">
        <f>$D$168*AX59</f>
        <v>0</v>
      </c>
      <c r="BD59" s="19">
        <f>BC59-BB59</f>
        <v>0</v>
      </c>
      <c r="BE59" s="58">
        <f>(IF(BD59 &gt; 0, V59, W59))</f>
        <v>6.3899998664855904</v>
      </c>
      <c r="BF59" s="58">
        <f>IF(BD59&gt;0, S59*(T59^(2-N59)), S59*(U59^(N59 + 2)))</f>
        <v>6.5554957821519579</v>
      </c>
      <c r="BG59" s="46">
        <f>BD59/BE59</f>
        <v>0</v>
      </c>
      <c r="BH59" s="59" t="e">
        <f>BB59/BC59</f>
        <v>#DIV/0!</v>
      </c>
      <c r="BI59" s="84">
        <v>0</v>
      </c>
      <c r="BJ59" s="84">
        <v>0</v>
      </c>
      <c r="BK59" s="84">
        <v>0</v>
      </c>
      <c r="BL59" s="10">
        <f>SUM(BI59:BK59)</f>
        <v>0</v>
      </c>
      <c r="BM59" s="15">
        <f>AY59*$D$167</f>
        <v>4762.2960529381762</v>
      </c>
      <c r="BN59" s="9">
        <f>BM59-BL59</f>
        <v>4762.2960529381762</v>
      </c>
      <c r="BO59" s="48">
        <f>IF(BN59&gt;0,V59,W59)</f>
        <v>6.1907355665321671</v>
      </c>
      <c r="BP59" s="48">
        <f xml:space="preserve"> IF(BN59 &gt;0, S59*T59^(2-N59), S59*U59^(N59+2))</f>
        <v>6.0934458507560967</v>
      </c>
      <c r="BQ59" s="48">
        <f>IF(BN59&gt;0, S59*T59^(3-N59), S59*U59^(N59+3))</f>
        <v>5.9976850791085647</v>
      </c>
      <c r="BR59" s="46">
        <f>BN59/BP59</f>
        <v>781.54400146958778</v>
      </c>
      <c r="BS59" s="59">
        <f>BL59/BM59</f>
        <v>0</v>
      </c>
      <c r="BT59" s="16">
        <f>BB59+BL59+BV59</f>
        <v>0</v>
      </c>
      <c r="BU59" s="64">
        <f>BC59+BM59+BW59</f>
        <v>4970.8188797952498</v>
      </c>
      <c r="BV59" s="84">
        <v>0</v>
      </c>
      <c r="BW59" s="15">
        <f>AZ59*$D$170</f>
        <v>208.52282685707382</v>
      </c>
      <c r="BX59" s="37">
        <f>BW59-BV59</f>
        <v>208.52282685707382</v>
      </c>
      <c r="BY59" s="51">
        <f>BX59*(BX59&lt;&gt;0)</f>
        <v>208.52282685707382</v>
      </c>
      <c r="BZ59" s="26">
        <f>BY59/$BY$162</f>
        <v>0.16316340129661494</v>
      </c>
      <c r="CA59" s="47">
        <f>BZ59 * $BX$162</f>
        <v>208.52282685707382</v>
      </c>
      <c r="CB59" s="48">
        <f>IF(CA59&gt;0, V59, W59)</f>
        <v>6.1907355665321671</v>
      </c>
      <c r="CC59" s="48">
        <f>IF(BX59&gt;0, S59*T59^(2-N59), S59*U59^(N59+2))</f>
        <v>6.0934458507560967</v>
      </c>
      <c r="CD59" s="60">
        <f>CA59/CB59</f>
        <v>33.683045353184255</v>
      </c>
      <c r="CE59" s="61">
        <v>0</v>
      </c>
      <c r="CF59" s="15">
        <f>AZ59*$CE$165</f>
        <v>133.57681732387258</v>
      </c>
      <c r="CG59" s="37">
        <f>CF59-CE59</f>
        <v>133.57681732387258</v>
      </c>
      <c r="CH59" s="51">
        <f>CG59*(CG59&lt;&gt;0)</f>
        <v>133.57681732387258</v>
      </c>
      <c r="CI59" s="26">
        <f>CH59/$CH$162</f>
        <v>2.0783696487299302E-2</v>
      </c>
      <c r="CJ59" s="47">
        <f>CI59 * $CG$162</f>
        <v>133.57681732387258</v>
      </c>
      <c r="CK59" s="48">
        <f>IF(CA59&gt;0,V59,W59)</f>
        <v>6.1907355665321671</v>
      </c>
      <c r="CL59" s="60">
        <f>CJ59/CK59</f>
        <v>21.576889513098301</v>
      </c>
      <c r="CM59" s="65">
        <f>N59</f>
        <v>-1</v>
      </c>
      <c r="CN59" s="73">
        <f>BT59+BV59</f>
        <v>0</v>
      </c>
      <c r="CO59">
        <f>E59/$E$162</f>
        <v>6.2725158465081203E-4</v>
      </c>
      <c r="CP59">
        <f>MAX(0,L59)</f>
        <v>0.271072394899455</v>
      </c>
      <c r="CQ59">
        <f>CP59/$CP$162</f>
        <v>3.0367931680378968E-3</v>
      </c>
      <c r="CR59">
        <f>CO59*CQ59*AO59</f>
        <v>1.2190933292214595E-6</v>
      </c>
      <c r="CS59">
        <f>CR59/$CR$162</f>
        <v>2.6554611020035483E-4</v>
      </c>
      <c r="CT59" s="1">
        <f>$CT$164*CS59</f>
        <v>21.609080263664076</v>
      </c>
      <c r="CU59" s="84">
        <v>0</v>
      </c>
      <c r="CV59" s="1">
        <f>CT59-CU59</f>
        <v>21.609080263664076</v>
      </c>
      <c r="CW59">
        <f>CU59/CT59</f>
        <v>0</v>
      </c>
    </row>
    <row r="60" spans="1:101" x14ac:dyDescent="0.2">
      <c r="A60" s="28" t="s">
        <v>222</v>
      </c>
      <c r="B60">
        <v>0</v>
      </c>
      <c r="C60">
        <v>0</v>
      </c>
      <c r="D60">
        <v>0.79424690371554096</v>
      </c>
      <c r="E60">
        <v>0.20575309628445801</v>
      </c>
      <c r="F60">
        <v>0.88676996424314602</v>
      </c>
      <c r="G60">
        <v>0.28486293206197799</v>
      </c>
      <c r="H60">
        <v>0.91391558712912602</v>
      </c>
      <c r="I60">
        <v>0.99164229001253601</v>
      </c>
      <c r="J60">
        <v>0.95198600078933804</v>
      </c>
      <c r="K60">
        <v>0.69171470719041295</v>
      </c>
      <c r="L60">
        <v>0.45587164991657803</v>
      </c>
      <c r="M60">
        <v>1.12314287502185</v>
      </c>
      <c r="N60" s="21">
        <v>-1</v>
      </c>
      <c r="O60">
        <v>1.0089530204614101</v>
      </c>
      <c r="P60">
        <v>0.99868421176463895</v>
      </c>
      <c r="Q60">
        <v>1.00017605617544</v>
      </c>
      <c r="R60">
        <v>0.99218874674689095</v>
      </c>
      <c r="S60">
        <v>2.9900000095367401</v>
      </c>
      <c r="T60" s="27">
        <f>IF(C60,P60,R60)</f>
        <v>0.99218874674689095</v>
      </c>
      <c r="U60" s="27">
        <f>IF(D60 = 0,O60,Q60)</f>
        <v>1.00017605617544</v>
      </c>
      <c r="V60" s="39">
        <f>S60*T60^(1-N60)</f>
        <v>2.9434711518101211</v>
      </c>
      <c r="W60" s="38">
        <f>S60*U60^(N60+1)</f>
        <v>2.9900000095367401</v>
      </c>
      <c r="X60" s="44">
        <f>0.5 * (D60-MAX($D$3:$D$161))/(MIN($D$3:$D$161)-MAX($D$3:$D$161)) + 0.75</f>
        <v>0.85410736071573823</v>
      </c>
      <c r="Y60" s="44">
        <f>AVERAGE(D60, F60, G60, H60, I60, J60, K60)</f>
        <v>0.78787691216315392</v>
      </c>
      <c r="Z60" s="22">
        <f>AI60^N60</f>
        <v>0.70229040600134518</v>
      </c>
      <c r="AA60" s="22">
        <f>(Z60+AB60)/2</f>
        <v>0.51105540400367566</v>
      </c>
      <c r="AB60" s="22">
        <f>AM60^N60</f>
        <v>0.3198204020060062</v>
      </c>
      <c r="AC60" s="22">
        <v>1</v>
      </c>
      <c r="AD60" s="22">
        <v>1</v>
      </c>
      <c r="AE60" s="22">
        <v>1</v>
      </c>
      <c r="AF60" s="22">
        <f>PERCENTILE($L$2:$L$161, 0.05)</f>
        <v>3.1959274844086248E-2</v>
      </c>
      <c r="AG60" s="22">
        <f>PERCENTILE($L$2:$L$161, 0.95)</f>
        <v>0.96084751578162397</v>
      </c>
      <c r="AH60" s="22">
        <f>MIN(MAX(L60,AF60), AG60)</f>
        <v>0.45587164991657803</v>
      </c>
      <c r="AI60" s="22">
        <f>AH60-$AH$162+1</f>
        <v>1.4239123750724918</v>
      </c>
      <c r="AJ60" s="22">
        <f>PERCENTILE($M$2:$M$161, 0.02)</f>
        <v>-1.0036119965489139</v>
      </c>
      <c r="AK60" s="22">
        <f>PERCENTILE($M$2:$M$161, 0.98)</f>
        <v>1.7030888460407052</v>
      </c>
      <c r="AL60" s="22">
        <f>MIN(MAX(M60,AJ60), AK60)</f>
        <v>1.12314287502185</v>
      </c>
      <c r="AM60" s="22">
        <f>AL60-$AL$162 + 1</f>
        <v>3.126754871570764</v>
      </c>
      <c r="AN60" s="46">
        <v>0</v>
      </c>
      <c r="AO60" s="77">
        <v>0</v>
      </c>
      <c r="AP60" s="77">
        <v>0</v>
      </c>
      <c r="AQ60" s="21">
        <v>1</v>
      </c>
      <c r="AR60" s="17">
        <f>(AI60^4)*AB60*AE60*AN60</f>
        <v>0</v>
      </c>
      <c r="AS60" s="17">
        <f>(AM60^4) *Z60*AC60*AO60</f>
        <v>0</v>
      </c>
      <c r="AT60" s="17">
        <f>(AM60^4)*AA60*AP60*AQ60</f>
        <v>0</v>
      </c>
      <c r="AU60" s="17">
        <f>MIN(AR60, 0.05*AR$162)</f>
        <v>0</v>
      </c>
      <c r="AV60" s="17">
        <f>MIN(AS60, 0.05*AS$162)</f>
        <v>0</v>
      </c>
      <c r="AW60" s="17">
        <f>MIN(AT60, 0.05*AT$162)</f>
        <v>0</v>
      </c>
      <c r="AX60" s="14">
        <f>AU60/$AU$162</f>
        <v>0</v>
      </c>
      <c r="AY60" s="14">
        <f>AV60/$AV$162</f>
        <v>0</v>
      </c>
      <c r="AZ60" s="62">
        <f>AW60/$AW$162</f>
        <v>0</v>
      </c>
      <c r="BA60" s="21">
        <f>N60</f>
        <v>-1</v>
      </c>
      <c r="BB60" s="84">
        <v>0</v>
      </c>
      <c r="BC60" s="15">
        <f>$D$168*AX60</f>
        <v>0</v>
      </c>
      <c r="BD60" s="19">
        <f>BC60-BB60</f>
        <v>0</v>
      </c>
      <c r="BE60" s="58">
        <f>(IF(BD60 &gt; 0, V60, W60))</f>
        <v>2.9900000095367401</v>
      </c>
      <c r="BF60" s="58">
        <f>IF(BD60&gt;0, S60*(T60^(2-N60)), S60*(U60^(N60 + 2)))</f>
        <v>2.9905264175029846</v>
      </c>
      <c r="BG60" s="46">
        <f>BD60/BE60</f>
        <v>0</v>
      </c>
      <c r="BH60" s="59" t="e">
        <f>BB60/BC60</f>
        <v>#DIV/0!</v>
      </c>
      <c r="BI60" s="84">
        <v>0</v>
      </c>
      <c r="BJ60" s="84">
        <v>0</v>
      </c>
      <c r="BK60" s="84">
        <v>0</v>
      </c>
      <c r="BL60" s="10">
        <f>SUM(BI60:BK60)</f>
        <v>0</v>
      </c>
      <c r="BM60" s="15">
        <f>AY60*$D$167</f>
        <v>0</v>
      </c>
      <c r="BN60" s="9">
        <f>BM60-BL60</f>
        <v>0</v>
      </c>
      <c r="BO60" s="48">
        <f>IF(BN60&gt;0,V60,W60)</f>
        <v>2.9900000095367401</v>
      </c>
      <c r="BP60" s="48">
        <f xml:space="preserve"> IF(BN60 &gt;0, S60*T60^(2-N60), S60*U60^(N60+2))</f>
        <v>2.9905264175029846</v>
      </c>
      <c r="BQ60" s="48">
        <f>IF(BN60&gt;0, S60*T60^(3-N60), S60*U60^(N60+3))</f>
        <v>2.9910529181466026</v>
      </c>
      <c r="BR60" s="46">
        <f>BN60/BP60</f>
        <v>0</v>
      </c>
      <c r="BS60" s="59" t="e">
        <f>BL60/BM60</f>
        <v>#DIV/0!</v>
      </c>
      <c r="BT60" s="16">
        <f>BB60+BL60+BV60</f>
        <v>0</v>
      </c>
      <c r="BU60" s="64">
        <f>BC60+BM60+BW60</f>
        <v>0</v>
      </c>
      <c r="BV60" s="84">
        <v>0</v>
      </c>
      <c r="BW60" s="15">
        <f>AZ60*$D$170</f>
        <v>0</v>
      </c>
      <c r="BX60" s="37">
        <f>BW60-BV60</f>
        <v>0</v>
      </c>
      <c r="BY60" s="51">
        <f>BX60*(BX60&lt;&gt;0)</f>
        <v>0</v>
      </c>
      <c r="BZ60" s="26">
        <f>BY60/$BY$162</f>
        <v>0</v>
      </c>
      <c r="CA60" s="47">
        <f>BZ60 * $BX$162</f>
        <v>0</v>
      </c>
      <c r="CB60" s="48">
        <f>IF(CA60&gt;0, V60, W60)</f>
        <v>2.9900000095367401</v>
      </c>
      <c r="CC60" s="48">
        <f>IF(BX60&gt;0, S60*T60^(2-N60), S60*U60^(N60+2))</f>
        <v>2.9905264175029846</v>
      </c>
      <c r="CD60" s="60">
        <f>CA60/CB60</f>
        <v>0</v>
      </c>
      <c r="CE60" s="61">
        <v>0</v>
      </c>
      <c r="CF60" s="15">
        <f>AZ60*$CE$165</f>
        <v>0</v>
      </c>
      <c r="CG60" s="37">
        <f>CF60-CE60</f>
        <v>0</v>
      </c>
      <c r="CH60" s="51">
        <f>CG60*(CG60&lt;&gt;0)</f>
        <v>0</v>
      </c>
      <c r="CI60" s="26">
        <f>CH60/$CH$162</f>
        <v>0</v>
      </c>
      <c r="CJ60" s="47">
        <f>CI60 * $CG$162</f>
        <v>0</v>
      </c>
      <c r="CK60" s="48">
        <f>IF(CA60&gt;0,V60,W60)</f>
        <v>2.9900000095367401</v>
      </c>
      <c r="CL60" s="60">
        <f>CJ60/CK60</f>
        <v>0</v>
      </c>
      <c r="CM60" s="65">
        <f>N60</f>
        <v>-1</v>
      </c>
      <c r="CN60" s="73">
        <f>BT60+BV60</f>
        <v>0</v>
      </c>
      <c r="CO60">
        <f>E60/$E$162</f>
        <v>3.7130409895996309E-3</v>
      </c>
      <c r="CP60">
        <f>MAX(0,L60)</f>
        <v>0.45587164991657803</v>
      </c>
      <c r="CQ60">
        <f>CP60/$CP$162</f>
        <v>5.1070781754900541E-3</v>
      </c>
      <c r="CR60">
        <f>CO60*CQ60*AO60</f>
        <v>0</v>
      </c>
      <c r="CS60">
        <f>CR60/$CR$162</f>
        <v>0</v>
      </c>
      <c r="CT60" s="1">
        <f>$CT$164*CS60</f>
        <v>0</v>
      </c>
      <c r="CU60" s="84">
        <v>0</v>
      </c>
      <c r="CV60" s="1">
        <f>CT60-CU60</f>
        <v>0</v>
      </c>
      <c r="CW60" t="e">
        <f>CU60/CT60</f>
        <v>#DIV/0!</v>
      </c>
    </row>
    <row r="61" spans="1:101" x14ac:dyDescent="0.2">
      <c r="A61" s="28" t="s">
        <v>147</v>
      </c>
      <c r="B61">
        <v>1</v>
      </c>
      <c r="C61">
        <v>1</v>
      </c>
      <c r="D61">
        <v>0.19473189087488199</v>
      </c>
      <c r="E61">
        <v>0.80526810912511704</v>
      </c>
      <c r="F61">
        <v>0.54596100278551496</v>
      </c>
      <c r="G61">
        <v>0.185701021355617</v>
      </c>
      <c r="H61">
        <v>9.2339979013641105E-2</v>
      </c>
      <c r="I61">
        <v>0.29695697796432302</v>
      </c>
      <c r="J61">
        <v>0.165592877604019</v>
      </c>
      <c r="K61">
        <v>0.229622692666934</v>
      </c>
      <c r="L61">
        <v>0.34301662033166802</v>
      </c>
      <c r="M61">
        <v>0.12729013793013</v>
      </c>
      <c r="N61" s="21">
        <v>0</v>
      </c>
      <c r="O61">
        <v>1.00079029376074</v>
      </c>
      <c r="P61">
        <v>0.99283807161682902</v>
      </c>
      <c r="Q61">
        <v>1.03323178227575</v>
      </c>
      <c r="R61">
        <v>0.99353866869833096</v>
      </c>
      <c r="S61">
        <v>30.4300003051757</v>
      </c>
      <c r="T61" s="27">
        <f>IF(C61,P61,R61)</f>
        <v>0.99283807161682902</v>
      </c>
      <c r="U61" s="27">
        <f>IF(D61 = 0,O61,Q61)</f>
        <v>1.03323178227575</v>
      </c>
      <c r="V61" s="39">
        <f>S61*T61^(1-N61)</f>
        <v>30.212062822290161</v>
      </c>
      <c r="W61" s="38">
        <f>S61*U61^(N61+1)</f>
        <v>31.441243449968304</v>
      </c>
      <c r="X61" s="44">
        <f>0.5 * (D61-MAX($D$3:$D$161))/(MIN($D$3:$D$161)-MAX($D$3:$D$161)) + 0.75</f>
        <v>1.1592285638755939</v>
      </c>
      <c r="Y61" s="44">
        <f>AVERAGE(D61, F61, G61, H61, I61, J61, K61)</f>
        <v>0.24441520603784728</v>
      </c>
      <c r="Z61" s="22">
        <f>AI61^N61</f>
        <v>1</v>
      </c>
      <c r="AA61" s="22">
        <f>(Z61+AB61)/2</f>
        <v>1</v>
      </c>
      <c r="AB61" s="22">
        <f>AM61^N61</f>
        <v>1</v>
      </c>
      <c r="AC61" s="22">
        <v>1</v>
      </c>
      <c r="AD61" s="22">
        <v>1</v>
      </c>
      <c r="AE61" s="22">
        <v>1</v>
      </c>
      <c r="AF61" s="22">
        <f>PERCENTILE($L$2:$L$161, 0.05)</f>
        <v>3.1959274844086248E-2</v>
      </c>
      <c r="AG61" s="22">
        <f>PERCENTILE($L$2:$L$161, 0.95)</f>
        <v>0.96084751578162397</v>
      </c>
      <c r="AH61" s="22">
        <f>MIN(MAX(L61,AF61), AG61)</f>
        <v>0.34301662033166802</v>
      </c>
      <c r="AI61" s="22">
        <f>AH61-$AH$162+1</f>
        <v>1.3110573454875818</v>
      </c>
      <c r="AJ61" s="22">
        <f>PERCENTILE($M$2:$M$161, 0.02)</f>
        <v>-1.0036119965489139</v>
      </c>
      <c r="AK61" s="22">
        <f>PERCENTILE($M$2:$M$161, 0.98)</f>
        <v>1.7030888460407052</v>
      </c>
      <c r="AL61" s="22">
        <f>MIN(MAX(M61,AJ61), AK61)</f>
        <v>0.12729013793013</v>
      </c>
      <c r="AM61" s="22">
        <f>AL61-$AL$162 + 1</f>
        <v>2.1309021344790438</v>
      </c>
      <c r="AN61" s="46">
        <v>1</v>
      </c>
      <c r="AO61" s="49">
        <v>1</v>
      </c>
      <c r="AP61" s="49">
        <v>1</v>
      </c>
      <c r="AQ61" s="21">
        <v>1</v>
      </c>
      <c r="AR61" s="17">
        <f>(AI61^4)*AB61*AE61*AN61</f>
        <v>2.9545187630810119</v>
      </c>
      <c r="AS61" s="17">
        <f>(AM61^4) *Z61*AC61*AO61</f>
        <v>20.618355226481508</v>
      </c>
      <c r="AT61" s="17">
        <f>(AM61^4)*AA61*AP61*AQ61</f>
        <v>20.618355226481508</v>
      </c>
      <c r="AU61" s="17">
        <f>MIN(AR61, 0.05*AR$162)</f>
        <v>2.9545187630810119</v>
      </c>
      <c r="AV61" s="17">
        <f>MIN(AS61, 0.05*AS$162)</f>
        <v>20.618355226481508</v>
      </c>
      <c r="AW61" s="17">
        <f>MIN(AT61, 0.05*AT$162)</f>
        <v>20.618355226481508</v>
      </c>
      <c r="AX61" s="14">
        <f>AU61/$AU$162</f>
        <v>6.8482597322893747E-3</v>
      </c>
      <c r="AY61" s="14">
        <f>AV61/$AV$162</f>
        <v>5.7742967158465035E-3</v>
      </c>
      <c r="AZ61" s="62">
        <f>AW61/$AW$162</f>
        <v>4.590521123416241E-3</v>
      </c>
      <c r="BA61" s="21">
        <f>N61</f>
        <v>0</v>
      </c>
      <c r="BB61" s="84">
        <v>913</v>
      </c>
      <c r="BC61" s="15">
        <f>$D$168*AX61</f>
        <v>940.49205381449667</v>
      </c>
      <c r="BD61" s="19">
        <f>BC61-BB61</f>
        <v>27.492053814496671</v>
      </c>
      <c r="BE61" s="58">
        <f>(IF(BD61 &gt; 0, V61, W61))</f>
        <v>30.212062822290161</v>
      </c>
      <c r="BF61" s="58">
        <f>IF(BD61&gt;0, S61*(T61^(2-N61)), S61*(U61^(N61 + 2)))</f>
        <v>29.995686192049057</v>
      </c>
      <c r="BG61" s="46">
        <f>BD61/BE61</f>
        <v>0.90996943757886362</v>
      </c>
      <c r="BH61" s="59">
        <f>BB61/BC61</f>
        <v>0.97076843583846029</v>
      </c>
      <c r="BI61" s="84">
        <v>1735</v>
      </c>
      <c r="BJ61" s="84">
        <v>1369</v>
      </c>
      <c r="BK61" s="84">
        <v>0</v>
      </c>
      <c r="BL61" s="10">
        <f>SUM(BI61:BK61)</f>
        <v>3104</v>
      </c>
      <c r="BM61" s="15">
        <f>AY61*$D$167</f>
        <v>1102.7751867923653</v>
      </c>
      <c r="BN61" s="9">
        <f>BM61-BL61</f>
        <v>-2001.2248132076347</v>
      </c>
      <c r="BO61" s="48">
        <f>IF(BN61&gt;0,V61,W61)</f>
        <v>31.441243449968304</v>
      </c>
      <c r="BP61" s="48">
        <f xml:space="preserve"> IF(BN61 &gt;0, S61*T61^(2-N61), S61*U61^(N61+2))</f>
        <v>32.486092006776502</v>
      </c>
      <c r="BQ61" s="48">
        <f>IF(BN61&gt;0, S61*T61^(3-N61), S61*U61^(N61+3))</f>
        <v>33.565662743335679</v>
      </c>
      <c r="BR61" s="46">
        <f>BN61/BP61</f>
        <v>-61.602510169280599</v>
      </c>
      <c r="BS61" s="59">
        <f>BL61/BM61</f>
        <v>2.8147169406564032</v>
      </c>
      <c r="BT61" s="16">
        <f>BB61+BL61+BV61</f>
        <v>4200</v>
      </c>
      <c r="BU61" s="64">
        <f>BC61+BM61+BW61</f>
        <v>2089.3239390380968</v>
      </c>
      <c r="BV61" s="84">
        <v>183</v>
      </c>
      <c r="BW61" s="15">
        <f>AZ61*$D$170</f>
        <v>46.056698431235148</v>
      </c>
      <c r="BX61" s="37">
        <f>BW61-BV61</f>
        <v>-136.94330156876487</v>
      </c>
      <c r="BY61" s="51">
        <f>BX61*(BX61&lt;&gt;0)</f>
        <v>-136.94330156876487</v>
      </c>
      <c r="BZ61" s="26">
        <f>BY61/$BY$162</f>
        <v>-0.10715438307415096</v>
      </c>
      <c r="CA61" s="47">
        <f>BZ61 * $BX$162</f>
        <v>-136.94330156876487</v>
      </c>
      <c r="CB61" s="48">
        <f>IF(CA61&gt;0, V61, W61)</f>
        <v>31.441243449968304</v>
      </c>
      <c r="CC61" s="48">
        <f>IF(BX61&gt;0, S61*T61^(2-N61), S61*U61^(N61+2))</f>
        <v>32.486092006776502</v>
      </c>
      <c r="CD61" s="60">
        <f>CA61/CB61</f>
        <v>-4.3555307151474292</v>
      </c>
      <c r="CE61" s="61">
        <v>0</v>
      </c>
      <c r="CF61" s="15">
        <f>AZ61*$CE$165</f>
        <v>29.50327926019618</v>
      </c>
      <c r="CG61" s="37">
        <f>CF61-CE61</f>
        <v>29.50327926019618</v>
      </c>
      <c r="CH61" s="51">
        <f>CG61*(CG61&lt;&gt;0)</f>
        <v>29.50327926019618</v>
      </c>
      <c r="CI61" s="26">
        <f>CH61/$CH$162</f>
        <v>4.5905211234162418E-3</v>
      </c>
      <c r="CJ61" s="47">
        <f>CI61 * $CG$162</f>
        <v>29.503279260196177</v>
      </c>
      <c r="CK61" s="48">
        <f>IF(CA61&gt;0,V61,W61)</f>
        <v>31.441243449968304</v>
      </c>
      <c r="CL61" s="60">
        <f>CJ61/CK61</f>
        <v>0.93836235539297408</v>
      </c>
      <c r="CM61" s="65">
        <f>N61</f>
        <v>0</v>
      </c>
      <c r="CN61" s="73">
        <f>BT61+BV61</f>
        <v>4383</v>
      </c>
      <c r="CO61">
        <f>E61/$E$162</f>
        <v>1.4531948975704447E-2</v>
      </c>
      <c r="CP61">
        <f>MAX(0,L61)</f>
        <v>0.34301662033166802</v>
      </c>
      <c r="CQ61">
        <f>CP61/$CP$162</f>
        <v>3.8427761319371179E-3</v>
      </c>
      <c r="CR61">
        <f>CO61*CQ61*AO61</f>
        <v>5.5843026674365096E-5</v>
      </c>
      <c r="CS61">
        <f>CR61/$CR$162</f>
        <v>1.2163874708971114E-2</v>
      </c>
      <c r="CT61" s="1">
        <f>$CT$164*CS61</f>
        <v>989.84746831723339</v>
      </c>
      <c r="CU61" s="84">
        <v>0</v>
      </c>
      <c r="CV61" s="1">
        <f>CT61-CU61</f>
        <v>989.84746831723339</v>
      </c>
      <c r="CW61">
        <f>CU61/CT61</f>
        <v>0</v>
      </c>
    </row>
    <row r="62" spans="1:101" x14ac:dyDescent="0.2">
      <c r="A62" s="28" t="s">
        <v>197</v>
      </c>
      <c r="B62">
        <v>1</v>
      </c>
      <c r="C62">
        <v>1</v>
      </c>
      <c r="D62">
        <v>0.58409908110267605</v>
      </c>
      <c r="E62">
        <v>0.415900918897323</v>
      </c>
      <c r="F62">
        <v>0.90584028605482703</v>
      </c>
      <c r="G62">
        <v>0.281287246722288</v>
      </c>
      <c r="H62">
        <v>7.5219389887170904E-2</v>
      </c>
      <c r="I62">
        <v>0.59799414960300801</v>
      </c>
      <c r="J62">
        <v>0.21208666881545299</v>
      </c>
      <c r="K62">
        <v>0.32719533555312902</v>
      </c>
      <c r="L62">
        <v>0.60973417568011501</v>
      </c>
      <c r="M62">
        <v>0.299795441180916</v>
      </c>
      <c r="N62" s="21">
        <v>0</v>
      </c>
      <c r="O62">
        <v>1.0082051902021001</v>
      </c>
      <c r="P62">
        <v>0.99225711368508196</v>
      </c>
      <c r="Q62">
        <v>1.0019618979013001</v>
      </c>
      <c r="R62">
        <v>0.99480077658867105</v>
      </c>
      <c r="S62">
        <v>20.4899997711181</v>
      </c>
      <c r="T62" s="27">
        <f>IF(C62,P62,R62)</f>
        <v>0.99225711368508196</v>
      </c>
      <c r="U62" s="27">
        <f>IF(D62 = 0,O62,Q62)</f>
        <v>1.0019618979013001</v>
      </c>
      <c r="V62" s="39">
        <f>S62*T62^(1-N62)</f>
        <v>20.331348032297637</v>
      </c>
      <c r="W62" s="38">
        <f>S62*U62^(N62+1)</f>
        <v>20.530199058666696</v>
      </c>
      <c r="X62" s="44">
        <f>0.5 * (D62-MAX($D$3:$D$161))/(MIN($D$3:$D$161)-MAX($D$3:$D$161)) + 0.75</f>
        <v>0.96106140707604748</v>
      </c>
      <c r="Y62" s="44">
        <f>AVERAGE(D62, F62, G62, H62, I62, J62, K62)</f>
        <v>0.42624602253407889</v>
      </c>
      <c r="Z62" s="22">
        <f>AI62^N62</f>
        <v>1</v>
      </c>
      <c r="AA62" s="22">
        <f>(Z62+AB62)/2</f>
        <v>1</v>
      </c>
      <c r="AB62" s="22">
        <f>AM62^N62</f>
        <v>1</v>
      </c>
      <c r="AC62" s="22">
        <v>1</v>
      </c>
      <c r="AD62" s="22">
        <v>1</v>
      </c>
      <c r="AE62" s="22">
        <v>1</v>
      </c>
      <c r="AF62" s="22">
        <f>PERCENTILE($L$2:$L$161, 0.05)</f>
        <v>3.1959274844086248E-2</v>
      </c>
      <c r="AG62" s="22">
        <f>PERCENTILE($L$2:$L$161, 0.95)</f>
        <v>0.96084751578162397</v>
      </c>
      <c r="AH62" s="22">
        <f>MIN(MAX(L62,AF62), AG62)</f>
        <v>0.60973417568011501</v>
      </c>
      <c r="AI62" s="22">
        <f>AH62-$AH$162+1</f>
        <v>1.5777749008360287</v>
      </c>
      <c r="AJ62" s="22">
        <f>PERCENTILE($M$2:$M$161, 0.02)</f>
        <v>-1.0036119965489139</v>
      </c>
      <c r="AK62" s="22">
        <f>PERCENTILE($M$2:$M$161, 0.98)</f>
        <v>1.7030888460407052</v>
      </c>
      <c r="AL62" s="22">
        <f>MIN(MAX(M62,AJ62), AK62)</f>
        <v>0.299795441180916</v>
      </c>
      <c r="AM62" s="22">
        <f>AL62-$AL$162 + 1</f>
        <v>2.3034074377298301</v>
      </c>
      <c r="AN62" s="46">
        <v>0</v>
      </c>
      <c r="AO62" s="77">
        <v>0</v>
      </c>
      <c r="AP62" s="77">
        <v>0</v>
      </c>
      <c r="AQ62" s="21">
        <v>1</v>
      </c>
      <c r="AR62" s="17">
        <f>(AI62^4)*AB62*AE62*AN62</f>
        <v>0</v>
      </c>
      <c r="AS62" s="17">
        <f>(AM62^4) *Z62*AC62*AO62</f>
        <v>0</v>
      </c>
      <c r="AT62" s="17">
        <f>(AM62^4)*AA62*AP62*AQ62</f>
        <v>0</v>
      </c>
      <c r="AU62" s="17">
        <f>MIN(AR62, 0.05*AR$162)</f>
        <v>0</v>
      </c>
      <c r="AV62" s="17">
        <f>MIN(AS62, 0.05*AS$162)</f>
        <v>0</v>
      </c>
      <c r="AW62" s="17">
        <f>MIN(AT62, 0.05*AT$162)</f>
        <v>0</v>
      </c>
      <c r="AX62" s="14">
        <f>AU62/$AU$162</f>
        <v>0</v>
      </c>
      <c r="AY62" s="14">
        <f>AV62/$AV$162</f>
        <v>0</v>
      </c>
      <c r="AZ62" s="62">
        <f>AW62/$AW$162</f>
        <v>0</v>
      </c>
      <c r="BA62" s="21">
        <f>N62</f>
        <v>0</v>
      </c>
      <c r="BB62" s="84">
        <v>0</v>
      </c>
      <c r="BC62" s="15">
        <f>$D$168*AX62</f>
        <v>0</v>
      </c>
      <c r="BD62" s="19">
        <f>BC62-BB62</f>
        <v>0</v>
      </c>
      <c r="BE62" s="58">
        <f>(IF(BD62 &gt; 0, V62, W62))</f>
        <v>20.530199058666696</v>
      </c>
      <c r="BF62" s="58">
        <f>IF(BD62&gt;0, S62*(T62^(2-N62)), S62*(U62^(N62 + 2)))</f>
        <v>20.570477213113168</v>
      </c>
      <c r="BG62" s="46">
        <f>BD62/BE62</f>
        <v>0</v>
      </c>
      <c r="BH62" s="59" t="e">
        <f>BB62/BC62</f>
        <v>#DIV/0!</v>
      </c>
      <c r="BI62" s="84">
        <v>61</v>
      </c>
      <c r="BJ62" s="84">
        <v>738</v>
      </c>
      <c r="BK62" s="84">
        <v>0</v>
      </c>
      <c r="BL62" s="10">
        <f>SUM(BI62:BK62)</f>
        <v>799</v>
      </c>
      <c r="BM62" s="15">
        <f>AY62*$D$167</f>
        <v>0</v>
      </c>
      <c r="BN62" s="9">
        <f>BM62-BL62</f>
        <v>-799</v>
      </c>
      <c r="BO62" s="48">
        <f>IF(BN62&gt;0,V62,W62)</f>
        <v>20.530199058666696</v>
      </c>
      <c r="BP62" s="48">
        <f xml:space="preserve"> IF(BN62 &gt;0, S62*T62^(2-N62), S62*U62^(N62+2))</f>
        <v>20.570477213113168</v>
      </c>
      <c r="BQ62" s="48">
        <f>IF(BN62&gt;0, S62*T62^(3-N62), S62*U62^(N62+3))</f>
        <v>20.610834389186316</v>
      </c>
      <c r="BR62" s="46">
        <f>BN62/BP62</f>
        <v>-38.842074091050129</v>
      </c>
      <c r="BS62" s="59" t="e">
        <f>BL62/BM62</f>
        <v>#DIV/0!</v>
      </c>
      <c r="BT62" s="16">
        <f>BB62+BL62+BV62</f>
        <v>799</v>
      </c>
      <c r="BU62" s="64">
        <f>BC62+BM62+BW62</f>
        <v>0</v>
      </c>
      <c r="BV62" s="84">
        <v>0</v>
      </c>
      <c r="BW62" s="15">
        <f>AZ62*$D$170</f>
        <v>0</v>
      </c>
      <c r="BX62" s="37">
        <f>BW62-BV62</f>
        <v>0</v>
      </c>
      <c r="BY62" s="51">
        <f>BX62*(BX62&lt;&gt;0)</f>
        <v>0</v>
      </c>
      <c r="BZ62" s="26">
        <f>BY62/$BY$162</f>
        <v>0</v>
      </c>
      <c r="CA62" s="47">
        <f>BZ62 * $BX$162</f>
        <v>0</v>
      </c>
      <c r="CB62" s="48">
        <f>IF(CA62&gt;0, V62, W62)</f>
        <v>20.530199058666696</v>
      </c>
      <c r="CC62" s="48">
        <f>IF(BX62&gt;0, S62*T62^(2-N62), S62*U62^(N62+2))</f>
        <v>20.570477213113168</v>
      </c>
      <c r="CD62" s="60">
        <f>CA62/CB62</f>
        <v>0</v>
      </c>
      <c r="CE62" s="61">
        <v>0</v>
      </c>
      <c r="CF62" s="15">
        <f>AZ62*$CE$165</f>
        <v>0</v>
      </c>
      <c r="CG62" s="37">
        <f>CF62-CE62</f>
        <v>0</v>
      </c>
      <c r="CH62" s="51">
        <f>CG62*(CG62&lt;&gt;0)</f>
        <v>0</v>
      </c>
      <c r="CI62" s="26">
        <f>CH62/$CH$162</f>
        <v>0</v>
      </c>
      <c r="CJ62" s="47">
        <f>CI62 * $CG$162</f>
        <v>0</v>
      </c>
      <c r="CK62" s="48">
        <f>IF(CA62&gt;0,V62,W62)</f>
        <v>20.530199058666696</v>
      </c>
      <c r="CL62" s="60">
        <f>CJ62/CK62</f>
        <v>0</v>
      </c>
      <c r="CM62" s="65">
        <f>N62</f>
        <v>0</v>
      </c>
      <c r="CN62" s="73">
        <f>BT62+BV62</f>
        <v>799</v>
      </c>
      <c r="CO62">
        <f>E62/$E$162</f>
        <v>7.5053896508217978E-3</v>
      </c>
      <c r="CP62">
        <f>MAX(0,L62)</f>
        <v>0.60973417568011501</v>
      </c>
      <c r="CQ62">
        <f>CP62/$CP$162</f>
        <v>6.8307825284510916E-3</v>
      </c>
      <c r="CR62">
        <f>CO62*CQ62*AO62</f>
        <v>0</v>
      </c>
      <c r="CS62">
        <f>CR62/$CR$162</f>
        <v>0</v>
      </c>
      <c r="CT62" s="1">
        <f>$CT$164*CS62</f>
        <v>0</v>
      </c>
      <c r="CU62" s="84">
        <v>0</v>
      </c>
      <c r="CV62" s="1">
        <f>CT62-CU62</f>
        <v>0</v>
      </c>
      <c r="CW62" t="e">
        <f>CU62/CT62</f>
        <v>#DIV/0!</v>
      </c>
    </row>
    <row r="63" spans="1:101" x14ac:dyDescent="0.2">
      <c r="A63" s="28" t="s">
        <v>148</v>
      </c>
      <c r="B63">
        <v>0</v>
      </c>
      <c r="C63">
        <v>0</v>
      </c>
      <c r="D63">
        <v>0.64003196164602405</v>
      </c>
      <c r="E63">
        <v>0.35996803835397501</v>
      </c>
      <c r="F63">
        <v>0.63011521652761204</v>
      </c>
      <c r="G63">
        <v>4.4497417560587997E-2</v>
      </c>
      <c r="H63">
        <v>0.81633932302549095</v>
      </c>
      <c r="I63">
        <v>0.71583786042624298</v>
      </c>
      <c r="J63">
        <v>0.76443874468552098</v>
      </c>
      <c r="K63">
        <v>0.35777504001378502</v>
      </c>
      <c r="L63">
        <v>0.71559938078586205</v>
      </c>
      <c r="M63">
        <v>0.37816009774581799</v>
      </c>
      <c r="N63" s="21">
        <v>0</v>
      </c>
      <c r="O63">
        <v>1.0017264001409201</v>
      </c>
      <c r="P63">
        <v>0.99171035088495496</v>
      </c>
      <c r="Q63">
        <v>1.0071498872668401</v>
      </c>
      <c r="R63">
        <v>0.99970391724770502</v>
      </c>
      <c r="S63">
        <v>74.400001525878906</v>
      </c>
      <c r="T63" s="27">
        <f>IF(C63,P63,R63)</f>
        <v>0.99970391724770502</v>
      </c>
      <c r="U63" s="27">
        <f>IF(D63 = 0,O63,Q63)</f>
        <v>1.0071498872668401</v>
      </c>
      <c r="V63" s="39">
        <f>S63*T63^(1-N63)</f>
        <v>74.37797296865638</v>
      </c>
      <c r="W63" s="38">
        <f>S63*U63^(N63+1)</f>
        <v>74.931953149441668</v>
      </c>
      <c r="X63" s="44">
        <f>0.5 * (D63-MAX($D$3:$D$161))/(MIN($D$3:$D$161)-MAX($D$3:$D$161)) + 0.75</f>
        <v>0.9325945506303378</v>
      </c>
      <c r="Y63" s="44">
        <f>AVERAGE(D63, F63, G63, H63, I63, J63, K63)</f>
        <v>0.56700508055503762</v>
      </c>
      <c r="Z63" s="22">
        <f>AI63^N63</f>
        <v>1</v>
      </c>
      <c r="AA63" s="22">
        <f>(Z63+AB63)/2</f>
        <v>1</v>
      </c>
      <c r="AB63" s="22">
        <f>AM63^N63</f>
        <v>1</v>
      </c>
      <c r="AC63" s="22">
        <v>1</v>
      </c>
      <c r="AD63" s="22">
        <v>1</v>
      </c>
      <c r="AE63" s="22">
        <v>1</v>
      </c>
      <c r="AF63" s="22">
        <f>PERCENTILE($L$2:$L$161, 0.05)</f>
        <v>3.1959274844086248E-2</v>
      </c>
      <c r="AG63" s="22">
        <f>PERCENTILE($L$2:$L$161, 0.95)</f>
        <v>0.96084751578162397</v>
      </c>
      <c r="AH63" s="22">
        <f>MIN(MAX(L63,AF63), AG63)</f>
        <v>0.71559938078586205</v>
      </c>
      <c r="AI63" s="22">
        <f>AH63-$AH$162+1</f>
        <v>1.6836401059417758</v>
      </c>
      <c r="AJ63" s="22">
        <f>PERCENTILE($M$2:$M$161, 0.02)</f>
        <v>-1.0036119965489139</v>
      </c>
      <c r="AK63" s="22">
        <f>PERCENTILE($M$2:$M$161, 0.98)</f>
        <v>1.7030888460407052</v>
      </c>
      <c r="AL63" s="22">
        <f>MIN(MAX(M63,AJ63), AK63)</f>
        <v>0.37816009774581799</v>
      </c>
      <c r="AM63" s="22">
        <f>AL63-$AL$162 + 1</f>
        <v>2.3817720942947318</v>
      </c>
      <c r="AN63" s="46">
        <v>1</v>
      </c>
      <c r="AO63" s="49">
        <v>1</v>
      </c>
      <c r="AP63" s="49">
        <v>1</v>
      </c>
      <c r="AQ63" s="21">
        <v>1</v>
      </c>
      <c r="AR63" s="17">
        <f>(AI63^4)*AB63*AE63*AN63</f>
        <v>8.0352066426545345</v>
      </c>
      <c r="AS63" s="17">
        <f>(AM63^4) *Z63*AC63*AO63</f>
        <v>32.181094481885921</v>
      </c>
      <c r="AT63" s="17">
        <f>(AM63^4)*AA63*AP63*AQ63</f>
        <v>32.181094481885921</v>
      </c>
      <c r="AU63" s="17">
        <f>MIN(AR63, 0.05*AR$162)</f>
        <v>8.0352066426545345</v>
      </c>
      <c r="AV63" s="17">
        <f>MIN(AS63, 0.05*AS$162)</f>
        <v>32.181094481885921</v>
      </c>
      <c r="AW63" s="17">
        <f>MIN(AT63, 0.05*AT$162)</f>
        <v>32.181094481885921</v>
      </c>
      <c r="AX63" s="14">
        <f>AU63/$AU$162</f>
        <v>1.8624752964551176E-2</v>
      </c>
      <c r="AY63" s="14">
        <f>AV63/$AV$162</f>
        <v>9.0125126925951378E-3</v>
      </c>
      <c r="AZ63" s="62">
        <f>AW63/$AW$162</f>
        <v>7.1648777204116835E-3</v>
      </c>
      <c r="BA63" s="21">
        <f>N63</f>
        <v>0</v>
      </c>
      <c r="BB63" s="84">
        <v>2455</v>
      </c>
      <c r="BC63" s="15">
        <f>$D$168*AX63</f>
        <v>2557.7931988807068</v>
      </c>
      <c r="BD63" s="19">
        <f>BC63-BB63</f>
        <v>102.79319888070677</v>
      </c>
      <c r="BE63" s="58">
        <f>(IF(BD63 &gt; 0, V63, W63))</f>
        <v>74.37797296865638</v>
      </c>
      <c r="BF63" s="58">
        <f>IF(BD63&gt;0, S63*(T63^(2-N63)), S63*(U63^(N63 + 2)))</f>
        <v>74.355950933709693</v>
      </c>
      <c r="BG63" s="46">
        <f>BD63/BE63</f>
        <v>1.3820381865478486</v>
      </c>
      <c r="BH63" s="59">
        <f>BB63/BC63</f>
        <v>0.95981176315360872</v>
      </c>
      <c r="BI63" s="84">
        <v>0</v>
      </c>
      <c r="BJ63" s="84">
        <v>0</v>
      </c>
      <c r="BK63" s="84">
        <v>0</v>
      </c>
      <c r="BL63" s="10">
        <f>SUM(BI63:BK63)</f>
        <v>0</v>
      </c>
      <c r="BM63" s="15">
        <f>AY63*$D$167</f>
        <v>1721.2096740318193</v>
      </c>
      <c r="BN63" s="9">
        <f>BM63-BL63</f>
        <v>1721.2096740318193</v>
      </c>
      <c r="BO63" s="48">
        <f>IF(BN63&gt;0,V63,W63)</f>
        <v>74.37797296865638</v>
      </c>
      <c r="BP63" s="48">
        <f xml:space="preserve"> IF(BN63 &gt;0, S63*T63^(2-N63), S63*U63^(N63+2))</f>
        <v>74.355950933709693</v>
      </c>
      <c r="BQ63" s="48">
        <f>IF(BN63&gt;0, S63*T63^(3-N63), S63*U63^(N63+3))</f>
        <v>74.333935419107718</v>
      </c>
      <c r="BR63" s="46">
        <f>BN63/BP63</f>
        <v>23.148243717121222</v>
      </c>
      <c r="BS63" s="59">
        <f>BL63/BM63</f>
        <v>0</v>
      </c>
      <c r="BT63" s="16">
        <f>BB63+BL63+BV63</f>
        <v>2455</v>
      </c>
      <c r="BU63" s="64">
        <f>BC63+BM63+BW63</f>
        <v>4350.8880910814169</v>
      </c>
      <c r="BV63" s="84">
        <v>0</v>
      </c>
      <c r="BW63" s="15">
        <f>AZ63*$D$170</f>
        <v>71.885218168890418</v>
      </c>
      <c r="BX63" s="37">
        <f>BW63-BV63</f>
        <v>71.885218168890418</v>
      </c>
      <c r="BY63" s="51">
        <f>BX63*(BX63&lt;&gt;0)</f>
        <v>71.885218168890418</v>
      </c>
      <c r="BZ63" s="26">
        <f>BY63/$BY$162</f>
        <v>5.6248214529648233E-2</v>
      </c>
      <c r="CA63" s="47">
        <f>BZ63 * $BX$162</f>
        <v>71.885218168890418</v>
      </c>
      <c r="CB63" s="48">
        <f>IF(CA63&gt;0, V63, W63)</f>
        <v>74.37797296865638</v>
      </c>
      <c r="CC63" s="48">
        <f>IF(BX63&gt;0, S63*T63^(2-N63), S63*U63^(N63+2))</f>
        <v>74.355950933709693</v>
      </c>
      <c r="CD63" s="60">
        <f>CA63/CB63</f>
        <v>0.96648530875106753</v>
      </c>
      <c r="CE63" s="61">
        <v>0</v>
      </c>
      <c r="CF63" s="15">
        <f>AZ63*$CE$165</f>
        <v>46.048669109085893</v>
      </c>
      <c r="CG63" s="37">
        <f>CF63-CE63</f>
        <v>46.048669109085893</v>
      </c>
      <c r="CH63" s="51">
        <f>CG63*(CG63&lt;&gt;0)</f>
        <v>46.048669109085893</v>
      </c>
      <c r="CI63" s="26">
        <f>CH63/$CH$162</f>
        <v>7.1648777204116861E-3</v>
      </c>
      <c r="CJ63" s="47">
        <f>CI63 * $CG$162</f>
        <v>46.048669109085893</v>
      </c>
      <c r="CK63" s="48">
        <f>IF(CA63&gt;0,V63,W63)</f>
        <v>74.37797296865638</v>
      </c>
      <c r="CL63" s="60">
        <f>CJ63/CK63</f>
        <v>0.61911702176249495</v>
      </c>
      <c r="CM63" s="65">
        <f>N63</f>
        <v>0</v>
      </c>
      <c r="CN63" s="73">
        <f>BT63+BV63</f>
        <v>2455</v>
      </c>
      <c r="CO63">
        <f>E63/$E$162</f>
        <v>6.4960192847170403E-3</v>
      </c>
      <c r="CP63">
        <f>MAX(0,L63)</f>
        <v>0.71559938078586205</v>
      </c>
      <c r="CQ63">
        <f>CP63/$CP$162</f>
        <v>8.0167783644243904E-3</v>
      </c>
      <c r="CR63">
        <f>CO63*CQ63*AO63</f>
        <v>5.2077146856603175E-5</v>
      </c>
      <c r="CS63">
        <f>CR63/$CR$162</f>
        <v>1.1343580878204826E-2</v>
      </c>
      <c r="CT63" s="1">
        <f>$CT$164*CS63</f>
        <v>923.09523754479585</v>
      </c>
      <c r="CU63" s="84">
        <v>0</v>
      </c>
      <c r="CV63" s="1">
        <f>CT63-CU63</f>
        <v>923.09523754479585</v>
      </c>
      <c r="CW63">
        <f>CU63/CT63</f>
        <v>0</v>
      </c>
    </row>
    <row r="64" spans="1:101" x14ac:dyDescent="0.2">
      <c r="A64" s="28" t="s">
        <v>157</v>
      </c>
      <c r="B64">
        <v>1</v>
      </c>
      <c r="C64">
        <v>1</v>
      </c>
      <c r="D64">
        <v>0.51178585697163403</v>
      </c>
      <c r="E64">
        <v>0.48821414302836502</v>
      </c>
      <c r="F64">
        <v>0.72904251092570505</v>
      </c>
      <c r="G64">
        <v>6.51569328565752E-2</v>
      </c>
      <c r="H64">
        <v>3.55202674467196E-2</v>
      </c>
      <c r="I64">
        <v>0.28792310906811502</v>
      </c>
      <c r="J64">
        <v>0.101129154244413</v>
      </c>
      <c r="K64">
        <v>0.148462428042343</v>
      </c>
      <c r="L64">
        <v>0.74429248325541197</v>
      </c>
      <c r="M64">
        <v>-0.34842443703911102</v>
      </c>
      <c r="N64" s="21">
        <v>0</v>
      </c>
      <c r="O64">
        <v>1.00432353506766</v>
      </c>
      <c r="P64">
        <v>0.99903734260230403</v>
      </c>
      <c r="Q64">
        <v>1.01145909488945</v>
      </c>
      <c r="R64">
        <v>0.99167431843871601</v>
      </c>
      <c r="S64">
        <v>92.800003051757798</v>
      </c>
      <c r="T64" s="27">
        <f>IF(C64,P64,R64)</f>
        <v>0.99903734260230403</v>
      </c>
      <c r="U64" s="27">
        <f>IF(D64 = 0,O64,Q64)</f>
        <v>1.01145909488945</v>
      </c>
      <c r="V64" s="39">
        <f>S64*T64^(1-N64)</f>
        <v>92.710668442313818</v>
      </c>
      <c r="W64" s="38">
        <f>S64*U64^(N64+1)</f>
        <v>93.863407092469131</v>
      </c>
      <c r="X64" s="44">
        <f>0.5 * (D64-MAX($D$3:$D$161))/(MIN($D$3:$D$161)-MAX($D$3:$D$161)) + 0.75</f>
        <v>0.99786498576657179</v>
      </c>
      <c r="Y64" s="44">
        <f>AVERAGE(D64, F64, G64, H64, I64, J64, K64)</f>
        <v>0.2684314656507864</v>
      </c>
      <c r="Z64" s="22">
        <f>AI64^N64</f>
        <v>1</v>
      </c>
      <c r="AA64" s="22">
        <f>(Z64+AB64)/2</f>
        <v>1</v>
      </c>
      <c r="AB64" s="22">
        <f>AM64^N64</f>
        <v>1</v>
      </c>
      <c r="AC64" s="22">
        <v>1</v>
      </c>
      <c r="AD64" s="22">
        <v>1</v>
      </c>
      <c r="AE64" s="22">
        <v>1</v>
      </c>
      <c r="AF64" s="22">
        <f>PERCENTILE($L$2:$L$161, 0.05)</f>
        <v>3.1959274844086248E-2</v>
      </c>
      <c r="AG64" s="22">
        <f>PERCENTILE($L$2:$L$161, 0.95)</f>
        <v>0.96084751578162397</v>
      </c>
      <c r="AH64" s="22">
        <f>MIN(MAX(L64,AF64), AG64)</f>
        <v>0.74429248325541197</v>
      </c>
      <c r="AI64" s="22">
        <f>AH64-$AH$162+1</f>
        <v>1.7123332084113256</v>
      </c>
      <c r="AJ64" s="22">
        <f>PERCENTILE($M$2:$M$161, 0.02)</f>
        <v>-1.0036119965489139</v>
      </c>
      <c r="AK64" s="22">
        <f>PERCENTILE($M$2:$M$161, 0.98)</f>
        <v>1.7030888460407052</v>
      </c>
      <c r="AL64" s="22">
        <f>MIN(MAX(M64,AJ64), AK64)</f>
        <v>-0.34842443703911102</v>
      </c>
      <c r="AM64" s="22">
        <f>AL64-$AL$162 + 1</f>
        <v>1.6551875595098029</v>
      </c>
      <c r="AN64" s="46">
        <v>1</v>
      </c>
      <c r="AO64" s="49">
        <v>1</v>
      </c>
      <c r="AP64" s="49">
        <v>1</v>
      </c>
      <c r="AQ64" s="21">
        <v>1</v>
      </c>
      <c r="AR64" s="17">
        <f>(AI64^4)*AB64*AE64*AN64</f>
        <v>8.5971225447357345</v>
      </c>
      <c r="AS64" s="17">
        <f>(AM64^4) *Z64*AC64*AO64</f>
        <v>7.505659422632128</v>
      </c>
      <c r="AT64" s="17">
        <f>(AM64^4)*AA64*AP64*AQ64</f>
        <v>7.505659422632128</v>
      </c>
      <c r="AU64" s="17">
        <f>MIN(AR64, 0.05*AR$162)</f>
        <v>8.5971225447357345</v>
      </c>
      <c r="AV64" s="17">
        <f>MIN(AS64, 0.05*AS$162)</f>
        <v>7.505659422632128</v>
      </c>
      <c r="AW64" s="17">
        <f>MIN(AT64, 0.05*AT$162)</f>
        <v>7.505659422632128</v>
      </c>
      <c r="AX64" s="14">
        <f>AU64/$AU$162</f>
        <v>1.9927214161698167E-2</v>
      </c>
      <c r="AY64" s="14">
        <f>AV64/$AV$162</f>
        <v>2.102005910670448E-3</v>
      </c>
      <c r="AZ64" s="62">
        <f>AW64/$AW$162</f>
        <v>1.6710784030196672E-3</v>
      </c>
      <c r="BA64" s="21">
        <f>N64</f>
        <v>0</v>
      </c>
      <c r="BB64" s="84">
        <v>2506</v>
      </c>
      <c r="BC64" s="15">
        <f>$D$168*AX64</f>
        <v>2736.6641024684945</v>
      </c>
      <c r="BD64" s="19">
        <f>BC64-BB64</f>
        <v>230.66410246849455</v>
      </c>
      <c r="BE64" s="58">
        <f>(IF(BD64 &gt; 0, V64, W64))</f>
        <v>92.710668442313818</v>
      </c>
      <c r="BF64" s="58">
        <f>IF(BD64&gt;0, S64*(T64^(2-N64)), S64*(U64^(N64 + 2)))</f>
        <v>92.621419831492489</v>
      </c>
      <c r="BG64" s="46">
        <f>BD64/BE64</f>
        <v>2.4879995619060575</v>
      </c>
      <c r="BH64" s="59">
        <f>BB64/BC64</f>
        <v>0.91571340367989129</v>
      </c>
      <c r="BI64" s="84">
        <v>0</v>
      </c>
      <c r="BJ64" s="84">
        <v>1114</v>
      </c>
      <c r="BK64" s="84">
        <v>93</v>
      </c>
      <c r="BL64" s="10">
        <f>SUM(BI64:BK64)</f>
        <v>1207</v>
      </c>
      <c r="BM64" s="15">
        <f>AY64*$D$167</f>
        <v>401.44108881984215</v>
      </c>
      <c r="BN64" s="9">
        <f>BM64-BL64</f>
        <v>-805.55891118015779</v>
      </c>
      <c r="BO64" s="48">
        <f>IF(BN64&gt;0,V64,W64)</f>
        <v>93.863407092469131</v>
      </c>
      <c r="BP64" s="48">
        <f xml:space="preserve"> IF(BN64 &gt;0, S64*T64^(2-N64), S64*U64^(N64+2))</f>
        <v>94.938996780988816</v>
      </c>
      <c r="BQ64" s="48">
        <f>IF(BN64&gt;0, S64*T64^(3-N64), S64*U64^(N64+3))</f>
        <v>96.026911753811348</v>
      </c>
      <c r="BR64" s="46">
        <f>BN64/BP64</f>
        <v>-8.4850160470778011</v>
      </c>
      <c r="BS64" s="59">
        <f>BL64/BM64</f>
        <v>3.0066678115793843</v>
      </c>
      <c r="BT64" s="16">
        <f>BB64+BL64+BV64</f>
        <v>3713</v>
      </c>
      <c r="BU64" s="64">
        <f>BC64+BM64+BW64</f>
        <v>3154.8711209058329</v>
      </c>
      <c r="BV64" s="84">
        <v>0</v>
      </c>
      <c r="BW64" s="15">
        <f>AZ64*$D$170</f>
        <v>16.765929617496322</v>
      </c>
      <c r="BX64" s="37">
        <f>BW64-BV64</f>
        <v>16.765929617496322</v>
      </c>
      <c r="BY64" s="51">
        <f>BX64*(BX64&lt;&gt;0)</f>
        <v>16.765929617496322</v>
      </c>
      <c r="BZ64" s="26">
        <f>BY64/$BY$162</f>
        <v>1.3118880764864107E-2</v>
      </c>
      <c r="CA64" s="47">
        <f>BZ64 * $BX$162</f>
        <v>16.765929617496322</v>
      </c>
      <c r="CB64" s="48">
        <f>IF(CA64&gt;0, V64, W64)</f>
        <v>92.710668442313818</v>
      </c>
      <c r="CC64" s="48">
        <f>IF(BX64&gt;0, S64*T64^(2-N64), S64*U64^(N64+2))</f>
        <v>92.621419831492489</v>
      </c>
      <c r="CD64" s="60">
        <f>CA64/CB64</f>
        <v>0.18084142741272946</v>
      </c>
      <c r="CE64" s="61">
        <v>0</v>
      </c>
      <c r="CF64" s="15">
        <f>AZ64*$CE$165</f>
        <v>10.740020896207401</v>
      </c>
      <c r="CG64" s="37">
        <f>CF64-CE64</f>
        <v>10.740020896207401</v>
      </c>
      <c r="CH64" s="51">
        <f>CG64*(CG64&lt;&gt;0)</f>
        <v>10.740020896207401</v>
      </c>
      <c r="CI64" s="26">
        <f>CH64/$CH$162</f>
        <v>1.6710784030196677E-3</v>
      </c>
      <c r="CJ64" s="47">
        <f>CI64 * $CG$162</f>
        <v>10.740020896207401</v>
      </c>
      <c r="CK64" s="48">
        <f>IF(CA64&gt;0,V64,W64)</f>
        <v>92.710668442313818</v>
      </c>
      <c r="CL64" s="60">
        <f>CJ64/CK64</f>
        <v>0.11584449855293652</v>
      </c>
      <c r="CM64" s="65">
        <f>N64</f>
        <v>0</v>
      </c>
      <c r="CN64" s="73">
        <f>BT64+BV64</f>
        <v>3713</v>
      </c>
      <c r="CO64">
        <f>E64/$E$162</f>
        <v>8.8103613384286489E-3</v>
      </c>
      <c r="CP64">
        <f>MAX(0,L64)</f>
        <v>0.74429248325541197</v>
      </c>
      <c r="CQ64">
        <f>CP64/$CP$162</f>
        <v>8.3382239235771771E-3</v>
      </c>
      <c r="CR64">
        <f>CO64*CQ64*AO64</f>
        <v>7.3462765687445193E-5</v>
      </c>
      <c r="CS64">
        <f>CR64/$CR$162</f>
        <v>1.6001852528648695E-2</v>
      </c>
      <c r="CT64" s="1">
        <f>$CT$164*CS64</f>
        <v>1302.1667513713162</v>
      </c>
      <c r="CU64" s="84">
        <v>1299</v>
      </c>
      <c r="CV64" s="1">
        <f>CT64-CU64</f>
        <v>3.1667513713161952</v>
      </c>
      <c r="CW64">
        <f>CU64/CT64</f>
        <v>0.99756809074722474</v>
      </c>
    </row>
    <row r="65" spans="1:101" x14ac:dyDescent="0.2">
      <c r="A65" s="28" t="s">
        <v>260</v>
      </c>
      <c r="B65">
        <v>1</v>
      </c>
      <c r="C65">
        <v>1</v>
      </c>
      <c r="D65">
        <v>0.91769876148621599</v>
      </c>
      <c r="E65">
        <v>8.2301238513783403E-2</v>
      </c>
      <c r="F65">
        <v>0.920143027413587</v>
      </c>
      <c r="G65">
        <v>0.25625744934445699</v>
      </c>
      <c r="H65">
        <v>0.92101964061846997</v>
      </c>
      <c r="I65">
        <v>0.83451734224822305</v>
      </c>
      <c r="J65">
        <v>0.87670226567936904</v>
      </c>
      <c r="K65">
        <v>0.65246771056914998</v>
      </c>
      <c r="L65">
        <v>0.215208059166142</v>
      </c>
      <c r="M65">
        <v>0.81396821755781401</v>
      </c>
      <c r="N65" s="21">
        <v>0</v>
      </c>
      <c r="O65">
        <v>1.0498044010090499</v>
      </c>
      <c r="P65">
        <v>0.98942647193361899</v>
      </c>
      <c r="Q65">
        <v>1.0095836073934801</v>
      </c>
      <c r="R65">
        <v>0.98509393368686704</v>
      </c>
      <c r="S65">
        <v>6.17000007629394</v>
      </c>
      <c r="T65" s="27">
        <f>IF(C65,P65,R65)</f>
        <v>0.98942647193361899</v>
      </c>
      <c r="U65" s="27">
        <f>IF(D65 = 0,O65,Q65)</f>
        <v>1.0095836073934801</v>
      </c>
      <c r="V65" s="39">
        <f>S65*T65^(1-N65)</f>
        <v>6.1047614073176728</v>
      </c>
      <c r="W65" s="38">
        <f>S65*U65^(N65+1)</f>
        <v>6.2291309346428836</v>
      </c>
      <c r="X65" s="44">
        <f>0.5 * (D65-MAX($D$3:$D$161))/(MIN($D$3:$D$161)-MAX($D$3:$D$161)) + 0.75</f>
        <v>0.79127694184627917</v>
      </c>
      <c r="Y65" s="44">
        <f>AVERAGE(D65, F65, G65, H65, I65, J65, K65)</f>
        <v>0.76840088533706741</v>
      </c>
      <c r="Z65" s="22">
        <f>AI65^N65</f>
        <v>1</v>
      </c>
      <c r="AA65" s="22">
        <f>(Z65+AB65)/2</f>
        <v>1</v>
      </c>
      <c r="AB65" s="22">
        <f>AM65^N65</f>
        <v>1</v>
      </c>
      <c r="AC65" s="22">
        <v>1</v>
      </c>
      <c r="AD65" s="22">
        <v>1</v>
      </c>
      <c r="AE65" s="22">
        <v>1</v>
      </c>
      <c r="AF65" s="22">
        <f>PERCENTILE($L$2:$L$161, 0.05)</f>
        <v>3.1959274844086248E-2</v>
      </c>
      <c r="AG65" s="22">
        <f>PERCENTILE($L$2:$L$161, 0.95)</f>
        <v>0.96084751578162397</v>
      </c>
      <c r="AH65" s="22">
        <f>MIN(MAX(L65,AF65), AG65)</f>
        <v>0.215208059166142</v>
      </c>
      <c r="AI65" s="22">
        <f>AH65-$AH$162+1</f>
        <v>1.1832487843220558</v>
      </c>
      <c r="AJ65" s="22">
        <f>PERCENTILE($M$2:$M$161, 0.02)</f>
        <v>-1.0036119965489139</v>
      </c>
      <c r="AK65" s="22">
        <f>PERCENTILE($M$2:$M$161, 0.98)</f>
        <v>1.7030888460407052</v>
      </c>
      <c r="AL65" s="22">
        <f>MIN(MAX(M65,AJ65), AK65)</f>
        <v>0.81396821755781401</v>
      </c>
      <c r="AM65" s="22">
        <f>AL65-$AL$162 + 1</f>
        <v>2.8175802141067279</v>
      </c>
      <c r="AN65" s="46">
        <v>0</v>
      </c>
      <c r="AO65" s="77">
        <v>0</v>
      </c>
      <c r="AP65" s="77">
        <v>0</v>
      </c>
      <c r="AQ65" s="21">
        <v>1</v>
      </c>
      <c r="AR65" s="17">
        <f>(AI65^4)*AB65*AE65*AN65</f>
        <v>0</v>
      </c>
      <c r="AS65" s="17">
        <f>(AM65^4) *Z65*AC65*AO65</f>
        <v>0</v>
      </c>
      <c r="AT65" s="17">
        <f>(AM65^4)*AA65*AP65*AQ65</f>
        <v>0</v>
      </c>
      <c r="AU65" s="17">
        <f>MIN(AR65, 0.05*AR$162)</f>
        <v>0</v>
      </c>
      <c r="AV65" s="17">
        <f>MIN(AS65, 0.05*AS$162)</f>
        <v>0</v>
      </c>
      <c r="AW65" s="17">
        <f>MIN(AT65, 0.05*AT$162)</f>
        <v>0</v>
      </c>
      <c r="AX65" s="14">
        <f>AU65/$AU$162</f>
        <v>0</v>
      </c>
      <c r="AY65" s="14">
        <f>AV65/$AV$162</f>
        <v>0</v>
      </c>
      <c r="AZ65" s="62">
        <f>AW65/$AW$162</f>
        <v>0</v>
      </c>
      <c r="BA65" s="21">
        <f>N65</f>
        <v>0</v>
      </c>
      <c r="BB65" s="84">
        <v>0</v>
      </c>
      <c r="BC65" s="15">
        <f>$D$168*AX65</f>
        <v>0</v>
      </c>
      <c r="BD65" s="19">
        <f>BC65-BB65</f>
        <v>0</v>
      </c>
      <c r="BE65" s="58">
        <f>(IF(BD65 &gt; 0, V65, W65))</f>
        <v>6.2291309346428836</v>
      </c>
      <c r="BF65" s="58">
        <f>IF(BD65&gt;0, S65*(T65^(2-N65)), S65*(U65^(N65 + 2)))</f>
        <v>6.2888284799230822</v>
      </c>
      <c r="BG65" s="46">
        <f>BD65/BE65</f>
        <v>0</v>
      </c>
      <c r="BH65" s="59" t="e">
        <f>BB65/BC65</f>
        <v>#DIV/0!</v>
      </c>
      <c r="BI65" s="84">
        <v>0</v>
      </c>
      <c r="BJ65" s="84">
        <v>6</v>
      </c>
      <c r="BK65" s="84">
        <v>0</v>
      </c>
      <c r="BL65" s="10">
        <f>SUM(BI65:BK65)</f>
        <v>6</v>
      </c>
      <c r="BM65" s="15">
        <f>AY65*$D$167</f>
        <v>0</v>
      </c>
      <c r="BN65" s="9">
        <f>BM65-BL65</f>
        <v>-6</v>
      </c>
      <c r="BO65" s="48">
        <f>IF(BN65&gt;0,V65,W65)</f>
        <v>6.2291309346428836</v>
      </c>
      <c r="BP65" s="48">
        <f xml:space="preserve"> IF(BN65 &gt;0, S65*T65^(2-N65), S65*U65^(N65+2))</f>
        <v>6.2888284799230822</v>
      </c>
      <c r="BQ65" s="48">
        <f>IF(BN65&gt;0, S65*T65^(3-N65), S65*U65^(N65+3))</f>
        <v>6.3490981430396021</v>
      </c>
      <c r="BR65" s="46">
        <f>BN65/BP65</f>
        <v>-0.95407276874458269</v>
      </c>
      <c r="BS65" s="59" t="e">
        <f>BL65/BM65</f>
        <v>#DIV/0!</v>
      </c>
      <c r="BT65" s="16">
        <f>BB65+BL65+BV65</f>
        <v>6</v>
      </c>
      <c r="BU65" s="64">
        <f>BC65+BM65+BW65</f>
        <v>0</v>
      </c>
      <c r="BV65" s="84">
        <v>0</v>
      </c>
      <c r="BW65" s="15">
        <f>AZ65*$D$170</f>
        <v>0</v>
      </c>
      <c r="BX65" s="37">
        <f>BW65-BV65</f>
        <v>0</v>
      </c>
      <c r="BY65" s="51">
        <f>BX65*(BX65&lt;&gt;0)</f>
        <v>0</v>
      </c>
      <c r="BZ65" s="26">
        <f>BY65/$BY$162</f>
        <v>0</v>
      </c>
      <c r="CA65" s="47">
        <f>BZ65 * $BX$162</f>
        <v>0</v>
      </c>
      <c r="CB65" s="48">
        <f>IF(CA65&gt;0, V65, W65)</f>
        <v>6.2291309346428836</v>
      </c>
      <c r="CC65" s="48">
        <f>IF(BX65&gt;0, S65*T65^(2-N65), S65*U65^(N65+2))</f>
        <v>6.2888284799230822</v>
      </c>
      <c r="CD65" s="60">
        <f>CA65/CB65</f>
        <v>0</v>
      </c>
      <c r="CE65" s="61">
        <v>0</v>
      </c>
      <c r="CF65" s="15">
        <f>AZ65*$CE$165</f>
        <v>0</v>
      </c>
      <c r="CG65" s="37">
        <f>CF65-CE65</f>
        <v>0</v>
      </c>
      <c r="CH65" s="51">
        <f>CG65*(CG65&lt;&gt;0)</f>
        <v>0</v>
      </c>
      <c r="CI65" s="26">
        <f>CH65/$CH$162</f>
        <v>0</v>
      </c>
      <c r="CJ65" s="47">
        <f>CI65 * $CG$162</f>
        <v>0</v>
      </c>
      <c r="CK65" s="48">
        <f>IF(CA65&gt;0,V65,W65)</f>
        <v>6.2291309346428836</v>
      </c>
      <c r="CL65" s="60">
        <f>CJ65/CK65</f>
        <v>0</v>
      </c>
      <c r="CM65" s="65">
        <f>N65</f>
        <v>0</v>
      </c>
      <c r="CN65" s="73">
        <f>BT65+BV65</f>
        <v>6</v>
      </c>
      <c r="CO65">
        <f>E65/$E$162</f>
        <v>1.485216395839856E-3</v>
      </c>
      <c r="CP65">
        <f>MAX(0,L65)</f>
        <v>0.215208059166142</v>
      </c>
      <c r="CQ65">
        <f>CP65/$CP$162</f>
        <v>2.4109513771213946E-3</v>
      </c>
      <c r="CR65">
        <f>CO65*CQ65*AO65</f>
        <v>0</v>
      </c>
      <c r="CS65">
        <f>CR65/$CR$162</f>
        <v>0</v>
      </c>
      <c r="CT65" s="1">
        <f>$CT$164*CS65</f>
        <v>0</v>
      </c>
      <c r="CU65" s="84">
        <v>0</v>
      </c>
      <c r="CV65" s="1">
        <f>CT65-CU65</f>
        <v>0</v>
      </c>
      <c r="CW65" t="e">
        <f>CU65/CT65</f>
        <v>#DIV/0!</v>
      </c>
    </row>
    <row r="66" spans="1:101" x14ac:dyDescent="0.2">
      <c r="A66" s="28" t="s">
        <v>235</v>
      </c>
      <c r="B66">
        <v>1</v>
      </c>
      <c r="C66">
        <v>1</v>
      </c>
      <c r="D66">
        <v>0.97083499800239703</v>
      </c>
      <c r="E66">
        <v>2.9165001997602798E-2</v>
      </c>
      <c r="F66">
        <v>0.94755661501787802</v>
      </c>
      <c r="G66">
        <v>0.34604688120778698</v>
      </c>
      <c r="H66">
        <v>0.98056832427914697</v>
      </c>
      <c r="I66">
        <v>0.89343919765984103</v>
      </c>
      <c r="J66">
        <v>0.93599047906194799</v>
      </c>
      <c r="K66">
        <v>0.73210056558868297</v>
      </c>
      <c r="L66">
        <v>0.24471496749855201</v>
      </c>
      <c r="M66">
        <v>0.61725294820350796</v>
      </c>
      <c r="N66" s="21">
        <v>0</v>
      </c>
      <c r="O66">
        <v>1.02717876459429</v>
      </c>
      <c r="P66">
        <v>0.98577051278121497</v>
      </c>
      <c r="Q66">
        <v>1.03522730354045</v>
      </c>
      <c r="R66">
        <v>0.99843304992315196</v>
      </c>
      <c r="S66">
        <v>4.0700001716613698</v>
      </c>
      <c r="T66" s="27">
        <f>IF(C66,P66,R66)</f>
        <v>0.98577051278121497</v>
      </c>
      <c r="U66" s="27">
        <f>IF(D66 = 0,O66,Q66)</f>
        <v>1.03522730354045</v>
      </c>
      <c r="V66" s="39">
        <f>S66*T66^(1-N66)</f>
        <v>4.0120861562382615</v>
      </c>
      <c r="W66" s="38">
        <f>S66*U66^(N66+1)</f>
        <v>4.2133753031181689</v>
      </c>
      <c r="X66" s="44">
        <f>0.5 * (D66-MAX($D$3:$D$161))/(MIN($D$3:$D$161)-MAX($D$3:$D$161)) + 0.75</f>
        <v>0.76423342822285478</v>
      </c>
      <c r="Y66" s="44">
        <f>AVERAGE(D66, F66, G66, H66, I66, J66, K66)</f>
        <v>0.82950529440252574</v>
      </c>
      <c r="Z66" s="22">
        <f>AI66^N66</f>
        <v>1</v>
      </c>
      <c r="AA66" s="22">
        <f>(Z66+AB66)/2</f>
        <v>1</v>
      </c>
      <c r="AB66" s="22">
        <f>AM66^N66</f>
        <v>1</v>
      </c>
      <c r="AC66" s="22">
        <v>1</v>
      </c>
      <c r="AD66" s="22">
        <v>1</v>
      </c>
      <c r="AE66" s="22">
        <v>1</v>
      </c>
      <c r="AF66" s="22">
        <f>PERCENTILE($L$2:$L$161, 0.05)</f>
        <v>3.1959274844086248E-2</v>
      </c>
      <c r="AG66" s="22">
        <f>PERCENTILE($L$2:$L$161, 0.95)</f>
        <v>0.96084751578162397</v>
      </c>
      <c r="AH66" s="22">
        <f>MIN(MAX(L66,AF66), AG66)</f>
        <v>0.24471496749855201</v>
      </c>
      <c r="AI66" s="22">
        <f>AH66-$AH$162+1</f>
        <v>1.2127556926544658</v>
      </c>
      <c r="AJ66" s="22">
        <f>PERCENTILE($M$2:$M$161, 0.02)</f>
        <v>-1.0036119965489139</v>
      </c>
      <c r="AK66" s="22">
        <f>PERCENTILE($M$2:$M$161, 0.98)</f>
        <v>1.7030888460407052</v>
      </c>
      <c r="AL66" s="22">
        <f>MIN(MAX(M66,AJ66), AK66)</f>
        <v>0.61725294820350796</v>
      </c>
      <c r="AM66" s="22">
        <f>AL66-$AL$162 + 1</f>
        <v>2.6208649447524217</v>
      </c>
      <c r="AN66" s="46">
        <v>0</v>
      </c>
      <c r="AO66" s="77">
        <v>0</v>
      </c>
      <c r="AP66" s="77">
        <v>0</v>
      </c>
      <c r="AQ66" s="21">
        <v>1</v>
      </c>
      <c r="AR66" s="17">
        <f>(AI66^4)*AB66*AE66*AN66</f>
        <v>0</v>
      </c>
      <c r="AS66" s="17">
        <f>(AM66^4) *Z66*AC66*AO66</f>
        <v>0</v>
      </c>
      <c r="AT66" s="17">
        <f>(AM66^4)*AA66*AP66*AQ66</f>
        <v>0</v>
      </c>
      <c r="AU66" s="17">
        <f>MIN(AR66, 0.05*AR$162)</f>
        <v>0</v>
      </c>
      <c r="AV66" s="17">
        <f>MIN(AS66, 0.05*AS$162)</f>
        <v>0</v>
      </c>
      <c r="AW66" s="17">
        <f>MIN(AT66, 0.05*AT$162)</f>
        <v>0</v>
      </c>
      <c r="AX66" s="14">
        <f>AU66/$AU$162</f>
        <v>0</v>
      </c>
      <c r="AY66" s="14">
        <f>AV66/$AV$162</f>
        <v>0</v>
      </c>
      <c r="AZ66" s="62">
        <f>AW66/$AW$162</f>
        <v>0</v>
      </c>
      <c r="BA66" s="21">
        <f>N66</f>
        <v>0</v>
      </c>
      <c r="BB66" s="84">
        <v>0</v>
      </c>
      <c r="BC66" s="15">
        <f>$D$168*AX66</f>
        <v>0</v>
      </c>
      <c r="BD66" s="19">
        <f>BC66-BB66</f>
        <v>0</v>
      </c>
      <c r="BE66" s="58">
        <f>(IF(BD66 &gt; 0, V66, W66))</f>
        <v>4.2133753031181689</v>
      </c>
      <c r="BF66" s="58">
        <f>IF(BD66&gt;0, S66*(T66^(2-N66)), S66*(U66^(N66 + 2)))</f>
        <v>4.3618011538509478</v>
      </c>
      <c r="BG66" s="46">
        <f>BD66/BE66</f>
        <v>0</v>
      </c>
      <c r="BH66" s="59" t="e">
        <f>BB66/BC66</f>
        <v>#DIV/0!</v>
      </c>
      <c r="BI66" s="84">
        <v>0</v>
      </c>
      <c r="BJ66" s="84">
        <v>5291</v>
      </c>
      <c r="BK66" s="84">
        <v>0</v>
      </c>
      <c r="BL66" s="10">
        <f>SUM(BI66:BK66)</f>
        <v>5291</v>
      </c>
      <c r="BM66" s="15">
        <f>AY66*$D$167</f>
        <v>0</v>
      </c>
      <c r="BN66" s="9">
        <f>BM66-BL66</f>
        <v>-5291</v>
      </c>
      <c r="BO66" s="48">
        <f>IF(BN66&gt;0,V66,W66)</f>
        <v>4.2133753031181689</v>
      </c>
      <c r="BP66" s="48">
        <f xml:space="preserve"> IF(BN66 &gt;0, S66*T66^(2-N66), S66*U66^(N66+2))</f>
        <v>4.3618011538509478</v>
      </c>
      <c r="BQ66" s="48">
        <f>IF(BN66&gt;0, S66*T66^(3-N66), S66*U66^(N66+3))</f>
        <v>4.5154556470807403</v>
      </c>
      <c r="BR66" s="46">
        <f>BN66/BP66</f>
        <v>-1213.0309964562875</v>
      </c>
      <c r="BS66" s="59" t="e">
        <f>BL66/BM66</f>
        <v>#DIV/0!</v>
      </c>
      <c r="BT66" s="16">
        <f>BB66+BL66+BV66</f>
        <v>5340</v>
      </c>
      <c r="BU66" s="64">
        <f>BC66+BM66+BW66</f>
        <v>0</v>
      </c>
      <c r="BV66" s="84">
        <v>49</v>
      </c>
      <c r="BW66" s="15">
        <f>AZ66*$D$170</f>
        <v>0</v>
      </c>
      <c r="BX66" s="37">
        <f>BW66-BV66</f>
        <v>-49</v>
      </c>
      <c r="BY66" s="51">
        <f>BX66*(BX66&lt;&gt;0)</f>
        <v>-49</v>
      </c>
      <c r="BZ66" s="26">
        <f>BY66/$BY$162</f>
        <v>-3.8341158059467931E-2</v>
      </c>
      <c r="CA66" s="47">
        <f>BZ66 * $BX$162</f>
        <v>-49</v>
      </c>
      <c r="CB66" s="48">
        <f>IF(CA66&gt;0, V66, W66)</f>
        <v>4.2133753031181689</v>
      </c>
      <c r="CC66" s="48">
        <f>IF(BX66&gt;0, S66*T66^(2-N66), S66*U66^(N66+2))</f>
        <v>4.3618011538509478</v>
      </c>
      <c r="CD66" s="60">
        <f>CA66/CB66</f>
        <v>-11.629630990559242</v>
      </c>
      <c r="CE66" s="61">
        <v>0</v>
      </c>
      <c r="CF66" s="15">
        <f>AZ66*$CE$165</f>
        <v>0</v>
      </c>
      <c r="CG66" s="37">
        <f>CF66-CE66</f>
        <v>0</v>
      </c>
      <c r="CH66" s="51">
        <f>CG66*(CG66&lt;&gt;0)</f>
        <v>0</v>
      </c>
      <c r="CI66" s="26">
        <f>CH66/$CH$162</f>
        <v>0</v>
      </c>
      <c r="CJ66" s="47">
        <f>CI66 * $CG$162</f>
        <v>0</v>
      </c>
      <c r="CK66" s="48">
        <f>IF(CA66&gt;0,V66,W66)</f>
        <v>4.2133753031181689</v>
      </c>
      <c r="CL66" s="60">
        <f>CJ66/CK66</f>
        <v>0</v>
      </c>
      <c r="CM66" s="65">
        <f>N66</f>
        <v>0</v>
      </c>
      <c r="CN66" s="73">
        <f>BT66+BV66</f>
        <v>5389</v>
      </c>
      <c r="CO66">
        <f>E66/$E$162</f>
        <v>5.2631454804033626E-4</v>
      </c>
      <c r="CP66">
        <f>MAX(0,L66)</f>
        <v>0.24471496749855201</v>
      </c>
      <c r="CQ66">
        <f>CP66/$CP$162</f>
        <v>2.7415139106726975E-3</v>
      </c>
      <c r="CR66">
        <f>CO66*CQ66*AO66</f>
        <v>0</v>
      </c>
      <c r="CS66">
        <f>CR66/$CR$162</f>
        <v>0</v>
      </c>
      <c r="CT66" s="1">
        <f>$CT$164*CS66</f>
        <v>0</v>
      </c>
      <c r="CU66" s="84">
        <v>0</v>
      </c>
      <c r="CV66" s="1">
        <f>CT66-CU66</f>
        <v>0</v>
      </c>
      <c r="CW66" t="e">
        <f>CU66/CT66</f>
        <v>#DIV/0!</v>
      </c>
    </row>
    <row r="67" spans="1:101" x14ac:dyDescent="0.2">
      <c r="A67" s="28" t="s">
        <v>249</v>
      </c>
      <c r="B67">
        <v>0</v>
      </c>
      <c r="C67">
        <v>0</v>
      </c>
      <c r="D67">
        <v>0.58769476628046302</v>
      </c>
      <c r="E67">
        <v>0.41230523371953598</v>
      </c>
      <c r="F67">
        <v>0.80254270957489005</v>
      </c>
      <c r="G67">
        <v>0.40444974175605802</v>
      </c>
      <c r="H67">
        <v>0.60718763058921799</v>
      </c>
      <c r="I67">
        <v>0.83827831174258205</v>
      </c>
      <c r="J67">
        <v>0.71343690812944904</v>
      </c>
      <c r="K67">
        <v>0.63754517824684498</v>
      </c>
      <c r="L67">
        <v>0.37109908281661802</v>
      </c>
      <c r="M67">
        <v>1.33018021813299</v>
      </c>
      <c r="N67" s="21">
        <v>0</v>
      </c>
      <c r="O67">
        <v>0.99997683089507405</v>
      </c>
      <c r="P67">
        <v>0.99975308077997804</v>
      </c>
      <c r="Q67">
        <v>1.0114338661967699</v>
      </c>
      <c r="R67">
        <v>1.0026296584774701</v>
      </c>
      <c r="S67">
        <v>9.7299995422363192</v>
      </c>
      <c r="T67" s="27">
        <f>IF(C67,P67,R67)</f>
        <v>1.0026296584774701</v>
      </c>
      <c r="U67" s="27">
        <f>IF(D67 = 0,O67,Q67)</f>
        <v>1.0114338661967699</v>
      </c>
      <c r="V67" s="39">
        <f>S67*T67^(1-N67)</f>
        <v>9.755586118018341</v>
      </c>
      <c r="W67" s="38">
        <f>S67*U67^(N67+1)</f>
        <v>9.8412510550968815</v>
      </c>
      <c r="X67" s="44">
        <f>0.5 * (D67-MAX($D$3:$D$161))/(MIN($D$3:$D$161)-MAX($D$3:$D$161)) + 0.75</f>
        <v>0.95923139487596598</v>
      </c>
      <c r="Y67" s="44">
        <f>AVERAGE(D67, F67, G67, H67, I67, J67, K67)</f>
        <v>0.65587646375992925</v>
      </c>
      <c r="Z67" s="22">
        <f>AI67^N67</f>
        <v>1</v>
      </c>
      <c r="AA67" s="22">
        <f>(Z67+AB67)/2</f>
        <v>1</v>
      </c>
      <c r="AB67" s="22">
        <f>AM67^N67</f>
        <v>1</v>
      </c>
      <c r="AC67" s="22">
        <v>1</v>
      </c>
      <c r="AD67" s="22">
        <v>1</v>
      </c>
      <c r="AE67" s="22">
        <v>1</v>
      </c>
      <c r="AF67" s="22">
        <f>PERCENTILE($L$2:$L$161, 0.05)</f>
        <v>3.1959274844086248E-2</v>
      </c>
      <c r="AG67" s="22">
        <f>PERCENTILE($L$2:$L$161, 0.95)</f>
        <v>0.96084751578162397</v>
      </c>
      <c r="AH67" s="22">
        <f>MIN(MAX(L67,AF67), AG67)</f>
        <v>0.37109908281661802</v>
      </c>
      <c r="AI67" s="22">
        <f>AH67-$AH$162+1</f>
        <v>1.3391398079725318</v>
      </c>
      <c r="AJ67" s="22">
        <f>PERCENTILE($M$2:$M$161, 0.02)</f>
        <v>-1.0036119965489139</v>
      </c>
      <c r="AK67" s="22">
        <f>PERCENTILE($M$2:$M$161, 0.98)</f>
        <v>1.7030888460407052</v>
      </c>
      <c r="AL67" s="22">
        <f>MIN(MAX(M67,AJ67), AK67)</f>
        <v>1.33018021813299</v>
      </c>
      <c r="AM67" s="22">
        <f>AL67-$AL$162 + 1</f>
        <v>3.3337922146819041</v>
      </c>
      <c r="AN67" s="46">
        <v>0</v>
      </c>
      <c r="AO67" s="77">
        <v>0</v>
      </c>
      <c r="AP67" s="77">
        <v>0</v>
      </c>
      <c r="AQ67" s="21">
        <v>1</v>
      </c>
      <c r="AR67" s="17">
        <f>(AI67^4)*AB67*AE67*AN67</f>
        <v>0</v>
      </c>
      <c r="AS67" s="17">
        <f>(AM67^4) *Z67*AC67*AO67</f>
        <v>0</v>
      </c>
      <c r="AT67" s="17">
        <f>(AM67^4)*AA67*AP67*AQ67</f>
        <v>0</v>
      </c>
      <c r="AU67" s="17">
        <f>MIN(AR67, 0.05*AR$162)</f>
        <v>0</v>
      </c>
      <c r="AV67" s="17">
        <f>MIN(AS67, 0.05*AS$162)</f>
        <v>0</v>
      </c>
      <c r="AW67" s="17">
        <f>MIN(AT67, 0.05*AT$162)</f>
        <v>0</v>
      </c>
      <c r="AX67" s="14">
        <f>AU67/$AU$162</f>
        <v>0</v>
      </c>
      <c r="AY67" s="14">
        <f>AV67/$AV$162</f>
        <v>0</v>
      </c>
      <c r="AZ67" s="62">
        <f>AW67/$AW$162</f>
        <v>0</v>
      </c>
      <c r="BA67" s="21">
        <f>N67</f>
        <v>0</v>
      </c>
      <c r="BB67" s="84">
        <v>0</v>
      </c>
      <c r="BC67" s="15">
        <f>$D$168*AX67</f>
        <v>0</v>
      </c>
      <c r="BD67" s="19">
        <f>BC67-BB67</f>
        <v>0</v>
      </c>
      <c r="BE67" s="58">
        <f>(IF(BD67 &gt; 0, V67, W67))</f>
        <v>9.8412510550968815</v>
      </c>
      <c r="BF67" s="58">
        <f>IF(BD67&gt;0, S67*(T67^(2-N67)), S67*(U67^(N67 + 2)))</f>
        <v>9.9537746028696805</v>
      </c>
      <c r="BG67" s="46">
        <f>BD67/BE67</f>
        <v>0</v>
      </c>
      <c r="BH67" s="59" t="e">
        <f>BB67/BC67</f>
        <v>#DIV/0!</v>
      </c>
      <c r="BI67" s="84">
        <v>0</v>
      </c>
      <c r="BJ67" s="84">
        <v>0</v>
      </c>
      <c r="BK67" s="84">
        <v>0</v>
      </c>
      <c r="BL67" s="10">
        <f>SUM(BI67:BK67)</f>
        <v>0</v>
      </c>
      <c r="BM67" s="15">
        <f>AY67*$D$167</f>
        <v>0</v>
      </c>
      <c r="BN67" s="9">
        <f>BM67-BL67</f>
        <v>0</v>
      </c>
      <c r="BO67" s="48">
        <f>IF(BN67&gt;0,V67,W67)</f>
        <v>9.8412510550968815</v>
      </c>
      <c r="BP67" s="48">
        <f xml:space="preserve"> IF(BN67 &gt;0, S67*T67^(2-N67), S67*U67^(N67+2))</f>
        <v>9.9537746028696805</v>
      </c>
      <c r="BQ67" s="48">
        <f>IF(BN67&gt;0, S67*T67^(3-N67), S67*U67^(N67+3))</f>
        <v>10.067584729831699</v>
      </c>
      <c r="BR67" s="46">
        <f>BN67/BP67</f>
        <v>0</v>
      </c>
      <c r="BS67" s="59" t="e">
        <f>BL67/BM67</f>
        <v>#DIV/0!</v>
      </c>
      <c r="BT67" s="16">
        <f>BB67+BL67+BV67</f>
        <v>58</v>
      </c>
      <c r="BU67" s="64">
        <f>BC67+BM67+BW67</f>
        <v>0</v>
      </c>
      <c r="BV67" s="84">
        <v>58</v>
      </c>
      <c r="BW67" s="15">
        <f>AZ67*$D$170</f>
        <v>0</v>
      </c>
      <c r="BX67" s="37">
        <f>BW67-BV67</f>
        <v>-58</v>
      </c>
      <c r="BY67" s="51">
        <f>BX67*(BX67&lt;&gt;0)</f>
        <v>-58</v>
      </c>
      <c r="BZ67" s="26">
        <f>BY67/$BY$162</f>
        <v>-4.5383411580594696E-2</v>
      </c>
      <c r="CA67" s="47">
        <f>BZ67 * $BX$162</f>
        <v>-58</v>
      </c>
      <c r="CB67" s="48">
        <f>IF(CA67&gt;0, V67, W67)</f>
        <v>9.8412510550968815</v>
      </c>
      <c r="CC67" s="48">
        <f>IF(BX67&gt;0, S67*T67^(2-N67), S67*U67^(N67+2))</f>
        <v>9.9537746028696805</v>
      </c>
      <c r="CD67" s="60">
        <f>CA67/CB67</f>
        <v>-5.8935596374163453</v>
      </c>
      <c r="CE67" s="61">
        <v>0</v>
      </c>
      <c r="CF67" s="15">
        <f>AZ67*$CE$165</f>
        <v>0</v>
      </c>
      <c r="CG67" s="37">
        <f>CF67-CE67</f>
        <v>0</v>
      </c>
      <c r="CH67" s="51">
        <f>CG67*(CG67&lt;&gt;0)</f>
        <v>0</v>
      </c>
      <c r="CI67" s="26">
        <f>CH67/$CH$162</f>
        <v>0</v>
      </c>
      <c r="CJ67" s="47">
        <f>CI67 * $CG$162</f>
        <v>0</v>
      </c>
      <c r="CK67" s="48">
        <f>IF(CA67&gt;0,V67,W67)</f>
        <v>9.8412510550968815</v>
      </c>
      <c r="CL67" s="60">
        <f>CJ67/CK67</f>
        <v>0</v>
      </c>
      <c r="CM67" s="65">
        <f>N67</f>
        <v>0</v>
      </c>
      <c r="CN67" s="73">
        <f>BT67+BV67</f>
        <v>116</v>
      </c>
      <c r="CO67">
        <f>E67/$E$162</f>
        <v>7.4405015558579139E-3</v>
      </c>
      <c r="CP67">
        <f>MAX(0,L67)</f>
        <v>0.37109908281661802</v>
      </c>
      <c r="CQ67">
        <f>CP67/$CP$162</f>
        <v>4.1573807608872868E-3</v>
      </c>
      <c r="CR67">
        <f>CO67*CQ67*AO67</f>
        <v>0</v>
      </c>
      <c r="CS67">
        <f>CR67/$CR$162</f>
        <v>0</v>
      </c>
      <c r="CT67" s="1">
        <f>$CT$164*CS67</f>
        <v>0</v>
      </c>
      <c r="CU67" s="84">
        <v>0</v>
      </c>
      <c r="CV67" s="1">
        <f>CT67-CU67</f>
        <v>0</v>
      </c>
      <c r="CW67" t="e">
        <f>CU67/CT67</f>
        <v>#DIV/0!</v>
      </c>
    </row>
    <row r="68" spans="1:101" x14ac:dyDescent="0.2">
      <c r="A68" s="28" t="s">
        <v>252</v>
      </c>
      <c r="B68">
        <v>0</v>
      </c>
      <c r="C68">
        <v>0</v>
      </c>
      <c r="D68">
        <v>0.47862564922093398</v>
      </c>
      <c r="E68">
        <v>0.52137435077906502</v>
      </c>
      <c r="F68">
        <v>0.44497417560587998</v>
      </c>
      <c r="G68">
        <v>0.85141040921732203</v>
      </c>
      <c r="H68">
        <v>0.45758462181362303</v>
      </c>
      <c r="I68">
        <v>0.376723777684914</v>
      </c>
      <c r="J68">
        <v>0.415190326645685</v>
      </c>
      <c r="K68">
        <v>0.50552432027289196</v>
      </c>
      <c r="L68">
        <v>0.72811230228967205</v>
      </c>
      <c r="M68">
        <v>0.72238308979323496</v>
      </c>
      <c r="N68" s="21">
        <v>0</v>
      </c>
      <c r="O68">
        <v>0.99984435580100595</v>
      </c>
      <c r="P68">
        <v>0.99170751831944104</v>
      </c>
      <c r="Q68">
        <v>1.0157934050383699</v>
      </c>
      <c r="R68">
        <v>1.0006837763449401</v>
      </c>
      <c r="S68">
        <v>5.7699999809265101</v>
      </c>
      <c r="T68" s="27">
        <f>IF(C68,P68,R68)</f>
        <v>1.0006837763449401</v>
      </c>
      <c r="U68" s="27">
        <f>IF(D68 = 0,O68,Q68)</f>
        <v>1.0157934050383699</v>
      </c>
      <c r="V68" s="39">
        <f>S68*T68^(1-N68)</f>
        <v>5.7739453704237729</v>
      </c>
      <c r="W68" s="38">
        <f>S68*U68^(N68+1)</f>
        <v>5.8611279276966695</v>
      </c>
      <c r="X68" s="44">
        <f>0.5 * (D68-MAX($D$3:$D$161))/(MIN($D$3:$D$161)-MAX($D$3:$D$161)) + 0.75</f>
        <v>1.0147417649451</v>
      </c>
      <c r="Y68" s="44">
        <f>AVERAGE(D68, F68, G68, H68, I68, J68, K68)</f>
        <v>0.50429046863732141</v>
      </c>
      <c r="Z68" s="22">
        <f>AI68^N68</f>
        <v>1</v>
      </c>
      <c r="AA68" s="22">
        <f>(Z68+AB68)/2</f>
        <v>1</v>
      </c>
      <c r="AB68" s="22">
        <f>AM68^N68</f>
        <v>1</v>
      </c>
      <c r="AC68" s="22">
        <v>1</v>
      </c>
      <c r="AD68" s="22">
        <v>1</v>
      </c>
      <c r="AE68" s="22">
        <v>1</v>
      </c>
      <c r="AF68" s="22">
        <f>PERCENTILE($L$2:$L$161, 0.05)</f>
        <v>3.1959274844086248E-2</v>
      </c>
      <c r="AG68" s="22">
        <f>PERCENTILE($L$2:$L$161, 0.95)</f>
        <v>0.96084751578162397</v>
      </c>
      <c r="AH68" s="22">
        <f>MIN(MAX(L68,AF68), AG68)</f>
        <v>0.72811230228967205</v>
      </c>
      <c r="AI68" s="22">
        <f>AH68-$AH$162+1</f>
        <v>1.6961530274455858</v>
      </c>
      <c r="AJ68" s="22">
        <f>PERCENTILE($M$2:$M$161, 0.02)</f>
        <v>-1.0036119965489139</v>
      </c>
      <c r="AK68" s="22">
        <f>PERCENTILE($M$2:$M$161, 0.98)</f>
        <v>1.7030888460407052</v>
      </c>
      <c r="AL68" s="22">
        <f>MIN(MAX(M68,AJ68), AK68)</f>
        <v>0.72238308979323496</v>
      </c>
      <c r="AM68" s="22">
        <f>AL68-$AL$162 + 1</f>
        <v>2.7259950863421487</v>
      </c>
      <c r="AN68" s="46">
        <v>0</v>
      </c>
      <c r="AO68" s="77">
        <v>0</v>
      </c>
      <c r="AP68" s="77">
        <v>0</v>
      </c>
      <c r="AQ68" s="21">
        <v>1</v>
      </c>
      <c r="AR68" s="17">
        <f>(AI68^4)*AB68*AE68*AN68</f>
        <v>0</v>
      </c>
      <c r="AS68" s="17">
        <f>(AM68^4) *Z68*AC68*AO68</f>
        <v>0</v>
      </c>
      <c r="AT68" s="17">
        <f>(AM68^4)*AA68*AP68*AQ68</f>
        <v>0</v>
      </c>
      <c r="AU68" s="17">
        <f>MIN(AR68, 0.05*AR$162)</f>
        <v>0</v>
      </c>
      <c r="AV68" s="17">
        <f>MIN(AS68, 0.05*AS$162)</f>
        <v>0</v>
      </c>
      <c r="AW68" s="17">
        <f>MIN(AT68, 0.05*AT$162)</f>
        <v>0</v>
      </c>
      <c r="AX68" s="14">
        <f>AU68/$AU$162</f>
        <v>0</v>
      </c>
      <c r="AY68" s="14">
        <f>AV68/$AV$162</f>
        <v>0</v>
      </c>
      <c r="AZ68" s="62">
        <f>AW68/$AW$162</f>
        <v>0</v>
      </c>
      <c r="BA68" s="21">
        <f>N68</f>
        <v>0</v>
      </c>
      <c r="BB68" s="84">
        <v>0</v>
      </c>
      <c r="BC68" s="15">
        <f>$D$168*AX68</f>
        <v>0</v>
      </c>
      <c r="BD68" s="19">
        <f>BC68-BB68</f>
        <v>0</v>
      </c>
      <c r="BE68" s="58">
        <f>(IF(BD68 &gt; 0, V68, W68))</f>
        <v>5.8611279276966695</v>
      </c>
      <c r="BF68" s="58">
        <f>IF(BD68&gt;0, S68*(T68^(2-N68)), S68*(U68^(N68 + 2)))</f>
        <v>5.9536950950404837</v>
      </c>
      <c r="BG68" s="46">
        <f>BD68/BE68</f>
        <v>0</v>
      </c>
      <c r="BH68" s="59" t="e">
        <f>BB68/BC68</f>
        <v>#DIV/0!</v>
      </c>
      <c r="BI68" s="84">
        <v>0</v>
      </c>
      <c r="BJ68" s="84">
        <v>1056</v>
      </c>
      <c r="BK68" s="84">
        <v>0</v>
      </c>
      <c r="BL68" s="10">
        <f>SUM(BI68:BK68)</f>
        <v>1056</v>
      </c>
      <c r="BM68" s="15">
        <f>AY68*$D$167</f>
        <v>0</v>
      </c>
      <c r="BN68" s="9">
        <f>BM68-BL68</f>
        <v>-1056</v>
      </c>
      <c r="BO68" s="48">
        <f>IF(BN68&gt;0,V68,W68)</f>
        <v>5.8611279276966695</v>
      </c>
      <c r="BP68" s="48">
        <f xml:space="preserve"> IF(BN68 &gt;0, S68*T68^(2-N68), S68*U68^(N68+2))</f>
        <v>5.9536950950404837</v>
      </c>
      <c r="BQ68" s="48">
        <f>IF(BN68&gt;0, S68*T68^(3-N68), S68*U68^(N68+3))</f>
        <v>6.0477242131514144</v>
      </c>
      <c r="BR68" s="46">
        <f>BN68/BP68</f>
        <v>-177.36884122259866</v>
      </c>
      <c r="BS68" s="59" t="e">
        <f>BL68/BM68</f>
        <v>#DIV/0!</v>
      </c>
      <c r="BT68" s="16">
        <f>BB68+BL68+BV68</f>
        <v>1183</v>
      </c>
      <c r="BU68" s="64">
        <f>BC68+BM68+BW68</f>
        <v>0</v>
      </c>
      <c r="BV68" s="84">
        <v>127</v>
      </c>
      <c r="BW68" s="15">
        <f>AZ68*$D$170</f>
        <v>0</v>
      </c>
      <c r="BX68" s="37">
        <f>BW68-BV68</f>
        <v>-127</v>
      </c>
      <c r="BY68" s="51">
        <f>BX68*(BX68&lt;&gt;0)</f>
        <v>-127</v>
      </c>
      <c r="BZ68" s="26">
        <f>BY68/$BY$162</f>
        <v>-9.9374021909233209E-2</v>
      </c>
      <c r="CA68" s="47">
        <f>BZ68 * $BX$162</f>
        <v>-127</v>
      </c>
      <c r="CB68" s="48">
        <f>IF(CA68&gt;0, V68, W68)</f>
        <v>5.8611279276966695</v>
      </c>
      <c r="CC68" s="48">
        <f>IF(BX68&gt;0, S68*T68^(2-N68), S68*U68^(N68+2))</f>
        <v>5.9536950950404837</v>
      </c>
      <c r="CD68" s="60">
        <f>CA68/CB68</f>
        <v>-21.668184275566389</v>
      </c>
      <c r="CE68" s="61">
        <v>0</v>
      </c>
      <c r="CF68" s="15">
        <f>AZ68*$CE$165</f>
        <v>0</v>
      </c>
      <c r="CG68" s="37">
        <f>CF68-CE68</f>
        <v>0</v>
      </c>
      <c r="CH68" s="51">
        <f>CG68*(CG68&lt;&gt;0)</f>
        <v>0</v>
      </c>
      <c r="CI68" s="26">
        <f>CH68/$CH$162</f>
        <v>0</v>
      </c>
      <c r="CJ68" s="47">
        <f>CI68 * $CG$162</f>
        <v>0</v>
      </c>
      <c r="CK68" s="48">
        <f>IF(CA68&gt;0,V68,W68)</f>
        <v>5.8611279276966695</v>
      </c>
      <c r="CL68" s="60">
        <f>CJ68/CK68</f>
        <v>0</v>
      </c>
      <c r="CM68" s="65">
        <f>N68</f>
        <v>0</v>
      </c>
      <c r="CN68" s="73">
        <f>BT68+BV68</f>
        <v>1310</v>
      </c>
      <c r="CO68">
        <f>E68/$E$162</f>
        <v>9.4087737697621989E-3</v>
      </c>
      <c r="CP68">
        <f>MAX(0,L68)</f>
        <v>0.72811230228967205</v>
      </c>
      <c r="CQ68">
        <f>CP68/$CP$162</f>
        <v>8.1569591989540703E-3</v>
      </c>
      <c r="CR68">
        <f>CO68*CQ68*AO68</f>
        <v>0</v>
      </c>
      <c r="CS68">
        <f>CR68/$CR$162</f>
        <v>0</v>
      </c>
      <c r="CT68" s="1">
        <f>$CT$164*CS68</f>
        <v>0</v>
      </c>
      <c r="CU68" s="84">
        <v>0</v>
      </c>
      <c r="CV68" s="1">
        <f>CT68-CU68</f>
        <v>0</v>
      </c>
      <c r="CW68" t="e">
        <f>CU68/CT68</f>
        <v>#DIV/0!</v>
      </c>
    </row>
    <row r="69" spans="1:101" x14ac:dyDescent="0.2">
      <c r="A69" s="28" t="s">
        <v>154</v>
      </c>
      <c r="B69">
        <v>1</v>
      </c>
      <c r="C69">
        <v>1</v>
      </c>
      <c r="D69">
        <v>0.89133040351578097</v>
      </c>
      <c r="E69">
        <v>0.10866959648421801</v>
      </c>
      <c r="F69">
        <v>0.987286452125546</v>
      </c>
      <c r="G69">
        <v>0.33849821215733</v>
      </c>
      <c r="H69">
        <v>0.93982448809026298</v>
      </c>
      <c r="I69">
        <v>0.88048474717927205</v>
      </c>
      <c r="J69">
        <v>0.90967088927207296</v>
      </c>
      <c r="K69">
        <v>0.72517368758198097</v>
      </c>
      <c r="L69">
        <v>0.92388302120618204</v>
      </c>
      <c r="M69">
        <v>0.77063925444925396</v>
      </c>
      <c r="N69" s="21">
        <v>0</v>
      </c>
      <c r="O69">
        <v>1.01112228939702</v>
      </c>
      <c r="P69">
        <v>0.99065253376733697</v>
      </c>
      <c r="Q69">
        <v>1.02027925355699</v>
      </c>
      <c r="R69">
        <v>0.98874897744477397</v>
      </c>
      <c r="S69">
        <v>479.079986572265</v>
      </c>
      <c r="T69" s="27">
        <f>IF(C69,P69,R69)</f>
        <v>0.99065253376733697</v>
      </c>
      <c r="U69" s="27">
        <f>IF(D69 = 0,O69,Q69)</f>
        <v>1.02027925355699</v>
      </c>
      <c r="V69" s="39">
        <f>S69*T69^(1-N69)</f>
        <v>474.60180257503612</v>
      </c>
      <c r="W69" s="38">
        <f>S69*U69^(N69+1)</f>
        <v>488.79537109404333</v>
      </c>
      <c r="X69" s="44">
        <f>0.5 * (D69-MAX($D$3:$D$161))/(MIN($D$3:$D$161)-MAX($D$3:$D$161)) + 0.75</f>
        <v>0.80469703131354209</v>
      </c>
      <c r="Y69" s="44">
        <f>AVERAGE(D69, F69, G69, H69, I69, J69, K69)</f>
        <v>0.81032412570317802</v>
      </c>
      <c r="Z69" s="22">
        <f>AI69^N69</f>
        <v>1</v>
      </c>
      <c r="AA69" s="22">
        <f>(Z69+AB69)/2</f>
        <v>1</v>
      </c>
      <c r="AB69" s="22">
        <f>AM69^N69</f>
        <v>1</v>
      </c>
      <c r="AC69" s="22">
        <v>1</v>
      </c>
      <c r="AD69" s="22">
        <v>1</v>
      </c>
      <c r="AE69" s="22">
        <v>1</v>
      </c>
      <c r="AF69" s="22">
        <f>PERCENTILE($L$2:$L$161, 0.05)</f>
        <v>3.1959274844086248E-2</v>
      </c>
      <c r="AG69" s="22">
        <f>PERCENTILE($L$2:$L$161, 0.95)</f>
        <v>0.96084751578162397</v>
      </c>
      <c r="AH69" s="22">
        <f>MIN(MAX(L69,AF69), AG69)</f>
        <v>0.92388302120618204</v>
      </c>
      <c r="AI69" s="22">
        <f>AH69-$AH$162+1</f>
        <v>1.8919237463620959</v>
      </c>
      <c r="AJ69" s="22">
        <f>PERCENTILE($M$2:$M$161, 0.02)</f>
        <v>-1.0036119965489139</v>
      </c>
      <c r="AK69" s="22">
        <f>PERCENTILE($M$2:$M$161, 0.98)</f>
        <v>1.7030888460407052</v>
      </c>
      <c r="AL69" s="22">
        <f>MIN(MAX(M69,AJ69), AK69)</f>
        <v>0.77063925444925396</v>
      </c>
      <c r="AM69" s="22">
        <f>AL69-$AL$162 + 1</f>
        <v>2.7742512509981676</v>
      </c>
      <c r="AN69" s="46">
        <v>1</v>
      </c>
      <c r="AO69" s="49">
        <v>1</v>
      </c>
      <c r="AP69" s="49">
        <v>1</v>
      </c>
      <c r="AQ69" s="21">
        <v>1</v>
      </c>
      <c r="AR69" s="17">
        <f>(AI69^4)*AB69*AE69*AN69</f>
        <v>12.811928698316978</v>
      </c>
      <c r="AS69" s="17">
        <f>(AM69^4) *Z69*AC69*AO69</f>
        <v>59.235650517313559</v>
      </c>
      <c r="AT69" s="17">
        <f>(AM69^4)*AA69*AP69*AQ69</f>
        <v>59.235650517313559</v>
      </c>
      <c r="AU69" s="17">
        <f>MIN(AR69, 0.05*AR$162)</f>
        <v>12.811928698316978</v>
      </c>
      <c r="AV69" s="17">
        <f>MIN(AS69, 0.05*AS$162)</f>
        <v>59.235650517313559</v>
      </c>
      <c r="AW69" s="17">
        <f>MIN(AT69, 0.05*AT$162)</f>
        <v>59.235650517313559</v>
      </c>
      <c r="AX69" s="14">
        <f>AU69/$AU$162</f>
        <v>2.9696685800076266E-2</v>
      </c>
      <c r="AY69" s="14">
        <f>AV69/$AV$162</f>
        <v>1.6589306881464774E-2</v>
      </c>
      <c r="AZ69" s="62">
        <f>AW69/$AW$162</f>
        <v>1.3188370360880296E-2</v>
      </c>
      <c r="BA69" s="21">
        <f>N69</f>
        <v>0</v>
      </c>
      <c r="BB69" s="84">
        <v>1916</v>
      </c>
      <c r="BC69" s="15">
        <f>$D$168*AX69</f>
        <v>4078.334950981874</v>
      </c>
      <c r="BD69" s="19">
        <f>BC69-BB69</f>
        <v>2162.334950981874</v>
      </c>
      <c r="BE69" s="58">
        <f>(IF(BD69 &gt; 0, V69, W69))</f>
        <v>474.60180257503612</v>
      </c>
      <c r="BF69" s="58">
        <f>IF(BD69&gt;0, S69*(T69^(2-N69)), S69*(U69^(N69 + 2)))</f>
        <v>470.16547825150496</v>
      </c>
      <c r="BG69" s="46">
        <f>BD69/BE69</f>
        <v>4.5561035361638806</v>
      </c>
      <c r="BH69" s="59">
        <f>BB69/BC69</f>
        <v>0.46979956845837689</v>
      </c>
      <c r="BI69" s="84">
        <v>958</v>
      </c>
      <c r="BJ69" s="84">
        <v>0</v>
      </c>
      <c r="BK69" s="84">
        <v>0</v>
      </c>
      <c r="BL69" s="10">
        <f>SUM(BI69:BK69)</f>
        <v>958</v>
      </c>
      <c r="BM69" s="15">
        <f>AY69*$D$167</f>
        <v>3168.2258282221428</v>
      </c>
      <c r="BN69" s="9">
        <f>BM69-BL69</f>
        <v>2210.2258282221428</v>
      </c>
      <c r="BO69" s="48">
        <f>IF(BN69&gt;0,V69,W69)</f>
        <v>474.60180257503612</v>
      </c>
      <c r="BP69" s="48">
        <f xml:space="preserve"> IF(BN69 &gt;0, S69*T69^(2-N69), S69*U69^(N69+2))</f>
        <v>470.16547825150496</v>
      </c>
      <c r="BQ69" s="48">
        <f>IF(BN69&gt;0, S69*T69^(3-N69), S69*U69^(N69+3))</f>
        <v>465.7706223197851</v>
      </c>
      <c r="BR69" s="46">
        <f>BN69/BP69</f>
        <v>4.7009530270953448</v>
      </c>
      <c r="BS69" s="59">
        <f>BL69/BM69</f>
        <v>0.30237743517720889</v>
      </c>
      <c r="BT69" s="16">
        <f>BB69+BL69+BV69</f>
        <v>2874</v>
      </c>
      <c r="BU69" s="64">
        <f>BC69+BM69+BW69</f>
        <v>7378.8796990347291</v>
      </c>
      <c r="BV69" s="84">
        <v>0</v>
      </c>
      <c r="BW69" s="15">
        <f>AZ69*$D$170</f>
        <v>132.31891983071202</v>
      </c>
      <c r="BX69" s="37">
        <f>BW69-BV69</f>
        <v>132.31891983071202</v>
      </c>
      <c r="BY69" s="51">
        <f>BX69*(BX69&lt;&gt;0)</f>
        <v>132.31891983071202</v>
      </c>
      <c r="BZ69" s="26">
        <f>BY69/$BY$162</f>
        <v>0.10353593100994685</v>
      </c>
      <c r="CA69" s="47">
        <f>BZ69 * $BX$162</f>
        <v>132.31891983071202</v>
      </c>
      <c r="CB69" s="48">
        <f>IF(CA69&gt;0, V69, W69)</f>
        <v>474.60180257503612</v>
      </c>
      <c r="CC69" s="48">
        <f>IF(BX69&gt;0, S69*T69^(2-N69), S69*U69^(N69+2))</f>
        <v>470.16547825150496</v>
      </c>
      <c r="CD69" s="60">
        <f>CA69/CB69</f>
        <v>0.27879986783192201</v>
      </c>
      <c r="CE69" s="61">
        <v>0</v>
      </c>
      <c r="CF69" s="15">
        <f>AZ69*$CE$165</f>
        <v>84.761656309377656</v>
      </c>
      <c r="CG69" s="37">
        <f>CF69-CE69</f>
        <v>84.761656309377656</v>
      </c>
      <c r="CH69" s="51">
        <f>CG69*(CG69&lt;&gt;0)</f>
        <v>84.761656309377656</v>
      </c>
      <c r="CI69" s="26">
        <f>CH69/$CH$162</f>
        <v>1.3188370360880299E-2</v>
      </c>
      <c r="CJ69" s="47">
        <f>CI69 * $CG$162</f>
        <v>84.761656309377656</v>
      </c>
      <c r="CK69" s="48">
        <f>IF(CA69&gt;0,V69,W69)</f>
        <v>474.60180257503612</v>
      </c>
      <c r="CL69" s="60">
        <f>CJ69/CK69</f>
        <v>0.17859531053082453</v>
      </c>
      <c r="CM69" s="65">
        <f>N69</f>
        <v>0</v>
      </c>
      <c r="CN69" s="73">
        <f>BT69+BV69</f>
        <v>2874</v>
      </c>
      <c r="CO69">
        <f>E69/$E$162</f>
        <v>1.9610624255749398E-3</v>
      </c>
      <c r="CP69">
        <f>MAX(0,L69)</f>
        <v>0.92388302120618204</v>
      </c>
      <c r="CQ69">
        <f>CP69/$CP$162</f>
        <v>1.0350156266947807E-2</v>
      </c>
      <c r="CR69">
        <f>CO69*CQ69*AO69</f>
        <v>2.0297302553940332E-5</v>
      </c>
      <c r="CS69">
        <f>CR69/$CR$162</f>
        <v>4.4212117411885727E-3</v>
      </c>
      <c r="CT69" s="1">
        <f>$CT$164*CS69</f>
        <v>359.78052665096129</v>
      </c>
      <c r="CU69" s="84">
        <v>0</v>
      </c>
      <c r="CV69" s="1">
        <f>CT69-CU69</f>
        <v>359.78052665096129</v>
      </c>
      <c r="CW69">
        <f>CU69/CT69</f>
        <v>0</v>
      </c>
    </row>
    <row r="70" spans="1:101" x14ac:dyDescent="0.2">
      <c r="A70" s="28" t="s">
        <v>152</v>
      </c>
      <c r="B70">
        <v>0</v>
      </c>
      <c r="C70">
        <v>0</v>
      </c>
      <c r="D70">
        <v>0.21993607670795001</v>
      </c>
      <c r="E70">
        <v>0.78006392329204899</v>
      </c>
      <c r="F70">
        <v>0.40584028605482703</v>
      </c>
      <c r="G70">
        <v>0.78108859753674997</v>
      </c>
      <c r="H70">
        <v>0.43480986209778499</v>
      </c>
      <c r="I70">
        <v>0.31947346427078899</v>
      </c>
      <c r="J70">
        <v>0.37270660437331099</v>
      </c>
      <c r="K70">
        <v>0.45808640979905002</v>
      </c>
      <c r="L70">
        <v>0.39048009838646602</v>
      </c>
      <c r="M70">
        <v>0.36141073748292002</v>
      </c>
      <c r="N70" s="21">
        <v>0</v>
      </c>
      <c r="O70">
        <v>1</v>
      </c>
      <c r="P70">
        <v>0.952471209868474</v>
      </c>
      <c r="Q70">
        <v>1.0086406710394</v>
      </c>
      <c r="R70">
        <v>0.97894736842105201</v>
      </c>
      <c r="S70">
        <v>46.880001068115199</v>
      </c>
      <c r="T70" s="27">
        <f>IF(C70,P70,R70)</f>
        <v>0.97894736842105201</v>
      </c>
      <c r="U70" s="27">
        <f>IF(D70 = 0,O70,Q70)</f>
        <v>1.0086406710394</v>
      </c>
      <c r="V70" s="39">
        <f>S70*T70^(1-N70)</f>
        <v>45.893053677207483</v>
      </c>
      <c r="W70" s="38">
        <f>S70*U70^(N70+1)</f>
        <v>47.285075735671505</v>
      </c>
      <c r="X70" s="44">
        <f>0.5 * (D70-MAX($D$3:$D$161))/(MIN($D$3:$D$161)-MAX($D$3:$D$161)) + 0.75</f>
        <v>1.1464009760065068</v>
      </c>
      <c r="Y70" s="44">
        <f>AVERAGE(D70, F70, G70, H70, I70, J70, K70)</f>
        <v>0.42742018583435171</v>
      </c>
      <c r="Z70" s="22">
        <f>AI70^N70</f>
        <v>1</v>
      </c>
      <c r="AA70" s="22">
        <f>(Z70+AB70)/2</f>
        <v>1</v>
      </c>
      <c r="AB70" s="22">
        <f>AM70^N70</f>
        <v>1</v>
      </c>
      <c r="AC70" s="22">
        <v>1</v>
      </c>
      <c r="AD70" s="22">
        <v>1</v>
      </c>
      <c r="AE70" s="22">
        <v>1</v>
      </c>
      <c r="AF70" s="22">
        <f>PERCENTILE($L$2:$L$161, 0.05)</f>
        <v>3.1959274844086248E-2</v>
      </c>
      <c r="AG70" s="22">
        <f>PERCENTILE($L$2:$L$161, 0.95)</f>
        <v>0.96084751578162397</v>
      </c>
      <c r="AH70" s="22">
        <f>MIN(MAX(L70,AF70), AG70)</f>
        <v>0.39048009838646602</v>
      </c>
      <c r="AI70" s="22">
        <f>AH70-$AH$162+1</f>
        <v>1.3585208235423798</v>
      </c>
      <c r="AJ70" s="22">
        <f>PERCENTILE($M$2:$M$161, 0.02)</f>
        <v>-1.0036119965489139</v>
      </c>
      <c r="AK70" s="22">
        <f>PERCENTILE($M$2:$M$161, 0.98)</f>
        <v>1.7030888460407052</v>
      </c>
      <c r="AL70" s="22">
        <f>MIN(MAX(M70,AJ70), AK70)</f>
        <v>0.36141073748292002</v>
      </c>
      <c r="AM70" s="22">
        <f>AL70-$AL$162 + 1</f>
        <v>2.3650227340318342</v>
      </c>
      <c r="AN70" s="46">
        <v>1</v>
      </c>
      <c r="AO70" s="49">
        <v>1</v>
      </c>
      <c r="AP70" s="49">
        <v>1</v>
      </c>
      <c r="AQ70" s="21">
        <v>1</v>
      </c>
      <c r="AR70" s="17">
        <f>(AI70^4)*AB70*AE70*AN70</f>
        <v>3.4061612103554526</v>
      </c>
      <c r="AS70" s="17">
        <f>(AM70^4) *Z70*AC70*AO70</f>
        <v>31.285368818982043</v>
      </c>
      <c r="AT70" s="17">
        <f>(AM70^4)*AA70*AP70*AQ70</f>
        <v>31.285368818982043</v>
      </c>
      <c r="AU70" s="17">
        <f>MIN(AR70, 0.05*AR$162)</f>
        <v>3.4061612103554526</v>
      </c>
      <c r="AV70" s="17">
        <f>MIN(AS70, 0.05*AS$162)</f>
        <v>31.285368818982043</v>
      </c>
      <c r="AW70" s="17">
        <f>MIN(AT70, 0.05*AT$162)</f>
        <v>31.285368818982043</v>
      </c>
      <c r="AX70" s="14">
        <f>AU70/$AU$162</f>
        <v>7.8951188092095011E-3</v>
      </c>
      <c r="AY70" s="14">
        <f>AV70/$AV$162</f>
        <v>8.7616592323267687E-3</v>
      </c>
      <c r="AZ70" s="62">
        <f>AW70/$AW$162</f>
        <v>6.9654511642591749E-3</v>
      </c>
      <c r="BA70" s="21">
        <f>N70</f>
        <v>0</v>
      </c>
      <c r="BB70" s="84">
        <v>1078</v>
      </c>
      <c r="BC70" s="15">
        <f>$D$168*AX70</f>
        <v>1084.2603514251684</v>
      </c>
      <c r="BD70" s="19">
        <f>BC70-BB70</f>
        <v>6.2603514251684373</v>
      </c>
      <c r="BE70" s="58">
        <f>(IF(BD70 &gt; 0, V70, W70))</f>
        <v>45.893053677207483</v>
      </c>
      <c r="BF70" s="58">
        <f>IF(BD70&gt;0, S70*(T70^(2-N70)), S70*(U70^(N70 + 2)))</f>
        <v>44.926884126108348</v>
      </c>
      <c r="BG70" s="46">
        <f>BD70/BE70</f>
        <v>0.13641174259619174</v>
      </c>
      <c r="BH70" s="59">
        <f>BB70/BC70</f>
        <v>0.99422615480042253</v>
      </c>
      <c r="BI70" s="84">
        <v>0</v>
      </c>
      <c r="BJ70" s="84">
        <v>0</v>
      </c>
      <c r="BK70" s="84">
        <v>0</v>
      </c>
      <c r="BL70" s="10">
        <f>SUM(BI70:BK70)</f>
        <v>0</v>
      </c>
      <c r="BM70" s="15">
        <f>AY70*$D$167</f>
        <v>1673.3016801897663</v>
      </c>
      <c r="BN70" s="9">
        <f>BM70-BL70</f>
        <v>1673.3016801897663</v>
      </c>
      <c r="BO70" s="48">
        <f>IF(BN70&gt;0,V70,W70)</f>
        <v>45.893053677207483</v>
      </c>
      <c r="BP70" s="48">
        <f xml:space="preserve"> IF(BN70 &gt;0, S70*T70^(2-N70), S70*U70^(N70+2))</f>
        <v>44.926884126108348</v>
      </c>
      <c r="BQ70" s="48">
        <f>IF(BN70&gt;0, S70*T70^(3-N70), S70*U70^(N70+3))</f>
        <v>43.981054986611305</v>
      </c>
      <c r="BR70" s="46">
        <f>BN70/BP70</f>
        <v>37.2449973493123</v>
      </c>
      <c r="BS70" s="59">
        <f>BL70/BM70</f>
        <v>0</v>
      </c>
      <c r="BT70" s="16">
        <f>BB70+BL70+BV70</f>
        <v>1125</v>
      </c>
      <c r="BU70" s="64">
        <f>BC70+BM70+BW70</f>
        <v>2827.446403145947</v>
      </c>
      <c r="BV70" s="84">
        <v>47</v>
      </c>
      <c r="BW70" s="15">
        <f>AZ70*$D$170</f>
        <v>69.884371531012306</v>
      </c>
      <c r="BX70" s="37">
        <f>BW70-BV70</f>
        <v>22.884371531012306</v>
      </c>
      <c r="BY70" s="51">
        <f>BX70*(BX70&lt;&gt;0)</f>
        <v>22.884371531012306</v>
      </c>
      <c r="BZ70" s="26">
        <f>BY70/$BY$162</f>
        <v>1.7906393999227162E-2</v>
      </c>
      <c r="CA70" s="47">
        <f>BZ70 * $BX$162</f>
        <v>22.884371531012306</v>
      </c>
      <c r="CB70" s="48">
        <f>IF(CA70&gt;0, V70, W70)</f>
        <v>45.893053677207483</v>
      </c>
      <c r="CC70" s="48">
        <f>IF(BX70&gt;0, S70*T70^(2-N70), S70*U70^(N70+2))</f>
        <v>44.926884126108348</v>
      </c>
      <c r="CD70" s="60">
        <f>CA70/CB70</f>
        <v>0.49864564890302115</v>
      </c>
      <c r="CE70" s="61">
        <v>0</v>
      </c>
      <c r="CF70" s="15">
        <f>AZ70*$CE$165</f>
        <v>44.766954632693718</v>
      </c>
      <c r="CG70" s="37">
        <f>CF70-CE70</f>
        <v>44.766954632693718</v>
      </c>
      <c r="CH70" s="51">
        <f>CG70*(CG70&lt;&gt;0)</f>
        <v>44.766954632693718</v>
      </c>
      <c r="CI70" s="26">
        <f>CH70/$CH$162</f>
        <v>6.9654511642591767E-3</v>
      </c>
      <c r="CJ70" s="47">
        <f>CI70 * $CG$162</f>
        <v>44.766954632693718</v>
      </c>
      <c r="CK70" s="48">
        <f>IF(CA70&gt;0,V70,W70)</f>
        <v>45.893053677207483</v>
      </c>
      <c r="CL70" s="60">
        <f>CJ70/CK70</f>
        <v>0.97546253835200691</v>
      </c>
      <c r="CM70" s="65">
        <f>N70</f>
        <v>0</v>
      </c>
      <c r="CN70" s="73">
        <f>BT70+BV70</f>
        <v>1172</v>
      </c>
      <c r="CO70">
        <f>E70/$E$162</f>
        <v>1.4077111712996693E-2</v>
      </c>
      <c r="CP70">
        <f>MAX(0,L70)</f>
        <v>0.39048009838646602</v>
      </c>
      <c r="CQ70">
        <f>CP70/$CP$162</f>
        <v>4.3745040710420563E-3</v>
      </c>
      <c r="CR70">
        <f>CO70*CQ70*AO70</f>
        <v>6.1580382497017854E-5</v>
      </c>
      <c r="CS70">
        <f>CR70/$CR$162</f>
        <v>1.3413600620041237E-2</v>
      </c>
      <c r="CT70" s="1">
        <f>$CT$164*CS70</f>
        <v>1091.5451640564756</v>
      </c>
      <c r="CU70" s="84">
        <v>0</v>
      </c>
      <c r="CV70" s="1">
        <f>CT70-CU70</f>
        <v>1091.5451640564756</v>
      </c>
      <c r="CW70">
        <f>CU70/CT70</f>
        <v>0</v>
      </c>
    </row>
    <row r="71" spans="1:101" x14ac:dyDescent="0.2">
      <c r="A71" s="28" t="s">
        <v>198</v>
      </c>
      <c r="B71">
        <v>1</v>
      </c>
      <c r="C71">
        <v>1</v>
      </c>
      <c r="D71">
        <v>0.30643228126248501</v>
      </c>
      <c r="E71">
        <v>0.69356771873751499</v>
      </c>
      <c r="F71">
        <v>0.21899841017488</v>
      </c>
      <c r="G71">
        <v>0.21899841017488</v>
      </c>
      <c r="H71">
        <v>0.175511909736732</v>
      </c>
      <c r="I71">
        <v>0.24195570413706599</v>
      </c>
      <c r="J71">
        <v>0.20607306399622499</v>
      </c>
      <c r="K71">
        <v>0.21243745760820901</v>
      </c>
      <c r="L71">
        <v>0.74667393029693696</v>
      </c>
      <c r="M71">
        <v>0.78290235078494097</v>
      </c>
      <c r="N71" s="21">
        <v>0</v>
      </c>
      <c r="O71">
        <v>1.0001400558914599</v>
      </c>
      <c r="P71">
        <v>1.0012934788530701</v>
      </c>
      <c r="Q71">
        <v>1.00352162356047</v>
      </c>
      <c r="R71">
        <v>0.99081940029632398</v>
      </c>
      <c r="S71">
        <v>2.91000008583068</v>
      </c>
      <c r="T71" s="27">
        <f>IF(C71,P71,R71)</f>
        <v>1.0012934788530701</v>
      </c>
      <c r="U71" s="27">
        <f>IF(D71 = 0,O71,Q71)</f>
        <v>1.00352162356047</v>
      </c>
      <c r="V71" s="39">
        <f>S71*T71^(1-N71)</f>
        <v>2.9137641094041342</v>
      </c>
      <c r="W71" s="38">
        <f>S71*U71^(N71+1)</f>
        <v>2.920248010693911</v>
      </c>
      <c r="X71" s="44">
        <f>0.5 * (D71-MAX($D$3:$D$161))/(MIN($D$3:$D$161)-MAX($D$3:$D$161)) + 0.75</f>
        <v>1.1023790158601057</v>
      </c>
      <c r="Y71" s="44">
        <f>AVERAGE(D71, F71, G71, H71, I71, J71, K71)</f>
        <v>0.22577246244149671</v>
      </c>
      <c r="Z71" s="22">
        <f>AI71^N71</f>
        <v>1</v>
      </c>
      <c r="AA71" s="22">
        <f>(Z71+AB71)/2</f>
        <v>1</v>
      </c>
      <c r="AB71" s="22">
        <f>AM71^N71</f>
        <v>1</v>
      </c>
      <c r="AC71" s="22">
        <v>1</v>
      </c>
      <c r="AD71" s="22">
        <v>1</v>
      </c>
      <c r="AE71" s="22">
        <v>1</v>
      </c>
      <c r="AF71" s="22">
        <f>PERCENTILE($L$2:$L$161, 0.05)</f>
        <v>3.1959274844086248E-2</v>
      </c>
      <c r="AG71" s="22">
        <f>PERCENTILE($L$2:$L$161, 0.95)</f>
        <v>0.96084751578162397</v>
      </c>
      <c r="AH71" s="22">
        <f>MIN(MAX(L71,AF71), AG71)</f>
        <v>0.74667393029693696</v>
      </c>
      <c r="AI71" s="22">
        <f>AH71-$AH$162+1</f>
        <v>1.7147146554528507</v>
      </c>
      <c r="AJ71" s="22">
        <f>PERCENTILE($M$2:$M$161, 0.02)</f>
        <v>-1.0036119965489139</v>
      </c>
      <c r="AK71" s="22">
        <f>PERCENTILE($M$2:$M$161, 0.98)</f>
        <v>1.7030888460407052</v>
      </c>
      <c r="AL71" s="22">
        <f>MIN(MAX(M71,AJ71), AK71)</f>
        <v>0.78290235078494097</v>
      </c>
      <c r="AM71" s="22">
        <f>AL71-$AL$162 + 1</f>
        <v>2.7865143473338549</v>
      </c>
      <c r="AN71" s="46">
        <v>0</v>
      </c>
      <c r="AO71" s="77">
        <v>0</v>
      </c>
      <c r="AP71" s="77">
        <v>0</v>
      </c>
      <c r="AQ71" s="21">
        <v>1</v>
      </c>
      <c r="AR71" s="17">
        <f>(AI71^4)*AB71*AE71*AN71</f>
        <v>0</v>
      </c>
      <c r="AS71" s="17">
        <f>(AM71^4) *Z71*AC71*AO71</f>
        <v>0</v>
      </c>
      <c r="AT71" s="17">
        <f>(AM71^4)*AA71*AP71*AQ71</f>
        <v>0</v>
      </c>
      <c r="AU71" s="17">
        <f>MIN(AR71, 0.05*AR$162)</f>
        <v>0</v>
      </c>
      <c r="AV71" s="17">
        <f>MIN(AS71, 0.05*AS$162)</f>
        <v>0</v>
      </c>
      <c r="AW71" s="17">
        <f>MIN(AT71, 0.05*AT$162)</f>
        <v>0</v>
      </c>
      <c r="AX71" s="14">
        <f>AU71/$AU$162</f>
        <v>0</v>
      </c>
      <c r="AY71" s="14">
        <f>AV71/$AV$162</f>
        <v>0</v>
      </c>
      <c r="AZ71" s="62">
        <f>AW71/$AW$162</f>
        <v>0</v>
      </c>
      <c r="BA71" s="21">
        <f>N71</f>
        <v>0</v>
      </c>
      <c r="BB71" s="84">
        <v>0</v>
      </c>
      <c r="BC71" s="15">
        <f>$D$168*AX71</f>
        <v>0</v>
      </c>
      <c r="BD71" s="19">
        <f>BC71-BB71</f>
        <v>0</v>
      </c>
      <c r="BE71" s="58">
        <f>(IF(BD71 &gt; 0, V71, W71))</f>
        <v>2.920248010693911</v>
      </c>
      <c r="BF71" s="58">
        <f>IF(BD71&gt;0, S71*(T71^(2-N71)), S71*(U71^(N71 + 2)))</f>
        <v>2.9305320248907867</v>
      </c>
      <c r="BG71" s="46">
        <f>BD71/BE71</f>
        <v>0</v>
      </c>
      <c r="BH71" s="59" t="e">
        <f>BB71/BC71</f>
        <v>#DIV/0!</v>
      </c>
      <c r="BI71" s="84">
        <v>0</v>
      </c>
      <c r="BJ71" s="84">
        <v>567</v>
      </c>
      <c r="BK71" s="84">
        <v>0</v>
      </c>
      <c r="BL71" s="10">
        <f>SUM(BI71:BK71)</f>
        <v>567</v>
      </c>
      <c r="BM71" s="15">
        <f>AY71*$D$167</f>
        <v>0</v>
      </c>
      <c r="BN71" s="9">
        <f>BM71-BL71</f>
        <v>-567</v>
      </c>
      <c r="BO71" s="48">
        <f>IF(BN71&gt;0,V71,W71)</f>
        <v>2.920248010693911</v>
      </c>
      <c r="BP71" s="48">
        <f xml:space="preserve"> IF(BN71 &gt;0, S71*T71^(2-N71), S71*U71^(N71+2))</f>
        <v>2.9305320248907867</v>
      </c>
      <c r="BQ71" s="48">
        <f>IF(BN71&gt;0, S71*T71^(3-N71), S71*U71^(N71+3))</f>
        <v>2.9408522555143537</v>
      </c>
      <c r="BR71" s="46">
        <f>BN71/BP71</f>
        <v>-193.48022652000557</v>
      </c>
      <c r="BS71" s="59" t="e">
        <f>BL71/BM71</f>
        <v>#DIV/0!</v>
      </c>
      <c r="BT71" s="16">
        <f>BB71+BL71+BV71</f>
        <v>657</v>
      </c>
      <c r="BU71" s="64">
        <f>BC71+BM71+BW71</f>
        <v>0</v>
      </c>
      <c r="BV71" s="84">
        <v>90</v>
      </c>
      <c r="BW71" s="15">
        <f>AZ71*$D$170</f>
        <v>0</v>
      </c>
      <c r="BX71" s="37">
        <f>BW71-BV71</f>
        <v>-90</v>
      </c>
      <c r="BY71" s="51">
        <f>BX71*(BX71&lt;&gt;0)</f>
        <v>-90</v>
      </c>
      <c r="BZ71" s="26">
        <f>BY71/$BY$162</f>
        <v>-7.0422535211267637E-2</v>
      </c>
      <c r="CA71" s="47">
        <f>BZ71 * $BX$162</f>
        <v>-90.000000000000014</v>
      </c>
      <c r="CB71" s="48">
        <f>IF(CA71&gt;0, V71, W71)</f>
        <v>2.920248010693911</v>
      </c>
      <c r="CC71" s="48">
        <f>IF(BX71&gt;0, S71*T71^(2-N71), S71*U71^(N71+2))</f>
        <v>2.9305320248907867</v>
      </c>
      <c r="CD71" s="60">
        <f>CA71/CB71</f>
        <v>-30.819300165746593</v>
      </c>
      <c r="CE71" s="61">
        <v>0</v>
      </c>
      <c r="CF71" s="15">
        <f>AZ71*$CE$165</f>
        <v>0</v>
      </c>
      <c r="CG71" s="37">
        <f>CF71-CE71</f>
        <v>0</v>
      </c>
      <c r="CH71" s="51">
        <f>CG71*(CG71&lt;&gt;0)</f>
        <v>0</v>
      </c>
      <c r="CI71" s="26">
        <f>CH71/$CH$162</f>
        <v>0</v>
      </c>
      <c r="CJ71" s="47">
        <f>CI71 * $CG$162</f>
        <v>0</v>
      </c>
      <c r="CK71" s="48">
        <f>IF(CA71&gt;0,V71,W71)</f>
        <v>2.920248010693911</v>
      </c>
      <c r="CL71" s="60">
        <f>CJ71/CK71</f>
        <v>0</v>
      </c>
      <c r="CM71" s="65">
        <f>N71</f>
        <v>0</v>
      </c>
      <c r="CN71" s="73">
        <f>BT71+BV71</f>
        <v>747</v>
      </c>
      <c r="CO71">
        <f>E71/$E$162</f>
        <v>1.2516192539698989E-2</v>
      </c>
      <c r="CP71">
        <f>MAX(0,L71)</f>
        <v>0.74667393029693696</v>
      </c>
      <c r="CQ71">
        <f>CP71/$CP$162</f>
        <v>8.3649030035640188E-3</v>
      </c>
      <c r="CR71">
        <f>CO71*CQ71*AO71</f>
        <v>0</v>
      </c>
      <c r="CS71">
        <f>CR71/$CR$162</f>
        <v>0</v>
      </c>
      <c r="CT71" s="1">
        <f>$CT$164*CS71</f>
        <v>0</v>
      </c>
      <c r="CU71" s="84">
        <v>0</v>
      </c>
      <c r="CV71" s="1">
        <f>CT71-CU71</f>
        <v>0</v>
      </c>
      <c r="CW71" t="e">
        <f>CU71/CT71</f>
        <v>#DIV/0!</v>
      </c>
    </row>
    <row r="72" spans="1:101" x14ac:dyDescent="0.2">
      <c r="A72" s="28" t="s">
        <v>150</v>
      </c>
      <c r="B72">
        <v>0</v>
      </c>
      <c r="C72">
        <v>0</v>
      </c>
      <c r="D72">
        <v>0.24570515381542099</v>
      </c>
      <c r="E72">
        <v>0.75429484618457798</v>
      </c>
      <c r="F72">
        <v>0.202622169249106</v>
      </c>
      <c r="G72">
        <v>0.60945570123162496</v>
      </c>
      <c r="H72">
        <v>0.41621395737567901</v>
      </c>
      <c r="I72">
        <v>0.88132051817801904</v>
      </c>
      <c r="J72">
        <v>0.60565493524552205</v>
      </c>
      <c r="K72">
        <v>0.46133872006717702</v>
      </c>
      <c r="L72">
        <v>0.63778031594709905</v>
      </c>
      <c r="M72">
        <v>0.27075615857047702</v>
      </c>
      <c r="N72" s="21">
        <v>0</v>
      </c>
      <c r="O72">
        <v>1.0126425538580699</v>
      </c>
      <c r="P72">
        <v>0.99423271450937201</v>
      </c>
      <c r="Q72">
        <v>1.0029130901548799</v>
      </c>
      <c r="R72">
        <v>0.99068805635184798</v>
      </c>
      <c r="S72">
        <v>258.89999389648398</v>
      </c>
      <c r="T72" s="27">
        <f>IF(C72,P72,R72)</f>
        <v>0.99068805635184798</v>
      </c>
      <c r="U72" s="27">
        <f>IF(D72 = 0,O72,Q72)</f>
        <v>1.0029130901548799</v>
      </c>
      <c r="V72" s="39">
        <f>S72*T72^(1-N72)</f>
        <v>256.48913174281302</v>
      </c>
      <c r="W72" s="38">
        <f>S72*U72^(N72+1)</f>
        <v>259.65419291980231</v>
      </c>
      <c r="X72" s="44">
        <f>0.5 * (D72-MAX($D$3:$D$161))/(MIN($D$3:$D$161)-MAX($D$3:$D$161)) + 0.75</f>
        <v>1.1332858885725907</v>
      </c>
      <c r="Y72" s="44">
        <f>AVERAGE(D72, F72, G72, H72, I72, J72, K72)</f>
        <v>0.48890159359464985</v>
      </c>
      <c r="Z72" s="22">
        <f>AI72^N72</f>
        <v>1</v>
      </c>
      <c r="AA72" s="22">
        <f>(Z72+AB72)/2</f>
        <v>1</v>
      </c>
      <c r="AB72" s="22">
        <f>AM72^N72</f>
        <v>1</v>
      </c>
      <c r="AC72" s="22">
        <v>1</v>
      </c>
      <c r="AD72" s="22">
        <v>1</v>
      </c>
      <c r="AE72" s="22">
        <v>1</v>
      </c>
      <c r="AF72" s="22">
        <f>PERCENTILE($L$2:$L$161, 0.05)</f>
        <v>3.1959274844086248E-2</v>
      </c>
      <c r="AG72" s="22">
        <f>PERCENTILE($L$2:$L$161, 0.95)</f>
        <v>0.96084751578162397</v>
      </c>
      <c r="AH72" s="22">
        <f>MIN(MAX(L72,AF72), AG72)</f>
        <v>0.63778031594709905</v>
      </c>
      <c r="AI72" s="22">
        <f>AH72-$AH$162+1</f>
        <v>1.6058210411030127</v>
      </c>
      <c r="AJ72" s="22">
        <f>PERCENTILE($M$2:$M$161, 0.02)</f>
        <v>-1.0036119965489139</v>
      </c>
      <c r="AK72" s="22">
        <f>PERCENTILE($M$2:$M$161, 0.98)</f>
        <v>1.7030888460407052</v>
      </c>
      <c r="AL72" s="22">
        <f>MIN(MAX(M72,AJ72), AK72)</f>
        <v>0.27075615857047702</v>
      </c>
      <c r="AM72" s="22">
        <f>AL72-$AL$162 + 1</f>
        <v>2.2743681551193911</v>
      </c>
      <c r="AN72" s="46">
        <v>1</v>
      </c>
      <c r="AO72" s="49">
        <v>1</v>
      </c>
      <c r="AP72" s="49">
        <v>1</v>
      </c>
      <c r="AQ72" s="21">
        <v>1</v>
      </c>
      <c r="AR72" s="17">
        <f>(AI72^4)*AB72*AE72*AN72</f>
        <v>6.6494936671561522</v>
      </c>
      <c r="AS72" s="17">
        <f>(AM72^4) *Z72*AC72*AO72</f>
        <v>26.757347787196903</v>
      </c>
      <c r="AT72" s="17">
        <f>(AM72^4)*AA72*AP72*AQ72</f>
        <v>26.757347787196903</v>
      </c>
      <c r="AU72" s="17">
        <f>MIN(AR72, 0.05*AR$162)</f>
        <v>6.6494936671561522</v>
      </c>
      <c r="AV72" s="17">
        <f>MIN(AS72, 0.05*AS$162)</f>
        <v>26.757347787196903</v>
      </c>
      <c r="AW72" s="17">
        <f>MIN(AT72, 0.05*AT$162)</f>
        <v>26.757347787196903</v>
      </c>
      <c r="AX72" s="14">
        <f>AU72/$AU$162</f>
        <v>1.5412817914688621E-2</v>
      </c>
      <c r="AY72" s="14">
        <f>AV72/$AV$162</f>
        <v>7.493559197871081E-3</v>
      </c>
      <c r="AZ72" s="62">
        <f>AW72/$AW$162</f>
        <v>5.9573214679104628E-3</v>
      </c>
      <c r="BA72" s="21">
        <f>N72</f>
        <v>0</v>
      </c>
      <c r="BB72" s="84">
        <v>1812</v>
      </c>
      <c r="BC72" s="15">
        <f>$D$168*AX72</f>
        <v>2116.6885226779323</v>
      </c>
      <c r="BD72" s="19">
        <f>BC72-BB72</f>
        <v>304.68852267793227</v>
      </c>
      <c r="BE72" s="58">
        <f>(IF(BD72 &gt; 0, V72, W72))</f>
        <v>256.48913174281302</v>
      </c>
      <c r="BF72" s="58">
        <f>IF(BD72&gt;0, S72*(T72^(2-N72)), S72*(U72^(N72 + 2)))</f>
        <v>254.10071940166051</v>
      </c>
      <c r="BG72" s="46">
        <f>BD72/BE72</f>
        <v>1.1879198179182493</v>
      </c>
      <c r="BH72" s="59">
        <f>BB72/BC72</f>
        <v>0.85605415278935082</v>
      </c>
      <c r="BI72" s="84">
        <v>0</v>
      </c>
      <c r="BJ72" s="84">
        <v>0</v>
      </c>
      <c r="BK72" s="84">
        <v>0</v>
      </c>
      <c r="BL72" s="10">
        <f>SUM(BI72:BK72)</f>
        <v>0</v>
      </c>
      <c r="BM72" s="15">
        <f>AY72*$D$167</f>
        <v>1431.1199356094191</v>
      </c>
      <c r="BN72" s="9">
        <f>BM72-BL72</f>
        <v>1431.1199356094191</v>
      </c>
      <c r="BO72" s="48">
        <f>IF(BN72&gt;0,V72,W72)</f>
        <v>256.48913174281302</v>
      </c>
      <c r="BP72" s="48">
        <f xml:space="preserve"> IF(BN72 &gt;0, S72*T72^(2-N72), S72*U72^(N72+2))</f>
        <v>254.10071940166051</v>
      </c>
      <c r="BQ72" s="48">
        <f>IF(BN72&gt;0, S72*T72^(3-N72), S72*U72^(N72+3))</f>
        <v>251.73454782163734</v>
      </c>
      <c r="BR72" s="46">
        <f>BN72/BP72</f>
        <v>5.6320971423431043</v>
      </c>
      <c r="BS72" s="59">
        <f>BL72/BM72</f>
        <v>0</v>
      </c>
      <c r="BT72" s="16">
        <f>BB72+BL72+BV72</f>
        <v>1812</v>
      </c>
      <c r="BU72" s="64">
        <f>BC72+BM72+BW72</f>
        <v>3607.5782645748973</v>
      </c>
      <c r="BV72" s="84">
        <v>0</v>
      </c>
      <c r="BW72" s="15">
        <f>AZ72*$D$170</f>
        <v>59.76980628754567</v>
      </c>
      <c r="BX72" s="37">
        <f>BW72-BV72</f>
        <v>59.76980628754567</v>
      </c>
      <c r="BY72" s="51">
        <f>BX72*(BX72&lt;&gt;0)</f>
        <v>59.76980628754567</v>
      </c>
      <c r="BZ72" s="26">
        <f>BY72/$BY$162</f>
        <v>4.676823653172589E-2</v>
      </c>
      <c r="CA72" s="47">
        <f>BZ72 * $BX$162</f>
        <v>59.76980628754567</v>
      </c>
      <c r="CB72" s="48">
        <f>IF(CA72&gt;0, V72, W72)</f>
        <v>256.48913174281302</v>
      </c>
      <c r="CC72" s="48">
        <f>IF(BX72&gt;0, S72*T72^(2-N72), S72*U72^(N72+2))</f>
        <v>254.10071940166051</v>
      </c>
      <c r="CD72" s="60">
        <f>CA72/CB72</f>
        <v>0.23303056110571616</v>
      </c>
      <c r="CE72" s="61">
        <v>0</v>
      </c>
      <c r="CF72" s="15">
        <f>AZ72*$CE$165</f>
        <v>38.287705074260543</v>
      </c>
      <c r="CG72" s="37">
        <f>CF72-CE72</f>
        <v>38.287705074260543</v>
      </c>
      <c r="CH72" s="51">
        <f>CG72*(CG72&lt;&gt;0)</f>
        <v>38.287705074260543</v>
      </c>
      <c r="CI72" s="26">
        <f>CH72/$CH$162</f>
        <v>5.9573214679104645E-3</v>
      </c>
      <c r="CJ72" s="47">
        <f>CI72 * $CG$162</f>
        <v>38.287705074260543</v>
      </c>
      <c r="CK72" s="48">
        <f>IF(CA72&gt;0,V72,W72)</f>
        <v>256.48913174281302</v>
      </c>
      <c r="CL72" s="60">
        <f>CJ72/CK72</f>
        <v>0.14927613039234902</v>
      </c>
      <c r="CM72" s="65">
        <f>N72</f>
        <v>0</v>
      </c>
      <c r="CN72" s="73">
        <f>BT72+BV72</f>
        <v>1812</v>
      </c>
      <c r="CO72">
        <f>E72/$E$162</f>
        <v>1.3612080365755572E-2</v>
      </c>
      <c r="CP72">
        <f>MAX(0,L72)</f>
        <v>0.63778031594709905</v>
      </c>
      <c r="CQ72">
        <f>CP72/$CP$162</f>
        <v>7.1449802437300695E-3</v>
      </c>
      <c r="CR72">
        <f>CO72*CQ72*AO72</f>
        <v>9.7258045289389544E-5</v>
      </c>
      <c r="CS72">
        <f>CR72/$CR$162</f>
        <v>2.1185002815806334E-2</v>
      </c>
      <c r="CT72" s="1">
        <f>$CT$164*CS72</f>
        <v>1723.9507891390563</v>
      </c>
      <c r="CU72" s="84">
        <v>1294</v>
      </c>
      <c r="CV72" s="1">
        <f>CT72-CU72</f>
        <v>429.95078913905627</v>
      </c>
      <c r="CW72">
        <f>CU72/CT72</f>
        <v>0.75060147200966543</v>
      </c>
    </row>
    <row r="73" spans="1:101" x14ac:dyDescent="0.2">
      <c r="A73" s="28" t="s">
        <v>110</v>
      </c>
      <c r="B73">
        <v>1</v>
      </c>
      <c r="C73">
        <v>1</v>
      </c>
      <c r="D73">
        <v>0.76848428835489802</v>
      </c>
      <c r="E73">
        <v>0.23151571164510101</v>
      </c>
      <c r="F73">
        <v>0.866850321395775</v>
      </c>
      <c r="G73">
        <v>0.453627180899908</v>
      </c>
      <c r="H73">
        <v>0.78919182083739003</v>
      </c>
      <c r="I73">
        <v>0.94888023369036001</v>
      </c>
      <c r="J73">
        <v>0.86536034077296597</v>
      </c>
      <c r="K73">
        <v>0.73664677146327895</v>
      </c>
      <c r="L73">
        <v>0.50993334610309504</v>
      </c>
      <c r="M73">
        <v>-1.2243724278593601E-2</v>
      </c>
      <c r="N73" s="21">
        <v>0</v>
      </c>
      <c r="O73">
        <v>1.05882591543129</v>
      </c>
      <c r="P73">
        <v>0.95985211867141396</v>
      </c>
      <c r="Q73">
        <v>1.0271515599138601</v>
      </c>
      <c r="R73">
        <v>0.99688171114908097</v>
      </c>
      <c r="S73">
        <v>63.599998474121001</v>
      </c>
      <c r="T73" s="27">
        <f>IF(C73,P73,R73)</f>
        <v>0.95985211867141396</v>
      </c>
      <c r="U73" s="27">
        <f>IF(D73 = 0,O73,Q73)</f>
        <v>1.0271515599138601</v>
      </c>
      <c r="V73" s="39">
        <f>S73*T73^(1-N73)</f>
        <v>61.046593282883741</v>
      </c>
      <c r="W73" s="38">
        <f>S73*U73^(N73+1)</f>
        <v>65.326837643212514</v>
      </c>
      <c r="X73" s="44">
        <f>0.5 * (D73-MAX($D$3:$D$161))/(MIN($D$3:$D$161)-MAX($D$3:$D$161)) + 0.75</f>
        <v>0.86721915946476003</v>
      </c>
      <c r="Y73" s="44">
        <f>AVERAGE(D73, F73, G73, H73, I73, J73, K73)</f>
        <v>0.77557727963065359</v>
      </c>
      <c r="Z73" s="22">
        <f>AI73^N73</f>
        <v>1</v>
      </c>
      <c r="AA73" s="22">
        <f>(Z73+AB73)/2</f>
        <v>1</v>
      </c>
      <c r="AB73" s="22">
        <f>AM73^N73</f>
        <v>1</v>
      </c>
      <c r="AC73" s="22">
        <v>1</v>
      </c>
      <c r="AD73" s="22">
        <v>1</v>
      </c>
      <c r="AE73" s="22">
        <v>1</v>
      </c>
      <c r="AF73" s="22">
        <f>PERCENTILE($L$2:$L$161, 0.05)</f>
        <v>3.1959274844086248E-2</v>
      </c>
      <c r="AG73" s="22">
        <f>PERCENTILE($L$2:$L$161, 0.95)</f>
        <v>0.96084751578162397</v>
      </c>
      <c r="AH73" s="22">
        <f>MIN(MAX(L73,AF73), AG73)</f>
        <v>0.50993334610309504</v>
      </c>
      <c r="AI73" s="22">
        <f>AH73-$AH$162+1</f>
        <v>1.4779740712590088</v>
      </c>
      <c r="AJ73" s="22">
        <f>PERCENTILE($M$2:$M$161, 0.02)</f>
        <v>-1.0036119965489139</v>
      </c>
      <c r="AK73" s="22">
        <f>PERCENTILE($M$2:$M$161, 0.98)</f>
        <v>1.7030888460407052</v>
      </c>
      <c r="AL73" s="22">
        <f>MIN(MAX(M73,AJ73), AK73)</f>
        <v>-1.2243724278593601E-2</v>
      </c>
      <c r="AM73" s="22">
        <f>AL73-$AL$162 + 1</f>
        <v>1.9913682722703203</v>
      </c>
      <c r="AN73" s="46">
        <v>1</v>
      </c>
      <c r="AO73" s="49">
        <v>1</v>
      </c>
      <c r="AP73" s="49">
        <v>1</v>
      </c>
      <c r="AQ73" s="21">
        <v>1</v>
      </c>
      <c r="AR73" s="17">
        <f>(AI73^4)*AB73*AE73*AN73</f>
        <v>4.7716354939495966</v>
      </c>
      <c r="AS73" s="17">
        <f>(AM73^4) *Z73*AC73*AO73</f>
        <v>15.725567734593868</v>
      </c>
      <c r="AT73" s="17">
        <f>(AM73^4)*AA73*AP73*AQ73</f>
        <v>15.725567734593868</v>
      </c>
      <c r="AU73" s="17">
        <f>MIN(AR73, 0.05*AR$162)</f>
        <v>4.7716354939495966</v>
      </c>
      <c r="AV73" s="17">
        <f>MIN(AS73, 0.05*AS$162)</f>
        <v>15.725567734593868</v>
      </c>
      <c r="AW73" s="17">
        <f>MIN(AT73, 0.05*AT$162)</f>
        <v>15.725567734593868</v>
      </c>
      <c r="AX73" s="14">
        <f>AU73/$AU$162</f>
        <v>1.1060142727373073E-2</v>
      </c>
      <c r="AY73" s="14">
        <f>AV73/$AV$162</f>
        <v>4.4040415992087209E-3</v>
      </c>
      <c r="AZ73" s="62">
        <f>AW73/$AW$162</f>
        <v>3.5011789286979365E-3</v>
      </c>
      <c r="BA73" s="21">
        <f>N73</f>
        <v>0</v>
      </c>
      <c r="BB73" s="84">
        <v>1208</v>
      </c>
      <c r="BC73" s="15">
        <f>$D$168*AX73</f>
        <v>1518.9225811783263</v>
      </c>
      <c r="BD73" s="19">
        <f>BC73-BB73</f>
        <v>310.92258117832625</v>
      </c>
      <c r="BE73" s="58">
        <f>(IF(BD73 &gt; 0, V73, W73))</f>
        <v>61.046593282883741</v>
      </c>
      <c r="BF73" s="58">
        <f>IF(BD73&gt;0, S73*(T73^(2-N73)), S73*(U73^(N73 + 2)))</f>
        <v>58.595701900248066</v>
      </c>
      <c r="BG73" s="46">
        <f>BD73/BE73</f>
        <v>5.0932011838489082</v>
      </c>
      <c r="BH73" s="59">
        <f>BB73/BC73</f>
        <v>0.79530057355713046</v>
      </c>
      <c r="BI73" s="84">
        <v>1145</v>
      </c>
      <c r="BJ73" s="84">
        <v>0</v>
      </c>
      <c r="BK73" s="84">
        <v>0</v>
      </c>
      <c r="BL73" s="10">
        <f>SUM(BI73:BK73)</f>
        <v>1145</v>
      </c>
      <c r="BM73" s="15">
        <f>AY73*$D$167</f>
        <v>841.08386461688156</v>
      </c>
      <c r="BN73" s="9">
        <f>BM73-BL73</f>
        <v>-303.91613538311844</v>
      </c>
      <c r="BO73" s="48">
        <f>IF(BN73&gt;0,V73,W73)</f>
        <v>65.326837643212514</v>
      </c>
      <c r="BP73" s="48">
        <f xml:space="preserve"> IF(BN73 &gt;0, S73*T73^(2-N73), S73*U73^(N73+2))</f>
        <v>67.100563189465205</v>
      </c>
      <c r="BQ73" s="48">
        <f>IF(BN73&gt;0, S73*T73^(3-N73), S73*U73^(N73+3))</f>
        <v>68.922448151157724</v>
      </c>
      <c r="BR73" s="46">
        <f>BN73/BP73</f>
        <v>-4.5292635551356044</v>
      </c>
      <c r="BS73" s="59">
        <f>BL73/BM73</f>
        <v>1.3613386823459679</v>
      </c>
      <c r="BT73" s="16">
        <f>BB73+BL73+BV73</f>
        <v>2353</v>
      </c>
      <c r="BU73" s="64">
        <f>BC73+BM73+BW73</f>
        <v>2395.1337739868341</v>
      </c>
      <c r="BV73" s="84">
        <v>0</v>
      </c>
      <c r="BW73" s="15">
        <f>AZ73*$D$170</f>
        <v>35.127328191626397</v>
      </c>
      <c r="BX73" s="37">
        <f>BW73-BV73</f>
        <v>35.127328191626397</v>
      </c>
      <c r="BY73" s="51">
        <f>BX73*(BX73&lt;&gt;0)</f>
        <v>35.127328191626397</v>
      </c>
      <c r="BZ73" s="26">
        <f>BY73/$BY$162</f>
        <v>2.748617229391738E-2</v>
      </c>
      <c r="CA73" s="47">
        <f>BZ73 * $BX$162</f>
        <v>35.127328191626397</v>
      </c>
      <c r="CB73" s="48">
        <f>IF(CA73&gt;0, V73, W73)</f>
        <v>61.046593282883741</v>
      </c>
      <c r="CC73" s="48">
        <f>IF(BX73&gt;0, S73*T73^(2-N73), S73*U73^(N73+2))</f>
        <v>58.595701900248066</v>
      </c>
      <c r="CD73" s="60">
        <f>CA73/CB73</f>
        <v>0.57541832070546362</v>
      </c>
      <c r="CE73" s="61">
        <v>0</v>
      </c>
      <c r="CF73" s="15">
        <f>AZ73*$CE$165</f>
        <v>22.502076974741637</v>
      </c>
      <c r="CG73" s="37">
        <f>CF73-CE73</f>
        <v>22.502076974741637</v>
      </c>
      <c r="CH73" s="51">
        <f>CG73*(CG73&lt;&gt;0)</f>
        <v>22.502076974741637</v>
      </c>
      <c r="CI73" s="26">
        <f>CH73/$CH$162</f>
        <v>3.5011789286979373E-3</v>
      </c>
      <c r="CJ73" s="47">
        <f>CI73 * $CG$162</f>
        <v>22.502076974741637</v>
      </c>
      <c r="CK73" s="48">
        <f>IF(CA73&gt;0,V73,W73)</f>
        <v>61.046593282883741</v>
      </c>
      <c r="CL73" s="60">
        <f>CJ73/CK73</f>
        <v>0.36860495835483054</v>
      </c>
      <c r="CM73" s="65">
        <f>N73</f>
        <v>0</v>
      </c>
      <c r="CN73" s="73">
        <f>BT73+BV73</f>
        <v>2353</v>
      </c>
      <c r="CO73">
        <f>E73/$E$162</f>
        <v>4.1779557275101013E-3</v>
      </c>
      <c r="CP73">
        <f>MAX(0,L73)</f>
        <v>0.50993334610309504</v>
      </c>
      <c r="CQ73">
        <f>CP73/$CP$162</f>
        <v>5.7127252008636635E-3</v>
      </c>
      <c r="CR73">
        <f>CO73*CQ73*AO73</f>
        <v>2.3867512972639637E-5</v>
      </c>
      <c r="CS73">
        <f>CR73/$CR$162</f>
        <v>5.1988843496408154E-3</v>
      </c>
      <c r="CT73" s="1">
        <f>$CT$164*CS73</f>
        <v>423.06441283637099</v>
      </c>
      <c r="CU73" s="84">
        <v>0</v>
      </c>
      <c r="CV73" s="1">
        <f>CT73-CU73</f>
        <v>423.06441283637099</v>
      </c>
      <c r="CW73">
        <f>CU73/CT73</f>
        <v>0</v>
      </c>
    </row>
    <row r="74" spans="1:101" x14ac:dyDescent="0.2">
      <c r="A74" s="28" t="s">
        <v>211</v>
      </c>
      <c r="B74">
        <v>0</v>
      </c>
      <c r="C74">
        <v>0</v>
      </c>
      <c r="D74">
        <v>0.36356372353176097</v>
      </c>
      <c r="E74">
        <v>0.63643627646823797</v>
      </c>
      <c r="F74">
        <v>0.58267090620031703</v>
      </c>
      <c r="G74">
        <v>0.58267090620031703</v>
      </c>
      <c r="H74">
        <v>0.50313414124529798</v>
      </c>
      <c r="I74">
        <v>0.15294609277057999</v>
      </c>
      <c r="J74">
        <v>0.27740295788428398</v>
      </c>
      <c r="K74">
        <v>0.40203809875816998</v>
      </c>
      <c r="L74">
        <v>0.85532744079400902</v>
      </c>
      <c r="M74">
        <v>0.86150201479428201</v>
      </c>
      <c r="N74" s="21">
        <v>0</v>
      </c>
      <c r="O74">
        <v>0.99923076993614901</v>
      </c>
      <c r="P74">
        <v>0.99405926114346499</v>
      </c>
      <c r="Q74">
        <v>1.0015021445393699</v>
      </c>
      <c r="R74">
        <v>1.01121217490675</v>
      </c>
      <c r="S74">
        <v>2.0099999904632502</v>
      </c>
      <c r="T74" s="27">
        <f>IF(C74,P74,R74)</f>
        <v>1.01121217490675</v>
      </c>
      <c r="U74" s="27">
        <f>IF(D74 = 0,O74,Q74)</f>
        <v>1.0015021445393699</v>
      </c>
      <c r="V74" s="39">
        <f>S74*T74^(1-N74)</f>
        <v>2.0325364619188897</v>
      </c>
      <c r="W74" s="38">
        <f>S74*U74^(N74+1)</f>
        <v>2.0130193009730579</v>
      </c>
      <c r="X74" s="44">
        <f>0.5 * (D74-MAX($D$3:$D$161))/(MIN($D$3:$D$161)-MAX($D$3:$D$161)) + 0.75</f>
        <v>1.0733021553477027</v>
      </c>
      <c r="Y74" s="44">
        <f>AVERAGE(D74, F74, G74, H74, I74, J74, K74)</f>
        <v>0.40920383237010388</v>
      </c>
      <c r="Z74" s="22">
        <f>AI74^N74</f>
        <v>1</v>
      </c>
      <c r="AA74" s="22">
        <f>(Z74+AB74)/2</f>
        <v>1</v>
      </c>
      <c r="AB74" s="22">
        <f>AM74^N74</f>
        <v>1</v>
      </c>
      <c r="AC74" s="22">
        <v>1</v>
      </c>
      <c r="AD74" s="22">
        <v>1</v>
      </c>
      <c r="AE74" s="22">
        <v>1</v>
      </c>
      <c r="AF74" s="22">
        <f>PERCENTILE($L$2:$L$161, 0.05)</f>
        <v>3.1959274844086248E-2</v>
      </c>
      <c r="AG74" s="22">
        <f>PERCENTILE($L$2:$L$161, 0.95)</f>
        <v>0.96084751578162397</v>
      </c>
      <c r="AH74" s="22">
        <f>MIN(MAX(L74,AF74), AG74)</f>
        <v>0.85532744079400902</v>
      </c>
      <c r="AI74" s="22">
        <f>AH74-$AH$162+1</f>
        <v>1.8233681659499228</v>
      </c>
      <c r="AJ74" s="22">
        <f>PERCENTILE($M$2:$M$161, 0.02)</f>
        <v>-1.0036119965489139</v>
      </c>
      <c r="AK74" s="22">
        <f>PERCENTILE($M$2:$M$161, 0.98)</f>
        <v>1.7030888460407052</v>
      </c>
      <c r="AL74" s="22">
        <f>MIN(MAX(M74,AJ74), AK74)</f>
        <v>0.86150201479428201</v>
      </c>
      <c r="AM74" s="22">
        <f>AL74-$AL$162 + 1</f>
        <v>2.8651140113431959</v>
      </c>
      <c r="AN74" s="46">
        <v>0</v>
      </c>
      <c r="AO74" s="68">
        <v>0.64</v>
      </c>
      <c r="AP74" s="49">
        <v>1</v>
      </c>
      <c r="AQ74" s="21">
        <v>1</v>
      </c>
      <c r="AR74" s="17">
        <f>(AI74^4)*AB74*AE74*AN74</f>
        <v>0</v>
      </c>
      <c r="AS74" s="17">
        <f>(AM74^4) *Z74*AC74*AO74</f>
        <v>43.126837063228749</v>
      </c>
      <c r="AT74" s="17">
        <f>(AM74^4)*AA74*AP74*AQ74</f>
        <v>67.385682911294921</v>
      </c>
      <c r="AU74" s="17">
        <f>MIN(AR74, 0.05*AR$162)</f>
        <v>0</v>
      </c>
      <c r="AV74" s="17">
        <f>MIN(AS74, 0.05*AS$162)</f>
        <v>43.126837063228749</v>
      </c>
      <c r="AW74" s="17">
        <f>MIN(AT74, 0.05*AT$162)</f>
        <v>67.385682911294921</v>
      </c>
      <c r="AX74" s="14">
        <f>AU74/$AU$162</f>
        <v>0</v>
      </c>
      <c r="AY74" s="14">
        <f>AV74/$AV$162</f>
        <v>1.207793497025442E-2</v>
      </c>
      <c r="AZ74" s="62">
        <f>AW74/$AW$162</f>
        <v>1.5002913540980628E-2</v>
      </c>
      <c r="BA74" s="21">
        <f>N74</f>
        <v>0</v>
      </c>
      <c r="BB74" s="84">
        <v>0</v>
      </c>
      <c r="BC74" s="15">
        <f>$D$168*AX74</f>
        <v>0</v>
      </c>
      <c r="BD74" s="19">
        <f>BC74-BB74</f>
        <v>0</v>
      </c>
      <c r="BE74" s="58">
        <f>(IF(BD74 &gt; 0, V74, W74))</f>
        <v>2.0130193009730579</v>
      </c>
      <c r="BF74" s="58">
        <f>IF(BD74&gt;0, S74*(T74^(2-N74)), S74*(U74^(N74 + 2)))</f>
        <v>2.016043146923661</v>
      </c>
      <c r="BG74" s="46">
        <f>BD74/BE74</f>
        <v>0</v>
      </c>
      <c r="BH74" s="59" t="e">
        <f>BB74/BC74</f>
        <v>#DIV/0!</v>
      </c>
      <c r="BI74" s="84">
        <v>0</v>
      </c>
      <c r="BJ74" s="84">
        <v>3393</v>
      </c>
      <c r="BK74" s="84">
        <v>0</v>
      </c>
      <c r="BL74" s="10">
        <f>SUM(BI74:BK74)</f>
        <v>3393</v>
      </c>
      <c r="BM74" s="15">
        <f>AY74*$D$167</f>
        <v>2306.6440206191892</v>
      </c>
      <c r="BN74" s="9">
        <f>BM74-BL74</f>
        <v>-1086.3559793808108</v>
      </c>
      <c r="BO74" s="48">
        <f>IF(BN74&gt;0,V74,W74)</f>
        <v>2.0130193009730579</v>
      </c>
      <c r="BP74" s="48">
        <f xml:space="preserve"> IF(BN74 &gt;0, S74*T74^(2-N74), S74*U74^(N74+2))</f>
        <v>2.016043146923661</v>
      </c>
      <c r="BQ74" s="48">
        <f>IF(BN74&gt;0, S74*T74^(3-N74), S74*U74^(N74+3))</f>
        <v>2.0190715351279462</v>
      </c>
      <c r="BR74" s="46">
        <f>BN74/BP74</f>
        <v>-538.85552054702453</v>
      </c>
      <c r="BS74" s="59">
        <f>BL74/BM74</f>
        <v>1.4709681986773115</v>
      </c>
      <c r="BT74" s="16">
        <f>BB74+BL74+BV74</f>
        <v>3395</v>
      </c>
      <c r="BU74" s="64">
        <f>BC74+BM74+BW74</f>
        <v>2457.168252175848</v>
      </c>
      <c r="BV74" s="84">
        <v>2</v>
      </c>
      <c r="BW74" s="15">
        <f>AZ74*$D$170</f>
        <v>150.52423155665863</v>
      </c>
      <c r="BX74" s="37">
        <f>BW74-BV74</f>
        <v>148.52423155665863</v>
      </c>
      <c r="BY74" s="51">
        <f>BX74*(BX74&lt;&gt;0)</f>
        <v>148.52423155665863</v>
      </c>
      <c r="BZ74" s="26">
        <f>BY74/$BY$162</f>
        <v>0.11621614362805845</v>
      </c>
      <c r="CA74" s="47">
        <f>BZ74 * $BX$162</f>
        <v>148.52423155665863</v>
      </c>
      <c r="CB74" s="48">
        <f>IF(CA74&gt;0, V74, W74)</f>
        <v>2.0325364619188897</v>
      </c>
      <c r="CC74" s="48">
        <f>IF(BX74&gt;0, S74*T74^(2-N74), S74*U74^(N74+2))</f>
        <v>2.0553256162342715</v>
      </c>
      <c r="CD74" s="60">
        <f>CA74/CB74</f>
        <v>73.073341777317466</v>
      </c>
      <c r="CE74" s="61">
        <v>0</v>
      </c>
      <c r="CF74" s="15">
        <f>AZ74*$CE$165</f>
        <v>96.423725327882494</v>
      </c>
      <c r="CG74" s="37">
        <f>CF74-CE74</f>
        <v>96.423725327882494</v>
      </c>
      <c r="CH74" s="51">
        <f>CG74*(CG74&lt;&gt;0)</f>
        <v>96.423725327882494</v>
      </c>
      <c r="CI74" s="26">
        <f>CH74/$CH$162</f>
        <v>1.5002913540980631E-2</v>
      </c>
      <c r="CJ74" s="47">
        <f>CI74 * $CG$162</f>
        <v>96.423725327882494</v>
      </c>
      <c r="CK74" s="48">
        <f>IF(CA74&gt;0,V74,W74)</f>
        <v>2.0325364619188897</v>
      </c>
      <c r="CL74" s="60">
        <f>CJ74/CK74</f>
        <v>47.440096221865652</v>
      </c>
      <c r="CM74" s="65">
        <f>N74</f>
        <v>0</v>
      </c>
      <c r="CN74" s="73">
        <f>BT74+BV74</f>
        <v>3397</v>
      </c>
      <c r="CO74">
        <f>E74/$E$162</f>
        <v>1.148519280860627E-2</v>
      </c>
      <c r="CP74">
        <f>MAX(0,L74)</f>
        <v>0.85532744079400902</v>
      </c>
      <c r="CQ74">
        <f>CP74/$CP$162</f>
        <v>9.5821359072804924E-3</v>
      </c>
      <c r="CR74">
        <f>CO74*CQ74*AO74</f>
        <v>7.0433714184566935E-5</v>
      </c>
      <c r="CS74">
        <f>CR74/$CR$162</f>
        <v>1.5342056576275189E-2</v>
      </c>
      <c r="CT74" s="1">
        <f>$CT$164*CS74</f>
        <v>1248.4751959509697</v>
      </c>
      <c r="CU74" s="84">
        <v>0</v>
      </c>
      <c r="CV74" s="1">
        <f>CT74-CU74</f>
        <v>1248.4751959509697</v>
      </c>
      <c r="CW74">
        <f>CU74/CT74</f>
        <v>0</v>
      </c>
    </row>
    <row r="75" spans="1:101" x14ac:dyDescent="0.2">
      <c r="A75" s="28" t="s">
        <v>307</v>
      </c>
      <c r="B75">
        <v>0</v>
      </c>
      <c r="C75">
        <v>1</v>
      </c>
      <c r="D75">
        <v>0.65681182580902897</v>
      </c>
      <c r="E75">
        <v>0.34318817419096997</v>
      </c>
      <c r="F75">
        <v>0.91140246324990004</v>
      </c>
      <c r="G75">
        <v>0.26301152165276098</v>
      </c>
      <c r="H75">
        <v>0.22273297116589999</v>
      </c>
      <c r="I75">
        <v>0.38821562891767603</v>
      </c>
      <c r="J75">
        <v>0.29405513170470698</v>
      </c>
      <c r="K75">
        <v>0.37943345852690102</v>
      </c>
      <c r="L75">
        <v>0.78333405855416505</v>
      </c>
      <c r="M75">
        <v>1.66541208477225</v>
      </c>
      <c r="N75" s="21">
        <v>0</v>
      </c>
      <c r="O75">
        <v>1.00597124282624</v>
      </c>
      <c r="P75">
        <v>1.00344614379858</v>
      </c>
      <c r="Q75">
        <v>1.0014163212232099</v>
      </c>
      <c r="R75">
        <v>0.99044403200000697</v>
      </c>
      <c r="S75">
        <v>230.28999328613199</v>
      </c>
      <c r="T75" s="27">
        <f>IF(C75,P75,R75)</f>
        <v>1.00344614379858</v>
      </c>
      <c r="U75" s="27">
        <f>IF(D75 = 0,O75,Q75)</f>
        <v>1.0014163212232099</v>
      </c>
      <c r="V75" s="39">
        <f>S75*T75^(1-N75)</f>
        <v>231.08360571837002</v>
      </c>
      <c r="W75" s="38">
        <f>S75*U75^(N75+1)</f>
        <v>230.61615789111599</v>
      </c>
      <c r="X75" s="44">
        <f>0.5 * (D75-MAX($D$3:$D$161))/(MIN($D$3:$D$161)-MAX($D$3:$D$161)) + 0.75</f>
        <v>0.92405449369662462</v>
      </c>
      <c r="Y75" s="44">
        <f>AVERAGE(D75, F75, G75, H75, I75, J75, K75)</f>
        <v>0.44509471443241055</v>
      </c>
      <c r="Z75" s="22">
        <f>AI75^N75</f>
        <v>1</v>
      </c>
      <c r="AA75" s="22">
        <f>(Z75+AB75)/2</f>
        <v>1</v>
      </c>
      <c r="AB75" s="22">
        <f>AM75^N75</f>
        <v>1</v>
      </c>
      <c r="AC75" s="22">
        <v>1</v>
      </c>
      <c r="AD75" s="22">
        <v>1</v>
      </c>
      <c r="AE75" s="22">
        <v>1</v>
      </c>
      <c r="AF75" s="22">
        <f>PERCENTILE($L$2:$L$161, 0.05)</f>
        <v>3.1959274844086248E-2</v>
      </c>
      <c r="AG75" s="22">
        <f>PERCENTILE($L$2:$L$161, 0.95)</f>
        <v>0.96084751578162397</v>
      </c>
      <c r="AH75" s="22">
        <f>MIN(MAX(L75,AF75), AG75)</f>
        <v>0.78333405855416505</v>
      </c>
      <c r="AI75" s="22">
        <f>AH75-$AH$162+1</f>
        <v>1.7513747837100788</v>
      </c>
      <c r="AJ75" s="22">
        <f>PERCENTILE($M$2:$M$161, 0.02)</f>
        <v>-1.0036119965489139</v>
      </c>
      <c r="AK75" s="22">
        <f>PERCENTILE($M$2:$M$161, 0.98)</f>
        <v>1.7030888460407052</v>
      </c>
      <c r="AL75" s="22">
        <f>MIN(MAX(M75,AJ75), AK75)</f>
        <v>1.66541208477225</v>
      </c>
      <c r="AM75" s="22">
        <f>AL75-$AL$162 + 1</f>
        <v>3.6690240813211639</v>
      </c>
      <c r="AN75" s="46">
        <v>0</v>
      </c>
      <c r="AO75" s="68">
        <v>0.64</v>
      </c>
      <c r="AP75" s="49">
        <v>1</v>
      </c>
      <c r="AQ75" s="21">
        <v>1</v>
      </c>
      <c r="AR75" s="17">
        <f>(AI75^4)*AB75*AE75*AN75</f>
        <v>0</v>
      </c>
      <c r="AS75" s="17">
        <f>(AM75^4) *Z75*AC75*AO75</f>
        <v>115.9797645788051</v>
      </c>
      <c r="AT75" s="17">
        <f>(AM75^4)*AA75*AP75*AQ75</f>
        <v>181.21838215438297</v>
      </c>
      <c r="AU75" s="17">
        <f>MIN(AR75, 0.05*AR$162)</f>
        <v>0</v>
      </c>
      <c r="AV75" s="17">
        <f>MIN(AS75, 0.05*AS$162)</f>
        <v>115.9797645788051</v>
      </c>
      <c r="AW75" s="17">
        <f>MIN(AT75, 0.05*AT$162)</f>
        <v>181.21838215438297</v>
      </c>
      <c r="AX75" s="14">
        <f>AU75/$AU$162</f>
        <v>0</v>
      </c>
      <c r="AY75" s="14">
        <f>AV75/$AV$162</f>
        <v>3.248084371210673E-2</v>
      </c>
      <c r="AZ75" s="62">
        <f>AW75/$AW$162</f>
        <v>4.0346904595113621E-2</v>
      </c>
      <c r="BA75" s="21">
        <f>N75</f>
        <v>0</v>
      </c>
      <c r="BB75" s="84">
        <v>0</v>
      </c>
      <c r="BC75" s="15">
        <f>$D$168*AX75</f>
        <v>0</v>
      </c>
      <c r="BD75" s="19">
        <f>BC75-BB75</f>
        <v>0</v>
      </c>
      <c r="BE75" s="58">
        <f>(IF(BD75 &gt; 0, V75, W75))</f>
        <v>230.61615789111599</v>
      </c>
      <c r="BF75" s="58">
        <f>IF(BD75&gt;0, S75*(T75^(2-N75)), S75*(U75^(N75 + 2)))</f>
        <v>230.94278444995228</v>
      </c>
      <c r="BG75" s="46">
        <f>BD75/BE75</f>
        <v>0</v>
      </c>
      <c r="BH75" s="59" t="e">
        <f>BB75/BC75</f>
        <v>#DIV/0!</v>
      </c>
      <c r="BI75" s="84">
        <v>0</v>
      </c>
      <c r="BJ75" s="84">
        <v>0</v>
      </c>
      <c r="BK75" s="84">
        <v>0</v>
      </c>
      <c r="BL75" s="10">
        <f>SUM(BI75:BK75)</f>
        <v>0</v>
      </c>
      <c r="BM75" s="15">
        <f>AY75*$D$167</f>
        <v>6203.191532138143</v>
      </c>
      <c r="BN75" s="9">
        <f>BM75-BL75</f>
        <v>6203.191532138143</v>
      </c>
      <c r="BO75" s="48">
        <f>IF(BN75&gt;0,V75,W75)</f>
        <v>231.08360571837002</v>
      </c>
      <c r="BP75" s="48">
        <f xml:space="preserve"> IF(BN75 &gt;0, S75*T75^(2-N75), S75*U75^(N75+2))</f>
        <v>231.87995305316986</v>
      </c>
      <c r="BQ75" s="48">
        <f>IF(BN75&gt;0, S75*T75^(3-N75), S75*U75^(N75+3))</f>
        <v>232.67904471539904</v>
      </c>
      <c r="BR75" s="46">
        <f>BN75/BP75</f>
        <v>26.75173705385285</v>
      </c>
      <c r="BS75" s="59">
        <f>BL75/BM75</f>
        <v>0</v>
      </c>
      <c r="BT75" s="16">
        <f>BB75+BL75+BV75</f>
        <v>0</v>
      </c>
      <c r="BU75" s="64">
        <f>BC75+BM75+BW75</f>
        <v>6607.9920259409182</v>
      </c>
      <c r="BV75" s="84">
        <v>0</v>
      </c>
      <c r="BW75" s="15">
        <f>AZ75*$D$170</f>
        <v>404.80049380277495</v>
      </c>
      <c r="BX75" s="37">
        <f>BW75-BV75</f>
        <v>404.80049380277495</v>
      </c>
      <c r="BY75" s="51">
        <f>BX75*(BX75&lt;&gt;0)</f>
        <v>404.80049380277495</v>
      </c>
      <c r="BZ75" s="26">
        <f>BY75/$BY$162</f>
        <v>0.31674530031516046</v>
      </c>
      <c r="CA75" s="47">
        <f>BZ75 * $BX$162</f>
        <v>404.80049380277495</v>
      </c>
      <c r="CB75" s="48">
        <f>IF(CA75&gt;0, V75, W75)</f>
        <v>231.08360571837002</v>
      </c>
      <c r="CC75" s="48">
        <f>IF(BX75&gt;0, S75*T75^(2-N75), S75*U75^(N75+2))</f>
        <v>231.87995305316986</v>
      </c>
      <c r="CD75" s="60">
        <f>CA75/CB75</f>
        <v>1.751749080357176</v>
      </c>
      <c r="CE75" s="61">
        <v>0</v>
      </c>
      <c r="CF75" s="15">
        <f>AZ75*$CE$165</f>
        <v>259.30955583279524</v>
      </c>
      <c r="CG75" s="37">
        <f>CF75-CE75</f>
        <v>259.30955583279524</v>
      </c>
      <c r="CH75" s="51">
        <f>CG75*(CG75&lt;&gt;0)</f>
        <v>259.30955583279524</v>
      </c>
      <c r="CI75" s="26">
        <f>CH75/$CH$162</f>
        <v>4.0346904595113635E-2</v>
      </c>
      <c r="CJ75" s="47">
        <f>CI75 * $CG$162</f>
        <v>259.30955583279524</v>
      </c>
      <c r="CK75" s="48">
        <f>IF(CA75&gt;0,V75,W75)</f>
        <v>231.08360571837002</v>
      </c>
      <c r="CL75" s="60">
        <f>CJ75/CK75</f>
        <v>1.1221460519740427</v>
      </c>
      <c r="CM75" s="65">
        <f>N75</f>
        <v>0</v>
      </c>
      <c r="CN75" s="73">
        <f>BT75+BV75</f>
        <v>0</v>
      </c>
      <c r="CO75">
        <f>E75/$E$162</f>
        <v>6.1932081748856021E-3</v>
      </c>
      <c r="CP75">
        <f>MAX(0,L75)</f>
        <v>0.78333405855416505</v>
      </c>
      <c r="CQ75">
        <f>CP75/$CP$162</f>
        <v>8.7756022452637767E-3</v>
      </c>
      <c r="CR75">
        <f>CO75*CQ75*AO75</f>
        <v>3.4783444201543721E-5</v>
      </c>
      <c r="CS75">
        <f>CR75/$CR$162</f>
        <v>7.5766211541734288E-3</v>
      </c>
      <c r="CT75" s="1">
        <f>$CT$164*CS75</f>
        <v>616.55512304201693</v>
      </c>
      <c r="CU75" s="84">
        <v>0</v>
      </c>
      <c r="CV75" s="1">
        <f>CT75-CU75</f>
        <v>616.55512304201693</v>
      </c>
      <c r="CW75">
        <f>CU75/CT75</f>
        <v>0</v>
      </c>
    </row>
    <row r="76" spans="1:101" x14ac:dyDescent="0.2">
      <c r="A76" s="28" t="s">
        <v>214</v>
      </c>
      <c r="B76">
        <v>1</v>
      </c>
      <c r="C76">
        <v>1</v>
      </c>
      <c r="D76">
        <v>0.75829005193767396</v>
      </c>
      <c r="E76">
        <v>0.24170994806232499</v>
      </c>
      <c r="F76">
        <v>0.97536750099324498</v>
      </c>
      <c r="G76">
        <v>0.32657926102502899</v>
      </c>
      <c r="H76">
        <v>0.35227747597158299</v>
      </c>
      <c r="I76">
        <v>0.83869619724195499</v>
      </c>
      <c r="J76">
        <v>0.54355660190210298</v>
      </c>
      <c r="K76">
        <v>0.553874802522211</v>
      </c>
      <c r="L76">
        <v>0.870811377983154</v>
      </c>
      <c r="M76">
        <v>3.7650095434387298E-2</v>
      </c>
      <c r="N76" s="21">
        <v>0</v>
      </c>
      <c r="O76">
        <v>1.01468382143142</v>
      </c>
      <c r="P76">
        <v>0.99339117077719596</v>
      </c>
      <c r="Q76">
        <v>1.01225306668777</v>
      </c>
      <c r="R76">
        <v>0.98655481424781999</v>
      </c>
      <c r="S76">
        <v>473.67001342773398</v>
      </c>
      <c r="T76" s="27">
        <f>IF(C76,P76,R76)</f>
        <v>0.99339117077719596</v>
      </c>
      <c r="U76" s="27">
        <f>IF(D76 = 0,O76,Q76)</f>
        <v>1.01225306668777</v>
      </c>
      <c r="V76" s="39">
        <f>S76*T76^(1-N76)</f>
        <v>470.53960920102679</v>
      </c>
      <c r="W76" s="38">
        <f>S76*U76^(N76+1)</f>
        <v>479.47392369026096</v>
      </c>
      <c r="X76" s="44">
        <f>0.5 * (D76-MAX($D$3:$D$161))/(MIN($D$3:$D$161)-MAX($D$3:$D$161)) + 0.75</f>
        <v>0.87240748271655177</v>
      </c>
      <c r="Y76" s="44">
        <f>AVERAGE(D76, F76, G76, H76, I76, J76, K76)</f>
        <v>0.6212345559419713</v>
      </c>
      <c r="Z76" s="22">
        <f>AI76^N76</f>
        <v>1</v>
      </c>
      <c r="AA76" s="22">
        <f>(Z76+AB76)/2</f>
        <v>1</v>
      </c>
      <c r="AB76" s="22">
        <f>AM76^N76</f>
        <v>1</v>
      </c>
      <c r="AC76" s="22">
        <v>1</v>
      </c>
      <c r="AD76" s="22">
        <v>1</v>
      </c>
      <c r="AE76" s="22">
        <v>1</v>
      </c>
      <c r="AF76" s="22">
        <f>PERCENTILE($L$2:$L$161, 0.05)</f>
        <v>3.1959274844086248E-2</v>
      </c>
      <c r="AG76" s="22">
        <f>PERCENTILE($L$2:$L$161, 0.95)</f>
        <v>0.96084751578162397</v>
      </c>
      <c r="AH76" s="22">
        <f>MIN(MAX(L76,AF76), AG76)</f>
        <v>0.870811377983154</v>
      </c>
      <c r="AI76" s="22">
        <f>AH76-$AH$162+1</f>
        <v>1.8388521031390677</v>
      </c>
      <c r="AJ76" s="22">
        <f>PERCENTILE($M$2:$M$161, 0.02)</f>
        <v>-1.0036119965489139</v>
      </c>
      <c r="AK76" s="22">
        <f>PERCENTILE($M$2:$M$161, 0.98)</f>
        <v>1.7030888460407052</v>
      </c>
      <c r="AL76" s="22">
        <f>MIN(MAX(M76,AJ76), AK76)</f>
        <v>3.7650095434387298E-2</v>
      </c>
      <c r="AM76" s="22">
        <f>AL76-$AL$162 + 1</f>
        <v>2.0412620919833011</v>
      </c>
      <c r="AN76" s="46">
        <v>1</v>
      </c>
      <c r="AO76" s="69">
        <v>1</v>
      </c>
      <c r="AP76" s="49">
        <v>1</v>
      </c>
      <c r="AQ76" s="21">
        <v>1</v>
      </c>
      <c r="AR76" s="17">
        <f>(AI76^4)*AB76*AE76*AN76</f>
        <v>11.433710803086838</v>
      </c>
      <c r="AS76" s="17">
        <f>(AM76^4) *Z76*AC76*AO76</f>
        <v>17.361813297389251</v>
      </c>
      <c r="AT76" s="17">
        <f>(AM76^4)*AA76*AP76*AQ76</f>
        <v>17.361813297389251</v>
      </c>
      <c r="AU76" s="17">
        <f>MIN(AR76, 0.05*AR$162)</f>
        <v>11.433710803086838</v>
      </c>
      <c r="AV76" s="17">
        <f>MIN(AS76, 0.05*AS$162)</f>
        <v>17.361813297389251</v>
      </c>
      <c r="AW76" s="17">
        <f>MIN(AT76, 0.05*AT$162)</f>
        <v>17.361813297389251</v>
      </c>
      <c r="AX76" s="14">
        <f>AU76/$AU$162</f>
        <v>2.65021235477849E-2</v>
      </c>
      <c r="AY76" s="14">
        <f>AV76/$AV$162</f>
        <v>4.8622821948229086E-3</v>
      </c>
      <c r="AZ76" s="62">
        <f>AW76/$AW$162</f>
        <v>3.8654766496655697E-3</v>
      </c>
      <c r="BA76" s="21">
        <f>N76</f>
        <v>0</v>
      </c>
      <c r="BB76" s="84">
        <v>3316</v>
      </c>
      <c r="BC76" s="15">
        <f>$D$168*AX76</f>
        <v>3639.6161331879434</v>
      </c>
      <c r="BD76" s="19">
        <f>BC76-BB76</f>
        <v>323.61613318794343</v>
      </c>
      <c r="BE76" s="58">
        <f>(IF(BD76 &gt; 0, V76, W76))</f>
        <v>470.53960920102679</v>
      </c>
      <c r="BF76" s="58">
        <f>IF(BD76&gt;0, S76*(T76^(2-N76)), S76*(U76^(N76 + 2)))</f>
        <v>467.42989328125225</v>
      </c>
      <c r="BG76" s="46">
        <f>BD76/BE76</f>
        <v>0.68775534909259084</v>
      </c>
      <c r="BH76" s="59">
        <f>BB76/BC76</f>
        <v>0.91108509212357847</v>
      </c>
      <c r="BI76" s="84">
        <v>2368</v>
      </c>
      <c r="BJ76" s="84">
        <v>0</v>
      </c>
      <c r="BK76" s="84">
        <v>0</v>
      </c>
      <c r="BL76" s="10">
        <f>SUM(BI76:BK76)</f>
        <v>2368</v>
      </c>
      <c r="BM76" s="15">
        <f>AY76*$D$167</f>
        <v>928.59865356727903</v>
      </c>
      <c r="BN76" s="9">
        <f>BM76-BL76</f>
        <v>-1439.4013464327209</v>
      </c>
      <c r="BO76" s="48">
        <f>IF(BN76&gt;0,V76,W76)</f>
        <v>479.47392369026096</v>
      </c>
      <c r="BP76" s="48">
        <f xml:space="preserve"> IF(BN76 &gt;0, S76*T76^(2-N76), S76*U76^(N76+2))</f>
        <v>485.34894965228443</v>
      </c>
      <c r="BQ76" s="48">
        <f>IF(BN76&gt;0, S76*T76^(3-N76), S76*U76^(N76+3))</f>
        <v>491.29596269921308</v>
      </c>
      <c r="BR76" s="46">
        <f>BN76/BP76</f>
        <v>-2.9657040516188244</v>
      </c>
      <c r="BS76" s="59">
        <f>BL76/BM76</f>
        <v>2.5500790798082211</v>
      </c>
      <c r="BT76" s="16">
        <f>BB76+BL76+BV76</f>
        <v>5684</v>
      </c>
      <c r="BU76" s="64">
        <f>BC76+BM76+BW76</f>
        <v>4606.9971139813169</v>
      </c>
      <c r="BV76" s="84">
        <v>0</v>
      </c>
      <c r="BW76" s="15">
        <f>AZ76*$D$170</f>
        <v>38.782327226094658</v>
      </c>
      <c r="BX76" s="37">
        <f>BW76-BV76</f>
        <v>38.782327226094658</v>
      </c>
      <c r="BY76" s="51">
        <f>BX76*(BX76&lt;&gt;0)</f>
        <v>38.782327226094658</v>
      </c>
      <c r="BZ76" s="26">
        <f>BY76/$BY$162</f>
        <v>3.0346108940606159E-2</v>
      </c>
      <c r="CA76" s="47">
        <f>BZ76 * $BX$162</f>
        <v>38.782327226094658</v>
      </c>
      <c r="CB76" s="48">
        <f>IF(CA76&gt;0, V76, W76)</f>
        <v>470.53960920102679</v>
      </c>
      <c r="CC76" s="48">
        <f>IF(BX76&gt;0, S76*T76^(2-N76), S76*U76^(N76+2))</f>
        <v>467.42989328125225</v>
      </c>
      <c r="CD76" s="60">
        <f>CA76/CB76</f>
        <v>8.242096195035907E-2</v>
      </c>
      <c r="CE76" s="61">
        <v>0</v>
      </c>
      <c r="CF76" s="15">
        <f>AZ76*$CE$165</f>
        <v>24.843418427400618</v>
      </c>
      <c r="CG76" s="37">
        <f>CF76-CE76</f>
        <v>24.843418427400618</v>
      </c>
      <c r="CH76" s="51">
        <f>CG76*(CG76&lt;&gt;0)</f>
        <v>24.843418427400618</v>
      </c>
      <c r="CI76" s="26">
        <f>CH76/$CH$162</f>
        <v>3.865476649665571E-3</v>
      </c>
      <c r="CJ76" s="47">
        <f>CI76 * $CG$162</f>
        <v>24.843418427400618</v>
      </c>
      <c r="CK76" s="48">
        <f>IF(CA76&gt;0,V76,W76)</f>
        <v>470.53960920102679</v>
      </c>
      <c r="CL76" s="60">
        <f>CJ76/CK76</f>
        <v>5.2797719770253944E-2</v>
      </c>
      <c r="CM76" s="65">
        <f>N76</f>
        <v>0</v>
      </c>
      <c r="CN76" s="73">
        <f>BT76+BV76</f>
        <v>5684</v>
      </c>
      <c r="CO76">
        <f>E76/$E$162</f>
        <v>4.3619219392384105E-3</v>
      </c>
      <c r="CP76">
        <f>MAX(0,L76)</f>
        <v>0.870811377983154</v>
      </c>
      <c r="CQ76">
        <f>CP76/$CP$162</f>
        <v>9.7556006921685461E-3</v>
      </c>
      <c r="CR76">
        <f>CO76*CQ76*AO76</f>
        <v>4.2553168689619406E-5</v>
      </c>
      <c r="CS76">
        <f>CR76/$CR$162</f>
        <v>9.2690429447631287E-3</v>
      </c>
      <c r="CT76" s="1">
        <f>$CT$164*CS76</f>
        <v>754.27763867304441</v>
      </c>
      <c r="CU76" s="84">
        <v>0</v>
      </c>
      <c r="CV76" s="1">
        <f>CT76-CU76</f>
        <v>754.27763867304441</v>
      </c>
      <c r="CW76">
        <f>CU76/CT76</f>
        <v>0</v>
      </c>
    </row>
    <row r="77" spans="1:101" x14ac:dyDescent="0.2">
      <c r="A77" s="28" t="s">
        <v>111</v>
      </c>
      <c r="B77">
        <v>1</v>
      </c>
      <c r="C77">
        <v>1</v>
      </c>
      <c r="D77">
        <v>0.76736111111111105</v>
      </c>
      <c r="E77">
        <v>0.23263888888888801</v>
      </c>
      <c r="F77">
        <v>0.79661016949152497</v>
      </c>
      <c r="G77">
        <v>0.39152542372881299</v>
      </c>
      <c r="H77">
        <v>0.59656652360514995</v>
      </c>
      <c r="I77">
        <v>0.45493562231759599</v>
      </c>
      <c r="J77">
        <v>0.52096003941776003</v>
      </c>
      <c r="K77">
        <v>0.53939095496404799</v>
      </c>
      <c r="L77">
        <v>3.3534373172144798E-2</v>
      </c>
      <c r="M77">
        <v>-1.32205033562713</v>
      </c>
      <c r="N77" s="21">
        <v>0</v>
      </c>
      <c r="O77">
        <v>1.0118839751839299</v>
      </c>
      <c r="P77">
        <v>0.99158032039620603</v>
      </c>
      <c r="Q77">
        <v>1.0024967828026501</v>
      </c>
      <c r="R77">
        <v>0.98356008368577796</v>
      </c>
      <c r="S77">
        <v>15.9600000381469</v>
      </c>
      <c r="T77" s="27">
        <f>IF(C77,P77,R77)</f>
        <v>0.99158032039620603</v>
      </c>
      <c r="U77" s="27">
        <f>IF(D77 = 0,O77,Q77)</f>
        <v>1.0024967828026501</v>
      </c>
      <c r="V77" s="39">
        <f>S77*T77^(1-N77)</f>
        <v>15.825621951349163</v>
      </c>
      <c r="W77" s="38">
        <f>S77*U77^(N77+1)</f>
        <v>15.99984869177244</v>
      </c>
      <c r="X77" s="44">
        <f>0.5 * (D77-MAX($D$3:$D$161))/(MIN($D$3:$D$161)-MAX($D$3:$D$161)) + 0.75</f>
        <v>0.86779079684605298</v>
      </c>
      <c r="Y77" s="44">
        <f>AVERAGE(D77, F77, G77, H77, I77, J77, K77)</f>
        <v>0.58104997780514334</v>
      </c>
      <c r="Z77" s="22">
        <f>AI77^N77</f>
        <v>1</v>
      </c>
      <c r="AA77" s="22">
        <f>(Z77+AB77)/2</f>
        <v>1</v>
      </c>
      <c r="AB77" s="22">
        <f>AM77^N77</f>
        <v>1</v>
      </c>
      <c r="AC77" s="22">
        <v>1</v>
      </c>
      <c r="AD77" s="22">
        <v>1</v>
      </c>
      <c r="AE77" s="22">
        <v>1</v>
      </c>
      <c r="AF77" s="22">
        <f>PERCENTILE($L$2:$L$161, 0.05)</f>
        <v>3.1959274844086248E-2</v>
      </c>
      <c r="AG77" s="22">
        <f>PERCENTILE($L$2:$L$161, 0.95)</f>
        <v>0.96084751578162397</v>
      </c>
      <c r="AH77" s="22">
        <f>MIN(MAX(L77,AF77), AG77)</f>
        <v>3.3534373172144798E-2</v>
      </c>
      <c r="AI77" s="22">
        <f>AH77-$AH$162+1</f>
        <v>1.0015750983280585</v>
      </c>
      <c r="AJ77" s="22">
        <f>PERCENTILE($M$2:$M$161, 0.02)</f>
        <v>-1.0036119965489139</v>
      </c>
      <c r="AK77" s="22">
        <f>PERCENTILE($M$2:$M$161, 0.98)</f>
        <v>1.7030888460407052</v>
      </c>
      <c r="AL77" s="22">
        <f>MIN(MAX(M77,AJ77), AK77)</f>
        <v>-1.0036119965489139</v>
      </c>
      <c r="AM77" s="22">
        <f>AL77-$AL$162 + 1</f>
        <v>1</v>
      </c>
      <c r="AN77" s="46">
        <v>1</v>
      </c>
      <c r="AO77" s="49">
        <v>1</v>
      </c>
      <c r="AP77" s="49">
        <v>1</v>
      </c>
      <c r="AQ77" s="21">
        <v>1</v>
      </c>
      <c r="AR77" s="17">
        <f>(AI77^4)*AB77*AE77*AN77</f>
        <v>1.0063152945577116</v>
      </c>
      <c r="AS77" s="17">
        <f>(AM77^4) *Z77*AC77*AO77</f>
        <v>1</v>
      </c>
      <c r="AT77" s="17">
        <f>(AM77^4)*AA77*AP77*AQ77</f>
        <v>1</v>
      </c>
      <c r="AU77" s="17">
        <f>MIN(AR77, 0.05*AR$162)</f>
        <v>1.0063152945577116</v>
      </c>
      <c r="AV77" s="17">
        <f>MIN(AS77, 0.05*AS$162)</f>
        <v>1</v>
      </c>
      <c r="AW77" s="17">
        <f>MIN(AT77, 0.05*AT$162)</f>
        <v>1</v>
      </c>
      <c r="AX77" s="14">
        <f>AU77/$AU$162</f>
        <v>2.3325316446865074E-3</v>
      </c>
      <c r="AY77" s="14">
        <f>AV77/$AV$162</f>
        <v>2.8005612729138521E-4</v>
      </c>
      <c r="AZ77" s="62">
        <f>AW77/$AW$162</f>
        <v>2.2264245003987188E-4</v>
      </c>
      <c r="BA77" s="21">
        <f>N77</f>
        <v>0</v>
      </c>
      <c r="BB77" s="84">
        <v>287</v>
      </c>
      <c r="BC77" s="15">
        <f>$D$168*AX77</f>
        <v>320.33356835973211</v>
      </c>
      <c r="BD77" s="19">
        <f>BC77-BB77</f>
        <v>33.333568359732112</v>
      </c>
      <c r="BE77" s="58">
        <f>(IF(BD77 &gt; 0, V77, W77))</f>
        <v>15.825621951349163</v>
      </c>
      <c r="BF77" s="58">
        <f>IF(BD77&gt;0, S77*(T77^(2-N77)), S77*(U77^(N77 + 2)))</f>
        <v>15.692375284988035</v>
      </c>
      <c r="BG77" s="46">
        <f>BD77/BE77</f>
        <v>2.1063038446264897</v>
      </c>
      <c r="BH77" s="59">
        <f>BB77/BC77</f>
        <v>0.89594107002142598</v>
      </c>
      <c r="BI77" s="84">
        <v>287</v>
      </c>
      <c r="BJ77" s="84">
        <v>255</v>
      </c>
      <c r="BK77" s="84">
        <v>0</v>
      </c>
      <c r="BL77" s="10">
        <f>SUM(BI77:BK77)</f>
        <v>542</v>
      </c>
      <c r="BM77" s="15">
        <f>AY77*$D$167</f>
        <v>53.485119190108747</v>
      </c>
      <c r="BN77" s="9">
        <f>BM77-BL77</f>
        <v>-488.51488080989122</v>
      </c>
      <c r="BO77" s="48">
        <f>IF(BN77&gt;0,V77,W77)</f>
        <v>15.99984869177244</v>
      </c>
      <c r="BP77" s="48">
        <f xml:space="preserve"> IF(BN77 &gt;0, S77*T77^(2-N77), S77*U77^(N77+2))</f>
        <v>16.039796838831062</v>
      </c>
      <c r="BQ77" s="48">
        <f>IF(BN77&gt;0, S77*T77^(3-N77), S77*U77^(N77+3))</f>
        <v>16.079844727736255</v>
      </c>
      <c r="BR77" s="46">
        <f>BN77/BP77</f>
        <v>-30.456425709036157</v>
      </c>
      <c r="BS77" s="59">
        <f>BL77/BM77</f>
        <v>10.133659758212422</v>
      </c>
      <c r="BT77" s="16">
        <f>BB77+BL77+BV77</f>
        <v>861</v>
      </c>
      <c r="BU77" s="64">
        <f>BC77+BM77+BW77</f>
        <v>376.05245925109091</v>
      </c>
      <c r="BV77" s="84">
        <v>32</v>
      </c>
      <c r="BW77" s="15">
        <f>AZ77*$D$170</f>
        <v>2.2337717012500344</v>
      </c>
      <c r="BX77" s="37">
        <f>BW77-BV77</f>
        <v>-29.766228298749965</v>
      </c>
      <c r="BY77" s="51">
        <f>BX77*(BX77&lt;&gt;0)</f>
        <v>-29.766228298749965</v>
      </c>
      <c r="BZ77" s="26">
        <f>BY77/$BY$162</f>
        <v>-2.3291258449726116E-2</v>
      </c>
      <c r="CA77" s="47">
        <f>BZ77 * $BX$162</f>
        <v>-29.766228298749965</v>
      </c>
      <c r="CB77" s="48">
        <f>IF(CA77&gt;0, V77, W77)</f>
        <v>15.99984869177244</v>
      </c>
      <c r="CC77" s="48">
        <f>IF(BX77&gt;0, S77*T77^(2-N77), S77*U77^(N77+2))</f>
        <v>16.039796838831062</v>
      </c>
      <c r="CD77" s="60">
        <f>CA77/CB77</f>
        <v>-1.8604068621009255</v>
      </c>
      <c r="CE77" s="61">
        <v>0</v>
      </c>
      <c r="CF77" s="15">
        <f>AZ77*$CE$165</f>
        <v>1.4309230264062565</v>
      </c>
      <c r="CG77" s="37">
        <f>CF77-CE77</f>
        <v>1.4309230264062565</v>
      </c>
      <c r="CH77" s="51">
        <f>CG77*(CG77&lt;&gt;0)</f>
        <v>1.4309230264062565</v>
      </c>
      <c r="CI77" s="26">
        <f>CH77/$CH$162</f>
        <v>2.2264245003987193E-4</v>
      </c>
      <c r="CJ77" s="47">
        <f>CI77 * $CG$162</f>
        <v>1.4309230264062565</v>
      </c>
      <c r="CK77" s="48">
        <f>IF(CA77&gt;0,V77,W77)</f>
        <v>15.99984869177244</v>
      </c>
      <c r="CL77" s="60">
        <f>CJ77/CK77</f>
        <v>8.9433534902244177E-2</v>
      </c>
      <c r="CM77" s="65">
        <f>N77</f>
        <v>0</v>
      </c>
      <c r="CN77" s="73">
        <f>BT77+BV77</f>
        <v>893</v>
      </c>
      <c r="CO77">
        <f>E77/$E$162</f>
        <v>4.1982246965806859E-3</v>
      </c>
      <c r="CP77">
        <f>MAX(0,L77)</f>
        <v>3.3534373172144798E-2</v>
      </c>
      <c r="CQ77">
        <f>CP77/$CP$162</f>
        <v>3.7568176346903777E-4</v>
      </c>
      <c r="CR77">
        <f>CO77*CQ77*AO77</f>
        <v>1.5771964574506981E-6</v>
      </c>
      <c r="CS77">
        <f>CR77/$CR$162</f>
        <v>3.435490739378249E-4</v>
      </c>
      <c r="CT77" s="1">
        <f>$CT$164*CS77</f>
        <v>27.956649440764441</v>
      </c>
      <c r="CU77" s="84">
        <v>0</v>
      </c>
      <c r="CV77" s="1">
        <f>CT77-CU77</f>
        <v>27.956649440764441</v>
      </c>
      <c r="CW77">
        <f>CU77/CT77</f>
        <v>0</v>
      </c>
    </row>
    <row r="78" spans="1:101" x14ac:dyDescent="0.2">
      <c r="A78" s="29" t="s">
        <v>151</v>
      </c>
      <c r="B78">
        <v>0</v>
      </c>
      <c r="C78">
        <v>0</v>
      </c>
      <c r="D78">
        <v>0.288453855373551</v>
      </c>
      <c r="E78">
        <v>0.71154614462644805</v>
      </c>
      <c r="F78">
        <v>0.42908224076281198</v>
      </c>
      <c r="G78">
        <v>0.81168057210965405</v>
      </c>
      <c r="H78">
        <v>0.31383201002925198</v>
      </c>
      <c r="I78">
        <v>0.26828249059757597</v>
      </c>
      <c r="J78">
        <v>0.29016483811773403</v>
      </c>
      <c r="K78">
        <v>0.41381269961190997</v>
      </c>
      <c r="L78">
        <v>0.59172331167471404</v>
      </c>
      <c r="M78">
        <v>-1.1779777299190801E-2</v>
      </c>
      <c r="N78" s="21">
        <v>0</v>
      </c>
      <c r="O78">
        <v>1.0107973454788499</v>
      </c>
      <c r="P78">
        <v>0.99480158921544404</v>
      </c>
      <c r="Q78">
        <v>1.0033426613751499</v>
      </c>
      <c r="R78">
        <v>0.99321309644989797</v>
      </c>
      <c r="S78">
        <v>315.47000122070301</v>
      </c>
      <c r="T78" s="27">
        <f>IF(C78,P78,R78)</f>
        <v>0.99321309644989797</v>
      </c>
      <c r="U78" s="27">
        <f>IF(D78 = 0,O78,Q78)</f>
        <v>1.0033426613751499</v>
      </c>
      <c r="V78" s="39">
        <f>S78*T78^(1-N78)</f>
        <v>313.32893674946752</v>
      </c>
      <c r="W78" s="38">
        <f>S78*U78^(N78+1)</f>
        <v>316.52451060880196</v>
      </c>
      <c r="X78" s="44">
        <f>0.5 * (D78-MAX($D$3:$D$161))/(MIN($D$3:$D$161)-MAX($D$3:$D$161)) + 0.75</f>
        <v>1.1115290768605126</v>
      </c>
      <c r="Y78" s="44">
        <f>AVERAGE(D78, F78, G78, H78, I78, J78, K78)</f>
        <v>0.40218695808606986</v>
      </c>
      <c r="Z78" s="22">
        <f>AI78^N78</f>
        <v>1</v>
      </c>
      <c r="AA78" s="22">
        <f>(Z78+AB78)/2</f>
        <v>1</v>
      </c>
      <c r="AB78" s="22">
        <f>AM78^N78</f>
        <v>1</v>
      </c>
      <c r="AC78" s="22">
        <v>1</v>
      </c>
      <c r="AD78" s="22">
        <v>1</v>
      </c>
      <c r="AE78" s="22">
        <v>1</v>
      </c>
      <c r="AF78" s="22">
        <f>PERCENTILE($L$2:$L$161, 0.05)</f>
        <v>3.1959274844086248E-2</v>
      </c>
      <c r="AG78" s="22">
        <f>PERCENTILE($L$2:$L$161, 0.95)</f>
        <v>0.96084751578162397</v>
      </c>
      <c r="AH78" s="22">
        <f>MIN(MAX(L78,AF78), AG78)</f>
        <v>0.59172331167471404</v>
      </c>
      <c r="AI78" s="22">
        <f>AH78-$AH$162+1</f>
        <v>1.5597640368306278</v>
      </c>
      <c r="AJ78" s="22">
        <f>PERCENTILE($M$2:$M$161, 0.02)</f>
        <v>-1.0036119965489139</v>
      </c>
      <c r="AK78" s="22">
        <f>PERCENTILE($M$2:$M$161, 0.98)</f>
        <v>1.7030888460407052</v>
      </c>
      <c r="AL78" s="22">
        <f>MIN(MAX(M78,AJ78), AK78)</f>
        <v>-1.1779777299190801E-2</v>
      </c>
      <c r="AM78" s="22">
        <f>AL78-$AL$162 + 1</f>
        <v>1.9918322192497231</v>
      </c>
      <c r="AN78" s="46">
        <v>1</v>
      </c>
      <c r="AO78" s="49">
        <v>1</v>
      </c>
      <c r="AP78" s="49">
        <v>1</v>
      </c>
      <c r="AQ78" s="21">
        <v>1</v>
      </c>
      <c r="AR78" s="17">
        <f>(AI78^4)*AB78*AE78*AN78</f>
        <v>5.9188265155084574</v>
      </c>
      <c r="AS78" s="17">
        <f>(AM78^4) *Z78*AC78*AO78</f>
        <v>15.740227764705056</v>
      </c>
      <c r="AT78" s="17">
        <f>(AM78^4)*AA78*AP78*AQ78</f>
        <v>15.740227764705056</v>
      </c>
      <c r="AU78" s="17">
        <f>MIN(AR78, 0.05*AR$162)</f>
        <v>5.9188265155084574</v>
      </c>
      <c r="AV78" s="17">
        <f>MIN(AS78, 0.05*AS$162)</f>
        <v>15.740227764705056</v>
      </c>
      <c r="AW78" s="17">
        <f>MIN(AT78, 0.05*AT$162)</f>
        <v>15.740227764705056</v>
      </c>
      <c r="AX78" s="14">
        <f>AU78/$AU$162</f>
        <v>1.3719209299010901E-2</v>
      </c>
      <c r="AY78" s="14">
        <f>AV78/$AV$162</f>
        <v>4.4081472304676348E-3</v>
      </c>
      <c r="AZ78" s="62">
        <f>AW78/$AW$162</f>
        <v>3.5044428737195498E-3</v>
      </c>
      <c r="BA78" s="21">
        <f>N78</f>
        <v>0</v>
      </c>
      <c r="BB78" s="84">
        <v>1577</v>
      </c>
      <c r="BC78" s="15">
        <f>$D$168*AX78</f>
        <v>1884.1001706610641</v>
      </c>
      <c r="BD78" s="19">
        <f>BC78-BB78</f>
        <v>307.10017066106411</v>
      </c>
      <c r="BE78" s="58">
        <f>(IF(BD78 &gt; 0, V78, W78))</f>
        <v>313.32893674946752</v>
      </c>
      <c r="BF78" s="58">
        <f>IF(BD78&gt;0, S78*(T78^(2-N78)), S78*(U78^(N78 + 2)))</f>
        <v>311.20240347629289</v>
      </c>
      <c r="BG78" s="46">
        <f>BD78/BE78</f>
        <v>0.98012068035266142</v>
      </c>
      <c r="BH78" s="59">
        <f>BB78/BC78</f>
        <v>0.83700432947080861</v>
      </c>
      <c r="BI78" s="84">
        <v>946</v>
      </c>
      <c r="BJ78" s="84">
        <v>0</v>
      </c>
      <c r="BK78" s="84">
        <v>0</v>
      </c>
      <c r="BL78" s="10">
        <f>SUM(BI78:BK78)</f>
        <v>946</v>
      </c>
      <c r="BM78" s="15">
        <f>AY78*$D$167</f>
        <v>841.86795807470889</v>
      </c>
      <c r="BN78" s="9">
        <f>BM78-BL78</f>
        <v>-104.13204192529111</v>
      </c>
      <c r="BO78" s="48">
        <f>IF(BN78&gt;0,V78,W78)</f>
        <v>316.52451060880196</v>
      </c>
      <c r="BP78" s="48">
        <f xml:space="preserve"> IF(BN78 &gt;0, S78*T78^(2-N78), S78*U78^(N78+2))</f>
        <v>317.58254486470224</v>
      </c>
      <c r="BQ78" s="48">
        <f>IF(BN78&gt;0, S78*T78^(3-N78), S78*U78^(N78+3))</f>
        <v>318.64411577084331</v>
      </c>
      <c r="BR78" s="46">
        <f>BN78/BP78</f>
        <v>-0.32788968918192229</v>
      </c>
      <c r="BS78" s="59">
        <f>BL78/BM78</f>
        <v>1.1236916560685284</v>
      </c>
      <c r="BT78" s="16">
        <f>BB78+BL78+BV78</f>
        <v>2523</v>
      </c>
      <c r="BU78" s="64">
        <f>BC78+BM78+BW78</f>
        <v>2761.1282040878014</v>
      </c>
      <c r="BV78" s="84">
        <v>0</v>
      </c>
      <c r="BW78" s="15">
        <f>AZ78*$D$170</f>
        <v>35.160075352028244</v>
      </c>
      <c r="BX78" s="37">
        <f>BW78-BV78</f>
        <v>35.160075352028244</v>
      </c>
      <c r="BY78" s="51">
        <f>BX78*(BX78&lt;&gt;0)</f>
        <v>35.160075352028244</v>
      </c>
      <c r="BZ78" s="26">
        <f>BY78/$BY$162</f>
        <v>2.7511796050100356E-2</v>
      </c>
      <c r="CA78" s="47">
        <f>BZ78 * $BX$162</f>
        <v>35.160075352028244</v>
      </c>
      <c r="CB78" s="48">
        <f>IF(CA78&gt;0, V78, W78)</f>
        <v>313.32893674946752</v>
      </c>
      <c r="CC78" s="48">
        <f>IF(BX78&gt;0, S78*T78^(2-N78), S78*U78^(N78+2))</f>
        <v>311.20240347629289</v>
      </c>
      <c r="CD78" s="60">
        <f>CA78/CB78</f>
        <v>0.11221458099844012</v>
      </c>
      <c r="CE78" s="61">
        <v>0</v>
      </c>
      <c r="CF78" s="15">
        <f>AZ78*$CE$165</f>
        <v>22.523054349395547</v>
      </c>
      <c r="CG78" s="37">
        <f>CF78-CE78</f>
        <v>22.523054349395547</v>
      </c>
      <c r="CH78" s="51">
        <f>CG78*(CG78&lt;&gt;0)</f>
        <v>22.523054349395547</v>
      </c>
      <c r="CI78" s="26">
        <f>CH78/$CH$162</f>
        <v>3.5044428737195511E-3</v>
      </c>
      <c r="CJ78" s="47">
        <f>CI78 * $CG$162</f>
        <v>22.523054349395547</v>
      </c>
      <c r="CK78" s="48">
        <f>IF(CA78&gt;0,V78,W78)</f>
        <v>313.32893674946752</v>
      </c>
      <c r="CL78" s="60">
        <f>CJ78/CK78</f>
        <v>7.1883096987638256E-2</v>
      </c>
      <c r="CM78" s="65">
        <f>N78</f>
        <v>0</v>
      </c>
      <c r="CN78" s="73">
        <f>BT78+BV78</f>
        <v>2523</v>
      </c>
      <c r="CO78">
        <f>E78/$E$162</f>
        <v>1.2840633014518371E-2</v>
      </c>
      <c r="CP78">
        <f>MAX(0,L78)</f>
        <v>0.59172331167471404</v>
      </c>
      <c r="CQ78">
        <f>CP78/$CP$162</f>
        <v>6.6290088702283551E-3</v>
      </c>
      <c r="CR78">
        <f>CO78*CQ78*AO78</f>
        <v>8.5120670152589344E-5</v>
      </c>
      <c r="CS78">
        <f>CR78/$CR$162</f>
        <v>1.8541207891854043E-2</v>
      </c>
      <c r="CT78" s="1">
        <f>$CT$164*CS78</f>
        <v>1508.8093334075145</v>
      </c>
      <c r="CU78" s="84">
        <v>1262</v>
      </c>
      <c r="CV78" s="1">
        <f>CT78-CU78</f>
        <v>246.80933340751449</v>
      </c>
      <c r="CW78">
        <f>CU78/CT78</f>
        <v>0.83642112496075494</v>
      </c>
    </row>
    <row r="79" spans="1:101" x14ac:dyDescent="0.2">
      <c r="A79" s="29" t="s">
        <v>254</v>
      </c>
      <c r="B79">
        <v>1</v>
      </c>
      <c r="C79">
        <v>1</v>
      </c>
      <c r="D79">
        <v>0.87095485417498997</v>
      </c>
      <c r="E79">
        <v>0.12904514582501</v>
      </c>
      <c r="F79">
        <v>0.94874851013110795</v>
      </c>
      <c r="G79">
        <v>0.35836313071116399</v>
      </c>
      <c r="H79">
        <v>0.733806936899289</v>
      </c>
      <c r="I79">
        <v>0.86251567070622603</v>
      </c>
      <c r="J79">
        <v>0.79556268285319398</v>
      </c>
      <c r="K79">
        <v>0.68109204687982605</v>
      </c>
      <c r="L79">
        <v>0.88045135399926799</v>
      </c>
      <c r="M79">
        <v>0.661585895531559</v>
      </c>
      <c r="N79" s="21">
        <v>0</v>
      </c>
      <c r="O79">
        <v>1.0030573285993101</v>
      </c>
      <c r="P79">
        <v>0.99335485841003002</v>
      </c>
      <c r="Q79">
        <v>1.01024549019004</v>
      </c>
      <c r="R79">
        <v>0.99970816562268205</v>
      </c>
      <c r="S79">
        <v>375.51998901367102</v>
      </c>
      <c r="T79" s="27">
        <f>IF(C79,P79,R79)</f>
        <v>0.99335485841003002</v>
      </c>
      <c r="U79" s="27">
        <f>IF(D79 = 0,O79,Q79)</f>
        <v>1.01024549019004</v>
      </c>
      <c r="V79" s="39">
        <f>S79*T79^(1-N79)</f>
        <v>373.02460551681122</v>
      </c>
      <c r="W79" s="38">
        <f>S79*U79^(N79+1)</f>
        <v>379.36737537727453</v>
      </c>
      <c r="X79" s="44">
        <f>0.5 * (D79-MAX($D$3:$D$161))/(MIN($D$3:$D$161)-MAX($D$3:$D$161)) + 0.75</f>
        <v>0.81506710044733621</v>
      </c>
      <c r="Y79" s="44">
        <f>AVERAGE(D79, F79, G79, H79, I79, J79, K79)</f>
        <v>0.75014911890797087</v>
      </c>
      <c r="Z79" s="22">
        <f>AI79^N79</f>
        <v>1</v>
      </c>
      <c r="AA79" s="22">
        <f>(Z79+AB79)/2</f>
        <v>1</v>
      </c>
      <c r="AB79" s="22">
        <f>AM79^N79</f>
        <v>1</v>
      </c>
      <c r="AC79" s="22">
        <v>1</v>
      </c>
      <c r="AD79" s="22">
        <v>1</v>
      </c>
      <c r="AE79" s="22">
        <v>1</v>
      </c>
      <c r="AF79" s="22">
        <f>PERCENTILE($L$2:$L$161, 0.05)</f>
        <v>3.1959274844086248E-2</v>
      </c>
      <c r="AG79" s="22">
        <f>PERCENTILE($L$2:$L$161, 0.95)</f>
        <v>0.96084751578162397</v>
      </c>
      <c r="AH79" s="22">
        <f>MIN(MAX(L79,AF79), AG79)</f>
        <v>0.88045135399926799</v>
      </c>
      <c r="AI79" s="22">
        <f>AH79-$AH$162+1</f>
        <v>1.8484920791551818</v>
      </c>
      <c r="AJ79" s="22">
        <f>PERCENTILE($M$2:$M$161, 0.02)</f>
        <v>-1.0036119965489139</v>
      </c>
      <c r="AK79" s="22">
        <f>PERCENTILE($M$2:$M$161, 0.98)</f>
        <v>1.7030888460407052</v>
      </c>
      <c r="AL79" s="22">
        <f>MIN(MAX(M79,AJ79), AK79)</f>
        <v>0.661585895531559</v>
      </c>
      <c r="AM79" s="22">
        <f>AL79-$AL$162 + 1</f>
        <v>2.6651978920804726</v>
      </c>
      <c r="AN79" s="46">
        <v>0</v>
      </c>
      <c r="AO79" s="49">
        <v>1</v>
      </c>
      <c r="AP79" s="49">
        <v>1</v>
      </c>
      <c r="AQ79" s="21">
        <v>1</v>
      </c>
      <c r="AR79" s="17">
        <f>(AI79^4)*AB79*AE79*AN79</f>
        <v>0</v>
      </c>
      <c r="AS79" s="17">
        <f>(AM79^4) *Z79*AC79*AO79</f>
        <v>50.456583973206719</v>
      </c>
      <c r="AT79" s="17">
        <f>(AM79^4)*AA79*AP79*AQ79</f>
        <v>50.456583973206719</v>
      </c>
      <c r="AU79" s="17">
        <f>MIN(AR79, 0.05*AR$162)</f>
        <v>0</v>
      </c>
      <c r="AV79" s="17">
        <f>MIN(AS79, 0.05*AS$162)</f>
        <v>50.456583973206719</v>
      </c>
      <c r="AW79" s="17">
        <f>MIN(AT79, 0.05*AT$162)</f>
        <v>50.456583973206719</v>
      </c>
      <c r="AX79" s="14">
        <f>AU79/$AU$162</f>
        <v>0</v>
      </c>
      <c r="AY79" s="14">
        <f>AV79/$AV$162</f>
        <v>1.4130675503888848E-2</v>
      </c>
      <c r="AZ79" s="62">
        <f>AW79/$AW$162</f>
        <v>1.1233777476437277E-2</v>
      </c>
      <c r="BA79" s="21">
        <f>N79</f>
        <v>0</v>
      </c>
      <c r="BB79" s="84">
        <v>0</v>
      </c>
      <c r="BC79" s="15">
        <f>$D$168*AX79</f>
        <v>0</v>
      </c>
      <c r="BD79" s="19">
        <f>BC79-BB79</f>
        <v>0</v>
      </c>
      <c r="BE79" s="58">
        <f>(IF(BD79 &gt; 0, V79, W79))</f>
        <v>379.36737537727453</v>
      </c>
      <c r="BF79" s="58">
        <f>IF(BD79&gt;0, S79*(T79^(2-N79)), S79*(U79^(N79 + 2)))</f>
        <v>383.25418010012356</v>
      </c>
      <c r="BG79" s="46">
        <f>BD79/BE79</f>
        <v>0</v>
      </c>
      <c r="BH79" s="59" t="e">
        <f>BB79/BC79</f>
        <v>#DIV/0!</v>
      </c>
      <c r="BI79" s="84">
        <v>0</v>
      </c>
      <c r="BJ79" s="84">
        <v>0</v>
      </c>
      <c r="BK79" s="84">
        <v>0</v>
      </c>
      <c r="BL79" s="10">
        <f>SUM(BI79:BK79)</f>
        <v>0</v>
      </c>
      <c r="BM79" s="15">
        <f>AY79*$D$167</f>
        <v>2698.676407732692</v>
      </c>
      <c r="BN79" s="9">
        <f>BM79-BL79</f>
        <v>2698.676407732692</v>
      </c>
      <c r="BO79" s="48">
        <f>IF(BN79&gt;0,V79,W79)</f>
        <v>373.02460551681122</v>
      </c>
      <c r="BP79" s="48">
        <f xml:space="preserve"> IF(BN79 &gt;0, S79*T79^(2-N79), S79*U79^(N79+2))</f>
        <v>370.54580419660931</v>
      </c>
      <c r="BQ79" s="48">
        <f>IF(BN79&gt;0, S79*T79^(3-N79), S79*U79^(N79+3))</f>
        <v>368.08347486215354</v>
      </c>
      <c r="BR79" s="46">
        <f>BN79/BP79</f>
        <v>7.2829765636768373</v>
      </c>
      <c r="BS79" s="59">
        <f>BL79/BM79</f>
        <v>0</v>
      </c>
      <c r="BT79" s="16">
        <f>BB79+BL79+BV79</f>
        <v>0</v>
      </c>
      <c r="BU79" s="64">
        <f>BC79+BM79+BW79</f>
        <v>2811.3848971537873</v>
      </c>
      <c r="BV79" s="84">
        <v>0</v>
      </c>
      <c r="BW79" s="15">
        <f>AZ79*$D$170</f>
        <v>112.70848942109519</v>
      </c>
      <c r="BX79" s="37">
        <f>BW79-BV79</f>
        <v>112.70848942109519</v>
      </c>
      <c r="BY79" s="51">
        <f>BX79*(BX79&lt;&gt;0)</f>
        <v>112.70848942109519</v>
      </c>
      <c r="BZ79" s="26">
        <f>BY79/$BY$162</f>
        <v>8.8191306276287351E-2</v>
      </c>
      <c r="CA79" s="47">
        <f>BZ79 * $BX$162</f>
        <v>112.70848942109519</v>
      </c>
      <c r="CB79" s="48">
        <f>IF(CA79&gt;0, V79, W79)</f>
        <v>373.02460551681122</v>
      </c>
      <c r="CC79" s="48">
        <f>IF(BX79&gt;0, S79*T79^(2-N79), S79*U79^(N79+2))</f>
        <v>370.54580419660931</v>
      </c>
      <c r="CD79" s="60">
        <f>CA79/CB79</f>
        <v>0.3021476003303909</v>
      </c>
      <c r="CE79" s="61">
        <v>0</v>
      </c>
      <c r="CF79" s="15">
        <f>AZ79*$CE$165</f>
        <v>72.199487841062378</v>
      </c>
      <c r="CG79" s="37">
        <f>CF79-CE79</f>
        <v>72.199487841062378</v>
      </c>
      <c r="CH79" s="51">
        <f>CG79*(CG79&lt;&gt;0)</f>
        <v>72.199487841062378</v>
      </c>
      <c r="CI79" s="26">
        <f>CH79/$CH$162</f>
        <v>1.1233777476437281E-2</v>
      </c>
      <c r="CJ79" s="47">
        <f>CI79 * $CG$162</f>
        <v>72.199487841062378</v>
      </c>
      <c r="CK79" s="48">
        <f>IF(CA79&gt;0,V79,W79)</f>
        <v>373.02460551681122</v>
      </c>
      <c r="CL79" s="60">
        <f>CJ79/CK79</f>
        <v>0.19355154264162486</v>
      </c>
      <c r="CM79" s="65">
        <f>N79</f>
        <v>0</v>
      </c>
      <c r="CN79" s="73">
        <f>BT79+BV79</f>
        <v>0</v>
      </c>
      <c r="CO79">
        <f>E79/$E$162</f>
        <v>2.3287616303702616E-3</v>
      </c>
      <c r="CP79">
        <f>MAX(0,L79)</f>
        <v>0.88045135399926799</v>
      </c>
      <c r="CQ79">
        <f>CP79/$CP$162</f>
        <v>9.863596245594939E-3</v>
      </c>
      <c r="CR79">
        <f>CO79*CQ79*AO79</f>
        <v>2.296996447420566E-5</v>
      </c>
      <c r="CS79">
        <f>CR79/$CR$162</f>
        <v>5.003377978830369E-3</v>
      </c>
      <c r="CT79" s="1">
        <f>$CT$164*CS79</f>
        <v>407.15488640530009</v>
      </c>
      <c r="CU79" s="84">
        <v>0</v>
      </c>
      <c r="CV79" s="1">
        <f>CT79-CU79</f>
        <v>407.15488640530009</v>
      </c>
      <c r="CW79">
        <f>CU79/CT79</f>
        <v>0</v>
      </c>
    </row>
    <row r="80" spans="1:101" x14ac:dyDescent="0.2">
      <c r="A80" s="29" t="s">
        <v>267</v>
      </c>
      <c r="B80">
        <v>1</v>
      </c>
      <c r="C80">
        <v>1</v>
      </c>
      <c r="D80">
        <v>0.76388333999200897</v>
      </c>
      <c r="E80">
        <v>0.23611666000799</v>
      </c>
      <c r="F80">
        <v>0.84227254668255802</v>
      </c>
      <c r="G80">
        <v>0.49066348827969802</v>
      </c>
      <c r="H80">
        <v>0.44588382783117397</v>
      </c>
      <c r="I80">
        <v>0.80234015879648901</v>
      </c>
      <c r="J80">
        <v>0.59812248012163105</v>
      </c>
      <c r="K80">
        <v>0.62008918887856201</v>
      </c>
      <c r="L80">
        <v>0.78621697582523198</v>
      </c>
      <c r="M80">
        <v>-0.38338404368482698</v>
      </c>
      <c r="N80" s="21">
        <v>0</v>
      </c>
      <c r="O80">
        <v>1.0074595326337601</v>
      </c>
      <c r="P80">
        <v>0.99701500695770895</v>
      </c>
      <c r="Q80">
        <v>1.0328521572518601</v>
      </c>
      <c r="R80">
        <v>0.98483410367609803</v>
      </c>
      <c r="S80">
        <v>156.75</v>
      </c>
      <c r="T80" s="27">
        <f>IF(C80,P80,R80)</f>
        <v>0.99701500695770895</v>
      </c>
      <c r="U80" s="27">
        <f>IF(D80 = 0,O80,Q80)</f>
        <v>1.0328521572518601</v>
      </c>
      <c r="V80" s="39">
        <f>S80*T80^(1-N80)</f>
        <v>156.28210234062087</v>
      </c>
      <c r="W80" s="38">
        <f>S80*U80^(N80+1)</f>
        <v>161.89957564922906</v>
      </c>
      <c r="X80" s="44">
        <f>0.5 * (D80-MAX($D$3:$D$161))/(MIN($D$3:$D$161)-MAX($D$3:$D$161)) + 0.75</f>
        <v>0.86956079707198075</v>
      </c>
      <c r="Y80" s="44">
        <f>AVERAGE(D80, F80, G80, H80, I80, J80, K80)</f>
        <v>0.65189357579744578</v>
      </c>
      <c r="Z80" s="22">
        <f>AI80^N80</f>
        <v>1</v>
      </c>
      <c r="AA80" s="22">
        <f>(Z80+AB80)/2</f>
        <v>1</v>
      </c>
      <c r="AB80" s="22">
        <f>AM80^N80</f>
        <v>1</v>
      </c>
      <c r="AC80" s="22">
        <v>1</v>
      </c>
      <c r="AD80" s="22">
        <v>1</v>
      </c>
      <c r="AE80" s="22">
        <v>1</v>
      </c>
      <c r="AF80" s="22">
        <f>PERCENTILE($L$2:$L$161, 0.05)</f>
        <v>3.1959274844086248E-2</v>
      </c>
      <c r="AG80" s="22">
        <f>PERCENTILE($L$2:$L$161, 0.95)</f>
        <v>0.96084751578162397</v>
      </c>
      <c r="AH80" s="22">
        <f>MIN(MAX(L80,AF80), AG80)</f>
        <v>0.78621697582523198</v>
      </c>
      <c r="AI80" s="22">
        <f>AH80-$AH$162+1</f>
        <v>1.7542577009811458</v>
      </c>
      <c r="AJ80" s="22">
        <f>PERCENTILE($M$2:$M$161, 0.02)</f>
        <v>-1.0036119965489139</v>
      </c>
      <c r="AK80" s="22">
        <f>PERCENTILE($M$2:$M$161, 0.98)</f>
        <v>1.7030888460407052</v>
      </c>
      <c r="AL80" s="22">
        <f>MIN(MAX(M80,AJ80), AK80)</f>
        <v>-0.38338404368482698</v>
      </c>
      <c r="AM80" s="22">
        <f>AL80-$AL$162 + 1</f>
        <v>1.6202279528640868</v>
      </c>
      <c r="AN80" s="46">
        <v>0</v>
      </c>
      <c r="AO80" s="49">
        <v>1</v>
      </c>
      <c r="AP80" s="49">
        <v>1</v>
      </c>
      <c r="AQ80" s="21">
        <v>1</v>
      </c>
      <c r="AR80" s="17">
        <f>(AI80^4)*AB80*AE80*AN80</f>
        <v>0</v>
      </c>
      <c r="AS80" s="17">
        <f>(AM80^4) *Z80*AC80*AO80</f>
        <v>6.8913527702365807</v>
      </c>
      <c r="AT80" s="17">
        <f>(AM80^4)*AA80*AP80*AQ80</f>
        <v>6.8913527702365807</v>
      </c>
      <c r="AU80" s="17">
        <f>MIN(AR80, 0.05*AR$162)</f>
        <v>0</v>
      </c>
      <c r="AV80" s="17">
        <f>MIN(AS80, 0.05*AS$162)</f>
        <v>6.8913527702365807</v>
      </c>
      <c r="AW80" s="17">
        <f>MIN(AT80, 0.05*AT$162)</f>
        <v>6.8913527702365807</v>
      </c>
      <c r="AX80" s="14">
        <f>AU80/$AU$162</f>
        <v>0</v>
      </c>
      <c r="AY80" s="14">
        <f>AV80/$AV$162</f>
        <v>1.929965568631216E-3</v>
      </c>
      <c r="AZ80" s="62">
        <f>AW80/$AW$162</f>
        <v>1.5343076648545307E-3</v>
      </c>
      <c r="BA80" s="21">
        <f>N80</f>
        <v>0</v>
      </c>
      <c r="BB80" s="84">
        <v>0</v>
      </c>
      <c r="BC80" s="15">
        <f>$D$168*AX80</f>
        <v>0</v>
      </c>
      <c r="BD80" s="19">
        <f>BC80-BB80</f>
        <v>0</v>
      </c>
      <c r="BE80" s="58">
        <f>(IF(BD80 &gt; 0, V80, W80))</f>
        <v>161.89957564922906</v>
      </c>
      <c r="BF80" s="58">
        <f>IF(BD80&gt;0, S80*(T80^(2-N80)), S80*(U80^(N80 + 2)))</f>
        <v>167.21832596746697</v>
      </c>
      <c r="BG80" s="46">
        <f>BD80/BE80</f>
        <v>0</v>
      </c>
      <c r="BH80" s="59" t="e">
        <f>BB80/BC80</f>
        <v>#DIV/0!</v>
      </c>
      <c r="BI80" s="84">
        <v>0</v>
      </c>
      <c r="BJ80" s="84">
        <v>0</v>
      </c>
      <c r="BK80" s="84">
        <v>0</v>
      </c>
      <c r="BL80" s="10">
        <f>SUM(BI80:BK80)</f>
        <v>0</v>
      </c>
      <c r="BM80" s="15">
        <f>AY80*$D$167</f>
        <v>368.58482429718964</v>
      </c>
      <c r="BN80" s="9">
        <f>BM80-BL80</f>
        <v>368.58482429718964</v>
      </c>
      <c r="BO80" s="48">
        <f>IF(BN80&gt;0,V80,W80)</f>
        <v>156.28210234062087</v>
      </c>
      <c r="BP80" s="48">
        <f xml:space="preserve"> IF(BN80 &gt;0, S80*T80^(2-N80), S80*U80^(N80+2))</f>
        <v>155.8156013524995</v>
      </c>
      <c r="BQ80" s="48">
        <f>IF(BN80&gt;0, S80*T80^(3-N80), S80*U80^(N80+3))</f>
        <v>155.3504928665819</v>
      </c>
      <c r="BR80" s="46">
        <f>BN80/BP80</f>
        <v>2.3655193773782974</v>
      </c>
      <c r="BS80" s="59">
        <f>BL80/BM80</f>
        <v>0</v>
      </c>
      <c r="BT80" s="16">
        <f>BB80+BL80+BV80</f>
        <v>0</v>
      </c>
      <c r="BU80" s="64">
        <f>BC80+BM80+BW80</f>
        <v>383.97853309867514</v>
      </c>
      <c r="BV80" s="84">
        <v>0</v>
      </c>
      <c r="BW80" s="15">
        <f>AZ80*$D$170</f>
        <v>15.393708801485507</v>
      </c>
      <c r="BX80" s="37">
        <f>BW80-BV80</f>
        <v>15.393708801485507</v>
      </c>
      <c r="BY80" s="51">
        <f>BX80*(BX80&lt;&gt;0)</f>
        <v>15.393708801485507</v>
      </c>
      <c r="BZ80" s="26">
        <f>BY80/$BY$162</f>
        <v>1.2045155556717929E-2</v>
      </c>
      <c r="CA80" s="47">
        <f>BZ80 * $BX$162</f>
        <v>15.393708801485507</v>
      </c>
      <c r="CB80" s="48">
        <f>IF(CA80&gt;0, V80, W80)</f>
        <v>156.28210234062087</v>
      </c>
      <c r="CC80" s="48">
        <f>IF(BX80&gt;0, S80*T80^(2-N80), S80*U80^(N80+2))</f>
        <v>155.8156013524995</v>
      </c>
      <c r="CD80" s="60">
        <f>CA80/CB80</f>
        <v>9.8499499116888781E-2</v>
      </c>
      <c r="CE80" s="61">
        <v>0</v>
      </c>
      <c r="CF80" s="15">
        <f>AZ80*$CE$165</f>
        <v>9.8609953620200699</v>
      </c>
      <c r="CG80" s="37">
        <f>CF80-CE80</f>
        <v>9.8609953620200699</v>
      </c>
      <c r="CH80" s="51">
        <f>CG80*(CG80&lt;&gt;0)</f>
        <v>9.8609953620200699</v>
      </c>
      <c r="CI80" s="26">
        <f>CH80/$CH$162</f>
        <v>1.5343076648545314E-3</v>
      </c>
      <c r="CJ80" s="47">
        <f>CI80 * $CG$162</f>
        <v>9.8609953620200699</v>
      </c>
      <c r="CK80" s="48">
        <f>IF(CA80&gt;0,V80,W80)</f>
        <v>156.28210234062087</v>
      </c>
      <c r="CL80" s="60">
        <f>CJ80/CK80</f>
        <v>6.3097406640510736E-2</v>
      </c>
      <c r="CM80" s="65">
        <f>N80</f>
        <v>0</v>
      </c>
      <c r="CN80" s="73">
        <f>BT80+BV80</f>
        <v>0</v>
      </c>
      <c r="CO80">
        <f>E80/$E$162</f>
        <v>4.2609849026279314E-3</v>
      </c>
      <c r="CP80">
        <f>MAX(0,L80)</f>
        <v>0.78621697582523198</v>
      </c>
      <c r="CQ80">
        <f>CP80/$CP$162</f>
        <v>8.807899239120497E-3</v>
      </c>
      <c r="CR80">
        <f>CO80*CQ80*AO80</f>
        <v>3.7530325681760479E-5</v>
      </c>
      <c r="CS80">
        <f>CR80/$CR$162</f>
        <v>8.1749540912577287E-3</v>
      </c>
      <c r="CT80" s="1">
        <f>$CT$164*CS80</f>
        <v>665.24506413018889</v>
      </c>
      <c r="CU80" s="84">
        <v>0</v>
      </c>
      <c r="CV80" s="1">
        <f>CT80-CU80</f>
        <v>665.24506413018889</v>
      </c>
      <c r="CW80">
        <f>CU80/CT80</f>
        <v>0</v>
      </c>
    </row>
    <row r="81" spans="1:101" x14ac:dyDescent="0.2">
      <c r="A81" s="29" t="s">
        <v>199</v>
      </c>
      <c r="B81">
        <v>1</v>
      </c>
      <c r="C81">
        <v>1</v>
      </c>
      <c r="D81">
        <v>0.70475429484618402</v>
      </c>
      <c r="E81">
        <v>0.29524570515381499</v>
      </c>
      <c r="F81">
        <v>0.83877388535031805</v>
      </c>
      <c r="G81">
        <v>0.83877388535031805</v>
      </c>
      <c r="H81">
        <v>0.21938988717091501</v>
      </c>
      <c r="I81">
        <v>0.571667363142499</v>
      </c>
      <c r="J81">
        <v>0.35414409256562102</v>
      </c>
      <c r="K81">
        <v>0.545020014765631</v>
      </c>
      <c r="L81">
        <v>0.67816511822683201</v>
      </c>
      <c r="M81">
        <v>0.89281335224331404</v>
      </c>
      <c r="N81" s="21">
        <v>0</v>
      </c>
      <c r="O81">
        <v>1</v>
      </c>
      <c r="P81">
        <v>0.97501729834341699</v>
      </c>
      <c r="Q81">
        <v>1.0536453163491599</v>
      </c>
      <c r="R81">
        <v>0.974719535214706</v>
      </c>
      <c r="S81">
        <v>2.5399999618530198</v>
      </c>
      <c r="T81" s="27">
        <f>IF(C81,P81,R81)</f>
        <v>0.97501729834341699</v>
      </c>
      <c r="U81" s="27">
        <f>IF(D81 = 0,O81,Q81)</f>
        <v>1.0536453163491599</v>
      </c>
      <c r="V81" s="39">
        <f>S81*T81^(1-N81)</f>
        <v>2.4765439005983136</v>
      </c>
      <c r="W81" s="38">
        <f>S81*U81^(N81+1)</f>
        <v>2.6762590633334793</v>
      </c>
      <c r="X81" s="44">
        <f>0.5 * (D81-MAX($D$3:$D$161))/(MIN($D$3:$D$161)-MAX($D$3:$D$161)) + 0.75</f>
        <v>0.89965433102887371</v>
      </c>
      <c r="Y81" s="44">
        <f>AVERAGE(D81, F81, G81, H81, I81, J81, K81)</f>
        <v>0.58178906045592649</v>
      </c>
      <c r="Z81" s="22">
        <f>AI81^N81</f>
        <v>1</v>
      </c>
      <c r="AA81" s="22">
        <f>(Z81+AB81)/2</f>
        <v>1</v>
      </c>
      <c r="AB81" s="22">
        <f>AM81^N81</f>
        <v>1</v>
      </c>
      <c r="AC81" s="22">
        <v>1</v>
      </c>
      <c r="AD81" s="22">
        <v>1</v>
      </c>
      <c r="AE81" s="22">
        <v>1</v>
      </c>
      <c r="AF81" s="22">
        <f>PERCENTILE($L$2:$L$161, 0.05)</f>
        <v>3.1959274844086248E-2</v>
      </c>
      <c r="AG81" s="22">
        <f>PERCENTILE($L$2:$L$161, 0.95)</f>
        <v>0.96084751578162397</v>
      </c>
      <c r="AH81" s="22">
        <f>MIN(MAX(L81,AF81), AG81)</f>
        <v>0.67816511822683201</v>
      </c>
      <c r="AI81" s="22">
        <f>AH81-$AH$162+1</f>
        <v>1.6462058433827458</v>
      </c>
      <c r="AJ81" s="22">
        <f>PERCENTILE($M$2:$M$161, 0.02)</f>
        <v>-1.0036119965489139</v>
      </c>
      <c r="AK81" s="22">
        <f>PERCENTILE($M$2:$M$161, 0.98)</f>
        <v>1.7030888460407052</v>
      </c>
      <c r="AL81" s="22">
        <f>MIN(MAX(M81,AJ81), AK81)</f>
        <v>0.89281335224331404</v>
      </c>
      <c r="AM81" s="22">
        <f>AL81-$AL$162 + 1</f>
        <v>2.8964253487922278</v>
      </c>
      <c r="AN81" s="46">
        <v>0</v>
      </c>
      <c r="AO81" s="77">
        <v>0</v>
      </c>
      <c r="AP81" s="77">
        <v>0</v>
      </c>
      <c r="AQ81" s="21">
        <v>1</v>
      </c>
      <c r="AR81" s="17">
        <f>(AI81^4)*AB81*AE81*AN81</f>
        <v>0</v>
      </c>
      <c r="AS81" s="17">
        <f>(AM81^4) *Z81*AC81*AO81</f>
        <v>0</v>
      </c>
      <c r="AT81" s="17">
        <f>(AM81^4)*AA81*AP81*AQ81</f>
        <v>0</v>
      </c>
      <c r="AU81" s="17">
        <f>MIN(AR81, 0.05*AR$162)</f>
        <v>0</v>
      </c>
      <c r="AV81" s="17">
        <f>MIN(AS81, 0.05*AS$162)</f>
        <v>0</v>
      </c>
      <c r="AW81" s="17">
        <f>MIN(AT81, 0.05*AT$162)</f>
        <v>0</v>
      </c>
      <c r="AX81" s="14">
        <f>AU81/$AU$162</f>
        <v>0</v>
      </c>
      <c r="AY81" s="14">
        <f>AV81/$AV$162</f>
        <v>0</v>
      </c>
      <c r="AZ81" s="62">
        <f>AW81/$AW$162</f>
        <v>0</v>
      </c>
      <c r="BA81" s="21">
        <f>N81</f>
        <v>0</v>
      </c>
      <c r="BB81" s="84">
        <v>0</v>
      </c>
      <c r="BC81" s="15">
        <f>$D$168*AX81</f>
        <v>0</v>
      </c>
      <c r="BD81" s="19">
        <f>BC81-BB81</f>
        <v>0</v>
      </c>
      <c r="BE81" s="58">
        <f>(IF(BD81 &gt; 0, V81, W81))</f>
        <v>2.6762590633334793</v>
      </c>
      <c r="BF81" s="58">
        <f>IF(BD81&gt;0, S81*(T81^(2-N81)), S81*(U81^(N81 + 2)))</f>
        <v>2.81982782741831</v>
      </c>
      <c r="BG81" s="46">
        <f>BD81/BE81</f>
        <v>0</v>
      </c>
      <c r="BH81" s="59" t="e">
        <f>BB81/BC81</f>
        <v>#DIV/0!</v>
      </c>
      <c r="BI81" s="84">
        <v>3</v>
      </c>
      <c r="BJ81" s="84">
        <v>3571</v>
      </c>
      <c r="BK81" s="84">
        <v>0</v>
      </c>
      <c r="BL81" s="10">
        <f>SUM(BI81:BK81)</f>
        <v>3574</v>
      </c>
      <c r="BM81" s="15">
        <f>AY81*$D$167</f>
        <v>0</v>
      </c>
      <c r="BN81" s="9">
        <f>BM81-BL81</f>
        <v>-3574</v>
      </c>
      <c r="BO81" s="48">
        <f>IF(BN81&gt;0,V81,W81)</f>
        <v>2.6762590633334793</v>
      </c>
      <c r="BP81" s="48">
        <f xml:space="preserve"> IF(BN81 &gt;0, S81*T81^(2-N81), S81*U81^(N81+2))</f>
        <v>2.81982782741831</v>
      </c>
      <c r="BQ81" s="48">
        <f>IF(BN81&gt;0, S81*T81^(3-N81), S81*U81^(N81+3))</f>
        <v>2.9710983832703297</v>
      </c>
      <c r="BR81" s="46">
        <f>BN81/BP81</f>
        <v>-1267.4532697523491</v>
      </c>
      <c r="BS81" s="59" t="e">
        <f>BL81/BM81</f>
        <v>#DIV/0!</v>
      </c>
      <c r="BT81" s="16">
        <f>BB81+BL81+BV81</f>
        <v>3582</v>
      </c>
      <c r="BU81" s="64">
        <f>BC81+BM81+BW81</f>
        <v>0</v>
      </c>
      <c r="BV81" s="84">
        <v>8</v>
      </c>
      <c r="BW81" s="15">
        <f>AZ81*$D$170</f>
        <v>0</v>
      </c>
      <c r="BX81" s="37">
        <f>BW81-BV81</f>
        <v>-8</v>
      </c>
      <c r="BY81" s="51">
        <f>BX81*(BX81&lt;&gt;0)</f>
        <v>-8</v>
      </c>
      <c r="BZ81" s="26">
        <f>BY81/$BY$162</f>
        <v>-6.2597809076682335E-3</v>
      </c>
      <c r="CA81" s="47">
        <f>BZ81 * $BX$162</f>
        <v>-7.9999999999999991</v>
      </c>
      <c r="CB81" s="48">
        <f>IF(CA81&gt;0, V81, W81)</f>
        <v>2.6762590633334793</v>
      </c>
      <c r="CC81" s="48">
        <f>IF(BX81&gt;0, S81*T81^(2-N81), S81*U81^(N81+2))</f>
        <v>2.81982782741831</v>
      </c>
      <c r="CD81" s="60">
        <f>CA81/CB81</f>
        <v>-2.9892472330520219</v>
      </c>
      <c r="CE81" s="61">
        <v>0</v>
      </c>
      <c r="CF81" s="15">
        <f>AZ81*$CE$165</f>
        <v>0</v>
      </c>
      <c r="CG81" s="37">
        <f>CF81-CE81</f>
        <v>0</v>
      </c>
      <c r="CH81" s="51">
        <f>CG81*(CG81&lt;&gt;0)</f>
        <v>0</v>
      </c>
      <c r="CI81" s="26">
        <f>CH81/$CH$162</f>
        <v>0</v>
      </c>
      <c r="CJ81" s="47">
        <f>CI81 * $CG$162</f>
        <v>0</v>
      </c>
      <c r="CK81" s="48">
        <f>IF(CA81&gt;0,V81,W81)</f>
        <v>2.6762590633334793</v>
      </c>
      <c r="CL81" s="60">
        <f>CJ81/CK81</f>
        <v>0</v>
      </c>
      <c r="CM81" s="65">
        <f>N81</f>
        <v>0</v>
      </c>
      <c r="CN81" s="73">
        <f>BT81+BV81</f>
        <v>3590</v>
      </c>
      <c r="CO81">
        <f>E81/$E$162</f>
        <v>5.3280335753672463E-3</v>
      </c>
      <c r="CP81">
        <f>MAX(0,L81)</f>
        <v>0.67816511822683201</v>
      </c>
      <c r="CQ81">
        <f>CP81/$CP$162</f>
        <v>7.5974065843065182E-3</v>
      </c>
      <c r="CR81">
        <f>CO81*CQ81*AO81</f>
        <v>0</v>
      </c>
      <c r="CS81">
        <f>CR81/$CR$162</f>
        <v>0</v>
      </c>
      <c r="CT81" s="1">
        <f>$CT$164*CS81</f>
        <v>0</v>
      </c>
      <c r="CU81" s="84">
        <v>0</v>
      </c>
      <c r="CV81" s="1">
        <f>CT81-CU81</f>
        <v>0</v>
      </c>
      <c r="CW81" t="e">
        <f>CU81/CT81</f>
        <v>#DIV/0!</v>
      </c>
    </row>
    <row r="82" spans="1:101" x14ac:dyDescent="0.2">
      <c r="A82" s="29" t="s">
        <v>153</v>
      </c>
      <c r="B82">
        <v>1</v>
      </c>
      <c r="C82">
        <v>1</v>
      </c>
      <c r="D82">
        <v>0.625</v>
      </c>
      <c r="E82">
        <v>0.375</v>
      </c>
      <c r="F82">
        <v>0.75265553869499202</v>
      </c>
      <c r="G82">
        <v>0.41881638846737401</v>
      </c>
      <c r="H82">
        <v>9.3802345058626405E-2</v>
      </c>
      <c r="I82">
        <v>0.38693467336683401</v>
      </c>
      <c r="J82">
        <v>0.19051346342529801</v>
      </c>
      <c r="K82">
        <v>0.32705276000363998</v>
      </c>
      <c r="L82">
        <v>0.85036817232136497</v>
      </c>
      <c r="M82">
        <v>0.30299441134281802</v>
      </c>
      <c r="N82" s="21">
        <v>0</v>
      </c>
      <c r="O82">
        <v>1.00141868241025</v>
      </c>
      <c r="P82">
        <v>0.98734195220680199</v>
      </c>
      <c r="Q82">
        <v>1.0625241284235001</v>
      </c>
      <c r="R82">
        <v>0.987291666558338</v>
      </c>
      <c r="S82">
        <v>197.52999877929599</v>
      </c>
      <c r="T82" s="27">
        <f>IF(C82,P82,R82)</f>
        <v>0.98734195220680199</v>
      </c>
      <c r="U82" s="27">
        <f>IF(D82 = 0,O82,Q82)</f>
        <v>1.0625241284235001</v>
      </c>
      <c r="V82" s="39">
        <f>S82*T82^(1-N82)</f>
        <v>195.02965461415732</v>
      </c>
      <c r="W82" s="38">
        <f>S82*U82^(N82+1)</f>
        <v>209.88038979046652</v>
      </c>
      <c r="X82" s="44">
        <f>0.5 * (D82-MAX($D$3:$D$161))/(MIN($D$3:$D$161)-MAX($D$3:$D$161)) + 0.75</f>
        <v>0.94024501830012197</v>
      </c>
      <c r="Y82" s="44">
        <f>AVERAGE(D82, F82, G82, H82, I82, J82, K82)</f>
        <v>0.39925359557382351</v>
      </c>
      <c r="Z82" s="22">
        <f>AI82^N82</f>
        <v>1</v>
      </c>
      <c r="AA82" s="22">
        <f>(Z82+AB82)/2</f>
        <v>1</v>
      </c>
      <c r="AB82" s="22">
        <f>AM82^N82</f>
        <v>1</v>
      </c>
      <c r="AC82" s="22">
        <v>1</v>
      </c>
      <c r="AD82" s="22">
        <v>1</v>
      </c>
      <c r="AE82" s="22">
        <v>1</v>
      </c>
      <c r="AF82" s="22">
        <f>PERCENTILE($L$2:$L$161, 0.05)</f>
        <v>3.1959274844086248E-2</v>
      </c>
      <c r="AG82" s="22">
        <f>PERCENTILE($L$2:$L$161, 0.95)</f>
        <v>0.96084751578162397</v>
      </c>
      <c r="AH82" s="22">
        <f>MIN(MAX(L82,AF82), AG82)</f>
        <v>0.85036817232136497</v>
      </c>
      <c r="AI82" s="22">
        <f>AH82-$AH$162+1</f>
        <v>1.8184088974772787</v>
      </c>
      <c r="AJ82" s="22">
        <f>PERCENTILE($M$2:$M$161, 0.02)</f>
        <v>-1.0036119965489139</v>
      </c>
      <c r="AK82" s="22">
        <f>PERCENTILE($M$2:$M$161, 0.98)</f>
        <v>1.7030888460407052</v>
      </c>
      <c r="AL82" s="22">
        <f>MIN(MAX(M82,AJ82), AK82)</f>
        <v>0.30299441134281802</v>
      </c>
      <c r="AM82" s="22">
        <f>AL82-$AL$162 + 1</f>
        <v>2.3066064078917319</v>
      </c>
      <c r="AN82" s="46">
        <v>1</v>
      </c>
      <c r="AO82" s="49">
        <v>1</v>
      </c>
      <c r="AP82" s="49">
        <v>1</v>
      </c>
      <c r="AQ82" s="21">
        <v>1</v>
      </c>
      <c r="AR82" s="17">
        <f>(AI82^4)*AB82*AE82*AN82</f>
        <v>10.933675765844329</v>
      </c>
      <c r="AS82" s="17">
        <f>(AM82^4) *Z82*AC82*AO82</f>
        <v>28.307008594259131</v>
      </c>
      <c r="AT82" s="17">
        <f>(AM82^4)*AA82*AP82*AQ82</f>
        <v>28.307008594259131</v>
      </c>
      <c r="AU82" s="17">
        <f>MIN(AR82, 0.05*AR$162)</f>
        <v>10.933675765844329</v>
      </c>
      <c r="AV82" s="17">
        <f>MIN(AS82, 0.05*AS$162)</f>
        <v>28.307008594259131</v>
      </c>
      <c r="AW82" s="17">
        <f>MIN(AT82, 0.05*AT$162)</f>
        <v>28.307008594259131</v>
      </c>
      <c r="AX82" s="14">
        <f>AU82/$AU$162</f>
        <v>2.5343095602837713E-2</v>
      </c>
      <c r="AY82" s="14">
        <f>AV82/$AV$162</f>
        <v>7.9275512021121704E-3</v>
      </c>
      <c r="AZ82" s="62">
        <f>AW82/$AW$162</f>
        <v>6.3023417467255628E-3</v>
      </c>
      <c r="BA82" s="21">
        <f>N82</f>
        <v>0</v>
      </c>
      <c r="BB82" s="84">
        <v>3358</v>
      </c>
      <c r="BC82" s="15">
        <f>$D$168*AX82</f>
        <v>3480.4433484245119</v>
      </c>
      <c r="BD82" s="19">
        <f>BC82-BB82</f>
        <v>122.4433484245119</v>
      </c>
      <c r="BE82" s="58">
        <f>(IF(BD82 &gt; 0, V82, W82))</f>
        <v>195.02965461415732</v>
      </c>
      <c r="BF82" s="58">
        <f>IF(BD82&gt;0, S82*(T82^(2-N82)), S82*(U82^(N82 + 2)))</f>
        <v>192.5609599249604</v>
      </c>
      <c r="BG82" s="46">
        <f>BD82/BE82</f>
        <v>0.62781913174563797</v>
      </c>
      <c r="BH82" s="59">
        <f>BB82/BC82</f>
        <v>0.96481961170839392</v>
      </c>
      <c r="BI82" s="84">
        <v>198</v>
      </c>
      <c r="BJ82" s="84">
        <v>988</v>
      </c>
      <c r="BK82" s="84">
        <v>0</v>
      </c>
      <c r="BL82" s="10">
        <f>SUM(BI82:BK82)</f>
        <v>1186</v>
      </c>
      <c r="BM82" s="15">
        <f>AY82*$D$167</f>
        <v>1514.0037285793824</v>
      </c>
      <c r="BN82" s="9">
        <f>BM82-BL82</f>
        <v>328.00372857938237</v>
      </c>
      <c r="BO82" s="48">
        <f>IF(BN82&gt;0,V82,W82)</f>
        <v>195.02965461415732</v>
      </c>
      <c r="BP82" s="48">
        <f xml:space="preserve"> IF(BN82 &gt;0, S82*T82^(2-N82), S82*U82^(N82+2))</f>
        <v>192.5609599249604</v>
      </c>
      <c r="BQ82" s="48">
        <f>IF(BN82&gt;0, S82*T82^(3-N82), S82*U82^(N82+3))</f>
        <v>190.1235140911262</v>
      </c>
      <c r="BR82" s="46">
        <f>BN82/BP82</f>
        <v>1.7033760566378722</v>
      </c>
      <c r="BS82" s="59">
        <f>BL82/BM82</f>
        <v>0.78335342087489157</v>
      </c>
      <c r="BT82" s="16">
        <f>BB82+BL82+BV82</f>
        <v>4741</v>
      </c>
      <c r="BU82" s="64">
        <f>BC82+BM82+BW82</f>
        <v>5057.6784717487917</v>
      </c>
      <c r="BV82" s="84">
        <v>197</v>
      </c>
      <c r="BW82" s="15">
        <f>AZ82*$D$170</f>
        <v>63.231394744897571</v>
      </c>
      <c r="BX82" s="37">
        <f>BW82-BV82</f>
        <v>-133.76860525510244</v>
      </c>
      <c r="BY82" s="51">
        <f>BX82*(BX82&lt;&gt;0)</f>
        <v>-133.76860525510244</v>
      </c>
      <c r="BZ82" s="26">
        <f>BY82/$BY$162</f>
        <v>-0.10467027015266235</v>
      </c>
      <c r="CA82" s="47">
        <f>BZ82 * $BX$162</f>
        <v>-133.76860525510244</v>
      </c>
      <c r="CB82" s="48">
        <f>IF(CA82&gt;0, V82, W82)</f>
        <v>209.88038979046652</v>
      </c>
      <c r="CC82" s="48">
        <f>IF(BX82&gt;0, S82*T82^(2-N82), S82*U82^(N82+2))</f>
        <v>223.00297823529991</v>
      </c>
      <c r="CD82" s="60">
        <f>CA82/CB82</f>
        <v>-0.63735637897685415</v>
      </c>
      <c r="CE82" s="61">
        <v>0</v>
      </c>
      <c r="CF82" s="15">
        <f>AZ82*$CE$165</f>
        <v>40.505150406205189</v>
      </c>
      <c r="CG82" s="37">
        <f>CF82-CE82</f>
        <v>40.505150406205189</v>
      </c>
      <c r="CH82" s="51">
        <f>CG82*(CG82&lt;&gt;0)</f>
        <v>40.505150406205189</v>
      </c>
      <c r="CI82" s="26">
        <f>CH82/$CH$162</f>
        <v>6.3023417467255637E-3</v>
      </c>
      <c r="CJ82" s="47">
        <f>CI82 * $CG$162</f>
        <v>40.505150406205189</v>
      </c>
      <c r="CK82" s="48">
        <f>IF(CA82&gt;0,V82,W82)</f>
        <v>209.88038979046652</v>
      </c>
      <c r="CL82" s="60">
        <f>CJ82/CK82</f>
        <v>0.19299159128989321</v>
      </c>
      <c r="CM82" s="65">
        <f>N82</f>
        <v>0</v>
      </c>
      <c r="CN82" s="73">
        <f>BT82+BV82</f>
        <v>4938</v>
      </c>
      <c r="CO82">
        <f>E82/$E$162</f>
        <v>6.7672875706076977E-3</v>
      </c>
      <c r="CP82">
        <f>MAX(0,L82)</f>
        <v>0.85036817232136497</v>
      </c>
      <c r="CQ82">
        <f>CP82/$CP$162</f>
        <v>9.5265777873849676E-3</v>
      </c>
      <c r="CR82">
        <f>CO82*CQ82*AO82</f>
        <v>6.4469091450997676E-5</v>
      </c>
      <c r="CS82">
        <f>CR82/$CR$162</f>
        <v>1.4042826789886786E-2</v>
      </c>
      <c r="CT82" s="1">
        <f>$CT$164*CS82</f>
        <v>1142.7490728538271</v>
      </c>
      <c r="CU82" s="84">
        <v>1185</v>
      </c>
      <c r="CV82" s="1">
        <f>CT82-CU82</f>
        <v>-42.250927146172899</v>
      </c>
      <c r="CW82">
        <f>CU82/CT82</f>
        <v>1.0369730574715394</v>
      </c>
    </row>
    <row r="83" spans="1:101" x14ac:dyDescent="0.2">
      <c r="A83" s="29" t="s">
        <v>137</v>
      </c>
      <c r="B83">
        <v>1</v>
      </c>
      <c r="C83">
        <v>1</v>
      </c>
      <c r="D83">
        <v>0.95205753096284396</v>
      </c>
      <c r="E83">
        <v>4.7942469037155301E-2</v>
      </c>
      <c r="F83">
        <v>0.99523241954707897</v>
      </c>
      <c r="G83">
        <v>0.33055224473579597</v>
      </c>
      <c r="H83">
        <v>0.96030087755954796</v>
      </c>
      <c r="I83">
        <v>0.71667363142498897</v>
      </c>
      <c r="J83">
        <v>0.82959165688982495</v>
      </c>
      <c r="K83">
        <v>0.68980024490993297</v>
      </c>
      <c r="L83">
        <v>0.76645381276370295</v>
      </c>
      <c r="M83">
        <v>1.09485336555157</v>
      </c>
      <c r="N83" s="21">
        <v>-1</v>
      </c>
      <c r="O83">
        <v>1.0332803080598001</v>
      </c>
      <c r="P83">
        <v>0.98798134094798895</v>
      </c>
      <c r="Q83">
        <v>1.0006363448451501</v>
      </c>
      <c r="R83">
        <v>0.98447556769534195</v>
      </c>
      <c r="S83">
        <v>1082.92004394531</v>
      </c>
      <c r="T83" s="27">
        <f>IF(C83,P83,R83)</f>
        <v>0.98798134094798895</v>
      </c>
      <c r="U83" s="27">
        <f>IF(D83 = 0,O83,Q83)</f>
        <v>1.0006363448451501</v>
      </c>
      <c r="V83" s="39">
        <f>S83*T83^(1-N83)</f>
        <v>1057.045976181407</v>
      </c>
      <c r="W83" s="38">
        <f>S83*U83^(N83+1)</f>
        <v>1082.92004394531</v>
      </c>
      <c r="X83" s="44">
        <f>0.5 * (D83-MAX($D$3:$D$161))/(MIN($D$3:$D$161)-MAX($D$3:$D$161)) + 0.75</f>
        <v>0.7737901586010576</v>
      </c>
      <c r="Y83" s="44">
        <f>AVERAGE(D83, F83, G83, H83, I83, J83, K83)</f>
        <v>0.78202980086143048</v>
      </c>
      <c r="Z83" s="22">
        <f>AI83^N83</f>
        <v>0.57653684006374428</v>
      </c>
      <c r="AA83" s="22">
        <f>(Z83+AB83)/2</f>
        <v>0.44963862804382954</v>
      </c>
      <c r="AB83" s="22">
        <f>AM83^N83</f>
        <v>0.32274041602391479</v>
      </c>
      <c r="AC83" s="22">
        <v>1</v>
      </c>
      <c r="AD83" s="22">
        <v>1</v>
      </c>
      <c r="AE83" s="22">
        <v>1</v>
      </c>
      <c r="AF83" s="22">
        <f>PERCENTILE($L$2:$L$161, 0.05)</f>
        <v>3.1959274844086248E-2</v>
      </c>
      <c r="AG83" s="22">
        <f>PERCENTILE($L$2:$L$161, 0.95)</f>
        <v>0.96084751578162397</v>
      </c>
      <c r="AH83" s="22">
        <f>MIN(MAX(L83,AF83), AG83)</f>
        <v>0.76645381276370295</v>
      </c>
      <c r="AI83" s="22">
        <f>AH83-$AH$162+1</f>
        <v>1.7344945379196166</v>
      </c>
      <c r="AJ83" s="22">
        <f>PERCENTILE($M$2:$M$161, 0.02)</f>
        <v>-1.0036119965489139</v>
      </c>
      <c r="AK83" s="22">
        <f>PERCENTILE($M$2:$M$161, 0.98)</f>
        <v>1.7030888460407052</v>
      </c>
      <c r="AL83" s="22">
        <f>MIN(MAX(M83,AJ83), AK83)</f>
        <v>1.09485336555157</v>
      </c>
      <c r="AM83" s="22">
        <f>AL83-$AL$162 + 1</f>
        <v>3.0984653621004838</v>
      </c>
      <c r="AN83" s="46">
        <v>1</v>
      </c>
      <c r="AO83" s="49">
        <v>1</v>
      </c>
      <c r="AP83" s="49">
        <v>1</v>
      </c>
      <c r="AQ83" s="21">
        <v>1</v>
      </c>
      <c r="AR83" s="17">
        <f>(AI83^4)*AB83*AE83*AN83</f>
        <v>2.9210910943542103</v>
      </c>
      <c r="AS83" s="17">
        <f>(AM83^4) *Z83*AC83*AO83</f>
        <v>53.139032810633068</v>
      </c>
      <c r="AT83" s="17">
        <f>(AM83^4)*AA83*AP83*AQ83</f>
        <v>41.442905549465578</v>
      </c>
      <c r="AU83" s="17">
        <f>MIN(AR83, 0.05*AR$162)</f>
        <v>2.9210910943542103</v>
      </c>
      <c r="AV83" s="17">
        <f>MIN(AS83, 0.05*AS$162)</f>
        <v>53.139032810633068</v>
      </c>
      <c r="AW83" s="17">
        <f>MIN(AT83, 0.05*AT$162)</f>
        <v>41.442905549465578</v>
      </c>
      <c r="AX83" s="14">
        <f>AU83/$AU$162</f>
        <v>6.7707779574072476E-3</v>
      </c>
      <c r="AY83" s="14">
        <f>AV83/$AV$162</f>
        <v>1.4881911736955751E-2</v>
      </c>
      <c r="AZ83" s="62">
        <f>AW83/$AW$162</f>
        <v>9.22695002830402E-3</v>
      </c>
      <c r="BA83" s="21">
        <f>N83</f>
        <v>-1</v>
      </c>
      <c r="BB83" s="84">
        <v>3249</v>
      </c>
      <c r="BC83" s="15">
        <f>$D$168*AX83</f>
        <v>929.85124922460955</v>
      </c>
      <c r="BD83" s="19">
        <f>BC83-BB83</f>
        <v>-2319.1487507753905</v>
      </c>
      <c r="BE83" s="58">
        <f>(IF(BD83 &gt; 0, V83, W83))</f>
        <v>1082.92004394531</v>
      </c>
      <c r="BF83" s="58">
        <f>IF(BD83&gt;0, S83*(T83^(2-N83)), S83*(U83^(N83 + 2)))</f>
        <v>1083.6091545329843</v>
      </c>
      <c r="BG83" s="46">
        <f>BD83/BE83</f>
        <v>-2.1415696973584808</v>
      </c>
      <c r="BH83" s="59">
        <f>BB83/BC83</f>
        <v>3.4941072593162588</v>
      </c>
      <c r="BI83" s="84">
        <v>0</v>
      </c>
      <c r="BJ83" s="84">
        <v>1083</v>
      </c>
      <c r="BK83" s="84">
        <v>0</v>
      </c>
      <c r="BL83" s="10">
        <f>SUM(BI83:BK83)</f>
        <v>1083</v>
      </c>
      <c r="BM83" s="15">
        <f>AY83*$D$167</f>
        <v>2842.1475035238095</v>
      </c>
      <c r="BN83" s="9">
        <f>BM83-BL83</f>
        <v>1759.1475035238095</v>
      </c>
      <c r="BO83" s="48">
        <f>IF(BN83&gt;0,V83,W83)</f>
        <v>1057.045976181407</v>
      </c>
      <c r="BP83" s="48">
        <f xml:space="preserve"> IF(BN83 &gt;0, S83*T83^(2-N83), S83*U83^(N83+2))</f>
        <v>1044.3417009913824</v>
      </c>
      <c r="BQ83" s="48">
        <f>IF(BN83&gt;0, S83*T83^(3-N83), S83*U83^(N83+3))</f>
        <v>1031.7901141533698</v>
      </c>
      <c r="BR83" s="46">
        <f>BN83/BP83</f>
        <v>1.6844558652152544</v>
      </c>
      <c r="BS83" s="59">
        <f>BL83/BM83</f>
        <v>0.3810498922583197</v>
      </c>
      <c r="BT83" s="16">
        <f>BB83+BL83+BV83</f>
        <v>4332</v>
      </c>
      <c r="BU83" s="64">
        <f>BC83+BM83+BW83</f>
        <v>3864.5727423823932</v>
      </c>
      <c r="BV83" s="84">
        <v>0</v>
      </c>
      <c r="BW83" s="15">
        <f>AZ83*$D$170</f>
        <v>92.573989633974236</v>
      </c>
      <c r="BX83" s="37">
        <f>BW83-BV83</f>
        <v>92.573989633974236</v>
      </c>
      <c r="BY83" s="51">
        <f>BX83*(BX83&lt;&gt;0)</f>
        <v>92.573989633974236</v>
      </c>
      <c r="BZ83" s="26">
        <f>BY83/$BY$162</f>
        <v>7.2436611607178611E-2</v>
      </c>
      <c r="CA83" s="47">
        <f>BZ83 * $BX$162</f>
        <v>92.573989633974236</v>
      </c>
      <c r="CB83" s="48">
        <f>IF(CA83&gt;0, V83, W83)</f>
        <v>1057.045976181407</v>
      </c>
      <c r="CC83" s="48">
        <f>IF(BX83&gt;0, S83*T83^(2-N83), S83*U83^(N83+2))</f>
        <v>1044.3417009913824</v>
      </c>
      <c r="CD83" s="60">
        <f>CA83/CB83</f>
        <v>8.7578016207392445E-2</v>
      </c>
      <c r="CE83" s="61">
        <v>0</v>
      </c>
      <c r="CF83" s="15">
        <f>AZ83*$CE$165</f>
        <v>59.301607831909934</v>
      </c>
      <c r="CG83" s="37">
        <f>CF83-CE83</f>
        <v>59.301607831909934</v>
      </c>
      <c r="CH83" s="51">
        <f>CG83*(CG83&lt;&gt;0)</f>
        <v>59.301607831909934</v>
      </c>
      <c r="CI83" s="26">
        <f>CH83/$CH$162</f>
        <v>9.2269500283040217E-3</v>
      </c>
      <c r="CJ83" s="47">
        <f>CI83 * $CG$162</f>
        <v>59.301607831909934</v>
      </c>
      <c r="CK83" s="48">
        <f>IF(CA83&gt;0,V83,W83)</f>
        <v>1057.045976181407</v>
      </c>
      <c r="CL83" s="60">
        <f>CJ83/CK83</f>
        <v>5.6101256868824001E-2</v>
      </c>
      <c r="CM83" s="65">
        <f>N83</f>
        <v>-1</v>
      </c>
      <c r="CN83" s="73">
        <f>BT83+BV83</f>
        <v>4332</v>
      </c>
      <c r="CO83">
        <f>E83/$E$162</f>
        <v>8.651745995183613E-4</v>
      </c>
      <c r="CP83">
        <f>MAX(0,L83)</f>
        <v>0.76645381276370295</v>
      </c>
      <c r="CQ83">
        <f>CP83/$CP$162</f>
        <v>8.5864947741386196E-3</v>
      </c>
      <c r="CR83">
        <f>CO83*CQ83*AO83</f>
        <v>7.428817177481882E-6</v>
      </c>
      <c r="CS83">
        <f>CR83/$CR$162</f>
        <v>1.6181644650042498E-3</v>
      </c>
      <c r="CT83" s="1">
        <f>$CT$164*CS83</f>
        <v>131.67975150418584</v>
      </c>
      <c r="CU83" s="84">
        <v>0</v>
      </c>
      <c r="CV83" s="1">
        <f>CT83-CU83</f>
        <v>131.67975150418584</v>
      </c>
      <c r="CW83">
        <f>CU83/CT83</f>
        <v>0</v>
      </c>
    </row>
    <row r="84" spans="1:101" x14ac:dyDescent="0.2">
      <c r="A84" s="29" t="s">
        <v>200</v>
      </c>
      <c r="B84">
        <v>1</v>
      </c>
      <c r="C84">
        <v>1</v>
      </c>
      <c r="D84">
        <v>0.17938473831402299</v>
      </c>
      <c r="E84">
        <v>0.82061526168597598</v>
      </c>
      <c r="F84">
        <v>6.3643595863166202E-2</v>
      </c>
      <c r="G84">
        <v>6.3643595863166202E-2</v>
      </c>
      <c r="H84">
        <v>6.9786878395319593E-2</v>
      </c>
      <c r="I84">
        <v>4.4295862933556203E-2</v>
      </c>
      <c r="J84">
        <v>5.5599190641229902E-2</v>
      </c>
      <c r="K84">
        <v>5.9485564799281902E-2</v>
      </c>
      <c r="L84">
        <v>0.61801917464535705</v>
      </c>
      <c r="M84">
        <v>0.32871391254578097</v>
      </c>
      <c r="N84" s="21">
        <v>0</v>
      </c>
      <c r="O84">
        <v>1.0475222329862099</v>
      </c>
      <c r="P84">
        <v>0.956815852724897</v>
      </c>
      <c r="Q84">
        <v>1.00998831244799</v>
      </c>
      <c r="R84">
        <v>0.98586240072523101</v>
      </c>
      <c r="S84">
        <v>4.3600001335143999</v>
      </c>
      <c r="T84" s="27">
        <f>IF(C84,P84,R84)</f>
        <v>0.956815852724897</v>
      </c>
      <c r="U84" s="27">
        <f>IF(D84 = 0,O84,Q84)</f>
        <v>1.00998831244799</v>
      </c>
      <c r="V84" s="39">
        <f>S84*T84^(1-N84)</f>
        <v>4.1717172456292451</v>
      </c>
      <c r="W84" s="38">
        <f>S84*U84^(N84+1)</f>
        <v>4.4035491771212198</v>
      </c>
      <c r="X84" s="44">
        <f>0.5 * (D84-MAX($D$3:$D$161))/(MIN($D$3:$D$161)-MAX($D$3:$D$161)) + 0.75</f>
        <v>1.1670394469296461</v>
      </c>
      <c r="Y84" s="44">
        <f>AVERAGE(D84, F84, G84, H84, I84, J84, K84)</f>
        <v>7.6548489544249004E-2</v>
      </c>
      <c r="Z84" s="22">
        <f>AI84^N84</f>
        <v>1</v>
      </c>
      <c r="AA84" s="22">
        <f>(Z84+AB84)/2</f>
        <v>1</v>
      </c>
      <c r="AB84" s="22">
        <f>AM84^N84</f>
        <v>1</v>
      </c>
      <c r="AC84" s="22">
        <v>1</v>
      </c>
      <c r="AD84" s="22">
        <v>1</v>
      </c>
      <c r="AE84" s="22">
        <v>1</v>
      </c>
      <c r="AF84" s="22">
        <f>PERCENTILE($L$2:$L$161, 0.05)</f>
        <v>3.1959274844086248E-2</v>
      </c>
      <c r="AG84" s="22">
        <f>PERCENTILE($L$2:$L$161, 0.95)</f>
        <v>0.96084751578162397</v>
      </c>
      <c r="AH84" s="22">
        <f>MIN(MAX(L84,AF84), AG84)</f>
        <v>0.61801917464535705</v>
      </c>
      <c r="AI84" s="22">
        <f>AH84-$AH$162+1</f>
        <v>1.5860598998012709</v>
      </c>
      <c r="AJ84" s="22">
        <f>PERCENTILE($M$2:$M$161, 0.02)</f>
        <v>-1.0036119965489139</v>
      </c>
      <c r="AK84" s="22">
        <f>PERCENTILE($M$2:$M$161, 0.98)</f>
        <v>1.7030888460407052</v>
      </c>
      <c r="AL84" s="22">
        <f>MIN(MAX(M84,AJ84), AK84)</f>
        <v>0.32871391254578097</v>
      </c>
      <c r="AM84" s="22">
        <f>AL84-$AL$162 + 1</f>
        <v>2.3323259090946946</v>
      </c>
      <c r="AN84" s="46">
        <v>0</v>
      </c>
      <c r="AO84" s="77">
        <v>0</v>
      </c>
      <c r="AP84" s="77">
        <v>0</v>
      </c>
      <c r="AQ84" s="21">
        <v>1</v>
      </c>
      <c r="AR84" s="17">
        <f>(AI84^4)*AB84*AE84*AN84</f>
        <v>0</v>
      </c>
      <c r="AS84" s="17">
        <f>(AM84^4) *Z84*AC84*AO84</f>
        <v>0</v>
      </c>
      <c r="AT84" s="17">
        <f>(AM84^4)*AA84*AP84*AQ84</f>
        <v>0</v>
      </c>
      <c r="AU84" s="17">
        <f>MIN(AR84, 0.05*AR$162)</f>
        <v>0</v>
      </c>
      <c r="AV84" s="17">
        <f>MIN(AS84, 0.05*AS$162)</f>
        <v>0</v>
      </c>
      <c r="AW84" s="17">
        <f>MIN(AT84, 0.05*AT$162)</f>
        <v>0</v>
      </c>
      <c r="AX84" s="14">
        <f>AU84/$AU$162</f>
        <v>0</v>
      </c>
      <c r="AY84" s="14">
        <f>AV84/$AV$162</f>
        <v>0</v>
      </c>
      <c r="AZ84" s="62">
        <f>AW84/$AW$162</f>
        <v>0</v>
      </c>
      <c r="BA84" s="21">
        <f>N84</f>
        <v>0</v>
      </c>
      <c r="BB84" s="84">
        <v>0</v>
      </c>
      <c r="BC84" s="15">
        <f>$D$168*AX84</f>
        <v>0</v>
      </c>
      <c r="BD84" s="19">
        <f>BC84-BB84</f>
        <v>0</v>
      </c>
      <c r="BE84" s="58">
        <f>(IF(BD84 &gt; 0, V84, W84))</f>
        <v>4.4035491771212198</v>
      </c>
      <c r="BF84" s="58">
        <f>IF(BD84&gt;0, S84*(T84^(2-N84)), S84*(U84^(N84 + 2)))</f>
        <v>4.4475332021823961</v>
      </c>
      <c r="BG84" s="46">
        <f>BD84/BE84</f>
        <v>0</v>
      </c>
      <c r="BH84" s="59" t="e">
        <f>BB84/BC84</f>
        <v>#DIV/0!</v>
      </c>
      <c r="BI84" s="84">
        <v>0</v>
      </c>
      <c r="BJ84" s="84">
        <v>855</v>
      </c>
      <c r="BK84" s="84">
        <v>96</v>
      </c>
      <c r="BL84" s="10">
        <f>SUM(BI84:BK84)</f>
        <v>951</v>
      </c>
      <c r="BM84" s="15">
        <f>AY84*$D$167</f>
        <v>0</v>
      </c>
      <c r="BN84" s="9">
        <f>BM84-BL84</f>
        <v>-951</v>
      </c>
      <c r="BO84" s="48">
        <f>IF(BN84&gt;0,V84,W84)</f>
        <v>4.4035491771212198</v>
      </c>
      <c r="BP84" s="48">
        <f xml:space="preserve"> IF(BN84 &gt;0, S84*T84^(2-N84), S84*U84^(N84+2))</f>
        <v>4.4475332021823961</v>
      </c>
      <c r="BQ84" s="48">
        <f>IF(BN84&gt;0, S84*T84^(3-N84), S84*U84^(N84+3))</f>
        <v>4.4919565534286034</v>
      </c>
      <c r="BR84" s="46">
        <f>BN84/BP84</f>
        <v>-213.82639696390487</v>
      </c>
      <c r="BS84" s="59" t="e">
        <f>BL84/BM84</f>
        <v>#DIV/0!</v>
      </c>
      <c r="BT84" s="16">
        <f>BB84+BL84+BV84</f>
        <v>1003</v>
      </c>
      <c r="BU84" s="64">
        <f>BC84+BM84+BW84</f>
        <v>0</v>
      </c>
      <c r="BV84" s="84">
        <v>52</v>
      </c>
      <c r="BW84" s="15">
        <f>AZ84*$D$170</f>
        <v>0</v>
      </c>
      <c r="BX84" s="37">
        <f>BW84-BV84</f>
        <v>-52</v>
      </c>
      <c r="BY84" s="51">
        <f>BX84*(BX84&lt;&gt;0)</f>
        <v>-52</v>
      </c>
      <c r="BZ84" s="26">
        <f>BY84/$BY$162</f>
        <v>-4.0688575899843517E-2</v>
      </c>
      <c r="CA84" s="47">
        <f>BZ84 * $BX$162</f>
        <v>-51.999999999999993</v>
      </c>
      <c r="CB84" s="48">
        <f>IF(CA84&gt;0, V84, W84)</f>
        <v>4.4035491771212198</v>
      </c>
      <c r="CC84" s="48">
        <f>IF(BX84&gt;0, S84*T84^(2-N84), S84*U84^(N84+2))</f>
        <v>4.4475332021823961</v>
      </c>
      <c r="CD84" s="60">
        <f>CA84/CB84</f>
        <v>-11.808656587774164</v>
      </c>
      <c r="CE84" s="61">
        <v>0</v>
      </c>
      <c r="CF84" s="15">
        <f>AZ84*$CE$165</f>
        <v>0</v>
      </c>
      <c r="CG84" s="37">
        <f>CF84-CE84</f>
        <v>0</v>
      </c>
      <c r="CH84" s="51">
        <f>CG84*(CG84&lt;&gt;0)</f>
        <v>0</v>
      </c>
      <c r="CI84" s="26">
        <f>CH84/$CH$162</f>
        <v>0</v>
      </c>
      <c r="CJ84" s="47">
        <f>CI84 * $CG$162</f>
        <v>0</v>
      </c>
      <c r="CK84" s="48">
        <f>IF(CA84&gt;0,V84,W84)</f>
        <v>4.4035491771212198</v>
      </c>
      <c r="CL84" s="60">
        <f>CJ84/CK84</f>
        <v>0</v>
      </c>
      <c r="CM84" s="65">
        <f>N84</f>
        <v>0</v>
      </c>
      <c r="CN84" s="73">
        <f>BT84+BV84</f>
        <v>1055</v>
      </c>
      <c r="CO84">
        <f>E84/$E$162</f>
        <v>1.4808905228422636E-2</v>
      </c>
      <c r="CP84">
        <f>MAX(0,L84)</f>
        <v>0.61801917464535705</v>
      </c>
      <c r="CQ84">
        <f>CP84/$CP$162</f>
        <v>6.9235984282928304E-3</v>
      </c>
      <c r="CR84">
        <f>CO84*CQ84*AO84</f>
        <v>0</v>
      </c>
      <c r="CS84">
        <f>CR84/$CR$162</f>
        <v>0</v>
      </c>
      <c r="CT84" s="1">
        <f>$CT$164*CS84</f>
        <v>0</v>
      </c>
      <c r="CU84" s="84">
        <v>0</v>
      </c>
      <c r="CV84" s="1">
        <f>CT84-CU84</f>
        <v>0</v>
      </c>
      <c r="CW84" t="e">
        <f>CU84/CT84</f>
        <v>#DIV/0!</v>
      </c>
    </row>
    <row r="85" spans="1:101" x14ac:dyDescent="0.2">
      <c r="A85" s="29" t="s">
        <v>201</v>
      </c>
      <c r="B85">
        <v>1</v>
      </c>
      <c r="C85">
        <v>1</v>
      </c>
      <c r="D85">
        <v>0.92843201040988899</v>
      </c>
      <c r="E85">
        <v>7.1567989590110501E-2</v>
      </c>
      <c r="F85">
        <v>0.93874919406834301</v>
      </c>
      <c r="G85">
        <v>0.31334622823984498</v>
      </c>
      <c r="H85">
        <v>7.5683251576734403E-2</v>
      </c>
      <c r="I85">
        <v>0.53889278206026603</v>
      </c>
      <c r="J85">
        <v>0.20195335599477701</v>
      </c>
      <c r="K85">
        <v>0.3309550782722</v>
      </c>
      <c r="L85">
        <v>0.51220232163198698</v>
      </c>
      <c r="M85">
        <v>0.54966478631524196</v>
      </c>
      <c r="N85" s="21">
        <v>0</v>
      </c>
      <c r="O85">
        <v>1</v>
      </c>
      <c r="P85">
        <v>0.99688649496182902</v>
      </c>
      <c r="Q85">
        <v>1.0013725477363</v>
      </c>
      <c r="R85">
        <v>0.99350332209847503</v>
      </c>
      <c r="S85">
        <v>3.2699999809265101</v>
      </c>
      <c r="T85" s="27">
        <f>IF(C85,P85,R85)</f>
        <v>0.99688649496182902</v>
      </c>
      <c r="U85" s="27">
        <f>IF(D85 = 0,O85,Q85)</f>
        <v>1.0013725477363</v>
      </c>
      <c r="V85" s="39">
        <f>S85*T85^(1-N85)</f>
        <v>3.2598188195110764</v>
      </c>
      <c r="W85" s="38">
        <f>S85*U85^(N85+1)</f>
        <v>3.2744882119980319</v>
      </c>
      <c r="X85" s="44">
        <f>0.5 * (D85-MAX($D$3:$D$161))/(MIN($D$3:$D$161)-MAX($D$3:$D$161)) + 0.75</f>
        <v>0.78581428994388924</v>
      </c>
      <c r="Y85" s="44">
        <f>AVERAGE(D85, F85, G85, H85, I85, J85, K85)</f>
        <v>0.47543027151743633</v>
      </c>
      <c r="Z85" s="22">
        <f>AI85^N85</f>
        <v>1</v>
      </c>
      <c r="AA85" s="22">
        <f>(Z85+AB85)/2</f>
        <v>1</v>
      </c>
      <c r="AB85" s="22">
        <f>AM85^N85</f>
        <v>1</v>
      </c>
      <c r="AC85" s="22">
        <v>1</v>
      </c>
      <c r="AD85" s="22">
        <v>1</v>
      </c>
      <c r="AE85" s="22">
        <v>1</v>
      </c>
      <c r="AF85" s="22">
        <f>PERCENTILE($L$2:$L$161, 0.05)</f>
        <v>3.1959274844086248E-2</v>
      </c>
      <c r="AG85" s="22">
        <f>PERCENTILE($L$2:$L$161, 0.95)</f>
        <v>0.96084751578162397</v>
      </c>
      <c r="AH85" s="22">
        <f>MIN(MAX(L85,AF85), AG85)</f>
        <v>0.51220232163198698</v>
      </c>
      <c r="AI85" s="22">
        <f>AH85-$AH$162+1</f>
        <v>1.4802430467879009</v>
      </c>
      <c r="AJ85" s="22">
        <f>PERCENTILE($M$2:$M$161, 0.02)</f>
        <v>-1.0036119965489139</v>
      </c>
      <c r="AK85" s="22">
        <f>PERCENTILE($M$2:$M$161, 0.98)</f>
        <v>1.7030888460407052</v>
      </c>
      <c r="AL85" s="22">
        <f>MIN(MAX(M85,AJ85), AK85)</f>
        <v>0.54966478631524196</v>
      </c>
      <c r="AM85" s="22">
        <f>AL85-$AL$162 + 1</f>
        <v>2.553276782864156</v>
      </c>
      <c r="AN85" s="46">
        <v>0</v>
      </c>
      <c r="AO85" s="77">
        <v>0</v>
      </c>
      <c r="AP85" s="77">
        <v>0</v>
      </c>
      <c r="AQ85" s="21">
        <v>1</v>
      </c>
      <c r="AR85" s="17">
        <f>(AI85^4)*AB85*AE85*AN85</f>
        <v>0</v>
      </c>
      <c r="AS85" s="17">
        <f>(AM85^4) *Z85*AC85*AO85</f>
        <v>0</v>
      </c>
      <c r="AT85" s="17">
        <f>(AM85^4)*AA85*AP85*AQ85</f>
        <v>0</v>
      </c>
      <c r="AU85" s="17">
        <f>MIN(AR85, 0.05*AR$162)</f>
        <v>0</v>
      </c>
      <c r="AV85" s="17">
        <f>MIN(AS85, 0.05*AS$162)</f>
        <v>0</v>
      </c>
      <c r="AW85" s="17">
        <f>MIN(AT85, 0.05*AT$162)</f>
        <v>0</v>
      </c>
      <c r="AX85" s="14">
        <f>AU85/$AU$162</f>
        <v>0</v>
      </c>
      <c r="AY85" s="14">
        <f>AV85/$AV$162</f>
        <v>0</v>
      </c>
      <c r="AZ85" s="62">
        <f>AW85/$AW$162</f>
        <v>0</v>
      </c>
      <c r="BA85" s="21">
        <f>N85</f>
        <v>0</v>
      </c>
      <c r="BB85" s="84">
        <v>0</v>
      </c>
      <c r="BC85" s="15">
        <f>$D$168*AX85</f>
        <v>0</v>
      </c>
      <c r="BD85" s="19">
        <f>BC85-BB85</f>
        <v>0</v>
      </c>
      <c r="BE85" s="58">
        <f>(IF(BD85 &gt; 0, V85, W85))</f>
        <v>3.2744882119980319</v>
      </c>
      <c r="BF85" s="58">
        <f>IF(BD85&gt;0, S85*(T85^(2-N85)), S85*(U85^(N85 + 2)))</f>
        <v>3.2789826033809506</v>
      </c>
      <c r="BG85" s="46">
        <f>BD85/BE85</f>
        <v>0</v>
      </c>
      <c r="BH85" s="59" t="e">
        <f>BB85/BC85</f>
        <v>#DIV/0!</v>
      </c>
      <c r="BI85" s="84">
        <v>0</v>
      </c>
      <c r="BJ85" s="84">
        <v>2835</v>
      </c>
      <c r="BK85" s="84">
        <v>0</v>
      </c>
      <c r="BL85" s="10">
        <f>SUM(BI85:BK85)</f>
        <v>2835</v>
      </c>
      <c r="BM85" s="15">
        <f>AY85*$D$167</f>
        <v>0</v>
      </c>
      <c r="BN85" s="9">
        <f>BM85-BL85</f>
        <v>-2835</v>
      </c>
      <c r="BO85" s="48">
        <f>IF(BN85&gt;0,V85,W85)</f>
        <v>3.2744882119980319</v>
      </c>
      <c r="BP85" s="48">
        <f xml:space="preserve"> IF(BN85 &gt;0, S85*T85^(2-N85), S85*U85^(N85+2))</f>
        <v>3.2789826033809506</v>
      </c>
      <c r="BQ85" s="48">
        <f>IF(BN85&gt;0, S85*T85^(3-N85), S85*U85^(N85+3))</f>
        <v>3.2834831635305881</v>
      </c>
      <c r="BR85" s="46">
        <f>BN85/BP85</f>
        <v>-864.59745076928391</v>
      </c>
      <c r="BS85" s="59" t="e">
        <f>BL85/BM85</f>
        <v>#DIV/0!</v>
      </c>
      <c r="BT85" s="16">
        <f>BB85+BL85+BV85</f>
        <v>2835</v>
      </c>
      <c r="BU85" s="64">
        <f>BC85+BM85+BW85</f>
        <v>0</v>
      </c>
      <c r="BV85" s="84">
        <v>0</v>
      </c>
      <c r="BW85" s="15">
        <f>AZ85*$D$170</f>
        <v>0</v>
      </c>
      <c r="BX85" s="37">
        <f>BW85-BV85</f>
        <v>0</v>
      </c>
      <c r="BY85" s="51">
        <f>BX85*(BX85&lt;&gt;0)</f>
        <v>0</v>
      </c>
      <c r="BZ85" s="26">
        <f>BY85/$BY$162</f>
        <v>0</v>
      </c>
      <c r="CA85" s="47">
        <f>BZ85 * $BX$162</f>
        <v>0</v>
      </c>
      <c r="CB85" s="48">
        <f>IF(CA85&gt;0, V85, W85)</f>
        <v>3.2744882119980319</v>
      </c>
      <c r="CC85" s="48">
        <f>IF(BX85&gt;0, S85*T85^(2-N85), S85*U85^(N85+2))</f>
        <v>3.2789826033809506</v>
      </c>
      <c r="CD85" s="60">
        <f>CA85/CB85</f>
        <v>0</v>
      </c>
      <c r="CE85" s="61">
        <v>0</v>
      </c>
      <c r="CF85" s="15">
        <f>AZ85*$CE$165</f>
        <v>0</v>
      </c>
      <c r="CG85" s="37">
        <f>CF85-CE85</f>
        <v>0</v>
      </c>
      <c r="CH85" s="51">
        <f>CG85*(CG85&lt;&gt;0)</f>
        <v>0</v>
      </c>
      <c r="CI85" s="26">
        <f>CH85/$CH$162</f>
        <v>0</v>
      </c>
      <c r="CJ85" s="47">
        <f>CI85 * $CG$162</f>
        <v>0</v>
      </c>
      <c r="CK85" s="48">
        <f>IF(CA85&gt;0,V85,W85)</f>
        <v>3.2744882119980319</v>
      </c>
      <c r="CL85" s="60">
        <f>CJ85/CK85</f>
        <v>0</v>
      </c>
      <c r="CM85" s="65">
        <f>N85</f>
        <v>0</v>
      </c>
      <c r="CN85" s="73">
        <f>BT85+BV85</f>
        <v>2835</v>
      </c>
      <c r="CO85">
        <f>E85/$E$162</f>
        <v>1.291523110417429E-3</v>
      </c>
      <c r="CP85">
        <f>MAX(0,L85)</f>
        <v>0.51220232163198698</v>
      </c>
      <c r="CQ85">
        <f>CP85/$CP$162</f>
        <v>5.7381442753036849E-3</v>
      </c>
      <c r="CR85">
        <f>CO85*CQ85*AO85</f>
        <v>0</v>
      </c>
      <c r="CS85">
        <f>CR85/$CR$162</f>
        <v>0</v>
      </c>
      <c r="CT85" s="1">
        <f>$CT$164*CS85</f>
        <v>0</v>
      </c>
      <c r="CU85" s="84">
        <v>0</v>
      </c>
      <c r="CV85" s="1">
        <f>CT85-CU85</f>
        <v>0</v>
      </c>
      <c r="CW85" t="e">
        <f>CU85/CT85</f>
        <v>#DIV/0!</v>
      </c>
    </row>
    <row r="86" spans="1:101" x14ac:dyDescent="0.2">
      <c r="A86" s="29" t="s">
        <v>138</v>
      </c>
      <c r="B86">
        <v>0</v>
      </c>
      <c r="C86">
        <v>0</v>
      </c>
      <c r="D86">
        <v>0.49700359568517699</v>
      </c>
      <c r="E86">
        <v>0.50299640431482195</v>
      </c>
      <c r="F86">
        <v>0.50695272149384096</v>
      </c>
      <c r="G86">
        <v>0.16487882399682099</v>
      </c>
      <c r="H86">
        <v>0.77475971583785996</v>
      </c>
      <c r="I86">
        <v>0.45298788132051798</v>
      </c>
      <c r="J86">
        <v>0.59241603810994103</v>
      </c>
      <c r="K86">
        <v>0.41385336303908998</v>
      </c>
      <c r="L86">
        <v>0.74660529334367198</v>
      </c>
      <c r="M86">
        <v>0.64030372523989298</v>
      </c>
      <c r="N86" s="21">
        <v>0</v>
      </c>
      <c r="O86">
        <v>1.0062695400675601</v>
      </c>
      <c r="P86">
        <v>0.99901960377615395</v>
      </c>
      <c r="Q86">
        <v>1.0035005235152901</v>
      </c>
      <c r="R86">
        <v>0.99455327722944498</v>
      </c>
      <c r="S86">
        <v>102.08000183105401</v>
      </c>
      <c r="T86" s="27">
        <f>IF(C86,P86,R86)</f>
        <v>0.99455327722944498</v>
      </c>
      <c r="U86" s="27">
        <f>IF(D86 = 0,O86,Q86)</f>
        <v>1.0035005235152901</v>
      </c>
      <c r="V86" s="39">
        <f>S86*T86^(1-N86)</f>
        <v>101.5240003606625</v>
      </c>
      <c r="W86" s="38">
        <f>S86*U86^(N86+1)</f>
        <v>102.43733527790447</v>
      </c>
      <c r="X86" s="44">
        <f>0.5 * (D86-MAX($D$3:$D$161))/(MIN($D$3:$D$161)-MAX($D$3:$D$161)) + 0.75</f>
        <v>1.0053883692557954</v>
      </c>
      <c r="Y86" s="44">
        <f>AVERAGE(D86, F86, G86, H86, I86, J86, K86)</f>
        <v>0.48612173421189259</v>
      </c>
      <c r="Z86" s="22">
        <f>AI86^N86</f>
        <v>1</v>
      </c>
      <c r="AA86" s="22">
        <f>(Z86+AB86)/2</f>
        <v>1</v>
      </c>
      <c r="AB86" s="22">
        <f>AM86^N86</f>
        <v>1</v>
      </c>
      <c r="AC86" s="22">
        <v>1</v>
      </c>
      <c r="AD86" s="22">
        <v>1</v>
      </c>
      <c r="AE86" s="22">
        <v>1</v>
      </c>
      <c r="AF86" s="22">
        <f>PERCENTILE($L$2:$L$161, 0.05)</f>
        <v>3.1959274844086248E-2</v>
      </c>
      <c r="AG86" s="22">
        <f>PERCENTILE($L$2:$L$161, 0.95)</f>
        <v>0.96084751578162397</v>
      </c>
      <c r="AH86" s="22">
        <f>MIN(MAX(L86,AF86), AG86)</f>
        <v>0.74660529334367198</v>
      </c>
      <c r="AI86" s="22">
        <f>AH86-$AH$162+1</f>
        <v>1.7146460184995858</v>
      </c>
      <c r="AJ86" s="22">
        <f>PERCENTILE($M$2:$M$161, 0.02)</f>
        <v>-1.0036119965489139</v>
      </c>
      <c r="AK86" s="22">
        <f>PERCENTILE($M$2:$M$161, 0.98)</f>
        <v>1.7030888460407052</v>
      </c>
      <c r="AL86" s="22">
        <f>MIN(MAX(M86,AJ86), AK86)</f>
        <v>0.64030372523989298</v>
      </c>
      <c r="AM86" s="22">
        <f>AL86-$AL$162 + 1</f>
        <v>2.6439157217888067</v>
      </c>
      <c r="AN86" s="46">
        <v>1</v>
      </c>
      <c r="AO86" s="49">
        <v>1</v>
      </c>
      <c r="AP86" s="49">
        <v>1</v>
      </c>
      <c r="AQ86" s="21">
        <v>1</v>
      </c>
      <c r="AR86" s="17">
        <f>(AI86^4)*AB86*AE86*AN86</f>
        <v>8.6436644964084266</v>
      </c>
      <c r="AS86" s="17">
        <f>(AM86^4) *Z86*AC86*AO86</f>
        <v>48.86415909232953</v>
      </c>
      <c r="AT86" s="17">
        <f>(AM86^4)*AA86*AP86*AQ86</f>
        <v>48.86415909232953</v>
      </c>
      <c r="AU86" s="17">
        <f>MIN(AR86, 0.05*AR$162)</f>
        <v>8.6436644964084266</v>
      </c>
      <c r="AV86" s="17">
        <f>MIN(AS86, 0.05*AS$162)</f>
        <v>48.86415909232953</v>
      </c>
      <c r="AW86" s="17">
        <f>MIN(AT86, 0.05*AT$162)</f>
        <v>48.86415909232953</v>
      </c>
      <c r="AX86" s="14">
        <f>AU86/$AU$162</f>
        <v>2.0035093447314845E-2</v>
      </c>
      <c r="AY86" s="14">
        <f>AV86/$AV$162</f>
        <v>1.3684707158747937E-2</v>
      </c>
      <c r="AZ86" s="62">
        <f>AW86/$AW$162</f>
        <v>1.0879236099454329E-2</v>
      </c>
      <c r="BA86" s="21">
        <f>N86</f>
        <v>0</v>
      </c>
      <c r="BB86" s="84">
        <v>2552</v>
      </c>
      <c r="BC86" s="15">
        <f>$D$168*AX86</f>
        <v>2751.4794884000898</v>
      </c>
      <c r="BD86" s="19">
        <f>BC86-BB86</f>
        <v>199.47948840008985</v>
      </c>
      <c r="BE86" s="58">
        <f>(IF(BD86 &gt; 0, V86, W86))</f>
        <v>101.5240003606625</v>
      </c>
      <c r="BF86" s="58">
        <f>IF(BD86&gt;0, S86*(T86^(2-N86)), S86*(U86^(N86 + 2)))</f>
        <v>100.97102727614025</v>
      </c>
      <c r="BG86" s="46">
        <f>BD86/BE86</f>
        <v>1.9648505544643822</v>
      </c>
      <c r="BH86" s="59">
        <f>BB86/BC86</f>
        <v>0.92750100836983462</v>
      </c>
      <c r="BI86" s="84">
        <v>0</v>
      </c>
      <c r="BJ86" s="84">
        <v>0</v>
      </c>
      <c r="BK86" s="84">
        <v>0</v>
      </c>
      <c r="BL86" s="10">
        <f>SUM(BI86:BK86)</f>
        <v>0</v>
      </c>
      <c r="BM86" s="15">
        <f>AY86*$D$167</f>
        <v>2613.5053731776811</v>
      </c>
      <c r="BN86" s="9">
        <f>BM86-BL86</f>
        <v>2613.5053731776811</v>
      </c>
      <c r="BO86" s="48">
        <f>IF(BN86&gt;0,V86,W86)</f>
        <v>101.5240003606625</v>
      </c>
      <c r="BP86" s="48">
        <f xml:space="preserve"> IF(BN86 &gt;0, S86*T86^(2-N86), S86*U86^(N86+2))</f>
        <v>100.97102727614025</v>
      </c>
      <c r="BQ86" s="48">
        <f>IF(BN86&gt;0, S86*T86^(3-N86), S86*U86^(N86+3))</f>
        <v>100.42106608270896</v>
      </c>
      <c r="BR86" s="46">
        <f>BN86/BP86</f>
        <v>25.883715791364047</v>
      </c>
      <c r="BS86" s="59">
        <f>BL86/BM86</f>
        <v>0</v>
      </c>
      <c r="BT86" s="16">
        <f>BB86+BL86+BV86</f>
        <v>2552</v>
      </c>
      <c r="BU86" s="64">
        <f>BC86+BM86+BW86</f>
        <v>5474.1362373635966</v>
      </c>
      <c r="BV86" s="84">
        <v>0</v>
      </c>
      <c r="BW86" s="15">
        <f>AZ86*$D$170</f>
        <v>109.15137578582528</v>
      </c>
      <c r="BX86" s="37">
        <f>BW86-BV86</f>
        <v>109.15137578582528</v>
      </c>
      <c r="BY86" s="51">
        <f>BX86*(BX86&lt;&gt;0)</f>
        <v>109.15137578582528</v>
      </c>
      <c r="BZ86" s="26">
        <f>BY86/$BY$162</f>
        <v>8.5407962273728738E-2</v>
      </c>
      <c r="CA86" s="47">
        <f>BZ86 * $BX$162</f>
        <v>109.15137578582529</v>
      </c>
      <c r="CB86" s="48">
        <f>IF(CA86&gt;0, V86, W86)</f>
        <v>101.5240003606625</v>
      </c>
      <c r="CC86" s="48">
        <f>IF(BX86&gt;0, S86*T86^(2-N86), S86*U86^(N86+2))</f>
        <v>100.97102727614025</v>
      </c>
      <c r="CD86" s="60">
        <f>CA86/CB86</f>
        <v>1.075128791202737</v>
      </c>
      <c r="CE86" s="61">
        <v>0</v>
      </c>
      <c r="CF86" s="15">
        <f>AZ86*$CE$165</f>
        <v>69.920850411192973</v>
      </c>
      <c r="CG86" s="37">
        <f>CF86-CE86</f>
        <v>69.920850411192973</v>
      </c>
      <c r="CH86" s="51">
        <f>CG86*(CG86&lt;&gt;0)</f>
        <v>69.920850411192973</v>
      </c>
      <c r="CI86" s="26">
        <f>CH86/$CH$162</f>
        <v>1.0879236099454332E-2</v>
      </c>
      <c r="CJ86" s="47">
        <f>CI86 * $CG$162</f>
        <v>69.920850411192973</v>
      </c>
      <c r="CK86" s="48">
        <f>IF(CA86&gt;0,V86,W86)</f>
        <v>101.5240003606625</v>
      </c>
      <c r="CL86" s="60">
        <f>CJ86/CK86</f>
        <v>0.68871252278082218</v>
      </c>
      <c r="CM86" s="65">
        <f>N86</f>
        <v>0</v>
      </c>
      <c r="CN86" s="73">
        <f>BT86+BV86</f>
        <v>2552</v>
      </c>
      <c r="CO86">
        <f>E86/$E$162</f>
        <v>9.0771235066134902E-3</v>
      </c>
      <c r="CP86">
        <f>MAX(0,L86)</f>
        <v>0.74660529334367198</v>
      </c>
      <c r="CQ86">
        <f>CP86/$CP$162</f>
        <v>8.3641340715935493E-3</v>
      </c>
      <c r="CR86">
        <f>CO86*CQ86*AO86</f>
        <v>7.5922277993728605E-5</v>
      </c>
      <c r="CS86">
        <f>CR86/$CR$162</f>
        <v>1.6537589957661251E-2</v>
      </c>
      <c r="CT86" s="1">
        <f>$CT$164*CS86</f>
        <v>1345.7629203946419</v>
      </c>
      <c r="CU86" s="84">
        <v>1531</v>
      </c>
      <c r="CV86" s="1">
        <f>CT86-CU86</f>
        <v>-185.23707960535808</v>
      </c>
      <c r="CW86">
        <f>CU86/CT86</f>
        <v>1.1376446599903627</v>
      </c>
    </row>
    <row r="87" spans="1:101" x14ac:dyDescent="0.2">
      <c r="A87" s="29" t="s">
        <v>238</v>
      </c>
      <c r="B87">
        <v>1</v>
      </c>
      <c r="C87">
        <v>1</v>
      </c>
      <c r="D87">
        <v>0.27646823811426202</v>
      </c>
      <c r="E87">
        <v>0.72353176188573698</v>
      </c>
      <c r="F87">
        <v>0.10413354531001499</v>
      </c>
      <c r="G87">
        <v>0.10413354531001499</v>
      </c>
      <c r="H87">
        <v>0.144797325532804</v>
      </c>
      <c r="I87">
        <v>0.46259924780610101</v>
      </c>
      <c r="J87">
        <v>0.258811000299079</v>
      </c>
      <c r="K87">
        <v>0.164167314123045</v>
      </c>
      <c r="L87">
        <v>0.32641404476872699</v>
      </c>
      <c r="M87">
        <v>0.72468352407362002</v>
      </c>
      <c r="N87" s="21">
        <v>0</v>
      </c>
      <c r="O87">
        <v>1.00499999503294</v>
      </c>
      <c r="P87">
        <v>1</v>
      </c>
      <c r="Q87">
        <v>0.98429940985630204</v>
      </c>
      <c r="R87">
        <v>0.97104579956133796</v>
      </c>
      <c r="S87">
        <v>0.56999999284744196</v>
      </c>
      <c r="T87" s="27">
        <f>IF(C87,P87,R87)</f>
        <v>1</v>
      </c>
      <c r="U87" s="27">
        <f>IF(D87 = 0,O87,Q87)</f>
        <v>0.98429940985630204</v>
      </c>
      <c r="V87" s="39">
        <f>S87*T87^(1-N87)</f>
        <v>0.56999999284744196</v>
      </c>
      <c r="W87" s="38">
        <f>S87*U87^(N87+1)</f>
        <v>0.56105065657783348</v>
      </c>
      <c r="X87" s="44">
        <f>0.5 * (D87-MAX($D$3:$D$161))/(MIN($D$3:$D$161)-MAX($D$3:$D$161)) + 0.75</f>
        <v>1.1176291175274506</v>
      </c>
      <c r="Y87" s="44">
        <f>AVERAGE(D87, F87, G87, H87, I87, J87, K87)</f>
        <v>0.21644431664218872</v>
      </c>
      <c r="Z87" s="22">
        <f>AI87^N87</f>
        <v>1</v>
      </c>
      <c r="AA87" s="22">
        <f>(Z87+AB87)/2</f>
        <v>1</v>
      </c>
      <c r="AB87" s="22">
        <f>AM87^N87</f>
        <v>1</v>
      </c>
      <c r="AC87" s="22">
        <v>1</v>
      </c>
      <c r="AD87" s="22">
        <v>1</v>
      </c>
      <c r="AE87" s="22">
        <v>1</v>
      </c>
      <c r="AF87" s="22">
        <f>PERCENTILE($L$2:$L$161, 0.05)</f>
        <v>3.1959274844086248E-2</v>
      </c>
      <c r="AG87" s="22">
        <f>PERCENTILE($L$2:$L$161, 0.95)</f>
        <v>0.96084751578162397</v>
      </c>
      <c r="AH87" s="22">
        <f>MIN(MAX(L87,AF87), AG87)</f>
        <v>0.32641404476872699</v>
      </c>
      <c r="AI87" s="22">
        <f>AH87-$AH$162+1</f>
        <v>1.2944547699246407</v>
      </c>
      <c r="AJ87" s="22">
        <f>PERCENTILE($M$2:$M$161, 0.02)</f>
        <v>-1.0036119965489139</v>
      </c>
      <c r="AK87" s="22">
        <f>PERCENTILE($M$2:$M$161, 0.98)</f>
        <v>1.7030888460407052</v>
      </c>
      <c r="AL87" s="22">
        <f>MIN(MAX(M87,AJ87), AK87)</f>
        <v>0.72468352407362002</v>
      </c>
      <c r="AM87" s="22">
        <f>AL87-$AL$162 + 1</f>
        <v>2.7282955206225337</v>
      </c>
      <c r="AN87" s="46">
        <v>0</v>
      </c>
      <c r="AO87" s="77">
        <v>0</v>
      </c>
      <c r="AP87" s="77">
        <v>0</v>
      </c>
      <c r="AQ87" s="21">
        <v>1</v>
      </c>
      <c r="AR87" s="17">
        <f>(AI87^4)*AB87*AE87*AN87</f>
        <v>0</v>
      </c>
      <c r="AS87" s="17">
        <f>(AM87^4) *Z87*AC87*AO87</f>
        <v>0</v>
      </c>
      <c r="AT87" s="17">
        <f>(AM87^4)*AA87*AP87*AQ87</f>
        <v>0</v>
      </c>
      <c r="AU87" s="17">
        <f>MIN(AR87, 0.05*AR$162)</f>
        <v>0</v>
      </c>
      <c r="AV87" s="17">
        <f>MIN(AS87, 0.05*AS$162)</f>
        <v>0</v>
      </c>
      <c r="AW87" s="17">
        <f>MIN(AT87, 0.05*AT$162)</f>
        <v>0</v>
      </c>
      <c r="AX87" s="14">
        <f>AU87/$AU$162</f>
        <v>0</v>
      </c>
      <c r="AY87" s="14">
        <f>AV87/$AV$162</f>
        <v>0</v>
      </c>
      <c r="AZ87" s="62">
        <f>AW87/$AW$162</f>
        <v>0</v>
      </c>
      <c r="BA87" s="21">
        <f>N87</f>
        <v>0</v>
      </c>
      <c r="BB87" s="84">
        <v>0</v>
      </c>
      <c r="BC87" s="15">
        <f>$D$168*AX87</f>
        <v>0</v>
      </c>
      <c r="BD87" s="19">
        <f>BC87-BB87</f>
        <v>0</v>
      </c>
      <c r="BE87" s="58">
        <f>(IF(BD87 &gt; 0, V87, W87))</f>
        <v>0.56105065657783348</v>
      </c>
      <c r="BF87" s="58">
        <f>IF(BD87&gt;0, S87*(T87^(2-N87)), S87*(U87^(N87 + 2)))</f>
        <v>0.55224183016905226</v>
      </c>
      <c r="BG87" s="46">
        <f>BD87/BE87</f>
        <v>0</v>
      </c>
      <c r="BH87" s="59" t="e">
        <f>BB87/BC87</f>
        <v>#DIV/0!</v>
      </c>
      <c r="BI87" s="84">
        <v>0</v>
      </c>
      <c r="BJ87" s="84">
        <v>2056</v>
      </c>
      <c r="BK87" s="84">
        <v>0</v>
      </c>
      <c r="BL87" s="10">
        <f>SUM(BI87:BK87)</f>
        <v>2056</v>
      </c>
      <c r="BM87" s="15">
        <f>AY87*$D$167</f>
        <v>0</v>
      </c>
      <c r="BN87" s="9">
        <f>BM87-BL87</f>
        <v>-2056</v>
      </c>
      <c r="BO87" s="48">
        <f>IF(BN87&gt;0,V87,W87)</f>
        <v>0.56105065657783348</v>
      </c>
      <c r="BP87" s="48">
        <f xml:space="preserve"> IF(BN87 &gt;0, S87*T87^(2-N87), S87*U87^(N87+2))</f>
        <v>0.55224183016905226</v>
      </c>
      <c r="BQ87" s="48">
        <f>IF(BN87&gt;0, S87*T87^(3-N87), S87*U87^(N87+3))</f>
        <v>0.54357130753336236</v>
      </c>
      <c r="BR87" s="46">
        <f>BN87/BP87</f>
        <v>-3723.0066389042231</v>
      </c>
      <c r="BS87" s="59" t="e">
        <f>BL87/BM87</f>
        <v>#DIV/0!</v>
      </c>
      <c r="BT87" s="16">
        <f>BB87+BL87+BV87</f>
        <v>2175</v>
      </c>
      <c r="BU87" s="64">
        <f>BC87+BM87+BW87</f>
        <v>0</v>
      </c>
      <c r="BV87" s="84">
        <v>119</v>
      </c>
      <c r="BW87" s="15">
        <f>AZ87*$D$170</f>
        <v>0</v>
      </c>
      <c r="BX87" s="37">
        <f>BW87-BV87</f>
        <v>-119</v>
      </c>
      <c r="BY87" s="51">
        <f>BX87*(BX87&lt;&gt;0)</f>
        <v>-119</v>
      </c>
      <c r="BZ87" s="26">
        <f>BY87/$BY$162</f>
        <v>-9.3114241001564985E-2</v>
      </c>
      <c r="CA87" s="47">
        <f>BZ87 * $BX$162</f>
        <v>-119.00000000000001</v>
      </c>
      <c r="CB87" s="48">
        <f>IF(CA87&gt;0, V87, W87)</f>
        <v>0.56105065657783348</v>
      </c>
      <c r="CC87" s="48">
        <f>IF(BX87&gt;0, S87*T87^(2-N87), S87*U87^(N87+2))</f>
        <v>0.55224183016905226</v>
      </c>
      <c r="CD87" s="60">
        <f>CA87/CB87</f>
        <v>-212.1020599563123</v>
      </c>
      <c r="CE87" s="61">
        <v>0</v>
      </c>
      <c r="CF87" s="15">
        <f>AZ87*$CE$165</f>
        <v>0</v>
      </c>
      <c r="CG87" s="37">
        <f>CF87-CE87</f>
        <v>0</v>
      </c>
      <c r="CH87" s="51">
        <f>CG87*(CG87&lt;&gt;0)</f>
        <v>0</v>
      </c>
      <c r="CI87" s="26">
        <f>CH87/$CH$162</f>
        <v>0</v>
      </c>
      <c r="CJ87" s="47">
        <f>CI87 * $CG$162</f>
        <v>0</v>
      </c>
      <c r="CK87" s="48">
        <f>IF(CA87&gt;0,V87,W87)</f>
        <v>0.56105065657783348</v>
      </c>
      <c r="CL87" s="60">
        <f>CJ87/CK87</f>
        <v>0</v>
      </c>
      <c r="CM87" s="65">
        <f>N87</f>
        <v>0</v>
      </c>
      <c r="CN87" s="73">
        <f>BT87+BV87</f>
        <v>2294</v>
      </c>
      <c r="CO87">
        <f>E87/$E$162</f>
        <v>1.3056926664397964E-2</v>
      </c>
      <c r="CP87">
        <f>MAX(0,L87)</f>
        <v>0.32641404476872699</v>
      </c>
      <c r="CQ87">
        <f>CP87/$CP$162</f>
        <v>3.6567793687474416E-3</v>
      </c>
      <c r="CR87">
        <f>CO87*CQ87*AO87</f>
        <v>0</v>
      </c>
      <c r="CS87">
        <f>CR87/$CR$162</f>
        <v>0</v>
      </c>
      <c r="CT87" s="1">
        <f>$CT$164*CS87</f>
        <v>0</v>
      </c>
      <c r="CU87" s="84">
        <v>0</v>
      </c>
      <c r="CV87" s="1">
        <f>CT87-CU87</f>
        <v>0</v>
      </c>
      <c r="CW87" t="e">
        <f>CU87/CT87</f>
        <v>#DIV/0!</v>
      </c>
    </row>
    <row r="88" spans="1:101" x14ac:dyDescent="0.2">
      <c r="A88" s="29" t="s">
        <v>155</v>
      </c>
      <c r="B88">
        <v>1</v>
      </c>
      <c r="C88">
        <v>1</v>
      </c>
      <c r="D88">
        <v>0.34798242109468602</v>
      </c>
      <c r="E88">
        <v>0.65201757890531298</v>
      </c>
      <c r="F88">
        <v>0.89868891537544604</v>
      </c>
      <c r="G88">
        <v>0.30393325387365899</v>
      </c>
      <c r="H88">
        <v>5.0564145424153703E-2</v>
      </c>
      <c r="I88">
        <v>0.18846636021730001</v>
      </c>
      <c r="J88">
        <v>9.7619877307792799E-2</v>
      </c>
      <c r="K88">
        <v>0.22587388925076399</v>
      </c>
      <c r="L88">
        <v>1.0130992548445601</v>
      </c>
      <c r="M88">
        <v>-1.8449399710582799E-2</v>
      </c>
      <c r="N88" s="21">
        <v>0</v>
      </c>
      <c r="O88">
        <v>1.00139803313597</v>
      </c>
      <c r="P88">
        <v>0.98747337546073999</v>
      </c>
      <c r="Q88">
        <v>1.00822765695158</v>
      </c>
      <c r="R88">
        <v>0.99162601320372501</v>
      </c>
      <c r="S88">
        <v>239.22999572753901</v>
      </c>
      <c r="T88" s="27">
        <f>IF(C88,P88,R88)</f>
        <v>0.98747337546073999</v>
      </c>
      <c r="U88" s="27">
        <f>IF(D88 = 0,O88,Q88)</f>
        <v>1.00822765695158</v>
      </c>
      <c r="V88" s="39">
        <f>S88*T88^(1-N88)</f>
        <v>236.23325139253134</v>
      </c>
      <c r="W88" s="38">
        <f>S88*U88^(N88+1)</f>
        <v>241.19829806491316</v>
      </c>
      <c r="X88" s="44">
        <f>0.5 * (D88-MAX($D$3:$D$161))/(MIN($D$3:$D$161)-MAX($D$3:$D$161)) + 0.75</f>
        <v>1.0812322082147214</v>
      </c>
      <c r="Y88" s="44">
        <f>AVERAGE(D88, F88, G88, H88, I88, J88, K88)</f>
        <v>0.30187555179197162</v>
      </c>
      <c r="Z88" s="22">
        <f>AI88^N88</f>
        <v>1</v>
      </c>
      <c r="AA88" s="22">
        <f>(Z88+AB88)/2</f>
        <v>1</v>
      </c>
      <c r="AB88" s="22">
        <f>AM88^N88</f>
        <v>1</v>
      </c>
      <c r="AC88" s="22">
        <v>1</v>
      </c>
      <c r="AD88" s="22">
        <v>1</v>
      </c>
      <c r="AE88" s="22">
        <v>1</v>
      </c>
      <c r="AF88" s="22">
        <f>PERCENTILE($L$2:$L$161, 0.05)</f>
        <v>3.1959274844086248E-2</v>
      </c>
      <c r="AG88" s="22">
        <f>PERCENTILE($L$2:$L$161, 0.95)</f>
        <v>0.96084751578162397</v>
      </c>
      <c r="AH88" s="22">
        <f>MIN(MAX(L88,AF88), AG88)</f>
        <v>0.96084751578162397</v>
      </c>
      <c r="AI88" s="22">
        <f>AH88-$AH$162+1</f>
        <v>1.9288882409375376</v>
      </c>
      <c r="AJ88" s="22">
        <f>PERCENTILE($M$2:$M$161, 0.02)</f>
        <v>-1.0036119965489139</v>
      </c>
      <c r="AK88" s="22">
        <f>PERCENTILE($M$2:$M$161, 0.98)</f>
        <v>1.7030888460407052</v>
      </c>
      <c r="AL88" s="22">
        <f>MIN(MAX(M88,AJ88), AK88)</f>
        <v>-1.8449399710582799E-2</v>
      </c>
      <c r="AM88" s="22">
        <f>AL88-$AL$162 + 1</f>
        <v>1.9851625968383311</v>
      </c>
      <c r="AN88" s="46">
        <v>0</v>
      </c>
      <c r="AO88" s="49">
        <v>1</v>
      </c>
      <c r="AP88" s="49">
        <v>1</v>
      </c>
      <c r="AQ88" s="21">
        <v>1</v>
      </c>
      <c r="AR88" s="17">
        <f>(AI88^4)*AB88*AE88*AN88</f>
        <v>0</v>
      </c>
      <c r="AS88" s="17">
        <f>(AM88^4) *Z88*AC88*AO88</f>
        <v>15.530460580613669</v>
      </c>
      <c r="AT88" s="17">
        <f>(AM88^4)*AA88*AP88*AQ88</f>
        <v>15.530460580613669</v>
      </c>
      <c r="AU88" s="17">
        <f>MIN(AR88, 0.05*AR$162)</f>
        <v>0</v>
      </c>
      <c r="AV88" s="17">
        <f>MIN(AS88, 0.05*AS$162)</f>
        <v>15.530460580613669</v>
      </c>
      <c r="AW88" s="17">
        <f>MIN(AT88, 0.05*AT$162)</f>
        <v>15.530460580613669</v>
      </c>
      <c r="AX88" s="14">
        <f>AU88/$AU$162</f>
        <v>0</v>
      </c>
      <c r="AY88" s="14">
        <f>AV88/$AV$162</f>
        <v>4.3494006452581817E-3</v>
      </c>
      <c r="AZ88" s="62">
        <f>AW88/$AW$162</f>
        <v>3.4577397939154785E-3</v>
      </c>
      <c r="BA88" s="21">
        <f>N88</f>
        <v>0</v>
      </c>
      <c r="BB88" s="84">
        <v>0</v>
      </c>
      <c r="BC88" s="15">
        <f>$D$168*AX88</f>
        <v>0</v>
      </c>
      <c r="BD88" s="19">
        <f>BC88-BB88</f>
        <v>0</v>
      </c>
      <c r="BE88" s="58">
        <f>(IF(BD88 &gt; 0, V88, W88))</f>
        <v>241.19829806491316</v>
      </c>
      <c r="BF88" s="58">
        <f>IF(BD88&gt;0, S88*(T88^(2-N88)), S88*(U88^(N88 + 2)))</f>
        <v>243.1827949186962</v>
      </c>
      <c r="BG88" s="46">
        <f>BD88/BE88</f>
        <v>0</v>
      </c>
      <c r="BH88" s="59" t="e">
        <f>BB88/BC88</f>
        <v>#DIV/0!</v>
      </c>
      <c r="BI88" s="84">
        <v>0</v>
      </c>
      <c r="BJ88" s="84">
        <v>478</v>
      </c>
      <c r="BK88" s="84">
        <v>0</v>
      </c>
      <c r="BL88" s="10">
        <f>SUM(BI88:BK88)</f>
        <v>478</v>
      </c>
      <c r="BM88" s="15">
        <f>AY88*$D$167</f>
        <v>830.64853523140755</v>
      </c>
      <c r="BN88" s="9">
        <f>BM88-BL88</f>
        <v>352.64853523140755</v>
      </c>
      <c r="BO88" s="48">
        <f>IF(BN88&gt;0,V88,W88)</f>
        <v>236.23325139253134</v>
      </c>
      <c r="BP88" s="48">
        <f xml:space="preserve"> IF(BN88 &gt;0, S88*T88^(2-N88), S88*U88^(N88+2))</f>
        <v>233.27404614864849</v>
      </c>
      <c r="BQ88" s="48">
        <f>IF(BN88&gt;0, S88*T88^(3-N88), S88*U88^(N88+3))</f>
        <v>230.35190975779034</v>
      </c>
      <c r="BR88" s="46">
        <f>BN88/BP88</f>
        <v>1.5117349788955536</v>
      </c>
      <c r="BS88" s="59">
        <f>BL88/BM88</f>
        <v>0.57545397328225667</v>
      </c>
      <c r="BT88" s="16">
        <f>BB88+BL88+BV88</f>
        <v>478</v>
      </c>
      <c r="BU88" s="64">
        <f>BC88+BM88+BW88</f>
        <v>865.3400385837615</v>
      </c>
      <c r="BV88" s="84">
        <v>0</v>
      </c>
      <c r="BW88" s="15">
        <f>AZ88*$D$170</f>
        <v>34.691503352353998</v>
      </c>
      <c r="BX88" s="37">
        <f>BW88-BV88</f>
        <v>34.691503352353998</v>
      </c>
      <c r="BY88" s="51">
        <f>BX88*(BX88&lt;&gt;0)</f>
        <v>34.691503352353998</v>
      </c>
      <c r="BZ88" s="26">
        <f>BY88/$BY$162</f>
        <v>2.7145151292921759E-2</v>
      </c>
      <c r="CA88" s="47">
        <f>BZ88 * $BX$162</f>
        <v>34.691503352353998</v>
      </c>
      <c r="CB88" s="48">
        <f>IF(CA88&gt;0, V88, W88)</f>
        <v>236.23325139253134</v>
      </c>
      <c r="CC88" s="48">
        <f>IF(BX88&gt;0, S88*T88^(2-N88), S88*U88^(N88+2))</f>
        <v>233.27404614864849</v>
      </c>
      <c r="CD88" s="60">
        <f>CA88/CB88</f>
        <v>0.14685275314908861</v>
      </c>
      <c r="CE88" s="61">
        <v>0</v>
      </c>
      <c r="CF88" s="15">
        <f>AZ88*$CE$165</f>
        <v>22.222893655494779</v>
      </c>
      <c r="CG88" s="37">
        <f>CF88-CE88</f>
        <v>22.222893655494779</v>
      </c>
      <c r="CH88" s="51">
        <f>CG88*(CG88&lt;&gt;0)</f>
        <v>22.222893655494779</v>
      </c>
      <c r="CI88" s="26">
        <f>CH88/$CH$162</f>
        <v>3.4577397939154794E-3</v>
      </c>
      <c r="CJ88" s="47">
        <f>CI88 * $CG$162</f>
        <v>22.222893655494779</v>
      </c>
      <c r="CK88" s="48">
        <f>IF(CA88&gt;0,V88,W88)</f>
        <v>236.23325139253134</v>
      </c>
      <c r="CL88" s="60">
        <f>CJ88/CK88</f>
        <v>9.4071827418438392E-2</v>
      </c>
      <c r="CM88" s="65">
        <f>N88</f>
        <v>0</v>
      </c>
      <c r="CN88" s="73">
        <f>BT88+BV88</f>
        <v>478</v>
      </c>
      <c r="CO88">
        <f>E88/$E$162</f>
        <v>1.1766374553449728E-2</v>
      </c>
      <c r="CP88">
        <f>MAX(0,L88)</f>
        <v>1.0130992548445601</v>
      </c>
      <c r="CQ88">
        <f>CP88/$CP$162</f>
        <v>1.1349635571698082E-2</v>
      </c>
      <c r="CR88">
        <f>CO88*CQ88*AO88</f>
        <v>1.3354406318175617E-4</v>
      </c>
      <c r="CS88">
        <f>CR88/$CR$162</f>
        <v>2.9088918516938053E-2</v>
      </c>
      <c r="CT88" s="1">
        <f>$CT$164*CS88</f>
        <v>2367.139833234351</v>
      </c>
      <c r="CU88" s="84">
        <v>1675</v>
      </c>
      <c r="CV88" s="1">
        <f>CT88-CU88</f>
        <v>692.13983323435104</v>
      </c>
      <c r="CW88">
        <f>CU88/CT88</f>
        <v>0.70760500773262602</v>
      </c>
    </row>
    <row r="89" spans="1:101" x14ac:dyDescent="0.2">
      <c r="A89" s="29" t="s">
        <v>253</v>
      </c>
      <c r="B89">
        <v>0</v>
      </c>
      <c r="C89">
        <v>1</v>
      </c>
      <c r="D89">
        <v>0.80383539752297195</v>
      </c>
      <c r="E89">
        <v>0.19616460247702699</v>
      </c>
      <c r="F89">
        <v>0.79395385839299903</v>
      </c>
      <c r="G89">
        <v>0.79395385839299903</v>
      </c>
      <c r="H89">
        <v>0.85541161721688197</v>
      </c>
      <c r="I89">
        <v>0.64688675302966903</v>
      </c>
      <c r="J89">
        <v>0.74387797626041297</v>
      </c>
      <c r="K89">
        <v>0.76850815833374897</v>
      </c>
      <c r="L89">
        <v>0.71385828779528504</v>
      </c>
      <c r="M89">
        <v>0.81116804415912902</v>
      </c>
      <c r="N89" s="21">
        <v>0</v>
      </c>
      <c r="O89">
        <v>1.0200435246881501</v>
      </c>
      <c r="P89">
        <v>1.0021081364298501</v>
      </c>
      <c r="Q89">
        <v>1.0061303398522199</v>
      </c>
      <c r="R89">
        <v>0.99671402434906797</v>
      </c>
      <c r="S89">
        <v>5.4499998092651296</v>
      </c>
      <c r="T89" s="27">
        <f>IF(C89,P89,R89)</f>
        <v>1.0021081364298501</v>
      </c>
      <c r="U89" s="27">
        <f>IF(D89 = 0,O89,Q89)</f>
        <v>1.0061303398522199</v>
      </c>
      <c r="V89" s="39">
        <f>S89*T89^(1-N89)</f>
        <v>5.4614891524057176</v>
      </c>
      <c r="W89" s="38">
        <f>S89*U89^(N89+1)</f>
        <v>5.4834101602904584</v>
      </c>
      <c r="X89" s="44">
        <f>0.5 * (D89-MAX($D$3:$D$161))/(MIN($D$3:$D$161)-MAX($D$3:$D$161)) + 0.75</f>
        <v>0.84922732818218805</v>
      </c>
      <c r="Y89" s="44">
        <f>AVERAGE(D89, F89, G89, H89, I89, J89, K89)</f>
        <v>0.77234680273566902</v>
      </c>
      <c r="Z89" s="22">
        <f>AI89^N89</f>
        <v>1</v>
      </c>
      <c r="AA89" s="22">
        <f>(Z89+AB89)/2</f>
        <v>1</v>
      </c>
      <c r="AB89" s="22">
        <f>AM89^N89</f>
        <v>1</v>
      </c>
      <c r="AC89" s="22">
        <v>1</v>
      </c>
      <c r="AD89" s="22">
        <v>1</v>
      </c>
      <c r="AE89" s="22">
        <v>1</v>
      </c>
      <c r="AF89" s="22">
        <f>PERCENTILE($L$2:$L$161, 0.05)</f>
        <v>3.1959274844086248E-2</v>
      </c>
      <c r="AG89" s="22">
        <f>PERCENTILE($L$2:$L$161, 0.95)</f>
        <v>0.96084751578162397</v>
      </c>
      <c r="AH89" s="22">
        <f>MIN(MAX(L89,AF89), AG89)</f>
        <v>0.71385828779528504</v>
      </c>
      <c r="AI89" s="22">
        <f>AH89-$AH$162+1</f>
        <v>1.6818990129511988</v>
      </c>
      <c r="AJ89" s="22">
        <f>PERCENTILE($M$2:$M$161, 0.02)</f>
        <v>-1.0036119965489139</v>
      </c>
      <c r="AK89" s="22">
        <f>PERCENTILE($M$2:$M$161, 0.98)</f>
        <v>1.7030888460407052</v>
      </c>
      <c r="AL89" s="22">
        <f>MIN(MAX(M89,AJ89), AK89)</f>
        <v>0.81116804415912902</v>
      </c>
      <c r="AM89" s="22">
        <f>AL89-$AL$162 + 1</f>
        <v>2.814780040708043</v>
      </c>
      <c r="AN89" s="46">
        <v>0</v>
      </c>
      <c r="AO89" s="75">
        <v>0.01</v>
      </c>
      <c r="AP89" s="76">
        <v>0.03</v>
      </c>
      <c r="AQ89" s="21">
        <v>1</v>
      </c>
      <c r="AR89" s="17">
        <f>(AI89^4)*AB89*AE89*AN89</f>
        <v>0</v>
      </c>
      <c r="AS89" s="17">
        <f>(AM89^4) *Z89*AC89*AO89</f>
        <v>0.62773717892925907</v>
      </c>
      <c r="AT89" s="17">
        <f>(AM89^4)*AA89*AP89*AQ89</f>
        <v>1.8832115367877771</v>
      </c>
      <c r="AU89" s="17">
        <f>MIN(AR89, 0.05*AR$162)</f>
        <v>0</v>
      </c>
      <c r="AV89" s="17">
        <f>MIN(AS89, 0.05*AS$162)</f>
        <v>0.62773717892925907</v>
      </c>
      <c r="AW89" s="17">
        <f>MIN(AT89, 0.05*AT$162)</f>
        <v>1.8832115367877771</v>
      </c>
      <c r="AX89" s="14">
        <f>AU89/$AU$162</f>
        <v>0</v>
      </c>
      <c r="AY89" s="14">
        <f>AV89/$AV$162</f>
        <v>1.7580164328774765E-4</v>
      </c>
      <c r="AZ89" s="62">
        <f>AW89/$AW$162</f>
        <v>4.19282830493783E-4</v>
      </c>
      <c r="BA89" s="21">
        <f>N89</f>
        <v>0</v>
      </c>
      <c r="BB89" s="84">
        <v>0</v>
      </c>
      <c r="BC89" s="15">
        <f>$D$168*AX89</f>
        <v>0</v>
      </c>
      <c r="BD89" s="19">
        <f>BC89-BB89</f>
        <v>0</v>
      </c>
      <c r="BE89" s="58">
        <f>(IF(BD89 &gt; 0, V89, W89))</f>
        <v>5.4834101602904584</v>
      </c>
      <c r="BF89" s="58">
        <f>IF(BD89&gt;0, S89*(T89^(2-N89)), S89*(U89^(N89 + 2)))</f>
        <v>5.5170253281221546</v>
      </c>
      <c r="BG89" s="46">
        <f>BD89/BE89</f>
        <v>0</v>
      </c>
      <c r="BH89" s="59" t="e">
        <f>BB89/BC89</f>
        <v>#DIV/0!</v>
      </c>
      <c r="BI89" s="84">
        <v>0</v>
      </c>
      <c r="BJ89" s="84">
        <v>2082</v>
      </c>
      <c r="BK89" s="84">
        <v>0</v>
      </c>
      <c r="BL89" s="10">
        <f>SUM(BI89:BK89)</f>
        <v>2082</v>
      </c>
      <c r="BM89" s="15">
        <f>AY89*$D$167</f>
        <v>33.574597835094046</v>
      </c>
      <c r="BN89" s="9">
        <f>BM89-BL89</f>
        <v>-2048.4254021649058</v>
      </c>
      <c r="BO89" s="48">
        <f>IF(BN89&gt;0,V89,W89)</f>
        <v>5.4834101602904584</v>
      </c>
      <c r="BP89" s="48">
        <f xml:space="preserve"> IF(BN89 &gt;0, S89*T89^(2-N89), S89*U89^(N89+2))</f>
        <v>5.5170253281221546</v>
      </c>
      <c r="BQ89" s="48">
        <f>IF(BN89&gt;0, S89*T89^(3-N89), S89*U89^(N89+3))</f>
        <v>5.5508465683568478</v>
      </c>
      <c r="BR89" s="46">
        <f>BN89/BP89</f>
        <v>-371.29164365502999</v>
      </c>
      <c r="BS89" s="59">
        <f>BL89/BM89</f>
        <v>62.01116719926209</v>
      </c>
      <c r="BT89" s="16">
        <f>BB89+BL89+BV89</f>
        <v>2235</v>
      </c>
      <c r="BU89" s="64">
        <f>BC89+BM89+BW89</f>
        <v>37.781262473438169</v>
      </c>
      <c r="BV89" s="84">
        <v>153</v>
      </c>
      <c r="BW89" s="15">
        <f>AZ89*$D$170</f>
        <v>4.2066646383441251</v>
      </c>
      <c r="BX89" s="37">
        <f>BW89-BV89</f>
        <v>-148.79333536165586</v>
      </c>
      <c r="BY89" s="51">
        <f>BX89*(BX89&lt;&gt;0)</f>
        <v>-148.79333536165586</v>
      </c>
      <c r="BZ89" s="26">
        <f>BY89/$BY$162</f>
        <v>-0.11642670998564626</v>
      </c>
      <c r="CA89" s="47">
        <f>BZ89 * $BX$162</f>
        <v>-148.79333536165586</v>
      </c>
      <c r="CB89" s="48">
        <f>IF(CA89&gt;0, V89, W89)</f>
        <v>5.4834101602904584</v>
      </c>
      <c r="CC89" s="48">
        <f>IF(BX89&gt;0, S89*T89^(2-N89), S89*U89^(N89+2))</f>
        <v>5.5170253281221546</v>
      </c>
      <c r="CD89" s="60">
        <f>CA89/CB89</f>
        <v>-27.13518248902508</v>
      </c>
      <c r="CE89" s="61">
        <v>0</v>
      </c>
      <c r="CF89" s="15">
        <f>AZ89*$CE$165</f>
        <v>2.6947307515835432</v>
      </c>
      <c r="CG89" s="37">
        <f>CF89-CE89</f>
        <v>2.6947307515835432</v>
      </c>
      <c r="CH89" s="51">
        <f>CG89*(CG89&lt;&gt;0)</f>
        <v>2.6947307515835432</v>
      </c>
      <c r="CI89" s="26">
        <f>CH89/$CH$162</f>
        <v>4.1928283049378311E-4</v>
      </c>
      <c r="CJ89" s="47">
        <f>CI89 * $CG$162</f>
        <v>2.6947307515835432</v>
      </c>
      <c r="CK89" s="48">
        <f>IF(CA89&gt;0,V89,W89)</f>
        <v>5.4834101602904584</v>
      </c>
      <c r="CL89" s="60">
        <f>CJ89/CK89</f>
        <v>0.49143337317681196</v>
      </c>
      <c r="CM89" s="65">
        <f>N89</f>
        <v>0</v>
      </c>
      <c r="CN89" s="73">
        <f>BT89+BV89</f>
        <v>2388</v>
      </c>
      <c r="CO89">
        <f>E89/$E$162</f>
        <v>3.5400060696959596E-3</v>
      </c>
      <c r="CP89">
        <f>MAX(0,L89)</f>
        <v>0.71385828779528504</v>
      </c>
      <c r="CQ89">
        <f>CP89/$CP$162</f>
        <v>7.9972730979413747E-3</v>
      </c>
      <c r="CR89">
        <f>CO89*CQ89*AO89</f>
        <v>2.8310395307728676E-7</v>
      </c>
      <c r="CS89">
        <f>CR89/$CR$162</f>
        <v>6.166644646478962E-5</v>
      </c>
      <c r="CT89" s="1">
        <f>$CT$164*CS89</f>
        <v>5.01816874751872</v>
      </c>
      <c r="CU89" s="84">
        <v>0</v>
      </c>
      <c r="CV89" s="1">
        <f>CT89-CU89</f>
        <v>5.01816874751872</v>
      </c>
      <c r="CW89">
        <f>CU89/CT89</f>
        <v>0</v>
      </c>
    </row>
    <row r="90" spans="1:101" x14ac:dyDescent="0.2">
      <c r="A90" s="29" t="s">
        <v>112</v>
      </c>
      <c r="B90">
        <v>1</v>
      </c>
      <c r="C90">
        <v>1</v>
      </c>
      <c r="D90">
        <v>0.73351977626847698</v>
      </c>
      <c r="E90">
        <v>0.26648022373152203</v>
      </c>
      <c r="F90">
        <v>0.93245927691696395</v>
      </c>
      <c r="G90">
        <v>0.268176400476758</v>
      </c>
      <c r="H90">
        <v>0.12620142081069699</v>
      </c>
      <c r="I90">
        <v>0.36397826995403199</v>
      </c>
      <c r="J90">
        <v>0.21432352836872201</v>
      </c>
      <c r="K90">
        <v>0.327376523891661</v>
      </c>
      <c r="L90">
        <v>0.54753266528559796</v>
      </c>
      <c r="M90">
        <v>-0.70241739043007101</v>
      </c>
      <c r="N90" s="21">
        <v>0</v>
      </c>
      <c r="O90">
        <v>1.01458280802149</v>
      </c>
      <c r="P90">
        <v>0.98557229336093899</v>
      </c>
      <c r="Q90">
        <v>1.03760149089389</v>
      </c>
      <c r="R90">
        <v>0.99300790335493805</v>
      </c>
      <c r="S90">
        <v>46.130001068115199</v>
      </c>
      <c r="T90" s="27">
        <f>IF(C90,P90,R90)</f>
        <v>0.98557229336093899</v>
      </c>
      <c r="U90" s="27">
        <f>IF(D90 = 0,O90,Q90)</f>
        <v>1.03760149089389</v>
      </c>
      <c r="V90" s="39">
        <f>S90*T90^(1-N90)</f>
        <v>45.46445094544486</v>
      </c>
      <c r="W90" s="38">
        <f>S90*U90^(N90+1)</f>
        <v>47.864557883213067</v>
      </c>
      <c r="X90" s="44">
        <f>0.5 * (D90-MAX($D$3:$D$161))/(MIN($D$3:$D$161)-MAX($D$3:$D$161)) + 0.75</f>
        <v>0.88501423342822316</v>
      </c>
      <c r="Y90" s="44">
        <f>AVERAGE(D90, F90, G90, H90, I90, J90, K90)</f>
        <v>0.42371931381247296</v>
      </c>
      <c r="Z90" s="22">
        <f>AI90^N90</f>
        <v>1</v>
      </c>
      <c r="AA90" s="22">
        <f>(Z90+AB90)/2</f>
        <v>1</v>
      </c>
      <c r="AB90" s="22">
        <f>AM90^N90</f>
        <v>1</v>
      </c>
      <c r="AC90" s="22">
        <v>1</v>
      </c>
      <c r="AD90" s="22">
        <v>1</v>
      </c>
      <c r="AE90" s="22">
        <v>1</v>
      </c>
      <c r="AF90" s="22">
        <f>PERCENTILE($L$2:$L$161, 0.05)</f>
        <v>3.1959274844086248E-2</v>
      </c>
      <c r="AG90" s="22">
        <f>PERCENTILE($L$2:$L$161, 0.95)</f>
        <v>0.96084751578162397</v>
      </c>
      <c r="AH90" s="22">
        <f>MIN(MAX(L90,AF90), AG90)</f>
        <v>0.54753266528559796</v>
      </c>
      <c r="AI90" s="22">
        <f>AH90-$AH$162+1</f>
        <v>1.5155733904415118</v>
      </c>
      <c r="AJ90" s="22">
        <f>PERCENTILE($M$2:$M$161, 0.02)</f>
        <v>-1.0036119965489139</v>
      </c>
      <c r="AK90" s="22">
        <f>PERCENTILE($M$2:$M$161, 0.98)</f>
        <v>1.7030888460407052</v>
      </c>
      <c r="AL90" s="22">
        <f>MIN(MAX(M90,AJ90), AK90)</f>
        <v>-0.70241739043007101</v>
      </c>
      <c r="AM90" s="22">
        <f>AL90-$AL$162 + 1</f>
        <v>1.3011946061188429</v>
      </c>
      <c r="AN90" s="46">
        <v>1</v>
      </c>
      <c r="AO90" s="49">
        <v>1</v>
      </c>
      <c r="AP90" s="49">
        <v>1</v>
      </c>
      <c r="AQ90" s="21">
        <v>1</v>
      </c>
      <c r="AR90" s="17">
        <f>(AI90^4)*AB90*AE90*AN90</f>
        <v>5.2760376535264131</v>
      </c>
      <c r="AS90" s="17">
        <f>(AM90^4) *Z90*AC90*AO90</f>
        <v>2.8666126780689241</v>
      </c>
      <c r="AT90" s="17">
        <f>(AM90^4)*AA90*AP90*AQ90</f>
        <v>2.8666126780689241</v>
      </c>
      <c r="AU90" s="17">
        <f>MIN(AR90, 0.05*AR$162)</f>
        <v>5.2760376535264131</v>
      </c>
      <c r="AV90" s="17">
        <f>MIN(AS90, 0.05*AS$162)</f>
        <v>2.8666126780689241</v>
      </c>
      <c r="AW90" s="17">
        <f>MIN(AT90, 0.05*AT$162)</f>
        <v>2.8666126780689241</v>
      </c>
      <c r="AX90" s="14">
        <f>AU90/$AU$162</f>
        <v>1.2229293196638513E-2</v>
      </c>
      <c r="AY90" s="14">
        <f>AV90/$AV$162</f>
        <v>8.0281244506436933E-4</v>
      </c>
      <c r="AZ90" s="62">
        <f>AW90/$AW$162</f>
        <v>6.3822966996062379E-4</v>
      </c>
      <c r="BA90" s="21">
        <f>N90</f>
        <v>0</v>
      </c>
      <c r="BB90" s="84">
        <v>1476</v>
      </c>
      <c r="BC90" s="15">
        <f>$D$168*AX90</f>
        <v>1679.485522573957</v>
      </c>
      <c r="BD90" s="19">
        <f>BC90-BB90</f>
        <v>203.48552257395704</v>
      </c>
      <c r="BE90" s="58">
        <f>(IF(BD90 &gt; 0, V90, W90))</f>
        <v>45.46445094544486</v>
      </c>
      <c r="BF90" s="58">
        <f>IF(BD90&gt;0, S90*(T90^(2-N90)), S90*(U90^(N90 + 2)))</f>
        <v>44.808503184698004</v>
      </c>
      <c r="BG90" s="46">
        <f>BD90/BE90</f>
        <v>4.4757061471638542</v>
      </c>
      <c r="BH90" s="59">
        <f>BB90/BC90</f>
        <v>0.87884056168457003</v>
      </c>
      <c r="BI90" s="84">
        <v>876</v>
      </c>
      <c r="BJ90" s="84">
        <v>92</v>
      </c>
      <c r="BK90" s="84">
        <v>0</v>
      </c>
      <c r="BL90" s="10">
        <f>SUM(BI90:BK90)</f>
        <v>968</v>
      </c>
      <c r="BM90" s="15">
        <f>AY90*$D$167</f>
        <v>153.32112075839325</v>
      </c>
      <c r="BN90" s="9">
        <f>BM90-BL90</f>
        <v>-814.67887924160675</v>
      </c>
      <c r="BO90" s="48">
        <f>IF(BN90&gt;0,V90,W90)</f>
        <v>47.864557883213067</v>
      </c>
      <c r="BP90" s="48">
        <f xml:space="preserve"> IF(BN90 &gt;0, S90*T90^(2-N90), S90*U90^(N90+2))</f>
        <v>49.664336620598775</v>
      </c>
      <c r="BQ90" s="48">
        <f>IF(BN90&gt;0, S90*T90^(3-N90), S90*U90^(N90+3))</f>
        <v>51.531789721789309</v>
      </c>
      <c r="BR90" s="46">
        <f>BN90/BP90</f>
        <v>-16.403700012449388</v>
      </c>
      <c r="BS90" s="59">
        <f>BL90/BM90</f>
        <v>6.3135463347244603</v>
      </c>
      <c r="BT90" s="16">
        <f>BB90+BL90+BV90</f>
        <v>2444</v>
      </c>
      <c r="BU90" s="64">
        <f>BC90+BM90+BW90</f>
        <v>1839.2100016110651</v>
      </c>
      <c r="BV90" s="84">
        <v>0</v>
      </c>
      <c r="BW90" s="15">
        <f>AZ90*$D$170</f>
        <v>6.4033582787149381</v>
      </c>
      <c r="BX90" s="37">
        <f>BW90-BV90</f>
        <v>6.4033582787149381</v>
      </c>
      <c r="BY90" s="51">
        <f>BX90*(BX90&lt;&gt;0)</f>
        <v>6.4033582787149381</v>
      </c>
      <c r="BZ90" s="26">
        <f>BY90/$BY$162</f>
        <v>5.0104524872573867E-3</v>
      </c>
      <c r="CA90" s="47">
        <f>BZ90 * $BX$162</f>
        <v>6.4033582787149381</v>
      </c>
      <c r="CB90" s="48">
        <f>IF(CA90&gt;0, V90, W90)</f>
        <v>45.46445094544486</v>
      </c>
      <c r="CC90" s="48">
        <f>IF(BX90&gt;0, S90*T90^(2-N90), S90*U90^(N90+2))</f>
        <v>44.808503184698004</v>
      </c>
      <c r="CD90" s="60">
        <f>CA90/CB90</f>
        <v>0.14084318947123453</v>
      </c>
      <c r="CE90" s="61">
        <v>0</v>
      </c>
      <c r="CF90" s="15">
        <f>AZ90*$CE$165</f>
        <v>4.1019020888369289</v>
      </c>
      <c r="CG90" s="37">
        <f>CF90-CE90</f>
        <v>4.1019020888369289</v>
      </c>
      <c r="CH90" s="51">
        <f>CG90*(CG90&lt;&gt;0)</f>
        <v>4.1019020888369289</v>
      </c>
      <c r="CI90" s="26">
        <f>CH90/$CH$162</f>
        <v>6.382296699606239E-4</v>
      </c>
      <c r="CJ90" s="47">
        <f>CI90 * $CG$162</f>
        <v>4.1019020888369289</v>
      </c>
      <c r="CK90" s="48">
        <f>IF(CA90&gt;0,V90,W90)</f>
        <v>45.46445094544486</v>
      </c>
      <c r="CL90" s="60">
        <f>CJ90/CK90</f>
        <v>9.0222184663771979E-2</v>
      </c>
      <c r="CM90" s="65">
        <f>N90</f>
        <v>0</v>
      </c>
      <c r="CN90" s="73">
        <f>BT90+BV90</f>
        <v>2444</v>
      </c>
      <c r="CO90">
        <f>E90/$E$162</f>
        <v>4.8089288156562332E-3</v>
      </c>
      <c r="CP90">
        <f>MAX(0,L90)</f>
        <v>0.54753266528559796</v>
      </c>
      <c r="CQ90">
        <f>CP90/$CP$162</f>
        <v>6.1339460915362555E-3</v>
      </c>
      <c r="CR90">
        <f>CO90*CQ90*AO90</f>
        <v>2.9497710113270627E-5</v>
      </c>
      <c r="CS90">
        <f>CR90/$CR$162</f>
        <v>6.4252686752039037E-3</v>
      </c>
      <c r="CT90" s="1">
        <f>$CT$164*CS90</f>
        <v>522.86266371339286</v>
      </c>
      <c r="CU90" s="84">
        <v>0</v>
      </c>
      <c r="CV90" s="1">
        <f>CT90-CU90</f>
        <v>522.86266371339286</v>
      </c>
      <c r="CW90">
        <f>CU90/CT90</f>
        <v>0</v>
      </c>
    </row>
    <row r="91" spans="1:101" x14ac:dyDescent="0.2">
      <c r="A91" s="29" t="s">
        <v>308</v>
      </c>
      <c r="B91">
        <v>1</v>
      </c>
      <c r="C91">
        <v>1</v>
      </c>
      <c r="D91">
        <v>0.61006791849780195</v>
      </c>
      <c r="E91">
        <v>0.38993208150219699</v>
      </c>
      <c r="F91">
        <v>0.74334525228446502</v>
      </c>
      <c r="G91">
        <v>7.9062375844259E-2</v>
      </c>
      <c r="H91">
        <v>0.40451316339323001</v>
      </c>
      <c r="I91">
        <v>0.42791475135812701</v>
      </c>
      <c r="J91">
        <v>0.41604945587574499</v>
      </c>
      <c r="K91">
        <v>0.31758690532212902</v>
      </c>
      <c r="L91">
        <v>0.65915727718834405</v>
      </c>
      <c r="M91">
        <v>1.28178514386402</v>
      </c>
      <c r="N91" s="21">
        <v>0</v>
      </c>
      <c r="O91">
        <v>1.0125878492198599</v>
      </c>
      <c r="P91">
        <v>0.98557471499429505</v>
      </c>
      <c r="Q91">
        <v>1.01166887702083</v>
      </c>
      <c r="R91">
        <v>0.98697778999913399</v>
      </c>
      <c r="S91">
        <v>60</v>
      </c>
      <c r="T91" s="27">
        <f>IF(C91,P91,R91)</f>
        <v>0.98557471499429505</v>
      </c>
      <c r="U91" s="27">
        <f>IF(D91 = 0,O91,Q91)</f>
        <v>1.01166887702083</v>
      </c>
      <c r="V91" s="39">
        <f>S91*T91^(1-N91)</f>
        <v>59.134482899657705</v>
      </c>
      <c r="W91" s="38">
        <f>S91*U91^(N91+1)</f>
        <v>60.7001326212498</v>
      </c>
      <c r="X91" s="44">
        <f>0.5 * (D91-MAX($D$3:$D$161))/(MIN($D$3:$D$161)-MAX($D$3:$D$161)) + 0.75</f>
        <v>0.94784465229768222</v>
      </c>
      <c r="Y91" s="44">
        <f>AVERAGE(D91, F91, G91, H91, I91, J91, K91)</f>
        <v>0.42836283179653672</v>
      </c>
      <c r="Z91" s="22">
        <f>AI91^N91</f>
        <v>1</v>
      </c>
      <c r="AA91" s="22">
        <f>(Z91+AB91)/2</f>
        <v>1</v>
      </c>
      <c r="AB91" s="22">
        <f>AM91^N91</f>
        <v>1</v>
      </c>
      <c r="AC91" s="22">
        <v>1</v>
      </c>
      <c r="AD91" s="22">
        <v>1</v>
      </c>
      <c r="AE91" s="22">
        <v>1</v>
      </c>
      <c r="AF91" s="22">
        <f>PERCENTILE($L$2:$L$161, 0.05)</f>
        <v>3.1959274844086248E-2</v>
      </c>
      <c r="AG91" s="22">
        <f>PERCENTILE($L$2:$L$161, 0.95)</f>
        <v>0.96084751578162397</v>
      </c>
      <c r="AH91" s="22">
        <f>MIN(MAX(L91,AF91), AG91)</f>
        <v>0.65915727718834405</v>
      </c>
      <c r="AI91" s="22">
        <f>AH91-$AH$162+1</f>
        <v>1.6271980023442578</v>
      </c>
      <c r="AJ91" s="22">
        <f>PERCENTILE($M$2:$M$161, 0.02)</f>
        <v>-1.0036119965489139</v>
      </c>
      <c r="AK91" s="22">
        <f>PERCENTILE($M$2:$M$161, 0.98)</f>
        <v>1.7030888460407052</v>
      </c>
      <c r="AL91" s="22">
        <f>MIN(MAX(M91,AJ91), AK91)</f>
        <v>1.28178514386402</v>
      </c>
      <c r="AM91" s="22">
        <f>AL91-$AL$162 + 1</f>
        <v>3.2853971404129338</v>
      </c>
      <c r="AN91" s="46">
        <v>0</v>
      </c>
      <c r="AO91" s="68">
        <v>0.64</v>
      </c>
      <c r="AP91" s="49">
        <v>1</v>
      </c>
      <c r="AQ91" s="21">
        <v>1</v>
      </c>
      <c r="AR91" s="17">
        <f>(AI91^4)*AB91*AE91*AN91</f>
        <v>0</v>
      </c>
      <c r="AS91" s="17">
        <f>(AM91^4) *Z91*AC91*AO91</f>
        <v>74.564390663701545</v>
      </c>
      <c r="AT91" s="17">
        <f>(AM91^4)*AA91*AP91*AQ91</f>
        <v>116.50686041203366</v>
      </c>
      <c r="AU91" s="17">
        <f>MIN(AR91, 0.05*AR$162)</f>
        <v>0</v>
      </c>
      <c r="AV91" s="17">
        <f>MIN(AS91, 0.05*AS$162)</f>
        <v>74.564390663701545</v>
      </c>
      <c r="AW91" s="17">
        <f>MIN(AT91, 0.05*AT$162)</f>
        <v>116.50686041203366</v>
      </c>
      <c r="AX91" s="14">
        <f>AU91/$AU$162</f>
        <v>0</v>
      </c>
      <c r="AY91" s="14">
        <f>AV91/$AV$162</f>
        <v>2.0882214483118177E-2</v>
      </c>
      <c r="AZ91" s="62">
        <f>AW91/$AW$162</f>
        <v>2.5939372848588532E-2</v>
      </c>
      <c r="BA91" s="21">
        <f>N91</f>
        <v>0</v>
      </c>
      <c r="BB91" s="84">
        <v>0</v>
      </c>
      <c r="BC91" s="15">
        <f>$D$168*AX91</f>
        <v>0</v>
      </c>
      <c r="BD91" s="19">
        <f>BC91-BB91</f>
        <v>0</v>
      </c>
      <c r="BE91" s="58">
        <f>(IF(BD91 &gt; 0, V91, W91))</f>
        <v>60.7001326212498</v>
      </c>
      <c r="BF91" s="58">
        <f>IF(BD91&gt;0, S91*(T91^(2-N91)), S91*(U91^(N91 + 2)))</f>
        <v>61.408435003955233</v>
      </c>
      <c r="BG91" s="46">
        <f>BD91/BE91</f>
        <v>0</v>
      </c>
      <c r="BH91" s="59" t="e">
        <f>BB91/BC91</f>
        <v>#DIV/0!</v>
      </c>
      <c r="BI91" s="84">
        <v>0</v>
      </c>
      <c r="BJ91" s="84">
        <v>0</v>
      </c>
      <c r="BK91" s="84">
        <v>0</v>
      </c>
      <c r="BL91" s="10">
        <f>SUM(BI91:BK91)</f>
        <v>0</v>
      </c>
      <c r="BM91" s="15">
        <f>AY91*$D$167</f>
        <v>3988.0853219859096</v>
      </c>
      <c r="BN91" s="9">
        <f>BM91-BL91</f>
        <v>3988.0853219859096</v>
      </c>
      <c r="BO91" s="48">
        <f>IF(BN91&gt;0,V91,W91)</f>
        <v>59.134482899657705</v>
      </c>
      <c r="BP91" s="48">
        <f xml:space="preserve"> IF(BN91 &gt;0, S91*T91^(2-N91), S91*U91^(N91+2))</f>
        <v>58.281451130165152</v>
      </c>
      <c r="BQ91" s="48">
        <f>IF(BN91&gt;0, S91*T91^(3-N91), S91*U91^(N91+3))</f>
        <v>57.440724587066455</v>
      </c>
      <c r="BR91" s="46">
        <f>BN91/BP91</f>
        <v>68.428037474203649</v>
      </c>
      <c r="BS91" s="59">
        <f>BL91/BM91</f>
        <v>0</v>
      </c>
      <c r="BT91" s="16">
        <f>BB91+BL91+BV91</f>
        <v>0</v>
      </c>
      <c r="BU91" s="64">
        <f>BC91+BM91+BW91</f>
        <v>4248.3350497757983</v>
      </c>
      <c r="BV91" s="84">
        <v>0</v>
      </c>
      <c r="BW91" s="15">
        <f>AZ91*$D$170</f>
        <v>260.24972778988871</v>
      </c>
      <c r="BX91" s="37">
        <f>BW91-BV91</f>
        <v>260.24972778988871</v>
      </c>
      <c r="BY91" s="51">
        <f>BX91*(BX91&lt;&gt;0)</f>
        <v>260.24972778988871</v>
      </c>
      <c r="BZ91" s="26">
        <f>BY91/$BY$162</f>
        <v>0.20363828465562503</v>
      </c>
      <c r="CA91" s="47">
        <f>BZ91 * $BX$162</f>
        <v>260.24972778988871</v>
      </c>
      <c r="CB91" s="48">
        <f>IF(CA91&gt;0, V91, W91)</f>
        <v>59.134482899657705</v>
      </c>
      <c r="CC91" s="48">
        <f>IF(BX91&gt;0, S91*T91^(2-N91), S91*U91^(N91+2))</f>
        <v>58.281451130165152</v>
      </c>
      <c r="CD91" s="60">
        <f>CA91/CB91</f>
        <v>4.400980866468271</v>
      </c>
      <c r="CE91" s="61">
        <v>0</v>
      </c>
      <c r="CF91" s="15">
        <f>AZ91*$CE$165</f>
        <v>166.71234929787849</v>
      </c>
      <c r="CG91" s="37">
        <f>CF91-CE91</f>
        <v>166.71234929787849</v>
      </c>
      <c r="CH91" s="51">
        <f>CG91*(CG91&lt;&gt;0)</f>
        <v>166.71234929787849</v>
      </c>
      <c r="CI91" s="26">
        <f>CH91/$CH$162</f>
        <v>2.5939372848588538E-2</v>
      </c>
      <c r="CJ91" s="47">
        <f>CI91 * $CG$162</f>
        <v>166.71234929787849</v>
      </c>
      <c r="CK91" s="48">
        <f>IF(CA91&gt;0,V91,W91)</f>
        <v>59.134482899657705</v>
      </c>
      <c r="CL91" s="60">
        <f>CJ91/CK91</f>
        <v>2.8192070197141015</v>
      </c>
      <c r="CM91" s="65">
        <f>N91</f>
        <v>0</v>
      </c>
      <c r="CN91" s="73">
        <f>BT91+BV91</f>
        <v>0</v>
      </c>
      <c r="CO91">
        <f>E91/$E$162</f>
        <v>7.0367534094160147E-3</v>
      </c>
      <c r="CP91">
        <f>MAX(0,L91)</f>
        <v>0.65915727718834405</v>
      </c>
      <c r="CQ91">
        <f>CP91/$CP$162</f>
        <v>7.3844639059262984E-3</v>
      </c>
      <c r="CR91">
        <f>CO91*CQ91*AO91</f>
        <v>3.3256097002711285E-5</v>
      </c>
      <c r="CS91">
        <f>CR91/$CR$162</f>
        <v>7.2439303766474988E-3</v>
      </c>
      <c r="CT91" s="1">
        <f>$CT$164*CS91</f>
        <v>589.48207833006688</v>
      </c>
      <c r="CU91" s="84">
        <v>0</v>
      </c>
      <c r="CV91" s="1">
        <f>CT91-CU91</f>
        <v>589.48207833006688</v>
      </c>
      <c r="CW91">
        <f>CU91/CT91</f>
        <v>0</v>
      </c>
    </row>
    <row r="92" spans="1:101" x14ac:dyDescent="0.2">
      <c r="A92" s="29" t="s">
        <v>255</v>
      </c>
      <c r="B92">
        <v>1</v>
      </c>
      <c r="C92">
        <v>1</v>
      </c>
      <c r="D92">
        <v>0.37363966142684402</v>
      </c>
      <c r="E92">
        <v>0.62636033857315598</v>
      </c>
      <c r="F92">
        <v>0.47443519619500502</v>
      </c>
      <c r="G92">
        <v>0.81926278240190198</v>
      </c>
      <c r="H92">
        <v>0.28312412831241202</v>
      </c>
      <c r="I92">
        <v>0.12831241283124101</v>
      </c>
      <c r="J92">
        <v>0.19059994762461899</v>
      </c>
      <c r="K92">
        <v>0.34471598278988502</v>
      </c>
      <c r="L92">
        <v>0.72865318126645195</v>
      </c>
      <c r="M92">
        <v>0.33757946420559198</v>
      </c>
      <c r="N92" s="21">
        <v>0</v>
      </c>
      <c r="O92">
        <v>1.0135117544155701</v>
      </c>
      <c r="P92">
        <v>0.985664285168392</v>
      </c>
      <c r="Q92">
        <v>1.0019240292952301</v>
      </c>
      <c r="R92">
        <v>0.988845729013756</v>
      </c>
      <c r="S92">
        <v>43.930000305175703</v>
      </c>
      <c r="T92" s="27">
        <f>IF(C92,P92,R92)</f>
        <v>0.985664285168392</v>
      </c>
      <c r="U92" s="27">
        <f>IF(D92 = 0,O92,Q92)</f>
        <v>1.0019240292952301</v>
      </c>
      <c r="V92" s="39">
        <f>S92*T92^(1-N92)</f>
        <v>43.300232348248251</v>
      </c>
      <c r="W92" s="38">
        <f>S92*U92^(N92+1)</f>
        <v>44.014522912702326</v>
      </c>
      <c r="X92" s="44">
        <f>0.5 * (D92-MAX($D$3:$D$161))/(MIN($D$3:$D$161)-MAX($D$3:$D$161)) + 0.75</f>
        <v>1.0681740397414821</v>
      </c>
      <c r="Y92" s="44">
        <f>AVERAGE(D92, F92, G92, H92, I92, J92, K92)</f>
        <v>0.37344144451170119</v>
      </c>
      <c r="Z92" s="22">
        <f>AI92^N92</f>
        <v>1</v>
      </c>
      <c r="AA92" s="22">
        <f>(Z92+AB92)/2</f>
        <v>1</v>
      </c>
      <c r="AB92" s="22">
        <f>AM92^N92</f>
        <v>1</v>
      </c>
      <c r="AC92" s="22">
        <v>1</v>
      </c>
      <c r="AD92" s="22">
        <v>1</v>
      </c>
      <c r="AE92" s="22">
        <v>1</v>
      </c>
      <c r="AF92" s="22">
        <f>PERCENTILE($L$2:$L$161, 0.05)</f>
        <v>3.1959274844086248E-2</v>
      </c>
      <c r="AG92" s="22">
        <f>PERCENTILE($L$2:$L$161, 0.95)</f>
        <v>0.96084751578162397</v>
      </c>
      <c r="AH92" s="22">
        <f>MIN(MAX(L92,AF92), AG92)</f>
        <v>0.72865318126645195</v>
      </c>
      <c r="AI92" s="22">
        <f>AH92-$AH$162+1</f>
        <v>1.6966939064223658</v>
      </c>
      <c r="AJ92" s="22">
        <f>PERCENTILE($M$2:$M$161, 0.02)</f>
        <v>-1.0036119965489139</v>
      </c>
      <c r="AK92" s="22">
        <f>PERCENTILE($M$2:$M$161, 0.98)</f>
        <v>1.7030888460407052</v>
      </c>
      <c r="AL92" s="22">
        <f>MIN(MAX(M92,AJ92), AK92)</f>
        <v>0.33757946420559198</v>
      </c>
      <c r="AM92" s="22">
        <f>AL92-$AL$162 + 1</f>
        <v>2.3411914607545059</v>
      </c>
      <c r="AN92" s="46">
        <v>0</v>
      </c>
      <c r="AO92" s="49">
        <v>1</v>
      </c>
      <c r="AP92" s="49">
        <v>1</v>
      </c>
      <c r="AQ92" s="21">
        <v>1</v>
      </c>
      <c r="AR92" s="17">
        <f>(AI92^4)*AB92*AE92*AN92</f>
        <v>0</v>
      </c>
      <c r="AS92" s="17">
        <f>(AM92^4) *Z92*AC92*AO92</f>
        <v>30.043306303174017</v>
      </c>
      <c r="AT92" s="17">
        <f>(AM92^4)*AA92*AP92*AQ92</f>
        <v>30.043306303174017</v>
      </c>
      <c r="AU92" s="17">
        <f>MIN(AR92, 0.05*AR$162)</f>
        <v>0</v>
      </c>
      <c r="AV92" s="17">
        <f>MIN(AS92, 0.05*AS$162)</f>
        <v>30.043306303174017</v>
      </c>
      <c r="AW92" s="17">
        <f>MIN(AT92, 0.05*AT$162)</f>
        <v>30.043306303174017</v>
      </c>
      <c r="AX92" s="14">
        <f>AU92/$AU$162</f>
        <v>0</v>
      </c>
      <c r="AY92" s="14">
        <f>AV92/$AV$162</f>
        <v>8.4138120142957778E-3</v>
      </c>
      <c r="AZ92" s="62">
        <f>AW92/$AW$162</f>
        <v>6.6889153226369893E-3</v>
      </c>
      <c r="BA92" s="21">
        <f>N92</f>
        <v>0</v>
      </c>
      <c r="BB92" s="84">
        <v>0</v>
      </c>
      <c r="BC92" s="15">
        <f>$D$168*AX92</f>
        <v>0</v>
      </c>
      <c r="BD92" s="19">
        <f>BC92-BB92</f>
        <v>0</v>
      </c>
      <c r="BE92" s="58">
        <f>(IF(BD92 &gt; 0, V92, W92))</f>
        <v>44.014522912702326</v>
      </c>
      <c r="BF92" s="58">
        <f>IF(BD92&gt;0, S92*(T92^(2-N92)), S92*(U92^(N92 + 2)))</f>
        <v>44.099208144201938</v>
      </c>
      <c r="BG92" s="46">
        <f>BD92/BE92</f>
        <v>0</v>
      </c>
      <c r="BH92" s="59" t="e">
        <f>BB92/BC92</f>
        <v>#DIV/0!</v>
      </c>
      <c r="BI92" s="84">
        <v>4481</v>
      </c>
      <c r="BJ92" s="84">
        <v>835</v>
      </c>
      <c r="BK92" s="84">
        <v>88</v>
      </c>
      <c r="BL92" s="10">
        <f>SUM(BI92:BK92)</f>
        <v>5404</v>
      </c>
      <c r="BM92" s="15">
        <f>AY92*$D$167</f>
        <v>1606.8698184902075</v>
      </c>
      <c r="BN92" s="9">
        <f>BM92-BL92</f>
        <v>-3797.1301815097922</v>
      </c>
      <c r="BO92" s="48">
        <f>IF(BN92&gt;0,V92,W92)</f>
        <v>44.014522912702326</v>
      </c>
      <c r="BP92" s="48">
        <f xml:space="preserve"> IF(BN92 &gt;0, S92*T92^(2-N92), S92*U92^(N92+2))</f>
        <v>44.099208144201938</v>
      </c>
      <c r="BQ92" s="48">
        <f>IF(BN92&gt;0, S92*T92^(3-N92), S92*U92^(N92+3))</f>
        <v>44.184056312567833</v>
      </c>
      <c r="BR92" s="46">
        <f>BN92/BP92</f>
        <v>-86.10427128517567</v>
      </c>
      <c r="BS92" s="59">
        <f>BL92/BM92</f>
        <v>3.3630602416053361</v>
      </c>
      <c r="BT92" s="16">
        <f>BB92+BL92+BV92</f>
        <v>5536</v>
      </c>
      <c r="BU92" s="64">
        <f>BC92+BM92+BW92</f>
        <v>1673.9797059222244</v>
      </c>
      <c r="BV92" s="84">
        <v>132</v>
      </c>
      <c r="BW92" s="15">
        <f>AZ92*$D$170</f>
        <v>67.109887432016919</v>
      </c>
      <c r="BX92" s="37">
        <f>BW92-BV92</f>
        <v>-64.890112567983081</v>
      </c>
      <c r="BY92" s="51">
        <f>BX92*(BX92&lt;&gt;0)</f>
        <v>-64.890112567983081</v>
      </c>
      <c r="BZ92" s="26">
        <f>BY92/$BY$162</f>
        <v>-5.0774735968687874E-2</v>
      </c>
      <c r="CA92" s="47">
        <f>BZ92 * $BX$162</f>
        <v>-64.890112567983081</v>
      </c>
      <c r="CB92" s="48">
        <f>IF(CA92&gt;0, V92, W92)</f>
        <v>44.014522912702326</v>
      </c>
      <c r="CC92" s="48">
        <f>IF(BX92&gt;0, S92*T92^(2-N92), S92*U92^(N92+2))</f>
        <v>44.099208144201938</v>
      </c>
      <c r="CD92" s="60">
        <f>CA92/CB92</f>
        <v>-1.4742886727793245</v>
      </c>
      <c r="CE92" s="61">
        <v>0</v>
      </c>
      <c r="CF92" s="15">
        <f>AZ92*$CE$165</f>
        <v>42.98965877858793</v>
      </c>
      <c r="CG92" s="37">
        <f>CF92-CE92</f>
        <v>42.98965877858793</v>
      </c>
      <c r="CH92" s="51">
        <f>CG92*(CG92&lt;&gt;0)</f>
        <v>42.98965877858793</v>
      </c>
      <c r="CI92" s="26">
        <f>CH92/$CH$162</f>
        <v>6.688915322636991E-3</v>
      </c>
      <c r="CJ92" s="47">
        <f>CI92 * $CG$162</f>
        <v>42.98965877858793</v>
      </c>
      <c r="CK92" s="48">
        <f>IF(CA92&gt;0,V92,W92)</f>
        <v>44.014522912702326</v>
      </c>
      <c r="CL92" s="60">
        <f>CJ92/CK92</f>
        <v>0.97671531880177154</v>
      </c>
      <c r="CM92" s="65">
        <f>N92</f>
        <v>0</v>
      </c>
      <c r="CN92" s="73">
        <f>BT92+BV92</f>
        <v>5668</v>
      </c>
      <c r="CO92">
        <f>E92/$E$162</f>
        <v>1.1303361423860661E-2</v>
      </c>
      <c r="CP92">
        <f>MAX(0,L92)</f>
        <v>0.72865318126645195</v>
      </c>
      <c r="CQ92">
        <f>CP92/$CP$162</f>
        <v>8.1630186045310565E-3</v>
      </c>
      <c r="CR92">
        <f>CO92*CQ92*AO92</f>
        <v>9.2269549596713226E-5</v>
      </c>
      <c r="CS92">
        <f>CR92/$CR$162</f>
        <v>2.0098395584686967E-2</v>
      </c>
      <c r="CT92" s="1">
        <f>$CT$164*CS92</f>
        <v>1635.5270390994867</v>
      </c>
      <c r="CU92" s="84">
        <v>1230</v>
      </c>
      <c r="CV92" s="1">
        <f>CT92-CU92</f>
        <v>405.52703909948673</v>
      </c>
      <c r="CW92">
        <f>CU92/CT92</f>
        <v>0.75205115574074033</v>
      </c>
    </row>
    <row r="93" spans="1:101" x14ac:dyDescent="0.2">
      <c r="A93" s="29" t="s">
        <v>278</v>
      </c>
      <c r="B93">
        <v>1</v>
      </c>
      <c r="C93">
        <v>1</v>
      </c>
      <c r="D93">
        <v>0.69876148621654</v>
      </c>
      <c r="E93">
        <v>0.30123851378345901</v>
      </c>
      <c r="F93">
        <v>0.90305919745729002</v>
      </c>
      <c r="G93">
        <v>0.30154946364719898</v>
      </c>
      <c r="H93">
        <v>0.17425825323861199</v>
      </c>
      <c r="I93">
        <v>0.33263685750104399</v>
      </c>
      <c r="J93">
        <v>0.240758629649932</v>
      </c>
      <c r="K93">
        <v>0.35445379170736702</v>
      </c>
      <c r="L93">
        <v>0.86652314791195295</v>
      </c>
      <c r="M93">
        <v>0.20580759788457201</v>
      </c>
      <c r="N93" s="21">
        <v>0</v>
      </c>
      <c r="O93">
        <v>1.02299052799553</v>
      </c>
      <c r="P93">
        <v>0.99090259236634604</v>
      </c>
      <c r="Q93">
        <v>1.0196170180294499</v>
      </c>
      <c r="R93">
        <v>0.99161943369647598</v>
      </c>
      <c r="S93">
        <v>414.89001464843699</v>
      </c>
      <c r="T93" s="27">
        <f>IF(C93,P93,R93)</f>
        <v>0.99090259236634604</v>
      </c>
      <c r="U93" s="27">
        <f>IF(D93 = 0,O93,Q93)</f>
        <v>1.0196170180294499</v>
      </c>
      <c r="V93" s="39">
        <f>S93*T93^(1-N93)</f>
        <v>411.11559106204749</v>
      </c>
      <c r="W93" s="38">
        <f>S93*U93^(N93+1)</f>
        <v>423.0289195460341</v>
      </c>
      <c r="X93" s="44">
        <f>0.5 * (D93-MAX($D$3:$D$161))/(MIN($D$3:$D$161)-MAX($D$3:$D$161)) + 0.75</f>
        <v>0.90270435136234239</v>
      </c>
      <c r="Y93" s="44">
        <f>AVERAGE(D93, F93, G93, H93, I93, J93, K93)</f>
        <v>0.42935395420256911</v>
      </c>
      <c r="Z93" s="22">
        <f>AI93^N93</f>
        <v>1</v>
      </c>
      <c r="AA93" s="22">
        <f>(Z93+AB93)/2</f>
        <v>1</v>
      </c>
      <c r="AB93" s="22">
        <f>AM93^N93</f>
        <v>1</v>
      </c>
      <c r="AC93" s="22">
        <v>1</v>
      </c>
      <c r="AD93" s="22">
        <v>1</v>
      </c>
      <c r="AE93" s="22">
        <v>1</v>
      </c>
      <c r="AF93" s="22">
        <f>PERCENTILE($L$2:$L$161, 0.05)</f>
        <v>3.1959274844086248E-2</v>
      </c>
      <c r="AG93" s="22">
        <f>PERCENTILE($L$2:$L$161, 0.95)</f>
        <v>0.96084751578162397</v>
      </c>
      <c r="AH93" s="22">
        <f>MIN(MAX(L93,AF93), AG93)</f>
        <v>0.86652314791195295</v>
      </c>
      <c r="AI93" s="22">
        <f>AH93-$AH$162+1</f>
        <v>1.8345638730678666</v>
      </c>
      <c r="AJ93" s="22">
        <f>PERCENTILE($M$2:$M$161, 0.02)</f>
        <v>-1.0036119965489139</v>
      </c>
      <c r="AK93" s="22">
        <f>PERCENTILE($M$2:$M$161, 0.98)</f>
        <v>1.7030888460407052</v>
      </c>
      <c r="AL93" s="22">
        <f>MIN(MAX(M93,AJ93), AK93)</f>
        <v>0.20580759788457201</v>
      </c>
      <c r="AM93" s="22">
        <f>AL93-$AL$162 + 1</f>
        <v>2.209419594433486</v>
      </c>
      <c r="AN93" s="46">
        <v>0</v>
      </c>
      <c r="AO93" s="49">
        <v>1</v>
      </c>
      <c r="AP93" s="49">
        <v>1</v>
      </c>
      <c r="AQ93" s="21">
        <v>2</v>
      </c>
      <c r="AR93" s="17">
        <f>(AI93^4)*AB93*AE93*AN93</f>
        <v>0</v>
      </c>
      <c r="AS93" s="17">
        <f>(AM93^4) *Z93*AC93*AO93</f>
        <v>23.829383412096206</v>
      </c>
      <c r="AT93" s="17">
        <f>(AM93^4)*AA93*AP93*AQ93</f>
        <v>47.658766824192412</v>
      </c>
      <c r="AU93" s="17">
        <f>MIN(AR93, 0.05*AR$162)</f>
        <v>0</v>
      </c>
      <c r="AV93" s="17">
        <f>MIN(AS93, 0.05*AS$162)</f>
        <v>23.829383412096206</v>
      </c>
      <c r="AW93" s="17">
        <f>MIN(AT93, 0.05*AT$162)</f>
        <v>47.658766824192412</v>
      </c>
      <c r="AX93" s="14">
        <f>AU93/$AU$162</f>
        <v>0</v>
      </c>
      <c r="AY93" s="14">
        <f>AV93/$AV$162</f>
        <v>6.6735648341332389E-3</v>
      </c>
      <c r="AZ93" s="62">
        <f>AW93/$AW$162</f>
        <v>1.0610864611617163E-2</v>
      </c>
      <c r="BA93" s="21">
        <f>N93</f>
        <v>0</v>
      </c>
      <c r="BB93" s="84">
        <v>0</v>
      </c>
      <c r="BC93" s="15">
        <f>$D$168*AX93</f>
        <v>0</v>
      </c>
      <c r="BD93" s="19">
        <f>BC93-BB93</f>
        <v>0</v>
      </c>
      <c r="BE93" s="58">
        <f>(IF(BD93 &gt; 0, V93, W93))</f>
        <v>423.0289195460341</v>
      </c>
      <c r="BF93" s="58">
        <f>IF(BD93&gt;0, S93*(T93^(2-N93)), S93*(U93^(N93 + 2)))</f>
        <v>431.32748548774742</v>
      </c>
      <c r="BG93" s="46">
        <f>BD93/BE93</f>
        <v>0</v>
      </c>
      <c r="BH93" s="59" t="e">
        <f>BB93/BC93</f>
        <v>#DIV/0!</v>
      </c>
      <c r="BI93" s="84">
        <v>0</v>
      </c>
      <c r="BJ93" s="84">
        <v>0</v>
      </c>
      <c r="BK93" s="84">
        <v>0</v>
      </c>
      <c r="BL93" s="10">
        <f>SUM(BI93:BK93)</f>
        <v>0</v>
      </c>
      <c r="BM93" s="15">
        <f>AY93*$D$167</f>
        <v>1274.5174120227659</v>
      </c>
      <c r="BN93" s="9">
        <f>BM93-BL93</f>
        <v>1274.5174120227659</v>
      </c>
      <c r="BO93" s="48">
        <f>IF(BN93&gt;0,V93,W93)</f>
        <v>411.11559106204749</v>
      </c>
      <c r="BP93" s="48">
        <f xml:space="preserve"> IF(BN93 &gt;0, S93*T93^(2-N93), S93*U93^(N93+2))</f>
        <v>407.37550494560548</v>
      </c>
      <c r="BQ93" s="48">
        <f>IF(BN93&gt;0, S93*T93^(3-N93), S93*U93^(N93+3))</f>
        <v>403.66944391714969</v>
      </c>
      <c r="BR93" s="46">
        <f>BN93/BP93</f>
        <v>3.128605909167133</v>
      </c>
      <c r="BS93" s="59">
        <f>BL93/BM93</f>
        <v>0</v>
      </c>
      <c r="BT93" s="16">
        <f>BB93+BL93+BV93</f>
        <v>0</v>
      </c>
      <c r="BU93" s="64">
        <f>BC93+BM93+BW93</f>
        <v>1380.9762166711209</v>
      </c>
      <c r="BV93" s="84">
        <v>0</v>
      </c>
      <c r="BW93" s="15">
        <f>AZ93*$D$170</f>
        <v>106.45880464835498</v>
      </c>
      <c r="BX93" s="37">
        <f>BW93-BV93</f>
        <v>106.45880464835498</v>
      </c>
      <c r="BY93" s="51">
        <f>BX93*(BX93&lt;&gt;0)</f>
        <v>106.45880464835498</v>
      </c>
      <c r="BZ93" s="26">
        <f>BY93/$BY$162</f>
        <v>8.3301099098869347E-2</v>
      </c>
      <c r="CA93" s="47">
        <f>BZ93 * $BX$162</f>
        <v>106.45880464835498</v>
      </c>
      <c r="CB93" s="48">
        <f>IF(CA93&gt;0, V93, W93)</f>
        <v>411.11559106204749</v>
      </c>
      <c r="CC93" s="48">
        <f>IF(BX93&gt;0, S93*T93^(2-N93), S93*U93^(N93+2))</f>
        <v>407.37550494560548</v>
      </c>
      <c r="CD93" s="60">
        <f>CA93/CB93</f>
        <v>0.25895102730922148</v>
      </c>
      <c r="CE93" s="61">
        <v>0</v>
      </c>
      <c r="CF93" s="15">
        <f>AZ93*$CE$165</f>
        <v>68.196026858863505</v>
      </c>
      <c r="CG93" s="37">
        <f>CF93-CE93</f>
        <v>68.196026858863505</v>
      </c>
      <c r="CH93" s="51">
        <f>CG93*(CG93&lt;&gt;0)</f>
        <v>68.196026858863505</v>
      </c>
      <c r="CI93" s="26">
        <f>CH93/$CH$162</f>
        <v>1.0610864611617166E-2</v>
      </c>
      <c r="CJ93" s="47">
        <f>CI93 * $CG$162</f>
        <v>68.196026858863505</v>
      </c>
      <c r="CK93" s="48">
        <f>IF(CA93&gt;0,V93,W93)</f>
        <v>411.11559106204749</v>
      </c>
      <c r="CL93" s="60">
        <f>CJ93/CK93</f>
        <v>0.1658804198660786</v>
      </c>
      <c r="CM93" s="65">
        <f>N93</f>
        <v>0</v>
      </c>
      <c r="CN93" s="73">
        <f>BT93+BV93</f>
        <v>0</v>
      </c>
      <c r="CO93">
        <f>E93/$E$162</f>
        <v>5.4361804003070337E-3</v>
      </c>
      <c r="CP93">
        <f>MAX(0,L93)</f>
        <v>0.86652314791195295</v>
      </c>
      <c r="CQ93">
        <f>CP93/$CP$162</f>
        <v>9.7075601390608484E-3</v>
      </c>
      <c r="CR93">
        <f>CO93*CQ93*AO93</f>
        <v>5.2772048162764408E-5</v>
      </c>
      <c r="CS93">
        <f>CR93/$CR$162</f>
        <v>1.1494946105461139E-2</v>
      </c>
      <c r="CT93" s="1">
        <f>$CT$164*CS93</f>
        <v>935.41273427800559</v>
      </c>
      <c r="CU93" s="84">
        <v>830</v>
      </c>
      <c r="CV93" s="1">
        <f>CT93-CU93</f>
        <v>105.41273427800559</v>
      </c>
      <c r="CW93">
        <f>CU93/CT93</f>
        <v>0.88730885264314052</v>
      </c>
    </row>
    <row r="94" spans="1:101" x14ac:dyDescent="0.2">
      <c r="A94" s="29" t="s">
        <v>113</v>
      </c>
      <c r="B94">
        <v>1</v>
      </c>
      <c r="C94">
        <v>1</v>
      </c>
      <c r="D94">
        <v>0.64305326743547497</v>
      </c>
      <c r="E94">
        <v>0.35694673256452503</v>
      </c>
      <c r="F94">
        <v>0.264994547437295</v>
      </c>
      <c r="G94">
        <v>0.264994547437295</v>
      </c>
      <c r="H94">
        <v>0.42139099941554597</v>
      </c>
      <c r="I94">
        <v>0.55055523085914604</v>
      </c>
      <c r="J94">
        <v>0.48166276476928599</v>
      </c>
      <c r="K94">
        <v>0.35726461673027898</v>
      </c>
      <c r="L94">
        <v>0.61699803482586302</v>
      </c>
      <c r="M94">
        <v>0.206568184269288</v>
      </c>
      <c r="N94" s="21">
        <v>0</v>
      </c>
      <c r="O94">
        <v>1.00435060961485</v>
      </c>
      <c r="P94">
        <v>0.975925191973668</v>
      </c>
      <c r="Q94">
        <v>1.0538165457825499</v>
      </c>
      <c r="R94">
        <v>0.998133361816406</v>
      </c>
      <c r="S94">
        <v>93.989997863769503</v>
      </c>
      <c r="T94" s="27">
        <f>IF(C94,P94,R94)</f>
        <v>0.975925191973668</v>
      </c>
      <c r="U94" s="27">
        <f>IF(D94 = 0,O94,Q94)</f>
        <v>1.0538165457825499</v>
      </c>
      <c r="V94" s="39">
        <f>S94*T94^(1-N94)</f>
        <v>91.727206708803891</v>
      </c>
      <c r="W94" s="38">
        <f>S94*U94^(N94+1)</f>
        <v>99.04821488690682</v>
      </c>
      <c r="X94" s="44">
        <f>0.5 * (D94-MAX($D$3:$D$161))/(MIN($D$3:$D$161)-MAX($D$3:$D$161)) + 0.75</f>
        <v>0.93105686693961076</v>
      </c>
      <c r="Y94" s="44">
        <f>AVERAGE(D94, F94, G94, H94, I94, J94, K94)</f>
        <v>0.42627371058347457</v>
      </c>
      <c r="Z94" s="22">
        <f>AI94^N94</f>
        <v>1</v>
      </c>
      <c r="AA94" s="22">
        <f>(Z94+AB94)/2</f>
        <v>1</v>
      </c>
      <c r="AB94" s="22">
        <f>AM94^N94</f>
        <v>1</v>
      </c>
      <c r="AC94" s="22">
        <v>1</v>
      </c>
      <c r="AD94" s="22">
        <v>1</v>
      </c>
      <c r="AE94" s="22">
        <v>1</v>
      </c>
      <c r="AF94" s="22">
        <f>PERCENTILE($L$2:$L$161, 0.05)</f>
        <v>3.1959274844086248E-2</v>
      </c>
      <c r="AG94" s="22">
        <f>PERCENTILE($L$2:$L$161, 0.95)</f>
        <v>0.96084751578162397</v>
      </c>
      <c r="AH94" s="22">
        <f>MIN(MAX(L94,AF94), AG94)</f>
        <v>0.61699803482586302</v>
      </c>
      <c r="AI94" s="22">
        <f>AH94-$AH$162+1</f>
        <v>1.5850387599817768</v>
      </c>
      <c r="AJ94" s="22">
        <f>PERCENTILE($M$2:$M$161, 0.02)</f>
        <v>-1.0036119965489139</v>
      </c>
      <c r="AK94" s="22">
        <f>PERCENTILE($M$2:$M$161, 0.98)</f>
        <v>1.7030888460407052</v>
      </c>
      <c r="AL94" s="22">
        <f>MIN(MAX(M94,AJ94), AK94)</f>
        <v>0.206568184269288</v>
      </c>
      <c r="AM94" s="22">
        <f>AL94-$AL$162 + 1</f>
        <v>2.2101801808182016</v>
      </c>
      <c r="AN94" s="46">
        <v>1</v>
      </c>
      <c r="AO94" s="49">
        <v>1</v>
      </c>
      <c r="AP94" s="49">
        <v>1</v>
      </c>
      <c r="AQ94" s="21">
        <v>1</v>
      </c>
      <c r="AR94" s="17">
        <f>(AI94^4)*AB94*AE94*AN94</f>
        <v>6.3118918231322976</v>
      </c>
      <c r="AS94" s="17">
        <f>(AM94^4) *Z94*AC94*AO94</f>
        <v>23.862213148255414</v>
      </c>
      <c r="AT94" s="17">
        <f>(AM94^4)*AA94*AP94*AQ94</f>
        <v>23.862213148255414</v>
      </c>
      <c r="AU94" s="17">
        <f>MIN(AR94, 0.05*AR$162)</f>
        <v>6.3118918231322976</v>
      </c>
      <c r="AV94" s="17">
        <f>MIN(AS94, 0.05*AS$162)</f>
        <v>23.862213148255414</v>
      </c>
      <c r="AW94" s="17">
        <f>MIN(AT94, 0.05*AT$162)</f>
        <v>23.862213148255414</v>
      </c>
      <c r="AX94" s="14">
        <f>AU94/$AU$162</f>
        <v>1.4630292806753875E-2</v>
      </c>
      <c r="AY94" s="14">
        <f>AV94/$AV$162</f>
        <v>6.6827590029019841E-3</v>
      </c>
      <c r="AZ94" s="62">
        <f>AW94/$AW$162</f>
        <v>5.3127415987012303E-3</v>
      </c>
      <c r="BA94" s="21">
        <f>N94</f>
        <v>0</v>
      </c>
      <c r="BB94" s="84">
        <v>1692</v>
      </c>
      <c r="BC94" s="15">
        <f>$D$168*AX94</f>
        <v>2009.2220020299299</v>
      </c>
      <c r="BD94" s="19">
        <f>BC94-BB94</f>
        <v>317.22200202992985</v>
      </c>
      <c r="BE94" s="58">
        <f>(IF(BD94 &gt; 0, V94, W94))</f>
        <v>91.727206708803891</v>
      </c>
      <c r="BF94" s="58">
        <f>IF(BD94&gt;0, S94*(T94^(2-N94)), S94*(U94^(N94 + 2)))</f>
        <v>89.518891816497771</v>
      </c>
      <c r="BG94" s="46">
        <f>BD94/BE94</f>
        <v>3.4583196568601404</v>
      </c>
      <c r="BH94" s="59">
        <f>BB94/BC94</f>
        <v>0.84211699766902892</v>
      </c>
      <c r="BI94" s="84">
        <v>752</v>
      </c>
      <c r="BJ94" s="84">
        <v>940</v>
      </c>
      <c r="BK94" s="84">
        <v>0</v>
      </c>
      <c r="BL94" s="10">
        <f>SUM(BI94:BK94)</f>
        <v>1692</v>
      </c>
      <c r="BM94" s="15">
        <f>AY94*$D$167</f>
        <v>1276.2733143742209</v>
      </c>
      <c r="BN94" s="9">
        <f>BM94-BL94</f>
        <v>-415.72668562577906</v>
      </c>
      <c r="BO94" s="48">
        <f>IF(BN94&gt;0,V94,W94)</f>
        <v>99.04821488690682</v>
      </c>
      <c r="BP94" s="48">
        <f xml:space="preserve"> IF(BN94 &gt;0, S94*T94^(2-N94), S94*U94^(N94+2))</f>
        <v>104.37864767804787</v>
      </c>
      <c r="BQ94" s="48">
        <f>IF(BN94&gt;0, S94*T94^(3-N94), S94*U94^(N94+3))</f>
        <v>109.99594594953419</v>
      </c>
      <c r="BR94" s="46">
        <f>BN94/BP94</f>
        <v>-3.982870969051763</v>
      </c>
      <c r="BS94" s="59">
        <f>BL94/BM94</f>
        <v>1.3257348413882784</v>
      </c>
      <c r="BT94" s="16">
        <f>BB94+BL94+BV94</f>
        <v>3384</v>
      </c>
      <c r="BU94" s="64">
        <f>BC94+BM94+BW94</f>
        <v>3338.79805286392</v>
      </c>
      <c r="BV94" s="84">
        <v>0</v>
      </c>
      <c r="BW94" s="15">
        <f>AZ94*$D$170</f>
        <v>53.302736459769442</v>
      </c>
      <c r="BX94" s="37">
        <f>BW94-BV94</f>
        <v>53.302736459769442</v>
      </c>
      <c r="BY94" s="51">
        <f>BX94*(BX94&lt;&gt;0)</f>
        <v>53.302736459769442</v>
      </c>
      <c r="BZ94" s="26">
        <f>BY94/$BY$162</f>
        <v>4.1707931502167027E-2</v>
      </c>
      <c r="CA94" s="47">
        <f>BZ94 * $BX$162</f>
        <v>53.302736459769442</v>
      </c>
      <c r="CB94" s="48">
        <f>IF(CA94&gt;0, V94, W94)</f>
        <v>91.727206708803891</v>
      </c>
      <c r="CC94" s="48">
        <f>IF(BX94&gt;0, S94*T94^(2-N94), S94*U94^(N94+2))</f>
        <v>89.518891816497771</v>
      </c>
      <c r="CD94" s="60">
        <f>CA94/CB94</f>
        <v>0.58110061749709307</v>
      </c>
      <c r="CE94" s="61">
        <v>0</v>
      </c>
      <c r="CF94" s="15">
        <f>AZ94*$CE$165</f>
        <v>34.144990254852807</v>
      </c>
      <c r="CG94" s="37">
        <f>CF94-CE94</f>
        <v>34.144990254852807</v>
      </c>
      <c r="CH94" s="51">
        <f>CG94*(CG94&lt;&gt;0)</f>
        <v>34.144990254852807</v>
      </c>
      <c r="CI94" s="26">
        <f>CH94/$CH$162</f>
        <v>5.312741598701232E-3</v>
      </c>
      <c r="CJ94" s="47">
        <f>CI94 * $CG$162</f>
        <v>34.144990254852807</v>
      </c>
      <c r="CK94" s="48">
        <f>IF(CA94&gt;0,V94,W94)</f>
        <v>91.727206708803891</v>
      </c>
      <c r="CL94" s="60">
        <f>CJ94/CK94</f>
        <v>0.37224495850232409</v>
      </c>
      <c r="CM94" s="65">
        <f>N94</f>
        <v>0</v>
      </c>
      <c r="CN94" s="73">
        <f>BT94+BV94</f>
        <v>3384</v>
      </c>
      <c r="CO94">
        <f>E94/$E$162</f>
        <v>6.4414964977411735E-3</v>
      </c>
      <c r="CP94">
        <f>MAX(0,L94)</f>
        <v>0.61699803482586302</v>
      </c>
      <c r="CQ94">
        <f>CP94/$CP$162</f>
        <v>6.912158715191092E-3</v>
      </c>
      <c r="CR94">
        <f>CO94*CQ94*AO94</f>
        <v>4.4524646155734546E-5</v>
      </c>
      <c r="CS94">
        <f>CR94/$CR$162</f>
        <v>9.6984753433546778E-3</v>
      </c>
      <c r="CT94" s="1">
        <f>$CT$164*CS94</f>
        <v>789.22312954083031</v>
      </c>
      <c r="CU94" s="84">
        <v>0</v>
      </c>
      <c r="CV94" s="1">
        <f>CT94-CU94</f>
        <v>789.22312954083031</v>
      </c>
      <c r="CW94">
        <f>CU94/CT94</f>
        <v>0</v>
      </c>
    </row>
    <row r="95" spans="1:101" x14ac:dyDescent="0.2">
      <c r="A95" s="29" t="s">
        <v>156</v>
      </c>
      <c r="B95">
        <v>1</v>
      </c>
      <c r="C95">
        <v>1</v>
      </c>
      <c r="D95">
        <v>0.66240511386336398</v>
      </c>
      <c r="E95">
        <v>0.33759488613663602</v>
      </c>
      <c r="F95">
        <v>0.94040524433849804</v>
      </c>
      <c r="G95">
        <v>0.354390147000397</v>
      </c>
      <c r="H95">
        <v>0.278311742582532</v>
      </c>
      <c r="I95">
        <v>0.64688675302966903</v>
      </c>
      <c r="J95">
        <v>0.42430670450659103</v>
      </c>
      <c r="K95">
        <v>0.49492468731574402</v>
      </c>
      <c r="L95">
        <v>1.14783404275312</v>
      </c>
      <c r="M95">
        <v>-0.31271613938202097</v>
      </c>
      <c r="N95" s="21">
        <v>0</v>
      </c>
      <c r="O95">
        <v>1.0179807665149301</v>
      </c>
      <c r="P95">
        <v>0.98149091615388695</v>
      </c>
      <c r="Q95">
        <v>1.0136078915204001</v>
      </c>
      <c r="R95">
        <v>0.98745673581521798</v>
      </c>
      <c r="S95">
        <v>168.99000549316401</v>
      </c>
      <c r="T95" s="27">
        <f>IF(C95,P95,R95)</f>
        <v>0.98149091615388695</v>
      </c>
      <c r="U95" s="27">
        <f>IF(D95 = 0,O95,Q95)</f>
        <v>1.0136078915204001</v>
      </c>
      <c r="V95" s="39">
        <f>S95*T95^(1-N95)</f>
        <v>165.86215531233591</v>
      </c>
      <c r="W95" s="38">
        <f>S95*U95^(N95+1)</f>
        <v>171.28960315594679</v>
      </c>
      <c r="X95" s="44">
        <f>0.5 * (D95-MAX($D$3:$D$161))/(MIN($D$3:$D$161)-MAX($D$3:$D$161)) + 0.75</f>
        <v>0.9212078080520536</v>
      </c>
      <c r="Y95" s="44">
        <f>AVERAGE(D95, F95, G95, H95, I95, J95, K95)</f>
        <v>0.54309005609097072</v>
      </c>
      <c r="Z95" s="22">
        <f>AI95^N95</f>
        <v>1</v>
      </c>
      <c r="AA95" s="22">
        <f>(Z95+AB95)/2</f>
        <v>1</v>
      </c>
      <c r="AB95" s="22">
        <f>AM95^N95</f>
        <v>1</v>
      </c>
      <c r="AC95" s="22">
        <v>1</v>
      </c>
      <c r="AD95" s="22">
        <v>1</v>
      </c>
      <c r="AE95" s="22">
        <v>1</v>
      </c>
      <c r="AF95" s="22">
        <f>PERCENTILE($L$2:$L$161, 0.05)</f>
        <v>3.1959274844086248E-2</v>
      </c>
      <c r="AG95" s="22">
        <f>PERCENTILE($L$2:$L$161, 0.95)</f>
        <v>0.96084751578162397</v>
      </c>
      <c r="AH95" s="22">
        <f>MIN(MAX(L95,AF95), AG95)</f>
        <v>0.96084751578162397</v>
      </c>
      <c r="AI95" s="22">
        <f>AH95-$AH$162+1</f>
        <v>1.9288882409375376</v>
      </c>
      <c r="AJ95" s="22">
        <f>PERCENTILE($M$2:$M$161, 0.02)</f>
        <v>-1.0036119965489139</v>
      </c>
      <c r="AK95" s="22">
        <f>PERCENTILE($M$2:$M$161, 0.98)</f>
        <v>1.7030888460407052</v>
      </c>
      <c r="AL95" s="22">
        <f>MIN(MAX(M95,AJ95), AK95)</f>
        <v>-0.31271613938202097</v>
      </c>
      <c r="AM95" s="22">
        <f>AL95-$AL$162 + 1</f>
        <v>1.6908958571668928</v>
      </c>
      <c r="AN95" s="46">
        <v>0</v>
      </c>
      <c r="AO95" s="49">
        <v>1</v>
      </c>
      <c r="AP95" s="49">
        <v>1</v>
      </c>
      <c r="AQ95" s="21">
        <v>1</v>
      </c>
      <c r="AR95" s="17">
        <f>(AI95^4)*AB95*AE95*AN95</f>
        <v>0</v>
      </c>
      <c r="AS95" s="17">
        <f>(AM95^4) *Z95*AC95*AO95</f>
        <v>8.1746174937552176</v>
      </c>
      <c r="AT95" s="17">
        <f>(AM95^4)*AA95*AP95*AQ95</f>
        <v>8.1746174937552176</v>
      </c>
      <c r="AU95" s="17">
        <f>MIN(AR95, 0.05*AR$162)</f>
        <v>0</v>
      </c>
      <c r="AV95" s="17">
        <f>MIN(AS95, 0.05*AS$162)</f>
        <v>8.1746174937552176</v>
      </c>
      <c r="AW95" s="17">
        <f>MIN(AT95, 0.05*AT$162)</f>
        <v>8.1746174937552176</v>
      </c>
      <c r="AX95" s="14">
        <f>AU95/$AU$162</f>
        <v>0</v>
      </c>
      <c r="AY95" s="14">
        <f>AV95/$AV$162</f>
        <v>2.2893517173894957E-3</v>
      </c>
      <c r="AZ95" s="62">
        <f>AW95/$AW$162</f>
        <v>1.8200168669484588E-3</v>
      </c>
      <c r="BA95" s="21">
        <f>N95</f>
        <v>0</v>
      </c>
      <c r="BB95" s="84">
        <v>0</v>
      </c>
      <c r="BC95" s="15">
        <f>$D$168*AX95</f>
        <v>0</v>
      </c>
      <c r="BD95" s="19">
        <f>BC95-BB95</f>
        <v>0</v>
      </c>
      <c r="BE95" s="58">
        <f>(IF(BD95 &gt; 0, V95, W95))</f>
        <v>171.28960315594679</v>
      </c>
      <c r="BF95" s="58">
        <f>IF(BD95&gt;0, S95*(T95^(2-N95)), S95*(U95^(N95 + 2)))</f>
        <v>173.6204934942653</v>
      </c>
      <c r="BG95" s="46">
        <f>BD95/BE95</f>
        <v>0</v>
      </c>
      <c r="BH95" s="59" t="e">
        <f>BB95/BC95</f>
        <v>#DIV/0!</v>
      </c>
      <c r="BI95" s="84">
        <v>0</v>
      </c>
      <c r="BJ95" s="84">
        <v>0</v>
      </c>
      <c r="BK95" s="84">
        <v>0</v>
      </c>
      <c r="BL95" s="10">
        <f>SUM(BI95:BK95)</f>
        <v>0</v>
      </c>
      <c r="BM95" s="15">
        <f>AY95*$D$167</f>
        <v>437.2203909870459</v>
      </c>
      <c r="BN95" s="9">
        <f>BM95-BL95</f>
        <v>437.2203909870459</v>
      </c>
      <c r="BO95" s="48">
        <f>IF(BN95&gt;0,V95,W95)</f>
        <v>165.86215531233591</v>
      </c>
      <c r="BP95" s="48">
        <f xml:space="preserve"> IF(BN95 &gt;0, S95*T95^(2-N95), S95*U95^(N95+2))</f>
        <v>162.79219877276287</v>
      </c>
      <c r="BQ95" s="48">
        <f>IF(BN95&gt;0, S95*T95^(3-N95), S95*U95^(N95+3))</f>
        <v>159.7790643161847</v>
      </c>
      <c r="BR95" s="46">
        <f>BN95/BP95</f>
        <v>2.6857576363186157</v>
      </c>
      <c r="BS95" s="59">
        <f>BL95/BM95</f>
        <v>0</v>
      </c>
      <c r="BT95" s="16">
        <f>BB95+BL95+BV95</f>
        <v>0</v>
      </c>
      <c r="BU95" s="64">
        <f>BC95+BM95+BW95</f>
        <v>455.48062021313979</v>
      </c>
      <c r="BV95" s="84">
        <v>0</v>
      </c>
      <c r="BW95" s="15">
        <f>AZ95*$D$170</f>
        <v>18.260229226093887</v>
      </c>
      <c r="BX95" s="37">
        <f>BW95-BV95</f>
        <v>18.260229226093887</v>
      </c>
      <c r="BY95" s="51">
        <f>BX95*(BX95&lt;&gt;0)</f>
        <v>18.260229226093887</v>
      </c>
      <c r="BZ95" s="26">
        <f>BY95/$BY$162</f>
        <v>1.4288129284893501E-2</v>
      </c>
      <c r="CA95" s="47">
        <f>BZ95 * $BX$162</f>
        <v>18.260229226093887</v>
      </c>
      <c r="CB95" s="48">
        <f>IF(CA95&gt;0, V95, W95)</f>
        <v>165.86215531233591</v>
      </c>
      <c r="CC95" s="48">
        <f>IF(BX95&gt;0, S95*T95^(2-N95), S95*U95^(N95+2))</f>
        <v>162.79219877276287</v>
      </c>
      <c r="CD95" s="60">
        <f>CA95/CB95</f>
        <v>0.11009280080623547</v>
      </c>
      <c r="CE95" s="61">
        <v>0</v>
      </c>
      <c r="CF95" s="15">
        <f>AZ95*$CE$165</f>
        <v>11.697248403877746</v>
      </c>
      <c r="CG95" s="37">
        <f>CF95-CE95</f>
        <v>11.697248403877746</v>
      </c>
      <c r="CH95" s="51">
        <f>CG95*(CG95&lt;&gt;0)</f>
        <v>11.697248403877746</v>
      </c>
      <c r="CI95" s="26">
        <f>CH95/$CH$162</f>
        <v>1.8200168669484595E-3</v>
      </c>
      <c r="CJ95" s="47">
        <f>CI95 * $CG$162</f>
        <v>11.697248403877746</v>
      </c>
      <c r="CK95" s="48">
        <f>IF(CA95&gt;0,V95,W95)</f>
        <v>165.86215531233591</v>
      </c>
      <c r="CL95" s="60">
        <f>CJ95/CK95</f>
        <v>7.0523914161434803E-2</v>
      </c>
      <c r="CM95" s="65">
        <f>N95</f>
        <v>0</v>
      </c>
      <c r="CN95" s="73">
        <f>BT95+BV95</f>
        <v>0</v>
      </c>
      <c r="CO95">
        <f>E95/$E$162</f>
        <v>6.0922711382751411E-3</v>
      </c>
      <c r="CP95">
        <f>MAX(0,L95)</f>
        <v>1.14783404275312</v>
      </c>
      <c r="CQ95">
        <f>CP95/$CP$162</f>
        <v>1.2859054055898636E-2</v>
      </c>
      <c r="CR95">
        <f>CO95*CQ95*AO95</f>
        <v>7.8340843890271152E-5</v>
      </c>
      <c r="CS95">
        <f>CR95/$CR$162</f>
        <v>1.7064408332182469E-2</v>
      </c>
      <c r="CT95" s="1">
        <f>$CT$164*CS95</f>
        <v>1388.6332924396806</v>
      </c>
      <c r="CU95" s="84">
        <v>1521</v>
      </c>
      <c r="CV95" s="1">
        <f>CT95-CU95</f>
        <v>-132.36670756031936</v>
      </c>
      <c r="CW95">
        <f>CU95/CT95</f>
        <v>1.0953215714191651</v>
      </c>
    </row>
    <row r="96" spans="1:101" x14ac:dyDescent="0.2">
      <c r="A96" s="29" t="s">
        <v>215</v>
      </c>
      <c r="B96">
        <v>1</v>
      </c>
      <c r="C96">
        <v>1</v>
      </c>
      <c r="D96">
        <v>0.78665601278465802</v>
      </c>
      <c r="E96">
        <v>0.21334398721534101</v>
      </c>
      <c r="F96">
        <v>0.958283671036948</v>
      </c>
      <c r="G96">
        <v>0.37226857369884703</v>
      </c>
      <c r="H96">
        <v>0.79648976180526498</v>
      </c>
      <c r="I96">
        <v>0.65357292101964004</v>
      </c>
      <c r="J96">
        <v>0.721501309898537</v>
      </c>
      <c r="K96">
        <v>0.65645683987137504</v>
      </c>
      <c r="L96">
        <v>1.05398476381157</v>
      </c>
      <c r="M96">
        <v>0.20933039788173</v>
      </c>
      <c r="N96" s="21">
        <v>0</v>
      </c>
      <c r="O96">
        <v>1.0071997102094801</v>
      </c>
      <c r="P96">
        <v>0.99099454941926701</v>
      </c>
      <c r="Q96">
        <v>1.0069529223611999</v>
      </c>
      <c r="R96">
        <v>0.99270069844504905</v>
      </c>
      <c r="S96">
        <v>315.350006103515</v>
      </c>
      <c r="T96" s="27">
        <f>IF(C96,P96,R96)</f>
        <v>0.99099454941926701</v>
      </c>
      <c r="U96" s="27">
        <f>IF(D96 = 0,O96,Q96)</f>
        <v>1.0069529223611999</v>
      </c>
      <c r="V96" s="39">
        <f>S96*T96^(1-N96)</f>
        <v>312.51013720791593</v>
      </c>
      <c r="W96" s="38">
        <f>S96*U96^(N96+1)</f>
        <v>317.54261021255667</v>
      </c>
      <c r="X96" s="44">
        <f>0.5 * (D96-MAX($D$3:$D$161))/(MIN($D$3:$D$161)-MAX($D$3:$D$161)) + 0.75</f>
        <v>0.85797071980479878</v>
      </c>
      <c r="Y96" s="44">
        <f>AVERAGE(D96, F96, G96, H96, I96, J96, K96)</f>
        <v>0.70646129858789564</v>
      </c>
      <c r="Z96" s="22">
        <f>AI96^N96</f>
        <v>1</v>
      </c>
      <c r="AA96" s="22">
        <f>(Z96+AB96)/2</f>
        <v>1</v>
      </c>
      <c r="AB96" s="22">
        <f>AM96^N96</f>
        <v>1</v>
      </c>
      <c r="AC96" s="22">
        <v>1</v>
      </c>
      <c r="AD96" s="22">
        <v>1</v>
      </c>
      <c r="AE96" s="22">
        <v>1</v>
      </c>
      <c r="AF96" s="22">
        <f>PERCENTILE($L$2:$L$161, 0.05)</f>
        <v>3.1959274844086248E-2</v>
      </c>
      <c r="AG96" s="22">
        <f>PERCENTILE($L$2:$L$161, 0.95)</f>
        <v>0.96084751578162397</v>
      </c>
      <c r="AH96" s="22">
        <f>MIN(MAX(L96,AF96), AG96)</f>
        <v>0.96084751578162397</v>
      </c>
      <c r="AI96" s="22">
        <f>AH96-$AH$162+1</f>
        <v>1.9288882409375376</v>
      </c>
      <c r="AJ96" s="22">
        <f>PERCENTILE($M$2:$M$161, 0.02)</f>
        <v>-1.0036119965489139</v>
      </c>
      <c r="AK96" s="22">
        <f>PERCENTILE($M$2:$M$161, 0.98)</f>
        <v>1.7030888460407052</v>
      </c>
      <c r="AL96" s="22">
        <f>MIN(MAX(M96,AJ96), AK96)</f>
        <v>0.20933039788173</v>
      </c>
      <c r="AM96" s="22">
        <f>AL96-$AL$162 + 1</f>
        <v>2.2129423944306437</v>
      </c>
      <c r="AN96" s="46">
        <v>1</v>
      </c>
      <c r="AO96" s="49">
        <v>1</v>
      </c>
      <c r="AP96" s="49">
        <v>1</v>
      </c>
      <c r="AQ96" s="21">
        <v>1</v>
      </c>
      <c r="AR96" s="17">
        <f>(AI96^4)*AB96*AE96*AN96</f>
        <v>13.842937626353864</v>
      </c>
      <c r="AS96" s="17">
        <f>(AM96^4) *Z96*AC96*AO96</f>
        <v>23.981725931229576</v>
      </c>
      <c r="AT96" s="17">
        <f>(AM96^4)*AA96*AP96*AQ96</f>
        <v>23.981725931229576</v>
      </c>
      <c r="AU96" s="17">
        <f>MIN(AR96, 0.05*AR$162)</f>
        <v>13.842937626353864</v>
      </c>
      <c r="AV96" s="17">
        <f>MIN(AS96, 0.05*AS$162)</f>
        <v>23.981725931229576</v>
      </c>
      <c r="AW96" s="17">
        <f>MIN(AT96, 0.05*AT$162)</f>
        <v>23.981725931229576</v>
      </c>
      <c r="AX96" s="14">
        <f>AU96/$AU$162</f>
        <v>3.2086454656423936E-2</v>
      </c>
      <c r="AY96" s="14">
        <f>AV96/$AV$162</f>
        <v>6.7162292900635441E-3</v>
      </c>
      <c r="AZ96" s="62">
        <f>AW96/$AW$162</f>
        <v>5.3393502175136812E-3</v>
      </c>
      <c r="BA96" s="21">
        <f>N96</f>
        <v>0</v>
      </c>
      <c r="BB96" s="84">
        <v>4100</v>
      </c>
      <c r="BC96" s="15">
        <f>$D$168*AX96</f>
        <v>4406.5290773306688</v>
      </c>
      <c r="BD96" s="19">
        <f>BC96-BB96</f>
        <v>306.52907733066877</v>
      </c>
      <c r="BE96" s="58">
        <f>(IF(BD96 &gt; 0, V96, W96))</f>
        <v>312.51013720791593</v>
      </c>
      <c r="BF96" s="58">
        <f>IF(BD96&gt;0, S96*(T96^(2-N96)), S96*(U96^(N96 + 2)))</f>
        <v>309.69584261131195</v>
      </c>
      <c r="BG96" s="46">
        <f>BD96/BE96</f>
        <v>0.98086122923664421</v>
      </c>
      <c r="BH96" s="59">
        <f>BB96/BC96</f>
        <v>0.93043752305922511</v>
      </c>
      <c r="BI96" s="84">
        <v>0</v>
      </c>
      <c r="BJ96" s="84">
        <v>0</v>
      </c>
      <c r="BK96" s="84">
        <v>0</v>
      </c>
      <c r="BL96" s="10">
        <f>SUM(BI96:BK96)</f>
        <v>0</v>
      </c>
      <c r="BM96" s="15">
        <f>AY96*$D$167</f>
        <v>1282.6654698163356</v>
      </c>
      <c r="BN96" s="9">
        <f>BM96-BL96</f>
        <v>1282.6654698163356</v>
      </c>
      <c r="BO96" s="48">
        <f>IF(BN96&gt;0,V96,W96)</f>
        <v>312.51013720791593</v>
      </c>
      <c r="BP96" s="48">
        <f xml:space="preserve"> IF(BN96 &gt;0, S96*T96^(2-N96), S96*U96^(N96+2))</f>
        <v>309.69584261131195</v>
      </c>
      <c r="BQ96" s="48">
        <f>IF(BN96&gt;0, S96*T96^(3-N96), S96*U96^(N96+3))</f>
        <v>306.90689200561735</v>
      </c>
      <c r="BR96" s="46">
        <f>BN96/BP96</f>
        <v>4.1416941829153409</v>
      </c>
      <c r="BS96" s="59">
        <f>BL96/BM96</f>
        <v>0</v>
      </c>
      <c r="BT96" s="16">
        <f>BB96+BL96+BV96</f>
        <v>4100</v>
      </c>
      <c r="BU96" s="64">
        <f>BC96+BM96+BW96</f>
        <v>5742.7642478793196</v>
      </c>
      <c r="BV96" s="84">
        <v>0</v>
      </c>
      <c r="BW96" s="15">
        <f>AZ96*$D$170</f>
        <v>53.569700732314764</v>
      </c>
      <c r="BX96" s="37">
        <f>BW96-BV96</f>
        <v>53.569700732314764</v>
      </c>
      <c r="BY96" s="51">
        <f>BX96*(BX96&lt;&gt;0)</f>
        <v>53.569700732314764</v>
      </c>
      <c r="BZ96" s="26">
        <f>BY96/$BY$162</f>
        <v>4.1916823734205619E-2</v>
      </c>
      <c r="CA96" s="47">
        <f>BZ96 * $BX$162</f>
        <v>53.569700732314764</v>
      </c>
      <c r="CB96" s="48">
        <f>IF(CA96&gt;0, V96, W96)</f>
        <v>312.51013720791593</v>
      </c>
      <c r="CC96" s="48">
        <f>IF(BX96&gt;0, S96*T96^(2-N96), S96*U96^(N96+2))</f>
        <v>309.69584261131195</v>
      </c>
      <c r="CD96" s="60">
        <f>CA96/CB96</f>
        <v>0.17141748172051885</v>
      </c>
      <c r="CE96" s="61">
        <v>0</v>
      </c>
      <c r="CF96" s="15">
        <f>AZ96*$CE$165</f>
        <v>34.316003847960431</v>
      </c>
      <c r="CG96" s="37">
        <f>CF96-CE96</f>
        <v>34.316003847960431</v>
      </c>
      <c r="CH96" s="51">
        <f>CG96*(CG96&lt;&gt;0)</f>
        <v>34.316003847960431</v>
      </c>
      <c r="CI96" s="26">
        <f>CH96/$CH$162</f>
        <v>5.3393502175136829E-3</v>
      </c>
      <c r="CJ96" s="47">
        <f>CI96 * $CG$162</f>
        <v>34.316003847960431</v>
      </c>
      <c r="CK96" s="48">
        <f>IF(CA96&gt;0,V96,W96)</f>
        <v>312.51013720791593</v>
      </c>
      <c r="CL96" s="60">
        <f>CJ96/CK96</f>
        <v>0.10980765025593288</v>
      </c>
      <c r="CM96" s="65">
        <f>N96</f>
        <v>0</v>
      </c>
      <c r="CN96" s="73">
        <f>BT96+BV96</f>
        <v>4100</v>
      </c>
      <c r="CO96">
        <f>E96/$E$162</f>
        <v>3.8500269678567061E-3</v>
      </c>
      <c r="CP96">
        <f>MAX(0,L96)</f>
        <v>1.05398476381157</v>
      </c>
      <c r="CQ96">
        <f>CP96/$CP$162</f>
        <v>1.1807671272267376E-2</v>
      </c>
      <c r="CR96">
        <f>CO96*CQ96*AO96</f>
        <v>4.54598528258163E-5</v>
      </c>
      <c r="CS96">
        <f>CR96/$CR$162</f>
        <v>9.9021845160004104E-3</v>
      </c>
      <c r="CT96" s="1">
        <f>$CT$164*CS96</f>
        <v>805.80016717404942</v>
      </c>
      <c r="CU96" s="84">
        <v>0</v>
      </c>
      <c r="CV96" s="1">
        <f>CT96-CU96</f>
        <v>805.80016717404942</v>
      </c>
      <c r="CW96">
        <f>CU96/CT96</f>
        <v>0</v>
      </c>
    </row>
    <row r="97" spans="1:101" x14ac:dyDescent="0.2">
      <c r="A97" s="29" t="s">
        <v>159</v>
      </c>
      <c r="B97">
        <v>0</v>
      </c>
      <c r="C97">
        <v>1</v>
      </c>
      <c r="D97">
        <v>0.67824878387769205</v>
      </c>
      <c r="E97">
        <v>0.321751216122307</v>
      </c>
      <c r="F97">
        <v>0.77907777013076396</v>
      </c>
      <c r="G97">
        <v>0.42326221610461101</v>
      </c>
      <c r="H97">
        <v>0.16779533483822401</v>
      </c>
      <c r="I97">
        <v>0.68021068472535695</v>
      </c>
      <c r="J97">
        <v>0.33784046472266899</v>
      </c>
      <c r="K97">
        <v>0.440456893488468</v>
      </c>
      <c r="L97">
        <v>0.62105779426524599</v>
      </c>
      <c r="M97">
        <v>-2.7859726891101201E-2</v>
      </c>
      <c r="N97" s="21">
        <v>0</v>
      </c>
      <c r="O97">
        <v>1.0028514078122699</v>
      </c>
      <c r="P97">
        <v>0.98713699576359804</v>
      </c>
      <c r="Q97">
        <v>1.0261738410131001</v>
      </c>
      <c r="R97">
        <v>0.99474564432769597</v>
      </c>
      <c r="S97">
        <v>69.760002136230398</v>
      </c>
      <c r="T97" s="27">
        <f>IF(C97,P97,R97)</f>
        <v>0.98713699576359804</v>
      </c>
      <c r="U97" s="27">
        <f>IF(D97 = 0,O97,Q97)</f>
        <v>1.0261738410131001</v>
      </c>
      <c r="V97" s="39">
        <f>S97*T97^(1-N97)</f>
        <v>68.86267893322065</v>
      </c>
      <c r="W97" s="38">
        <f>S97*U97^(N97+1)</f>
        <v>71.585889341217609</v>
      </c>
      <c r="X97" s="44">
        <f>0.5 * (D97-MAX($D$3:$D$161))/(MIN($D$3:$D$161)-MAX($D$3:$D$161)) + 0.75</f>
        <v>0.91314422406550155</v>
      </c>
      <c r="Y97" s="44">
        <f>AVERAGE(D97, F97, G97, H97, I97, J97, K97)</f>
        <v>0.50098459255539785</v>
      </c>
      <c r="Z97" s="22">
        <f>AI97^N97</f>
        <v>1</v>
      </c>
      <c r="AA97" s="22">
        <f>(Z97+AB97)/2</f>
        <v>1</v>
      </c>
      <c r="AB97" s="22">
        <f>AM97^N97</f>
        <v>1</v>
      </c>
      <c r="AC97" s="22">
        <v>1</v>
      </c>
      <c r="AD97" s="22">
        <v>1</v>
      </c>
      <c r="AE97" s="22">
        <v>1</v>
      </c>
      <c r="AF97" s="22">
        <f>PERCENTILE($L$2:$L$161, 0.05)</f>
        <v>3.1959274844086248E-2</v>
      </c>
      <c r="AG97" s="22">
        <f>PERCENTILE($L$2:$L$161, 0.95)</f>
        <v>0.96084751578162397</v>
      </c>
      <c r="AH97" s="22">
        <f>MIN(MAX(L97,AF97), AG97)</f>
        <v>0.62105779426524599</v>
      </c>
      <c r="AI97" s="22">
        <f>AH97-$AH$162+1</f>
        <v>1.5890985194211598</v>
      </c>
      <c r="AJ97" s="22">
        <f>PERCENTILE($M$2:$M$161, 0.02)</f>
        <v>-1.0036119965489139</v>
      </c>
      <c r="AK97" s="22">
        <f>PERCENTILE($M$2:$M$161, 0.98)</f>
        <v>1.7030888460407052</v>
      </c>
      <c r="AL97" s="22">
        <f>MIN(MAX(M97,AJ97), AK97)</f>
        <v>-2.7859726891101201E-2</v>
      </c>
      <c r="AM97" s="22">
        <f>AL97-$AL$162 + 1</f>
        <v>1.9757522696578127</v>
      </c>
      <c r="AN97" s="46">
        <v>1</v>
      </c>
      <c r="AO97" s="49">
        <v>1</v>
      </c>
      <c r="AP97" s="49">
        <v>1</v>
      </c>
      <c r="AQ97" s="21">
        <v>1</v>
      </c>
      <c r="AR97" s="17">
        <f>(AI97^4)*AB97*AE97*AN97</f>
        <v>6.3768072821588175</v>
      </c>
      <c r="AS97" s="17">
        <f>(AM97^4) *Z97*AC97*AO97</f>
        <v>15.238069780884819</v>
      </c>
      <c r="AT97" s="17">
        <f>(AM97^4)*AA97*AP97*AQ97</f>
        <v>15.238069780884819</v>
      </c>
      <c r="AU97" s="17">
        <f>MIN(AR97, 0.05*AR$162)</f>
        <v>6.3768072821588175</v>
      </c>
      <c r="AV97" s="17">
        <f>MIN(AS97, 0.05*AS$162)</f>
        <v>15.238069780884819</v>
      </c>
      <c r="AW97" s="17">
        <f>MIN(AT97, 0.05*AT$162)</f>
        <v>15.238069780884819</v>
      </c>
      <c r="AX97" s="14">
        <f>AU97/$AU$162</f>
        <v>1.4780759924989674E-2</v>
      </c>
      <c r="AY97" s="14">
        <f>AV97/$AV$162</f>
        <v>4.2675148102304895E-3</v>
      </c>
      <c r="AZ97" s="62">
        <f>AW97/$AW$162</f>
        <v>3.3926411898947298E-3</v>
      </c>
      <c r="BA97" s="21">
        <f>N97</f>
        <v>0</v>
      </c>
      <c r="BB97" s="84">
        <v>1744</v>
      </c>
      <c r="BC97" s="15">
        <f>$D$168*AX97</f>
        <v>2029.886102778607</v>
      </c>
      <c r="BD97" s="19">
        <f>BC97-BB97</f>
        <v>285.88610277860698</v>
      </c>
      <c r="BE97" s="58">
        <f>(IF(BD97 &gt; 0, V97, W97))</f>
        <v>68.86267893322065</v>
      </c>
      <c r="BF97" s="58">
        <f>IF(BD97&gt;0, S97*(T97^(2-N97)), S97*(U97^(N97 + 2)))</f>
        <v>67.97689800237265</v>
      </c>
      <c r="BG97" s="46">
        <f>BD97/BE97</f>
        <v>4.1515390804915402</v>
      </c>
      <c r="BH97" s="59">
        <f>BB97/BC97</f>
        <v>0.8591615054720203</v>
      </c>
      <c r="BI97" s="84">
        <v>837</v>
      </c>
      <c r="BJ97" s="84">
        <v>0</v>
      </c>
      <c r="BK97" s="84">
        <v>0</v>
      </c>
      <c r="BL97" s="10">
        <f>SUM(BI97:BK97)</f>
        <v>837</v>
      </c>
      <c r="BM97" s="15">
        <f>AY97*$D$167</f>
        <v>815.00997845781887</v>
      </c>
      <c r="BN97" s="9">
        <f>BM97-BL97</f>
        <v>-21.990021542181125</v>
      </c>
      <c r="BO97" s="48">
        <f>IF(BN97&gt;0,V97,W97)</f>
        <v>71.585889341217609</v>
      </c>
      <c r="BP97" s="48">
        <f xml:space="preserve"> IF(BN97 &gt;0, S97*T97^(2-N97), S97*U97^(N97+2))</f>
        <v>73.459567027616018</v>
      </c>
      <c r="BQ97" s="48">
        <f>IF(BN97&gt;0, S97*T97^(3-N97), S97*U97^(N97+3))</f>
        <v>75.382286055888017</v>
      </c>
      <c r="BR97" s="46">
        <f>BN97/BP97</f>
        <v>-0.29934864078240903</v>
      </c>
      <c r="BS97" s="59">
        <f>BL97/BM97</f>
        <v>1.0269812911785341</v>
      </c>
      <c r="BT97" s="16">
        <f>BB97+BL97+BV97</f>
        <v>2581</v>
      </c>
      <c r="BU97" s="64">
        <f>BC97+BM97+BW97</f>
        <v>2878.9344502946396</v>
      </c>
      <c r="BV97" s="84">
        <v>0</v>
      </c>
      <c r="BW97" s="15">
        <f>AZ97*$D$170</f>
        <v>34.038369058213824</v>
      </c>
      <c r="BX97" s="37">
        <f>BW97-BV97</f>
        <v>34.038369058213824</v>
      </c>
      <c r="BY97" s="51">
        <f>BX97*(BX97&lt;&gt;0)</f>
        <v>34.038369058213824</v>
      </c>
      <c r="BZ97" s="26">
        <f>BY97/$BY$162</f>
        <v>2.6634091594846507E-2</v>
      </c>
      <c r="CA97" s="47">
        <f>BZ97 * $BX$162</f>
        <v>34.038369058213824</v>
      </c>
      <c r="CB97" s="48">
        <f>IF(CA97&gt;0, V97, W97)</f>
        <v>68.86267893322065</v>
      </c>
      <c r="CC97" s="48">
        <f>IF(BX97&gt;0, S97*T97^(2-N97), S97*U97^(N97+2))</f>
        <v>67.97689800237265</v>
      </c>
      <c r="CD97" s="60">
        <f>CA97/CB97</f>
        <v>0.494293419679801</v>
      </c>
      <c r="CE97" s="61">
        <v>0</v>
      </c>
      <c r="CF97" s="15">
        <f>AZ97*$CE$165</f>
        <v>21.804504927453429</v>
      </c>
      <c r="CG97" s="37">
        <f>CF97-CE97</f>
        <v>21.804504927453429</v>
      </c>
      <c r="CH97" s="51">
        <f>CG97*(CG97&lt;&gt;0)</f>
        <v>21.804504927453429</v>
      </c>
      <c r="CI97" s="26">
        <f>CH97/$CH$162</f>
        <v>3.3926411898947311E-3</v>
      </c>
      <c r="CJ97" s="47">
        <f>CI97 * $CG$162</f>
        <v>21.804504927453429</v>
      </c>
      <c r="CK97" s="48">
        <f>IF(CA97&gt;0,V97,W97)</f>
        <v>68.86267893322065</v>
      </c>
      <c r="CL97" s="60">
        <f>CJ97/CK97</f>
        <v>0.31663747715360124</v>
      </c>
      <c r="CM97" s="65">
        <f>N97</f>
        <v>0</v>
      </c>
      <c r="CN97" s="73">
        <f>BT97+BV97</f>
        <v>2581</v>
      </c>
      <c r="CO97">
        <f>E97/$E$162</f>
        <v>5.8063546818463985E-3</v>
      </c>
      <c r="CP97">
        <f>MAX(0,L97)</f>
        <v>0.62105779426524599</v>
      </c>
      <c r="CQ97">
        <f>CP97/$CP$162</f>
        <v>6.9576397378307026E-3</v>
      </c>
      <c r="CR97">
        <f>CO97*CQ97*AO97</f>
        <v>4.0398524066353846E-5</v>
      </c>
      <c r="CS97">
        <f>CR97/$CR$162</f>
        <v>8.7997125950206104E-3</v>
      </c>
      <c r="CT97" s="1">
        <f>$CT$164*CS97</f>
        <v>716.08541213239721</v>
      </c>
      <c r="CU97" s="84">
        <v>0</v>
      </c>
      <c r="CV97" s="1">
        <f>CT97-CU97</f>
        <v>716.08541213239721</v>
      </c>
      <c r="CW97">
        <f>CU97/CT97</f>
        <v>0</v>
      </c>
    </row>
    <row r="98" spans="1:101" x14ac:dyDescent="0.2">
      <c r="A98" s="29" t="s">
        <v>202</v>
      </c>
      <c r="B98">
        <v>1</v>
      </c>
      <c r="C98">
        <v>1</v>
      </c>
      <c r="D98">
        <v>0.73859087269815804</v>
      </c>
      <c r="E98">
        <v>0.26140912730184102</v>
      </c>
      <c r="F98">
        <v>0.696933492632417</v>
      </c>
      <c r="G98">
        <v>0.696933492632417</v>
      </c>
      <c r="H98">
        <v>0.300877559548683</v>
      </c>
      <c r="I98">
        <v>0.43188466360217298</v>
      </c>
      <c r="J98">
        <v>0.36047802095429599</v>
      </c>
      <c r="K98">
        <v>0.50122769891626995</v>
      </c>
      <c r="L98">
        <v>0.57102322523688498</v>
      </c>
      <c r="M98">
        <v>0.71889365444311903</v>
      </c>
      <c r="N98" s="21">
        <v>0</v>
      </c>
      <c r="O98">
        <v>1.0058003077247799</v>
      </c>
      <c r="P98">
        <v>0.99395422441854198</v>
      </c>
      <c r="Q98">
        <v>1.01172556194341</v>
      </c>
      <c r="R98">
        <v>0.98463189667484596</v>
      </c>
      <c r="S98">
        <v>5</v>
      </c>
      <c r="T98" s="27">
        <f>IF(C98,P98,R98)</f>
        <v>0.99395422441854198</v>
      </c>
      <c r="U98" s="27">
        <f>IF(D98 = 0,O98,Q98)</f>
        <v>1.01172556194341</v>
      </c>
      <c r="V98" s="39">
        <f>S98*T98^(1-N98)</f>
        <v>4.9697711220927099</v>
      </c>
      <c r="W98" s="38">
        <f>S98*U98^(N98+1)</f>
        <v>5.0586278097170503</v>
      </c>
      <c r="X98" s="44">
        <f>0.5 * (D98-MAX($D$3:$D$161))/(MIN($D$3:$D$161)-MAX($D$3:$D$161)) + 0.75</f>
        <v>0.88243331550152704</v>
      </c>
      <c r="Y98" s="44">
        <f>AVERAGE(D98, F98, G98, H98, I98, J98, K98)</f>
        <v>0.53241797156920201</v>
      </c>
      <c r="Z98" s="22">
        <f>AI98^N98</f>
        <v>1</v>
      </c>
      <c r="AA98" s="22">
        <f>(Z98+AB98)/2</f>
        <v>1</v>
      </c>
      <c r="AB98" s="22">
        <f>AM98^N98</f>
        <v>1</v>
      </c>
      <c r="AC98" s="22">
        <v>1</v>
      </c>
      <c r="AD98" s="22">
        <v>1</v>
      </c>
      <c r="AE98" s="22">
        <v>1</v>
      </c>
      <c r="AF98" s="22">
        <f>PERCENTILE($L$2:$L$161, 0.05)</f>
        <v>3.1959274844086248E-2</v>
      </c>
      <c r="AG98" s="22">
        <f>PERCENTILE($L$2:$L$161, 0.95)</f>
        <v>0.96084751578162397</v>
      </c>
      <c r="AH98" s="22">
        <f>MIN(MAX(L98,AF98), AG98)</f>
        <v>0.57102322523688498</v>
      </c>
      <c r="AI98" s="22">
        <f>AH98-$AH$162+1</f>
        <v>1.5390639503927988</v>
      </c>
      <c r="AJ98" s="22">
        <f>PERCENTILE($M$2:$M$161, 0.02)</f>
        <v>-1.0036119965489139</v>
      </c>
      <c r="AK98" s="22">
        <f>PERCENTILE($M$2:$M$161, 0.98)</f>
        <v>1.7030888460407052</v>
      </c>
      <c r="AL98" s="22">
        <f>MIN(MAX(M98,AJ98), AK98)</f>
        <v>0.71889365444311903</v>
      </c>
      <c r="AM98" s="22">
        <f>AL98-$AL$162 + 1</f>
        <v>2.7225056509920327</v>
      </c>
      <c r="AN98" s="46">
        <v>0</v>
      </c>
      <c r="AO98" s="77">
        <v>0</v>
      </c>
      <c r="AP98" s="77">
        <v>0</v>
      </c>
      <c r="AQ98" s="21">
        <v>1</v>
      </c>
      <c r="AR98" s="17">
        <f>(AI98^4)*AB98*AE98*AN98</f>
        <v>0</v>
      </c>
      <c r="AS98" s="17">
        <f>(AM98^4) *Z98*AC98*AO98</f>
        <v>0</v>
      </c>
      <c r="AT98" s="17">
        <f>(AM98^4)*AA98*AP98*AQ98</f>
        <v>0</v>
      </c>
      <c r="AU98" s="17">
        <f>MIN(AR98, 0.05*AR$162)</f>
        <v>0</v>
      </c>
      <c r="AV98" s="17">
        <f>MIN(AS98, 0.05*AS$162)</f>
        <v>0</v>
      </c>
      <c r="AW98" s="17">
        <f>MIN(AT98, 0.05*AT$162)</f>
        <v>0</v>
      </c>
      <c r="AX98" s="14">
        <f>AU98/$AU$162</f>
        <v>0</v>
      </c>
      <c r="AY98" s="14">
        <f>AV98/$AV$162</f>
        <v>0</v>
      </c>
      <c r="AZ98" s="62">
        <f>AW98/$AW$162</f>
        <v>0</v>
      </c>
      <c r="BA98" s="21">
        <f>N98</f>
        <v>0</v>
      </c>
      <c r="BB98" s="84">
        <v>0</v>
      </c>
      <c r="BC98" s="15">
        <f>$D$168*AX98</f>
        <v>0</v>
      </c>
      <c r="BD98" s="19">
        <f>BC98-BB98</f>
        <v>0</v>
      </c>
      <c r="BE98" s="58">
        <f>(IF(BD98 &gt; 0, V98, W98))</f>
        <v>5.0586278097170503</v>
      </c>
      <c r="BF98" s="58">
        <f>IF(BD98&gt;0, S98*(T98^(2-N98)), S98*(U98^(N98 + 2)))</f>
        <v>5.1179430634485437</v>
      </c>
      <c r="BG98" s="46">
        <f>BD98/BE98</f>
        <v>0</v>
      </c>
      <c r="BH98" s="59" t="e">
        <f>BB98/BC98</f>
        <v>#DIV/0!</v>
      </c>
      <c r="BI98" s="84">
        <v>775</v>
      </c>
      <c r="BJ98" s="84">
        <v>760</v>
      </c>
      <c r="BK98" s="84">
        <v>0</v>
      </c>
      <c r="BL98" s="10">
        <f>SUM(BI98:BK98)</f>
        <v>1535</v>
      </c>
      <c r="BM98" s="15">
        <f>AY98*$D$167</f>
        <v>0</v>
      </c>
      <c r="BN98" s="9">
        <f>BM98-BL98</f>
        <v>-1535</v>
      </c>
      <c r="BO98" s="48">
        <f>IF(BN98&gt;0,V98,W98)</f>
        <v>5.0586278097170503</v>
      </c>
      <c r="BP98" s="48">
        <f xml:space="preserve"> IF(BN98 &gt;0, S98*T98^(2-N98), S98*U98^(N98+2))</f>
        <v>5.1179430634485437</v>
      </c>
      <c r="BQ98" s="48">
        <f>IF(BN98&gt;0, S98*T98^(3-N98), S98*U98^(N98+3))</f>
        <v>5.1779538218618546</v>
      </c>
      <c r="BR98" s="46">
        <f>BN98/BP98</f>
        <v>-299.92518106789856</v>
      </c>
      <c r="BS98" s="59" t="e">
        <f>BL98/BM98</f>
        <v>#DIV/0!</v>
      </c>
      <c r="BT98" s="16">
        <f>BB98+BL98+BV98</f>
        <v>1665</v>
      </c>
      <c r="BU98" s="64">
        <f>BC98+BM98+BW98</f>
        <v>0</v>
      </c>
      <c r="BV98" s="84">
        <v>130</v>
      </c>
      <c r="BW98" s="15">
        <f>AZ98*$D$170</f>
        <v>0</v>
      </c>
      <c r="BX98" s="37">
        <f>BW98-BV98</f>
        <v>-130</v>
      </c>
      <c r="BY98" s="51">
        <f>BX98*(BX98&lt;&gt;0)</f>
        <v>-130</v>
      </c>
      <c r="BZ98" s="26">
        <f>BY98/$BY$162</f>
        <v>-0.1017214397496088</v>
      </c>
      <c r="CA98" s="47">
        <f>BZ98 * $BX$162</f>
        <v>-130</v>
      </c>
      <c r="CB98" s="48">
        <f>IF(CA98&gt;0, V98, W98)</f>
        <v>5.0586278097170503</v>
      </c>
      <c r="CC98" s="48">
        <f>IF(BX98&gt;0, S98*T98^(2-N98), S98*U98^(N98+2))</f>
        <v>5.1179430634485437</v>
      </c>
      <c r="CD98" s="60">
        <f>CA98/CB98</f>
        <v>-25.698668668662428</v>
      </c>
      <c r="CE98" s="61">
        <v>0</v>
      </c>
      <c r="CF98" s="15">
        <f>AZ98*$CE$165</f>
        <v>0</v>
      </c>
      <c r="CG98" s="37">
        <f>CF98-CE98</f>
        <v>0</v>
      </c>
      <c r="CH98" s="51">
        <f>CG98*(CG98&lt;&gt;0)</f>
        <v>0</v>
      </c>
      <c r="CI98" s="26">
        <f>CH98/$CH$162</f>
        <v>0</v>
      </c>
      <c r="CJ98" s="47">
        <f>CI98 * $CG$162</f>
        <v>0</v>
      </c>
      <c r="CK98" s="48">
        <f>IF(CA98&gt;0,V98,W98)</f>
        <v>5.0586278097170503</v>
      </c>
      <c r="CL98" s="60">
        <f>CJ98/CK98</f>
        <v>0</v>
      </c>
      <c r="CM98" s="65">
        <f>N98</f>
        <v>0</v>
      </c>
      <c r="CN98" s="73">
        <f>BT98+BV98</f>
        <v>1795</v>
      </c>
      <c r="CO98">
        <f>E98/$E$162</f>
        <v>4.7174153014217443E-3</v>
      </c>
      <c r="CP98">
        <f>MAX(0,L98)</f>
        <v>0.57102322523688498</v>
      </c>
      <c r="CQ98">
        <f>CP98/$CP$162</f>
        <v>6.3971081593665585E-3</v>
      </c>
      <c r="CR98">
        <f>CO98*CQ98*AO98</f>
        <v>0</v>
      </c>
      <c r="CS98">
        <f>CR98/$CR$162</f>
        <v>0</v>
      </c>
      <c r="CT98" s="1">
        <f>$CT$164*CS98</f>
        <v>0</v>
      </c>
      <c r="CU98" s="84">
        <v>0</v>
      </c>
      <c r="CV98" s="1">
        <f>CT98-CU98</f>
        <v>0</v>
      </c>
      <c r="CW98" t="e">
        <f>CU98/CT98</f>
        <v>#DIV/0!</v>
      </c>
    </row>
    <row r="99" spans="1:101" x14ac:dyDescent="0.2">
      <c r="A99" s="30" t="s">
        <v>160</v>
      </c>
      <c r="B99">
        <v>1</v>
      </c>
      <c r="C99">
        <v>1</v>
      </c>
      <c r="D99">
        <v>0.86299212598425201</v>
      </c>
      <c r="E99">
        <v>0.13700787401574799</v>
      </c>
      <c r="F99">
        <v>0.99229583975346602</v>
      </c>
      <c r="G99">
        <v>0.33590138674884401</v>
      </c>
      <c r="H99">
        <v>9.9047619047618995E-2</v>
      </c>
      <c r="I99">
        <v>0.87047619047618996</v>
      </c>
      <c r="J99">
        <v>0.29363002929589499</v>
      </c>
      <c r="K99">
        <v>0.41173091371710502</v>
      </c>
      <c r="L99">
        <v>-0.25819901328233202</v>
      </c>
      <c r="M99">
        <v>-0.80544533873137203</v>
      </c>
      <c r="N99" s="21">
        <v>-1</v>
      </c>
      <c r="O99">
        <v>1.0109256558686099</v>
      </c>
      <c r="P99">
        <v>0.99808210817674203</v>
      </c>
      <c r="Q99">
        <v>1.0102111974663099</v>
      </c>
      <c r="R99">
        <v>0.98511846185204599</v>
      </c>
      <c r="S99">
        <v>1.65999996662139</v>
      </c>
      <c r="T99" s="27">
        <f>IF(C99,P99,R99)</f>
        <v>0.99808210817674203</v>
      </c>
      <c r="U99" s="27">
        <f>IF(D99 = 0,O99,Q99)</f>
        <v>1.0102111974663099</v>
      </c>
      <c r="V99" s="39">
        <f>S99*T99^(1-N99)</f>
        <v>1.6536386718890999</v>
      </c>
      <c r="W99" s="38">
        <f>S99*U99^(N99+1)</f>
        <v>1.65999996662139</v>
      </c>
      <c r="X99" s="44">
        <f>0.5 * (D99-MAX($D$3:$D$161))/(MIN($D$3:$D$161)-MAX($D$3:$D$161)) + 0.75</f>
        <v>0.81911970489252073</v>
      </c>
      <c r="Y99" s="44">
        <f>AVERAGE(D99, F99, G99, H99, I99, J99, K99)</f>
        <v>0.55229630071762437</v>
      </c>
      <c r="Z99" s="22">
        <f>AI99^N99</f>
        <v>1</v>
      </c>
      <c r="AA99" s="22">
        <f>(Z99+AB99)/2</f>
        <v>0.91730421785459204</v>
      </c>
      <c r="AB99" s="22">
        <f>AM99^N99</f>
        <v>0.83460843570918419</v>
      </c>
      <c r="AC99" s="22">
        <v>1</v>
      </c>
      <c r="AD99" s="22">
        <v>1</v>
      </c>
      <c r="AE99" s="22">
        <v>1</v>
      </c>
      <c r="AF99" s="22">
        <f>PERCENTILE($L$2:$L$161, 0.05)</f>
        <v>3.1959274844086248E-2</v>
      </c>
      <c r="AG99" s="22">
        <f>PERCENTILE($L$2:$L$161, 0.95)</f>
        <v>0.96084751578162397</v>
      </c>
      <c r="AH99" s="22">
        <f>MIN(MAX(L99,AF99), AG99)</f>
        <v>3.1959274844086248E-2</v>
      </c>
      <c r="AI99" s="22">
        <f>AH99-$AH$162+1</f>
        <v>1</v>
      </c>
      <c r="AJ99" s="22">
        <f>PERCENTILE($M$2:$M$161, 0.02)</f>
        <v>-1.0036119965489139</v>
      </c>
      <c r="AK99" s="22">
        <f>PERCENTILE($M$2:$M$161, 0.98)</f>
        <v>1.7030888460407052</v>
      </c>
      <c r="AL99" s="22">
        <f>MIN(MAX(M99,AJ99), AK99)</f>
        <v>-0.80544533873137203</v>
      </c>
      <c r="AM99" s="22">
        <f>AL99-$AL$162 + 1</f>
        <v>1.1981666578175418</v>
      </c>
      <c r="AN99" s="46">
        <v>1</v>
      </c>
      <c r="AO99" s="49">
        <v>1</v>
      </c>
      <c r="AP99" s="49">
        <v>1</v>
      </c>
      <c r="AQ99" s="21">
        <v>1</v>
      </c>
      <c r="AR99" s="17">
        <f>(AI99^4)*AB99*AE99*AN99</f>
        <v>0.83460843570918419</v>
      </c>
      <c r="AS99" s="17">
        <f>(AM99^4) *Z99*AC99*AO99</f>
        <v>2.0609569495482818</v>
      </c>
      <c r="AT99" s="17">
        <f>(AM99^4)*AA99*AP99*AQ99</f>
        <v>1.8905245026373725</v>
      </c>
      <c r="AU99" s="17">
        <f>MIN(AR99, 0.05*AR$162)</f>
        <v>0.83460843570918419</v>
      </c>
      <c r="AV99" s="17">
        <f>MIN(AS99, 0.05*AS$162)</f>
        <v>2.0609569495482818</v>
      </c>
      <c r="AW99" s="17">
        <f>MIN(AT99, 0.05*AT$162)</f>
        <v>1.8905245026373725</v>
      </c>
      <c r="AX99" s="14">
        <f>AU99/$AU$162</f>
        <v>1.9345334387167374E-3</v>
      </c>
      <c r="AY99" s="14">
        <f>AV99/$AV$162</f>
        <v>5.7718362180475861E-4</v>
      </c>
      <c r="AZ99" s="62">
        <f>AW99/$AW$162</f>
        <v>4.2091100712759484E-4</v>
      </c>
      <c r="BA99" s="21">
        <f>N99</f>
        <v>-1</v>
      </c>
      <c r="BB99" s="84">
        <v>184</v>
      </c>
      <c r="BC99" s="15">
        <f>$D$168*AX99</f>
        <v>265.67528073928571</v>
      </c>
      <c r="BD99" s="19">
        <f>BC99-BB99</f>
        <v>81.675280739285711</v>
      </c>
      <c r="BE99" s="58">
        <f>(IF(BD99 &gt; 0, V99, W99))</f>
        <v>1.6536386718890999</v>
      </c>
      <c r="BF99" s="58">
        <f>IF(BD99&gt;0, S99*(T99^(2-N99)), S99*(U99^(N99 + 2)))</f>
        <v>1.6504671718016606</v>
      </c>
      <c r="BG99" s="46">
        <f>BD99/BE99</f>
        <v>49.391249810323259</v>
      </c>
      <c r="BH99" s="59">
        <f>BB99/BC99</f>
        <v>0.69257478335202793</v>
      </c>
      <c r="BI99" s="84">
        <v>362</v>
      </c>
      <c r="BJ99" s="84">
        <v>129</v>
      </c>
      <c r="BK99" s="84">
        <v>2</v>
      </c>
      <c r="BL99" s="10">
        <f>SUM(BI99:BK99)</f>
        <v>493</v>
      </c>
      <c r="BM99" s="15">
        <f>AY99*$D$167</f>
        <v>110.23052809227281</v>
      </c>
      <c r="BN99" s="9">
        <f>BM99-BL99</f>
        <v>-382.76947190772717</v>
      </c>
      <c r="BO99" s="48">
        <f>IF(BN99&gt;0,V99,W99)</f>
        <v>1.65999996662139</v>
      </c>
      <c r="BP99" s="48">
        <f xml:space="preserve"> IF(BN99 &gt;0, S99*T99^(2-N99), S99*U99^(N99+2))</f>
        <v>1.676950554074629</v>
      </c>
      <c r="BQ99" s="48">
        <f>IF(BN99&gt;0, S99*T99^(3-N99), S99*U99^(N99+3))</f>
        <v>1.694074227323523</v>
      </c>
      <c r="BR99" s="46">
        <f>BN99/BP99</f>
        <v>-228.25328449767329</v>
      </c>
      <c r="BS99" s="59">
        <f>BL99/BM99</f>
        <v>4.4724452339311567</v>
      </c>
      <c r="BT99" s="16">
        <f>BB99+BL99+BV99</f>
        <v>697</v>
      </c>
      <c r="BU99" s="64">
        <f>BC99+BM99+BW99</f>
        <v>380.12880896606964</v>
      </c>
      <c r="BV99" s="84">
        <v>20</v>
      </c>
      <c r="BW99" s="15">
        <f>AZ99*$D$170</f>
        <v>4.2230001345111594</v>
      </c>
      <c r="BX99" s="37">
        <f>BW99-BV99</f>
        <v>-15.77699986548884</v>
      </c>
      <c r="BY99" s="51">
        <f>BX99*(BX99&lt;&gt;0)</f>
        <v>-15.77699986548884</v>
      </c>
      <c r="BZ99" s="26">
        <f>BY99/$BY$162</f>
        <v>-1.2345070317283916E-2</v>
      </c>
      <c r="CA99" s="47">
        <f>BZ99 * $BX$162</f>
        <v>-15.776999865488838</v>
      </c>
      <c r="CB99" s="48">
        <f>IF(CA99&gt;0, V99, W99)</f>
        <v>1.65999996662139</v>
      </c>
      <c r="CC99" s="48">
        <f>IF(BX99&gt;0, S99*T99^(2-N99), S99*U99^(N99+2))</f>
        <v>1.676950554074629</v>
      </c>
      <c r="CD99" s="60">
        <f>CA99/CB99</f>
        <v>-9.504216977546017</v>
      </c>
      <c r="CE99" s="61">
        <v>0</v>
      </c>
      <c r="CF99" s="15">
        <f>AZ99*$CE$165</f>
        <v>2.7051950428090521</v>
      </c>
      <c r="CG99" s="37">
        <f>CF99-CE99</f>
        <v>2.7051950428090521</v>
      </c>
      <c r="CH99" s="51">
        <f>CG99*(CG99&lt;&gt;0)</f>
        <v>2.7051950428090521</v>
      </c>
      <c r="CI99" s="26">
        <f>CH99/$CH$162</f>
        <v>4.2091100712759495E-4</v>
      </c>
      <c r="CJ99" s="47">
        <f>CI99 * $CG$162</f>
        <v>2.7051950428090521</v>
      </c>
      <c r="CK99" s="48">
        <f>IF(CA99&gt;0,V99,W99)</f>
        <v>1.65999996662139</v>
      </c>
      <c r="CL99" s="60">
        <f>CJ99/CK99</f>
        <v>1.6296356007253152</v>
      </c>
      <c r="CM99" s="65">
        <f>N99</f>
        <v>-1</v>
      </c>
      <c r="CN99" s="73">
        <f>BT99+BV99</f>
        <v>717</v>
      </c>
      <c r="CO99">
        <f>E99/$E$162</f>
        <v>2.4724578210724179E-3</v>
      </c>
      <c r="CP99">
        <f>MAX(0,L99)</f>
        <v>0</v>
      </c>
      <c r="CQ99">
        <f>CP99/$CP$162</f>
        <v>0</v>
      </c>
      <c r="CR99">
        <f>CO99*CQ99*AO99</f>
        <v>0</v>
      </c>
      <c r="CS99">
        <f>CR99/$CR$162</f>
        <v>0</v>
      </c>
      <c r="CT99" s="1">
        <f>$CT$164*CS99</f>
        <v>0</v>
      </c>
      <c r="CU99" s="84">
        <v>0</v>
      </c>
      <c r="CV99" s="1">
        <f>CT99-CU99</f>
        <v>0</v>
      </c>
      <c r="CW99" t="e">
        <f>CU99/CT99</f>
        <v>#DIV/0!</v>
      </c>
    </row>
    <row r="100" spans="1:101" x14ac:dyDescent="0.2">
      <c r="A100" s="30" t="s">
        <v>184</v>
      </c>
      <c r="B100">
        <v>1</v>
      </c>
      <c r="C100">
        <v>1</v>
      </c>
      <c r="D100">
        <v>0.92648821414302795</v>
      </c>
      <c r="E100">
        <v>7.3511785856971601E-2</v>
      </c>
      <c r="F100">
        <v>0.99642431466030901</v>
      </c>
      <c r="G100">
        <v>0.33134684147794902</v>
      </c>
      <c r="H100">
        <v>0.96176347680735397</v>
      </c>
      <c r="I100">
        <v>0.77308817384036699</v>
      </c>
      <c r="J100">
        <v>0.86228067933321995</v>
      </c>
      <c r="K100">
        <v>0.70389213973795095</v>
      </c>
      <c r="L100">
        <v>0.59140886468874199</v>
      </c>
      <c r="M100">
        <v>0.82337801465414195</v>
      </c>
      <c r="N100" s="21">
        <v>-1</v>
      </c>
      <c r="O100">
        <v>1.00593598793504</v>
      </c>
      <c r="P100">
        <v>0.99605195352957099</v>
      </c>
      <c r="Q100">
        <v>1.00090851225566</v>
      </c>
      <c r="R100">
        <v>0.997237665153626</v>
      </c>
      <c r="S100">
        <v>172.39999389648401</v>
      </c>
      <c r="T100" s="27">
        <f>IF(C100,P100,R100)</f>
        <v>0.99605195352957099</v>
      </c>
      <c r="U100" s="27">
        <f>IF(D100 = 0,O100,Q100)</f>
        <v>1.00090851225566</v>
      </c>
      <c r="V100" s="39">
        <f>S100*T100^(1-N100)</f>
        <v>171.04139473260767</v>
      </c>
      <c r="W100" s="38">
        <f>S100*U100^(N100+1)</f>
        <v>172.39999389648401</v>
      </c>
      <c r="X100" s="44">
        <f>0.5 * (D100-MAX($D$3:$D$161))/(MIN($D$3:$D$161)-MAX($D$3:$D$161)) + 0.75</f>
        <v>0.78680357869052475</v>
      </c>
      <c r="Y100" s="44">
        <f>AVERAGE(D100, F100, G100, H100, I100, J100, K100)</f>
        <v>0.79361197714288245</v>
      </c>
      <c r="Z100" s="22">
        <f>AI100^N100</f>
        <v>0.64125189202147592</v>
      </c>
      <c r="AA100" s="22">
        <f>(Z100+AB100)/2</f>
        <v>0.4974925065640311</v>
      </c>
      <c r="AB100" s="22">
        <f>AM100^N100</f>
        <v>0.35373312110658622</v>
      </c>
      <c r="AC100" s="22">
        <v>1</v>
      </c>
      <c r="AD100" s="22">
        <v>1</v>
      </c>
      <c r="AE100" s="22">
        <v>1</v>
      </c>
      <c r="AF100" s="22">
        <f>PERCENTILE($L$2:$L$161, 0.05)</f>
        <v>3.1959274844086248E-2</v>
      </c>
      <c r="AG100" s="22">
        <f>PERCENTILE($L$2:$L$161, 0.95)</f>
        <v>0.96084751578162397</v>
      </c>
      <c r="AH100" s="22">
        <f>MIN(MAX(L100,AF100), AG100)</f>
        <v>0.59140886468874199</v>
      </c>
      <c r="AI100" s="22">
        <f>AH100-$AH$162+1</f>
        <v>1.5594495898446556</v>
      </c>
      <c r="AJ100" s="22">
        <f>PERCENTILE($M$2:$M$161, 0.02)</f>
        <v>-1.0036119965489139</v>
      </c>
      <c r="AK100" s="22">
        <f>PERCENTILE($M$2:$M$161, 0.98)</f>
        <v>1.7030888460407052</v>
      </c>
      <c r="AL100" s="22">
        <f>MIN(MAX(M100,AJ100), AK100)</f>
        <v>0.82337801465414195</v>
      </c>
      <c r="AM100" s="22">
        <f>AL100-$AL$162 + 1</f>
        <v>2.8269900112030557</v>
      </c>
      <c r="AN100" s="46">
        <v>1</v>
      </c>
      <c r="AO100" s="49">
        <v>1</v>
      </c>
      <c r="AP100" s="49">
        <v>1</v>
      </c>
      <c r="AQ100" s="21">
        <v>1</v>
      </c>
      <c r="AR100" s="17">
        <f>(AI100^4)*AB100*AE100*AN100</f>
        <v>2.0919971472894678</v>
      </c>
      <c r="AS100" s="17">
        <f>(AM100^4) *Z100*AC100*AO100</f>
        <v>40.956775292305061</v>
      </c>
      <c r="AT100" s="17">
        <f>(AM100^4)*AA100*AP100*AQ100</f>
        <v>31.774859543441671</v>
      </c>
      <c r="AU100" s="17">
        <f>MIN(AR100, 0.05*AR$162)</f>
        <v>2.0919971472894678</v>
      </c>
      <c r="AV100" s="17">
        <f>MIN(AS100, 0.05*AS$162)</f>
        <v>40.956775292305061</v>
      </c>
      <c r="AW100" s="17">
        <f>MIN(AT100, 0.05*AT$162)</f>
        <v>31.774859543441671</v>
      </c>
      <c r="AX100" s="14">
        <f>AU100/$AU$162</f>
        <v>4.8490265158806431E-3</v>
      </c>
      <c r="AY100" s="14">
        <f>AV100/$AV$162</f>
        <v>1.1470195874706447E-2</v>
      </c>
      <c r="AZ100" s="62">
        <f>AW100/$AW$162</f>
        <v>7.0744325784246592E-3</v>
      </c>
      <c r="BA100" s="21">
        <f>N100</f>
        <v>-1</v>
      </c>
      <c r="BB100" s="84">
        <v>517</v>
      </c>
      <c r="BC100" s="15">
        <f>$D$168*AX100</f>
        <v>665.93135850543638</v>
      </c>
      <c r="BD100" s="19">
        <f>BC100-BB100</f>
        <v>148.93135850543638</v>
      </c>
      <c r="BE100" s="58">
        <f>(IF(BD100 &gt; 0, V100, W100))</f>
        <v>171.04139473260767</v>
      </c>
      <c r="BF100" s="58">
        <f>IF(BD100&gt;0, S100*(T100^(2-N100)), S100*(U100^(N100 + 2)))</f>
        <v>170.36611535783632</v>
      </c>
      <c r="BG100" s="46">
        <f>BD100/BE100</f>
        <v>0.87073283481033148</v>
      </c>
      <c r="BH100" s="59">
        <f>BB100/BC100</f>
        <v>0.77635629167593767</v>
      </c>
      <c r="BI100" s="84">
        <v>0</v>
      </c>
      <c r="BJ100" s="84">
        <v>0</v>
      </c>
      <c r="BK100" s="84">
        <v>0</v>
      </c>
      <c r="BL100" s="10">
        <f>SUM(BI100:BK100)</f>
        <v>0</v>
      </c>
      <c r="BM100" s="15">
        <f>AY100*$D$167</f>
        <v>2190.5780081514372</v>
      </c>
      <c r="BN100" s="9">
        <f>BM100-BL100</f>
        <v>2190.5780081514372</v>
      </c>
      <c r="BO100" s="48">
        <f>IF(BN100&gt;0,V100,W100)</f>
        <v>171.04139473260767</v>
      </c>
      <c r="BP100" s="48">
        <f xml:space="preserve"> IF(BN100 &gt;0, S100*T100^(2-N100), S100*U100^(N100+2))</f>
        <v>170.36611535783632</v>
      </c>
      <c r="BQ100" s="48">
        <f>IF(BN100&gt;0, S100*T100^(3-N100), S100*U100^(N100+3))</f>
        <v>169.69350201741713</v>
      </c>
      <c r="BR100" s="46">
        <f>BN100/BP100</f>
        <v>12.858061613662763</v>
      </c>
      <c r="BS100" s="59">
        <f>BL100/BM100</f>
        <v>0</v>
      </c>
      <c r="BT100" s="16">
        <f>BB100+BL100+BV100</f>
        <v>517</v>
      </c>
      <c r="BU100" s="64">
        <f>BC100+BM100+BW100</f>
        <v>2927.4871487162081</v>
      </c>
      <c r="BV100" s="84">
        <v>0</v>
      </c>
      <c r="BW100" s="15">
        <f>AZ100*$D$170</f>
        <v>70.977782059334601</v>
      </c>
      <c r="BX100" s="37">
        <f>BW100-BV100</f>
        <v>70.977782059334601</v>
      </c>
      <c r="BY100" s="51">
        <f>BX100*(BX100&lt;&gt;0)</f>
        <v>70.977782059334601</v>
      </c>
      <c r="BZ100" s="26">
        <f>BY100/$BY$162</f>
        <v>5.5538170625457454E-2</v>
      </c>
      <c r="CA100" s="47">
        <f>BZ100 * $BX$162</f>
        <v>70.977782059334601</v>
      </c>
      <c r="CB100" s="48">
        <f>IF(CA100&gt;0, V100, W100)</f>
        <v>171.04139473260767</v>
      </c>
      <c r="CC100" s="48">
        <f>IF(BX100&gt;0, S100*T100^(2-N100), S100*U100^(N100+2))</f>
        <v>170.36611535783632</v>
      </c>
      <c r="CD100" s="60">
        <f>CA100/CB100</f>
        <v>0.41497429420694065</v>
      </c>
      <c r="CE100" s="61">
        <v>0</v>
      </c>
      <c r="CF100" s="15">
        <f>AZ100*$CE$165</f>
        <v>45.467378181535281</v>
      </c>
      <c r="CG100" s="37">
        <f>CF100-CE100</f>
        <v>45.467378181535281</v>
      </c>
      <c r="CH100" s="51">
        <f>CG100*(CG100&lt;&gt;0)</f>
        <v>45.467378181535281</v>
      </c>
      <c r="CI100" s="26">
        <f>CH100/$CH$162</f>
        <v>7.0744325784246609E-3</v>
      </c>
      <c r="CJ100" s="47">
        <f>CI100 * $CG$162</f>
        <v>45.467378181535281</v>
      </c>
      <c r="CK100" s="48">
        <f>IF(CA100&gt;0,V100,W100)</f>
        <v>171.04139473260767</v>
      </c>
      <c r="CL100" s="60">
        <f>CJ100/CK100</f>
        <v>0.26582675060978844</v>
      </c>
      <c r="CM100" s="65">
        <f>N100</f>
        <v>-1</v>
      </c>
      <c r="CN100" s="73">
        <f>BT100+BV100</f>
        <v>517</v>
      </c>
      <c r="CO100">
        <f>E100/$E$162</f>
        <v>1.3266010525948232E-3</v>
      </c>
      <c r="CP100">
        <f>MAX(0,L100)</f>
        <v>0.59140886468874199</v>
      </c>
      <c r="CQ100">
        <f>CP100/$CP$162</f>
        <v>6.6254861564563963E-3</v>
      </c>
      <c r="CR100">
        <f>CO100*CQ100*AO100</f>
        <v>8.7893769091074843E-6</v>
      </c>
      <c r="CS100">
        <f>CR100/$CR$162</f>
        <v>1.9145251584543126E-3</v>
      </c>
      <c r="CT100" s="1">
        <f>$CT$164*CS100</f>
        <v>155.79639929437815</v>
      </c>
      <c r="CU100" s="84">
        <v>0</v>
      </c>
      <c r="CV100" s="1">
        <f>CT100-CU100</f>
        <v>155.79639929437815</v>
      </c>
      <c r="CW100">
        <f>CU100/CT100</f>
        <v>0</v>
      </c>
    </row>
    <row r="101" spans="1:101" x14ac:dyDescent="0.2">
      <c r="A101" s="30" t="s">
        <v>261</v>
      </c>
      <c r="B101">
        <v>1</v>
      </c>
      <c r="C101">
        <v>1</v>
      </c>
      <c r="D101">
        <v>0.88174190970834998</v>
      </c>
      <c r="E101">
        <v>0.11825809029165001</v>
      </c>
      <c r="F101">
        <v>0.97179181565355499</v>
      </c>
      <c r="G101">
        <v>0.32300357568533899</v>
      </c>
      <c r="H101">
        <v>0.920810697868784</v>
      </c>
      <c r="I101">
        <v>0.88717091516924296</v>
      </c>
      <c r="J101">
        <v>0.90383431530667102</v>
      </c>
      <c r="K101">
        <v>0.71160592381974297</v>
      </c>
      <c r="L101">
        <v>0.55273917571917697</v>
      </c>
      <c r="M101">
        <v>0.76680862641501502</v>
      </c>
      <c r="N101" s="21">
        <v>0</v>
      </c>
      <c r="O101">
        <v>1.0405150496536799</v>
      </c>
      <c r="P101">
        <v>0.98851365169479</v>
      </c>
      <c r="Q101">
        <v>0.99827969817864004</v>
      </c>
      <c r="R101">
        <v>0.99441601606584795</v>
      </c>
      <c r="S101">
        <v>10.9600000381469</v>
      </c>
      <c r="T101" s="27">
        <f>IF(C101,P101,R101)</f>
        <v>0.98851365169479</v>
      </c>
      <c r="U101" s="27">
        <f>IF(D101 = 0,O101,Q101)</f>
        <v>0.99827969817864004</v>
      </c>
      <c r="V101" s="39">
        <f>S101*T101^(1-N101)</f>
        <v>10.83410966028363</v>
      </c>
      <c r="W101" s="38">
        <f>S101*U101^(N101+1)</f>
        <v>10.94114553011917</v>
      </c>
      <c r="X101" s="44">
        <f>0.5 * (D101-MAX($D$3:$D$161))/(MIN($D$3:$D$161)-MAX($D$3:$D$161)) + 0.75</f>
        <v>0.80957706384709227</v>
      </c>
      <c r="Y101" s="44">
        <f>AVERAGE(D101, F101, G101, H101, I101, J101, K101)</f>
        <v>0.79999416474452634</v>
      </c>
      <c r="Z101" s="22">
        <f>AI101^N101</f>
        <v>1</v>
      </c>
      <c r="AA101" s="22">
        <f>(Z101+AB101)/2</f>
        <v>1</v>
      </c>
      <c r="AB101" s="22">
        <f>AM101^N101</f>
        <v>1</v>
      </c>
      <c r="AC101" s="22">
        <v>1</v>
      </c>
      <c r="AD101" s="22">
        <v>1</v>
      </c>
      <c r="AE101" s="22">
        <v>1</v>
      </c>
      <c r="AF101" s="22">
        <f>PERCENTILE($L$2:$L$161, 0.05)</f>
        <v>3.1959274844086248E-2</v>
      </c>
      <c r="AG101" s="22">
        <f>PERCENTILE($L$2:$L$161, 0.95)</f>
        <v>0.96084751578162397</v>
      </c>
      <c r="AH101" s="22">
        <f>MIN(MAX(L101,AF101), AG101)</f>
        <v>0.55273917571917697</v>
      </c>
      <c r="AI101" s="22">
        <f>AH101-$AH$162+1</f>
        <v>1.5207799008750906</v>
      </c>
      <c r="AJ101" s="22">
        <f>PERCENTILE($M$2:$M$161, 0.02)</f>
        <v>-1.0036119965489139</v>
      </c>
      <c r="AK101" s="22">
        <f>PERCENTILE($M$2:$M$161, 0.98)</f>
        <v>1.7030888460407052</v>
      </c>
      <c r="AL101" s="22">
        <f>MIN(MAX(M101,AJ101), AK101)</f>
        <v>0.76680862641501502</v>
      </c>
      <c r="AM101" s="22">
        <f>AL101-$AL$162 + 1</f>
        <v>2.770420622963929</v>
      </c>
      <c r="AN101" s="46">
        <v>0</v>
      </c>
      <c r="AO101" s="77">
        <v>0</v>
      </c>
      <c r="AP101" s="77">
        <v>0</v>
      </c>
      <c r="AQ101" s="21">
        <v>1</v>
      </c>
      <c r="AR101" s="17">
        <f>(AI101^4)*AB101*AE101*AN101</f>
        <v>0</v>
      </c>
      <c r="AS101" s="17">
        <f>(AM101^4) *Z101*AC101*AO101</f>
        <v>0</v>
      </c>
      <c r="AT101" s="17">
        <f>(AM101^4)*AA101*AP101*AQ101</f>
        <v>0</v>
      </c>
      <c r="AU101" s="17">
        <f>MIN(AR101, 0.05*AR$162)</f>
        <v>0</v>
      </c>
      <c r="AV101" s="17">
        <f>MIN(AS101, 0.05*AS$162)</f>
        <v>0</v>
      </c>
      <c r="AW101" s="17">
        <f>MIN(AT101, 0.05*AT$162)</f>
        <v>0</v>
      </c>
      <c r="AX101" s="14">
        <f>AU101/$AU$162</f>
        <v>0</v>
      </c>
      <c r="AY101" s="14">
        <f>AV101/$AV$162</f>
        <v>0</v>
      </c>
      <c r="AZ101" s="62">
        <f>AW101/$AW$162</f>
        <v>0</v>
      </c>
      <c r="BA101" s="21">
        <f>N101</f>
        <v>0</v>
      </c>
      <c r="BB101" s="84">
        <v>0</v>
      </c>
      <c r="BC101" s="15">
        <f>$D$168*AX101</f>
        <v>0</v>
      </c>
      <c r="BD101" s="19">
        <f>BC101-BB101</f>
        <v>0</v>
      </c>
      <c r="BE101" s="58">
        <f>(IF(BD101 &gt; 0, V101, W101))</f>
        <v>10.94114553011917</v>
      </c>
      <c r="BF101" s="58">
        <f>IF(BD101&gt;0, S101*(T101^(2-N101)), S101*(U101^(N101 + 2)))</f>
        <v>10.922323457535942</v>
      </c>
      <c r="BG101" s="46">
        <f>BD101/BE101</f>
        <v>0</v>
      </c>
      <c r="BH101" s="59" t="e">
        <f>BB101/BC101</f>
        <v>#DIV/0!</v>
      </c>
      <c r="BI101" s="84">
        <v>0</v>
      </c>
      <c r="BJ101" s="84">
        <v>11</v>
      </c>
      <c r="BK101" s="84">
        <v>0</v>
      </c>
      <c r="BL101" s="10">
        <f>SUM(BI101:BK101)</f>
        <v>11</v>
      </c>
      <c r="BM101" s="15">
        <f>AY101*$D$167</f>
        <v>0</v>
      </c>
      <c r="BN101" s="9">
        <f>BM101-BL101</f>
        <v>-11</v>
      </c>
      <c r="BO101" s="48">
        <f>IF(BN101&gt;0,V101,W101)</f>
        <v>10.94114553011917</v>
      </c>
      <c r="BP101" s="48">
        <f xml:space="preserve"> IF(BN101 &gt;0, S101*T101^(2-N101), S101*U101^(N101+2))</f>
        <v>10.922323457535942</v>
      </c>
      <c r="BQ101" s="48">
        <f>IF(BN101&gt;0, S101*T101^(3-N101), S101*U101^(N101+3))</f>
        <v>10.90353376459846</v>
      </c>
      <c r="BR101" s="46">
        <f>BN101/BP101</f>
        <v>-1.0071117233220614</v>
      </c>
      <c r="BS101" s="59" t="e">
        <f>BL101/BM101</f>
        <v>#DIV/0!</v>
      </c>
      <c r="BT101" s="16">
        <f>BB101+BL101+BV101</f>
        <v>99</v>
      </c>
      <c r="BU101" s="64">
        <f>BC101+BM101+BW101</f>
        <v>0</v>
      </c>
      <c r="BV101" s="84">
        <v>88</v>
      </c>
      <c r="BW101" s="15">
        <f>AZ101*$D$170</f>
        <v>0</v>
      </c>
      <c r="BX101" s="37">
        <f>BW101-BV101</f>
        <v>-88</v>
      </c>
      <c r="BY101" s="51">
        <f>BX101*(BX101&lt;&gt;0)</f>
        <v>-88</v>
      </c>
      <c r="BZ101" s="26">
        <f>BY101/$BY$162</f>
        <v>-6.885758998435057E-2</v>
      </c>
      <c r="CA101" s="47">
        <f>BZ101 * $BX$162</f>
        <v>-88</v>
      </c>
      <c r="CB101" s="48">
        <f>IF(CA101&gt;0, V101, W101)</f>
        <v>10.94114553011917</v>
      </c>
      <c r="CC101" s="48">
        <f>IF(BX101&gt;0, S101*T101^(2-N101), S101*U101^(N101+2))</f>
        <v>10.922323457535942</v>
      </c>
      <c r="CD101" s="60">
        <f>CA101/CB101</f>
        <v>-8.0430334975209412</v>
      </c>
      <c r="CE101" s="61">
        <v>0</v>
      </c>
      <c r="CF101" s="15">
        <f>AZ101*$CE$165</f>
        <v>0</v>
      </c>
      <c r="CG101" s="37">
        <f>CF101-CE101</f>
        <v>0</v>
      </c>
      <c r="CH101" s="51">
        <f>CG101*(CG101&lt;&gt;0)</f>
        <v>0</v>
      </c>
      <c r="CI101" s="26">
        <f>CH101/$CH$162</f>
        <v>0</v>
      </c>
      <c r="CJ101" s="47">
        <f>CI101 * $CG$162</f>
        <v>0</v>
      </c>
      <c r="CK101" s="48">
        <f>IF(CA101&gt;0,V101,W101)</f>
        <v>10.94114553011917</v>
      </c>
      <c r="CL101" s="60">
        <f>CJ101/CK101</f>
        <v>0</v>
      </c>
      <c r="CM101" s="65">
        <f>N101</f>
        <v>0</v>
      </c>
      <c r="CN101" s="73">
        <f>BT101+BV101</f>
        <v>187</v>
      </c>
      <c r="CO101">
        <f>E101/$E$162</f>
        <v>2.1340973454786294E-3</v>
      </c>
      <c r="CP101">
        <f>MAX(0,L101)</f>
        <v>0.55273917571917697</v>
      </c>
      <c r="CQ101">
        <f>CP101/$CP$162</f>
        <v>6.1922740349621263E-3</v>
      </c>
      <c r="CR101">
        <f>CO101*CQ101*AO101</f>
        <v>0</v>
      </c>
      <c r="CS101">
        <f>CR101/$CR$162</f>
        <v>0</v>
      </c>
      <c r="CT101" s="1">
        <f>$CT$164*CS101</f>
        <v>0</v>
      </c>
      <c r="CU101" s="84">
        <v>0</v>
      </c>
      <c r="CV101" s="1">
        <f>CT101-CU101</f>
        <v>0</v>
      </c>
      <c r="CW101" t="e">
        <f>CU101/CT101</f>
        <v>#DIV/0!</v>
      </c>
    </row>
    <row r="102" spans="1:101" x14ac:dyDescent="0.2">
      <c r="A102" s="30" t="s">
        <v>164</v>
      </c>
      <c r="B102">
        <v>0</v>
      </c>
      <c r="C102">
        <v>0</v>
      </c>
      <c r="D102">
        <v>0.13304035157810601</v>
      </c>
      <c r="E102">
        <v>0.86695964842189299</v>
      </c>
      <c r="F102">
        <v>0.25427095748907402</v>
      </c>
      <c r="G102">
        <v>0.91895113230035697</v>
      </c>
      <c r="H102">
        <v>6.2682824905975695E-2</v>
      </c>
      <c r="I102">
        <v>5.4325114918512302E-2</v>
      </c>
      <c r="J102">
        <v>5.8354534240572201E-2</v>
      </c>
      <c r="K102">
        <v>0.167951774768306</v>
      </c>
      <c r="L102">
        <v>0.72238154181180003</v>
      </c>
      <c r="M102">
        <v>-6.9569955280397E-2</v>
      </c>
      <c r="N102" s="21">
        <v>0</v>
      </c>
      <c r="O102">
        <v>1.0001712950460699</v>
      </c>
      <c r="P102">
        <v>0.99098621669361497</v>
      </c>
      <c r="Q102">
        <v>1.0248149529620001</v>
      </c>
      <c r="R102">
        <v>0.98926145306662305</v>
      </c>
      <c r="S102">
        <v>138.86000061035099</v>
      </c>
      <c r="T102" s="27">
        <f>IF(C102,P102,R102)</f>
        <v>0.98926145306662305</v>
      </c>
      <c r="U102" s="27">
        <f>IF(D102 = 0,O102,Q102)</f>
        <v>1.0248149529620001</v>
      </c>
      <c r="V102" s="39">
        <f>S102*T102^(1-N102)</f>
        <v>137.36884597662799</v>
      </c>
      <c r="W102" s="38">
        <f>S102*U102^(N102+1)</f>
        <v>142.30580499380017</v>
      </c>
      <c r="X102" s="44">
        <f>0.5 * (D102-MAX($D$3:$D$161))/(MIN($D$3:$D$161)-MAX($D$3:$D$161)) + 0.75</f>
        <v>1.1906262708418058</v>
      </c>
      <c r="Y102" s="44">
        <f>AVERAGE(D102, F102, G102, H102, I102, J102, K102)</f>
        <v>0.23565381288584328</v>
      </c>
      <c r="Z102" s="22">
        <f>AI102^N102</f>
        <v>1</v>
      </c>
      <c r="AA102" s="22">
        <f>(Z102+AB102)/2</f>
        <v>1</v>
      </c>
      <c r="AB102" s="22">
        <f>AM102^N102</f>
        <v>1</v>
      </c>
      <c r="AC102" s="22">
        <v>1</v>
      </c>
      <c r="AD102" s="22">
        <v>1</v>
      </c>
      <c r="AE102" s="22">
        <v>1</v>
      </c>
      <c r="AF102" s="22">
        <f>PERCENTILE($L$2:$L$161, 0.05)</f>
        <v>3.1959274844086248E-2</v>
      </c>
      <c r="AG102" s="22">
        <f>PERCENTILE($L$2:$L$161, 0.95)</f>
        <v>0.96084751578162397</v>
      </c>
      <c r="AH102" s="22">
        <f>MIN(MAX(L102,AF102), AG102)</f>
        <v>0.72238154181180003</v>
      </c>
      <c r="AI102" s="22">
        <f>AH102-$AH$162+1</f>
        <v>1.6904222669677138</v>
      </c>
      <c r="AJ102" s="22">
        <f>PERCENTILE($M$2:$M$161, 0.02)</f>
        <v>-1.0036119965489139</v>
      </c>
      <c r="AK102" s="22">
        <f>PERCENTILE($M$2:$M$161, 0.98)</f>
        <v>1.7030888460407052</v>
      </c>
      <c r="AL102" s="22">
        <f>MIN(MAX(M102,AJ102), AK102)</f>
        <v>-6.9569955280397E-2</v>
      </c>
      <c r="AM102" s="22">
        <f>AL102-$AL$162 + 1</f>
        <v>1.9340420412685169</v>
      </c>
      <c r="AN102" s="46">
        <v>1</v>
      </c>
      <c r="AO102" s="49">
        <v>1</v>
      </c>
      <c r="AP102" s="49">
        <v>1</v>
      </c>
      <c r="AQ102" s="21">
        <v>1</v>
      </c>
      <c r="AR102" s="17">
        <f>(AI102^4)*AB102*AE102*AN102</f>
        <v>8.1654630741264036</v>
      </c>
      <c r="AS102" s="17">
        <f>(AM102^4) *Z102*AC102*AO102</f>
        <v>13.991479527071807</v>
      </c>
      <c r="AT102" s="17">
        <f>(AM102^4)*AA102*AP102*AQ102</f>
        <v>13.991479527071807</v>
      </c>
      <c r="AU102" s="17">
        <f>MIN(AR102, 0.05*AR$162)</f>
        <v>8.1654630741264036</v>
      </c>
      <c r="AV102" s="17">
        <f>MIN(AS102, 0.05*AS$162)</f>
        <v>13.991479527071807</v>
      </c>
      <c r="AW102" s="17">
        <f>MIN(AT102, 0.05*AT$162)</f>
        <v>13.991479527071807</v>
      </c>
      <c r="AX102" s="14">
        <f>AU102/$AU$162</f>
        <v>1.8926673495795424E-2</v>
      </c>
      <c r="AY102" s="14">
        <f>AV102/$AV$162</f>
        <v>3.9183995714284318E-3</v>
      </c>
      <c r="AZ102" s="62">
        <f>AW102/$AW$162</f>
        <v>3.1150972815899751E-3</v>
      </c>
      <c r="BA102" s="21">
        <f>N102</f>
        <v>0</v>
      </c>
      <c r="BB102" s="84">
        <v>2777</v>
      </c>
      <c r="BC102" s="15">
        <f>$D$168*AX102</f>
        <v>2599.256851198073</v>
      </c>
      <c r="BD102" s="19">
        <f>BC102-BB102</f>
        <v>-177.74314880192696</v>
      </c>
      <c r="BE102" s="58">
        <f>(IF(BD102 &gt; 0, V102, W102))</f>
        <v>142.30580499380017</v>
      </c>
      <c r="BF102" s="58">
        <f>IF(BD102&gt;0, S102*(T102^(2-N102)), S102*(U102^(N102 + 2)))</f>
        <v>145.83711685094087</v>
      </c>
      <c r="BG102" s="46">
        <f>BD102/BE102</f>
        <v>-1.2490224752930543</v>
      </c>
      <c r="BH102" s="59">
        <f>BB102/BC102</f>
        <v>1.0683822950086677</v>
      </c>
      <c r="BI102" s="84">
        <v>0</v>
      </c>
      <c r="BJ102" s="84">
        <v>1944</v>
      </c>
      <c r="BK102" s="84">
        <v>0</v>
      </c>
      <c r="BL102" s="10">
        <f>SUM(BI102:BK102)</f>
        <v>1944</v>
      </c>
      <c r="BM102" s="15">
        <f>AY102*$D$167</f>
        <v>748.3359501514019</v>
      </c>
      <c r="BN102" s="9">
        <f>BM102-BL102</f>
        <v>-1195.6640498485981</v>
      </c>
      <c r="BO102" s="48">
        <f>IF(BN102&gt;0,V102,W102)</f>
        <v>142.30580499380017</v>
      </c>
      <c r="BP102" s="48">
        <f xml:space="preserve"> IF(BN102 &gt;0, S102*T102^(2-N102), S102*U102^(N102+2))</f>
        <v>145.83711685094087</v>
      </c>
      <c r="BQ102" s="48">
        <f>IF(BN102&gt;0, S102*T102^(3-N102), S102*U102^(N102+3))</f>
        <v>149.45605804571068</v>
      </c>
      <c r="BR102" s="46">
        <f>BN102/BP102</f>
        <v>-8.1986264928062056</v>
      </c>
      <c r="BS102" s="59">
        <f>BL102/BM102</f>
        <v>2.5977637444876112</v>
      </c>
      <c r="BT102" s="16">
        <f>BB102+BL102+BV102</f>
        <v>4860</v>
      </c>
      <c r="BU102" s="64">
        <f>BC102+BM102+BW102</f>
        <v>3378.8465723756672</v>
      </c>
      <c r="BV102" s="84">
        <v>139</v>
      </c>
      <c r="BW102" s="15">
        <f>AZ102*$D$170</f>
        <v>31.253771026192222</v>
      </c>
      <c r="BX102" s="37">
        <f>BW102-BV102</f>
        <v>-107.74622897380777</v>
      </c>
      <c r="BY102" s="51">
        <f>BX102*(BX102&lt;&gt;0)</f>
        <v>-107.74622897380777</v>
      </c>
      <c r="BZ102" s="26">
        <f>BY102/$BY$162</f>
        <v>-8.4308473375436468E-2</v>
      </c>
      <c r="CA102" s="47">
        <f>BZ102 * $BX$162</f>
        <v>-107.74622897380777</v>
      </c>
      <c r="CB102" s="48">
        <f>IF(CA102&gt;0, V102, W102)</f>
        <v>142.30580499380017</v>
      </c>
      <c r="CC102" s="48">
        <f>IF(BX102&gt;0, S102*T102^(2-N102), S102*U102^(N102+2))</f>
        <v>145.83711685094087</v>
      </c>
      <c r="CD102" s="60">
        <f>CA102/CB102</f>
        <v>-0.75714570448128915</v>
      </c>
      <c r="CE102" s="61">
        <v>0</v>
      </c>
      <c r="CF102" s="15">
        <f>AZ102*$CE$165</f>
        <v>20.020730228778771</v>
      </c>
      <c r="CG102" s="37">
        <f>CF102-CE102</f>
        <v>20.020730228778771</v>
      </c>
      <c r="CH102" s="51">
        <f>CG102*(CG102&lt;&gt;0)</f>
        <v>20.020730228778771</v>
      </c>
      <c r="CI102" s="26">
        <f>CH102/$CH$162</f>
        <v>3.115097281589976E-3</v>
      </c>
      <c r="CJ102" s="47">
        <f>CI102 * $CG$162</f>
        <v>20.020730228778771</v>
      </c>
      <c r="CK102" s="48">
        <f>IF(CA102&gt;0,V102,W102)</f>
        <v>142.30580499380017</v>
      </c>
      <c r="CL102" s="60">
        <f>CJ102/CK102</f>
        <v>0.14068807825268276</v>
      </c>
      <c r="CM102" s="65">
        <f>N102</f>
        <v>0</v>
      </c>
      <c r="CN102" s="73">
        <f>BT102+BV102</f>
        <v>4999</v>
      </c>
      <c r="CO102">
        <f>E102/$E$162</f>
        <v>1.5645240674623723E-2</v>
      </c>
      <c r="CP102">
        <f>MAX(0,L102)</f>
        <v>0.72238154181180003</v>
      </c>
      <c r="CQ102">
        <f>CP102/$CP$162</f>
        <v>8.0927581419880205E-3</v>
      </c>
      <c r="CR102">
        <f>CO102*CQ102*AO102</f>
        <v>1.2661314885292329E-4</v>
      </c>
      <c r="CS102">
        <f>CR102/$CR$162</f>
        <v>2.7579208557874588E-2</v>
      </c>
      <c r="CT102" s="1">
        <f>$CT$164*CS102</f>
        <v>2244.2856756056026</v>
      </c>
      <c r="CU102" s="84">
        <v>1250</v>
      </c>
      <c r="CV102" s="1">
        <f>CT102-CU102</f>
        <v>994.28567560560259</v>
      </c>
      <c r="CW102">
        <f>CU102/CT102</f>
        <v>0.55697009234918249</v>
      </c>
    </row>
    <row r="103" spans="1:101" x14ac:dyDescent="0.2">
      <c r="A103" s="30" t="s">
        <v>309</v>
      </c>
      <c r="B103">
        <v>0</v>
      </c>
      <c r="C103">
        <v>1</v>
      </c>
      <c r="D103">
        <v>0.770275669196963</v>
      </c>
      <c r="E103">
        <v>0.229724330803036</v>
      </c>
      <c r="F103">
        <v>0.86332936034962204</v>
      </c>
      <c r="G103">
        <v>0.46444179578863698</v>
      </c>
      <c r="H103">
        <v>0.733806936899289</v>
      </c>
      <c r="I103">
        <v>0.90555787714166303</v>
      </c>
      <c r="J103">
        <v>0.81517154759617705</v>
      </c>
      <c r="K103">
        <v>0.71845812079405302</v>
      </c>
      <c r="L103">
        <v>0.393602946470132</v>
      </c>
      <c r="M103">
        <v>1.27973974039654</v>
      </c>
      <c r="N103" s="21">
        <v>0</v>
      </c>
      <c r="O103">
        <v>1.0081629082988499</v>
      </c>
      <c r="P103">
        <v>0.99501667874356503</v>
      </c>
      <c r="Q103">
        <v>1.0105077503420401</v>
      </c>
      <c r="R103">
        <v>1.0000847215356701</v>
      </c>
      <c r="S103">
        <v>23.569999694824201</v>
      </c>
      <c r="T103" s="27">
        <f>IF(C103,P103,R103)</f>
        <v>0.99501667874356503</v>
      </c>
      <c r="U103" s="27">
        <f>IF(D103 = 0,O103,Q103)</f>
        <v>1.0105077503420401</v>
      </c>
      <c r="V103" s="39">
        <f>S103*T103^(1-N103)</f>
        <v>23.452542814330819</v>
      </c>
      <c r="W103" s="38">
        <f>S103*U103^(N103+1)</f>
        <v>23.817667367179375</v>
      </c>
      <c r="X103" s="44">
        <f>0.5 * (D103-MAX($D$3:$D$161))/(MIN($D$3:$D$161)-MAX($D$3:$D$161)) + 0.75</f>
        <v>0.86630744204961396</v>
      </c>
      <c r="Y103" s="44">
        <f>AVERAGE(D103, F103, G103, H103, I103, J103, K103)</f>
        <v>0.75300590110948629</v>
      </c>
      <c r="Z103" s="22">
        <f>AI103^N103</f>
        <v>1</v>
      </c>
      <c r="AA103" s="22">
        <f>(Z103+AB103)/2</f>
        <v>1</v>
      </c>
      <c r="AB103" s="22">
        <f>AM103^N103</f>
        <v>1</v>
      </c>
      <c r="AC103" s="22">
        <v>1</v>
      </c>
      <c r="AD103" s="22">
        <v>1</v>
      </c>
      <c r="AE103" s="22">
        <v>1</v>
      </c>
      <c r="AF103" s="22">
        <f>PERCENTILE($L$2:$L$161, 0.05)</f>
        <v>3.1959274844086248E-2</v>
      </c>
      <c r="AG103" s="22">
        <f>PERCENTILE($L$2:$L$161, 0.95)</f>
        <v>0.96084751578162397</v>
      </c>
      <c r="AH103" s="22">
        <f>MIN(MAX(L103,AF103), AG103)</f>
        <v>0.393602946470132</v>
      </c>
      <c r="AI103" s="22">
        <f>AH103-$AH$162+1</f>
        <v>1.3616436716260458</v>
      </c>
      <c r="AJ103" s="22">
        <f>PERCENTILE($M$2:$M$161, 0.02)</f>
        <v>-1.0036119965489139</v>
      </c>
      <c r="AK103" s="22">
        <f>PERCENTILE($M$2:$M$161, 0.98)</f>
        <v>1.7030888460407052</v>
      </c>
      <c r="AL103" s="22">
        <f>MIN(MAX(M103,AJ103), AK103)</f>
        <v>1.27973974039654</v>
      </c>
      <c r="AM103" s="22">
        <f>AL103-$AL$162 + 1</f>
        <v>3.2833517369454537</v>
      </c>
      <c r="AN103" s="46">
        <v>0</v>
      </c>
      <c r="AO103" s="68">
        <v>0.64</v>
      </c>
      <c r="AP103" s="49">
        <v>1</v>
      </c>
      <c r="AQ103" s="21">
        <v>1</v>
      </c>
      <c r="AR103" s="17">
        <f>(AI103^4)*AB103*AE103*AN103</f>
        <v>0</v>
      </c>
      <c r="AS103" s="17">
        <f>(AM103^4) *Z103*AC103*AO103</f>
        <v>74.378876537231022</v>
      </c>
      <c r="AT103" s="17">
        <f>(AM103^4)*AA103*AP103*AQ103</f>
        <v>116.21699458942348</v>
      </c>
      <c r="AU103" s="17">
        <f>MIN(AR103, 0.05*AR$162)</f>
        <v>0</v>
      </c>
      <c r="AV103" s="17">
        <f>MIN(AS103, 0.05*AS$162)</f>
        <v>74.378876537231022</v>
      </c>
      <c r="AW103" s="17">
        <f>MIN(AT103, 0.05*AT$162)</f>
        <v>116.21699458942348</v>
      </c>
      <c r="AX103" s="14">
        <f>AU103/$AU$162</f>
        <v>0</v>
      </c>
      <c r="AY103" s="14">
        <f>AV103/$AV$162</f>
        <v>2.0830260115300998E-2</v>
      </c>
      <c r="AZ103" s="62">
        <f>AW103/$AW$162</f>
        <v>2.5874836411659777E-2</v>
      </c>
      <c r="BA103" s="21">
        <f>N103</f>
        <v>0</v>
      </c>
      <c r="BB103" s="84">
        <v>0</v>
      </c>
      <c r="BC103" s="15">
        <f>$D$168*AX103</f>
        <v>0</v>
      </c>
      <c r="BD103" s="19">
        <f>BC103-BB103</f>
        <v>0</v>
      </c>
      <c r="BE103" s="58">
        <f>(IF(BD103 &gt; 0, V103, W103))</f>
        <v>23.817667367179375</v>
      </c>
      <c r="BF103" s="58">
        <f>IF(BD103&gt;0, S103*(T103^(2-N103)), S103*(U103^(N103 + 2)))</f>
        <v>24.067937469603454</v>
      </c>
      <c r="BG103" s="46">
        <f>BD103/BE103</f>
        <v>0</v>
      </c>
      <c r="BH103" s="59" t="e">
        <f>BB103/BC103</f>
        <v>#DIV/0!</v>
      </c>
      <c r="BI103" s="84">
        <v>0</v>
      </c>
      <c r="BJ103" s="84">
        <v>0</v>
      </c>
      <c r="BK103" s="84">
        <v>0</v>
      </c>
      <c r="BL103" s="10">
        <f>SUM(BI103:BK103)</f>
        <v>0</v>
      </c>
      <c r="BM103" s="15">
        <f>AY103*$D$167</f>
        <v>3978.1630768201844</v>
      </c>
      <c r="BN103" s="9">
        <f>BM103-BL103</f>
        <v>3978.1630768201844</v>
      </c>
      <c r="BO103" s="48">
        <f>IF(BN103&gt;0,V103,W103)</f>
        <v>23.452542814330819</v>
      </c>
      <c r="BP103" s="48">
        <f xml:space="preserve"> IF(BN103 &gt;0, S103*T103^(2-N103), S103*U103^(N103+2))</f>
        <v>23.335671259206713</v>
      </c>
      <c r="BQ103" s="48">
        <f>IF(BN103&gt;0, S103*T103^(3-N103), S103*U103^(N103+3))</f>
        <v>23.219382112587528</v>
      </c>
      <c r="BR103" s="46">
        <f>BN103/BP103</f>
        <v>170.47562217652788</v>
      </c>
      <c r="BS103" s="59">
        <f>BL103/BM103</f>
        <v>0</v>
      </c>
      <c r="BT103" s="16">
        <f>BB103+BL103+BV103</f>
        <v>0</v>
      </c>
      <c r="BU103" s="64">
        <f>BC103+BM103+BW103</f>
        <v>4237.765310538367</v>
      </c>
      <c r="BV103" s="84">
        <v>0</v>
      </c>
      <c r="BW103" s="15">
        <f>AZ103*$D$170</f>
        <v>259.60223371818256</v>
      </c>
      <c r="BX103" s="37">
        <f>BW103-BV103</f>
        <v>259.60223371818256</v>
      </c>
      <c r="BY103" s="51">
        <f>BX103*(BX103&lt;&gt;0)</f>
        <v>259.60223371818256</v>
      </c>
      <c r="BZ103" s="26">
        <f>BY103/$BY$162</f>
        <v>0.20313163827713823</v>
      </c>
      <c r="CA103" s="47">
        <f>BZ103 * $BX$162</f>
        <v>259.60223371818256</v>
      </c>
      <c r="CB103" s="48">
        <f>IF(CA103&gt;0, V103, W103)</f>
        <v>23.452542814330819</v>
      </c>
      <c r="CC103" s="48">
        <f>IF(BX103&gt;0, S103*T103^(2-N103), S103*U103^(N103+2))</f>
        <v>23.335671259206713</v>
      </c>
      <c r="CD103" s="60">
        <f>CA103/CB103</f>
        <v>11.06925742651458</v>
      </c>
      <c r="CE103" s="61">
        <v>0</v>
      </c>
      <c r="CF103" s="15">
        <f>AZ103*$CE$165</f>
        <v>166.29757361773738</v>
      </c>
      <c r="CG103" s="37">
        <f>CF103-CE103</f>
        <v>166.29757361773738</v>
      </c>
      <c r="CH103" s="51">
        <f>CG103*(CG103&lt;&gt;0)</f>
        <v>166.29757361773738</v>
      </c>
      <c r="CI103" s="26">
        <f>CH103/$CH$162</f>
        <v>2.5874836411659784E-2</v>
      </c>
      <c r="CJ103" s="47">
        <f>CI103 * $CG$162</f>
        <v>166.29757361773738</v>
      </c>
      <c r="CK103" s="48">
        <f>IF(CA103&gt;0,V103,W103)</f>
        <v>23.452542814330819</v>
      </c>
      <c r="CL103" s="60">
        <f>CJ103/CK103</f>
        <v>7.0908120681958735</v>
      </c>
      <c r="CM103" s="65">
        <f>N103</f>
        <v>0</v>
      </c>
      <c r="CN103" s="73">
        <f>BT103+BV103</f>
        <v>0</v>
      </c>
      <c r="CO103">
        <f>E103/$E$162</f>
        <v>4.1456282893588174E-3</v>
      </c>
      <c r="CP103">
        <f>MAX(0,L103)</f>
        <v>0.393602946470132</v>
      </c>
      <c r="CQ103">
        <f>CP103/$CP$162</f>
        <v>4.4094889824669711E-3</v>
      </c>
      <c r="CR103">
        <f>CO103*CQ103*AO103</f>
        <v>1.1699265451091907E-5</v>
      </c>
      <c r="CS103">
        <f>CR103/$CR$162</f>
        <v>2.5483647217747147E-3</v>
      </c>
      <c r="CT103" s="1">
        <f>$CT$164*CS103</f>
        <v>207.37572759913917</v>
      </c>
      <c r="CU103" s="84">
        <v>0</v>
      </c>
      <c r="CV103" s="1">
        <f>CT103-CU103</f>
        <v>207.37572759913917</v>
      </c>
      <c r="CW103">
        <f>CU103/CT103</f>
        <v>0</v>
      </c>
    </row>
    <row r="104" spans="1:101" x14ac:dyDescent="0.2">
      <c r="A104" s="30" t="s">
        <v>162</v>
      </c>
      <c r="B104">
        <v>1</v>
      </c>
      <c r="C104">
        <v>1</v>
      </c>
      <c r="D104">
        <v>0.306849315068493</v>
      </c>
      <c r="E104">
        <v>0.693150684931506</v>
      </c>
      <c r="F104">
        <v>0.43330308529945499</v>
      </c>
      <c r="G104">
        <v>0.76950998185117903</v>
      </c>
      <c r="H104">
        <v>0.15673076923076901</v>
      </c>
      <c r="I104">
        <v>5.7211538461538397E-2</v>
      </c>
      <c r="J104">
        <v>9.4693233295482404E-2</v>
      </c>
      <c r="K104">
        <v>0.23383578963710799</v>
      </c>
      <c r="L104">
        <v>0.96646620665716898</v>
      </c>
      <c r="M104">
        <v>0.245302648726305</v>
      </c>
      <c r="N104" s="21">
        <v>0</v>
      </c>
      <c r="O104">
        <v>1.00396530847772</v>
      </c>
      <c r="P104">
        <v>0.98644653636243995</v>
      </c>
      <c r="Q104">
        <v>1.0059290480587999</v>
      </c>
      <c r="R104">
        <v>0.98786000770000904</v>
      </c>
      <c r="S104">
        <v>304.45999145507801</v>
      </c>
      <c r="T104" s="27">
        <f>IF(C104,P104,R104)</f>
        <v>0.98644653636243995</v>
      </c>
      <c r="U104" s="27">
        <f>IF(D104 = 0,O104,Q104)</f>
        <v>1.0059290480587999</v>
      </c>
      <c r="V104" s="39">
        <f>S104*T104^(1-N104)</f>
        <v>300.33350403179975</v>
      </c>
      <c r="W104" s="38">
        <f>S104*U104^(N104+1)</f>
        <v>306.26514937639695</v>
      </c>
      <c r="X104" s="44">
        <f>0.5 * (D104-MAX($D$3:$D$161))/(MIN($D$3:$D$161)-MAX($D$3:$D$161)) + 0.75</f>
        <v>1.1021667678697766</v>
      </c>
      <c r="Y104" s="44">
        <f>AVERAGE(D104, F104, G104, H104, I104, J104, K104)</f>
        <v>0.2931619589777178</v>
      </c>
      <c r="Z104" s="22">
        <f>AI104^N104</f>
        <v>1</v>
      </c>
      <c r="AA104" s="22">
        <f>(Z104+AB104)/2</f>
        <v>1</v>
      </c>
      <c r="AB104" s="22">
        <f>AM104^N104</f>
        <v>1</v>
      </c>
      <c r="AC104" s="22">
        <v>1</v>
      </c>
      <c r="AD104" s="22">
        <v>1</v>
      </c>
      <c r="AE104" s="22">
        <v>1</v>
      </c>
      <c r="AF104" s="22">
        <f>PERCENTILE($L$2:$L$161, 0.05)</f>
        <v>3.1959274844086248E-2</v>
      </c>
      <c r="AG104" s="22">
        <f>PERCENTILE($L$2:$L$161, 0.95)</f>
        <v>0.96084751578162397</v>
      </c>
      <c r="AH104" s="22">
        <f>MIN(MAX(L104,AF104), AG104)</f>
        <v>0.96084751578162397</v>
      </c>
      <c r="AI104" s="22">
        <f>AH104-$AH$162+1</f>
        <v>1.9288882409375376</v>
      </c>
      <c r="AJ104" s="22">
        <f>PERCENTILE($M$2:$M$161, 0.02)</f>
        <v>-1.0036119965489139</v>
      </c>
      <c r="AK104" s="22">
        <f>PERCENTILE($M$2:$M$161, 0.98)</f>
        <v>1.7030888460407052</v>
      </c>
      <c r="AL104" s="22">
        <f>MIN(MAX(M104,AJ104), AK104)</f>
        <v>0.245302648726305</v>
      </c>
      <c r="AM104" s="22">
        <f>AL104-$AL$162 + 1</f>
        <v>2.2489146452752191</v>
      </c>
      <c r="AN104" s="46">
        <v>1</v>
      </c>
      <c r="AO104" s="49">
        <v>1</v>
      </c>
      <c r="AP104" s="49">
        <v>1</v>
      </c>
      <c r="AQ104" s="21">
        <v>1</v>
      </c>
      <c r="AR104" s="17">
        <f>(AI104^4)*AB104*AE104*AN104</f>
        <v>13.842937626353864</v>
      </c>
      <c r="AS104" s="17">
        <f>(AM104^4) *Z104*AC104*AO104</f>
        <v>25.579490545441114</v>
      </c>
      <c r="AT104" s="17">
        <f>(AM104^4)*AA104*AP104*AQ104</f>
        <v>25.579490545441114</v>
      </c>
      <c r="AU104" s="17">
        <f>MIN(AR104, 0.05*AR$162)</f>
        <v>13.842937626353864</v>
      </c>
      <c r="AV104" s="17">
        <f>MIN(AS104, 0.05*AS$162)</f>
        <v>25.579490545441114</v>
      </c>
      <c r="AW104" s="17">
        <f>MIN(AT104, 0.05*AT$162)</f>
        <v>25.579490545441114</v>
      </c>
      <c r="AX104" s="14">
        <f>AU104/$AU$162</f>
        <v>3.2086454656423936E-2</v>
      </c>
      <c r="AY104" s="14">
        <f>AV104/$AV$162</f>
        <v>7.1636930602428416E-3</v>
      </c>
      <c r="AZ104" s="62">
        <f>AW104/$AW$162</f>
        <v>5.6950804458087484E-3</v>
      </c>
      <c r="BA104" s="21">
        <f>N104</f>
        <v>0</v>
      </c>
      <c r="BB104" s="84">
        <v>3958</v>
      </c>
      <c r="BC104" s="15">
        <f>$D$168*AX104</f>
        <v>4406.5290773306688</v>
      </c>
      <c r="BD104" s="19">
        <f>BC104-BB104</f>
        <v>448.52907733066877</v>
      </c>
      <c r="BE104" s="58">
        <f>(IF(BD104 &gt; 0, V104, W104))</f>
        <v>300.33350403179975</v>
      </c>
      <c r="BF104" s="58">
        <f>IF(BD104&gt;0, S104*(T104^(2-N104)), S104*(U104^(N104 + 2)))</f>
        <v>296.26294480576377</v>
      </c>
      <c r="BG104" s="46">
        <f>BD104/BE104</f>
        <v>1.4934367005659743</v>
      </c>
      <c r="BH104" s="59">
        <f>BB104/BC104</f>
        <v>0.89821261372400318</v>
      </c>
      <c r="BI104" s="84">
        <v>0</v>
      </c>
      <c r="BJ104" s="84">
        <v>609</v>
      </c>
      <c r="BK104" s="84">
        <v>0</v>
      </c>
      <c r="BL104" s="10">
        <f>SUM(BI104:BK104)</f>
        <v>609</v>
      </c>
      <c r="BM104" s="15">
        <f>AY104*$D$167</f>
        <v>1368.1221006451779</v>
      </c>
      <c r="BN104" s="9">
        <f>BM104-BL104</f>
        <v>759.12210064517785</v>
      </c>
      <c r="BO104" s="48">
        <f>IF(BN104&gt;0,V104,W104)</f>
        <v>300.33350403179975</v>
      </c>
      <c r="BP104" s="48">
        <f xml:space="preserve"> IF(BN104 &gt;0, S104*T104^(2-N104), S104*U104^(N104+2))</f>
        <v>296.26294480576377</v>
      </c>
      <c r="BQ104" s="48">
        <f>IF(BN104&gt;0, S104*T104^(3-N104), S104*U104^(N104+3))</f>
        <v>292.24755575618241</v>
      </c>
      <c r="BR104" s="46">
        <f>BN104/BP104</f>
        <v>2.5623255083178704</v>
      </c>
      <c r="BS104" s="59">
        <f>BL104/BM104</f>
        <v>0.44513570807226072</v>
      </c>
      <c r="BT104" s="16">
        <f>BB104+BL104+BV104</f>
        <v>4567</v>
      </c>
      <c r="BU104" s="64">
        <f>BC104+BM104+BW104</f>
        <v>5831.7899200886459</v>
      </c>
      <c r="BV104" s="84">
        <v>0</v>
      </c>
      <c r="BW104" s="15">
        <f>AZ104*$D$170</f>
        <v>57.138742112799171</v>
      </c>
      <c r="BX104" s="37">
        <f>BW104-BV104</f>
        <v>57.138742112799171</v>
      </c>
      <c r="BY104" s="51">
        <f>BX104*(BX104&lt;&gt;0)</f>
        <v>57.138742112799171</v>
      </c>
      <c r="BZ104" s="26">
        <f>BY104/$BY$162</f>
        <v>4.4709500870734893E-2</v>
      </c>
      <c r="CA104" s="47">
        <f>BZ104 * $BX$162</f>
        <v>57.138742112799171</v>
      </c>
      <c r="CB104" s="48">
        <f>IF(CA104&gt;0, V104, W104)</f>
        <v>300.33350403179975</v>
      </c>
      <c r="CC104" s="48">
        <f>IF(BX104&gt;0, S104*T104^(2-N104), S104*U104^(N104+2))</f>
        <v>296.26294480576377</v>
      </c>
      <c r="CD104" s="60">
        <f>CA104/CB104</f>
        <v>0.19025097548473727</v>
      </c>
      <c r="CE104" s="61">
        <v>0</v>
      </c>
      <c r="CF104" s="15">
        <f>AZ104*$CE$165</f>
        <v>36.602282025212823</v>
      </c>
      <c r="CG104" s="37">
        <f>CF104-CE104</f>
        <v>36.602282025212823</v>
      </c>
      <c r="CH104" s="51">
        <f>CG104*(CG104&lt;&gt;0)</f>
        <v>36.602282025212823</v>
      </c>
      <c r="CI104" s="26">
        <f>CH104/$CH$162</f>
        <v>5.6950804458087492E-3</v>
      </c>
      <c r="CJ104" s="47">
        <f>CI104 * $CG$162</f>
        <v>36.602282025212823</v>
      </c>
      <c r="CK104" s="48">
        <f>IF(CA104&gt;0,V104,W104)</f>
        <v>300.33350403179975</v>
      </c>
      <c r="CL104" s="60">
        <f>CJ104/CK104</f>
        <v>0.12187212393505495</v>
      </c>
      <c r="CM104" s="65">
        <f>N104</f>
        <v>0</v>
      </c>
      <c r="CN104" s="73">
        <f>BT104+BV104</f>
        <v>4567</v>
      </c>
      <c r="CO104">
        <f>E104/$E$162</f>
        <v>1.2508666705853847E-2</v>
      </c>
      <c r="CP104">
        <f>MAX(0,L104)</f>
        <v>0.96646620665716898</v>
      </c>
      <c r="CQ104">
        <f>CP104/$CP$162</f>
        <v>1.0827210843821315E-2</v>
      </c>
      <c r="CR104">
        <f>CO104*CQ104*AO104</f>
        <v>1.3543397179936742E-4</v>
      </c>
      <c r="CS104">
        <f>CR104/$CR$162</f>
        <v>2.9500583374756032E-2</v>
      </c>
      <c r="CT104" s="1">
        <f>$CT$164*CS104</f>
        <v>2400.639472704147</v>
      </c>
      <c r="CU104" s="84">
        <v>1522</v>
      </c>
      <c r="CV104" s="1">
        <f>CT104-CU104</f>
        <v>878.63947270414701</v>
      </c>
      <c r="CW104">
        <f>CU104/CT104</f>
        <v>0.63399773989618557</v>
      </c>
    </row>
    <row r="105" spans="1:101" x14ac:dyDescent="0.2">
      <c r="A105" s="30" t="s">
        <v>212</v>
      </c>
      <c r="B105">
        <v>1</v>
      </c>
      <c r="C105">
        <v>1</v>
      </c>
      <c r="D105">
        <v>0.81913875598086106</v>
      </c>
      <c r="E105">
        <v>0.180861244019138</v>
      </c>
      <c r="F105">
        <v>0.74334600760456204</v>
      </c>
      <c r="G105">
        <v>8.41254752851711E-2</v>
      </c>
      <c r="H105">
        <v>0.84696969696969604</v>
      </c>
      <c r="I105">
        <v>0.324242424242424</v>
      </c>
      <c r="J105">
        <v>0.52404532991462205</v>
      </c>
      <c r="K105">
        <v>0.36200457867059999</v>
      </c>
      <c r="L105">
        <v>0.73681134962425199</v>
      </c>
      <c r="M105">
        <v>1.1096792614919999</v>
      </c>
      <c r="N105" s="21">
        <v>0</v>
      </c>
      <c r="O105">
        <v>0.99920000076293902</v>
      </c>
      <c r="P105">
        <v>1</v>
      </c>
      <c r="Q105">
        <v>1.0089822767551699</v>
      </c>
      <c r="R105">
        <v>0.97940073021520602</v>
      </c>
      <c r="S105">
        <v>2.4319999217986998</v>
      </c>
      <c r="T105" s="27">
        <f>IF(C105,P105,R105)</f>
        <v>1</v>
      </c>
      <c r="U105" s="27">
        <f>IF(D105 = 0,O105,Q105)</f>
        <v>1.0089822767551699</v>
      </c>
      <c r="V105" s="39">
        <f>S105*T105^(1-N105)</f>
        <v>2.4319999217986998</v>
      </c>
      <c r="W105" s="38">
        <f>S105*U105^(N105+1)</f>
        <v>2.4538448181648476</v>
      </c>
      <c r="X105" s="44">
        <f>0.5 * (D105-MAX($D$3:$D$161))/(MIN($D$3:$D$161)-MAX($D$3:$D$161)) + 0.75</f>
        <v>0.84143873399347391</v>
      </c>
      <c r="Y105" s="44">
        <f>AVERAGE(D105, F105, G105, H105, I105, J105, K105)</f>
        <v>0.52912460980970522</v>
      </c>
      <c r="Z105" s="22">
        <f>AI105^N105</f>
        <v>1</v>
      </c>
      <c r="AA105" s="22">
        <f>(Z105+AB105)/2</f>
        <v>1</v>
      </c>
      <c r="AB105" s="22">
        <f>AM105^N105</f>
        <v>1</v>
      </c>
      <c r="AC105" s="22">
        <v>1</v>
      </c>
      <c r="AD105" s="22">
        <v>1</v>
      </c>
      <c r="AE105" s="22">
        <v>1</v>
      </c>
      <c r="AF105" s="22">
        <f>PERCENTILE($L$2:$L$161, 0.05)</f>
        <v>3.1959274844086248E-2</v>
      </c>
      <c r="AG105" s="22">
        <f>PERCENTILE($L$2:$L$161, 0.95)</f>
        <v>0.96084751578162397</v>
      </c>
      <c r="AH105" s="22">
        <f>MIN(MAX(L105,AF105), AG105)</f>
        <v>0.73681134962425199</v>
      </c>
      <c r="AI105" s="22">
        <f>AH105-$AH$162+1</f>
        <v>1.7048520747801659</v>
      </c>
      <c r="AJ105" s="22">
        <f>PERCENTILE($M$2:$M$161, 0.02)</f>
        <v>-1.0036119965489139</v>
      </c>
      <c r="AK105" s="22">
        <f>PERCENTILE($M$2:$M$161, 0.98)</f>
        <v>1.7030888460407052</v>
      </c>
      <c r="AL105" s="22">
        <f>MIN(MAX(M105,AJ105), AK105)</f>
        <v>1.1096792614919999</v>
      </c>
      <c r="AM105" s="22">
        <f>AL105-$AL$162 + 1</f>
        <v>3.1132912580409138</v>
      </c>
      <c r="AN105" s="46">
        <v>0</v>
      </c>
      <c r="AO105" s="77">
        <v>0</v>
      </c>
      <c r="AP105" s="77">
        <v>0</v>
      </c>
      <c r="AQ105" s="21">
        <v>1</v>
      </c>
      <c r="AR105" s="17">
        <f>(AI105^4)*AB105*AE105*AN105</f>
        <v>0</v>
      </c>
      <c r="AS105" s="17">
        <f>(AM105^4) *Z105*AC105*AO105</f>
        <v>0</v>
      </c>
      <c r="AT105" s="17">
        <f>(AM105^4)*AA105*AP105*AQ105</f>
        <v>0</v>
      </c>
      <c r="AU105" s="17">
        <f>MIN(AR105, 0.05*AR$162)</f>
        <v>0</v>
      </c>
      <c r="AV105" s="17">
        <f>MIN(AS105, 0.05*AS$162)</f>
        <v>0</v>
      </c>
      <c r="AW105" s="17">
        <f>MIN(AT105, 0.05*AT$162)</f>
        <v>0</v>
      </c>
      <c r="AX105" s="14">
        <f>AU105/$AU$162</f>
        <v>0</v>
      </c>
      <c r="AY105" s="14">
        <f>AV105/$AV$162</f>
        <v>0</v>
      </c>
      <c r="AZ105" s="62">
        <f>AW105/$AW$162</f>
        <v>0</v>
      </c>
      <c r="BA105" s="21">
        <f>N105</f>
        <v>0</v>
      </c>
      <c r="BB105" s="84">
        <v>0</v>
      </c>
      <c r="BC105" s="15">
        <f>$D$168*AX105</f>
        <v>0</v>
      </c>
      <c r="BD105" s="19">
        <f>BC105-BB105</f>
        <v>0</v>
      </c>
      <c r="BE105" s="58">
        <f>(IF(BD105 &gt; 0, V105, W105))</f>
        <v>2.4538448181648476</v>
      </c>
      <c r="BF105" s="58">
        <f>IF(BD105&gt;0, S105*(T105^(2-N105)), S105*(U105^(N105 + 2)))</f>
        <v>2.4758859314358435</v>
      </c>
      <c r="BG105" s="46">
        <f>BD105/BE105</f>
        <v>0</v>
      </c>
      <c r="BH105" s="59" t="e">
        <f>BB105/BC105</f>
        <v>#DIV/0!</v>
      </c>
      <c r="BI105" s="84">
        <v>0</v>
      </c>
      <c r="BJ105" s="84">
        <v>2476</v>
      </c>
      <c r="BK105" s="84">
        <v>0</v>
      </c>
      <c r="BL105" s="10">
        <f>SUM(BI105:BK105)</f>
        <v>2476</v>
      </c>
      <c r="BM105" s="15">
        <f>AY105*$D$167</f>
        <v>0</v>
      </c>
      <c r="BN105" s="9">
        <f>BM105-BL105</f>
        <v>-2476</v>
      </c>
      <c r="BO105" s="48">
        <f>IF(BN105&gt;0,V105,W105)</f>
        <v>2.4538448181648476</v>
      </c>
      <c r="BP105" s="48">
        <f xml:space="preserve"> IF(BN105 &gt;0, S105*T105^(2-N105), S105*U105^(N105+2))</f>
        <v>2.4758859314358435</v>
      </c>
      <c r="BQ105" s="48">
        <f>IF(BN105&gt;0, S105*T105^(3-N105), S105*U105^(N105+3))</f>
        <v>2.4981250240862316</v>
      </c>
      <c r="BR105" s="46">
        <f>BN105/BP105</f>
        <v>-1000.0460718172466</v>
      </c>
      <c r="BS105" s="59" t="e">
        <f>BL105/BM105</f>
        <v>#DIV/0!</v>
      </c>
      <c r="BT105" s="16">
        <f>BB105+BL105+BV105</f>
        <v>2566</v>
      </c>
      <c r="BU105" s="64">
        <f>BC105+BM105+BW105</f>
        <v>0</v>
      </c>
      <c r="BV105" s="84">
        <v>90</v>
      </c>
      <c r="BW105" s="15">
        <f>AZ105*$D$170</f>
        <v>0</v>
      </c>
      <c r="BX105" s="37">
        <f>BW105-BV105</f>
        <v>-90</v>
      </c>
      <c r="BY105" s="51">
        <f>BX105*(BX105&lt;&gt;0)</f>
        <v>-90</v>
      </c>
      <c r="BZ105" s="26">
        <f>BY105/$BY$162</f>
        <v>-7.0422535211267637E-2</v>
      </c>
      <c r="CA105" s="47">
        <f>BZ105 * $BX$162</f>
        <v>-90.000000000000014</v>
      </c>
      <c r="CB105" s="48">
        <f>IF(CA105&gt;0, V105, W105)</f>
        <v>2.4538448181648476</v>
      </c>
      <c r="CC105" s="48">
        <f>IF(BX105&gt;0, S105*T105^(2-N105), S105*U105^(N105+2))</f>
        <v>2.4758859314358435</v>
      </c>
      <c r="CD105" s="60">
        <f>CA105/CB105</f>
        <v>-36.677135951615782</v>
      </c>
      <c r="CE105" s="61">
        <v>0</v>
      </c>
      <c r="CF105" s="15">
        <f>AZ105*$CE$165</f>
        <v>0</v>
      </c>
      <c r="CG105" s="37">
        <f>CF105-CE105</f>
        <v>0</v>
      </c>
      <c r="CH105" s="51">
        <f>CG105*(CG105&lt;&gt;0)</f>
        <v>0</v>
      </c>
      <c r="CI105" s="26">
        <f>CH105/$CH$162</f>
        <v>0</v>
      </c>
      <c r="CJ105" s="47">
        <f>CI105 * $CG$162</f>
        <v>0</v>
      </c>
      <c r="CK105" s="48">
        <f>IF(CA105&gt;0,V105,W105)</f>
        <v>2.4538448181648476</v>
      </c>
      <c r="CL105" s="60">
        <f>CJ105/CK105</f>
        <v>0</v>
      </c>
      <c r="CM105" s="65">
        <f>N105</f>
        <v>0</v>
      </c>
      <c r="CN105" s="73">
        <f>BT105+BV105</f>
        <v>2656</v>
      </c>
      <c r="CO105">
        <f>E105/$E$162</f>
        <v>3.2638401297476224E-3</v>
      </c>
      <c r="CP105">
        <f>MAX(0,L105)</f>
        <v>0.73681134962425199</v>
      </c>
      <c r="CQ105">
        <f>CP105/$CP$162</f>
        <v>8.2544136355221665E-3</v>
      </c>
      <c r="CR105">
        <f>CO105*CQ105*AO105</f>
        <v>0</v>
      </c>
      <c r="CS105">
        <f>CR105/$CR$162</f>
        <v>0</v>
      </c>
      <c r="CT105" s="1">
        <f>$CT$164*CS105</f>
        <v>0</v>
      </c>
      <c r="CU105" s="84">
        <v>0</v>
      </c>
      <c r="CV105" s="1">
        <f>CT105-CU105</f>
        <v>0</v>
      </c>
      <c r="CW105" t="e">
        <f>CU105/CT105</f>
        <v>#DIV/0!</v>
      </c>
    </row>
    <row r="106" spans="1:101" x14ac:dyDescent="0.2">
      <c r="A106" s="30" t="s">
        <v>163</v>
      </c>
      <c r="B106">
        <v>1</v>
      </c>
      <c r="C106">
        <v>1</v>
      </c>
      <c r="D106">
        <v>0.78363832077502604</v>
      </c>
      <c r="E106">
        <v>0.21636167922497301</v>
      </c>
      <c r="F106">
        <v>0.83138918345705104</v>
      </c>
      <c r="G106">
        <v>0.48780487804877998</v>
      </c>
      <c r="H106">
        <v>0.93040293040292998</v>
      </c>
      <c r="I106">
        <v>0.68498168498168499</v>
      </c>
      <c r="J106">
        <v>0.79831633265222401</v>
      </c>
      <c r="K106">
        <v>0.71301741030738097</v>
      </c>
      <c r="L106">
        <v>0.38598261188470101</v>
      </c>
      <c r="M106">
        <v>0.70796184380675897</v>
      </c>
      <c r="N106" s="21">
        <v>0</v>
      </c>
      <c r="O106">
        <v>1.0057861605049201</v>
      </c>
      <c r="P106">
        <v>0.98287485545179698</v>
      </c>
      <c r="Q106">
        <v>1.0558893933945399</v>
      </c>
      <c r="R106">
        <v>0.99038964036367705</v>
      </c>
      <c r="S106">
        <v>26.690000534057599</v>
      </c>
      <c r="T106" s="27">
        <f>IF(C106,P106,R106)</f>
        <v>0.98287485545179698</v>
      </c>
      <c r="U106" s="27">
        <f>IF(D106 = 0,O106,Q106)</f>
        <v>1.0558893933945399</v>
      </c>
      <c r="V106" s="39">
        <f>S106*T106^(1-N106)</f>
        <v>26.232930416920247</v>
      </c>
      <c r="W106" s="38">
        <f>S106*U106^(N106+1)</f>
        <v>28.181688473606023</v>
      </c>
      <c r="X106" s="44">
        <f>0.5 * (D106-MAX($D$3:$D$161))/(MIN($D$3:$D$161)-MAX($D$3:$D$161)) + 0.75</f>
        <v>0.85950656427411742</v>
      </c>
      <c r="Y106" s="44">
        <f>AVERAGE(D106, F106, G106, H106, I106, J106, K106)</f>
        <v>0.74707867723215382</v>
      </c>
      <c r="Z106" s="22">
        <f>AI106^N106</f>
        <v>1</v>
      </c>
      <c r="AA106" s="22">
        <f>(Z106+AB106)/2</f>
        <v>1</v>
      </c>
      <c r="AB106" s="22">
        <f>AM106^N106</f>
        <v>1</v>
      </c>
      <c r="AC106" s="22">
        <v>1</v>
      </c>
      <c r="AD106" s="22">
        <v>1</v>
      </c>
      <c r="AE106" s="22">
        <v>1</v>
      </c>
      <c r="AF106" s="22">
        <f>PERCENTILE($L$2:$L$161, 0.05)</f>
        <v>3.1959274844086248E-2</v>
      </c>
      <c r="AG106" s="22">
        <f>PERCENTILE($L$2:$L$161, 0.95)</f>
        <v>0.96084751578162397</v>
      </c>
      <c r="AH106" s="22">
        <f>MIN(MAX(L106,AF106), AG106)</f>
        <v>0.38598261188470101</v>
      </c>
      <c r="AI106" s="22">
        <f>AH106-$AH$162+1</f>
        <v>1.3540233370406147</v>
      </c>
      <c r="AJ106" s="22">
        <f>PERCENTILE($M$2:$M$161, 0.02)</f>
        <v>-1.0036119965489139</v>
      </c>
      <c r="AK106" s="22">
        <f>PERCENTILE($M$2:$M$161, 0.98)</f>
        <v>1.7030888460407052</v>
      </c>
      <c r="AL106" s="22">
        <f>MIN(MAX(M106,AJ106), AK106)</f>
        <v>0.70796184380675897</v>
      </c>
      <c r="AM106" s="22">
        <f>AL106-$AL$162 + 1</f>
        <v>2.7115738403556726</v>
      </c>
      <c r="AN106" s="46">
        <v>1</v>
      </c>
      <c r="AO106" s="49">
        <v>1</v>
      </c>
      <c r="AP106" s="49">
        <v>1</v>
      </c>
      <c r="AQ106" s="21">
        <v>1</v>
      </c>
      <c r="AR106" s="17">
        <f>(AI106^4)*AB106*AE106*AN106</f>
        <v>3.3612792809112624</v>
      </c>
      <c r="AS106" s="17">
        <f>(AM106^4) *Z106*AC106*AO106</f>
        <v>54.06120749907339</v>
      </c>
      <c r="AT106" s="17">
        <f>(AM106^4)*AA106*AP106*AQ106</f>
        <v>54.06120749907339</v>
      </c>
      <c r="AU106" s="17">
        <f>MIN(AR106, 0.05*AR$162)</f>
        <v>3.3612792809112624</v>
      </c>
      <c r="AV106" s="17">
        <f>MIN(AS106, 0.05*AS$162)</f>
        <v>54.06120749907339</v>
      </c>
      <c r="AW106" s="17">
        <f>MIN(AT106, 0.05*AT$162)</f>
        <v>54.06120749907339</v>
      </c>
      <c r="AX106" s="14">
        <f>AU106/$AU$162</f>
        <v>7.7910872782675283E-3</v>
      </c>
      <c r="AY106" s="14">
        <f>AV106/$AV$162</f>
        <v>1.5140172408886488E-2</v>
      </c>
      <c r="AZ106" s="62">
        <f>AW106/$AW$162</f>
        <v>1.2036319689707595E-2</v>
      </c>
      <c r="BA106" s="21">
        <f>N106</f>
        <v>0</v>
      </c>
      <c r="BB106" s="84">
        <v>934</v>
      </c>
      <c r="BC106" s="15">
        <f>$D$168*AX106</f>
        <v>1069.9733891863145</v>
      </c>
      <c r="BD106" s="19">
        <f>BC106-BB106</f>
        <v>135.97338918631453</v>
      </c>
      <c r="BE106" s="58">
        <f>(IF(BD106 &gt; 0, V106, W106))</f>
        <v>26.232930416920247</v>
      </c>
      <c r="BF106" s="58">
        <f>IF(BD106&gt;0, S106*(T106^(2-N106)), S106*(U106^(N106 + 2)))</f>
        <v>25.783687691607536</v>
      </c>
      <c r="BG106" s="46">
        <f>BD106/BE106</f>
        <v>5.1833091852602049</v>
      </c>
      <c r="BH106" s="59">
        <f>BB106/BC106</f>
        <v>0.87291890568445019</v>
      </c>
      <c r="BI106" s="84">
        <v>774</v>
      </c>
      <c r="BJ106" s="84">
        <v>3790</v>
      </c>
      <c r="BK106" s="84">
        <v>0</v>
      </c>
      <c r="BL106" s="10">
        <f>SUM(BI106:BK106)</f>
        <v>4564</v>
      </c>
      <c r="BM106" s="15">
        <f>AY106*$D$167</f>
        <v>2891.4701266491415</v>
      </c>
      <c r="BN106" s="9">
        <f>BM106-BL106</f>
        <v>-1672.5298733508585</v>
      </c>
      <c r="BO106" s="48">
        <f>IF(BN106&gt;0,V106,W106)</f>
        <v>28.181688473606023</v>
      </c>
      <c r="BP106" s="48">
        <f xml:space="preserve"> IF(BN106 &gt;0, S106*T106^(2-N106), S106*U106^(N106+2))</f>
        <v>29.75674594722976</v>
      </c>
      <c r="BQ106" s="48">
        <f>IF(BN106&gt;0, S106*T106^(3-N106), S106*U106^(N106+3))</f>
        <v>31.419832427615869</v>
      </c>
      <c r="BR106" s="46">
        <f>BN106/BP106</f>
        <v>-56.206746406912302</v>
      </c>
      <c r="BS106" s="59">
        <f>BL106/BM106</f>
        <v>1.578435812957582</v>
      </c>
      <c r="BT106" s="16">
        <f>BB106+BL106+BV106</f>
        <v>5631</v>
      </c>
      <c r="BU106" s="64">
        <f>BC106+BM106+BW106</f>
        <v>4082.2039112822927</v>
      </c>
      <c r="BV106" s="84">
        <v>133</v>
      </c>
      <c r="BW106" s="15">
        <f>AZ106*$D$170</f>
        <v>120.7603954468363</v>
      </c>
      <c r="BX106" s="37">
        <f>BW106-BV106</f>
        <v>-12.239604553163701</v>
      </c>
      <c r="BY106" s="51">
        <f>BX106*(BX106&lt;&gt;0)</f>
        <v>-12.239604553163701</v>
      </c>
      <c r="BZ106" s="26">
        <f>BY106/$BY$162</f>
        <v>-9.577155362412916E-3</v>
      </c>
      <c r="CA106" s="47">
        <f>BZ106 * $BX$162</f>
        <v>-12.239604553163703</v>
      </c>
      <c r="CB106" s="48">
        <f>IF(CA106&gt;0, V106, W106)</f>
        <v>28.181688473606023</v>
      </c>
      <c r="CC106" s="48">
        <f>IF(BX106&gt;0, S106*T106^(2-N106), S106*U106^(N106+2))</f>
        <v>29.75674594722976</v>
      </c>
      <c r="CD106" s="60">
        <f>CA106/CB106</f>
        <v>-0.43431054759642546</v>
      </c>
      <c r="CE106" s="61">
        <v>0</v>
      </c>
      <c r="CF106" s="15">
        <f>AZ106*$CE$165</f>
        <v>77.357426645750706</v>
      </c>
      <c r="CG106" s="37">
        <f>CF106-CE106</f>
        <v>77.357426645750706</v>
      </c>
      <c r="CH106" s="51">
        <f>CG106*(CG106&lt;&gt;0)</f>
        <v>77.357426645750706</v>
      </c>
      <c r="CI106" s="26">
        <f>CH106/$CH$162</f>
        <v>1.2036319689707597E-2</v>
      </c>
      <c r="CJ106" s="47">
        <f>CI106 * $CG$162</f>
        <v>77.357426645750706</v>
      </c>
      <c r="CK106" s="48">
        <f>IF(CA106&gt;0,V106,W106)</f>
        <v>28.181688473606023</v>
      </c>
      <c r="CL106" s="60">
        <f>CJ106/CK106</f>
        <v>2.7449535792790041</v>
      </c>
      <c r="CM106" s="65">
        <f>N106</f>
        <v>0</v>
      </c>
      <c r="CN106" s="73">
        <f>BT106+BV106</f>
        <v>5764</v>
      </c>
      <c r="CO106">
        <f>E106/$E$162</f>
        <v>3.9044845401999188E-3</v>
      </c>
      <c r="CP106">
        <f>MAX(0,L106)</f>
        <v>0.38598261188470101</v>
      </c>
      <c r="CQ106">
        <f>CP106/$CP$162</f>
        <v>4.3241192419746456E-3</v>
      </c>
      <c r="CR106">
        <f>CO106*CQ106*AO106</f>
        <v>1.6883456730270995E-5</v>
      </c>
      <c r="CS106">
        <f>CR106/$CR$162</f>
        <v>3.6775988794251085E-3</v>
      </c>
      <c r="CT106" s="1">
        <f>$CT$164*CS106</f>
        <v>299.26828641209761</v>
      </c>
      <c r="CU106" s="84">
        <v>0</v>
      </c>
      <c r="CV106" s="1">
        <f>CT106-CU106</f>
        <v>299.26828641209761</v>
      </c>
      <c r="CW106">
        <f>CU106/CT106</f>
        <v>0</v>
      </c>
    </row>
    <row r="107" spans="1:101" x14ac:dyDescent="0.2">
      <c r="A107" s="30" t="s">
        <v>203</v>
      </c>
      <c r="B107">
        <v>1</v>
      </c>
      <c r="C107">
        <v>1</v>
      </c>
      <c r="D107">
        <v>0.93450371370695395</v>
      </c>
      <c r="E107">
        <v>6.54962862930452E-2</v>
      </c>
      <c r="F107">
        <v>0.97458193979933105</v>
      </c>
      <c r="G107">
        <v>0.32173913043478197</v>
      </c>
      <c r="H107">
        <v>3.06345733041575E-2</v>
      </c>
      <c r="I107">
        <v>0.61998541210795</v>
      </c>
      <c r="J107">
        <v>0.13781505198899399</v>
      </c>
      <c r="K107">
        <v>0.277797854554861</v>
      </c>
      <c r="L107">
        <v>0.45540565878194</v>
      </c>
      <c r="M107">
        <v>-3.7620656851578498E-2</v>
      </c>
      <c r="N107" s="21">
        <v>0</v>
      </c>
      <c r="O107">
        <v>0.99666827568208904</v>
      </c>
      <c r="P107">
        <v>0.98833490254666401</v>
      </c>
      <c r="Q107">
        <v>1.00703628529237</v>
      </c>
      <c r="R107">
        <v>0.99770642427591005</v>
      </c>
      <c r="S107">
        <v>2.3599998950958199</v>
      </c>
      <c r="T107" s="27">
        <f>IF(C107,P107,R107)</f>
        <v>0.98833490254666401</v>
      </c>
      <c r="U107" s="27">
        <f>IF(D107 = 0,O107,Q107)</f>
        <v>1.00703628529237</v>
      </c>
      <c r="V107" s="39">
        <f>S107*T107^(1-N107)</f>
        <v>2.3324702663296644</v>
      </c>
      <c r="W107" s="38">
        <f>S107*U107^(N107+1)</f>
        <v>2.3766055276476772</v>
      </c>
      <c r="X107" s="44">
        <f>0.5 * (D107-MAX($D$3:$D$161))/(MIN($D$3:$D$161)-MAX($D$3:$D$161)) + 0.75</f>
        <v>0.78272411642771322</v>
      </c>
      <c r="Y107" s="44">
        <f>AVERAGE(D107, F107, G107, H107, I107, J107, K107)</f>
        <v>0.47100823941386133</v>
      </c>
      <c r="Z107" s="22">
        <f>AI107^N107</f>
        <v>1</v>
      </c>
      <c r="AA107" s="22">
        <f>(Z107+AB107)/2</f>
        <v>1</v>
      </c>
      <c r="AB107" s="22">
        <f>AM107^N107</f>
        <v>1</v>
      </c>
      <c r="AC107" s="22">
        <v>1</v>
      </c>
      <c r="AD107" s="22">
        <v>1</v>
      </c>
      <c r="AE107" s="22">
        <v>1</v>
      </c>
      <c r="AF107" s="22">
        <f>PERCENTILE($L$2:$L$161, 0.05)</f>
        <v>3.1959274844086248E-2</v>
      </c>
      <c r="AG107" s="22">
        <f>PERCENTILE($L$2:$L$161, 0.95)</f>
        <v>0.96084751578162397</v>
      </c>
      <c r="AH107" s="22">
        <f>MIN(MAX(L107,AF107), AG107)</f>
        <v>0.45540565878194</v>
      </c>
      <c r="AI107" s="22">
        <f>AH107-$AH$162+1</f>
        <v>1.4234463839378537</v>
      </c>
      <c r="AJ107" s="22">
        <f>PERCENTILE($M$2:$M$161, 0.02)</f>
        <v>-1.0036119965489139</v>
      </c>
      <c r="AK107" s="22">
        <f>PERCENTILE($M$2:$M$161, 0.98)</f>
        <v>1.7030888460407052</v>
      </c>
      <c r="AL107" s="22">
        <f>MIN(MAX(M107,AJ107), AK107)</f>
        <v>-3.7620656851578498E-2</v>
      </c>
      <c r="AM107" s="22">
        <f>AL107-$AL$162 + 1</f>
        <v>1.9659913396973354</v>
      </c>
      <c r="AN107" s="46">
        <v>0</v>
      </c>
      <c r="AO107" s="77">
        <v>0</v>
      </c>
      <c r="AP107" s="77">
        <v>0</v>
      </c>
      <c r="AQ107" s="21">
        <v>1</v>
      </c>
      <c r="AR107" s="17">
        <f>(AI107^4)*AB107*AE107*AN107</f>
        <v>0</v>
      </c>
      <c r="AS107" s="17">
        <f>(AM107^4) *Z107*AC107*AO107</f>
        <v>0</v>
      </c>
      <c r="AT107" s="17">
        <f>(AM107^4)*AA107*AP107*AQ107</f>
        <v>0</v>
      </c>
      <c r="AU107" s="17">
        <f>MIN(AR107, 0.05*AR$162)</f>
        <v>0</v>
      </c>
      <c r="AV107" s="17">
        <f>MIN(AS107, 0.05*AS$162)</f>
        <v>0</v>
      </c>
      <c r="AW107" s="17">
        <f>MIN(AT107, 0.05*AT$162)</f>
        <v>0</v>
      </c>
      <c r="AX107" s="14">
        <f>AU107/$AU$162</f>
        <v>0</v>
      </c>
      <c r="AY107" s="14">
        <f>AV107/$AV$162</f>
        <v>0</v>
      </c>
      <c r="AZ107" s="62">
        <f>AW107/$AW$162</f>
        <v>0</v>
      </c>
      <c r="BA107" s="21">
        <f>N107</f>
        <v>0</v>
      </c>
      <c r="BB107" s="84">
        <v>0</v>
      </c>
      <c r="BC107" s="15">
        <f>$D$168*AX107</f>
        <v>0</v>
      </c>
      <c r="BD107" s="19">
        <f>BC107-BB107</f>
        <v>0</v>
      </c>
      <c r="BE107" s="58">
        <f>(IF(BD107 &gt; 0, V107, W107))</f>
        <v>2.3766055276476772</v>
      </c>
      <c r="BF107" s="58">
        <f>IF(BD107&gt;0, S107*(T107^(2-N107)), S107*(U107^(N107 + 2)))</f>
        <v>2.39332800216763</v>
      </c>
      <c r="BG107" s="46">
        <f>BD107/BE107</f>
        <v>0</v>
      </c>
      <c r="BH107" s="59" t="e">
        <f>BB107/BC107</f>
        <v>#DIV/0!</v>
      </c>
      <c r="BI107" s="84">
        <v>0</v>
      </c>
      <c r="BJ107" s="84">
        <v>101</v>
      </c>
      <c r="BK107" s="84">
        <v>0</v>
      </c>
      <c r="BL107" s="10">
        <f>SUM(BI107:BK107)</f>
        <v>101</v>
      </c>
      <c r="BM107" s="15">
        <f>AY107*$D$167</f>
        <v>0</v>
      </c>
      <c r="BN107" s="9">
        <f>BM107-BL107</f>
        <v>-101</v>
      </c>
      <c r="BO107" s="48">
        <f>IF(BN107&gt;0,V107,W107)</f>
        <v>2.3766055276476772</v>
      </c>
      <c r="BP107" s="48">
        <f xml:space="preserve"> IF(BN107 &gt;0, S107*T107^(2-N107), S107*U107^(N107+2))</f>
        <v>2.39332800216763</v>
      </c>
      <c r="BQ107" s="48">
        <f>IF(BN107&gt;0, S107*T107^(3-N107), S107*U107^(N107+3))</f>
        <v>2.4101681407890991</v>
      </c>
      <c r="BR107" s="46">
        <f>BN107/BP107</f>
        <v>-42.200651105291293</v>
      </c>
      <c r="BS107" s="59" t="e">
        <f>BL107/BM107</f>
        <v>#DIV/0!</v>
      </c>
      <c r="BT107" s="16">
        <f>BB107+BL107+BV107</f>
        <v>103</v>
      </c>
      <c r="BU107" s="64">
        <f>BC107+BM107+BW107</f>
        <v>0</v>
      </c>
      <c r="BV107" s="84">
        <v>2</v>
      </c>
      <c r="BW107" s="15">
        <f>AZ107*$D$170</f>
        <v>0</v>
      </c>
      <c r="BX107" s="37">
        <f>BW107-BV107</f>
        <v>-2</v>
      </c>
      <c r="BY107" s="51">
        <f>BX107*(BX107&lt;&gt;0)</f>
        <v>-2</v>
      </c>
      <c r="BZ107" s="26">
        <f>BY107/$BY$162</f>
        <v>-1.5649452269170584E-3</v>
      </c>
      <c r="CA107" s="47">
        <f>BZ107 * $BX$162</f>
        <v>-1.9999999999999998</v>
      </c>
      <c r="CB107" s="48">
        <f>IF(CA107&gt;0, V107, W107)</f>
        <v>2.3766055276476772</v>
      </c>
      <c r="CC107" s="48">
        <f>IF(BX107&gt;0, S107*T107^(2-N107), S107*U107^(N107+2))</f>
        <v>2.39332800216763</v>
      </c>
      <c r="CD107" s="60">
        <f>CA107/CB107</f>
        <v>-0.84153637477211674</v>
      </c>
      <c r="CE107" s="61">
        <v>0</v>
      </c>
      <c r="CF107" s="15">
        <f>AZ107*$CE$165</f>
        <v>0</v>
      </c>
      <c r="CG107" s="37">
        <f>CF107-CE107</f>
        <v>0</v>
      </c>
      <c r="CH107" s="51">
        <f>CG107*(CG107&lt;&gt;0)</f>
        <v>0</v>
      </c>
      <c r="CI107" s="26">
        <f>CH107/$CH$162</f>
        <v>0</v>
      </c>
      <c r="CJ107" s="47">
        <f>CI107 * $CG$162</f>
        <v>0</v>
      </c>
      <c r="CK107" s="48">
        <f>IF(CA107&gt;0,V107,W107)</f>
        <v>2.3766055276476772</v>
      </c>
      <c r="CL107" s="60">
        <f>CJ107/CK107</f>
        <v>0</v>
      </c>
      <c r="CM107" s="65">
        <f>N107</f>
        <v>0</v>
      </c>
      <c r="CN107" s="73">
        <f>BT107+BV107</f>
        <v>105</v>
      </c>
      <c r="CO107">
        <f>E107/$E$162</f>
        <v>1.1819525444050349E-3</v>
      </c>
      <c r="CP107">
        <f>MAX(0,L107)</f>
        <v>0.45540565878194</v>
      </c>
      <c r="CQ107">
        <f>CP107/$CP$162</f>
        <v>5.1018577298797222E-3</v>
      </c>
      <c r="CR107">
        <f>CO107*CQ107*AO107</f>
        <v>0</v>
      </c>
      <c r="CS107">
        <f>CR107/$CR$162</f>
        <v>0</v>
      </c>
      <c r="CT107" s="1">
        <f>$CT$164*CS107</f>
        <v>0</v>
      </c>
      <c r="CU107" s="84">
        <v>0</v>
      </c>
      <c r="CV107" s="1">
        <f>CT107-CU107</f>
        <v>0</v>
      </c>
      <c r="CW107" t="e">
        <f>CU107/CT107</f>
        <v>#DIV/0!</v>
      </c>
    </row>
    <row r="108" spans="1:101" x14ac:dyDescent="0.2">
      <c r="A108" s="30" t="s">
        <v>310</v>
      </c>
      <c r="B108">
        <v>1</v>
      </c>
      <c r="C108">
        <v>1</v>
      </c>
      <c r="D108">
        <v>0.99880143827407097</v>
      </c>
      <c r="E108">
        <v>1.19856172592891E-3</v>
      </c>
      <c r="F108">
        <v>0.98967024235200596</v>
      </c>
      <c r="G108">
        <v>0.34088200238379002</v>
      </c>
      <c r="H108">
        <v>0.97680735478478897</v>
      </c>
      <c r="I108">
        <v>0.90137902214793097</v>
      </c>
      <c r="J108">
        <v>0.938335578715216</v>
      </c>
      <c r="K108">
        <v>0.73824877997776595</v>
      </c>
      <c r="L108">
        <v>0.32204598375576399</v>
      </c>
      <c r="M108">
        <v>0.95885765750402296</v>
      </c>
      <c r="N108" s="21">
        <v>-1</v>
      </c>
      <c r="O108">
        <v>1.00987503573709</v>
      </c>
      <c r="P108">
        <v>0.99684246481581096</v>
      </c>
      <c r="Q108">
        <v>1.00678661837872</v>
      </c>
      <c r="R108">
        <v>1.0029877519261801</v>
      </c>
      <c r="S108">
        <v>24.829999923706001</v>
      </c>
      <c r="T108" s="27">
        <f>IF(C108,P108,R108)</f>
        <v>0.99684246481581096</v>
      </c>
      <c r="U108" s="27">
        <f>IF(D108 = 0,O108,Q108)</f>
        <v>1.00678661837872</v>
      </c>
      <c r="V108" s="39">
        <f>S108*T108^(1-N108)</f>
        <v>24.673444282746363</v>
      </c>
      <c r="W108" s="38">
        <f>S108*U108^(N108+1)</f>
        <v>24.829999923706001</v>
      </c>
      <c r="X108" s="44">
        <f>0.5 * (D108-MAX($D$3:$D$161))/(MIN($D$3:$D$161)-MAX($D$3:$D$161)) + 0.75</f>
        <v>0.75</v>
      </c>
      <c r="Y108" s="44">
        <f>AVERAGE(D108, F108, G108, H108, I108, J108, K108)</f>
        <v>0.84058920266222414</v>
      </c>
      <c r="Z108" s="22">
        <f>AI108^N108</f>
        <v>0.77514169636210251</v>
      </c>
      <c r="AA108" s="22">
        <f>(Z108+AB108)/2</f>
        <v>0.55634894834351301</v>
      </c>
      <c r="AB108" s="22">
        <f>AM108^N108</f>
        <v>0.33755620032492351</v>
      </c>
      <c r="AC108" s="22">
        <v>1</v>
      </c>
      <c r="AD108" s="22">
        <v>1</v>
      </c>
      <c r="AE108" s="22">
        <v>1</v>
      </c>
      <c r="AF108" s="22">
        <f>PERCENTILE($L$2:$L$161, 0.05)</f>
        <v>3.1959274844086248E-2</v>
      </c>
      <c r="AG108" s="22">
        <f>PERCENTILE($L$2:$L$161, 0.95)</f>
        <v>0.96084751578162397</v>
      </c>
      <c r="AH108" s="22">
        <f>MIN(MAX(L108,AF108), AG108)</f>
        <v>0.32204598375576399</v>
      </c>
      <c r="AI108" s="22">
        <f>AH108-$AH$162+1</f>
        <v>1.2900867089116779</v>
      </c>
      <c r="AJ108" s="22">
        <f>PERCENTILE($M$2:$M$161, 0.02)</f>
        <v>-1.0036119965489139</v>
      </c>
      <c r="AK108" s="22">
        <f>PERCENTILE($M$2:$M$161, 0.98)</f>
        <v>1.7030888460407052</v>
      </c>
      <c r="AL108" s="22">
        <f>MIN(MAX(M108,AJ108), AK108)</f>
        <v>0.95885765750402296</v>
      </c>
      <c r="AM108" s="22">
        <f>AL108-$AL$162 + 1</f>
        <v>2.9624696540529367</v>
      </c>
      <c r="AN108" s="46">
        <v>0</v>
      </c>
      <c r="AO108" s="68">
        <v>0.64</v>
      </c>
      <c r="AP108" s="49">
        <v>1</v>
      </c>
      <c r="AQ108" s="21">
        <v>1</v>
      </c>
      <c r="AR108" s="17">
        <f>(AI108^4)*AB108*AE108*AN108</f>
        <v>0</v>
      </c>
      <c r="AS108" s="17">
        <f>(AM108^4) *Z108*AC108*AO108</f>
        <v>38.20997156382316</v>
      </c>
      <c r="AT108" s="17">
        <f>(AM108^4)*AA108*AP108*AQ108</f>
        <v>42.851192553602274</v>
      </c>
      <c r="AU108" s="17">
        <f>MIN(AR108, 0.05*AR$162)</f>
        <v>0</v>
      </c>
      <c r="AV108" s="17">
        <f>MIN(AS108, 0.05*AS$162)</f>
        <v>38.20997156382316</v>
      </c>
      <c r="AW108" s="17">
        <f>MIN(AT108, 0.05*AT$162)</f>
        <v>42.851192553602274</v>
      </c>
      <c r="AX108" s="14">
        <f>AU108/$AU$162</f>
        <v>0</v>
      </c>
      <c r="AY108" s="14">
        <f>AV108/$AV$162</f>
        <v>1.0700936660078269E-2</v>
      </c>
      <c r="AZ108" s="62">
        <f>AW108/$AW$162</f>
        <v>9.5404944972643253E-3</v>
      </c>
      <c r="BA108" s="21">
        <f>N108</f>
        <v>-1</v>
      </c>
      <c r="BB108" s="84">
        <v>0</v>
      </c>
      <c r="BC108" s="15">
        <f>$D$168*AX108</f>
        <v>0</v>
      </c>
      <c r="BD108" s="19">
        <f>BC108-BB108</f>
        <v>0</v>
      </c>
      <c r="BE108" s="58">
        <f>(IF(BD108 &gt; 0, V108, W108))</f>
        <v>24.829999923706001</v>
      </c>
      <c r="BF108" s="58">
        <f>IF(BD108&gt;0, S108*(T108^(2-N108)), S108*(U108^(N108 + 2)))</f>
        <v>24.998511657531839</v>
      </c>
      <c r="BG108" s="46">
        <f>BD108/BE108</f>
        <v>0</v>
      </c>
      <c r="BH108" s="59" t="e">
        <f>BB108/BC108</f>
        <v>#DIV/0!</v>
      </c>
      <c r="BI108" s="84">
        <v>0</v>
      </c>
      <c r="BJ108" s="84">
        <v>0</v>
      </c>
      <c r="BK108" s="84">
        <v>0</v>
      </c>
      <c r="BL108" s="10">
        <f>SUM(BI108:BK108)</f>
        <v>0</v>
      </c>
      <c r="BM108" s="15">
        <f>AY108*$D$167</f>
        <v>2043.6648833417478</v>
      </c>
      <c r="BN108" s="9">
        <f>BM108-BL108</f>
        <v>2043.6648833417478</v>
      </c>
      <c r="BO108" s="48">
        <f>IF(BN108&gt;0,V108,W108)</f>
        <v>24.673444282746363</v>
      </c>
      <c r="BP108" s="48">
        <f xml:space="preserve"> IF(BN108 &gt;0, S108*T108^(2-N108), S108*U108^(N108+2))</f>
        <v>24.595537014308466</v>
      </c>
      <c r="BQ108" s="48">
        <f>IF(BN108&gt;0, S108*T108^(3-N108), S108*U108^(N108+3))</f>
        <v>24.51787574081176</v>
      </c>
      <c r="BR108" s="46">
        <f>BN108/BP108</f>
        <v>83.090882795234137</v>
      </c>
      <c r="BS108" s="59">
        <f>BL108/BM108</f>
        <v>0</v>
      </c>
      <c r="BT108" s="16">
        <f>BB108+BL108+BV108</f>
        <v>0</v>
      </c>
      <c r="BU108" s="64">
        <f>BC108+BM108+BW108</f>
        <v>2139.3846646328006</v>
      </c>
      <c r="BV108" s="84">
        <v>0</v>
      </c>
      <c r="BW108" s="15">
        <f>AZ108*$D$170</f>
        <v>95.719781291052982</v>
      </c>
      <c r="BX108" s="37">
        <f>BW108-BV108</f>
        <v>95.719781291052982</v>
      </c>
      <c r="BY108" s="51">
        <f>BX108*(BX108&lt;&gt;0)</f>
        <v>95.719781291052982</v>
      </c>
      <c r="BZ108" s="26">
        <f>BY108/$BY$162</f>
        <v>7.4898107426489058E-2</v>
      </c>
      <c r="CA108" s="47">
        <f>BZ108 * $BX$162</f>
        <v>95.719781291052982</v>
      </c>
      <c r="CB108" s="48">
        <f>IF(CA108&gt;0, V108, W108)</f>
        <v>24.673444282746363</v>
      </c>
      <c r="CC108" s="48">
        <f>IF(BX108&gt;0, S108*T108^(2-N108), S108*U108^(N108+2))</f>
        <v>24.595537014308466</v>
      </c>
      <c r="CD108" s="60">
        <f>CA108/CB108</f>
        <v>3.8794657200732967</v>
      </c>
      <c r="CE108" s="61">
        <v>0</v>
      </c>
      <c r="CF108" s="15">
        <f>AZ108*$CE$165</f>
        <v>61.316758133917816</v>
      </c>
      <c r="CG108" s="37">
        <f>CF108-CE108</f>
        <v>61.316758133917816</v>
      </c>
      <c r="CH108" s="51">
        <f>CG108*(CG108&lt;&gt;0)</f>
        <v>61.316758133917816</v>
      </c>
      <c r="CI108" s="26">
        <f>CH108/$CH$162</f>
        <v>9.540494497264327E-3</v>
      </c>
      <c r="CJ108" s="47">
        <f>CI108 * $CG$162</f>
        <v>61.316758133917816</v>
      </c>
      <c r="CK108" s="48">
        <f>IF(CA108&gt;0,V108,W108)</f>
        <v>24.673444282746363</v>
      </c>
      <c r="CL108" s="60">
        <f>CJ108/CK108</f>
        <v>2.4851316837347825</v>
      </c>
      <c r="CM108" s="65">
        <f>N108</f>
        <v>-1</v>
      </c>
      <c r="CN108" s="73">
        <f>BT108+BV108</f>
        <v>0</v>
      </c>
      <c r="CO108">
        <f>E108/$E$162</f>
        <v>2.1629364987959526E-5</v>
      </c>
      <c r="CP108">
        <f>MAX(0,L108)</f>
        <v>0.32204598375576399</v>
      </c>
      <c r="CQ108">
        <f>CP108/$CP$162</f>
        <v>3.6078444786910089E-3</v>
      </c>
      <c r="CR108">
        <f>CO108*CQ108*AO108</f>
        <v>4.9942646431617535E-8</v>
      </c>
      <c r="CS108">
        <f>CR108/$CR$162</f>
        <v>1.0878638390628492E-5</v>
      </c>
      <c r="CT108" s="1">
        <f>$CT$164*CS108</f>
        <v>0.88526007767578418</v>
      </c>
      <c r="CU108" s="84">
        <v>0</v>
      </c>
      <c r="CV108" s="1">
        <f>CT108-CU108</f>
        <v>0.88526007767578418</v>
      </c>
      <c r="CW108">
        <f>CU108/CT108</f>
        <v>0</v>
      </c>
    </row>
    <row r="109" spans="1:101" x14ac:dyDescent="0.2">
      <c r="A109" s="30" t="s">
        <v>208</v>
      </c>
      <c r="B109">
        <v>1</v>
      </c>
      <c r="C109">
        <v>1</v>
      </c>
      <c r="D109">
        <v>0.21773871354374699</v>
      </c>
      <c r="E109">
        <v>0.78226128645625204</v>
      </c>
      <c r="F109">
        <v>0.90862137465236303</v>
      </c>
      <c r="G109">
        <v>0.26023043305522398</v>
      </c>
      <c r="H109">
        <v>0.121604680317592</v>
      </c>
      <c r="I109">
        <v>0.12661930631007101</v>
      </c>
      <c r="J109">
        <v>0.12408666433534001</v>
      </c>
      <c r="K109">
        <v>0.24563927869978799</v>
      </c>
      <c r="L109">
        <v>0.68500319970742696</v>
      </c>
      <c r="M109">
        <v>1.2230152105237899</v>
      </c>
      <c r="N109" s="21">
        <v>0</v>
      </c>
      <c r="O109">
        <v>1.0153403492550901</v>
      </c>
      <c r="P109">
        <v>0.99006623457640996</v>
      </c>
      <c r="Q109">
        <v>1.0018560121332201</v>
      </c>
      <c r="R109">
        <v>1.0031660981559101</v>
      </c>
      <c r="S109">
        <v>9.3599996566772408</v>
      </c>
      <c r="T109" s="27">
        <f>IF(C109,P109,R109)</f>
        <v>0.99006623457640996</v>
      </c>
      <c r="U109" s="27">
        <f>IF(D109 = 0,O109,Q109)</f>
        <v>1.0018560121332201</v>
      </c>
      <c r="V109" s="39">
        <f>S109*T109^(1-N109)</f>
        <v>9.2670196157229263</v>
      </c>
      <c r="W109" s="38">
        <f>S109*U109^(N109+1)</f>
        <v>9.3773719296069693</v>
      </c>
      <c r="X109" s="44">
        <f>0.5 * (D109-MAX($D$3:$D$161))/(MIN($D$3:$D$161)-MAX($D$3:$D$161)) + 0.75</f>
        <v>1.1475193167954456</v>
      </c>
      <c r="Y109" s="44">
        <f>AVERAGE(D109, F109, G109, H109, I109, J109, K109)</f>
        <v>0.28636292155916071</v>
      </c>
      <c r="Z109" s="22">
        <f>AI109^N109</f>
        <v>1</v>
      </c>
      <c r="AA109" s="22">
        <f>(Z109+AB109)/2</f>
        <v>1</v>
      </c>
      <c r="AB109" s="22">
        <f>AM109^N109</f>
        <v>1</v>
      </c>
      <c r="AC109" s="22">
        <v>1</v>
      </c>
      <c r="AD109" s="22">
        <v>1</v>
      </c>
      <c r="AE109" s="22">
        <v>1</v>
      </c>
      <c r="AF109" s="22">
        <f>PERCENTILE($L$2:$L$161, 0.05)</f>
        <v>3.1959274844086248E-2</v>
      </c>
      <c r="AG109" s="22">
        <f>PERCENTILE($L$2:$L$161, 0.95)</f>
        <v>0.96084751578162397</v>
      </c>
      <c r="AH109" s="22">
        <f>MIN(MAX(L109,AF109), AG109)</f>
        <v>0.68500319970742696</v>
      </c>
      <c r="AI109" s="22">
        <f>AH109-$AH$162+1</f>
        <v>1.6530439248633408</v>
      </c>
      <c r="AJ109" s="22">
        <f>PERCENTILE($M$2:$M$161, 0.02)</f>
        <v>-1.0036119965489139</v>
      </c>
      <c r="AK109" s="22">
        <f>PERCENTILE($M$2:$M$161, 0.98)</f>
        <v>1.7030888460407052</v>
      </c>
      <c r="AL109" s="22">
        <f>MIN(MAX(M109,AJ109), AK109)</f>
        <v>1.2230152105237899</v>
      </c>
      <c r="AM109" s="22">
        <f>AL109-$AL$162 + 1</f>
        <v>3.2266272070727036</v>
      </c>
      <c r="AN109" s="46">
        <v>0</v>
      </c>
      <c r="AO109" s="77">
        <v>0</v>
      </c>
      <c r="AP109" s="77">
        <v>0</v>
      </c>
      <c r="AQ109" s="21">
        <v>1</v>
      </c>
      <c r="AR109" s="17">
        <f>(AI109^4)*AB109*AE109*AN109</f>
        <v>0</v>
      </c>
      <c r="AS109" s="17">
        <f>(AM109^4) *Z109*AC109*AO109</f>
        <v>0</v>
      </c>
      <c r="AT109" s="17">
        <f>(AM109^4)*AA109*AP109*AQ109</f>
        <v>0</v>
      </c>
      <c r="AU109" s="17">
        <f>MIN(AR109, 0.05*AR$162)</f>
        <v>0</v>
      </c>
      <c r="AV109" s="17">
        <f>MIN(AS109, 0.05*AS$162)</f>
        <v>0</v>
      </c>
      <c r="AW109" s="17">
        <f>MIN(AT109, 0.05*AT$162)</f>
        <v>0</v>
      </c>
      <c r="AX109" s="14">
        <f>AU109/$AU$162</f>
        <v>0</v>
      </c>
      <c r="AY109" s="14">
        <f>AV109/$AV$162</f>
        <v>0</v>
      </c>
      <c r="AZ109" s="62">
        <f>AW109/$AW$162</f>
        <v>0</v>
      </c>
      <c r="BA109" s="21">
        <f>N109</f>
        <v>0</v>
      </c>
      <c r="BB109" s="84">
        <v>0</v>
      </c>
      <c r="BC109" s="15">
        <f>$D$168*AX109</f>
        <v>0</v>
      </c>
      <c r="BD109" s="19">
        <f>BC109-BB109</f>
        <v>0</v>
      </c>
      <c r="BE109" s="58">
        <f>(IF(BD109 &gt; 0, V109, W109))</f>
        <v>9.3773719296069693</v>
      </c>
      <c r="BF109" s="58">
        <f>IF(BD109&gt;0, S109*(T109^(2-N109)), S109*(U109^(N109 + 2)))</f>
        <v>9.3947764456860376</v>
      </c>
      <c r="BG109" s="46">
        <f>BD109/BE109</f>
        <v>0</v>
      </c>
      <c r="BH109" s="59" t="e">
        <f>BB109/BC109</f>
        <v>#DIV/0!</v>
      </c>
      <c r="BI109" s="84">
        <v>0</v>
      </c>
      <c r="BJ109" s="84">
        <v>2106</v>
      </c>
      <c r="BK109" s="84">
        <v>0</v>
      </c>
      <c r="BL109" s="10">
        <f>SUM(BI109:BK109)</f>
        <v>2106</v>
      </c>
      <c r="BM109" s="15">
        <f>AY109*$D$167</f>
        <v>0</v>
      </c>
      <c r="BN109" s="9">
        <f>BM109-BL109</f>
        <v>-2106</v>
      </c>
      <c r="BO109" s="48">
        <f>IF(BN109&gt;0,V109,W109)</f>
        <v>9.3773719296069693</v>
      </c>
      <c r="BP109" s="48">
        <f xml:space="preserve"> IF(BN109 &gt;0, S109*T109^(2-N109), S109*U109^(N109+2))</f>
        <v>9.3947764456860376</v>
      </c>
      <c r="BQ109" s="48">
        <f>IF(BN109&gt;0, S109*T109^(3-N109), S109*U109^(N109+3))</f>
        <v>9.4122132647581207</v>
      </c>
      <c r="BR109" s="46">
        <f>BN109/BP109</f>
        <v>-224.16712224877352</v>
      </c>
      <c r="BS109" s="59" t="e">
        <f>BL109/BM109</f>
        <v>#DIV/0!</v>
      </c>
      <c r="BT109" s="16">
        <f>BB109+BL109+BV109</f>
        <v>2238</v>
      </c>
      <c r="BU109" s="64">
        <f>BC109+BM109+BW109</f>
        <v>0</v>
      </c>
      <c r="BV109" s="84">
        <v>132</v>
      </c>
      <c r="BW109" s="15">
        <f>AZ109*$D$170</f>
        <v>0</v>
      </c>
      <c r="BX109" s="37">
        <f>BW109-BV109</f>
        <v>-132</v>
      </c>
      <c r="BY109" s="51">
        <f>BX109*(BX109&lt;&gt;0)</f>
        <v>-132</v>
      </c>
      <c r="BZ109" s="26">
        <f>BY109/$BY$162</f>
        <v>-0.10328638497652586</v>
      </c>
      <c r="CA109" s="47">
        <f>BZ109 * $BX$162</f>
        <v>-132</v>
      </c>
      <c r="CB109" s="48">
        <f>IF(CA109&gt;0, V109, W109)</f>
        <v>9.3773719296069693</v>
      </c>
      <c r="CC109" s="48">
        <f>IF(BX109&gt;0, S109*T109^(2-N109), S109*U109^(N109+2))</f>
        <v>9.3947764456860376</v>
      </c>
      <c r="CD109" s="60">
        <f>CA109/CB109</f>
        <v>-14.076438579047858</v>
      </c>
      <c r="CE109" s="61">
        <v>0</v>
      </c>
      <c r="CF109" s="15">
        <f>AZ109*$CE$165</f>
        <v>0</v>
      </c>
      <c r="CG109" s="37">
        <f>CF109-CE109</f>
        <v>0</v>
      </c>
      <c r="CH109" s="51">
        <f>CG109*(CG109&lt;&gt;0)</f>
        <v>0</v>
      </c>
      <c r="CI109" s="26">
        <f>CH109/$CH$162</f>
        <v>0</v>
      </c>
      <c r="CJ109" s="47">
        <f>CI109 * $CG$162</f>
        <v>0</v>
      </c>
      <c r="CK109" s="48">
        <f>IF(CA109&gt;0,V109,W109)</f>
        <v>9.3773719296069693</v>
      </c>
      <c r="CL109" s="60">
        <f>CJ109/CK109</f>
        <v>0</v>
      </c>
      <c r="CM109" s="65">
        <f>N109</f>
        <v>0</v>
      </c>
      <c r="CN109" s="73">
        <f>BT109+BV109</f>
        <v>2370</v>
      </c>
      <c r="CO109">
        <f>E109/$E$162</f>
        <v>1.4116765548807952E-2</v>
      </c>
      <c r="CP109">
        <f>MAX(0,L109)</f>
        <v>0.68500319970742696</v>
      </c>
      <c r="CQ109">
        <f>CP109/$CP$162</f>
        <v>7.6740128323549758E-3</v>
      </c>
      <c r="CR109">
        <f>CO109*CQ109*AO109</f>
        <v>0</v>
      </c>
      <c r="CS109">
        <f>CR109/$CR$162</f>
        <v>0</v>
      </c>
      <c r="CT109" s="1">
        <f>$CT$164*CS109</f>
        <v>0</v>
      </c>
      <c r="CU109" s="84">
        <v>0</v>
      </c>
      <c r="CV109" s="1">
        <f>CT109-CU109</f>
        <v>0</v>
      </c>
      <c r="CW109" t="e">
        <f>CU109/CT109</f>
        <v>#DIV/0!</v>
      </c>
    </row>
    <row r="110" spans="1:101" x14ac:dyDescent="0.2">
      <c r="A110" s="30" t="s">
        <v>232</v>
      </c>
      <c r="B110">
        <v>1</v>
      </c>
      <c r="C110">
        <v>1</v>
      </c>
      <c r="D110">
        <v>0.87286063569682104</v>
      </c>
      <c r="E110">
        <v>0.12713936430317799</v>
      </c>
      <c r="F110">
        <v>0.96754807692307598</v>
      </c>
      <c r="G110">
        <v>0.34495192307692302</v>
      </c>
      <c r="H110">
        <v>0.71045197740112997</v>
      </c>
      <c r="I110">
        <v>0.69209039548022599</v>
      </c>
      <c r="J110">
        <v>0.70121108805355903</v>
      </c>
      <c r="K110">
        <v>0.63647620000597604</v>
      </c>
      <c r="L110">
        <v>0.15615637749312</v>
      </c>
      <c r="M110">
        <v>0.79211570682041099</v>
      </c>
      <c r="N110" s="21">
        <v>0</v>
      </c>
      <c r="O110">
        <v>1.0226555690141601</v>
      </c>
      <c r="P110">
        <v>0.98972852092739305</v>
      </c>
      <c r="Q110">
        <v>1.01000002452305</v>
      </c>
      <c r="R110">
        <v>0.98582992492903598</v>
      </c>
      <c r="S110">
        <v>11.6300001144409</v>
      </c>
      <c r="T110" s="27">
        <f>IF(C110,P110,R110)</f>
        <v>0.98972852092739305</v>
      </c>
      <c r="U110" s="27">
        <f>IF(D110 = 0,O110,Q110)</f>
        <v>1.01000002452305</v>
      </c>
      <c r="V110" s="39">
        <f>S110*T110^(1-N110)</f>
        <v>11.510542811651003</v>
      </c>
      <c r="W110" s="38">
        <f>S110*U110^(N110+1)</f>
        <v>11.746300400788384</v>
      </c>
      <c r="X110" s="44">
        <f>0.5 * (D110-MAX($D$3:$D$161))/(MIN($D$3:$D$161)-MAX($D$3:$D$161)) + 0.75</f>
        <v>0.81409715918073533</v>
      </c>
      <c r="Y110" s="44">
        <f>AVERAGE(D110, F110, G110, H110, I110, J110, K110)</f>
        <v>0.70365575666253011</v>
      </c>
      <c r="Z110" s="22">
        <f>AI110^N110</f>
        <v>1</v>
      </c>
      <c r="AA110" s="22">
        <f>(Z110+AB110)/2</f>
        <v>1</v>
      </c>
      <c r="AB110" s="22">
        <f>AM110^N110</f>
        <v>1</v>
      </c>
      <c r="AC110" s="22">
        <v>1</v>
      </c>
      <c r="AD110" s="22">
        <v>1</v>
      </c>
      <c r="AE110" s="22">
        <v>1</v>
      </c>
      <c r="AF110" s="22">
        <f>PERCENTILE($L$2:$L$161, 0.05)</f>
        <v>3.1959274844086248E-2</v>
      </c>
      <c r="AG110" s="22">
        <f>PERCENTILE($L$2:$L$161, 0.95)</f>
        <v>0.96084751578162397</v>
      </c>
      <c r="AH110" s="22">
        <f>MIN(MAX(L110,AF110), AG110)</f>
        <v>0.15615637749312</v>
      </c>
      <c r="AI110" s="22">
        <f>AH110-$AH$162+1</f>
        <v>1.1241971026490338</v>
      </c>
      <c r="AJ110" s="22">
        <f>PERCENTILE($M$2:$M$161, 0.02)</f>
        <v>-1.0036119965489139</v>
      </c>
      <c r="AK110" s="22">
        <f>PERCENTILE($M$2:$M$161, 0.98)</f>
        <v>1.7030888460407052</v>
      </c>
      <c r="AL110" s="22">
        <f>MIN(MAX(M110,AJ110), AK110)</f>
        <v>0.79211570682041099</v>
      </c>
      <c r="AM110" s="22">
        <f>AL110-$AL$162 + 1</f>
        <v>2.7957277033693249</v>
      </c>
      <c r="AN110" s="46">
        <v>0</v>
      </c>
      <c r="AO110" s="68">
        <v>0.64</v>
      </c>
      <c r="AP110" s="49">
        <v>1</v>
      </c>
      <c r="AQ110" s="21">
        <v>1</v>
      </c>
      <c r="AR110" s="17">
        <f>(AI110^4)*AB110*AE110*AN110</f>
        <v>0</v>
      </c>
      <c r="AS110" s="17">
        <f>(AM110^4) *Z110*AC110*AO110</f>
        <v>39.098442177842664</v>
      </c>
      <c r="AT110" s="17">
        <f>(AM110^4)*AA110*AP110*AQ110</f>
        <v>61.09131590287916</v>
      </c>
      <c r="AU110" s="17">
        <f>MIN(AR110, 0.05*AR$162)</f>
        <v>0</v>
      </c>
      <c r="AV110" s="17">
        <f>MIN(AS110, 0.05*AS$162)</f>
        <v>39.098442177842664</v>
      </c>
      <c r="AW110" s="17">
        <f>MIN(AT110, 0.05*AT$162)</f>
        <v>61.09131590287916</v>
      </c>
      <c r="AX110" s="14">
        <f>AU110/$AU$162</f>
        <v>0</v>
      </c>
      <c r="AY110" s="14">
        <f>AV110/$AV$162</f>
        <v>1.094975829945277E-2</v>
      </c>
      <c r="AZ110" s="62">
        <f>AW110/$AW$162</f>
        <v>1.3601520248776804E-2</v>
      </c>
      <c r="BA110" s="21">
        <f>N110</f>
        <v>0</v>
      </c>
      <c r="BB110" s="84">
        <v>0</v>
      </c>
      <c r="BC110" s="15">
        <f>$D$168*AX110</f>
        <v>0</v>
      </c>
      <c r="BD110" s="19">
        <f>BC110-BB110</f>
        <v>0</v>
      </c>
      <c r="BE110" s="58">
        <f>(IF(BD110 &gt; 0, V110, W110))</f>
        <v>11.746300400788384</v>
      </c>
      <c r="BF110" s="58">
        <f>IF(BD110&gt;0, S110*(T110^(2-N110)), S110*(U110^(N110 + 2)))</f>
        <v>11.86376369285138</v>
      </c>
      <c r="BG110" s="46">
        <f>BD110/BE110</f>
        <v>0</v>
      </c>
      <c r="BH110" s="59" t="e">
        <f>BB110/BC110</f>
        <v>#DIV/0!</v>
      </c>
      <c r="BI110" s="84">
        <v>0</v>
      </c>
      <c r="BJ110" s="84">
        <v>58</v>
      </c>
      <c r="BK110" s="84">
        <v>0</v>
      </c>
      <c r="BL110" s="10">
        <f>SUM(BI110:BK110)</f>
        <v>58</v>
      </c>
      <c r="BM110" s="15">
        <f>AY110*$D$167</f>
        <v>2091.1848400294903</v>
      </c>
      <c r="BN110" s="9">
        <f>BM110-BL110</f>
        <v>2033.1848400294903</v>
      </c>
      <c r="BO110" s="48">
        <f>IF(BN110&gt;0,V110,W110)</f>
        <v>11.510542811651003</v>
      </c>
      <c r="BP110" s="48">
        <f xml:space="preserve"> IF(BN110 &gt;0, S110*T110^(2-N110), S110*U110^(N110+2))</f>
        <v>11.392312512046786</v>
      </c>
      <c r="BQ110" s="48">
        <f>IF(BN110&gt;0, S110*T110^(3-N110), S110*U110^(N110+3))</f>
        <v>11.275296612490699</v>
      </c>
      <c r="BR110" s="46">
        <f>BN110/BP110</f>
        <v>178.46989694844675</v>
      </c>
      <c r="BS110" s="59">
        <f>BL110/BM110</f>
        <v>2.7735472680254353E-2</v>
      </c>
      <c r="BT110" s="16">
        <f>BB110+BL110+BV110</f>
        <v>128</v>
      </c>
      <c r="BU110" s="64">
        <f>BC110+BM110+BW110</f>
        <v>2227.6488926854681</v>
      </c>
      <c r="BV110" s="84">
        <v>70</v>
      </c>
      <c r="BW110" s="15">
        <f>AZ110*$D$170</f>
        <v>136.46405265597767</v>
      </c>
      <c r="BX110" s="37">
        <f>BW110-BV110</f>
        <v>66.464052655977667</v>
      </c>
      <c r="BY110" s="51">
        <f>BX110*(BX110&lt;&gt;0)</f>
        <v>66.464052655977667</v>
      </c>
      <c r="BZ110" s="26">
        <f>BY110/$BY$162</f>
        <v>5.2006300982768143E-2</v>
      </c>
      <c r="CA110" s="47">
        <f>BZ110 * $BX$162</f>
        <v>66.464052655977667</v>
      </c>
      <c r="CB110" s="48">
        <f>IF(CA110&gt;0, V110, W110)</f>
        <v>11.510542811651003</v>
      </c>
      <c r="CC110" s="48">
        <f>IF(BX110&gt;0, S110*T110^(2-N110), S110*U110^(N110+2))</f>
        <v>11.392312512046786</v>
      </c>
      <c r="CD110" s="60">
        <f>CA110/CB110</f>
        <v>5.774189257929919</v>
      </c>
      <c r="CE110" s="61">
        <v>0</v>
      </c>
      <c r="CF110" s="15">
        <f>AZ110*$CE$165</f>
        <v>87.416970638888515</v>
      </c>
      <c r="CG110" s="37">
        <f>CF110-CE110</f>
        <v>87.416970638888515</v>
      </c>
      <c r="CH110" s="51">
        <f>CG110*(CG110&lt;&gt;0)</f>
        <v>87.416970638888515</v>
      </c>
      <c r="CI110" s="26">
        <f>CH110/$CH$162</f>
        <v>1.3601520248776807E-2</v>
      </c>
      <c r="CJ110" s="47">
        <f>CI110 * $CG$162</f>
        <v>87.416970638888515</v>
      </c>
      <c r="CK110" s="48">
        <f>IF(CA110&gt;0,V110,W110)</f>
        <v>11.510542811651003</v>
      </c>
      <c r="CL110" s="60">
        <f>CJ110/CK110</f>
        <v>7.5945133143855577</v>
      </c>
      <c r="CM110" s="65">
        <f>N110</f>
        <v>0</v>
      </c>
      <c r="CN110" s="73">
        <f>BT110+BV110</f>
        <v>198</v>
      </c>
      <c r="CO110">
        <f>E110/$E$162</f>
        <v>2.2943697060902944E-3</v>
      </c>
      <c r="CP110">
        <f>MAX(0,L110)</f>
        <v>0.15615637749312</v>
      </c>
      <c r="CQ110">
        <f>CP110/$CP$162</f>
        <v>1.7494021126442892E-3</v>
      </c>
      <c r="CR110">
        <f>CO110*CQ110*AO110</f>
        <v>2.5688161350537075E-6</v>
      </c>
      <c r="CS110">
        <f>CR110/$CR$162</f>
        <v>5.5954627601731758E-4</v>
      </c>
      <c r="CT110" s="1">
        <f>$CT$164*CS110</f>
        <v>45.533637757185232</v>
      </c>
      <c r="CU110" s="84">
        <v>0</v>
      </c>
      <c r="CV110" s="1">
        <f>CT110-CU110</f>
        <v>45.533637757185232</v>
      </c>
      <c r="CW110">
        <f>CU110/CT110</f>
        <v>0</v>
      </c>
    </row>
    <row r="111" spans="1:101" x14ac:dyDescent="0.2">
      <c r="A111" s="30" t="s">
        <v>114</v>
      </c>
      <c r="B111">
        <v>1</v>
      </c>
      <c r="C111">
        <v>1</v>
      </c>
      <c r="D111">
        <v>0.78332448220924</v>
      </c>
      <c r="E111">
        <v>0.216675517790759</v>
      </c>
      <c r="F111">
        <v>0.91829204006325704</v>
      </c>
      <c r="G111">
        <v>0.25303110173958798</v>
      </c>
      <c r="H111">
        <v>0.15228426395938999</v>
      </c>
      <c r="I111">
        <v>0.389734912577552</v>
      </c>
      <c r="J111">
        <v>0.24361956879764399</v>
      </c>
      <c r="K111">
        <v>0.34268474097694002</v>
      </c>
      <c r="L111">
        <v>0.46009514193950501</v>
      </c>
      <c r="M111">
        <v>-0.37893904202352602</v>
      </c>
      <c r="N111" s="21">
        <v>0</v>
      </c>
      <c r="O111">
        <v>1.01139713667541</v>
      </c>
      <c r="P111">
        <v>0.99833071973224896</v>
      </c>
      <c r="Q111">
        <v>1.0153806134697601</v>
      </c>
      <c r="R111">
        <v>0.98621822107291401</v>
      </c>
      <c r="S111">
        <v>79.480003356933594</v>
      </c>
      <c r="T111" s="27">
        <f>IF(C111,P111,R111)</f>
        <v>0.99833071973224896</v>
      </c>
      <c r="U111" s="27">
        <f>IF(D111 = 0,O111,Q111)</f>
        <v>1.0153806134697601</v>
      </c>
      <c r="V111" s="39">
        <f>S111*T111^(1-N111)</f>
        <v>79.347328955649076</v>
      </c>
      <c r="W111" s="38">
        <f>S111*U111^(N111+1)</f>
        <v>80.702454567141814</v>
      </c>
      <c r="X111" s="44">
        <f>0.5 * (D111-MAX($D$3:$D$161))/(MIN($D$3:$D$161)-MAX($D$3:$D$161)) + 0.75</f>
        <v>0.85966629138476458</v>
      </c>
      <c r="Y111" s="44">
        <f>AVERAGE(D111, F111, G111, H111, I111, J111, K111)</f>
        <v>0.44042444433194444</v>
      </c>
      <c r="Z111" s="22">
        <f>AI111^N111</f>
        <v>1</v>
      </c>
      <c r="AA111" s="22">
        <f>(Z111+AB111)/2</f>
        <v>1</v>
      </c>
      <c r="AB111" s="22">
        <f>AM111^N111</f>
        <v>1</v>
      </c>
      <c r="AC111" s="22">
        <v>1</v>
      </c>
      <c r="AD111" s="22">
        <v>1</v>
      </c>
      <c r="AE111" s="22">
        <v>1</v>
      </c>
      <c r="AF111" s="22">
        <f>PERCENTILE($L$2:$L$161, 0.05)</f>
        <v>3.1959274844086248E-2</v>
      </c>
      <c r="AG111" s="22">
        <f>PERCENTILE($L$2:$L$161, 0.95)</f>
        <v>0.96084751578162397</v>
      </c>
      <c r="AH111" s="22">
        <f>MIN(MAX(L111,AF111), AG111)</f>
        <v>0.46009514193950501</v>
      </c>
      <c r="AI111" s="22">
        <f>AH111-$AH$162+1</f>
        <v>1.4281358670954187</v>
      </c>
      <c r="AJ111" s="22">
        <f>PERCENTILE($M$2:$M$161, 0.02)</f>
        <v>-1.0036119965489139</v>
      </c>
      <c r="AK111" s="22">
        <f>PERCENTILE($M$2:$M$161, 0.98)</f>
        <v>1.7030888460407052</v>
      </c>
      <c r="AL111" s="22">
        <f>MIN(MAX(M111,AJ111), AK111)</f>
        <v>-0.37893904202352602</v>
      </c>
      <c r="AM111" s="22">
        <f>AL111-$AL$162 + 1</f>
        <v>1.624672954525388</v>
      </c>
      <c r="AN111" s="46">
        <v>1</v>
      </c>
      <c r="AO111" s="49">
        <v>1</v>
      </c>
      <c r="AP111" s="49">
        <v>1</v>
      </c>
      <c r="AQ111" s="21">
        <v>1</v>
      </c>
      <c r="AR111" s="17">
        <f>(AI111^4)*AB111*AE111*AN111</f>
        <v>4.1598541670653066</v>
      </c>
      <c r="AS111" s="17">
        <f>(AM111^4) *Z111*AC111*AO111</f>
        <v>6.9672886560586322</v>
      </c>
      <c r="AT111" s="17">
        <f>(AM111^4)*AA111*AP111*AQ111</f>
        <v>6.9672886560586322</v>
      </c>
      <c r="AU111" s="17">
        <f>MIN(AR111, 0.05*AR$162)</f>
        <v>4.1598541670653066</v>
      </c>
      <c r="AV111" s="17">
        <f>MIN(AS111, 0.05*AS$162)</f>
        <v>6.9672886560586322</v>
      </c>
      <c r="AW111" s="17">
        <f>MIN(AT111, 0.05*AT$162)</f>
        <v>6.9672886560586322</v>
      </c>
      <c r="AX111" s="14">
        <f>AU111/$AU$162</f>
        <v>9.6420987879603359E-3</v>
      </c>
      <c r="AY111" s="14">
        <f>AV111/$AV$162</f>
        <v>1.9512318787369806E-3</v>
      </c>
      <c r="AZ111" s="62">
        <f>AW111/$AW$162</f>
        <v>1.5512142165199001E-3</v>
      </c>
      <c r="BA111" s="21">
        <f>N111</f>
        <v>0</v>
      </c>
      <c r="BB111" s="84">
        <v>1272</v>
      </c>
      <c r="BC111" s="15">
        <f>$D$168*AX111</f>
        <v>1324.1783528469568</v>
      </c>
      <c r="BD111" s="19">
        <f>BC111-BB111</f>
        <v>52.178352846956841</v>
      </c>
      <c r="BE111" s="58">
        <f>(IF(BD111 &gt; 0, V111, W111))</f>
        <v>79.347328955649076</v>
      </c>
      <c r="BF111" s="58">
        <f>IF(BD111&gt;0, S111*(T111^(2-N111)), S111*(U111^(N111 + 2)))</f>
        <v>79.214876025124667</v>
      </c>
      <c r="BG111" s="46">
        <f>BD111/BE111</f>
        <v>0.65759432023378828</v>
      </c>
      <c r="BH111" s="59">
        <f>BB111/BC111</f>
        <v>0.96059567600182072</v>
      </c>
      <c r="BI111" s="84">
        <v>1431</v>
      </c>
      <c r="BJ111" s="84">
        <v>0</v>
      </c>
      <c r="BK111" s="84">
        <v>0</v>
      </c>
      <c r="BL111" s="10">
        <f>SUM(BI111:BK111)</f>
        <v>1431</v>
      </c>
      <c r="BM111" s="15">
        <f>AY111*$D$167</f>
        <v>372.64626420118856</v>
      </c>
      <c r="BN111" s="9">
        <f>BM111-BL111</f>
        <v>-1058.3537357988114</v>
      </c>
      <c r="BO111" s="48">
        <f>IF(BN111&gt;0,V111,W111)</f>
        <v>80.702454567141814</v>
      </c>
      <c r="BP111" s="48">
        <f xml:space="preserve"> IF(BN111 &gt;0, S111*T111^(2-N111), S111*U111^(N111+2))</f>
        <v>81.94370782689991</v>
      </c>
      <c r="BQ111" s="48">
        <f>IF(BN111&gt;0, S111*T111^(3-N111), S111*U111^(N111+3))</f>
        <v>83.204052323264406</v>
      </c>
      <c r="BR111" s="46">
        <f>BN111/BP111</f>
        <v>-12.915619318014096</v>
      </c>
      <c r="BS111" s="59">
        <f>BL111/BM111</f>
        <v>3.8401029004477425</v>
      </c>
      <c r="BT111" s="16">
        <f>BB111+BL111+BV111</f>
        <v>2703</v>
      </c>
      <c r="BU111" s="64">
        <f>BC111+BM111+BW111</f>
        <v>1712.3879492824897</v>
      </c>
      <c r="BV111" s="84">
        <v>0</v>
      </c>
      <c r="BW111" s="15">
        <f>AZ111*$D$170</f>
        <v>15.563332234344157</v>
      </c>
      <c r="BX111" s="37">
        <f>BW111-BV111</f>
        <v>15.563332234344157</v>
      </c>
      <c r="BY111" s="51">
        <f>BX111*(BX111&lt;&gt;0)</f>
        <v>15.563332234344157</v>
      </c>
      <c r="BZ111" s="26">
        <f>BY111/$BY$162</f>
        <v>1.2177881247530643E-2</v>
      </c>
      <c r="CA111" s="47">
        <f>BZ111 * $BX$162</f>
        <v>15.563332234344157</v>
      </c>
      <c r="CB111" s="48">
        <f>IF(CA111&gt;0, V111, W111)</f>
        <v>79.347328955649076</v>
      </c>
      <c r="CC111" s="48">
        <f>IF(BX111&gt;0, S111*T111^(2-N111), S111*U111^(N111+2))</f>
        <v>79.214876025124667</v>
      </c>
      <c r="CD111" s="60">
        <f>CA111/CB111</f>
        <v>0.19614185429030925</v>
      </c>
      <c r="CE111" s="61">
        <v>0</v>
      </c>
      <c r="CF111" s="15">
        <f>AZ111*$CE$165</f>
        <v>9.969653769573398</v>
      </c>
      <c r="CG111" s="37">
        <f>CF111-CE111</f>
        <v>9.969653769573398</v>
      </c>
      <c r="CH111" s="51">
        <f>CG111*(CG111&lt;&gt;0)</f>
        <v>9.969653769573398</v>
      </c>
      <c r="CI111" s="26">
        <f>CH111/$CH$162</f>
        <v>1.5512142165199005E-3</v>
      </c>
      <c r="CJ111" s="47">
        <f>CI111 * $CG$162</f>
        <v>9.969653769573398</v>
      </c>
      <c r="CK111" s="48">
        <f>IF(CA111&gt;0,V111,W111)</f>
        <v>79.347328955649076</v>
      </c>
      <c r="CL111" s="60">
        <f>CJ111/CK111</f>
        <v>0.12564573881429458</v>
      </c>
      <c r="CM111" s="65">
        <f>N111</f>
        <v>0</v>
      </c>
      <c r="CN111" s="73">
        <f>BT111+BV111</f>
        <v>2703</v>
      </c>
      <c r="CO111">
        <f>E111/$E$162</f>
        <v>3.9101481024010412E-3</v>
      </c>
      <c r="CP111">
        <f>MAX(0,L111)</f>
        <v>0.46009514193950501</v>
      </c>
      <c r="CQ111">
        <f>CP111/$CP$162</f>
        <v>5.1543934756158542E-3</v>
      </c>
      <c r="CR111">
        <f>CO111*CQ111*AO111</f>
        <v>2.0154441867707639E-5</v>
      </c>
      <c r="CS111">
        <f>CR111/$CR$162</f>
        <v>4.390093451374066E-3</v>
      </c>
      <c r="CT111" s="1">
        <f>$CT$164*CS111</f>
        <v>357.24824469901597</v>
      </c>
      <c r="CU111" s="84">
        <v>0</v>
      </c>
      <c r="CV111" s="1">
        <f>CT111-CU111</f>
        <v>357.24824469901597</v>
      </c>
      <c r="CW111">
        <f>CU111/CT111</f>
        <v>0</v>
      </c>
    </row>
    <row r="112" spans="1:101" x14ac:dyDescent="0.2">
      <c r="A112" s="30" t="s">
        <v>165</v>
      </c>
      <c r="B112">
        <v>0</v>
      </c>
      <c r="C112">
        <v>0</v>
      </c>
      <c r="D112">
        <v>0.34238913304035101</v>
      </c>
      <c r="E112">
        <v>0.65761086695964799</v>
      </c>
      <c r="F112">
        <v>0.29916567342073802</v>
      </c>
      <c r="G112">
        <v>0.90147000397298305</v>
      </c>
      <c r="H112">
        <v>0.34391976598412</v>
      </c>
      <c r="I112">
        <v>0.49644797325532802</v>
      </c>
      <c r="J112">
        <v>0.413204877494522</v>
      </c>
      <c r="K112">
        <v>0.46323192229465299</v>
      </c>
      <c r="L112">
        <v>0.52823812004615001</v>
      </c>
      <c r="M112">
        <v>0.78004124228053395</v>
      </c>
      <c r="N112" s="21">
        <v>0</v>
      </c>
      <c r="O112">
        <v>1.0100592837456099</v>
      </c>
      <c r="P112">
        <v>0.99550930044050701</v>
      </c>
      <c r="Q112">
        <v>1.0096127142215301</v>
      </c>
      <c r="R112">
        <v>0.99645673820052605</v>
      </c>
      <c r="S112">
        <v>84.580001831054602</v>
      </c>
      <c r="T112" s="27">
        <f>IF(C112,P112,R112)</f>
        <v>0.99645673820052605</v>
      </c>
      <c r="U112" s="27">
        <f>IF(D112 = 0,O112,Q112)</f>
        <v>1.0096127142215301</v>
      </c>
      <c r="V112" s="39">
        <f>S112*T112^(1-N112)</f>
        <v>84.280312741567187</v>
      </c>
      <c r="W112" s="38">
        <f>S112*U112^(N112+1)</f>
        <v>85.39304521751302</v>
      </c>
      <c r="X112" s="44">
        <f>0.5 * (D112-MAX($D$3:$D$161))/(MIN($D$3:$D$161)-MAX($D$3:$D$161)) + 0.75</f>
        <v>1.0840788938592927</v>
      </c>
      <c r="Y112" s="44">
        <f>AVERAGE(D112, F112, G112, H112, I112, J112, K112)</f>
        <v>0.46568990706609931</v>
      </c>
      <c r="Z112" s="22">
        <f>AI112^N112</f>
        <v>1</v>
      </c>
      <c r="AA112" s="22">
        <f>(Z112+AB112)/2</f>
        <v>1</v>
      </c>
      <c r="AB112" s="22">
        <f>AM112^N112</f>
        <v>1</v>
      </c>
      <c r="AC112" s="22">
        <v>1</v>
      </c>
      <c r="AD112" s="22">
        <v>1</v>
      </c>
      <c r="AE112" s="22">
        <v>1</v>
      </c>
      <c r="AF112" s="22">
        <f>PERCENTILE($L$2:$L$161, 0.05)</f>
        <v>3.1959274844086248E-2</v>
      </c>
      <c r="AG112" s="22">
        <f>PERCENTILE($L$2:$L$161, 0.95)</f>
        <v>0.96084751578162397</v>
      </c>
      <c r="AH112" s="22">
        <f>MIN(MAX(L112,AF112), AG112)</f>
        <v>0.52823812004615001</v>
      </c>
      <c r="AI112" s="22">
        <f>AH112-$AH$162+1</f>
        <v>1.4962788452020637</v>
      </c>
      <c r="AJ112" s="22">
        <f>PERCENTILE($M$2:$M$161, 0.02)</f>
        <v>-1.0036119965489139</v>
      </c>
      <c r="AK112" s="22">
        <f>PERCENTILE($M$2:$M$161, 0.98)</f>
        <v>1.7030888460407052</v>
      </c>
      <c r="AL112" s="22">
        <f>MIN(MAX(M112,AJ112), AK112)</f>
        <v>0.78004124228053395</v>
      </c>
      <c r="AM112" s="22">
        <f>AL112-$AL$162 + 1</f>
        <v>2.7836532388294479</v>
      </c>
      <c r="AN112" s="46">
        <v>1</v>
      </c>
      <c r="AO112" s="49">
        <v>1</v>
      </c>
      <c r="AP112" s="49">
        <v>1</v>
      </c>
      <c r="AQ112" s="21">
        <v>1</v>
      </c>
      <c r="AR112" s="17">
        <f>(AI112^4)*AB112*AE112*AN112</f>
        <v>5.0124510356646805</v>
      </c>
      <c r="AS112" s="17">
        <f>(AM112^4) *Z112*AC112*AO112</f>
        <v>60.042744612430283</v>
      </c>
      <c r="AT112" s="17">
        <f>(AM112^4)*AA112*AP112*AQ112</f>
        <v>60.042744612430283</v>
      </c>
      <c r="AU112" s="17">
        <f>MIN(AR112, 0.05*AR$162)</f>
        <v>5.0124510356646805</v>
      </c>
      <c r="AV112" s="17">
        <f>MIN(AS112, 0.05*AS$162)</f>
        <v>60.042744612430283</v>
      </c>
      <c r="AW112" s="17">
        <f>MIN(AT112, 0.05*AT$162)</f>
        <v>60.042744612430283</v>
      </c>
      <c r="AX112" s="14">
        <f>AU112/$AU$162</f>
        <v>1.1618327497713502E-2</v>
      </c>
      <c r="AY112" s="14">
        <f>AV112/$AV$162</f>
        <v>1.6815338528102911E-2</v>
      </c>
      <c r="AZ112" s="62">
        <f>AW112/$AW$162</f>
        <v>1.3368063767629796E-2</v>
      </c>
      <c r="BA112" s="21">
        <f>N112</f>
        <v>0</v>
      </c>
      <c r="BB112" s="84">
        <v>1522</v>
      </c>
      <c r="BC112" s="15">
        <f>$D$168*AX112</f>
        <v>1595.5797702434884</v>
      </c>
      <c r="BD112" s="19">
        <f>BC112-BB112</f>
        <v>73.579770243488383</v>
      </c>
      <c r="BE112" s="58">
        <f>(IF(BD112 &gt; 0, V112, W112))</f>
        <v>84.280312741567187</v>
      </c>
      <c r="BF112" s="58">
        <f>IF(BD112&gt;0, S112*(T112^(2-N112)), S112*(U112^(N112 + 2)))</f>
        <v>83.981685528982283</v>
      </c>
      <c r="BG112" s="46">
        <f>BD112/BE112</f>
        <v>0.87303627442757126</v>
      </c>
      <c r="BH112" s="59">
        <f>BB112/BC112</f>
        <v>0.95388524496505744</v>
      </c>
      <c r="BI112" s="84">
        <v>0</v>
      </c>
      <c r="BJ112" s="84">
        <v>0</v>
      </c>
      <c r="BK112" s="84">
        <v>0</v>
      </c>
      <c r="BL112" s="10">
        <f>SUM(BI112:BK112)</f>
        <v>0</v>
      </c>
      <c r="BM112" s="15">
        <f>AY112*$D$167</f>
        <v>3211.3933520970941</v>
      </c>
      <c r="BN112" s="9">
        <f>BM112-BL112</f>
        <v>3211.3933520970941</v>
      </c>
      <c r="BO112" s="48">
        <f>IF(BN112&gt;0,V112,W112)</f>
        <v>84.280312741567187</v>
      </c>
      <c r="BP112" s="48">
        <f xml:space="preserve"> IF(BN112 &gt;0, S112*T112^(2-N112), S112*U112^(N112+2))</f>
        <v>83.981685528982283</v>
      </c>
      <c r="BQ112" s="48">
        <f>IF(BN112&gt;0, S112*T112^(3-N112), S112*U112^(N112+3))</f>
        <v>83.684116430792002</v>
      </c>
      <c r="BR112" s="46">
        <f>BN112/BP112</f>
        <v>38.239210512020918</v>
      </c>
      <c r="BS112" s="59">
        <f>BL112/BM112</f>
        <v>0</v>
      </c>
      <c r="BT112" s="16">
        <f>BB112+BL112+BV112</f>
        <v>1607</v>
      </c>
      <c r="BU112" s="64">
        <f>BC112+BM112+BW112</f>
        <v>4941.0949061212123</v>
      </c>
      <c r="BV112" s="84">
        <v>85</v>
      </c>
      <c r="BW112" s="15">
        <f>AZ112*$D$170</f>
        <v>134.12178378062976</v>
      </c>
      <c r="BX112" s="37">
        <f>BW112-BV112</f>
        <v>49.121783780629755</v>
      </c>
      <c r="BY112" s="51">
        <f>BX112*(BX112&lt;&gt;0)</f>
        <v>49.121783780629755</v>
      </c>
      <c r="BZ112" s="26">
        <f>BY112/$BY$162</f>
        <v>3.8436450532574155E-2</v>
      </c>
      <c r="CA112" s="47">
        <f>BZ112 * $BX$162</f>
        <v>49.121783780629755</v>
      </c>
      <c r="CB112" s="48">
        <f>IF(CA112&gt;0, V112, W112)</f>
        <v>84.280312741567187</v>
      </c>
      <c r="CC112" s="48">
        <f>IF(BX112&gt;0, S112*T112^(2-N112), S112*U112^(N112+2))</f>
        <v>83.981685528982283</v>
      </c>
      <c r="CD112" s="60">
        <f>CA112/CB112</f>
        <v>0.5828381763515077</v>
      </c>
      <c r="CE112" s="61">
        <v>0</v>
      </c>
      <c r="CF112" s="15">
        <f>AZ112*$CE$165</f>
        <v>85.9165458345567</v>
      </c>
      <c r="CG112" s="37">
        <f>CF112-CE112</f>
        <v>85.9165458345567</v>
      </c>
      <c r="CH112" s="51">
        <f>CG112*(CG112&lt;&gt;0)</f>
        <v>85.9165458345567</v>
      </c>
      <c r="CI112" s="26">
        <f>CH112/$CH$162</f>
        <v>1.3368063767629799E-2</v>
      </c>
      <c r="CJ112" s="47">
        <f>CI112 * $CG$162</f>
        <v>85.9165458345567</v>
      </c>
      <c r="CK112" s="48">
        <f>IF(CA112&gt;0,V112,W112)</f>
        <v>84.280312741567187</v>
      </c>
      <c r="CL112" s="60">
        <f>CJ112/CK112</f>
        <v>1.019414179180929</v>
      </c>
      <c r="CM112" s="65">
        <f>N112</f>
        <v>0</v>
      </c>
      <c r="CN112" s="73">
        <f>BT112+BV112</f>
        <v>1692</v>
      </c>
      <c r="CO112">
        <f>E112/$E$162</f>
        <v>1.1867311590060209E-2</v>
      </c>
      <c r="CP112">
        <f>MAX(0,L112)</f>
        <v>0.52823812004615001</v>
      </c>
      <c r="CQ112">
        <f>CP112/$CP$162</f>
        <v>5.9177914986449842E-3</v>
      </c>
      <c r="CR112">
        <f>CO112*CQ112*AO112</f>
        <v>7.0228275639429392E-5</v>
      </c>
      <c r="CS112">
        <f>CR112/$CR$162</f>
        <v>1.5297307412910204E-2</v>
      </c>
      <c r="CT112" s="1">
        <f>$CT$164*CS112</f>
        <v>1244.8336880329807</v>
      </c>
      <c r="CU112" s="84">
        <v>0</v>
      </c>
      <c r="CV112" s="1">
        <f>CT112-CU112</f>
        <v>1244.8336880329807</v>
      </c>
      <c r="CW112">
        <f>CU112/CT112</f>
        <v>0</v>
      </c>
    </row>
    <row r="113" spans="1:101" x14ac:dyDescent="0.2">
      <c r="A113" s="30" t="s">
        <v>166</v>
      </c>
      <c r="B113">
        <v>1</v>
      </c>
      <c r="C113">
        <v>1</v>
      </c>
      <c r="D113">
        <v>0.87417218543046304</v>
      </c>
      <c r="E113">
        <v>0.12582781456953601</v>
      </c>
      <c r="F113">
        <v>0.89507494646680896</v>
      </c>
      <c r="G113">
        <v>0.29122055674518199</v>
      </c>
      <c r="H113">
        <v>0.52186588921282795</v>
      </c>
      <c r="I113">
        <v>0.419825072886297</v>
      </c>
      <c r="J113">
        <v>0.46807305516943298</v>
      </c>
      <c r="K113">
        <v>0.48885175425722499</v>
      </c>
      <c r="L113">
        <v>2.0324066109741901E-3</v>
      </c>
      <c r="M113">
        <v>-0.64934959186160701</v>
      </c>
      <c r="N113" s="21">
        <v>0</v>
      </c>
      <c r="O113">
        <v>1.0177935016127699</v>
      </c>
      <c r="P113">
        <v>0.98881356836589096</v>
      </c>
      <c r="Q113">
        <v>1.0106813954585601</v>
      </c>
      <c r="R113">
        <v>0.98284749364068003</v>
      </c>
      <c r="S113">
        <v>33.209999084472599</v>
      </c>
      <c r="T113" s="27">
        <f>IF(C113,P113,R113)</f>
        <v>0.98881356836589096</v>
      </c>
      <c r="U113" s="27">
        <f>IF(D113 = 0,O113,Q113)</f>
        <v>1.0106813954585601</v>
      </c>
      <c r="V113" s="39">
        <f>S113*T113^(1-N113)</f>
        <v>32.838497700145325</v>
      </c>
      <c r="W113" s="38">
        <f>S113*U113^(N113+1)</f>
        <v>33.564728217872272</v>
      </c>
      <c r="X113" s="44">
        <f>0.5 * (D113-MAX($D$3:$D$161))/(MIN($D$3:$D$161)-MAX($D$3:$D$161)) + 0.75</f>
        <v>0.81342965023740355</v>
      </c>
      <c r="Y113" s="44">
        <f>AVERAGE(D113, F113, G113, H113, I113, J113, K113)</f>
        <v>0.5655833514526053</v>
      </c>
      <c r="Z113" s="22">
        <f>AI113^N113</f>
        <v>1</v>
      </c>
      <c r="AA113" s="22">
        <f>(Z113+AB113)/2</f>
        <v>1</v>
      </c>
      <c r="AB113" s="22">
        <f>AM113^N113</f>
        <v>1</v>
      </c>
      <c r="AC113" s="22">
        <v>1</v>
      </c>
      <c r="AD113" s="22">
        <v>1</v>
      </c>
      <c r="AE113" s="22">
        <v>1</v>
      </c>
      <c r="AF113" s="22">
        <f>PERCENTILE($L$2:$L$161, 0.05)</f>
        <v>3.1959274844086248E-2</v>
      </c>
      <c r="AG113" s="22">
        <f>PERCENTILE($L$2:$L$161, 0.95)</f>
        <v>0.96084751578162397</v>
      </c>
      <c r="AH113" s="22">
        <f>MIN(MAX(L113,AF113), AG113)</f>
        <v>3.1959274844086248E-2</v>
      </c>
      <c r="AI113" s="22">
        <f>AH113-$AH$162+1</f>
        <v>1</v>
      </c>
      <c r="AJ113" s="22">
        <f>PERCENTILE($M$2:$M$161, 0.02)</f>
        <v>-1.0036119965489139</v>
      </c>
      <c r="AK113" s="22">
        <f>PERCENTILE($M$2:$M$161, 0.98)</f>
        <v>1.7030888460407052</v>
      </c>
      <c r="AL113" s="22">
        <f>MIN(MAX(M113,AJ113), AK113)</f>
        <v>-0.64934959186160701</v>
      </c>
      <c r="AM113" s="22">
        <f>AL113-$AL$162 + 1</f>
        <v>1.3542624046873069</v>
      </c>
      <c r="AN113" s="46">
        <v>1</v>
      </c>
      <c r="AO113" s="49">
        <v>1</v>
      </c>
      <c r="AP113" s="49">
        <v>1</v>
      </c>
      <c r="AQ113" s="21">
        <v>1</v>
      </c>
      <c r="AR113" s="17">
        <f>(AI113^4)*AB113*AE113*AN113</f>
        <v>1</v>
      </c>
      <c r="AS113" s="17">
        <f>(AM113^4) *Z113*AC113*AO113</f>
        <v>3.3636537923397665</v>
      </c>
      <c r="AT113" s="17">
        <f>(AM113^4)*AA113*AP113*AQ113</f>
        <v>3.3636537923397665</v>
      </c>
      <c r="AU113" s="17">
        <f>MIN(AR113, 0.05*AR$162)</f>
        <v>1</v>
      </c>
      <c r="AV113" s="17">
        <f>MIN(AS113, 0.05*AS$162)</f>
        <v>3.3636537923397665</v>
      </c>
      <c r="AW113" s="17">
        <f>MIN(AT113, 0.05*AT$162)</f>
        <v>3.3636537923397665</v>
      </c>
      <c r="AX113" s="14">
        <f>AU113/$AU$162</f>
        <v>2.3178934647035097E-3</v>
      </c>
      <c r="AY113" s="14">
        <f>AV113/$AV$162</f>
        <v>9.4201185463165633E-4</v>
      </c>
      <c r="AZ113" s="62">
        <f>AW113/$AW$162</f>
        <v>7.4889212141243211E-4</v>
      </c>
      <c r="BA113" s="21">
        <f>N113</f>
        <v>0</v>
      </c>
      <c r="BB113" s="84">
        <v>299</v>
      </c>
      <c r="BC113" s="15">
        <f>$D$168*AX113</f>
        <v>318.3232631881271</v>
      </c>
      <c r="BD113" s="19">
        <f>BC113-BB113</f>
        <v>19.3232631881271</v>
      </c>
      <c r="BE113" s="58">
        <f>(IF(BD113 &gt; 0, V113, W113))</f>
        <v>32.838497700145325</v>
      </c>
      <c r="BF113" s="58">
        <f>IF(BD113&gt;0, S113*(T113^(2-N113)), S113*(U113^(N113 + 2)))</f>
        <v>32.471152090655799</v>
      </c>
      <c r="BG113" s="46">
        <f>BD113/BE113</f>
        <v>0.58843322750545879</v>
      </c>
      <c r="BH113" s="59">
        <f>BB113/BC113</f>
        <v>0.93929672938572772</v>
      </c>
      <c r="BI113" s="84">
        <v>66</v>
      </c>
      <c r="BJ113" s="84">
        <v>332</v>
      </c>
      <c r="BK113" s="84">
        <v>66</v>
      </c>
      <c r="BL113" s="10">
        <f>SUM(BI113:BK113)</f>
        <v>464</v>
      </c>
      <c r="BM113" s="15">
        <f>AY113*$D$167</f>
        <v>179.90542399755373</v>
      </c>
      <c r="BN113" s="9">
        <f>BM113-BL113</f>
        <v>-284.09457600244627</v>
      </c>
      <c r="BO113" s="48">
        <f>IF(BN113&gt;0,V113,W113)</f>
        <v>33.564728217872272</v>
      </c>
      <c r="BP113" s="48">
        <f xml:space="preserve"> IF(BN113 &gt;0, S113*T113^(2-N113), S113*U113^(N113+2))</f>
        <v>33.923246353426457</v>
      </c>
      <c r="BQ113" s="48">
        <f>IF(BN113&gt;0, S113*T113^(3-N113), S113*U113^(N113+3))</f>
        <v>34.285593962965557</v>
      </c>
      <c r="BR113" s="46">
        <f>BN113/BP113</f>
        <v>-8.3746282134271901</v>
      </c>
      <c r="BS113" s="59">
        <f>BL113/BM113</f>
        <v>2.5791329115586268</v>
      </c>
      <c r="BT113" s="16">
        <f>BB113+BL113+BV113</f>
        <v>796</v>
      </c>
      <c r="BU113" s="64">
        <f>BC113+BM113+BW113</f>
        <v>505.74232183981178</v>
      </c>
      <c r="BV113" s="84">
        <v>33</v>
      </c>
      <c r="BW113" s="15">
        <f>AZ113*$D$170</f>
        <v>7.5136346541309313</v>
      </c>
      <c r="BX113" s="37">
        <f>BW113-BV113</f>
        <v>-25.486365345869068</v>
      </c>
      <c r="BY113" s="51">
        <f>BX113*(BX113&lt;&gt;0)</f>
        <v>-25.486365345869068</v>
      </c>
      <c r="BZ113" s="26">
        <f>BY113/$BY$162</f>
        <v>-1.9942382899741061E-2</v>
      </c>
      <c r="CA113" s="47">
        <f>BZ113 * $BX$162</f>
        <v>-25.486365345869068</v>
      </c>
      <c r="CB113" s="48">
        <f>IF(CA113&gt;0, V113, W113)</f>
        <v>33.564728217872272</v>
      </c>
      <c r="CC113" s="48">
        <f>IF(BX113&gt;0, S113*T113^(2-N113), S113*U113^(N113+2))</f>
        <v>33.923246353426457</v>
      </c>
      <c r="CD113" s="60">
        <f>CA113/CB113</f>
        <v>-0.75931987830898917</v>
      </c>
      <c r="CE113" s="61">
        <v>0</v>
      </c>
      <c r="CF113" s="15">
        <f>AZ113*$CE$165</f>
        <v>4.8131296643177013</v>
      </c>
      <c r="CG113" s="37">
        <f>CF113-CE113</f>
        <v>4.8131296643177013</v>
      </c>
      <c r="CH113" s="51">
        <f>CG113*(CG113&lt;&gt;0)</f>
        <v>4.8131296643177013</v>
      </c>
      <c r="CI113" s="26">
        <f>CH113/$CH$162</f>
        <v>7.4889212141243233E-4</v>
      </c>
      <c r="CJ113" s="47">
        <f>CI113 * $CG$162</f>
        <v>4.8131296643177013</v>
      </c>
      <c r="CK113" s="48">
        <f>IF(CA113&gt;0,V113,W113)</f>
        <v>33.564728217872272</v>
      </c>
      <c r="CL113" s="60">
        <f>CJ113/CK113</f>
        <v>0.14339843996576279</v>
      </c>
      <c r="CM113" s="65">
        <f>N113</f>
        <v>0</v>
      </c>
      <c r="CN113" s="73">
        <f>BT113+BV113</f>
        <v>829</v>
      </c>
      <c r="CO113">
        <f>E113/$E$162</f>
        <v>2.27070134819507E-3</v>
      </c>
      <c r="CP113">
        <f>MAX(0,L113)</f>
        <v>2.0324066109741901E-3</v>
      </c>
      <c r="CQ113">
        <f>CP113/$CP$162</f>
        <v>2.2768819795061638E-5</v>
      </c>
      <c r="CR113">
        <f>CO113*CQ113*AO113</f>
        <v>5.1701189805457061E-8</v>
      </c>
      <c r="CS113">
        <f>CR113/$CR$162</f>
        <v>1.1261688926094808E-5</v>
      </c>
      <c r="CT113" s="1">
        <f>$CT$164*CS113</f>
        <v>0.91643119804989104</v>
      </c>
      <c r="CU113" s="84">
        <v>0</v>
      </c>
      <c r="CV113" s="1">
        <f>CT113-CU113</f>
        <v>0.91643119804989104</v>
      </c>
      <c r="CW113">
        <f>CU113/CT113</f>
        <v>0</v>
      </c>
    </row>
    <row r="114" spans="1:101" x14ac:dyDescent="0.2">
      <c r="A114" s="30" t="s">
        <v>115</v>
      </c>
      <c r="B114">
        <v>1</v>
      </c>
      <c r="C114">
        <v>1</v>
      </c>
      <c r="D114">
        <v>0.94273127753303898</v>
      </c>
      <c r="E114">
        <v>5.7268722466960298E-2</v>
      </c>
      <c r="F114">
        <v>0.99273255813953398</v>
      </c>
      <c r="G114">
        <v>0.33648255813953398</v>
      </c>
      <c r="H114">
        <v>0.194888178913738</v>
      </c>
      <c r="I114">
        <v>0.84185303514376997</v>
      </c>
      <c r="J114">
        <v>0.40505210150321702</v>
      </c>
      <c r="K114">
        <v>0.48384265266356802</v>
      </c>
      <c r="L114">
        <v>4.7455737913640599E-2</v>
      </c>
      <c r="M114">
        <v>-0.35011193117460698</v>
      </c>
      <c r="N114" s="21">
        <v>-1</v>
      </c>
      <c r="O114">
        <v>0.98710222074002096</v>
      </c>
      <c r="P114">
        <v>0.99756065813809702</v>
      </c>
      <c r="Q114">
        <v>1.01965206127769</v>
      </c>
      <c r="R114">
        <v>0.98446771645498399</v>
      </c>
      <c r="S114">
        <v>6.1500000953674299</v>
      </c>
      <c r="T114" s="27">
        <f>IF(C114,P114,R114)</f>
        <v>0.99756065813809702</v>
      </c>
      <c r="U114" s="27">
        <f>IF(D114 = 0,O114,Q114)</f>
        <v>1.01965206127769</v>
      </c>
      <c r="V114" s="39">
        <f>S114*T114^(1-N114)</f>
        <v>6.1200327848919462</v>
      </c>
      <c r="W114" s="38">
        <f>S114*U114^(N114+1)</f>
        <v>6.1500000953674299</v>
      </c>
      <c r="X114" s="44">
        <f>0.5 * (D114-MAX($D$3:$D$161))/(MIN($D$3:$D$161)-MAX($D$3:$D$161)) + 0.75</f>
        <v>0.77853672475290836</v>
      </c>
      <c r="Y114" s="44">
        <f>AVERAGE(D114, F114, G114, H114, I114, J114, K114)</f>
        <v>0.59965462314805706</v>
      </c>
      <c r="Z114" s="22">
        <f>AI114^N114</f>
        <v>0.98474001275916501</v>
      </c>
      <c r="AA114" s="22">
        <f>(Z114+AB114)/2</f>
        <v>0.79475886651356364</v>
      </c>
      <c r="AB114" s="22">
        <f>AM114^N114</f>
        <v>0.60477772026796239</v>
      </c>
      <c r="AC114" s="22">
        <v>1</v>
      </c>
      <c r="AD114" s="22">
        <v>1</v>
      </c>
      <c r="AE114" s="22">
        <v>1</v>
      </c>
      <c r="AF114" s="22">
        <f>PERCENTILE($L$2:$L$161, 0.05)</f>
        <v>3.1959274844086248E-2</v>
      </c>
      <c r="AG114" s="22">
        <f>PERCENTILE($L$2:$L$161, 0.95)</f>
        <v>0.96084751578162397</v>
      </c>
      <c r="AH114" s="22">
        <f>MIN(MAX(L114,AF114), AG114)</f>
        <v>4.7455737913640599E-2</v>
      </c>
      <c r="AI114" s="22">
        <f>AH114-$AH$162+1</f>
        <v>1.0154964630695544</v>
      </c>
      <c r="AJ114" s="22">
        <f>PERCENTILE($M$2:$M$161, 0.02)</f>
        <v>-1.0036119965489139</v>
      </c>
      <c r="AK114" s="22">
        <f>PERCENTILE($M$2:$M$161, 0.98)</f>
        <v>1.7030888460407052</v>
      </c>
      <c r="AL114" s="22">
        <f>MIN(MAX(M114,AJ114), AK114)</f>
        <v>-0.35011193117460698</v>
      </c>
      <c r="AM114" s="22">
        <f>AL114-$AL$162 + 1</f>
        <v>1.6535000653743068</v>
      </c>
      <c r="AN114" s="46">
        <v>1</v>
      </c>
      <c r="AO114" s="49">
        <v>1</v>
      </c>
      <c r="AP114" s="49">
        <v>1</v>
      </c>
      <c r="AQ114" s="21">
        <v>1</v>
      </c>
      <c r="AR114" s="17">
        <f>(AI114^4)*AB114*AE114*AN114</f>
        <v>0.64314580913925323</v>
      </c>
      <c r="AS114" s="17">
        <f>(AM114^4) *Z114*AC114*AO114</f>
        <v>7.3610276755168425</v>
      </c>
      <c r="AT114" s="17">
        <f>(AM114^4)*AA114*AP114*AQ114</f>
        <v>5.9409000710520683</v>
      </c>
      <c r="AU114" s="17">
        <f>MIN(AR114, 0.05*AR$162)</f>
        <v>0.64314580913925323</v>
      </c>
      <c r="AV114" s="17">
        <f>MIN(AS114, 0.05*AS$162)</f>
        <v>7.3610276755168425</v>
      </c>
      <c r="AW114" s="17">
        <f>MIN(AT114, 0.05*AT$162)</f>
        <v>5.9409000710520683</v>
      </c>
      <c r="AX114" s="14">
        <f>AU114/$AU$162</f>
        <v>1.490743467855326E-3</v>
      </c>
      <c r="AY114" s="14">
        <f>AV114/$AV$162</f>
        <v>2.0615009036899544E-3</v>
      </c>
      <c r="AZ114" s="62">
        <f>AW114/$AW$162</f>
        <v>1.3226965472610814E-3</v>
      </c>
      <c r="BA114" s="21">
        <f>N114</f>
        <v>-1</v>
      </c>
      <c r="BB114" s="84">
        <v>105</v>
      </c>
      <c r="BC114" s="15">
        <f>$D$168*AX114</f>
        <v>204.72827267097549</v>
      </c>
      <c r="BD114" s="19">
        <f>BC114-BB114</f>
        <v>99.728272670975485</v>
      </c>
      <c r="BE114" s="58">
        <f>(IF(BD114 &gt; 0, V114, W114))</f>
        <v>6.1200327848919462</v>
      </c>
      <c r="BF114" s="58">
        <f>IF(BD114&gt;0, S114*(T114^(2-N114)), S114*(U114^(N114 + 2)))</f>
        <v>6.1051039327235408</v>
      </c>
      <c r="BG114" s="46">
        <f>BD114/BE114</f>
        <v>16.295382096182067</v>
      </c>
      <c r="BH114" s="59">
        <f>BB114/BC114</f>
        <v>0.51287493725279665</v>
      </c>
      <c r="BI114" s="84">
        <v>80</v>
      </c>
      <c r="BJ114" s="84">
        <v>418</v>
      </c>
      <c r="BK114" s="84">
        <v>0</v>
      </c>
      <c r="BL114" s="10">
        <f>SUM(BI114:BK114)</f>
        <v>498</v>
      </c>
      <c r="BM114" s="15">
        <f>AY114*$D$167</f>
        <v>393.70544258670748</v>
      </c>
      <c r="BN114" s="9">
        <f>BM114-BL114</f>
        <v>-104.29455741329252</v>
      </c>
      <c r="BO114" s="48">
        <f>IF(BN114&gt;0,V114,W114)</f>
        <v>6.1500000953674299</v>
      </c>
      <c r="BP114" s="48">
        <f xml:space="preserve"> IF(BN114 &gt;0, S114*T114^(2-N114), S114*U114^(N114+2))</f>
        <v>6.2708602740993902</v>
      </c>
      <c r="BQ114" s="48">
        <f>IF(BN114&gt;0, S114*T114^(3-N114), S114*U114^(N114+3))</f>
        <v>6.3940956044698227</v>
      </c>
      <c r="BR114" s="46">
        <f>BN114/BP114</f>
        <v>-16.631618765938956</v>
      </c>
      <c r="BS114" s="59">
        <f>BL114/BM114</f>
        <v>1.2649050435474314</v>
      </c>
      <c r="BT114" s="16">
        <f>BB114+BL114+BV114</f>
        <v>615</v>
      </c>
      <c r="BU114" s="64">
        <f>BC114+BM114+BW114</f>
        <v>611.70432971635341</v>
      </c>
      <c r="BV114" s="84">
        <v>12</v>
      </c>
      <c r="BW114" s="15">
        <f>AZ114*$D$170</f>
        <v>13.27061445867043</v>
      </c>
      <c r="BX114" s="37">
        <f>BW114-BV114</f>
        <v>1.2706144586704298</v>
      </c>
      <c r="BY114" s="51">
        <f>BX114*(BX114&lt;&gt;0)</f>
        <v>1.2706144586704298</v>
      </c>
      <c r="BZ114" s="26">
        <f>BY114/$BY$162</f>
        <v>9.942210161740456E-4</v>
      </c>
      <c r="CA114" s="47">
        <f>BZ114 * $BX$162</f>
        <v>1.2706144586704298</v>
      </c>
      <c r="CB114" s="48">
        <f>IF(CA114&gt;0, V114, W114)</f>
        <v>6.1200327848919462</v>
      </c>
      <c r="CC114" s="48">
        <f>IF(BX114&gt;0, S114*T114^(2-N114), S114*U114^(N114+2))</f>
        <v>6.1051039327235408</v>
      </c>
      <c r="CD114" s="60">
        <f>CA114/CB114</f>
        <v>0.20761562941412631</v>
      </c>
      <c r="CE114" s="61">
        <v>0</v>
      </c>
      <c r="CF114" s="15">
        <f>AZ114*$CE$165</f>
        <v>8.5009707092469711</v>
      </c>
      <c r="CG114" s="37">
        <f>CF114-CE114</f>
        <v>8.5009707092469711</v>
      </c>
      <c r="CH114" s="51">
        <f>CG114*(CG114&lt;&gt;0)</f>
        <v>8.5009707092469711</v>
      </c>
      <c r="CI114" s="26">
        <f>CH114/$CH$162</f>
        <v>1.3226965472610819E-3</v>
      </c>
      <c r="CJ114" s="47">
        <f>CI114 * $CG$162</f>
        <v>8.5009707092469711</v>
      </c>
      <c r="CK114" s="48">
        <f>IF(CA114&gt;0,V114,W114)</f>
        <v>6.1200327848919462</v>
      </c>
      <c r="CL114" s="60">
        <f>CJ114/CK114</f>
        <v>1.3890400604115494</v>
      </c>
      <c r="CM114" s="65">
        <f>N114</f>
        <v>-1</v>
      </c>
      <c r="CN114" s="73">
        <f>BT114+BV114</f>
        <v>627</v>
      </c>
      <c r="CO114">
        <f>E114/$E$162</f>
        <v>1.0334771032939794E-3</v>
      </c>
      <c r="CP114">
        <f>MAX(0,L114)</f>
        <v>4.7455737913640599E-2</v>
      </c>
      <c r="CQ114">
        <f>CP114/$CP$162</f>
        <v>5.3164122718506483E-4</v>
      </c>
      <c r="CR114">
        <f>CO114*CQ114*AO114</f>
        <v>5.4943903546287716E-7</v>
      </c>
      <c r="CS114">
        <f>CR114/$CR$162</f>
        <v>1.1968025348196908E-4</v>
      </c>
      <c r="CT114" s="1">
        <f>$CT$164*CS114</f>
        <v>9.7391003073487159</v>
      </c>
      <c r="CU114" s="84">
        <v>0</v>
      </c>
      <c r="CV114" s="1">
        <f>CT114-CU114</f>
        <v>9.7391003073487159</v>
      </c>
      <c r="CW114">
        <f>CU114/CT114</f>
        <v>0</v>
      </c>
    </row>
    <row r="115" spans="1:101" x14ac:dyDescent="0.2">
      <c r="A115" s="30" t="s">
        <v>116</v>
      </c>
      <c r="B115">
        <v>1</v>
      </c>
      <c r="C115">
        <v>1</v>
      </c>
      <c r="D115">
        <v>0.55413503795445396</v>
      </c>
      <c r="E115">
        <v>0.44586496204554499</v>
      </c>
      <c r="F115">
        <v>0.840286054827175</v>
      </c>
      <c r="G115">
        <v>0.488676996424314</v>
      </c>
      <c r="H115">
        <v>0.111157542833263</v>
      </c>
      <c r="I115">
        <v>0.17091516924362701</v>
      </c>
      <c r="J115">
        <v>0.13783508350943499</v>
      </c>
      <c r="K115">
        <v>0.297195445678056</v>
      </c>
      <c r="L115">
        <v>0.93165016692604496</v>
      </c>
      <c r="M115">
        <v>-0.17702174366720599</v>
      </c>
      <c r="N115" s="21">
        <v>0</v>
      </c>
      <c r="O115">
        <v>1.0001113911872701</v>
      </c>
      <c r="P115">
        <v>0.985718564784694</v>
      </c>
      <c r="Q115">
        <v>1.0198780408558099</v>
      </c>
      <c r="R115">
        <v>0.99706833843675702</v>
      </c>
      <c r="S115">
        <v>178.05999755859301</v>
      </c>
      <c r="T115" s="27">
        <f>IF(C115,P115,R115)</f>
        <v>0.985718564784694</v>
      </c>
      <c r="U115" s="27">
        <f>IF(D115 = 0,O115,Q115)</f>
        <v>1.0198780408558099</v>
      </c>
      <c r="V115" s="39">
        <f>S115*T115^(1-N115)</f>
        <v>175.51704523902242</v>
      </c>
      <c r="W115" s="38">
        <f>S115*U115^(N115+1)</f>
        <v>181.59948146484814</v>
      </c>
      <c r="X115" s="44">
        <f>0.5 * (D115-MAX($D$3:$D$161))/(MIN($D$3:$D$161)-MAX($D$3:$D$161)) + 0.75</f>
        <v>0.9763115087433919</v>
      </c>
      <c r="Y115" s="44">
        <f>AVERAGE(D115, F115, G115, H115, I115, J115, K115)</f>
        <v>0.37145733292433197</v>
      </c>
      <c r="Z115" s="22">
        <f>AI115^N115</f>
        <v>1</v>
      </c>
      <c r="AA115" s="22">
        <f>(Z115+AB115)/2</f>
        <v>1</v>
      </c>
      <c r="AB115" s="22">
        <f>AM115^N115</f>
        <v>1</v>
      </c>
      <c r="AC115" s="22">
        <v>1</v>
      </c>
      <c r="AD115" s="22">
        <v>1</v>
      </c>
      <c r="AE115" s="22">
        <v>1</v>
      </c>
      <c r="AF115" s="22">
        <f>PERCENTILE($L$2:$L$161, 0.05)</f>
        <v>3.1959274844086248E-2</v>
      </c>
      <c r="AG115" s="22">
        <f>PERCENTILE($L$2:$L$161, 0.95)</f>
        <v>0.96084751578162397</v>
      </c>
      <c r="AH115" s="22">
        <f>MIN(MAX(L115,AF115), AG115)</f>
        <v>0.93165016692604496</v>
      </c>
      <c r="AI115" s="22">
        <f>AH115-$AH$162+1</f>
        <v>1.8996908920819586</v>
      </c>
      <c r="AJ115" s="22">
        <f>PERCENTILE($M$2:$M$161, 0.02)</f>
        <v>-1.0036119965489139</v>
      </c>
      <c r="AK115" s="22">
        <f>PERCENTILE($M$2:$M$161, 0.98)</f>
        <v>1.7030888460407052</v>
      </c>
      <c r="AL115" s="22">
        <f>MIN(MAX(M115,AJ115), AK115)</f>
        <v>-0.17702174366720599</v>
      </c>
      <c r="AM115" s="22">
        <f>AL115-$AL$162 + 1</f>
        <v>1.826590252881708</v>
      </c>
      <c r="AN115" s="46">
        <v>1</v>
      </c>
      <c r="AO115" s="49">
        <v>1</v>
      </c>
      <c r="AP115" s="49">
        <v>1</v>
      </c>
      <c r="AQ115" s="21">
        <v>1</v>
      </c>
      <c r="AR115" s="17">
        <f>(AI115^4)*AB115*AE115*AN115</f>
        <v>13.023621384499455</v>
      </c>
      <c r="AS115" s="17">
        <f>(AM115^4) *Z115*AC115*AO115</f>
        <v>11.131778169809129</v>
      </c>
      <c r="AT115" s="17">
        <f>(AM115^4)*AA115*AP115*AQ115</f>
        <v>11.131778169809129</v>
      </c>
      <c r="AU115" s="17">
        <f>MIN(AR115, 0.05*AR$162)</f>
        <v>13.023621384499455</v>
      </c>
      <c r="AV115" s="17">
        <f>MIN(AS115, 0.05*AS$162)</f>
        <v>11.131778169809129</v>
      </c>
      <c r="AW115" s="17">
        <f>MIN(AT115, 0.05*AT$162)</f>
        <v>11.131778169809129</v>
      </c>
      <c r="AX115" s="14">
        <f>AU115/$AU$162</f>
        <v>3.0187366893904163E-2</v>
      </c>
      <c r="AY115" s="14">
        <f>AV115/$AV$162</f>
        <v>3.1175226841035288E-3</v>
      </c>
      <c r="AZ115" s="62">
        <f>AW115/$AW$162</f>
        <v>2.4784063650266654E-3</v>
      </c>
      <c r="BA115" s="21">
        <f>N115</f>
        <v>0</v>
      </c>
      <c r="BB115" s="84">
        <v>3739</v>
      </c>
      <c r="BC115" s="15">
        <f>$D$168*AX115</f>
        <v>4145.7216576405408</v>
      </c>
      <c r="BD115" s="19">
        <f>BC115-BB115</f>
        <v>406.7216576405408</v>
      </c>
      <c r="BE115" s="58">
        <f>(IF(BD115 &gt; 0, V115, W115))</f>
        <v>175.51704523902242</v>
      </c>
      <c r="BF115" s="58">
        <f>IF(BD115&gt;0, S115*(T115^(2-N115)), S115*(U115^(N115 + 2)))</f>
        <v>173.01040992825938</v>
      </c>
      <c r="BG115" s="46">
        <f>BD115/BE115</f>
        <v>2.3172772598049356</v>
      </c>
      <c r="BH115" s="59">
        <f>BB115/BC115</f>
        <v>0.90189364090786095</v>
      </c>
      <c r="BI115" s="84">
        <v>0</v>
      </c>
      <c r="BJ115" s="84">
        <v>0</v>
      </c>
      <c r="BK115" s="84">
        <v>178</v>
      </c>
      <c r="BL115" s="10">
        <f>SUM(BI115:BK115)</f>
        <v>178</v>
      </c>
      <c r="BM115" s="15">
        <f>AY115*$D$167</f>
        <v>595.38448221009196</v>
      </c>
      <c r="BN115" s="9">
        <f>BM115-BL115</f>
        <v>417.38448221009196</v>
      </c>
      <c r="BO115" s="48">
        <f>IF(BN115&gt;0,V115,W115)</f>
        <v>175.51704523902242</v>
      </c>
      <c r="BP115" s="48">
        <f xml:space="preserve"> IF(BN115 &gt;0, S115*T115^(2-N115), S115*U115^(N115+2))</f>
        <v>173.01040992825938</v>
      </c>
      <c r="BQ115" s="48">
        <f>IF(BN115&gt;0, S115*T115^(3-N115), S115*U115^(N115+3))</f>
        <v>170.53957296729541</v>
      </c>
      <c r="BR115" s="46">
        <f>BN115/BP115</f>
        <v>2.4124818985352667</v>
      </c>
      <c r="BS115" s="59">
        <f>BL115/BM115</f>
        <v>0.29896647514099894</v>
      </c>
      <c r="BT115" s="16">
        <f>BB115+BL115+BV115</f>
        <v>3917</v>
      </c>
      <c r="BU115" s="64">
        <f>BC115+BM115+BW115</f>
        <v>4765.9719909109454</v>
      </c>
      <c r="BV115" s="84">
        <v>0</v>
      </c>
      <c r="BW115" s="15">
        <f>AZ115*$D$170</f>
        <v>24.865851060312533</v>
      </c>
      <c r="BX115" s="37">
        <f>BW115-BV115</f>
        <v>24.865851060312533</v>
      </c>
      <c r="BY115" s="51">
        <f>BX115*(BX115&lt;&gt;0)</f>
        <v>24.865851060312533</v>
      </c>
      <c r="BZ115" s="26">
        <f>BY115/$BY$162</f>
        <v>1.9456847465033289E-2</v>
      </c>
      <c r="CA115" s="47">
        <f>BZ115 * $BX$162</f>
        <v>24.865851060312533</v>
      </c>
      <c r="CB115" s="48">
        <f>IF(CA115&gt;0, V115, W115)</f>
        <v>175.51704523902242</v>
      </c>
      <c r="CC115" s="48">
        <f>IF(BX115&gt;0, S115*T115^(2-N115), S115*U115^(N115+2))</f>
        <v>173.01040992825938</v>
      </c>
      <c r="CD115" s="60">
        <f>CA115/CB115</f>
        <v>0.14167200129451671</v>
      </c>
      <c r="CE115" s="61">
        <v>0</v>
      </c>
      <c r="CF115" s="15">
        <f>AZ115*$CE$165</f>
        <v>15.928717708026378</v>
      </c>
      <c r="CG115" s="37">
        <f>CF115-CE115</f>
        <v>15.928717708026378</v>
      </c>
      <c r="CH115" s="51">
        <f>CG115*(CG115&lt;&gt;0)</f>
        <v>15.928717708026378</v>
      </c>
      <c r="CI115" s="26">
        <f>CH115/$CH$162</f>
        <v>2.4784063650266659E-3</v>
      </c>
      <c r="CJ115" s="47">
        <f>CI115 * $CG$162</f>
        <v>15.928717708026378</v>
      </c>
      <c r="CK115" s="48">
        <f>IF(CA115&gt;0,V115,W115)</f>
        <v>175.51704523902242</v>
      </c>
      <c r="CL115" s="60">
        <f>CJ115/CK115</f>
        <v>9.0753109969087906E-2</v>
      </c>
      <c r="CM115" s="65">
        <f>N115</f>
        <v>0</v>
      </c>
      <c r="CN115" s="73">
        <f>BT115+BV115</f>
        <v>3917</v>
      </c>
      <c r="CO115">
        <f>E115/$E$162</f>
        <v>8.0461237755207714E-3</v>
      </c>
      <c r="CP115">
        <f>MAX(0,L115)</f>
        <v>0.93165016692604496</v>
      </c>
      <c r="CQ115">
        <f>CP115/$CP$162</f>
        <v>1.0437170715859078E-2</v>
      </c>
      <c r="CR115">
        <f>CO115*CQ115*AO115</f>
        <v>8.3978767446042874E-5</v>
      </c>
      <c r="CS115">
        <f>CR115/$CR$162</f>
        <v>1.829247564578038E-2</v>
      </c>
      <c r="CT115" s="1">
        <f>$CT$164*CS115</f>
        <v>1488.5684981510242</v>
      </c>
      <c r="CU115" s="84">
        <v>1246</v>
      </c>
      <c r="CV115" s="1">
        <f>CT115-CU115</f>
        <v>242.56849815102419</v>
      </c>
      <c r="CW115">
        <f>CU115/CT115</f>
        <v>0.83704579369217968</v>
      </c>
    </row>
    <row r="116" spans="1:101" x14ac:dyDescent="0.2">
      <c r="A116" s="30" t="s">
        <v>167</v>
      </c>
      <c r="B116">
        <v>0</v>
      </c>
      <c r="C116">
        <v>0</v>
      </c>
      <c r="D116">
        <v>9.2198581560283599E-2</v>
      </c>
      <c r="E116">
        <v>0.90780141843971596</v>
      </c>
      <c r="F116">
        <v>0.31418918918918898</v>
      </c>
      <c r="G116">
        <v>0.94256756756756699</v>
      </c>
      <c r="H116">
        <v>0.28197674418604601</v>
      </c>
      <c r="I116">
        <v>0.107558139534883</v>
      </c>
      <c r="J116">
        <v>0.174151927915699</v>
      </c>
      <c r="K116">
        <v>0.30785065058216898</v>
      </c>
      <c r="L116">
        <v>-1.1869792163792501</v>
      </c>
      <c r="M116">
        <v>0.43236960404182101</v>
      </c>
      <c r="N116" s="21">
        <v>0</v>
      </c>
      <c r="O116">
        <v>0.98715575671081701</v>
      </c>
      <c r="P116">
        <v>0.98249728096714894</v>
      </c>
      <c r="Q116">
        <v>1.00564890881895</v>
      </c>
      <c r="R116">
        <v>0.97852363062721004</v>
      </c>
      <c r="S116">
        <v>16.4500007629394</v>
      </c>
      <c r="T116" s="27">
        <f>IF(C116,P116,R116)</f>
        <v>0.97852363062721004</v>
      </c>
      <c r="U116" s="27">
        <f>IF(D116 = 0,O116,Q116)</f>
        <v>1.00564890881895</v>
      </c>
      <c r="V116" s="39">
        <f>S116*T116^(1-N116)</f>
        <v>16.096714470371836</v>
      </c>
      <c r="W116" s="38">
        <f>S116*U116^(N116+1)</f>
        <v>16.542925317320901</v>
      </c>
      <c r="X116" s="44">
        <f>0.5 * (D116-MAX($D$3:$D$161))/(MIN($D$3:$D$161)-MAX($D$3:$D$161)) + 0.75</f>
        <v>1.211412555989144</v>
      </c>
      <c r="Y116" s="44">
        <f>AVERAGE(D116, F116, G116, H116, I116, J116, K116)</f>
        <v>0.31721325721940524</v>
      </c>
      <c r="Z116" s="22">
        <f>AI116^N116</f>
        <v>1</v>
      </c>
      <c r="AA116" s="22">
        <f>(Z116+AB116)/2</f>
        <v>1</v>
      </c>
      <c r="AB116" s="22">
        <f>AM116^N116</f>
        <v>1</v>
      </c>
      <c r="AC116" s="22">
        <v>1</v>
      </c>
      <c r="AD116" s="22">
        <v>1</v>
      </c>
      <c r="AE116" s="22">
        <v>1</v>
      </c>
      <c r="AF116" s="22">
        <f>PERCENTILE($L$2:$L$161, 0.05)</f>
        <v>3.1959274844086248E-2</v>
      </c>
      <c r="AG116" s="22">
        <f>PERCENTILE($L$2:$L$161, 0.95)</f>
        <v>0.96084751578162397</v>
      </c>
      <c r="AH116" s="22">
        <f>MIN(MAX(L116,AF116), AG116)</f>
        <v>3.1959274844086248E-2</v>
      </c>
      <c r="AI116" s="22">
        <f>AH116-$AH$162+1</f>
        <v>1</v>
      </c>
      <c r="AJ116" s="22">
        <f>PERCENTILE($M$2:$M$161, 0.02)</f>
        <v>-1.0036119965489139</v>
      </c>
      <c r="AK116" s="22">
        <f>PERCENTILE($M$2:$M$161, 0.98)</f>
        <v>1.7030888460407052</v>
      </c>
      <c r="AL116" s="22">
        <f>MIN(MAX(M116,AJ116), AK116)</f>
        <v>0.43236960404182101</v>
      </c>
      <c r="AM116" s="22">
        <f>AL116-$AL$162 + 1</f>
        <v>2.4359816005907349</v>
      </c>
      <c r="AN116" s="46">
        <v>1</v>
      </c>
      <c r="AO116" s="49">
        <v>1</v>
      </c>
      <c r="AP116" s="49">
        <v>1</v>
      </c>
      <c r="AQ116" s="21">
        <v>1</v>
      </c>
      <c r="AR116" s="17">
        <f>(AI116^4)*AB116*AE116*AN116</f>
        <v>1</v>
      </c>
      <c r="AS116" s="17">
        <f>(AM116^4) *Z116*AC116*AO116</f>
        <v>35.21243146172862</v>
      </c>
      <c r="AT116" s="17">
        <f>(AM116^4)*AA116*AP116*AQ116</f>
        <v>35.21243146172862</v>
      </c>
      <c r="AU116" s="17">
        <f>MIN(AR116, 0.05*AR$162)</f>
        <v>1</v>
      </c>
      <c r="AV116" s="17">
        <f>MIN(AS116, 0.05*AS$162)</f>
        <v>35.21243146172862</v>
      </c>
      <c r="AW116" s="17">
        <f>MIN(AT116, 0.05*AT$162)</f>
        <v>35.21243146172862</v>
      </c>
      <c r="AX116" s="14">
        <f>AU116/$AU$162</f>
        <v>2.3178934647035097E-3</v>
      </c>
      <c r="AY116" s="14">
        <f>AV116/$AV$162</f>
        <v>9.8614571876850486E-3</v>
      </c>
      <c r="AZ116" s="62">
        <f>AW116/$AW$162</f>
        <v>7.8397820125003272E-3</v>
      </c>
      <c r="BA116" s="21">
        <f>N116</f>
        <v>0</v>
      </c>
      <c r="BB116" s="84">
        <v>99</v>
      </c>
      <c r="BC116" s="15">
        <f>$D$168*AX116</f>
        <v>318.3232631881271</v>
      </c>
      <c r="BD116" s="19">
        <f>BC116-BB116</f>
        <v>219.3232631881271</v>
      </c>
      <c r="BE116" s="58">
        <f>(IF(BD116 &gt; 0, V116, W116))</f>
        <v>16.096714470371836</v>
      </c>
      <c r="BF116" s="58">
        <f>IF(BD116&gt;0, S116*(T116^(2-N116)), S116*(U116^(N116 + 2)))</f>
        <v>15.751015484717799</v>
      </c>
      <c r="BG116" s="46">
        <f>BD116/BE116</f>
        <v>13.625343457003043</v>
      </c>
      <c r="BH116" s="59">
        <f>BB116/BC116</f>
        <v>0.3110046027063112</v>
      </c>
      <c r="BI116" s="84">
        <v>16</v>
      </c>
      <c r="BJ116" s="84">
        <v>395</v>
      </c>
      <c r="BK116" s="84">
        <v>0</v>
      </c>
      <c r="BL116" s="10">
        <f>SUM(BI116:BK116)</f>
        <v>411</v>
      </c>
      <c r="BM116" s="15">
        <f>AY116*$D$167</f>
        <v>1883.3410937040906</v>
      </c>
      <c r="BN116" s="9">
        <f>BM116-BL116</f>
        <v>1472.3410937040906</v>
      </c>
      <c r="BO116" s="48">
        <f>IF(BN116&gt;0,V116,W116)</f>
        <v>16.096714470371836</v>
      </c>
      <c r="BP116" s="48">
        <f xml:space="preserve"> IF(BN116 &gt;0, S116*T116^(2-N116), S116*U116^(N116+2))</f>
        <v>15.751015484717799</v>
      </c>
      <c r="BQ116" s="48">
        <f>IF(BN116&gt;0, S116*T116^(3-N116), S116*U116^(N116+3))</f>
        <v>15.412740858171464</v>
      </c>
      <c r="BR116" s="46">
        <f>BN116/BP116</f>
        <v>93.475947321149462</v>
      </c>
      <c r="BS116" s="59">
        <f>BL116/BM116</f>
        <v>0.21822918927110507</v>
      </c>
      <c r="BT116" s="16">
        <f>BB116+BL116+BV116</f>
        <v>543</v>
      </c>
      <c r="BU116" s="64">
        <f>BC116+BM116+BW116</f>
        <v>2280.3208898236335</v>
      </c>
      <c r="BV116" s="84">
        <v>33</v>
      </c>
      <c r="BW116" s="15">
        <f>AZ116*$D$170</f>
        <v>78.656532931415782</v>
      </c>
      <c r="BX116" s="37">
        <f>BW116-BV116</f>
        <v>45.656532931415782</v>
      </c>
      <c r="BY116" s="51">
        <f>BX116*(BX116&lt;&gt;0)</f>
        <v>45.656532931415782</v>
      </c>
      <c r="BZ116" s="26">
        <f>BY116/$BY$162</f>
        <v>3.5724986644300315E-2</v>
      </c>
      <c r="CA116" s="47">
        <f>BZ116 * $BX$162</f>
        <v>45.656532931415789</v>
      </c>
      <c r="CB116" s="48">
        <f>IF(CA116&gt;0, V116, W116)</f>
        <v>16.096714470371836</v>
      </c>
      <c r="CC116" s="48">
        <f>IF(BX116&gt;0, S116*T116^(2-N116), S116*U116^(N116+2))</f>
        <v>15.751015484717799</v>
      </c>
      <c r="CD116" s="60">
        <f>CA116/CB116</f>
        <v>2.8363883210733944</v>
      </c>
      <c r="CE116" s="61">
        <v>0</v>
      </c>
      <c r="CF116" s="15">
        <f>AZ116*$CE$165</f>
        <v>50.386278994339605</v>
      </c>
      <c r="CG116" s="37">
        <f>CF116-CE116</f>
        <v>50.386278994339605</v>
      </c>
      <c r="CH116" s="51">
        <f>CG116*(CG116&lt;&gt;0)</f>
        <v>50.386278994339605</v>
      </c>
      <c r="CI116" s="26">
        <f>CH116/$CH$162</f>
        <v>7.8397820125003306E-3</v>
      </c>
      <c r="CJ116" s="47">
        <f>CI116 * $CG$162</f>
        <v>50.386278994339612</v>
      </c>
      <c r="CK116" s="48">
        <f>IF(CA116&gt;0,V116,W116)</f>
        <v>16.096714470371836</v>
      </c>
      <c r="CL116" s="60">
        <f>CJ116/CK116</f>
        <v>3.1302213310102704</v>
      </c>
      <c r="CM116" s="65">
        <f>N116</f>
        <v>0</v>
      </c>
      <c r="CN116" s="73">
        <f>BT116+BV116</f>
        <v>576</v>
      </c>
      <c r="CO116">
        <f>E116/$E$162</f>
        <v>1.638227534823234E-2</v>
      </c>
      <c r="CP116">
        <f>MAX(0,L116)</f>
        <v>0</v>
      </c>
      <c r="CQ116">
        <f>CP116/$CP$162</f>
        <v>0</v>
      </c>
      <c r="CR116">
        <f>CO116*CQ116*AO116</f>
        <v>0</v>
      </c>
      <c r="CS116">
        <f>CR116/$CR$162</f>
        <v>0</v>
      </c>
      <c r="CT116" s="1">
        <f>$CT$164*CS116</f>
        <v>0</v>
      </c>
      <c r="CU116" s="84">
        <v>0</v>
      </c>
      <c r="CV116" s="1">
        <f>CT116-CU116</f>
        <v>0</v>
      </c>
      <c r="CW116" t="e">
        <f>CU116/CT116</f>
        <v>#DIV/0!</v>
      </c>
    </row>
    <row r="117" spans="1:101" x14ac:dyDescent="0.2">
      <c r="A117" s="30" t="s">
        <v>240</v>
      </c>
      <c r="B117">
        <v>1</v>
      </c>
      <c r="C117">
        <v>1</v>
      </c>
      <c r="D117">
        <v>0.55852976428286005</v>
      </c>
      <c r="E117">
        <v>0.441470235717139</v>
      </c>
      <c r="F117">
        <v>0.91974572904251095</v>
      </c>
      <c r="G117">
        <v>0.255860150973381</v>
      </c>
      <c r="H117">
        <v>0.33681571249477599</v>
      </c>
      <c r="I117">
        <v>0.10948600083577099</v>
      </c>
      <c r="J117">
        <v>0.19203282370392799</v>
      </c>
      <c r="K117">
        <v>0.30521462638081298</v>
      </c>
      <c r="L117">
        <v>0.74027897941868603</v>
      </c>
      <c r="M117">
        <v>0.77577292048014301</v>
      </c>
      <c r="N117" s="21">
        <v>0</v>
      </c>
      <c r="O117">
        <v>1.0028343161832001</v>
      </c>
      <c r="P117">
        <v>0.98706167558692703</v>
      </c>
      <c r="Q117">
        <v>1.01003445631964</v>
      </c>
      <c r="R117">
        <v>0.99567154048843198</v>
      </c>
      <c r="S117">
        <v>218.100006103515</v>
      </c>
      <c r="T117" s="27">
        <f>IF(C117,P117,R117)</f>
        <v>0.98706167558692703</v>
      </c>
      <c r="U117" s="27">
        <f>IF(D117 = 0,O117,Q117)</f>
        <v>1.01003445631964</v>
      </c>
      <c r="V117" s="39">
        <f>S117*T117^(1-N117)</f>
        <v>215.27815747005454</v>
      </c>
      <c r="W117" s="38">
        <f>S117*U117^(N117+1)</f>
        <v>220.28852108807394</v>
      </c>
      <c r="X117" s="44">
        <f>0.5 * (D117-MAX($D$3:$D$161))/(MIN($D$3:$D$161)-MAX($D$3:$D$161)) + 0.75</f>
        <v>0.97407482716551463</v>
      </c>
      <c r="Y117" s="44">
        <f>AVERAGE(D117, F117, G117, H117, I117, J117, K117)</f>
        <v>0.3825264011020057</v>
      </c>
      <c r="Z117" s="22">
        <f>AI117^N117</f>
        <v>1</v>
      </c>
      <c r="AA117" s="22">
        <f>(Z117+AB117)/2</f>
        <v>1</v>
      </c>
      <c r="AB117" s="22">
        <f>AM117^N117</f>
        <v>1</v>
      </c>
      <c r="AC117" s="22">
        <v>1</v>
      </c>
      <c r="AD117" s="22">
        <v>1</v>
      </c>
      <c r="AE117" s="22">
        <v>1</v>
      </c>
      <c r="AF117" s="22">
        <f>PERCENTILE($L$2:$L$161, 0.05)</f>
        <v>3.1959274844086248E-2</v>
      </c>
      <c r="AG117" s="22">
        <f>PERCENTILE($L$2:$L$161, 0.95)</f>
        <v>0.96084751578162397</v>
      </c>
      <c r="AH117" s="22">
        <f>MIN(MAX(L117,AF117), AG117)</f>
        <v>0.74027897941868603</v>
      </c>
      <c r="AI117" s="22">
        <f>AH117-$AH$162+1</f>
        <v>1.7083197045745999</v>
      </c>
      <c r="AJ117" s="22">
        <f>PERCENTILE($M$2:$M$161, 0.02)</f>
        <v>-1.0036119965489139</v>
      </c>
      <c r="AK117" s="22">
        <f>PERCENTILE($M$2:$M$161, 0.98)</f>
        <v>1.7030888460407052</v>
      </c>
      <c r="AL117" s="22">
        <f>MIN(MAX(M117,AJ117), AK117)</f>
        <v>0.77577292048014301</v>
      </c>
      <c r="AM117" s="22">
        <f>AL117-$AL$162 + 1</f>
        <v>2.779384917029057</v>
      </c>
      <c r="AN117" s="46">
        <v>0</v>
      </c>
      <c r="AO117" s="49">
        <v>1</v>
      </c>
      <c r="AP117" s="49">
        <v>1</v>
      </c>
      <c r="AQ117" s="21">
        <v>1</v>
      </c>
      <c r="AR117" s="17">
        <f>(AI117^4)*AB117*AE117*AN117</f>
        <v>0</v>
      </c>
      <c r="AS117" s="17">
        <f>(AM117^4) *Z117*AC117*AO117</f>
        <v>59.675323988162731</v>
      </c>
      <c r="AT117" s="17">
        <f>(AM117^4)*AA117*AP117*AQ117</f>
        <v>59.675323988162731</v>
      </c>
      <c r="AU117" s="17">
        <f>MIN(AR117, 0.05*AR$162)</f>
        <v>0</v>
      </c>
      <c r="AV117" s="17">
        <f>MIN(AS117, 0.05*AS$162)</f>
        <v>59.675323988162731</v>
      </c>
      <c r="AW117" s="17">
        <f>MIN(AT117, 0.05*AT$162)</f>
        <v>59.675323988162731</v>
      </c>
      <c r="AX117" s="14">
        <f>AU117/$AU$162</f>
        <v>0</v>
      </c>
      <c r="AY117" s="14">
        <f>AV117/$AV$162</f>
        <v>1.6712440130983556E-2</v>
      </c>
      <c r="AZ117" s="62">
        <f>AW117/$AW$162</f>
        <v>1.328626033964769E-2</v>
      </c>
      <c r="BA117" s="21">
        <f>N117</f>
        <v>0</v>
      </c>
      <c r="BB117" s="84">
        <v>0</v>
      </c>
      <c r="BC117" s="15">
        <f>$D$168*AX117</f>
        <v>0</v>
      </c>
      <c r="BD117" s="19">
        <f>BC117-BB117</f>
        <v>0</v>
      </c>
      <c r="BE117" s="58">
        <f>(IF(BD117 &gt; 0, V117, W117))</f>
        <v>220.28852108807394</v>
      </c>
      <c r="BF117" s="58">
        <f>IF(BD117&gt;0, S117*(T117^(2-N117)), S117*(U117^(N117 + 2)))</f>
        <v>222.49899663065028</v>
      </c>
      <c r="BG117" s="46">
        <f>BD117/BE117</f>
        <v>0</v>
      </c>
      <c r="BH117" s="59" t="e">
        <f>BB117/BC117</f>
        <v>#DIV/0!</v>
      </c>
      <c r="BI117" s="84">
        <v>0</v>
      </c>
      <c r="BJ117" s="84">
        <v>0</v>
      </c>
      <c r="BK117" s="84">
        <v>0</v>
      </c>
      <c r="BL117" s="10">
        <f>SUM(BI117:BK117)</f>
        <v>0</v>
      </c>
      <c r="BM117" s="15">
        <f>AY117*$D$167</f>
        <v>3191.7418162152394</v>
      </c>
      <c r="BN117" s="9">
        <f>BM117-BL117</f>
        <v>3191.7418162152394</v>
      </c>
      <c r="BO117" s="48">
        <f>IF(BN117&gt;0,V117,W117)</f>
        <v>215.27815747005454</v>
      </c>
      <c r="BP117" s="48">
        <f xml:space="preserve"> IF(BN117 &gt;0, S117*T117^(2-N117), S117*U117^(N117+2))</f>
        <v>212.49281882965835</v>
      </c>
      <c r="BQ117" s="48">
        <f>IF(BN117&gt;0, S117*T117^(3-N117), S117*U117^(N117+3))</f>
        <v>209.7435178041919</v>
      </c>
      <c r="BR117" s="46">
        <f>BN117/BP117</f>
        <v>15.020469085940503</v>
      </c>
      <c r="BS117" s="59">
        <f>BL117/BM117</f>
        <v>0</v>
      </c>
      <c r="BT117" s="16">
        <f>BB117+BL117+BV117</f>
        <v>0</v>
      </c>
      <c r="BU117" s="64">
        <f>BC117+BM117+BW117</f>
        <v>3325.0428662029249</v>
      </c>
      <c r="BV117" s="84">
        <v>0</v>
      </c>
      <c r="BW117" s="15">
        <f>AZ117*$D$170</f>
        <v>133.30104998768527</v>
      </c>
      <c r="BX117" s="37">
        <f>BW117-BV117</f>
        <v>133.30104998768527</v>
      </c>
      <c r="BY117" s="51">
        <f>BX117*(BX117&lt;&gt;0)</f>
        <v>133.30104998768527</v>
      </c>
      <c r="BZ117" s="26">
        <f>BY117/$BY$162</f>
        <v>0.10430442096063014</v>
      </c>
      <c r="CA117" s="47">
        <f>BZ117 * $BX$162</f>
        <v>133.30104998768527</v>
      </c>
      <c r="CB117" s="48">
        <f>IF(CA117&gt;0, V117, W117)</f>
        <v>215.27815747005454</v>
      </c>
      <c r="CC117" s="48">
        <f>IF(BX117&gt;0, S117*T117^(2-N117), S117*U117^(N117+2))</f>
        <v>212.49281882965835</v>
      </c>
      <c r="CD117" s="60">
        <f>CA117/CB117</f>
        <v>0.61920378525270325</v>
      </c>
      <c r="CE117" s="61">
        <v>0</v>
      </c>
      <c r="CF117" s="15">
        <f>AZ117*$CE$165</f>
        <v>85.390795202915697</v>
      </c>
      <c r="CG117" s="37">
        <f>CF117-CE117</f>
        <v>85.390795202915697</v>
      </c>
      <c r="CH117" s="51">
        <f>CG117*(CG117&lt;&gt;0)</f>
        <v>85.390795202915697</v>
      </c>
      <c r="CI117" s="26">
        <f>CH117/$CH$162</f>
        <v>1.3286260339647693E-2</v>
      </c>
      <c r="CJ117" s="47">
        <f>CI117 * $CG$162</f>
        <v>85.390795202915697</v>
      </c>
      <c r="CK117" s="48">
        <f>IF(CA117&gt;0,V117,W117)</f>
        <v>215.27815747005454</v>
      </c>
      <c r="CL117" s="60">
        <f>CJ117/CK117</f>
        <v>0.39665331683635235</v>
      </c>
      <c r="CM117" s="65">
        <f>N117</f>
        <v>0</v>
      </c>
      <c r="CN117" s="73">
        <f>BT117+BV117</f>
        <v>0</v>
      </c>
      <c r="CO117">
        <f>E117/$E$162</f>
        <v>7.9668161038982544E-3</v>
      </c>
      <c r="CP117">
        <f>MAX(0,L117)</f>
        <v>0.74027897941868603</v>
      </c>
      <c r="CQ117">
        <f>CP117/$CP$162</f>
        <v>8.2932610971861546E-3</v>
      </c>
      <c r="CR117">
        <f>CO117*CQ117*AO117</f>
        <v>6.6070886062895564E-5</v>
      </c>
      <c r="CS117">
        <f>CR117/$CR$162</f>
        <v>1.4391733898418836E-2</v>
      </c>
      <c r="CT117" s="1">
        <f>$CT$164*CS117</f>
        <v>1171.1417377177313</v>
      </c>
      <c r="CU117" s="84">
        <v>1090</v>
      </c>
      <c r="CV117" s="1">
        <f>CT117-CU117</f>
        <v>81.141737717731303</v>
      </c>
      <c r="CW117">
        <f>CU117/CT117</f>
        <v>0.93071569810511856</v>
      </c>
    </row>
    <row r="118" spans="1:101" x14ac:dyDescent="0.2">
      <c r="A118" s="30" t="s">
        <v>185</v>
      </c>
      <c r="B118">
        <v>1</v>
      </c>
      <c r="C118">
        <v>1</v>
      </c>
      <c r="D118">
        <v>0.74450341167551104</v>
      </c>
      <c r="E118">
        <v>0.25549658832448802</v>
      </c>
      <c r="F118">
        <v>0.86496624156039004</v>
      </c>
      <c r="G118">
        <v>0.46286571642910701</v>
      </c>
      <c r="H118">
        <v>0.23904052936310999</v>
      </c>
      <c r="I118">
        <v>0.38709677419354799</v>
      </c>
      <c r="J118">
        <v>0.30419043018802799</v>
      </c>
      <c r="K118">
        <v>0.43871887216752298</v>
      </c>
      <c r="L118">
        <v>0.57308582188994694</v>
      </c>
      <c r="M118">
        <v>-0.81225140912353999</v>
      </c>
      <c r="N118" s="21">
        <v>0</v>
      </c>
      <c r="O118">
        <v>0.99568993313064302</v>
      </c>
      <c r="P118">
        <v>0.98722380170330704</v>
      </c>
      <c r="Q118">
        <v>1.0138561096272301</v>
      </c>
      <c r="R118">
        <v>0.98891148211483904</v>
      </c>
      <c r="S118">
        <v>50.819999694824197</v>
      </c>
      <c r="T118" s="27">
        <f>IF(C118,P118,R118)</f>
        <v>0.98722380170330704</v>
      </c>
      <c r="U118" s="27">
        <f>IF(D118 = 0,O118,Q118)</f>
        <v>1.0138561096272301</v>
      </c>
      <c r="V118" s="39">
        <f>S118*T118^(1-N118)</f>
        <v>50.170713301285247</v>
      </c>
      <c r="W118" s="38">
        <f>S118*U118^(N118+1)</f>
        <v>51.524167181851482</v>
      </c>
      <c r="X118" s="44">
        <f>0.5 * (D118-MAX($D$3:$D$161))/(MIN($D$3:$D$161)-MAX($D$3:$D$161)) + 0.75</f>
        <v>0.87942414814481407</v>
      </c>
      <c r="Y118" s="44">
        <f>AVERAGE(D118, F118, G118, H118, I118, J118, K118)</f>
        <v>0.491625996511031</v>
      </c>
      <c r="Z118" s="22">
        <f>AI118^N118</f>
        <v>1</v>
      </c>
      <c r="AA118" s="22">
        <f>(Z118+AB118)/2</f>
        <v>1</v>
      </c>
      <c r="AB118" s="22">
        <f>AM118^N118</f>
        <v>1</v>
      </c>
      <c r="AC118" s="22">
        <v>1</v>
      </c>
      <c r="AD118" s="22">
        <v>1</v>
      </c>
      <c r="AE118" s="22">
        <v>1</v>
      </c>
      <c r="AF118" s="22">
        <f>PERCENTILE($L$2:$L$161, 0.05)</f>
        <v>3.1959274844086248E-2</v>
      </c>
      <c r="AG118" s="22">
        <f>PERCENTILE($L$2:$L$161, 0.95)</f>
        <v>0.96084751578162397</v>
      </c>
      <c r="AH118" s="22">
        <f>MIN(MAX(L118,AF118), AG118)</f>
        <v>0.57308582188994694</v>
      </c>
      <c r="AI118" s="22">
        <f>AH118-$AH$162+1</f>
        <v>1.5411265470458608</v>
      </c>
      <c r="AJ118" s="22">
        <f>PERCENTILE($M$2:$M$161, 0.02)</f>
        <v>-1.0036119965489139</v>
      </c>
      <c r="AK118" s="22">
        <f>PERCENTILE($M$2:$M$161, 0.98)</f>
        <v>1.7030888460407052</v>
      </c>
      <c r="AL118" s="22">
        <f>MIN(MAX(M118,AJ118), AK118)</f>
        <v>-0.81225140912353999</v>
      </c>
      <c r="AM118" s="22">
        <f>AL118-$AL$162 + 1</f>
        <v>1.1913605874253739</v>
      </c>
      <c r="AN118" s="46">
        <v>1</v>
      </c>
      <c r="AO118" s="49">
        <v>1</v>
      </c>
      <c r="AP118" s="49">
        <v>1</v>
      </c>
      <c r="AQ118" s="21">
        <v>1</v>
      </c>
      <c r="AR118" s="17">
        <f>(AI118^4)*AB118*AE118*AN118</f>
        <v>5.6409624165909458</v>
      </c>
      <c r="AS118" s="17">
        <f>(AM118^4) *Z118*AC118*AO118</f>
        <v>2.0145261754632759</v>
      </c>
      <c r="AT118" s="17">
        <f>(AM118^4)*AA118*AP118*AQ118</f>
        <v>2.0145261754632759</v>
      </c>
      <c r="AU118" s="17">
        <f>MIN(AR118, 0.05*AR$162)</f>
        <v>5.6409624165909458</v>
      </c>
      <c r="AV118" s="17">
        <f>MIN(AS118, 0.05*AS$162)</f>
        <v>2.0145261754632759</v>
      </c>
      <c r="AW118" s="17">
        <f>MIN(AT118, 0.05*AT$162)</f>
        <v>2.0145261754632759</v>
      </c>
      <c r="AX118" s="14">
        <f>AU118/$AU$162</f>
        <v>1.307514992005427E-2</v>
      </c>
      <c r="AY118" s="14">
        <f>AV118/$AV$162</f>
        <v>5.6418039902737067E-4</v>
      </c>
      <c r="AZ118" s="62">
        <f>AW118/$AW$162</f>
        <v>4.4851904337459659E-4</v>
      </c>
      <c r="BA118" s="21">
        <f>N118</f>
        <v>0</v>
      </c>
      <c r="BB118" s="84">
        <v>1677</v>
      </c>
      <c r="BC118" s="15">
        <f>$D$168*AX118</f>
        <v>1795.649563970813</v>
      </c>
      <c r="BD118" s="19">
        <f>BC118-BB118</f>
        <v>118.64956397081301</v>
      </c>
      <c r="BE118" s="58">
        <f>(IF(BD118 &gt; 0, V118, W118))</f>
        <v>50.170713301285247</v>
      </c>
      <c r="BF118" s="58">
        <f>IF(BD118&gt;0, S118*(T118^(2-N118)), S118*(U118^(N118 + 2)))</f>
        <v>49.529722319461492</v>
      </c>
      <c r="BG118" s="46">
        <f>BD118/BE118</f>
        <v>2.3649168242496068</v>
      </c>
      <c r="BH118" s="59">
        <f>BB118/BC118</f>
        <v>0.93392387559828927</v>
      </c>
      <c r="BI118" s="84">
        <v>102</v>
      </c>
      <c r="BJ118" s="84">
        <v>0</v>
      </c>
      <c r="BK118" s="84">
        <v>0</v>
      </c>
      <c r="BL118" s="10">
        <f>SUM(BI118:BK118)</f>
        <v>102</v>
      </c>
      <c r="BM118" s="15">
        <f>AY118*$D$167</f>
        <v>107.74717260624725</v>
      </c>
      <c r="BN118" s="9">
        <f>BM118-BL118</f>
        <v>5.747172606247247</v>
      </c>
      <c r="BO118" s="48">
        <f>IF(BN118&gt;0,V118,W118)</f>
        <v>50.170713301285247</v>
      </c>
      <c r="BP118" s="48">
        <f xml:space="preserve"> IF(BN118 &gt;0, S118*T118^(2-N118), S118*U118^(N118+2))</f>
        <v>49.529722319461492</v>
      </c>
      <c r="BQ118" s="48">
        <f>IF(BN118&gt;0, S118*T118^(3-N118), S118*U118^(N118+3))</f>
        <v>48.896920765527916</v>
      </c>
      <c r="BR118" s="46">
        <f>BN118/BP118</f>
        <v>0.11603482388168036</v>
      </c>
      <c r="BS118" s="59">
        <f>BL118/BM118</f>
        <v>0.94666057152840755</v>
      </c>
      <c r="BT118" s="16">
        <f>BB118+BL118+BV118</f>
        <v>1830</v>
      </c>
      <c r="BU118" s="64">
        <f>BC118+BM118+BW118</f>
        <v>1907.8967281392374</v>
      </c>
      <c r="BV118" s="84">
        <v>51</v>
      </c>
      <c r="BW118" s="15">
        <f>AZ118*$D$170</f>
        <v>4.4999915621773274</v>
      </c>
      <c r="BX118" s="37">
        <f>BW118-BV118</f>
        <v>-46.500008437822672</v>
      </c>
      <c r="BY118" s="51">
        <f>BX118*(BX118&lt;&gt;0)</f>
        <v>-46.500008437822672</v>
      </c>
      <c r="BZ118" s="26">
        <f>BY118/$BY$162</f>
        <v>-3.6384983128186769E-2</v>
      </c>
      <c r="CA118" s="47">
        <f>BZ118 * $BX$162</f>
        <v>-46.500008437822672</v>
      </c>
      <c r="CB118" s="48">
        <f>IF(CA118&gt;0, V118, W118)</f>
        <v>51.524167181851482</v>
      </c>
      <c r="CC118" s="48">
        <f>IF(BX118&gt;0, S118*T118^(2-N118), S118*U118^(N118+2))</f>
        <v>52.238091690774944</v>
      </c>
      <c r="CD118" s="60">
        <f>CA118/CB118</f>
        <v>-0.90248927796743728</v>
      </c>
      <c r="CE118" s="61">
        <v>0</v>
      </c>
      <c r="CF118" s="15">
        <f>AZ118*$CE$165</f>
        <v>2.8826318917685323</v>
      </c>
      <c r="CG118" s="37">
        <f>CF118-CE118</f>
        <v>2.8826318917685323</v>
      </c>
      <c r="CH118" s="51">
        <f>CG118*(CG118&lt;&gt;0)</f>
        <v>2.8826318917685323</v>
      </c>
      <c r="CI118" s="26">
        <f>CH118/$CH$162</f>
        <v>4.485190433745967E-4</v>
      </c>
      <c r="CJ118" s="47">
        <f>CI118 * $CG$162</f>
        <v>2.8826318917685323</v>
      </c>
      <c r="CK118" s="48">
        <f>IF(CA118&gt;0,V118,W118)</f>
        <v>51.524167181851482</v>
      </c>
      <c r="CL118" s="60">
        <f>CJ118/CK118</f>
        <v>5.5947180700552705E-2</v>
      </c>
      <c r="CM118" s="65">
        <f>N118</f>
        <v>0</v>
      </c>
      <c r="CN118" s="73">
        <f>BT118+BV118</f>
        <v>1881</v>
      </c>
      <c r="CO118">
        <f>E118/$E$162</f>
        <v>4.610717030669279E-3</v>
      </c>
      <c r="CP118">
        <f>MAX(0,L118)</f>
        <v>0.57308582188994694</v>
      </c>
      <c r="CQ118">
        <f>CP118/$CP$162</f>
        <v>6.4202151947648318E-3</v>
      </c>
      <c r="CR118">
        <f>CO118*CQ118*AO118</f>
        <v>2.9601795539063892E-5</v>
      </c>
      <c r="CS118">
        <f>CR118/$CR$162</f>
        <v>6.4479408359691508E-3</v>
      </c>
      <c r="CT118" s="1">
        <f>$CT$164*CS118</f>
        <v>524.70763346782564</v>
      </c>
      <c r="CU118" s="84">
        <v>0</v>
      </c>
      <c r="CV118" s="1">
        <f>CT118-CU118</f>
        <v>524.70763346782564</v>
      </c>
      <c r="CW118">
        <f>CU118/CT118</f>
        <v>0</v>
      </c>
    </row>
    <row r="119" spans="1:101" x14ac:dyDescent="0.2">
      <c r="A119" s="30" t="s">
        <v>186</v>
      </c>
      <c r="B119">
        <v>0</v>
      </c>
      <c r="C119">
        <v>0</v>
      </c>
      <c r="D119">
        <v>0.57094972067039096</v>
      </c>
      <c r="E119">
        <v>0.42905027932960799</v>
      </c>
      <c r="F119">
        <v>0.64906490649064896</v>
      </c>
      <c r="G119">
        <v>5.6105610561056098E-2</v>
      </c>
      <c r="H119">
        <v>0.56433121019108201</v>
      </c>
      <c r="I119">
        <v>0.28407643312101899</v>
      </c>
      <c r="J119">
        <v>0.40039130521272598</v>
      </c>
      <c r="K119">
        <v>0.27641774790725698</v>
      </c>
      <c r="L119">
        <v>0.24598962087641199</v>
      </c>
      <c r="M119">
        <v>-5.1489329071980998E-2</v>
      </c>
      <c r="N119" s="21">
        <v>0</v>
      </c>
      <c r="O119">
        <v>1.0096736753019</v>
      </c>
      <c r="P119">
        <v>0.98572927561576895</v>
      </c>
      <c r="Q119">
        <v>1.00879719620244</v>
      </c>
      <c r="R119">
        <v>0.98747617617788497</v>
      </c>
      <c r="S119">
        <v>23.940000534057599</v>
      </c>
      <c r="T119" s="27">
        <f>IF(C119,P119,R119)</f>
        <v>0.98747617617788497</v>
      </c>
      <c r="U119" s="27">
        <f>IF(D119 = 0,O119,Q119)</f>
        <v>1.00879719620244</v>
      </c>
      <c r="V119" s="39">
        <f>S119*T119^(1-N119)</f>
        <v>23.640180185067724</v>
      </c>
      <c r="W119" s="38">
        <f>S119*U119^(N119+1)</f>
        <v>24.150605415842222</v>
      </c>
      <c r="X119" s="44">
        <f>0.5 * (D119-MAX($D$3:$D$161))/(MIN($D$3:$D$161)-MAX($D$3:$D$161)) + 0.75</f>
        <v>0.96775373102114903</v>
      </c>
      <c r="Y119" s="44">
        <f>AVERAGE(D119, F119, G119, H119, I119, J119, K119)</f>
        <v>0.40019099059345425</v>
      </c>
      <c r="Z119" s="22">
        <f>AI119^N119</f>
        <v>1</v>
      </c>
      <c r="AA119" s="22">
        <f>(Z119+AB119)/2</f>
        <v>1</v>
      </c>
      <c r="AB119" s="22">
        <f>AM119^N119</f>
        <v>1</v>
      </c>
      <c r="AC119" s="22">
        <v>1</v>
      </c>
      <c r="AD119" s="22">
        <v>1</v>
      </c>
      <c r="AE119" s="22">
        <v>1</v>
      </c>
      <c r="AF119" s="22">
        <f>PERCENTILE($L$2:$L$161, 0.05)</f>
        <v>3.1959274844086248E-2</v>
      </c>
      <c r="AG119" s="22">
        <f>PERCENTILE($L$2:$L$161, 0.95)</f>
        <v>0.96084751578162397</v>
      </c>
      <c r="AH119" s="22">
        <f>MIN(MAX(L119,AF119), AG119)</f>
        <v>0.24598962087641199</v>
      </c>
      <c r="AI119" s="22">
        <f>AH119-$AH$162+1</f>
        <v>1.2140303460323256</v>
      </c>
      <c r="AJ119" s="22">
        <f>PERCENTILE($M$2:$M$161, 0.02)</f>
        <v>-1.0036119965489139</v>
      </c>
      <c r="AK119" s="22">
        <f>PERCENTILE($M$2:$M$161, 0.98)</f>
        <v>1.7030888460407052</v>
      </c>
      <c r="AL119" s="22">
        <f>MIN(MAX(M119,AJ119), AK119)</f>
        <v>-5.1489329071980998E-2</v>
      </c>
      <c r="AM119" s="22">
        <f>AL119-$AL$162 + 1</f>
        <v>1.952122667476933</v>
      </c>
      <c r="AN119" s="46">
        <v>1</v>
      </c>
      <c r="AO119" s="49">
        <v>1</v>
      </c>
      <c r="AP119" s="49">
        <v>1</v>
      </c>
      <c r="AQ119" s="21">
        <v>1</v>
      </c>
      <c r="AR119" s="17">
        <f>(AI119^4)*AB119*AE119*AN119</f>
        <v>2.1722918368285811</v>
      </c>
      <c r="AS119" s="17">
        <f>(AM119^4) *Z119*AC119*AO119</f>
        <v>14.522066378591003</v>
      </c>
      <c r="AT119" s="17">
        <f>(AM119^4)*AA119*AP119*AQ119</f>
        <v>14.522066378591003</v>
      </c>
      <c r="AU119" s="17">
        <f>MIN(AR119, 0.05*AR$162)</f>
        <v>2.1722918368285811</v>
      </c>
      <c r="AV119" s="17">
        <f>MIN(AS119, 0.05*AS$162)</f>
        <v>14.522066378591003</v>
      </c>
      <c r="AW119" s="17">
        <f>MIN(AT119, 0.05*AT$162)</f>
        <v>14.522066378591003</v>
      </c>
      <c r="AX119" s="14">
        <f>AU119/$AU$162</f>
        <v>5.0351410520137509E-3</v>
      </c>
      <c r="AY119" s="14">
        <f>AV119/$AV$162</f>
        <v>4.0669936702566276E-3</v>
      </c>
      <c r="AZ119" s="62">
        <f>AW119/$AW$162</f>
        <v>3.2332284381711507E-3</v>
      </c>
      <c r="BA119" s="21">
        <f>N119</f>
        <v>0</v>
      </c>
      <c r="BB119" s="84">
        <v>622</v>
      </c>
      <c r="BC119" s="15">
        <f>$D$168*AX119</f>
        <v>691.49102609620445</v>
      </c>
      <c r="BD119" s="19">
        <f>BC119-BB119</f>
        <v>69.49102609620445</v>
      </c>
      <c r="BE119" s="58">
        <f>(IF(BD119 &gt; 0, V119, W119))</f>
        <v>23.640180185067724</v>
      </c>
      <c r="BF119" s="58">
        <f>IF(BD119&gt;0, S119*(T119^(2-N119)), S119*(U119^(N119 + 2)))</f>
        <v>23.344114733306881</v>
      </c>
      <c r="BG119" s="46">
        <f>BD119/BE119</f>
        <v>2.9395303061225535</v>
      </c>
      <c r="BH119" s="59">
        <f>BB119/BC119</f>
        <v>0.89950552722496724</v>
      </c>
      <c r="BI119" s="84">
        <v>0</v>
      </c>
      <c r="BJ119" s="84">
        <v>24</v>
      </c>
      <c r="BK119" s="84">
        <v>0</v>
      </c>
      <c r="BL119" s="10">
        <f>SUM(BI119:BK119)</f>
        <v>24</v>
      </c>
      <c r="BM119" s="15">
        <f>AY119*$D$167</f>
        <v>776.71445114561072</v>
      </c>
      <c r="BN119" s="9">
        <f>BM119-BL119</f>
        <v>752.71445114561072</v>
      </c>
      <c r="BO119" s="48">
        <f>IF(BN119&gt;0,V119,W119)</f>
        <v>23.640180185067724</v>
      </c>
      <c r="BP119" s="48">
        <f xml:space="preserve"> IF(BN119 &gt;0, S119*T119^(2-N119), S119*U119^(N119+2))</f>
        <v>23.344114733306881</v>
      </c>
      <c r="BQ119" s="48">
        <f>IF(BN119&gt;0, S119*T119^(3-N119), S119*U119^(N119+3))</f>
        <v>23.051757153103704</v>
      </c>
      <c r="BR119" s="46">
        <f>BN119/BP119</f>
        <v>32.244291965874119</v>
      </c>
      <c r="BS119" s="59">
        <f>BL119/BM119</f>
        <v>3.0899386466418041E-2</v>
      </c>
      <c r="BT119" s="16">
        <f>BB119+BL119+BV119</f>
        <v>646</v>
      </c>
      <c r="BU119" s="64">
        <f>BC119+BM119+BW119</f>
        <v>1500.6444581619862</v>
      </c>
      <c r="BV119" s="84">
        <v>0</v>
      </c>
      <c r="BW119" s="15">
        <f>AZ119*$D$170</f>
        <v>32.438980920171154</v>
      </c>
      <c r="BX119" s="37">
        <f>BW119-BV119</f>
        <v>32.438980920171154</v>
      </c>
      <c r="BY119" s="51">
        <f>BX119*(BX119&lt;&gt;0)</f>
        <v>32.438980920171154</v>
      </c>
      <c r="BZ119" s="26">
        <f>BY119/$BY$162</f>
        <v>2.5382614178537689E-2</v>
      </c>
      <c r="CA119" s="47">
        <f>BZ119 * $BX$162</f>
        <v>32.438980920171154</v>
      </c>
      <c r="CB119" s="48">
        <f>IF(CA119&gt;0, V119, W119)</f>
        <v>23.640180185067724</v>
      </c>
      <c r="CC119" s="48">
        <f>IF(BX119&gt;0, S119*T119^(2-N119), S119*U119^(N119+2))</f>
        <v>23.344114733306881</v>
      </c>
      <c r="CD119" s="60">
        <f>CA119/CB119</f>
        <v>1.3721968557862845</v>
      </c>
      <c r="CE119" s="61">
        <v>0</v>
      </c>
      <c r="CF119" s="15">
        <f>AZ119*$CE$165</f>
        <v>20.779959172125984</v>
      </c>
      <c r="CG119" s="37">
        <f>CF119-CE119</f>
        <v>20.779959172125984</v>
      </c>
      <c r="CH119" s="51">
        <f>CG119*(CG119&lt;&gt;0)</f>
        <v>20.779959172125984</v>
      </c>
      <c r="CI119" s="26">
        <f>CH119/$CH$162</f>
        <v>3.2332284381711516E-3</v>
      </c>
      <c r="CJ119" s="47">
        <f>CI119 * $CG$162</f>
        <v>20.779959172125984</v>
      </c>
      <c r="CK119" s="48">
        <f>IF(CA119&gt;0,V119,W119)</f>
        <v>23.640180185067724</v>
      </c>
      <c r="CL119" s="60">
        <f>CJ119/CK119</f>
        <v>0.87901018560136046</v>
      </c>
      <c r="CM119" s="65">
        <f>N119</f>
        <v>0</v>
      </c>
      <c r="CN119" s="73">
        <f>BT119+BV119</f>
        <v>646</v>
      </c>
      <c r="CO119">
        <f>E119/$E$162</f>
        <v>7.7426843265947119E-3</v>
      </c>
      <c r="CP119">
        <f>MAX(0,L119)</f>
        <v>0.24598962087641199</v>
      </c>
      <c r="CQ119">
        <f>CP119/$CP$162</f>
        <v>2.7557937072965385E-3</v>
      </c>
      <c r="CR119">
        <f>CO119*CQ119*AO119</f>
        <v>2.1337240744813244E-5</v>
      </c>
      <c r="CS119">
        <f>CR119/$CR$162</f>
        <v>4.6477338087085821E-3</v>
      </c>
      <c r="CT119" s="1">
        <f>$CT$164*CS119</f>
        <v>378.21398641746958</v>
      </c>
      <c r="CU119" s="84">
        <v>0</v>
      </c>
      <c r="CV119" s="1">
        <f>CT119-CU119</f>
        <v>378.21398641746958</v>
      </c>
      <c r="CW119">
        <f>CU119/CT119</f>
        <v>0</v>
      </c>
    </row>
    <row r="120" spans="1:101" x14ac:dyDescent="0.2">
      <c r="A120" s="30" t="s">
        <v>204</v>
      </c>
      <c r="B120">
        <v>1</v>
      </c>
      <c r="C120">
        <v>1</v>
      </c>
      <c r="D120">
        <v>0.73791450259688296</v>
      </c>
      <c r="E120">
        <v>0.26208549740311599</v>
      </c>
      <c r="F120">
        <v>0.91259435836312996</v>
      </c>
      <c r="G120">
        <v>0.26420341676599102</v>
      </c>
      <c r="H120">
        <v>6.89511073965733E-2</v>
      </c>
      <c r="I120">
        <v>0.47973255328040099</v>
      </c>
      <c r="J120">
        <v>0.18187383210035801</v>
      </c>
      <c r="K120">
        <v>0.29884029820778901</v>
      </c>
      <c r="L120">
        <v>0.49782419685954199</v>
      </c>
      <c r="M120">
        <v>0.29263542793366598</v>
      </c>
      <c r="N120" s="21">
        <v>0</v>
      </c>
      <c r="O120">
        <v>1</v>
      </c>
      <c r="P120">
        <v>1.0008097158175999</v>
      </c>
      <c r="Q120">
        <v>1.02103656559367</v>
      </c>
      <c r="R120">
        <v>1</v>
      </c>
      <c r="S120">
        <v>2.0099999904632502</v>
      </c>
      <c r="T120" s="27">
        <f>IF(C120,P120,R120)</f>
        <v>1.0008097158175999</v>
      </c>
      <c r="U120" s="27">
        <f>IF(D120 = 0,O120,Q120)</f>
        <v>1.02103656559367</v>
      </c>
      <c r="V120" s="39">
        <f>S120*T120^(1-N120)</f>
        <v>2.0116275192489042</v>
      </c>
      <c r="W120" s="38">
        <f>S120*U120^(N120+1)</f>
        <v>2.0522834871059064</v>
      </c>
      <c r="X120" s="44">
        <f>0.5 * (D120-MAX($D$3:$D$161))/(MIN($D$3:$D$161)-MAX($D$3:$D$161)) + 0.75</f>
        <v>0.88277755185034601</v>
      </c>
      <c r="Y120" s="44">
        <f>AVERAGE(D120, F120, G120, H120, I120, J120, K120)</f>
        <v>0.42058715267301788</v>
      </c>
      <c r="Z120" s="22">
        <f>AI120^N120</f>
        <v>1</v>
      </c>
      <c r="AA120" s="22">
        <f>(Z120+AB120)/2</f>
        <v>1</v>
      </c>
      <c r="AB120" s="22">
        <f>AM120^N120</f>
        <v>1</v>
      </c>
      <c r="AC120" s="22">
        <v>1</v>
      </c>
      <c r="AD120" s="22">
        <v>1</v>
      </c>
      <c r="AE120" s="22">
        <v>1</v>
      </c>
      <c r="AF120" s="22">
        <f>PERCENTILE($L$2:$L$161, 0.05)</f>
        <v>3.1959274844086248E-2</v>
      </c>
      <c r="AG120" s="22">
        <f>PERCENTILE($L$2:$L$161, 0.95)</f>
        <v>0.96084751578162397</v>
      </c>
      <c r="AH120" s="22">
        <f>MIN(MAX(L120,AF120), AG120)</f>
        <v>0.49782419685954199</v>
      </c>
      <c r="AI120" s="22">
        <f>AH120-$AH$162+1</f>
        <v>1.4658649220154558</v>
      </c>
      <c r="AJ120" s="22">
        <f>PERCENTILE($M$2:$M$161, 0.02)</f>
        <v>-1.0036119965489139</v>
      </c>
      <c r="AK120" s="22">
        <f>PERCENTILE($M$2:$M$161, 0.98)</f>
        <v>1.7030888460407052</v>
      </c>
      <c r="AL120" s="22">
        <f>MIN(MAX(M120,AJ120), AK120)</f>
        <v>0.29263542793366598</v>
      </c>
      <c r="AM120" s="22">
        <f>AL120-$AL$162 + 1</f>
        <v>2.2962474244825799</v>
      </c>
      <c r="AN120" s="46">
        <v>0</v>
      </c>
      <c r="AO120" s="77">
        <v>0</v>
      </c>
      <c r="AP120" s="77">
        <v>0</v>
      </c>
      <c r="AQ120" s="21">
        <v>1</v>
      </c>
      <c r="AR120" s="17">
        <f>(AI120^4)*AB120*AE120*AN120</f>
        <v>0</v>
      </c>
      <c r="AS120" s="17">
        <f>(AM120^4) *Z120*AC120*AO120</f>
        <v>0</v>
      </c>
      <c r="AT120" s="17">
        <f>(AM120^4)*AA120*AP120*AQ120</f>
        <v>0</v>
      </c>
      <c r="AU120" s="17">
        <f>MIN(AR120, 0.05*AR$162)</f>
        <v>0</v>
      </c>
      <c r="AV120" s="17">
        <f>MIN(AS120, 0.05*AS$162)</f>
        <v>0</v>
      </c>
      <c r="AW120" s="17">
        <f>MIN(AT120, 0.05*AT$162)</f>
        <v>0</v>
      </c>
      <c r="AX120" s="14">
        <f>AU120/$AU$162</f>
        <v>0</v>
      </c>
      <c r="AY120" s="14">
        <f>AV120/$AV$162</f>
        <v>0</v>
      </c>
      <c r="AZ120" s="62">
        <f>AW120/$AW$162</f>
        <v>0</v>
      </c>
      <c r="BA120" s="21">
        <f>N120</f>
        <v>0</v>
      </c>
      <c r="BB120" s="84">
        <v>0</v>
      </c>
      <c r="BC120" s="15">
        <f>$D$168*AX120</f>
        <v>0</v>
      </c>
      <c r="BD120" s="19">
        <f>BC120-BB120</f>
        <v>0</v>
      </c>
      <c r="BE120" s="58">
        <f>(IF(BD120 &gt; 0, V120, W120))</f>
        <v>2.0522834871059064</v>
      </c>
      <c r="BF120" s="58">
        <f>IF(BD120&gt;0, S120*(T120^(2-N120)), S120*(U120^(N120 + 2)))</f>
        <v>2.0954564832992153</v>
      </c>
      <c r="BG120" s="46">
        <f>BD120/BE120</f>
        <v>0</v>
      </c>
      <c r="BH120" s="59" t="e">
        <f>BB120/BC120</f>
        <v>#DIV/0!</v>
      </c>
      <c r="BI120" s="84">
        <v>1058</v>
      </c>
      <c r="BJ120" s="84">
        <v>840</v>
      </c>
      <c r="BK120" s="84">
        <v>0</v>
      </c>
      <c r="BL120" s="10">
        <f>SUM(BI120:BK120)</f>
        <v>1898</v>
      </c>
      <c r="BM120" s="15">
        <f>AY120*$D$167</f>
        <v>0</v>
      </c>
      <c r="BN120" s="9">
        <f>BM120-BL120</f>
        <v>-1898</v>
      </c>
      <c r="BO120" s="48">
        <f>IF(BN120&gt;0,V120,W120)</f>
        <v>2.0522834871059064</v>
      </c>
      <c r="BP120" s="48">
        <f xml:space="preserve"> IF(BN120 &gt;0, S120*T120^(2-N120), S120*U120^(N120+2))</f>
        <v>2.0954564832992153</v>
      </c>
      <c r="BQ120" s="48">
        <f>IF(BN120&gt;0, S120*T120^(3-N120), S120*U120^(N120+3))</f>
        <v>2.1395376910588202</v>
      </c>
      <c r="BR120" s="46">
        <f>BN120/BP120</f>
        <v>-905.76922743424018</v>
      </c>
      <c r="BS120" s="59" t="e">
        <f>BL120/BM120</f>
        <v>#DIV/0!</v>
      </c>
      <c r="BT120" s="16">
        <f>BB120+BL120+BV120</f>
        <v>1902</v>
      </c>
      <c r="BU120" s="64">
        <f>BC120+BM120+BW120</f>
        <v>0</v>
      </c>
      <c r="BV120" s="84">
        <v>4</v>
      </c>
      <c r="BW120" s="15">
        <f>AZ120*$D$170</f>
        <v>0</v>
      </c>
      <c r="BX120" s="37">
        <f>BW120-BV120</f>
        <v>-4</v>
      </c>
      <c r="BY120" s="51">
        <f>BX120*(BX120&lt;&gt;0)</f>
        <v>-4</v>
      </c>
      <c r="BZ120" s="26">
        <f>BY120/$BY$162</f>
        <v>-3.1298904538341167E-3</v>
      </c>
      <c r="CA120" s="47">
        <f>BZ120 * $BX$162</f>
        <v>-3.9999999999999996</v>
      </c>
      <c r="CB120" s="48">
        <f>IF(CA120&gt;0, V120, W120)</f>
        <v>2.0522834871059064</v>
      </c>
      <c r="CC120" s="48">
        <f>IF(BX120&gt;0, S120*T120^(2-N120), S120*U120^(N120+2))</f>
        <v>2.0954564832992153</v>
      </c>
      <c r="CD120" s="60">
        <f>CA120/CB120</f>
        <v>-1.9490484746046115</v>
      </c>
      <c r="CE120" s="61">
        <v>0</v>
      </c>
      <c r="CF120" s="15">
        <f>AZ120*$CE$165</f>
        <v>0</v>
      </c>
      <c r="CG120" s="37">
        <f>CF120-CE120</f>
        <v>0</v>
      </c>
      <c r="CH120" s="51">
        <f>CG120*(CG120&lt;&gt;0)</f>
        <v>0</v>
      </c>
      <c r="CI120" s="26">
        <f>CH120/$CH$162</f>
        <v>0</v>
      </c>
      <c r="CJ120" s="47">
        <f>CI120 * $CG$162</f>
        <v>0</v>
      </c>
      <c r="CK120" s="48">
        <f>IF(CA120&gt;0,V120,W120)</f>
        <v>2.0522834871059064</v>
      </c>
      <c r="CL120" s="60">
        <f>CJ120/CK120</f>
        <v>0</v>
      </c>
      <c r="CM120" s="65">
        <f>N120</f>
        <v>0</v>
      </c>
      <c r="CN120" s="73">
        <f>BT120+BV120</f>
        <v>1906</v>
      </c>
      <c r="CO120">
        <f>E120/$E$162</f>
        <v>4.7296211440337145E-3</v>
      </c>
      <c r="CP120">
        <f>MAX(0,L120)</f>
        <v>0.49782419685954199</v>
      </c>
      <c r="CQ120">
        <f>CP120/$CP$162</f>
        <v>5.5770677809806359E-3</v>
      </c>
      <c r="CR120">
        <f>CO120*CQ120*AO120</f>
        <v>0</v>
      </c>
      <c r="CS120">
        <f>CR120/$CR$162</f>
        <v>0</v>
      </c>
      <c r="CT120" s="1">
        <f>$CT$164*CS120</f>
        <v>0</v>
      </c>
      <c r="CU120" s="84">
        <v>0</v>
      </c>
      <c r="CV120" s="1">
        <f>CT120-CU120</f>
        <v>0</v>
      </c>
      <c r="CW120" t="e">
        <f>CU120/CT120</f>
        <v>#DIV/0!</v>
      </c>
    </row>
    <row r="121" spans="1:101" x14ac:dyDescent="0.2">
      <c r="A121" s="30" t="s">
        <v>245</v>
      </c>
      <c r="B121">
        <v>1</v>
      </c>
      <c r="C121">
        <v>1</v>
      </c>
      <c r="D121">
        <v>0.80904319741622899</v>
      </c>
      <c r="E121">
        <v>0.19095680258377001</v>
      </c>
      <c r="F121">
        <v>0.79036144578313205</v>
      </c>
      <c r="G121">
        <v>0.79036144578313205</v>
      </c>
      <c r="H121">
        <v>0.26452152110321703</v>
      </c>
      <c r="I121">
        <v>0.517342248223986</v>
      </c>
      <c r="J121">
        <v>0.36992993719239198</v>
      </c>
      <c r="K121">
        <v>0.540720223403788</v>
      </c>
      <c r="L121">
        <v>1.1926787534260801</v>
      </c>
      <c r="M121">
        <v>0.81620224826278898</v>
      </c>
      <c r="N121" s="21">
        <v>0</v>
      </c>
      <c r="O121">
        <v>1.0267856886268201</v>
      </c>
      <c r="P121">
        <v>1</v>
      </c>
      <c r="Q121">
        <v>1</v>
      </c>
      <c r="R121">
        <v>1</v>
      </c>
      <c r="S121">
        <v>0.68999999761581399</v>
      </c>
      <c r="T121" s="27">
        <f>IF(C121,P121,R121)</f>
        <v>1</v>
      </c>
      <c r="U121" s="27">
        <f>IF(D121 = 0,O121,Q121)</f>
        <v>1</v>
      </c>
      <c r="V121" s="39">
        <f>S121*T121^(1-N121)</f>
        <v>0.68999999761581399</v>
      </c>
      <c r="W121" s="38">
        <f>S121*U121^(N121+1)</f>
        <v>0.68999999761581399</v>
      </c>
      <c r="X121" s="44">
        <f>0.5 * (D121-MAX($D$3:$D$161))/(MIN($D$3:$D$161)-MAX($D$3:$D$161)) + 0.75</f>
        <v>0.84657683547522944</v>
      </c>
      <c r="Y121" s="44">
        <f>AVERAGE(D121, F121, G121, H121, I121, J121, K121)</f>
        <v>0.58318285984369655</v>
      </c>
      <c r="Z121" s="22">
        <f>AI121^N121</f>
        <v>1</v>
      </c>
      <c r="AA121" s="22">
        <f>(Z121+AB121)/2</f>
        <v>1</v>
      </c>
      <c r="AB121" s="22">
        <f>AM121^N121</f>
        <v>1</v>
      </c>
      <c r="AC121" s="22">
        <v>1</v>
      </c>
      <c r="AD121" s="22">
        <v>1</v>
      </c>
      <c r="AE121" s="22">
        <v>1</v>
      </c>
      <c r="AF121" s="22">
        <f>PERCENTILE($L$2:$L$161, 0.05)</f>
        <v>3.1959274844086248E-2</v>
      </c>
      <c r="AG121" s="22">
        <f>PERCENTILE($L$2:$L$161, 0.95)</f>
        <v>0.96084751578162397</v>
      </c>
      <c r="AH121" s="22">
        <f>MIN(MAX(L121,AF121), AG121)</f>
        <v>0.96084751578162397</v>
      </c>
      <c r="AI121" s="22">
        <f>AH121-$AH$162+1</f>
        <v>1.9288882409375376</v>
      </c>
      <c r="AJ121" s="22">
        <f>PERCENTILE($M$2:$M$161, 0.02)</f>
        <v>-1.0036119965489139</v>
      </c>
      <c r="AK121" s="22">
        <f>PERCENTILE($M$2:$M$161, 0.98)</f>
        <v>1.7030888460407052</v>
      </c>
      <c r="AL121" s="22">
        <f>MIN(MAX(M121,AJ121), AK121)</f>
        <v>0.81620224826278898</v>
      </c>
      <c r="AM121" s="22">
        <f>AL121-$AL$162 + 1</f>
        <v>2.819814244811703</v>
      </c>
      <c r="AN121" s="46">
        <v>0</v>
      </c>
      <c r="AO121" s="77">
        <v>0</v>
      </c>
      <c r="AP121" s="77">
        <v>0</v>
      </c>
      <c r="AQ121" s="21">
        <v>1</v>
      </c>
      <c r="AR121" s="17">
        <f>(AI121^4)*AB121*AE121*AN121</f>
        <v>0</v>
      </c>
      <c r="AS121" s="17">
        <f>(AM121^4) *Z121*AC121*AO121</f>
        <v>0</v>
      </c>
      <c r="AT121" s="17">
        <f>(AM121^4)*AA121*AP121*AQ121</f>
        <v>0</v>
      </c>
      <c r="AU121" s="17">
        <f>MIN(AR121, 0.05*AR$162)</f>
        <v>0</v>
      </c>
      <c r="AV121" s="17">
        <f>MIN(AS121, 0.05*AS$162)</f>
        <v>0</v>
      </c>
      <c r="AW121" s="17">
        <f>MIN(AT121, 0.05*AT$162)</f>
        <v>0</v>
      </c>
      <c r="AX121" s="14">
        <f>AU121/$AU$162</f>
        <v>0</v>
      </c>
      <c r="AY121" s="14">
        <f>AV121/$AV$162</f>
        <v>0</v>
      </c>
      <c r="AZ121" s="62">
        <f>AW121/$AW$162</f>
        <v>0</v>
      </c>
      <c r="BA121" s="21">
        <f>N121</f>
        <v>0</v>
      </c>
      <c r="BB121" s="84">
        <v>0</v>
      </c>
      <c r="BC121" s="15">
        <f>$D$168*AX121</f>
        <v>0</v>
      </c>
      <c r="BD121" s="19">
        <f>BC121-BB121</f>
        <v>0</v>
      </c>
      <c r="BE121" s="58">
        <f>(IF(BD121 &gt; 0, V121, W121))</f>
        <v>0.68999999761581399</v>
      </c>
      <c r="BF121" s="58">
        <f>IF(BD121&gt;0, S121*(T121^(2-N121)), S121*(U121^(N121 + 2)))</f>
        <v>0.68999999761581399</v>
      </c>
      <c r="BG121" s="46">
        <f>BD121/BE121</f>
        <v>0</v>
      </c>
      <c r="BH121" s="59" t="e">
        <f>BB121/BC121</f>
        <v>#DIV/0!</v>
      </c>
      <c r="BI121" s="84">
        <v>112</v>
      </c>
      <c r="BJ121" s="84">
        <v>0</v>
      </c>
      <c r="BK121" s="84">
        <v>0</v>
      </c>
      <c r="BL121" s="10">
        <f>SUM(BI121:BK121)</f>
        <v>112</v>
      </c>
      <c r="BM121" s="15">
        <f>AY121*$D$167</f>
        <v>0</v>
      </c>
      <c r="BN121" s="9">
        <f>BM121-BL121</f>
        <v>-112</v>
      </c>
      <c r="BO121" s="48">
        <f>IF(BN121&gt;0,V121,W121)</f>
        <v>0.68999999761581399</v>
      </c>
      <c r="BP121" s="48">
        <f xml:space="preserve"> IF(BN121 &gt;0, S121*T121^(2-N121), S121*U121^(N121+2))</f>
        <v>0.68999999761581399</v>
      </c>
      <c r="BQ121" s="48">
        <f>IF(BN121&gt;0, S121*T121^(3-N121), S121*U121^(N121+3))</f>
        <v>0.68999999761581399</v>
      </c>
      <c r="BR121" s="46">
        <f>BN121/BP121</f>
        <v>-162.31884114057726</v>
      </c>
      <c r="BS121" s="59" t="e">
        <f>BL121/BM121</f>
        <v>#DIV/0!</v>
      </c>
      <c r="BT121" s="16">
        <f>BB121+BL121+BV121</f>
        <v>115</v>
      </c>
      <c r="BU121" s="64">
        <f>BC121+BM121+BW121</f>
        <v>0</v>
      </c>
      <c r="BV121" s="84">
        <v>3</v>
      </c>
      <c r="BW121" s="15">
        <f>AZ121*$D$170</f>
        <v>0</v>
      </c>
      <c r="BX121" s="37">
        <f>BW121-BV121</f>
        <v>-3</v>
      </c>
      <c r="BY121" s="51">
        <f>BX121*(BX121&lt;&gt;0)</f>
        <v>-3</v>
      </c>
      <c r="BZ121" s="26">
        <f>BY121/$BY$162</f>
        <v>-2.3474178403755878E-3</v>
      </c>
      <c r="CA121" s="47">
        <f>BZ121 * $BX$162</f>
        <v>-3</v>
      </c>
      <c r="CB121" s="48">
        <f>IF(CA121&gt;0, V121, W121)</f>
        <v>0.68999999761581399</v>
      </c>
      <c r="CC121" s="48">
        <f>IF(BX121&gt;0, S121*T121^(2-N121), S121*U121^(N121+2))</f>
        <v>0.68999999761581399</v>
      </c>
      <c r="CD121" s="60">
        <f>CA121/CB121</f>
        <v>-4.3478261019797477</v>
      </c>
      <c r="CE121" s="61">
        <v>0</v>
      </c>
      <c r="CF121" s="15">
        <f>AZ121*$CE$165</f>
        <v>0</v>
      </c>
      <c r="CG121" s="37">
        <f>CF121-CE121</f>
        <v>0</v>
      </c>
      <c r="CH121" s="51">
        <f>CG121*(CG121&lt;&gt;0)</f>
        <v>0</v>
      </c>
      <c r="CI121" s="26">
        <f>CH121/$CH$162</f>
        <v>0</v>
      </c>
      <c r="CJ121" s="47">
        <f>CI121 * $CG$162</f>
        <v>0</v>
      </c>
      <c r="CK121" s="48">
        <f>IF(CA121&gt;0,V121,W121)</f>
        <v>0.68999999761581399</v>
      </c>
      <c r="CL121" s="60">
        <f>CJ121/CK121</f>
        <v>0</v>
      </c>
      <c r="CM121" s="65">
        <f>N121</f>
        <v>0</v>
      </c>
      <c r="CN121" s="73">
        <f>BT121+BV121</f>
        <v>118</v>
      </c>
      <c r="CO121">
        <f>E121/$E$162</f>
        <v>3.4460255910616928E-3</v>
      </c>
      <c r="CP121">
        <f>MAX(0,L121)</f>
        <v>1.1926787534260801</v>
      </c>
      <c r="CQ121">
        <f>CP121/$CP$162</f>
        <v>1.336144424227226E-2</v>
      </c>
      <c r="CR121">
        <f>CO121*CQ121*AO121</f>
        <v>0</v>
      </c>
      <c r="CS121">
        <f>CR121/$CR$162</f>
        <v>0</v>
      </c>
      <c r="CT121" s="1">
        <f>$CT$164*CS121</f>
        <v>0</v>
      </c>
      <c r="CU121" s="84">
        <v>0</v>
      </c>
      <c r="CV121" s="1">
        <f>CT121-CU121</f>
        <v>0</v>
      </c>
      <c r="CW121" t="e">
        <f>CU121/CT121</f>
        <v>#DIV/0!</v>
      </c>
    </row>
    <row r="122" spans="1:101" x14ac:dyDescent="0.2">
      <c r="A122" s="30" t="s">
        <v>268</v>
      </c>
      <c r="B122">
        <v>1</v>
      </c>
      <c r="C122">
        <v>1</v>
      </c>
      <c r="D122">
        <v>0.699161006791849</v>
      </c>
      <c r="E122">
        <v>0.30083899320815</v>
      </c>
      <c r="F122">
        <v>0.85180770758839797</v>
      </c>
      <c r="G122">
        <v>0.44457687723480299</v>
      </c>
      <c r="H122">
        <v>0.48140409527789302</v>
      </c>
      <c r="I122">
        <v>0.38737985791892998</v>
      </c>
      <c r="J122">
        <v>0.43184053773394299</v>
      </c>
      <c r="K122">
        <v>0.51550610527501295</v>
      </c>
      <c r="L122">
        <v>0.43579515403235403</v>
      </c>
      <c r="M122">
        <v>0.70751295017403903</v>
      </c>
      <c r="N122" s="21">
        <v>0</v>
      </c>
      <c r="O122">
        <v>1.0084404656170101</v>
      </c>
      <c r="P122">
        <v>0.99306672438090604</v>
      </c>
      <c r="Q122">
        <v>1.00504912048345</v>
      </c>
      <c r="R122">
        <v>0.99127014879087305</v>
      </c>
      <c r="S122">
        <v>357.66000366210898</v>
      </c>
      <c r="T122" s="27">
        <f>IF(C122,P122,R122)</f>
        <v>0.99306672438090604</v>
      </c>
      <c r="U122" s="27">
        <f>IF(D122 = 0,O122,Q122)</f>
        <v>1.00504912048345</v>
      </c>
      <c r="V122" s="39">
        <f>S122*T122^(1-N122)</f>
        <v>355.18024827879344</v>
      </c>
      <c r="W122" s="38">
        <f>S122*U122^(N122+1)</f>
        <v>359.46587211271014</v>
      </c>
      <c r="X122" s="44">
        <f>0.5 * (D122-MAX($D$3:$D$161))/(MIN($D$3:$D$161)-MAX($D$3:$D$161)) + 0.75</f>
        <v>0.90250101667344484</v>
      </c>
      <c r="Y122" s="44">
        <f>AVERAGE(D122, F122, G122, H122, I122, J122, K122)</f>
        <v>0.5445251696886898</v>
      </c>
      <c r="Z122" s="22">
        <f>AI122^N122</f>
        <v>1</v>
      </c>
      <c r="AA122" s="22">
        <f>(Z122+AB122)/2</f>
        <v>1</v>
      </c>
      <c r="AB122" s="22">
        <f>AM122^N122</f>
        <v>1</v>
      </c>
      <c r="AC122" s="22">
        <v>1</v>
      </c>
      <c r="AD122" s="22">
        <v>1</v>
      </c>
      <c r="AE122" s="22">
        <v>1</v>
      </c>
      <c r="AF122" s="22">
        <f>PERCENTILE($L$2:$L$161, 0.05)</f>
        <v>3.1959274844086248E-2</v>
      </c>
      <c r="AG122" s="22">
        <f>PERCENTILE($L$2:$L$161, 0.95)</f>
        <v>0.96084751578162397</v>
      </c>
      <c r="AH122" s="22">
        <f>MIN(MAX(L122,AF122), AG122)</f>
        <v>0.43579515403235403</v>
      </c>
      <c r="AI122" s="22">
        <f>AH122-$AH$162+1</f>
        <v>1.4038358791882679</v>
      </c>
      <c r="AJ122" s="22">
        <f>PERCENTILE($M$2:$M$161, 0.02)</f>
        <v>-1.0036119965489139</v>
      </c>
      <c r="AK122" s="22">
        <f>PERCENTILE($M$2:$M$161, 0.98)</f>
        <v>1.7030888460407052</v>
      </c>
      <c r="AL122" s="22">
        <f>MIN(MAX(M122,AJ122), AK122)</f>
        <v>0.70751295017403903</v>
      </c>
      <c r="AM122" s="22">
        <f>AL122-$AL$162 + 1</f>
        <v>2.7111249467229528</v>
      </c>
      <c r="AN122" s="46">
        <v>0</v>
      </c>
      <c r="AO122" s="49">
        <v>1</v>
      </c>
      <c r="AP122" s="49">
        <v>1</v>
      </c>
      <c r="AQ122" s="21">
        <v>1</v>
      </c>
      <c r="AR122" s="17">
        <f>(AI122^4)*AB122*AE122*AN122</f>
        <v>0</v>
      </c>
      <c r="AS122" s="17">
        <f>(AM122^4) *Z122*AC122*AO122</f>
        <v>54.025417647522957</v>
      </c>
      <c r="AT122" s="17">
        <f>(AM122^4)*AA122*AP122*AQ122</f>
        <v>54.025417647522957</v>
      </c>
      <c r="AU122" s="17">
        <f>MIN(AR122, 0.05*AR$162)</f>
        <v>0</v>
      </c>
      <c r="AV122" s="17">
        <f>MIN(AS122, 0.05*AS$162)</f>
        <v>54.025417647522957</v>
      </c>
      <c r="AW122" s="17">
        <f>MIN(AT122, 0.05*AT$162)</f>
        <v>54.025417647522957</v>
      </c>
      <c r="AX122" s="14">
        <f>AU122/$AU$162</f>
        <v>0</v>
      </c>
      <c r="AY122" s="14">
        <f>AV122/$AV$162</f>
        <v>1.5130149241664939E-2</v>
      </c>
      <c r="AZ122" s="62">
        <f>AW122/$AW$162</f>
        <v>1.2028351349471843E-2</v>
      </c>
      <c r="BA122" s="21">
        <f>N122</f>
        <v>0</v>
      </c>
      <c r="BB122" s="84">
        <v>0</v>
      </c>
      <c r="BC122" s="15">
        <f>$D$168*AX122</f>
        <v>0</v>
      </c>
      <c r="BD122" s="19">
        <f>BC122-BB122</f>
        <v>0</v>
      </c>
      <c r="BE122" s="58">
        <f>(IF(BD122 &gt; 0, V122, W122))</f>
        <v>359.46587211271014</v>
      </c>
      <c r="BF122" s="58">
        <f>IF(BD122&gt;0, S122*(T122^(2-N122)), S122*(U122^(N122 + 2)))</f>
        <v>361.28085861069565</v>
      </c>
      <c r="BG122" s="46">
        <f>BD122/BE122</f>
        <v>0</v>
      </c>
      <c r="BH122" s="59" t="e">
        <f>BB122/BC122</f>
        <v>#DIV/0!</v>
      </c>
      <c r="BI122" s="84">
        <v>358</v>
      </c>
      <c r="BJ122" s="84">
        <v>1788</v>
      </c>
      <c r="BK122" s="84">
        <v>0</v>
      </c>
      <c r="BL122" s="10">
        <f>SUM(BI122:BK122)</f>
        <v>2146</v>
      </c>
      <c r="BM122" s="15">
        <f>AY122*$D$167</f>
        <v>2889.5559021731701</v>
      </c>
      <c r="BN122" s="9">
        <f>BM122-BL122</f>
        <v>743.55590217317013</v>
      </c>
      <c r="BO122" s="48">
        <f>IF(BN122&gt;0,V122,W122)</f>
        <v>355.18024827879344</v>
      </c>
      <c r="BP122" s="48">
        <f xml:space="preserve"> IF(BN122 &gt;0, S122*T122^(2-N122), S122*U122^(N122+2))</f>
        <v>352.71768572301835</v>
      </c>
      <c r="BQ122" s="48">
        <f>IF(BN122&gt;0, S122*T122^(3-N122), S122*U122^(N122+3))</f>
        <v>350.27219679217171</v>
      </c>
      <c r="BR122" s="46">
        <f>BN122/BP122</f>
        <v>2.108076607071721</v>
      </c>
      <c r="BS122" s="59">
        <f>BL122/BM122</f>
        <v>0.7426746782735858</v>
      </c>
      <c r="BT122" s="16">
        <f>BB122+BL122+BV122</f>
        <v>2146</v>
      </c>
      <c r="BU122" s="64">
        <f>BC122+BM122+BW122</f>
        <v>3010.2363512624211</v>
      </c>
      <c r="BV122" s="84">
        <v>0</v>
      </c>
      <c r="BW122" s="15">
        <f>AZ122*$D$170</f>
        <v>120.680449089251</v>
      </c>
      <c r="BX122" s="37">
        <f>BW122-BV122</f>
        <v>120.680449089251</v>
      </c>
      <c r="BY122" s="51">
        <f>BX122*(BX122&lt;&gt;0)</f>
        <v>120.680449089251</v>
      </c>
      <c r="BZ122" s="26">
        <f>BY122/$BY$162</f>
        <v>9.442914639221521E-2</v>
      </c>
      <c r="CA122" s="47">
        <f>BZ122 * $BX$162</f>
        <v>120.680449089251</v>
      </c>
      <c r="CB122" s="48">
        <f>IF(CA122&gt;0, V122, W122)</f>
        <v>355.18024827879344</v>
      </c>
      <c r="CC122" s="48">
        <f>IF(BX122&gt;0, S122*T122^(2-N122), S122*U122^(N122+2))</f>
        <v>352.71768572301835</v>
      </c>
      <c r="CD122" s="60">
        <f>CA122/CB122</f>
        <v>0.33977241041434453</v>
      </c>
      <c r="CE122" s="61">
        <v>0</v>
      </c>
      <c r="CF122" s="15">
        <f>AZ122*$CE$165</f>
        <v>77.30621412305554</v>
      </c>
      <c r="CG122" s="37">
        <f>CF122-CE122</f>
        <v>77.30621412305554</v>
      </c>
      <c r="CH122" s="51">
        <f>CG122*(CG122&lt;&gt;0)</f>
        <v>77.30621412305554</v>
      </c>
      <c r="CI122" s="26">
        <f>CH122/$CH$162</f>
        <v>1.2028351349471847E-2</v>
      </c>
      <c r="CJ122" s="47">
        <f>CI122 * $CG$162</f>
        <v>77.30621412305554</v>
      </c>
      <c r="CK122" s="48">
        <f>IF(CA122&gt;0,V122,W122)</f>
        <v>355.18024827879344</v>
      </c>
      <c r="CL122" s="60">
        <f>CJ122/CK122</f>
        <v>0.21765347171663435</v>
      </c>
      <c r="CM122" s="65">
        <f>N122</f>
        <v>0</v>
      </c>
      <c r="CN122" s="73">
        <f>BT122+BV122</f>
        <v>2146</v>
      </c>
      <c r="CO122">
        <f>E122/$E$162</f>
        <v>5.4289706119777254E-3</v>
      </c>
      <c r="CP122">
        <f>MAX(0,L122)</f>
        <v>0.43579515403235403</v>
      </c>
      <c r="CQ122">
        <f>CP122/$CP$162</f>
        <v>4.88216347858052E-3</v>
      </c>
      <c r="CR122">
        <f>CO122*CQ122*AO122</f>
        <v>2.6505122048084585E-5</v>
      </c>
      <c r="CS122">
        <f>CR122/$CR$162</f>
        <v>5.7734152845782209E-3</v>
      </c>
      <c r="CT122" s="1">
        <f>$CT$164*CS122</f>
        <v>469.81744219783729</v>
      </c>
      <c r="CU122" s="84">
        <v>0</v>
      </c>
      <c r="CV122" s="1">
        <f>CT122-CU122</f>
        <v>469.81744219783729</v>
      </c>
      <c r="CW122">
        <f>CU122/CT122</f>
        <v>0</v>
      </c>
    </row>
    <row r="123" spans="1:101" x14ac:dyDescent="0.2">
      <c r="A123" s="30" t="s">
        <v>297</v>
      </c>
      <c r="B123">
        <v>1</v>
      </c>
      <c r="C123">
        <v>1</v>
      </c>
      <c r="D123">
        <v>0.89652417099480597</v>
      </c>
      <c r="E123">
        <v>0.103475829005193</v>
      </c>
      <c r="F123">
        <v>0.88319427890345603</v>
      </c>
      <c r="G123">
        <v>0.28843861740166798</v>
      </c>
      <c r="H123">
        <v>0.71709151692436202</v>
      </c>
      <c r="I123">
        <v>0.54701211867948096</v>
      </c>
      <c r="J123">
        <v>0.62630483788637503</v>
      </c>
      <c r="K123">
        <v>0.56223813120070298</v>
      </c>
      <c r="L123">
        <v>0.130676269339179</v>
      </c>
      <c r="M123">
        <v>0.94939723317989699</v>
      </c>
      <c r="N123" s="21">
        <v>0</v>
      </c>
      <c r="O123">
        <v>1.0121212973593201</v>
      </c>
      <c r="P123">
        <v>0.99215687007823405</v>
      </c>
      <c r="Q123">
        <v>1.0187592715343801</v>
      </c>
      <c r="R123">
        <v>0.99339863873918199</v>
      </c>
      <c r="S123">
        <v>5.8499999046325604</v>
      </c>
      <c r="T123" s="27">
        <f>IF(C123,P123,R123)</f>
        <v>0.99215687007823405</v>
      </c>
      <c r="U123" s="27">
        <f>IF(D123 = 0,O123,Q123)</f>
        <v>1.0187592715343801</v>
      </c>
      <c r="V123" s="39">
        <f>S123*T123^(1-N123)</f>
        <v>5.8041175953382087</v>
      </c>
      <c r="W123" s="38">
        <f>S123*U123^(N123+1)</f>
        <v>5.9597416413196598</v>
      </c>
      <c r="X123" s="44">
        <f>0.5 * (D123-MAX($D$3:$D$161))/(MIN($D$3:$D$161)-MAX($D$3:$D$161)) + 0.75</f>
        <v>0.80205368035786917</v>
      </c>
      <c r="Y123" s="44">
        <f>AVERAGE(D123, F123, G123, H123, I123, J123, K123)</f>
        <v>0.64582909599869309</v>
      </c>
      <c r="Z123" s="22">
        <f>AI123^N123</f>
        <v>1</v>
      </c>
      <c r="AA123" s="22">
        <f>(Z123+AB123)/2</f>
        <v>1</v>
      </c>
      <c r="AB123" s="22">
        <f>AM123^N123</f>
        <v>1</v>
      </c>
      <c r="AC123" s="22">
        <v>1</v>
      </c>
      <c r="AD123" s="22">
        <v>1</v>
      </c>
      <c r="AE123" s="22">
        <v>1</v>
      </c>
      <c r="AF123" s="22">
        <f>PERCENTILE($L$2:$L$161, 0.05)</f>
        <v>3.1959274844086248E-2</v>
      </c>
      <c r="AG123" s="22">
        <f>PERCENTILE($L$2:$L$161, 0.95)</f>
        <v>0.96084751578162397</v>
      </c>
      <c r="AH123" s="22">
        <f>MIN(MAX(L123,AF123), AG123)</f>
        <v>0.130676269339179</v>
      </c>
      <c r="AI123" s="22">
        <f>AH123-$AH$162+1</f>
        <v>1.0987169944950927</v>
      </c>
      <c r="AJ123" s="22">
        <f>PERCENTILE($M$2:$M$161, 0.02)</f>
        <v>-1.0036119965489139</v>
      </c>
      <c r="AK123" s="22">
        <f>PERCENTILE($M$2:$M$161, 0.98)</f>
        <v>1.7030888460407052</v>
      </c>
      <c r="AL123" s="22">
        <f>MIN(MAX(M123,AJ123), AK123)</f>
        <v>0.94939723317989699</v>
      </c>
      <c r="AM123" s="22">
        <f>AL123-$AL$162 + 1</f>
        <v>2.9530092297288109</v>
      </c>
      <c r="AN123" s="46">
        <v>0</v>
      </c>
      <c r="AO123" s="68">
        <v>0.64</v>
      </c>
      <c r="AP123" s="49">
        <v>1</v>
      </c>
      <c r="AQ123" s="21">
        <v>1</v>
      </c>
      <c r="AR123" s="17">
        <f>(AI123^4)*AB123*AE123*AN123</f>
        <v>0</v>
      </c>
      <c r="AS123" s="17">
        <f>(AM123^4) *Z123*AC123*AO123</f>
        <v>48.667517247294846</v>
      </c>
      <c r="AT123" s="17">
        <f>(AM123^4)*AA123*AP123*AQ123</f>
        <v>76.042995698898196</v>
      </c>
      <c r="AU123" s="17">
        <f>MIN(AR123, 0.05*AR$162)</f>
        <v>0</v>
      </c>
      <c r="AV123" s="17">
        <f>MIN(AS123, 0.05*AS$162)</f>
        <v>48.667517247294846</v>
      </c>
      <c r="AW123" s="17">
        <f>MIN(AT123, 0.05*AT$162)</f>
        <v>76.042995698898196</v>
      </c>
      <c r="AX123" s="14">
        <f>AU123/$AU$162</f>
        <v>0</v>
      </c>
      <c r="AY123" s="14">
        <f>AV123/$AV$162</f>
        <v>1.3629636405164092E-2</v>
      </c>
      <c r="AZ123" s="62">
        <f>AW123/$AW$162</f>
        <v>1.6930398870774136E-2</v>
      </c>
      <c r="BA123" s="21">
        <f>N123</f>
        <v>0</v>
      </c>
      <c r="BB123" s="84">
        <v>0</v>
      </c>
      <c r="BC123" s="15">
        <f>$D$168*AX123</f>
        <v>0</v>
      </c>
      <c r="BD123" s="19">
        <f>BC123-BB123</f>
        <v>0</v>
      </c>
      <c r="BE123" s="58">
        <f>(IF(BD123 &gt; 0, V123, W123))</f>
        <v>5.9597416413196598</v>
      </c>
      <c r="BF123" s="58">
        <f>IF(BD123&gt;0, S123*(T123^(2-N123)), S123*(U123^(N123 + 2)))</f>
        <v>6.0715420530439275</v>
      </c>
      <c r="BG123" s="46">
        <f>BD123/BE123</f>
        <v>0</v>
      </c>
      <c r="BH123" s="59" t="e">
        <f>BB123/BC123</f>
        <v>#DIV/0!</v>
      </c>
      <c r="BI123" s="84">
        <v>0</v>
      </c>
      <c r="BJ123" s="84">
        <v>0</v>
      </c>
      <c r="BK123" s="84">
        <v>0</v>
      </c>
      <c r="BL123" s="10">
        <f>SUM(BI123:BK123)</f>
        <v>0</v>
      </c>
      <c r="BM123" s="15">
        <f>AY123*$D$167</f>
        <v>2602.9879606582381</v>
      </c>
      <c r="BN123" s="9">
        <f>BM123-BL123</f>
        <v>2602.9879606582381</v>
      </c>
      <c r="BO123" s="48">
        <f>IF(BN123&gt;0,V123,W123)</f>
        <v>5.8041175953382087</v>
      </c>
      <c r="BP123" s="48">
        <f xml:space="preserve"> IF(BN123 &gt;0, S123*T123^(2-N123), S123*U123^(N123+2))</f>
        <v>5.7585951469567638</v>
      </c>
      <c r="BQ123" s="48">
        <f>IF(BN123&gt;0, S123*T123^(3-N123), S123*U123^(N123+3))</f>
        <v>5.7134297370523299</v>
      </c>
      <c r="BR123" s="46">
        <f>BN123/BP123</f>
        <v>452.01787835941815</v>
      </c>
      <c r="BS123" s="59">
        <f>BL123/BM123</f>
        <v>0</v>
      </c>
      <c r="BT123" s="16">
        <f>BB123+BL123+BV123</f>
        <v>117</v>
      </c>
      <c r="BU123" s="64">
        <f>BC123+BM123+BW123</f>
        <v>2772.8506525287148</v>
      </c>
      <c r="BV123" s="84">
        <v>117</v>
      </c>
      <c r="BW123" s="15">
        <f>AZ123*$D$170</f>
        <v>169.86269187047691</v>
      </c>
      <c r="BX123" s="37">
        <f>BW123-BV123</f>
        <v>52.862691870476908</v>
      </c>
      <c r="BY123" s="51">
        <f>BX123*(BX123&lt;&gt;0)</f>
        <v>52.862691870476908</v>
      </c>
      <c r="BZ123" s="26">
        <f>BY123/$BY$162</f>
        <v>4.1363608662345015E-2</v>
      </c>
      <c r="CA123" s="47">
        <f>BZ123 * $BX$162</f>
        <v>52.862691870476908</v>
      </c>
      <c r="CB123" s="48">
        <f>IF(CA123&gt;0, V123, W123)</f>
        <v>5.8041175953382087</v>
      </c>
      <c r="CC123" s="48">
        <f>IF(BX123&gt;0, S123*T123^(2-N123), S123*U123^(N123+2))</f>
        <v>5.7585951469567638</v>
      </c>
      <c r="CD123" s="60">
        <f>CA123/CB123</f>
        <v>9.1077913226526519</v>
      </c>
      <c r="CE123" s="61">
        <v>0</v>
      </c>
      <c r="CF123" s="15">
        <f>AZ123*$CE$165</f>
        <v>108.81167354246537</v>
      </c>
      <c r="CG123" s="37">
        <f>CF123-CE123</f>
        <v>108.81167354246537</v>
      </c>
      <c r="CH123" s="51">
        <f>CG123*(CG123&lt;&gt;0)</f>
        <v>108.81167354246537</v>
      </c>
      <c r="CI123" s="26">
        <f>CH123/$CH$162</f>
        <v>1.693039887077414E-2</v>
      </c>
      <c r="CJ123" s="47">
        <f>CI123 * $CG$162</f>
        <v>108.81167354246537</v>
      </c>
      <c r="CK123" s="48">
        <f>IF(CA123&gt;0,V123,W123)</f>
        <v>5.8041175953382087</v>
      </c>
      <c r="CL123" s="60">
        <f>CJ123/CK123</f>
        <v>18.747324077282908</v>
      </c>
      <c r="CM123" s="65">
        <f>N123</f>
        <v>0</v>
      </c>
      <c r="CN123" s="73">
        <f>BT123+BV123</f>
        <v>234</v>
      </c>
      <c r="CO123">
        <f>E123/$E$162</f>
        <v>1.867335177293787E-3</v>
      </c>
      <c r="CP123">
        <f>MAX(0,L123)</f>
        <v>0.130676269339179</v>
      </c>
      <c r="CQ123">
        <f>CP123/$CP$162</f>
        <v>1.4639513628862573E-3</v>
      </c>
      <c r="CR123">
        <f>CO123*CQ123*AO123</f>
        <v>1.749560241769402E-6</v>
      </c>
      <c r="CS123">
        <f>CR123/$CR$162</f>
        <v>3.8109380604990596E-4</v>
      </c>
      <c r="CT123" s="1">
        <f>$CT$164*CS123</f>
        <v>31.011889561117147</v>
      </c>
      <c r="CU123" s="84">
        <v>0</v>
      </c>
      <c r="CV123" s="1">
        <f>CT123-CU123</f>
        <v>31.011889561117147</v>
      </c>
      <c r="CW123">
        <f>CU123/CT123</f>
        <v>0</v>
      </c>
    </row>
    <row r="124" spans="1:101" x14ac:dyDescent="0.2">
      <c r="A124" s="30" t="s">
        <v>256</v>
      </c>
      <c r="B124">
        <v>1</v>
      </c>
      <c r="C124">
        <v>1</v>
      </c>
      <c r="D124">
        <v>0.86616060727127397</v>
      </c>
      <c r="E124">
        <v>0.133839392728725</v>
      </c>
      <c r="F124">
        <v>0.980929678188319</v>
      </c>
      <c r="G124">
        <v>0.31664680174811199</v>
      </c>
      <c r="H124">
        <v>0.95737567906393595</v>
      </c>
      <c r="I124">
        <v>0.85081487672377698</v>
      </c>
      <c r="J124">
        <v>0.902523944480768</v>
      </c>
      <c r="K124">
        <v>0.709222673716977</v>
      </c>
      <c r="L124">
        <v>0.72856972260188901</v>
      </c>
      <c r="M124">
        <v>0.70190664999247698</v>
      </c>
      <c r="N124" s="21">
        <v>0</v>
      </c>
      <c r="O124">
        <v>1.0052553891965299</v>
      </c>
      <c r="P124">
        <v>0.99351998856659596</v>
      </c>
      <c r="Q124">
        <v>1.0170584269509799</v>
      </c>
      <c r="R124">
        <v>0.99549958037947595</v>
      </c>
      <c r="S124">
        <v>107.230003356933</v>
      </c>
      <c r="T124" s="27">
        <f>IF(C124,P124,R124)</f>
        <v>0.99351998856659596</v>
      </c>
      <c r="U124" s="27">
        <f>IF(D124 = 0,O124,Q124)</f>
        <v>1.0170584269509799</v>
      </c>
      <c r="V124" s="39">
        <f>S124*T124^(1-N124)</f>
        <v>106.53515170917612</v>
      </c>
      <c r="W124" s="38">
        <f>S124*U124^(N124+1)</f>
        <v>109.05917853615057</v>
      </c>
      <c r="X124" s="44">
        <f>0.5 * (D124-MAX($D$3:$D$161))/(MIN($D$3:$D$161)-MAX($D$3:$D$161)) + 0.75</f>
        <v>0.81750711671411158</v>
      </c>
      <c r="Y124" s="44">
        <f>AVERAGE(D124, F124, G124, H124, I124, J124, K124)</f>
        <v>0.79766775159902326</v>
      </c>
      <c r="Z124" s="22">
        <f>AI124^N124</f>
        <v>1</v>
      </c>
      <c r="AA124" s="22">
        <f>(Z124+AB124)/2</f>
        <v>1</v>
      </c>
      <c r="AB124" s="22">
        <f>AM124^N124</f>
        <v>1</v>
      </c>
      <c r="AC124" s="22">
        <v>1</v>
      </c>
      <c r="AD124" s="22">
        <v>1</v>
      </c>
      <c r="AE124" s="22">
        <v>1</v>
      </c>
      <c r="AF124" s="22">
        <f>PERCENTILE($L$2:$L$161, 0.05)</f>
        <v>3.1959274844086248E-2</v>
      </c>
      <c r="AG124" s="22">
        <f>PERCENTILE($L$2:$L$161, 0.95)</f>
        <v>0.96084751578162397</v>
      </c>
      <c r="AH124" s="22">
        <f>MIN(MAX(L124,AF124), AG124)</f>
        <v>0.72856972260188901</v>
      </c>
      <c r="AI124" s="22">
        <f>AH124-$AH$162+1</f>
        <v>1.6966104477578028</v>
      </c>
      <c r="AJ124" s="22">
        <f>PERCENTILE($M$2:$M$161, 0.02)</f>
        <v>-1.0036119965489139</v>
      </c>
      <c r="AK124" s="22">
        <f>PERCENTILE($M$2:$M$161, 0.98)</f>
        <v>1.7030888460407052</v>
      </c>
      <c r="AL124" s="22">
        <f>MIN(MAX(M124,AJ124), AK124)</f>
        <v>0.70190664999247698</v>
      </c>
      <c r="AM124" s="22">
        <f>AL124-$AL$162 + 1</f>
        <v>2.7055186465413907</v>
      </c>
      <c r="AN124" s="46">
        <v>1</v>
      </c>
      <c r="AO124" s="49">
        <v>1</v>
      </c>
      <c r="AP124" s="49">
        <v>1</v>
      </c>
      <c r="AQ124" s="21">
        <v>1</v>
      </c>
      <c r="AR124" s="17">
        <f>(AI124^4)*AB124*AE124*AN124</f>
        <v>8.2856874750341483</v>
      </c>
      <c r="AS124" s="17">
        <f>(AM124^4) *Z124*AC124*AO124</f>
        <v>53.579928017416854</v>
      </c>
      <c r="AT124" s="17">
        <f>(AM124^4)*AA124*AP124*AQ124</f>
        <v>53.579928017416854</v>
      </c>
      <c r="AU124" s="17">
        <f>MIN(AR124, 0.05*AR$162)</f>
        <v>8.2856874750341483</v>
      </c>
      <c r="AV124" s="17">
        <f>MIN(AS124, 0.05*AS$162)</f>
        <v>53.579928017416854</v>
      </c>
      <c r="AW124" s="17">
        <f>MIN(AT124, 0.05*AT$162)</f>
        <v>53.579928017416854</v>
      </c>
      <c r="AX124" s="14">
        <f>AU124/$AU$162</f>
        <v>1.9205340848957378E-2</v>
      </c>
      <c r="AY124" s="14">
        <f>AV124/$AV$162</f>
        <v>1.5005387141108953E-2</v>
      </c>
      <c r="AZ124" s="62">
        <f>AW124/$AW$162</f>
        <v>1.1929166446757664E-2</v>
      </c>
      <c r="BA124" s="21">
        <f>N124</f>
        <v>0</v>
      </c>
      <c r="BB124" s="84">
        <v>2145</v>
      </c>
      <c r="BC124" s="15">
        <f>$D$168*AX124</f>
        <v>2637.5270748098637</v>
      </c>
      <c r="BD124" s="19">
        <f>BC124-BB124</f>
        <v>492.52707480986373</v>
      </c>
      <c r="BE124" s="58">
        <f>(IF(BD124 &gt; 0, V124, W124))</f>
        <v>106.53515170917612</v>
      </c>
      <c r="BF124" s="58">
        <f>IF(BD124&gt;0, S124*(T124^(2-N124)), S124*(U124^(N124 + 2)))</f>
        <v>105.84480270804121</v>
      </c>
      <c r="BG124" s="46">
        <f>BD124/BE124</f>
        <v>4.6231414411872587</v>
      </c>
      <c r="BH124" s="59">
        <f>BB124/BC124</f>
        <v>0.81326179377879204</v>
      </c>
      <c r="BI124" s="84">
        <v>0</v>
      </c>
      <c r="BJ124" s="84">
        <v>1608</v>
      </c>
      <c r="BK124" s="84">
        <v>0</v>
      </c>
      <c r="BL124" s="10">
        <f>SUM(BI124:BK124)</f>
        <v>1608</v>
      </c>
      <c r="BM124" s="15">
        <f>AY124*$D$167</f>
        <v>2865.728836208988</v>
      </c>
      <c r="BN124" s="9">
        <f>BM124-BL124</f>
        <v>1257.728836208988</v>
      </c>
      <c r="BO124" s="48">
        <f>IF(BN124&gt;0,V124,W124)</f>
        <v>106.53515170917612</v>
      </c>
      <c r="BP124" s="48">
        <f xml:space="preserve"> IF(BN124 &gt;0, S124*T124^(2-N124), S124*U124^(N124+2))</f>
        <v>105.84480270804121</v>
      </c>
      <c r="BQ124" s="48">
        <f>IF(BN124&gt;0, S124*T124^(3-N124), S124*U124^(N124+3))</f>
        <v>105.15892717632671</v>
      </c>
      <c r="BR124" s="46">
        <f>BN124/BP124</f>
        <v>11.882764236221078</v>
      </c>
      <c r="BS124" s="59">
        <f>BL124/BM124</f>
        <v>0.56111380102773056</v>
      </c>
      <c r="BT124" s="16">
        <f>BB124+BL124+BV124</f>
        <v>3753</v>
      </c>
      <c r="BU124" s="64">
        <f>BC124+BM124+BW124</f>
        <v>5622.941237979172</v>
      </c>
      <c r="BV124" s="84">
        <v>0</v>
      </c>
      <c r="BW124" s="15">
        <f>AZ124*$D$170</f>
        <v>119.68532696031964</v>
      </c>
      <c r="BX124" s="37">
        <f>BW124-BV124</f>
        <v>119.68532696031964</v>
      </c>
      <c r="BY124" s="51">
        <f>BX124*(BX124&lt;&gt;0)</f>
        <v>119.68532696031964</v>
      </c>
      <c r="BZ124" s="26">
        <f>BY124/$BY$162</f>
        <v>9.3650490579279877E-2</v>
      </c>
      <c r="CA124" s="47">
        <f>BZ124 * $BX$162</f>
        <v>119.68532696031964</v>
      </c>
      <c r="CB124" s="48">
        <f>IF(CA124&gt;0, V124, W124)</f>
        <v>106.53515170917612</v>
      </c>
      <c r="CC124" s="48">
        <f>IF(BX124&gt;0, S124*T124^(2-N124), S124*U124^(N124+2))</f>
        <v>105.84480270804121</v>
      </c>
      <c r="CD124" s="60">
        <f>CA124/CB124</f>
        <v>1.1234350826011061</v>
      </c>
      <c r="CE124" s="61">
        <v>0</v>
      </c>
      <c r="CF124" s="15">
        <f>AZ124*$CE$165</f>
        <v>76.668752753311509</v>
      </c>
      <c r="CG124" s="37">
        <f>CF124-CE124</f>
        <v>76.668752753311509</v>
      </c>
      <c r="CH124" s="51">
        <f>CG124*(CG124&lt;&gt;0)</f>
        <v>76.668752753311509</v>
      </c>
      <c r="CI124" s="26">
        <f>CH124/$CH$162</f>
        <v>1.1929166446757667E-2</v>
      </c>
      <c r="CJ124" s="47">
        <f>CI124 * $CG$162</f>
        <v>76.668752753311509</v>
      </c>
      <c r="CK124" s="48">
        <f>IF(CA124&gt;0,V124,W124)</f>
        <v>106.53515170917612</v>
      </c>
      <c r="CL124" s="60">
        <f>CJ124/CK124</f>
        <v>0.71965685994989625</v>
      </c>
      <c r="CM124" s="65">
        <f>N124</f>
        <v>0</v>
      </c>
      <c r="CN124" s="73">
        <f>BT124+BV124</f>
        <v>3753</v>
      </c>
      <c r="CO124">
        <f>E124/$E$162</f>
        <v>2.4152790903220881E-3</v>
      </c>
      <c r="CP124">
        <f>MAX(0,L124)</f>
        <v>0.72856972260188901</v>
      </c>
      <c r="CQ124">
        <f>CP124/$CP$162</f>
        <v>8.1620836266169377E-3</v>
      </c>
      <c r="CR124">
        <f>CO124*CQ124*AO124</f>
        <v>1.9713709916828166E-5</v>
      </c>
      <c r="CS124">
        <f>CR124/$CR$162</f>
        <v>4.2940920605110721E-3</v>
      </c>
      <c r="CT124" s="1">
        <f>$CT$164*CS124</f>
        <v>349.43603551614899</v>
      </c>
      <c r="CU124" s="84">
        <v>0</v>
      </c>
      <c r="CV124" s="1">
        <f>CT124-CU124</f>
        <v>349.43603551614899</v>
      </c>
      <c r="CW124">
        <f>CU124/CT124</f>
        <v>0</v>
      </c>
    </row>
    <row r="125" spans="1:101" x14ac:dyDescent="0.2">
      <c r="A125" s="24" t="s">
        <v>187</v>
      </c>
      <c r="B125">
        <v>1</v>
      </c>
      <c r="C125">
        <v>1</v>
      </c>
      <c r="D125">
        <v>0.71757482732156497</v>
      </c>
      <c r="E125">
        <v>0.28242517267843398</v>
      </c>
      <c r="F125">
        <v>0.88534548215641595</v>
      </c>
      <c r="G125">
        <v>0.28549734244495001</v>
      </c>
      <c r="H125">
        <v>0.22715842414082099</v>
      </c>
      <c r="I125">
        <v>0.49287510477787</v>
      </c>
      <c r="J125">
        <v>0.33460533782290902</v>
      </c>
      <c r="K125">
        <v>0.41015229290176802</v>
      </c>
      <c r="L125">
        <v>0.70001555600778098</v>
      </c>
      <c r="M125">
        <v>-1.5283841814071299E-2</v>
      </c>
      <c r="N125" s="21">
        <v>0</v>
      </c>
      <c r="O125">
        <v>1.0057796815543001</v>
      </c>
      <c r="P125">
        <v>0.98799272602063304</v>
      </c>
      <c r="Q125">
        <v>1.0698456763894999</v>
      </c>
      <c r="R125">
        <v>0.984433590331245</v>
      </c>
      <c r="S125">
        <v>60.119998931884702</v>
      </c>
      <c r="T125" s="27">
        <f>IF(C125,P125,R125)</f>
        <v>0.98799272602063304</v>
      </c>
      <c r="U125" s="27">
        <f>IF(D125 = 0,O125,Q125)</f>
        <v>1.0698456763894999</v>
      </c>
      <c r="V125" s="39">
        <f>S125*T125^(1-N125)</f>
        <v>59.398121633070311</v>
      </c>
      <c r="W125" s="38">
        <f>S125*U125^(N125+1)</f>
        <v>64.319120921818197</v>
      </c>
      <c r="X125" s="44">
        <f>0.5 * (D125-MAX($D$3:$D$161))/(MIN($D$3:$D$161)-MAX($D$3:$D$161)) + 0.75</f>
        <v>0.89312936299595824</v>
      </c>
      <c r="Y125" s="44">
        <f>AVERAGE(D125, F125, G125, H125, I125, J125, K125)</f>
        <v>0.479029830223757</v>
      </c>
      <c r="Z125" s="22">
        <f>AI125^N125</f>
        <v>1</v>
      </c>
      <c r="AA125" s="22">
        <f>(Z125+AB125)/2</f>
        <v>1</v>
      </c>
      <c r="AB125" s="22">
        <f>AM125^N125</f>
        <v>1</v>
      </c>
      <c r="AC125" s="22">
        <v>1</v>
      </c>
      <c r="AD125" s="22">
        <v>1</v>
      </c>
      <c r="AE125" s="22">
        <v>1</v>
      </c>
      <c r="AF125" s="22">
        <f>PERCENTILE($L$2:$L$161, 0.05)</f>
        <v>3.1959274844086248E-2</v>
      </c>
      <c r="AG125" s="22">
        <f>PERCENTILE($L$2:$L$161, 0.95)</f>
        <v>0.96084751578162397</v>
      </c>
      <c r="AH125" s="22">
        <f>MIN(MAX(L125,AF125), AG125)</f>
        <v>0.70001555600778098</v>
      </c>
      <c r="AI125" s="22">
        <f>AH125-$AH$162+1</f>
        <v>1.6680562811636948</v>
      </c>
      <c r="AJ125" s="22">
        <f>PERCENTILE($M$2:$M$161, 0.02)</f>
        <v>-1.0036119965489139</v>
      </c>
      <c r="AK125" s="22">
        <f>PERCENTILE($M$2:$M$161, 0.98)</f>
        <v>1.7030888460407052</v>
      </c>
      <c r="AL125" s="22">
        <f>MIN(MAX(M125,AJ125), AK125)</f>
        <v>-1.5283841814071299E-2</v>
      </c>
      <c r="AM125" s="22">
        <f>AL125-$AL$162 + 1</f>
        <v>1.9883281547348426</v>
      </c>
      <c r="AN125" s="46">
        <v>1</v>
      </c>
      <c r="AO125" s="49">
        <v>1</v>
      </c>
      <c r="AP125" s="49">
        <v>1</v>
      </c>
      <c r="AQ125" s="21">
        <v>1</v>
      </c>
      <c r="AR125" s="17">
        <f>(AI125^4)*AB125*AE125*AN125</f>
        <v>7.7418151862133353</v>
      </c>
      <c r="AS125" s="17">
        <f>(AM125^4) *Z125*AC125*AO125</f>
        <v>15.629757816771594</v>
      </c>
      <c r="AT125" s="17">
        <f>(AM125^4)*AA125*AP125*AQ125</f>
        <v>15.629757816771594</v>
      </c>
      <c r="AU125" s="17">
        <f>MIN(AR125, 0.05*AR$162)</f>
        <v>7.7418151862133353</v>
      </c>
      <c r="AV125" s="17">
        <f>MIN(AS125, 0.05*AS$162)</f>
        <v>15.629757816771594</v>
      </c>
      <c r="AW125" s="17">
        <f>MIN(AT125, 0.05*AT$162)</f>
        <v>15.629757816771594</v>
      </c>
      <c r="AX125" s="14">
        <f>AU125/$AU$162</f>
        <v>1.7944702825066276E-2</v>
      </c>
      <c r="AY125" s="14">
        <f>AV125/$AV$162</f>
        <v>4.377209444667309E-3</v>
      </c>
      <c r="AZ125" s="62">
        <f>AW125/$AW$162</f>
        <v>3.4798475738558668E-3</v>
      </c>
      <c r="BA125" s="21">
        <f>N125</f>
        <v>0</v>
      </c>
      <c r="BB125" s="84">
        <v>5832</v>
      </c>
      <c r="BC125" s="15">
        <f>$D$168*AX125</f>
        <v>2464.3998730748267</v>
      </c>
      <c r="BD125" s="19">
        <f>BC125-BB125</f>
        <v>-3367.6001269251733</v>
      </c>
      <c r="BE125" s="58">
        <f>(IF(BD125 &gt; 0, V125, W125))</f>
        <v>64.319120921818197</v>
      </c>
      <c r="BF125" s="58">
        <f>IF(BD125&gt;0, S125*(T125^(2-N125)), S125*(U125^(N125 + 2)))</f>
        <v>68.811533427380624</v>
      </c>
      <c r="BG125" s="46">
        <f>BD125/BE125</f>
        <v>-52.357682733546554</v>
      </c>
      <c r="BH125" s="59">
        <f>BB125/BC125</f>
        <v>2.3664990668593995</v>
      </c>
      <c r="BI125" s="84">
        <v>1443</v>
      </c>
      <c r="BJ125" s="84">
        <v>842</v>
      </c>
      <c r="BK125" s="84">
        <v>0</v>
      </c>
      <c r="BL125" s="10">
        <f>SUM(BI125:BK125)</f>
        <v>2285</v>
      </c>
      <c r="BM125" s="15">
        <f>AY125*$D$167</f>
        <v>835.95945974256267</v>
      </c>
      <c r="BN125" s="9">
        <f>BM125-BL125</f>
        <v>-1449.0405402574374</v>
      </c>
      <c r="BO125" s="48">
        <f>IF(BN125&gt;0,V125,W125)</f>
        <v>64.319120921818197</v>
      </c>
      <c r="BP125" s="48">
        <f xml:space="preserve"> IF(BN125 &gt;0, S125*T125^(2-N125), S125*U125^(N125+2))</f>
        <v>68.811533427380624</v>
      </c>
      <c r="BQ125" s="48">
        <f>IF(BN125&gt;0, S125*T125^(3-N125), S125*U125^(N125+3))</f>
        <v>73.617721523014723</v>
      </c>
      <c r="BR125" s="46">
        <f>BN125/BP125</f>
        <v>-21.058105641355368</v>
      </c>
      <c r="BS125" s="59">
        <f>BL125/BM125</f>
        <v>2.7333861389685996</v>
      </c>
      <c r="BT125" s="16">
        <f>BB125+BL125+BV125</f>
        <v>8237</v>
      </c>
      <c r="BU125" s="64">
        <f>BC125+BM125+BW125</f>
        <v>3335.2726435258851</v>
      </c>
      <c r="BV125" s="84">
        <v>120</v>
      </c>
      <c r="BW125" s="15">
        <f>AZ125*$D$170</f>
        <v>34.913310708495914</v>
      </c>
      <c r="BX125" s="37">
        <f>BW125-BV125</f>
        <v>-85.086689291504086</v>
      </c>
      <c r="BY125" s="51">
        <f>BX125*(BX125&lt;&gt;0)</f>
        <v>-85.086689291504086</v>
      </c>
      <c r="BZ125" s="26">
        <f>BY125/$BY$162</f>
        <v>-6.6578004140457059E-2</v>
      </c>
      <c r="CA125" s="47">
        <f>BZ125 * $BX$162</f>
        <v>-85.086689291504086</v>
      </c>
      <c r="CB125" s="48">
        <f>IF(CA125&gt;0, V125, W125)</f>
        <v>64.319120921818197</v>
      </c>
      <c r="CC125" s="48">
        <f>IF(BX125&gt;0, S125*T125^(2-N125), S125*U125^(N125+2))</f>
        <v>68.811533427380624</v>
      </c>
      <c r="CD125" s="60">
        <f>CA125/CB125</f>
        <v>-1.3228832743987513</v>
      </c>
      <c r="CE125" s="61">
        <v>0</v>
      </c>
      <c r="CF125" s="15">
        <f>AZ125*$CE$165</f>
        <v>22.364980357171657</v>
      </c>
      <c r="CG125" s="37">
        <f>CF125-CE125</f>
        <v>22.364980357171657</v>
      </c>
      <c r="CH125" s="51">
        <f>CG125*(CG125&lt;&gt;0)</f>
        <v>22.364980357171657</v>
      </c>
      <c r="CI125" s="26">
        <f>CH125/$CH$162</f>
        <v>3.4798475738558681E-3</v>
      </c>
      <c r="CJ125" s="47">
        <f>CI125 * $CG$162</f>
        <v>22.364980357171657</v>
      </c>
      <c r="CK125" s="48">
        <f>IF(CA125&gt;0,V125,W125)</f>
        <v>64.319120921818197</v>
      </c>
      <c r="CL125" s="60">
        <f>CJ125/CK125</f>
        <v>0.34771899921264404</v>
      </c>
      <c r="CM125" s="65">
        <f>N125</f>
        <v>0</v>
      </c>
      <c r="CN125" s="73">
        <f>BT125+BV125</f>
        <v>8357</v>
      </c>
      <c r="CO125">
        <f>E125/$E$162</f>
        <v>5.0966729618493311E-3</v>
      </c>
      <c r="CP125">
        <f>MAX(0,L125)</f>
        <v>0.70001555600778098</v>
      </c>
      <c r="CQ125">
        <f>CP125/$CP$162</f>
        <v>7.8421945502535305E-3</v>
      </c>
      <c r="CR125">
        <f>CO125*CQ125*AO125</f>
        <v>3.9969100925839344E-5</v>
      </c>
      <c r="CS125">
        <f>CR125/$CR$162</f>
        <v>8.7061745189272333E-3</v>
      </c>
      <c r="CT125" s="1">
        <f>$CT$164*CS125</f>
        <v>708.47365765222253</v>
      </c>
      <c r="CU125" s="84">
        <v>0</v>
      </c>
      <c r="CV125" s="1">
        <f>CT125-CU125</f>
        <v>708.47365765222253</v>
      </c>
      <c r="CW125">
        <f>CU125/CT125</f>
        <v>0</v>
      </c>
    </row>
    <row r="126" spans="1:101" x14ac:dyDescent="0.2">
      <c r="A126" s="24" t="s">
        <v>170</v>
      </c>
      <c r="B126">
        <v>0</v>
      </c>
      <c r="C126">
        <v>0</v>
      </c>
      <c r="D126">
        <v>0.63218390804597702</v>
      </c>
      <c r="E126">
        <v>0.36781609195402298</v>
      </c>
      <c r="F126">
        <v>0.74104826154644499</v>
      </c>
      <c r="G126">
        <v>0.74104826154644499</v>
      </c>
      <c r="H126">
        <v>0.47893569844789302</v>
      </c>
      <c r="I126">
        <v>0.60033259423503305</v>
      </c>
      <c r="J126">
        <v>0.53620957686429904</v>
      </c>
      <c r="K126">
        <v>0.63036273268638299</v>
      </c>
      <c r="L126">
        <v>0.96055179520922696</v>
      </c>
      <c r="M126">
        <v>-1.57936211831427E-2</v>
      </c>
      <c r="N126" s="21">
        <v>0</v>
      </c>
      <c r="O126">
        <v>1.0294486247966499</v>
      </c>
      <c r="P126">
        <v>0.98771952849390698</v>
      </c>
      <c r="Q126">
        <v>1.00874313869229</v>
      </c>
      <c r="R126">
        <v>0.98513610250551997</v>
      </c>
      <c r="S126">
        <v>38.889999389648402</v>
      </c>
      <c r="T126" s="27">
        <f>IF(C126,P126,R126)</f>
        <v>0.98513610250551997</v>
      </c>
      <c r="U126" s="27">
        <f>IF(D126 = 0,O126,Q126)</f>
        <v>1.00874313869229</v>
      </c>
      <c r="V126" s="39">
        <f>S126*T126^(1-N126)</f>
        <v>38.311942425160275</v>
      </c>
      <c r="W126" s="38">
        <f>S126*U126^(N126+1)</f>
        <v>39.230020048055174</v>
      </c>
      <c r="X126" s="44">
        <f>0.5 * (D126-MAX($D$3:$D$161))/(MIN($D$3:$D$161)-MAX($D$3:$D$161)) + 0.75</f>
        <v>0.93658879181799903</v>
      </c>
      <c r="Y126" s="44">
        <f>AVERAGE(D126, F126, G126, H126, I126, J126, K126)</f>
        <v>0.62287443333892512</v>
      </c>
      <c r="Z126" s="22">
        <f>AI126^N126</f>
        <v>1</v>
      </c>
      <c r="AA126" s="22">
        <f>(Z126+AB126)/2</f>
        <v>1</v>
      </c>
      <c r="AB126" s="22">
        <f>AM126^N126</f>
        <v>1</v>
      </c>
      <c r="AC126" s="22">
        <v>1</v>
      </c>
      <c r="AD126" s="22">
        <v>1</v>
      </c>
      <c r="AE126" s="22">
        <v>1</v>
      </c>
      <c r="AF126" s="22">
        <f>PERCENTILE($L$2:$L$161, 0.05)</f>
        <v>3.1959274844086248E-2</v>
      </c>
      <c r="AG126" s="22">
        <f>PERCENTILE($L$2:$L$161, 0.95)</f>
        <v>0.96084751578162397</v>
      </c>
      <c r="AH126" s="22">
        <f>MIN(MAX(L126,AF126), AG126)</f>
        <v>0.96055179520922696</v>
      </c>
      <c r="AI126" s="22">
        <f>AH126-$AH$162+1</f>
        <v>1.9285925203651408</v>
      </c>
      <c r="AJ126" s="22">
        <f>PERCENTILE($M$2:$M$161, 0.02)</f>
        <v>-1.0036119965489139</v>
      </c>
      <c r="AK126" s="22">
        <f>PERCENTILE($M$2:$M$161, 0.98)</f>
        <v>1.7030888460407052</v>
      </c>
      <c r="AL126" s="22">
        <f>MIN(MAX(M126,AJ126), AK126)</f>
        <v>-1.57936211831427E-2</v>
      </c>
      <c r="AM126" s="22">
        <f>AL126-$AL$162 + 1</f>
        <v>1.9878183753657712</v>
      </c>
      <c r="AN126" s="46">
        <v>1</v>
      </c>
      <c r="AO126" s="49">
        <v>1</v>
      </c>
      <c r="AP126" s="49">
        <v>1</v>
      </c>
      <c r="AQ126" s="21">
        <v>1</v>
      </c>
      <c r="AR126" s="17">
        <f>(AI126^4)*AB126*AE126*AN126</f>
        <v>13.834450457330851</v>
      </c>
      <c r="AS126" s="17">
        <f>(AM126^4) *Z126*AC126*AO126</f>
        <v>15.613734979971293</v>
      </c>
      <c r="AT126" s="17">
        <f>(AM126^4)*AA126*AP126*AQ126</f>
        <v>15.613734979971293</v>
      </c>
      <c r="AU126" s="17">
        <f>MIN(AR126, 0.05*AR$162)</f>
        <v>13.834450457330851</v>
      </c>
      <c r="AV126" s="17">
        <f>MIN(AS126, 0.05*AS$162)</f>
        <v>15.613734979971293</v>
      </c>
      <c r="AW126" s="17">
        <f>MIN(AT126, 0.05*AT$162)</f>
        <v>15.613734979971293</v>
      </c>
      <c r="AX126" s="14">
        <f>AU126/$AU$162</f>
        <v>3.206678230281166E-2</v>
      </c>
      <c r="AY126" s="14">
        <f>AV126/$AV$162</f>
        <v>4.3727221510447946E-3</v>
      </c>
      <c r="AZ126" s="62">
        <f>AW126/$AW$162</f>
        <v>3.4762802102140584E-3</v>
      </c>
      <c r="BA126" s="21">
        <f>N126</f>
        <v>0</v>
      </c>
      <c r="BB126" s="84">
        <v>4006</v>
      </c>
      <c r="BC126" s="15">
        <f>$D$168*AX126</f>
        <v>4403.8274139920341</v>
      </c>
      <c r="BD126" s="19">
        <f>BC126-BB126</f>
        <v>397.82741399203405</v>
      </c>
      <c r="BE126" s="58">
        <f>(IF(BD126 &gt; 0, V126, W126))</f>
        <v>38.311942425160275</v>
      </c>
      <c r="BF126" s="58">
        <f>IF(BD126&gt;0, S126*(T126^(2-N126)), S126*(U126^(N126 + 2)))</f>
        <v>37.742477640138276</v>
      </c>
      <c r="BG126" s="46">
        <f>BD126/BE126</f>
        <v>10.383900914686389</v>
      </c>
      <c r="BH126" s="59">
        <f>BB126/BC126</f>
        <v>0.90966325957097249</v>
      </c>
      <c r="BI126" s="84">
        <v>0</v>
      </c>
      <c r="BJ126" s="84">
        <v>272</v>
      </c>
      <c r="BK126" s="84">
        <v>0</v>
      </c>
      <c r="BL126" s="10">
        <f>SUM(BI126:BK126)</f>
        <v>272</v>
      </c>
      <c r="BM126" s="15">
        <f>AY126*$D$167</f>
        <v>835.10247640653483</v>
      </c>
      <c r="BN126" s="9">
        <f>BM126-BL126</f>
        <v>563.10247640653483</v>
      </c>
      <c r="BO126" s="48">
        <f>IF(BN126&gt;0,V126,W126)</f>
        <v>38.311942425160275</v>
      </c>
      <c r="BP126" s="48">
        <f xml:space="preserve"> IF(BN126 &gt;0, S126*T126^(2-N126), S126*U126^(N126+2))</f>
        <v>37.742477640138276</v>
      </c>
      <c r="BQ126" s="48">
        <f>IF(BN126&gt;0, S126*T126^(3-N126), S126*U126^(N126+3))</f>
        <v>37.181477321307554</v>
      </c>
      <c r="BR126" s="46">
        <f>BN126/BP126</f>
        <v>14.919594886576498</v>
      </c>
      <c r="BS126" s="59">
        <f>BL126/BM126</f>
        <v>0.32570853001229533</v>
      </c>
      <c r="BT126" s="16">
        <f>BB126+BL126+BV126</f>
        <v>4317</v>
      </c>
      <c r="BU126" s="64">
        <f>BC126+BM126+BW126</f>
        <v>5273.8074097476465</v>
      </c>
      <c r="BV126" s="84">
        <v>39</v>
      </c>
      <c r="BW126" s="15">
        <f>AZ126*$D$170</f>
        <v>34.877519349077645</v>
      </c>
      <c r="BX126" s="37">
        <f>BW126-BV126</f>
        <v>-4.1224806509223555</v>
      </c>
      <c r="BY126" s="51">
        <f>BX126*(BX126&lt;&gt;0)</f>
        <v>-4.1224806509223555</v>
      </c>
      <c r="BZ126" s="26">
        <f>BY126/$BY$162</f>
        <v>-3.2257282088594343E-3</v>
      </c>
      <c r="CA126" s="47">
        <f>BZ126 * $BX$162</f>
        <v>-4.1224806509223555</v>
      </c>
      <c r="CB126" s="48">
        <f>IF(CA126&gt;0, V126, W126)</f>
        <v>39.230020048055174</v>
      </c>
      <c r="CC126" s="48">
        <f>IF(BX126&gt;0, S126*T126^(2-N126), S126*U126^(N126+2))</f>
        <v>39.573013554236638</v>
      </c>
      <c r="CD126" s="60">
        <f>CA126/CB126</f>
        <v>-0.10508484690735526</v>
      </c>
      <c r="CE126" s="61">
        <v>0</v>
      </c>
      <c r="CF126" s="15">
        <f>AZ126*$CE$165</f>
        <v>22.342052911045752</v>
      </c>
      <c r="CG126" s="37">
        <f>CF126-CE126</f>
        <v>22.342052911045752</v>
      </c>
      <c r="CH126" s="51">
        <f>CG126*(CG126&lt;&gt;0)</f>
        <v>22.342052911045752</v>
      </c>
      <c r="CI126" s="26">
        <f>CH126/$CH$162</f>
        <v>3.4762802102140593E-3</v>
      </c>
      <c r="CJ126" s="47">
        <f>CI126 * $CG$162</f>
        <v>22.342052911045752</v>
      </c>
      <c r="CK126" s="48">
        <f>IF(CA126&gt;0,V126,W126)</f>
        <v>39.230020048055174</v>
      </c>
      <c r="CL126" s="60">
        <f>CJ126/CK126</f>
        <v>0.56951418540387311</v>
      </c>
      <c r="CM126" s="65">
        <f>N126</f>
        <v>0</v>
      </c>
      <c r="CN126" s="73">
        <f>BT126+BV126</f>
        <v>4356</v>
      </c>
      <c r="CO126">
        <f>E126/$E$162</f>
        <v>6.6376460462665545E-3</v>
      </c>
      <c r="CP126">
        <f>MAX(0,L126)</f>
        <v>0.96055179520922696</v>
      </c>
      <c r="CQ126">
        <f>CP126/$CP$162</f>
        <v>1.07609523659533E-2</v>
      </c>
      <c r="CR126">
        <f>CO126*CQ126*AO126</f>
        <v>7.1427392925932641E-5</v>
      </c>
      <c r="CS126">
        <f>CR126/$CR$162</f>
        <v>1.5558502289030388E-2</v>
      </c>
      <c r="CT126" s="1">
        <f>$CT$164*CS126</f>
        <v>1266.0886822721368</v>
      </c>
      <c r="CU126" s="84">
        <v>1322</v>
      </c>
      <c r="CV126" s="1">
        <f>CT126-CU126</f>
        <v>-55.911317727863207</v>
      </c>
      <c r="CW126">
        <f>CU126/CT126</f>
        <v>1.0441606646601753</v>
      </c>
    </row>
    <row r="127" spans="1:101" x14ac:dyDescent="0.2">
      <c r="A127" s="24" t="s">
        <v>311</v>
      </c>
      <c r="B127">
        <v>0</v>
      </c>
      <c r="C127">
        <v>1</v>
      </c>
      <c r="D127">
        <v>0.90291650019976</v>
      </c>
      <c r="E127">
        <v>9.70834998002396E-2</v>
      </c>
      <c r="F127">
        <v>0.96980532379817197</v>
      </c>
      <c r="G127">
        <v>0.32101708382995597</v>
      </c>
      <c r="H127">
        <v>0.96991224404513099</v>
      </c>
      <c r="I127">
        <v>0.89511073965733301</v>
      </c>
      <c r="J127">
        <v>0.93176116369482898</v>
      </c>
      <c r="K127">
        <v>0.721033560969355</v>
      </c>
      <c r="L127">
        <v>0.26473302359726703</v>
      </c>
      <c r="M127">
        <v>1.0011562618890899</v>
      </c>
      <c r="N127" s="21">
        <v>0</v>
      </c>
      <c r="O127">
        <v>1.0059346921891801</v>
      </c>
      <c r="P127">
        <v>0.98802400387735101</v>
      </c>
      <c r="Q127">
        <v>1.0780021689025701</v>
      </c>
      <c r="R127">
        <v>0.98488662679948802</v>
      </c>
      <c r="S127">
        <v>26.420000076293899</v>
      </c>
      <c r="T127" s="27">
        <f>IF(C127,P127,R127)</f>
        <v>0.98802400387735101</v>
      </c>
      <c r="U127" s="27">
        <f>IF(D127 = 0,O127,Q127)</f>
        <v>1.0780021689025701</v>
      </c>
      <c r="V127" s="39">
        <f>S127*T127^(1-N127)</f>
        <v>26.103594257819818</v>
      </c>
      <c r="W127" s="38">
        <f>S127*U127^(N127+1)</f>
        <v>28.480817384650891</v>
      </c>
      <c r="X127" s="44">
        <f>0.5 * (D127-MAX($D$3:$D$161))/(MIN($D$3:$D$161)-MAX($D$3:$D$161)) + 0.75</f>
        <v>0.79880032533550227</v>
      </c>
      <c r="Y127" s="44">
        <f>AVERAGE(D127, F127, G127, H127, I127, J127, K127)</f>
        <v>0.81593665945636229</v>
      </c>
      <c r="Z127" s="22">
        <f>AI127^N127</f>
        <v>1</v>
      </c>
      <c r="AA127" s="22">
        <f>(Z127+AB127)/2</f>
        <v>1</v>
      </c>
      <c r="AB127" s="22">
        <f>AM127^N127</f>
        <v>1</v>
      </c>
      <c r="AC127" s="22">
        <v>1</v>
      </c>
      <c r="AD127" s="22">
        <v>1</v>
      </c>
      <c r="AE127" s="22">
        <v>1</v>
      </c>
      <c r="AF127" s="22">
        <f>PERCENTILE($L$2:$L$161, 0.05)</f>
        <v>3.1959274844086248E-2</v>
      </c>
      <c r="AG127" s="22">
        <f>PERCENTILE($L$2:$L$161, 0.95)</f>
        <v>0.96084751578162397</v>
      </c>
      <c r="AH127" s="22">
        <f>MIN(MAX(L127,AF127), AG127)</f>
        <v>0.26473302359726703</v>
      </c>
      <c r="AI127" s="22">
        <f>AH127-$AH$162+1</f>
        <v>1.2327737487531807</v>
      </c>
      <c r="AJ127" s="22">
        <f>PERCENTILE($M$2:$M$161, 0.02)</f>
        <v>-1.0036119965489139</v>
      </c>
      <c r="AK127" s="22">
        <f>PERCENTILE($M$2:$M$161, 0.98)</f>
        <v>1.7030888460407052</v>
      </c>
      <c r="AL127" s="22">
        <f>MIN(MAX(M127,AJ127), AK127)</f>
        <v>1.0011562618890899</v>
      </c>
      <c r="AM127" s="22">
        <f>AL127-$AL$162 + 1</f>
        <v>3.0047682584380038</v>
      </c>
      <c r="AN127" s="46">
        <v>0</v>
      </c>
      <c r="AO127" s="68">
        <v>0.64</v>
      </c>
      <c r="AP127" s="49">
        <v>1</v>
      </c>
      <c r="AQ127" s="21">
        <v>1</v>
      </c>
      <c r="AR127" s="17">
        <f>(AI127^4)*AB127*AE127*AN127</f>
        <v>0</v>
      </c>
      <c r="AS127" s="17">
        <f>(AM127^4) *Z127*AC127*AO127</f>
        <v>52.170368622305318</v>
      </c>
      <c r="AT127" s="17">
        <f>(AM127^4)*AA127*AP127*AQ127</f>
        <v>81.516200972352053</v>
      </c>
      <c r="AU127" s="17">
        <f>MIN(AR127, 0.05*AR$162)</f>
        <v>0</v>
      </c>
      <c r="AV127" s="17">
        <f>MIN(AS127, 0.05*AS$162)</f>
        <v>52.170368622305318</v>
      </c>
      <c r="AW127" s="17">
        <f>MIN(AT127, 0.05*AT$162)</f>
        <v>81.516200972352053</v>
      </c>
      <c r="AX127" s="14">
        <f>AU127/$AU$162</f>
        <v>0</v>
      </c>
      <c r="AY127" s="14">
        <f>AV127/$AV$162</f>
        <v>1.4610631395726829E-2</v>
      </c>
      <c r="AZ127" s="62">
        <f>AW127/$AW$162</f>
        <v>1.814896670242705E-2</v>
      </c>
      <c r="BA127" s="21">
        <f>N127</f>
        <v>0</v>
      </c>
      <c r="BB127" s="84">
        <v>0</v>
      </c>
      <c r="BC127" s="15">
        <f>$D$168*AX127</f>
        <v>0</v>
      </c>
      <c r="BD127" s="19">
        <f>BC127-BB127</f>
        <v>0</v>
      </c>
      <c r="BE127" s="58">
        <f>(IF(BD127 &gt; 0, V127, W127))</f>
        <v>28.480817384650891</v>
      </c>
      <c r="BF127" s="58">
        <f>IF(BD127&gt;0, S127*(T127^(2-N127)), S127*(U127^(N127 + 2)))</f>
        <v>30.702382912771679</v>
      </c>
      <c r="BG127" s="46">
        <f>BD127/BE127</f>
        <v>0</v>
      </c>
      <c r="BH127" s="59" t="e">
        <f>BB127/BC127</f>
        <v>#DIV/0!</v>
      </c>
      <c r="BI127" s="84">
        <v>0</v>
      </c>
      <c r="BJ127" s="84">
        <v>0</v>
      </c>
      <c r="BK127" s="84">
        <v>0</v>
      </c>
      <c r="BL127" s="10">
        <f>SUM(BI127:BK127)</f>
        <v>0</v>
      </c>
      <c r="BM127" s="15">
        <f>AY127*$D$167</f>
        <v>2790.3383839559096</v>
      </c>
      <c r="BN127" s="9">
        <f>BM127-BL127</f>
        <v>2790.3383839559096</v>
      </c>
      <c r="BO127" s="48">
        <f>IF(BN127&gt;0,V127,W127)</f>
        <v>26.103594257819818</v>
      </c>
      <c r="BP127" s="48">
        <f xml:space="preserve"> IF(BN127 &gt;0, S127*T127^(2-N127), S127*U127^(N127+2))</f>
        <v>25.790977714200963</v>
      </c>
      <c r="BQ127" s="48">
        <f>IF(BN127&gt;0, S127*T127^(3-N127), S127*U127^(N127+3))</f>
        <v>25.482105065096366</v>
      </c>
      <c r="BR127" s="46">
        <f>BN127/BP127</f>
        <v>108.1904848616693</v>
      </c>
      <c r="BS127" s="59">
        <f>BL127/BM127</f>
        <v>0</v>
      </c>
      <c r="BT127" s="16">
        <f>BB127+BL127+BV127</f>
        <v>0</v>
      </c>
      <c r="BU127" s="64">
        <f>BC127+BM127+BW127</f>
        <v>2972.4269668813604</v>
      </c>
      <c r="BV127" s="84">
        <v>0</v>
      </c>
      <c r="BW127" s="15">
        <f>AZ127*$D$170</f>
        <v>182.08858292545059</v>
      </c>
      <c r="BX127" s="37">
        <f>BW127-BV127</f>
        <v>182.08858292545059</v>
      </c>
      <c r="BY127" s="51">
        <f>BX127*(BX127&lt;&gt;0)</f>
        <v>182.08858292545059</v>
      </c>
      <c r="BZ127" s="26">
        <f>BY127/$BY$162</f>
        <v>0.14247932936263744</v>
      </c>
      <c r="CA127" s="47">
        <f>BZ127 * $BX$162</f>
        <v>182.08858292545057</v>
      </c>
      <c r="CB127" s="48">
        <f>IF(CA127&gt;0, V127, W127)</f>
        <v>26.103594257819818</v>
      </c>
      <c r="CC127" s="48">
        <f>IF(BX127&gt;0, S127*T127^(2-N127), S127*U127^(N127+2))</f>
        <v>25.790977714200963</v>
      </c>
      <c r="CD127" s="60">
        <f>CA127/CB127</f>
        <v>6.9756134395516254</v>
      </c>
      <c r="CE127" s="61">
        <v>0</v>
      </c>
      <c r="CF127" s="15">
        <f>AZ127*$CE$165</f>
        <v>116.64340899649865</v>
      </c>
      <c r="CG127" s="37">
        <f>CF127-CE127</f>
        <v>116.64340899649865</v>
      </c>
      <c r="CH127" s="51">
        <f>CG127*(CG127&lt;&gt;0)</f>
        <v>116.64340899649865</v>
      </c>
      <c r="CI127" s="26">
        <f>CH127/$CH$162</f>
        <v>1.8148966702427057E-2</v>
      </c>
      <c r="CJ127" s="47">
        <f>CI127 * $CG$162</f>
        <v>116.64340899649866</v>
      </c>
      <c r="CK127" s="48">
        <f>IF(CA127&gt;0,V127,W127)</f>
        <v>26.103594257819818</v>
      </c>
      <c r="CL127" s="60">
        <f>CJ127/CK127</f>
        <v>4.468480771055348</v>
      </c>
      <c r="CM127" s="65">
        <f>N127</f>
        <v>0</v>
      </c>
      <c r="CN127" s="73">
        <f>BT127+BV127</f>
        <v>0</v>
      </c>
      <c r="CO127">
        <f>E127/$E$162</f>
        <v>1.7519785640246837E-3</v>
      </c>
      <c r="CP127">
        <f>MAX(0,L127)</f>
        <v>0.26473302359726703</v>
      </c>
      <c r="CQ127">
        <f>CP127/$CP$162</f>
        <v>2.9657739133207924E-3</v>
      </c>
      <c r="CR127">
        <f>CO127*CQ127*AO127</f>
        <v>3.3254222860042425E-6</v>
      </c>
      <c r="CS127">
        <f>CR127/$CR$162</f>
        <v>7.2435221459700384E-4</v>
      </c>
      <c r="CT127" s="1">
        <f>$CT$164*CS127</f>
        <v>58.944885815045787</v>
      </c>
      <c r="CU127" s="84">
        <v>0</v>
      </c>
      <c r="CV127" s="1">
        <f>CT127-CU127</f>
        <v>58.944885815045787</v>
      </c>
      <c r="CW127">
        <f>CU127/CT127</f>
        <v>0</v>
      </c>
    </row>
    <row r="128" spans="1:101" x14ac:dyDescent="0.2">
      <c r="A128" s="24" t="s">
        <v>168</v>
      </c>
      <c r="B128">
        <v>1</v>
      </c>
      <c r="C128">
        <v>1</v>
      </c>
      <c r="D128">
        <v>0.56369982547993003</v>
      </c>
      <c r="E128">
        <v>0.43630017452006897</v>
      </c>
      <c r="F128">
        <v>0.68143100511073196</v>
      </c>
      <c r="G128">
        <v>2.55536626916524E-2</v>
      </c>
      <c r="H128">
        <v>0.51187904967602504</v>
      </c>
      <c r="I128">
        <v>0.30453563714902798</v>
      </c>
      <c r="J128">
        <v>0.39482326747081098</v>
      </c>
      <c r="K128">
        <v>0.228254911417825</v>
      </c>
      <c r="L128">
        <v>-2.0654949707977901E-2</v>
      </c>
      <c r="M128">
        <v>-0.61815950503308803</v>
      </c>
      <c r="N128" s="21">
        <v>0</v>
      </c>
      <c r="O128">
        <v>1.0050203389066401</v>
      </c>
      <c r="P128">
        <v>0.98558719059657696</v>
      </c>
      <c r="Q128">
        <v>1.0108143151140501</v>
      </c>
      <c r="R128">
        <v>0.98868648541394899</v>
      </c>
      <c r="S128">
        <v>140.86999511718699</v>
      </c>
      <c r="T128" s="27">
        <f>IF(C128,P128,R128)</f>
        <v>0.98558719059657696</v>
      </c>
      <c r="U128" s="27">
        <f>IF(D128 = 0,O128,Q128)</f>
        <v>1.0108143151140501</v>
      </c>
      <c r="V128" s="39">
        <f>S128*T128^(1-N128)</f>
        <v>138.83966272690185</v>
      </c>
      <c r="W128" s="38">
        <f>S128*U128^(N128+1)</f>
        <v>142.39340763449894</v>
      </c>
      <c r="X128" s="44">
        <f>0.5 * (D128-MAX($D$3:$D$161))/(MIN($D$3:$D$161)-MAX($D$3:$D$161)) + 0.75</f>
        <v>0.97144354144443568</v>
      </c>
      <c r="Y128" s="44">
        <f>AVERAGE(D128, F128, G128, H128, I128, J128, K128)</f>
        <v>0.3871681941422862</v>
      </c>
      <c r="Z128" s="22">
        <f>AI128^N128</f>
        <v>1</v>
      </c>
      <c r="AA128" s="22">
        <f>(Z128+AB128)/2</f>
        <v>1</v>
      </c>
      <c r="AB128" s="22">
        <f>AM128^N128</f>
        <v>1</v>
      </c>
      <c r="AC128" s="22">
        <v>1</v>
      </c>
      <c r="AD128" s="22">
        <v>1</v>
      </c>
      <c r="AE128" s="22">
        <v>1</v>
      </c>
      <c r="AF128" s="22">
        <f>PERCENTILE($L$2:$L$161, 0.05)</f>
        <v>3.1959274844086248E-2</v>
      </c>
      <c r="AG128" s="22">
        <f>PERCENTILE($L$2:$L$161, 0.95)</f>
        <v>0.96084751578162397</v>
      </c>
      <c r="AH128" s="22">
        <f>MIN(MAX(L128,AF128), AG128)</f>
        <v>3.1959274844086248E-2</v>
      </c>
      <c r="AI128" s="22">
        <f>AH128-$AH$162+1</f>
        <v>1</v>
      </c>
      <c r="AJ128" s="22">
        <f>PERCENTILE($M$2:$M$161, 0.02)</f>
        <v>-1.0036119965489139</v>
      </c>
      <c r="AK128" s="22">
        <f>PERCENTILE($M$2:$M$161, 0.98)</f>
        <v>1.7030888460407052</v>
      </c>
      <c r="AL128" s="22">
        <f>MIN(MAX(M128,AJ128), AK128)</f>
        <v>-0.61815950503308803</v>
      </c>
      <c r="AM128" s="22">
        <f>AL128-$AL$162 + 1</f>
        <v>1.3854524915158257</v>
      </c>
      <c r="AN128" s="46">
        <v>1</v>
      </c>
      <c r="AO128" s="49">
        <v>1</v>
      </c>
      <c r="AP128" s="49">
        <v>1</v>
      </c>
      <c r="AQ128" s="21">
        <v>1</v>
      </c>
      <c r="AR128" s="17">
        <f>(AI128^4)*AB128*AE128*AN128</f>
        <v>1</v>
      </c>
      <c r="AS128" s="17">
        <f>(AM128^4) *Z128*AC128*AO128</f>
        <v>3.6843981198414966</v>
      </c>
      <c r="AT128" s="17">
        <f>(AM128^4)*AA128*AP128*AQ128</f>
        <v>3.6843981198414966</v>
      </c>
      <c r="AU128" s="17">
        <f>MIN(AR128, 0.05*AR$162)</f>
        <v>1</v>
      </c>
      <c r="AV128" s="17">
        <f>MIN(AS128, 0.05*AS$162)</f>
        <v>3.6843981198414966</v>
      </c>
      <c r="AW128" s="17">
        <f>MIN(AT128, 0.05*AT$162)</f>
        <v>3.6843981198414966</v>
      </c>
      <c r="AX128" s="14">
        <f>AU128/$AU$162</f>
        <v>2.3178934647035097E-3</v>
      </c>
      <c r="AY128" s="14">
        <f>AV128/$AV$162</f>
        <v>1.0318382688424706E-3</v>
      </c>
      <c r="AZ128" s="62">
        <f>AW128/$AW$162</f>
        <v>8.2030342432380828E-4</v>
      </c>
      <c r="BA128" s="21">
        <f>N128</f>
        <v>0</v>
      </c>
      <c r="BB128" s="84">
        <v>282</v>
      </c>
      <c r="BC128" s="15">
        <f>$D$168*AX128</f>
        <v>318.3232631881271</v>
      </c>
      <c r="BD128" s="19">
        <f>BC128-BB128</f>
        <v>36.3232631881271</v>
      </c>
      <c r="BE128" s="58">
        <f>(IF(BD128 &gt; 0, V128, W128))</f>
        <v>138.83966272690185</v>
      </c>
      <c r="BF128" s="58">
        <f>IF(BD128&gt;0, S128*(T128^(2-N128)), S128*(U128^(N128 + 2)))</f>
        <v>136.83859313038346</v>
      </c>
      <c r="BG128" s="46">
        <f>BD128/BE128</f>
        <v>0.26162022058188877</v>
      </c>
      <c r="BH128" s="59">
        <f>BB128/BC128</f>
        <v>0.88589189861797735</v>
      </c>
      <c r="BI128" s="84">
        <v>0</v>
      </c>
      <c r="BJ128" s="84">
        <v>563</v>
      </c>
      <c r="BK128" s="84">
        <v>0</v>
      </c>
      <c r="BL128" s="10">
        <f>SUM(BI128:BK128)</f>
        <v>563</v>
      </c>
      <c r="BM128" s="15">
        <f>AY128*$D$167</f>
        <v>197.06047258353505</v>
      </c>
      <c r="BN128" s="9">
        <f>BM128-BL128</f>
        <v>-365.93952741646495</v>
      </c>
      <c r="BO128" s="48">
        <f>IF(BN128&gt;0,V128,W128)</f>
        <v>142.39340763449894</v>
      </c>
      <c r="BP128" s="48">
        <f xml:space="preserve"> IF(BN128 &gt;0, S128*T128^(2-N128), S128*U128^(N128+2))</f>
        <v>143.93329481482181</v>
      </c>
      <c r="BQ128" s="48">
        <f>IF(BN128&gt;0, S128*T128^(3-N128), S128*U128^(N128+3))</f>
        <v>145.48983482035274</v>
      </c>
      <c r="BR128" s="46">
        <f>BN128/BP128</f>
        <v>-2.5424244465970611</v>
      </c>
      <c r="BS128" s="59">
        <f>BL128/BM128</f>
        <v>2.8569910171170485</v>
      </c>
      <c r="BT128" s="16">
        <f>BB128+BL128+BV128</f>
        <v>845</v>
      </c>
      <c r="BU128" s="64">
        <f>BC128+BM128+BW128</f>
        <v>523.61384002790294</v>
      </c>
      <c r="BV128" s="84">
        <v>0</v>
      </c>
      <c r="BW128" s="15">
        <f>AZ128*$D$170</f>
        <v>8.230104256240768</v>
      </c>
      <c r="BX128" s="37">
        <f>BW128-BV128</f>
        <v>8.230104256240768</v>
      </c>
      <c r="BY128" s="51">
        <f>BX128*(BX128&lt;&gt;0)</f>
        <v>8.230104256240768</v>
      </c>
      <c r="BZ128" s="26">
        <f>BY128/$BY$162</f>
        <v>6.4398311864168785E-3</v>
      </c>
      <c r="CA128" s="47">
        <f>BZ128 * $BX$162</f>
        <v>8.230104256240768</v>
      </c>
      <c r="CB128" s="48">
        <f>IF(CA128&gt;0, V128, W128)</f>
        <v>138.83966272690185</v>
      </c>
      <c r="CC128" s="48">
        <f>IF(BX128&gt;0, S128*T128^(2-N128), S128*U128^(N128+2))</f>
        <v>136.83859313038346</v>
      </c>
      <c r="CD128" s="60">
        <f>CA128/CB128</f>
        <v>5.927776036469791E-2</v>
      </c>
      <c r="CE128" s="61">
        <v>0</v>
      </c>
      <c r="CF128" s="15">
        <f>AZ128*$CE$165</f>
        <v>5.2720901081291158</v>
      </c>
      <c r="CG128" s="37">
        <f>CF128-CE128</f>
        <v>5.2720901081291158</v>
      </c>
      <c r="CH128" s="51">
        <f>CG128*(CG128&lt;&gt;0)</f>
        <v>5.2720901081291158</v>
      </c>
      <c r="CI128" s="26">
        <f>CH128/$CH$162</f>
        <v>8.2030342432380849E-4</v>
      </c>
      <c r="CJ128" s="47">
        <f>CI128 * $CG$162</f>
        <v>5.2720901081291158</v>
      </c>
      <c r="CK128" s="48">
        <f>IF(CA128&gt;0,V128,W128)</f>
        <v>138.83966272690185</v>
      </c>
      <c r="CL128" s="60">
        <f>CJ128/CK128</f>
        <v>3.7972507312260886E-2</v>
      </c>
      <c r="CM128" s="65">
        <f>N128</f>
        <v>0</v>
      </c>
      <c r="CN128" s="73">
        <f>BT128+BV128</f>
        <v>845</v>
      </c>
      <c r="CO128">
        <f>E128/$E$162</f>
        <v>7.8735166615563519E-3</v>
      </c>
      <c r="CP128">
        <f>MAX(0,L128)</f>
        <v>0</v>
      </c>
      <c r="CQ128">
        <f>CP128/$CP$162</f>
        <v>0</v>
      </c>
      <c r="CR128">
        <f>CO128*CQ128*AO128</f>
        <v>0</v>
      </c>
      <c r="CS128">
        <f>CR128/$CR$162</f>
        <v>0</v>
      </c>
      <c r="CT128" s="1">
        <f>$CT$164*CS128</f>
        <v>0</v>
      </c>
      <c r="CU128" s="84">
        <v>0</v>
      </c>
      <c r="CV128" s="1">
        <f>CT128-CU128</f>
        <v>0</v>
      </c>
      <c r="CW128" t="e">
        <f>CU128/CT128</f>
        <v>#DIV/0!</v>
      </c>
    </row>
    <row r="129" spans="1:101" x14ac:dyDescent="0.2">
      <c r="A129" s="24" t="s">
        <v>217</v>
      </c>
      <c r="B129">
        <v>1</v>
      </c>
      <c r="C129">
        <v>1</v>
      </c>
      <c r="D129">
        <v>0.73232121454254895</v>
      </c>
      <c r="E129">
        <v>0.267678785457451</v>
      </c>
      <c r="F129">
        <v>0.63524264120922802</v>
      </c>
      <c r="G129">
        <v>0.63524264120922802</v>
      </c>
      <c r="H129">
        <v>0.21938988717091501</v>
      </c>
      <c r="I129">
        <v>0.43585457584621801</v>
      </c>
      <c r="J129">
        <v>0.30922821057889999</v>
      </c>
      <c r="K129">
        <v>0.44320982076725701</v>
      </c>
      <c r="L129">
        <v>0.67818458879352195</v>
      </c>
      <c r="M129">
        <v>0.85127931276360502</v>
      </c>
      <c r="N129" s="21">
        <v>0</v>
      </c>
      <c r="O129">
        <v>0.99168740943856104</v>
      </c>
      <c r="P129">
        <v>0.99964538759751298</v>
      </c>
      <c r="Q129">
        <v>1.0147177223691599</v>
      </c>
      <c r="R129">
        <v>1.0053140341406801</v>
      </c>
      <c r="S129">
        <v>1.08000004291534</v>
      </c>
      <c r="T129" s="27">
        <f>IF(C129,P129,R129)</f>
        <v>0.99964538759751298</v>
      </c>
      <c r="U129" s="27">
        <f>IF(D129 = 0,O129,Q129)</f>
        <v>1.0147177223691599</v>
      </c>
      <c r="V129" s="39">
        <f>S129*T129^(1-N129)</f>
        <v>1.0796170615054357</v>
      </c>
      <c r="W129" s="38">
        <f>S129*U129^(N129+1)</f>
        <v>1.0958951837056488</v>
      </c>
      <c r="X129" s="44">
        <f>0.5 * (D129-MAX($D$3:$D$161))/(MIN($D$3:$D$161)-MAX($D$3:$D$161)) + 0.75</f>
        <v>0.88562423749491659</v>
      </c>
      <c r="Y129" s="44">
        <f>AVERAGE(D129, F129, G129, H129, I129, J129, K129)</f>
        <v>0.48721271304632791</v>
      </c>
      <c r="Z129" s="22">
        <f>AI129^N129</f>
        <v>1</v>
      </c>
      <c r="AA129" s="22">
        <f>(Z129+AB129)/2</f>
        <v>1</v>
      </c>
      <c r="AB129" s="22">
        <f>AM129^N129</f>
        <v>1</v>
      </c>
      <c r="AC129" s="22">
        <v>1</v>
      </c>
      <c r="AD129" s="22">
        <v>1</v>
      </c>
      <c r="AE129" s="22">
        <v>1</v>
      </c>
      <c r="AF129" s="22">
        <f>PERCENTILE($L$2:$L$161, 0.05)</f>
        <v>3.1959274844086248E-2</v>
      </c>
      <c r="AG129" s="22">
        <f>PERCENTILE($L$2:$L$161, 0.95)</f>
        <v>0.96084751578162397</v>
      </c>
      <c r="AH129" s="22">
        <f>MIN(MAX(L129,AF129), AG129)</f>
        <v>0.67818458879352195</v>
      </c>
      <c r="AI129" s="22">
        <f>AH129-$AH$162+1</f>
        <v>1.6462253139494356</v>
      </c>
      <c r="AJ129" s="22">
        <f>PERCENTILE($M$2:$M$161, 0.02)</f>
        <v>-1.0036119965489139</v>
      </c>
      <c r="AK129" s="22">
        <f>PERCENTILE($M$2:$M$161, 0.98)</f>
        <v>1.7030888460407052</v>
      </c>
      <c r="AL129" s="22">
        <f>MIN(MAX(M129,AJ129), AK129)</f>
        <v>0.85127931276360502</v>
      </c>
      <c r="AM129" s="22">
        <f>AL129-$AL$162 + 1</f>
        <v>2.854891309312519</v>
      </c>
      <c r="AN129" s="46">
        <v>0</v>
      </c>
      <c r="AO129" s="77">
        <v>0</v>
      </c>
      <c r="AP129" s="77">
        <v>0</v>
      </c>
      <c r="AQ129" s="21">
        <v>1</v>
      </c>
      <c r="AR129" s="17">
        <f>(AI129^4)*AB129*AE129*AN129</f>
        <v>0</v>
      </c>
      <c r="AS129" s="17">
        <f>(AM129^4) *Z129*AC129*AO129</f>
        <v>0</v>
      </c>
      <c r="AT129" s="17">
        <f>(AM129^4)*AA129*AP129*AQ129</f>
        <v>0</v>
      </c>
      <c r="AU129" s="17">
        <f>MIN(AR129, 0.05*AR$162)</f>
        <v>0</v>
      </c>
      <c r="AV129" s="17">
        <f>MIN(AS129, 0.05*AS$162)</f>
        <v>0</v>
      </c>
      <c r="AW129" s="17">
        <f>MIN(AT129, 0.05*AT$162)</f>
        <v>0</v>
      </c>
      <c r="AX129" s="14">
        <f>AU129/$AU$162</f>
        <v>0</v>
      </c>
      <c r="AY129" s="14">
        <f>AV129/$AV$162</f>
        <v>0</v>
      </c>
      <c r="AZ129" s="62">
        <f>AW129/$AW$162</f>
        <v>0</v>
      </c>
      <c r="BA129" s="21">
        <f>N129</f>
        <v>0</v>
      </c>
      <c r="BB129" s="84">
        <v>0</v>
      </c>
      <c r="BC129" s="15">
        <f>$D$168*AX129</f>
        <v>0</v>
      </c>
      <c r="BD129" s="19">
        <f>BC129-BB129</f>
        <v>0</v>
      </c>
      <c r="BE129" s="58">
        <f>(IF(BD129 &gt; 0, V129, W129))</f>
        <v>1.0958951837056488</v>
      </c>
      <c r="BF129" s="58">
        <f>IF(BD129&gt;0, S129*(T129^(2-N129)), S129*(U129^(N129 + 2)))</f>
        <v>1.1120242647651279</v>
      </c>
      <c r="BG129" s="46">
        <f>BD129/BE129</f>
        <v>0</v>
      </c>
      <c r="BH129" s="59" t="e">
        <f>BB129/BC129</f>
        <v>#DIV/0!</v>
      </c>
      <c r="BI129" s="84">
        <v>0</v>
      </c>
      <c r="BJ129" s="84">
        <v>3646</v>
      </c>
      <c r="BK129" s="84">
        <v>0</v>
      </c>
      <c r="BL129" s="10">
        <f>SUM(BI129:BK129)</f>
        <v>3646</v>
      </c>
      <c r="BM129" s="15">
        <f>AY129*$D$167</f>
        <v>0</v>
      </c>
      <c r="BN129" s="9">
        <f>BM129-BL129</f>
        <v>-3646</v>
      </c>
      <c r="BO129" s="48">
        <f>IF(BN129&gt;0,V129,W129)</f>
        <v>1.0958951837056488</v>
      </c>
      <c r="BP129" s="48">
        <f xml:space="preserve"> IF(BN129 &gt;0, S129*T129^(2-N129), S129*U129^(N129+2))</f>
        <v>1.1120242647651279</v>
      </c>
      <c r="BQ129" s="48">
        <f>IF(BN129&gt;0, S129*T129^(3-N129), S129*U129^(N129+3))</f>
        <v>1.1283907291617106</v>
      </c>
      <c r="BR129" s="46">
        <f>BN129/BP129</f>
        <v>-3278.7054343369714</v>
      </c>
      <c r="BS129" s="59" t="e">
        <f>BL129/BM129</f>
        <v>#DIV/0!</v>
      </c>
      <c r="BT129" s="16">
        <f>BB129+BL129+BV129</f>
        <v>3751</v>
      </c>
      <c r="BU129" s="64">
        <f>BC129+BM129+BW129</f>
        <v>0</v>
      </c>
      <c r="BV129" s="84">
        <v>105</v>
      </c>
      <c r="BW129" s="15">
        <f>AZ129*$D$170</f>
        <v>0</v>
      </c>
      <c r="BX129" s="37">
        <f>BW129-BV129</f>
        <v>-105</v>
      </c>
      <c r="BY129" s="51">
        <f>BX129*(BX129&lt;&gt;0)</f>
        <v>-105</v>
      </c>
      <c r="BZ129" s="26">
        <f>BY129/$BY$162</f>
        <v>-8.2159624413145574E-2</v>
      </c>
      <c r="CA129" s="47">
        <f>BZ129 * $BX$162</f>
        <v>-105</v>
      </c>
      <c r="CB129" s="48">
        <f>IF(CA129&gt;0, V129, W129)</f>
        <v>1.0958951837056488</v>
      </c>
      <c r="CC129" s="48">
        <f>IF(BX129&gt;0, S129*T129^(2-N129), S129*U129^(N129+2))</f>
        <v>1.1120242647651279</v>
      </c>
      <c r="CD129" s="60">
        <f>CA129/CB129</f>
        <v>-95.812082725789594</v>
      </c>
      <c r="CE129" s="61">
        <v>0</v>
      </c>
      <c r="CF129" s="15">
        <f>AZ129*$CE$165</f>
        <v>0</v>
      </c>
      <c r="CG129" s="37">
        <f>CF129-CE129</f>
        <v>0</v>
      </c>
      <c r="CH129" s="51">
        <f>CG129*(CG129&lt;&gt;0)</f>
        <v>0</v>
      </c>
      <c r="CI129" s="26">
        <f>CH129/$CH$162</f>
        <v>0</v>
      </c>
      <c r="CJ129" s="47">
        <f>CI129 * $CG$162</f>
        <v>0</v>
      </c>
      <c r="CK129" s="48">
        <f>IF(CA129&gt;0,V129,W129)</f>
        <v>1.0958951837056488</v>
      </c>
      <c r="CL129" s="60">
        <f>CJ129/CK129</f>
        <v>0</v>
      </c>
      <c r="CM129" s="65">
        <f>N129</f>
        <v>0</v>
      </c>
      <c r="CN129" s="73">
        <f>BT129+BV129</f>
        <v>3856</v>
      </c>
      <c r="CO129">
        <f>E129/$E$162</f>
        <v>4.8305581806441936E-3</v>
      </c>
      <c r="CP129">
        <f>MAX(0,L129)</f>
        <v>0.67818458879352195</v>
      </c>
      <c r="CQ129">
        <f>CP129/$CP$162</f>
        <v>7.5976247108476723E-3</v>
      </c>
      <c r="CR129">
        <f>CO129*CQ129*AO129</f>
        <v>0</v>
      </c>
      <c r="CS129">
        <f>CR129/$CR$162</f>
        <v>0</v>
      </c>
      <c r="CT129" s="1">
        <f>$CT$164*CS129</f>
        <v>0</v>
      </c>
      <c r="CU129" s="84">
        <v>0</v>
      </c>
      <c r="CV129" s="1">
        <f>CT129-CU129</f>
        <v>0</v>
      </c>
      <c r="CW129" t="e">
        <f>CU129/CT129</f>
        <v>#DIV/0!</v>
      </c>
    </row>
    <row r="130" spans="1:101" x14ac:dyDescent="0.2">
      <c r="A130" s="24" t="s">
        <v>169</v>
      </c>
      <c r="B130">
        <v>0</v>
      </c>
      <c r="C130">
        <v>0</v>
      </c>
      <c r="D130">
        <v>0.67783505154639101</v>
      </c>
      <c r="E130">
        <v>0.32216494845360799</v>
      </c>
      <c r="F130">
        <v>0.67661691542288505</v>
      </c>
      <c r="G130">
        <v>7.4626865671641703E-3</v>
      </c>
      <c r="H130">
        <v>0.92805755395683398</v>
      </c>
      <c r="I130">
        <v>0.55395683453237399</v>
      </c>
      <c r="J130">
        <v>0.71701033803829195</v>
      </c>
      <c r="K130">
        <v>0.22572113318523199</v>
      </c>
      <c r="L130">
        <v>6.05247796422047E-2</v>
      </c>
      <c r="M130">
        <v>-0.34650511695747199</v>
      </c>
      <c r="N130" s="21">
        <v>1</v>
      </c>
      <c r="O130">
        <v>0.99851408192907598</v>
      </c>
      <c r="P130">
        <v>0.991141717131933</v>
      </c>
      <c r="Q130">
        <v>1.01739694927371</v>
      </c>
      <c r="R130">
        <v>0.99633141271626902</v>
      </c>
      <c r="S130">
        <v>17.670000076293899</v>
      </c>
      <c r="T130" s="27">
        <f>IF(C130,P130,R130)</f>
        <v>0.99633141271626902</v>
      </c>
      <c r="U130" s="27">
        <f>IF(D130 = 0,O130,Q130)</f>
        <v>1.01739694927371</v>
      </c>
      <c r="V130" s="39">
        <f>S130*T130^(1-N130)</f>
        <v>17.670000076293899</v>
      </c>
      <c r="W130" s="38">
        <f>S130*U130^(N130+1)</f>
        <v>18.290156159728511</v>
      </c>
      <c r="X130" s="44">
        <f>0.5 * (D130-MAX($D$3:$D$161))/(MIN($D$3:$D$161)-MAX($D$3:$D$161)) + 0.75</f>
        <v>0.91335479178108647</v>
      </c>
      <c r="Y130" s="44">
        <f>AVERAGE(D130, F130, G130, H130, I130, J130, K130)</f>
        <v>0.54095150189273877</v>
      </c>
      <c r="Z130" s="22">
        <f>AI130^N130</f>
        <v>1.0285655047981184</v>
      </c>
      <c r="AA130" s="22">
        <f>(Z130+AB130)/2</f>
        <v>1.3428361921947802</v>
      </c>
      <c r="AB130" s="22">
        <f>AM130^N130</f>
        <v>1.6571068795914419</v>
      </c>
      <c r="AC130" s="22">
        <v>1</v>
      </c>
      <c r="AD130" s="22">
        <v>1</v>
      </c>
      <c r="AE130" s="22">
        <v>1</v>
      </c>
      <c r="AF130" s="22">
        <f>PERCENTILE($L$2:$L$161, 0.05)</f>
        <v>3.1959274844086248E-2</v>
      </c>
      <c r="AG130" s="22">
        <f>PERCENTILE($L$2:$L$161, 0.95)</f>
        <v>0.96084751578162397</v>
      </c>
      <c r="AH130" s="22">
        <f>MIN(MAX(L130,AF130), AG130)</f>
        <v>6.05247796422047E-2</v>
      </c>
      <c r="AI130" s="22">
        <f>AH130-$AH$162+1</f>
        <v>1.0285655047981184</v>
      </c>
      <c r="AJ130" s="22">
        <f>PERCENTILE($M$2:$M$161, 0.02)</f>
        <v>-1.0036119965489139</v>
      </c>
      <c r="AK130" s="22">
        <f>PERCENTILE($M$2:$M$161, 0.98)</f>
        <v>1.7030888460407052</v>
      </c>
      <c r="AL130" s="22">
        <f>MIN(MAX(M130,AJ130), AK130)</f>
        <v>-0.34650511695747199</v>
      </c>
      <c r="AM130" s="22">
        <f>AL130-$AL$162 + 1</f>
        <v>1.6571068795914419</v>
      </c>
      <c r="AN130" s="46">
        <v>1</v>
      </c>
      <c r="AO130" s="49">
        <v>1</v>
      </c>
      <c r="AP130" s="49">
        <v>1</v>
      </c>
      <c r="AQ130" s="21">
        <v>1</v>
      </c>
      <c r="AR130" s="17">
        <f>(AI130^4)*AB130*AE130*AN130</f>
        <v>1.854719940396953</v>
      </c>
      <c r="AS130" s="17">
        <f>(AM130^4) *Z130*AC130*AO130</f>
        <v>7.7559327810983421</v>
      </c>
      <c r="AT130" s="17">
        <f>(AM130^4)*AA130*AP130*AQ130</f>
        <v>10.125701468797519</v>
      </c>
      <c r="AU130" s="17">
        <f>MIN(AR130, 0.05*AR$162)</f>
        <v>1.854719940396953</v>
      </c>
      <c r="AV130" s="17">
        <f>MIN(AS130, 0.05*AS$162)</f>
        <v>7.7559327810983421</v>
      </c>
      <c r="AW130" s="17">
        <f>MIN(AT130, 0.05*AT$162)</f>
        <v>10.125701468797519</v>
      </c>
      <c r="AX130" s="14">
        <f>AU130/$AU$162</f>
        <v>4.2990432287013805E-3</v>
      </c>
      <c r="AY130" s="14">
        <f>AV130/$AV$162</f>
        <v>2.1720964982067047E-3</v>
      </c>
      <c r="AZ130" s="62">
        <f>AW130/$AW$162</f>
        <v>2.2544109833854092E-3</v>
      </c>
      <c r="BA130" s="21">
        <f>N130</f>
        <v>1</v>
      </c>
      <c r="BB130" s="84">
        <v>318</v>
      </c>
      <c r="BC130" s="15">
        <f>$D$168*AX130</f>
        <v>590.4005037272467</v>
      </c>
      <c r="BD130" s="19">
        <f>BC130-BB130</f>
        <v>272.4005037272467</v>
      </c>
      <c r="BE130" s="58">
        <f>(IF(BD130 &gt; 0, V130, W130))</f>
        <v>17.670000076293899</v>
      </c>
      <c r="BF130" s="58">
        <f>IF(BD130&gt;0, S130*(T130^(2-N130)), S130*(U130^(N130 + 2)))</f>
        <v>17.605176138710483</v>
      </c>
      <c r="BG130" s="46">
        <f>BD130/BE130</f>
        <v>15.415987693893655</v>
      </c>
      <c r="BH130" s="59">
        <f>BB130/BC130</f>
        <v>0.53861742663232837</v>
      </c>
      <c r="BI130" s="84">
        <v>1661</v>
      </c>
      <c r="BJ130" s="84">
        <v>283</v>
      </c>
      <c r="BK130" s="84">
        <v>0</v>
      </c>
      <c r="BL130" s="10">
        <f>SUM(BI130:BK130)</f>
        <v>1944</v>
      </c>
      <c r="BM130" s="15">
        <f>AY130*$D$167</f>
        <v>414.82698922751649</v>
      </c>
      <c r="BN130" s="9">
        <f>BM130-BL130</f>
        <v>-1529.1730107724834</v>
      </c>
      <c r="BO130" s="48">
        <f>IF(BN130&gt;0,V130,W130)</f>
        <v>18.290156159728511</v>
      </c>
      <c r="BP130" s="48">
        <f xml:space="preserve"> IF(BN130 &gt;0, S130*T130^(2-N130), S130*U130^(N130+2))</f>
        <v>18.608349078647542</v>
      </c>
      <c r="BQ130" s="48">
        <f>IF(BN130&gt;0, S130*T130^(3-N130), S130*U130^(N130+3))</f>
        <v>18.932077583636264</v>
      </c>
      <c r="BR130" s="46">
        <f>BN130/BP130</f>
        <v>-82.176715640355127</v>
      </c>
      <c r="BS130" s="59">
        <f>BL130/BM130</f>
        <v>4.6862910333295398</v>
      </c>
      <c r="BT130" s="16">
        <f>BB130+BL130+BV130</f>
        <v>2456</v>
      </c>
      <c r="BU130" s="64">
        <f>BC130+BM130+BW130</f>
        <v>1027.8459983510691</v>
      </c>
      <c r="BV130" s="84">
        <v>194</v>
      </c>
      <c r="BW130" s="15">
        <f>AZ130*$D$170</f>
        <v>22.61850539630581</v>
      </c>
      <c r="BX130" s="37">
        <f>BW130-BV130</f>
        <v>-171.38149460369419</v>
      </c>
      <c r="BY130" s="51">
        <f>BX130*(BX130&lt;&gt;0)</f>
        <v>-171.38149460369419</v>
      </c>
      <c r="BZ130" s="26">
        <f>BY130/$BY$162</f>
        <v>-0.13410132598098143</v>
      </c>
      <c r="CA130" s="47">
        <f>BZ130 * $BX$162</f>
        <v>-171.38149460369419</v>
      </c>
      <c r="CB130" s="48">
        <f>IF(CA130&gt;0, V130, W130)</f>
        <v>18.290156159728511</v>
      </c>
      <c r="CC130" s="48">
        <f>IF(BX130&gt;0, S130*T130^(2-N130), S130*U130^(N130+2))</f>
        <v>18.608349078647542</v>
      </c>
      <c r="CD130" s="60">
        <f>CA130/CB130</f>
        <v>-9.370149336452581</v>
      </c>
      <c r="CE130" s="61">
        <v>0</v>
      </c>
      <c r="CF130" s="15">
        <f>AZ130*$CE$165</f>
        <v>14.489099390218025</v>
      </c>
      <c r="CG130" s="37">
        <f>CF130-CE130</f>
        <v>14.489099390218025</v>
      </c>
      <c r="CH130" s="51">
        <f>CG130*(CG130&lt;&gt;0)</f>
        <v>14.489099390218025</v>
      </c>
      <c r="CI130" s="26">
        <f>CH130/$CH$162</f>
        <v>2.2544109833854097E-3</v>
      </c>
      <c r="CJ130" s="47">
        <f>CI130 * $CG$162</f>
        <v>14.489099390218025</v>
      </c>
      <c r="CK130" s="48">
        <f>IF(CA130&gt;0,V130,W130)</f>
        <v>18.290156159728511</v>
      </c>
      <c r="CL130" s="60">
        <f>CJ130/CK130</f>
        <v>0.79218019046334331</v>
      </c>
      <c r="CM130" s="65">
        <f>N130</f>
        <v>1</v>
      </c>
      <c r="CN130" s="73">
        <f>BT130+BV130</f>
        <v>2650</v>
      </c>
      <c r="CO130">
        <f>E130/$E$162</f>
        <v>5.8138209369481891E-3</v>
      </c>
      <c r="CP130">
        <f>MAX(0,L130)</f>
        <v>6.05247796422047E-2</v>
      </c>
      <c r="CQ130">
        <f>CP130/$CP$162</f>
        <v>6.780522132569832E-4</v>
      </c>
      <c r="CR130">
        <f>CO130*CQ130*AO130</f>
        <v>3.9420741537775073E-6</v>
      </c>
      <c r="CS130">
        <f>CR130/$CR$162</f>
        <v>8.5867294370766854E-4</v>
      </c>
      <c r="CT130" s="1">
        <f>$CT$164*CS130</f>
        <v>69.875369467155238</v>
      </c>
      <c r="CU130" s="84">
        <v>0</v>
      </c>
      <c r="CV130" s="1">
        <f>CT130-CU130</f>
        <v>69.875369467155238</v>
      </c>
      <c r="CW130">
        <f>CU130/CT130</f>
        <v>0</v>
      </c>
    </row>
    <row r="131" spans="1:101" x14ac:dyDescent="0.2">
      <c r="A131" s="24" t="s">
        <v>171</v>
      </c>
      <c r="B131">
        <v>1</v>
      </c>
      <c r="C131">
        <v>1</v>
      </c>
      <c r="D131">
        <v>0.68928950159066804</v>
      </c>
      <c r="E131">
        <v>0.31071049840933102</v>
      </c>
      <c r="F131">
        <v>0.92153765139547095</v>
      </c>
      <c r="G131">
        <v>0.92153765139547095</v>
      </c>
      <c r="H131">
        <v>0.27027027027027001</v>
      </c>
      <c r="I131">
        <v>0.32545045045045001</v>
      </c>
      <c r="J131">
        <v>0.29657980579065801</v>
      </c>
      <c r="K131">
        <v>0.52279007037208303</v>
      </c>
      <c r="L131">
        <v>0.39616072223876098</v>
      </c>
      <c r="M131">
        <v>-0.65631013016475903</v>
      </c>
      <c r="N131" s="21">
        <v>0</v>
      </c>
      <c r="O131">
        <v>1.0451095141794799</v>
      </c>
      <c r="P131">
        <v>0.98958314080358201</v>
      </c>
      <c r="Q131">
        <v>1.00364063421688</v>
      </c>
      <c r="R131">
        <v>0.98406657892474103</v>
      </c>
      <c r="S131">
        <v>26.920000076293899</v>
      </c>
      <c r="T131" s="27">
        <f>IF(C131,P131,R131)</f>
        <v>0.98958314080358201</v>
      </c>
      <c r="U131" s="27">
        <f>IF(D131 = 0,O131,Q131)</f>
        <v>1.00364063421688</v>
      </c>
      <c r="V131" s="39">
        <f>S131*T131^(1-N131)</f>
        <v>26.639578225931583</v>
      </c>
      <c r="W131" s="38">
        <f>S131*U131^(N131+1)</f>
        <v>27.018005949690068</v>
      </c>
      <c r="X131" s="44">
        <f>0.5 * (D131-MAX($D$3:$D$161))/(MIN($D$3:$D$161)-MAX($D$3:$D$161)) + 0.75</f>
        <v>0.90752508692935296</v>
      </c>
      <c r="Y131" s="44">
        <f>AVERAGE(D131, F131, G131, H131, I131, J131, K131)</f>
        <v>0.56392220018072436</v>
      </c>
      <c r="Z131" s="22">
        <f>AI131^N131</f>
        <v>1</v>
      </c>
      <c r="AA131" s="22">
        <f>(Z131+AB131)/2</f>
        <v>1</v>
      </c>
      <c r="AB131" s="22">
        <f>AM131^N131</f>
        <v>1</v>
      </c>
      <c r="AC131" s="22">
        <v>1</v>
      </c>
      <c r="AD131" s="22">
        <v>1</v>
      </c>
      <c r="AE131" s="22">
        <v>1</v>
      </c>
      <c r="AF131" s="22">
        <f>PERCENTILE($L$2:$L$161, 0.05)</f>
        <v>3.1959274844086248E-2</v>
      </c>
      <c r="AG131" s="22">
        <f>PERCENTILE($L$2:$L$161, 0.95)</f>
        <v>0.96084751578162397</v>
      </c>
      <c r="AH131" s="22">
        <f>MIN(MAX(L131,AF131), AG131)</f>
        <v>0.39616072223876098</v>
      </c>
      <c r="AI131" s="22">
        <f>AH131-$AH$162+1</f>
        <v>1.3642014473946746</v>
      </c>
      <c r="AJ131" s="22">
        <f>PERCENTILE($M$2:$M$161, 0.02)</f>
        <v>-1.0036119965489139</v>
      </c>
      <c r="AK131" s="22">
        <f>PERCENTILE($M$2:$M$161, 0.98)</f>
        <v>1.7030888460407052</v>
      </c>
      <c r="AL131" s="22">
        <f>MIN(MAX(M131,AJ131), AK131)</f>
        <v>-0.65631013016475903</v>
      </c>
      <c r="AM131" s="22">
        <f>AL131-$AL$162 + 1</f>
        <v>1.3473018663841549</v>
      </c>
      <c r="AN131" s="46">
        <v>1</v>
      </c>
      <c r="AO131" s="49">
        <v>1</v>
      </c>
      <c r="AP131" s="49">
        <v>1</v>
      </c>
      <c r="AQ131" s="21">
        <v>1</v>
      </c>
      <c r="AR131" s="17">
        <f>(AI131^4)*AB131*AE131*AN131</f>
        <v>3.4634906846107687</v>
      </c>
      <c r="AS131" s="17">
        <f>(AM131^4) *Z131*AC131*AO131</f>
        <v>3.2950320679846947</v>
      </c>
      <c r="AT131" s="17">
        <f>(AM131^4)*AA131*AP131*AQ131</f>
        <v>3.2950320679846947</v>
      </c>
      <c r="AU131" s="17">
        <f>MIN(AR131, 0.05*AR$162)</f>
        <v>3.4634906846107687</v>
      </c>
      <c r="AV131" s="17">
        <f>MIN(AS131, 0.05*AS$162)</f>
        <v>3.2950320679846947</v>
      </c>
      <c r="AW131" s="17">
        <f>MIN(AT131, 0.05*AT$162)</f>
        <v>3.2950320679846947</v>
      </c>
      <c r="AX131" s="14">
        <f>AU131/$AU$162</f>
        <v>8.0280024229207863E-3</v>
      </c>
      <c r="AY131" s="14">
        <f>AV131/$AV$162</f>
        <v>9.2279392026071798E-4</v>
      </c>
      <c r="AZ131" s="62">
        <f>AW131/$AW$162</f>
        <v>7.336140125760582E-4</v>
      </c>
      <c r="BA131" s="21">
        <f>N131</f>
        <v>0</v>
      </c>
      <c r="BB131" s="84">
        <v>915</v>
      </c>
      <c r="BC131" s="15">
        <f>$D$168*AX131</f>
        <v>1102.5096567469805</v>
      </c>
      <c r="BD131" s="19">
        <f>BC131-BB131</f>
        <v>187.50965674698045</v>
      </c>
      <c r="BE131" s="58">
        <f>(IF(BD131 &gt; 0, V131, W131))</f>
        <v>26.639578225931583</v>
      </c>
      <c r="BF131" s="58">
        <f>IF(BD131&gt;0, S131*(T131^(2-N131)), S131*(U131^(N131 + 2)))</f>
        <v>26.362077490500091</v>
      </c>
      <c r="BG131" s="46">
        <f>BD131/BE131</f>
        <v>7.038762219007439</v>
      </c>
      <c r="BH131" s="59">
        <f>BB131/BC131</f>
        <v>0.82992470351666692</v>
      </c>
      <c r="BI131" s="84">
        <v>431</v>
      </c>
      <c r="BJ131" s="84">
        <v>1131</v>
      </c>
      <c r="BK131" s="84">
        <v>27</v>
      </c>
      <c r="BL131" s="10">
        <f>SUM(BI131:BK131)</f>
        <v>1589</v>
      </c>
      <c r="BM131" s="15">
        <f>AY131*$D$167</f>
        <v>176.23518289139193</v>
      </c>
      <c r="BN131" s="9">
        <f>BM131-BL131</f>
        <v>-1412.764817108608</v>
      </c>
      <c r="BO131" s="48">
        <f>IF(BN131&gt;0,V131,W131)</f>
        <v>27.018005949690068</v>
      </c>
      <c r="BP131" s="48">
        <f xml:space="preserve"> IF(BN131 &gt;0, S131*T131^(2-N131), S131*U131^(N131+2))</f>
        <v>27.116368626622375</v>
      </c>
      <c r="BQ131" s="48">
        <f>IF(BN131&gt;0, S131*T131^(3-N131), S131*U131^(N131+3))</f>
        <v>27.21508940608199</v>
      </c>
      <c r="BR131" s="46">
        <f>BN131/BP131</f>
        <v>-52.100074186245585</v>
      </c>
      <c r="BS131" s="59">
        <f>BL131/BM131</f>
        <v>9.0163608306251177</v>
      </c>
      <c r="BT131" s="16">
        <f>BB131+BL131+BV131</f>
        <v>2504</v>
      </c>
      <c r="BU131" s="64">
        <f>BC131+BM131+BW131</f>
        <v>1286.105189026548</v>
      </c>
      <c r="BV131" s="84">
        <v>0</v>
      </c>
      <c r="BW131" s="15">
        <f>AZ131*$D$170</f>
        <v>7.3603493881755915</v>
      </c>
      <c r="BX131" s="37">
        <f>BW131-BV131</f>
        <v>7.3603493881755915</v>
      </c>
      <c r="BY131" s="51">
        <f>BX131*(BX131&lt;&gt;0)</f>
        <v>7.3603493881755915</v>
      </c>
      <c r="BZ131" s="26">
        <f>BY131/$BY$162</f>
        <v>5.7592718217336419E-3</v>
      </c>
      <c r="CA131" s="47">
        <f>BZ131 * $BX$162</f>
        <v>7.3603493881755915</v>
      </c>
      <c r="CB131" s="48">
        <f>IF(CA131&gt;0, V131, W131)</f>
        <v>26.639578225931583</v>
      </c>
      <c r="CC131" s="48">
        <f>IF(BX131&gt;0, S131*T131^(2-N131), S131*U131^(N131+2))</f>
        <v>26.362077490500091</v>
      </c>
      <c r="CD131" s="60">
        <f>CA131/CB131</f>
        <v>0.27629376583037851</v>
      </c>
      <c r="CE131" s="61">
        <v>0</v>
      </c>
      <c r="CF131" s="15">
        <f>AZ131*$CE$165</f>
        <v>4.7149372588263256</v>
      </c>
      <c r="CG131" s="37">
        <f>CF131-CE131</f>
        <v>4.7149372588263256</v>
      </c>
      <c r="CH131" s="51">
        <f>CG131*(CG131&lt;&gt;0)</f>
        <v>4.7149372588263256</v>
      </c>
      <c r="CI131" s="26">
        <f>CH131/$CH$162</f>
        <v>7.336140125760583E-4</v>
      </c>
      <c r="CJ131" s="47">
        <f>CI131 * $CG$162</f>
        <v>4.7149372588263256</v>
      </c>
      <c r="CK131" s="48">
        <f>IF(CA131&gt;0,V131,W131)</f>
        <v>26.639578225931583</v>
      </c>
      <c r="CL131" s="60">
        <f>CJ131/CK131</f>
        <v>0.17698993650870554</v>
      </c>
      <c r="CM131" s="65">
        <f>N131</f>
        <v>0</v>
      </c>
      <c r="CN131" s="73">
        <f>BT131+BV131</f>
        <v>2504</v>
      </c>
      <c r="CO131">
        <f>E131/$E$162</f>
        <v>5.6071127838474366E-3</v>
      </c>
      <c r="CP131">
        <f>MAX(0,L131)</f>
        <v>0.39616072223876098</v>
      </c>
      <c r="CQ131">
        <f>CP131/$CP$162</f>
        <v>4.4381434531017491E-3</v>
      </c>
      <c r="CR131">
        <f>CO131*CQ131*AO131</f>
        <v>2.4885170892435622E-5</v>
      </c>
      <c r="CS131">
        <f>CR131/$CR$162</f>
        <v>5.4205532700088615E-3</v>
      </c>
      <c r="CT131" s="1">
        <f>$CT$164*CS131</f>
        <v>441.10294290024109</v>
      </c>
      <c r="CU131" s="84">
        <v>0</v>
      </c>
      <c r="CV131" s="1">
        <f>CT131-CU131</f>
        <v>441.10294290024109</v>
      </c>
      <c r="CW131">
        <f>CU131/CT131</f>
        <v>0</v>
      </c>
    </row>
    <row r="132" spans="1:101" x14ac:dyDescent="0.2">
      <c r="A132" s="24" t="s">
        <v>188</v>
      </c>
      <c r="B132">
        <v>1</v>
      </c>
      <c r="C132">
        <v>1</v>
      </c>
      <c r="D132">
        <v>0.71291596164692606</v>
      </c>
      <c r="E132">
        <v>0.287084038353073</v>
      </c>
      <c r="F132">
        <v>0.96416573348264201</v>
      </c>
      <c r="G132">
        <v>0.96416573348264201</v>
      </c>
      <c r="H132">
        <v>5.1713770294648201E-2</v>
      </c>
      <c r="I132">
        <v>0.33253156945279599</v>
      </c>
      <c r="J132">
        <v>0.13113527823740101</v>
      </c>
      <c r="K132">
        <v>0.35557860133480301</v>
      </c>
      <c r="L132">
        <v>0.79019253970891001</v>
      </c>
      <c r="M132">
        <v>-0.17702885512313199</v>
      </c>
      <c r="N132" s="21">
        <v>0</v>
      </c>
      <c r="O132">
        <v>1.01181941004493</v>
      </c>
      <c r="P132">
        <v>0.99112696519769705</v>
      </c>
      <c r="Q132">
        <v>1.03164663697496</v>
      </c>
      <c r="R132">
        <v>0.98445198330859496</v>
      </c>
      <c r="S132">
        <v>148</v>
      </c>
      <c r="T132" s="27">
        <f>IF(C132,P132,R132)</f>
        <v>0.99112696519769705</v>
      </c>
      <c r="U132" s="27">
        <f>IF(D132 = 0,O132,Q132)</f>
        <v>1.03164663697496</v>
      </c>
      <c r="V132" s="39">
        <f>S132*T132^(1-N132)</f>
        <v>146.68679084925915</v>
      </c>
      <c r="W132" s="38">
        <f>S132*U132^(N132+1)</f>
        <v>152.68370227229408</v>
      </c>
      <c r="X132" s="44">
        <f>0.5 * (D132-MAX($D$3:$D$161))/(MIN($D$3:$D$161)-MAX($D$3:$D$161)) + 0.75</f>
        <v>0.89550047742939076</v>
      </c>
      <c r="Y132" s="44">
        <f>AVERAGE(D132, F132, G132, H132, I132, J132, K132)</f>
        <v>0.50174380684740838</v>
      </c>
      <c r="Z132" s="22">
        <f>AI132^N132</f>
        <v>1</v>
      </c>
      <c r="AA132" s="22">
        <f>(Z132+AB132)/2</f>
        <v>1</v>
      </c>
      <c r="AB132" s="22">
        <f>AM132^N132</f>
        <v>1</v>
      </c>
      <c r="AC132" s="22">
        <v>1</v>
      </c>
      <c r="AD132" s="22">
        <v>1</v>
      </c>
      <c r="AE132" s="22">
        <v>1</v>
      </c>
      <c r="AF132" s="22">
        <f>PERCENTILE($L$2:$L$161, 0.05)</f>
        <v>3.1959274844086248E-2</v>
      </c>
      <c r="AG132" s="22">
        <f>PERCENTILE($L$2:$L$161, 0.95)</f>
        <v>0.96084751578162397</v>
      </c>
      <c r="AH132" s="22">
        <f>MIN(MAX(L132,AF132), AG132)</f>
        <v>0.79019253970891001</v>
      </c>
      <c r="AI132" s="22">
        <f>AH132-$AH$162+1</f>
        <v>1.7582332648648238</v>
      </c>
      <c r="AJ132" s="22">
        <f>PERCENTILE($M$2:$M$161, 0.02)</f>
        <v>-1.0036119965489139</v>
      </c>
      <c r="AK132" s="22">
        <f>PERCENTILE($M$2:$M$161, 0.98)</f>
        <v>1.7030888460407052</v>
      </c>
      <c r="AL132" s="22">
        <f>MIN(MAX(M132,AJ132), AK132)</f>
        <v>-0.17702885512313199</v>
      </c>
      <c r="AM132" s="22">
        <f>AL132-$AL$162 + 1</f>
        <v>1.8265831414257818</v>
      </c>
      <c r="AN132" s="46">
        <v>1</v>
      </c>
      <c r="AO132" s="49">
        <v>1</v>
      </c>
      <c r="AP132" s="49">
        <v>1</v>
      </c>
      <c r="AQ132" s="21">
        <v>1</v>
      </c>
      <c r="AR132" s="17">
        <f>(AI132^4)*AB132*AE132*AN132</f>
        <v>9.5566563565727076</v>
      </c>
      <c r="AS132" s="17">
        <f>(AM132^4) *Z132*AC132*AO132</f>
        <v>11.13160481360644</v>
      </c>
      <c r="AT132" s="17">
        <f>(AM132^4)*AA132*AP132*AQ132</f>
        <v>11.13160481360644</v>
      </c>
      <c r="AU132" s="17">
        <f>MIN(AR132, 0.05*AR$162)</f>
        <v>9.5566563565727076</v>
      </c>
      <c r="AV132" s="17">
        <f>MIN(AS132, 0.05*AS$162)</f>
        <v>11.13160481360644</v>
      </c>
      <c r="AW132" s="17">
        <f>MIN(AT132, 0.05*AT$162)</f>
        <v>11.13160481360644</v>
      </c>
      <c r="AX132" s="14">
        <f>AU132/$AU$162</f>
        <v>2.2151311313317133E-2</v>
      </c>
      <c r="AY132" s="14">
        <f>AV132/$AV$162</f>
        <v>3.1174741346367617E-3</v>
      </c>
      <c r="AZ132" s="62">
        <f>AW132/$AW$162</f>
        <v>2.4783677685769694E-3</v>
      </c>
      <c r="BA132" s="21">
        <f>N132</f>
        <v>0</v>
      </c>
      <c r="BB132" s="84">
        <v>4292</v>
      </c>
      <c r="BC132" s="15">
        <f>$D$168*AX132</f>
        <v>3042.106036591782</v>
      </c>
      <c r="BD132" s="19">
        <f>BC132-BB132</f>
        <v>-1249.893963408218</v>
      </c>
      <c r="BE132" s="58">
        <f>(IF(BD132 &gt; 0, V132, W132))</f>
        <v>152.68370227229408</v>
      </c>
      <c r="BF132" s="58">
        <f>IF(BD132&gt;0, S132*(T132^(2-N132)), S132*(U132^(N132 + 2)))</f>
        <v>157.51562797009825</v>
      </c>
      <c r="BG132" s="46">
        <f>BD132/BE132</f>
        <v>-8.1861648938743556</v>
      </c>
      <c r="BH132" s="59">
        <f>BB132/BC132</f>
        <v>1.4108646932006796</v>
      </c>
      <c r="BI132" s="84">
        <v>296</v>
      </c>
      <c r="BJ132" s="84">
        <v>3552</v>
      </c>
      <c r="BK132" s="84">
        <v>0</v>
      </c>
      <c r="BL132" s="10">
        <f>SUM(BI132:BK132)</f>
        <v>3848</v>
      </c>
      <c r="BM132" s="15">
        <f>AY132*$D$167</f>
        <v>595.37521023292879</v>
      </c>
      <c r="BN132" s="9">
        <f>BM132-BL132</f>
        <v>-3252.624789767071</v>
      </c>
      <c r="BO132" s="48">
        <f>IF(BN132&gt;0,V132,W132)</f>
        <v>152.68370227229408</v>
      </c>
      <c r="BP132" s="48">
        <f xml:space="preserve"> IF(BN132 &gt;0, S132*T132^(2-N132), S132*U132^(N132+2))</f>
        <v>157.51562797009825</v>
      </c>
      <c r="BQ132" s="48">
        <f>IF(BN132&gt;0, S132*T132^(3-N132), S132*U132^(N132+3))</f>
        <v>162.50046786635079</v>
      </c>
      <c r="BR132" s="46">
        <f>BN132/BP132</f>
        <v>-20.649537012191121</v>
      </c>
      <c r="BS132" s="59">
        <f>BL132/BM132</f>
        <v>6.4631511924968219</v>
      </c>
      <c r="BT132" s="16">
        <f>BB132+BL132+BV132</f>
        <v>8288</v>
      </c>
      <c r="BU132" s="64">
        <f>BC132+BM132+BW132</f>
        <v>3662.3467106468438</v>
      </c>
      <c r="BV132" s="84">
        <v>148</v>
      </c>
      <c r="BW132" s="15">
        <f>AZ132*$D$170</f>
        <v>24.865463822132735</v>
      </c>
      <c r="BX132" s="37">
        <f>BW132-BV132</f>
        <v>-123.13453617786726</v>
      </c>
      <c r="BY132" s="51">
        <f>BX132*(BX132&lt;&gt;0)</f>
        <v>-123.13453617786726</v>
      </c>
      <c r="BZ132" s="26">
        <f>BY132/$BY$162</f>
        <v>-9.6349402330099615E-2</v>
      </c>
      <c r="CA132" s="47">
        <f>BZ132 * $BX$162</f>
        <v>-123.13453617786726</v>
      </c>
      <c r="CB132" s="48">
        <f>IF(CA132&gt;0, V132, W132)</f>
        <v>152.68370227229408</v>
      </c>
      <c r="CC132" s="48">
        <f>IF(BX132&gt;0, S132*T132^(2-N132), S132*U132^(N132+2))</f>
        <v>157.51562797009825</v>
      </c>
      <c r="CD132" s="60">
        <f>CA132/CB132</f>
        <v>-0.80646810592967388</v>
      </c>
      <c r="CE132" s="61">
        <v>0</v>
      </c>
      <c r="CF132" s="15">
        <f>AZ132*$CE$165</f>
        <v>15.928469648644182</v>
      </c>
      <c r="CG132" s="37">
        <f>CF132-CE132</f>
        <v>15.928469648644182</v>
      </c>
      <c r="CH132" s="51">
        <f>CG132*(CG132&lt;&gt;0)</f>
        <v>15.928469648644182</v>
      </c>
      <c r="CI132" s="26">
        <f>CH132/$CH$162</f>
        <v>2.4783677685769698E-3</v>
      </c>
      <c r="CJ132" s="47">
        <f>CI132 * $CG$162</f>
        <v>15.92846964864418</v>
      </c>
      <c r="CK132" s="48">
        <f>IF(CA132&gt;0,V132,W132)</f>
        <v>152.68370227229408</v>
      </c>
      <c r="CL132" s="60">
        <f>CJ132/CK132</f>
        <v>0.10432331291153497</v>
      </c>
      <c r="CM132" s="65">
        <f>N132</f>
        <v>0</v>
      </c>
      <c r="CN132" s="73">
        <f>BT132+BV132</f>
        <v>8436</v>
      </c>
      <c r="CO132">
        <f>E132/$E$162</f>
        <v>5.1807473185776385E-3</v>
      </c>
      <c r="CP132">
        <f>MAX(0,L132)</f>
        <v>0.79019253970891001</v>
      </c>
      <c r="CQ132">
        <f>CP132/$CP$162</f>
        <v>8.8524370285384488E-3</v>
      </c>
      <c r="CR132">
        <f>CO132*CQ132*AO132</f>
        <v>4.5862239398477966E-5</v>
      </c>
      <c r="CS132">
        <f>CR132/$CR$162</f>
        <v>9.9898334158884904E-3</v>
      </c>
      <c r="CT132" s="1">
        <f>$CT$164*CS132</f>
        <v>812.93268405134177</v>
      </c>
      <c r="CU132" s="84">
        <v>740</v>
      </c>
      <c r="CV132" s="1">
        <f>CT132-CU132</f>
        <v>72.932684051341766</v>
      </c>
      <c r="CW132">
        <f>CU132/CT132</f>
        <v>0.91028447314004712</v>
      </c>
    </row>
    <row r="133" spans="1:101" x14ac:dyDescent="0.2">
      <c r="A133" s="24" t="s">
        <v>312</v>
      </c>
      <c r="B133">
        <v>1</v>
      </c>
      <c r="C133">
        <v>0</v>
      </c>
      <c r="D133">
        <v>0.76707950459448604</v>
      </c>
      <c r="E133">
        <v>0.23292049540551299</v>
      </c>
      <c r="F133">
        <v>0.91805887032617295</v>
      </c>
      <c r="G133">
        <v>0.91805887032617295</v>
      </c>
      <c r="H133">
        <v>0.96176347680735397</v>
      </c>
      <c r="I133">
        <v>0.85039699122440404</v>
      </c>
      <c r="J133">
        <v>0.90436760609085098</v>
      </c>
      <c r="K133">
        <v>0.91118752340413001</v>
      </c>
      <c r="L133">
        <v>0.53681221008212399</v>
      </c>
      <c r="M133">
        <v>1.0492132598020001</v>
      </c>
      <c r="N133" s="21">
        <v>0</v>
      </c>
      <c r="O133">
        <v>1.0128959861192799</v>
      </c>
      <c r="P133">
        <v>0.99941826263133904</v>
      </c>
      <c r="Q133">
        <v>1.01164021064415</v>
      </c>
      <c r="R133">
        <v>1.0051433251324899</v>
      </c>
      <c r="S133">
        <v>32.220001220703097</v>
      </c>
      <c r="T133" s="27">
        <f>IF(C133,P133,R133)</f>
        <v>1.0051433251324899</v>
      </c>
      <c r="U133" s="27">
        <f>IF(D133 = 0,O133,Q133)</f>
        <v>1.01164021064415</v>
      </c>
      <c r="V133" s="39">
        <f>S133*T133^(1-N133)</f>
        <v>32.385719162750398</v>
      </c>
      <c r="W133" s="38">
        <f>S133*U133^(N133+1)</f>
        <v>32.595048821866854</v>
      </c>
      <c r="X133" s="44">
        <f>0.5 * (D133-MAX($D$3:$D$161))/(MIN($D$3:$D$161)-MAX($D$3:$D$161)) + 0.75</f>
        <v>0.86793411956079725</v>
      </c>
      <c r="Y133" s="44">
        <f>AVERAGE(D133, F133, G133, H133, I133, J133, K133)</f>
        <v>0.89013040611051009</v>
      </c>
      <c r="Z133" s="22">
        <f>AI133^N133</f>
        <v>1</v>
      </c>
      <c r="AA133" s="22">
        <f>(Z133+AB133)/2</f>
        <v>1</v>
      </c>
      <c r="AB133" s="22">
        <f>AM133^N133</f>
        <v>1</v>
      </c>
      <c r="AC133" s="22">
        <v>1</v>
      </c>
      <c r="AD133" s="22">
        <v>1</v>
      </c>
      <c r="AE133" s="22">
        <v>1</v>
      </c>
      <c r="AF133" s="22">
        <f>PERCENTILE($L$2:$L$161, 0.05)</f>
        <v>3.1959274844086248E-2</v>
      </c>
      <c r="AG133" s="22">
        <f>PERCENTILE($L$2:$L$161, 0.95)</f>
        <v>0.96084751578162397</v>
      </c>
      <c r="AH133" s="22">
        <f>MIN(MAX(L133,AF133), AG133)</f>
        <v>0.53681221008212399</v>
      </c>
      <c r="AI133" s="22">
        <f>AH133-$AH$162+1</f>
        <v>1.5048529352380378</v>
      </c>
      <c r="AJ133" s="22">
        <f>PERCENTILE($M$2:$M$161, 0.02)</f>
        <v>-1.0036119965489139</v>
      </c>
      <c r="AK133" s="22">
        <f>PERCENTILE($M$2:$M$161, 0.98)</f>
        <v>1.7030888460407052</v>
      </c>
      <c r="AL133" s="22">
        <f>MIN(MAX(M133,AJ133), AK133)</f>
        <v>1.0492132598020001</v>
      </c>
      <c r="AM133" s="22">
        <f>AL133-$AL$162 + 1</f>
        <v>3.0528252563509142</v>
      </c>
      <c r="AN133" s="46">
        <v>0</v>
      </c>
      <c r="AO133" s="68">
        <v>0.64</v>
      </c>
      <c r="AP133" s="49">
        <v>1</v>
      </c>
      <c r="AQ133" s="21">
        <v>1</v>
      </c>
      <c r="AR133" s="17">
        <f>(AI133^4)*AB133*AE133*AN133</f>
        <v>0</v>
      </c>
      <c r="AS133" s="17">
        <f>(AM133^4) *Z133*AC133*AO133</f>
        <v>55.588858752328818</v>
      </c>
      <c r="AT133" s="17">
        <f>(AM133^4)*AA133*AP133*AQ133</f>
        <v>86.857591800513774</v>
      </c>
      <c r="AU133" s="17">
        <f>MIN(AR133, 0.05*AR$162)</f>
        <v>0</v>
      </c>
      <c r="AV133" s="17">
        <f>MIN(AS133, 0.05*AS$162)</f>
        <v>55.588858752328818</v>
      </c>
      <c r="AW133" s="17">
        <f>MIN(AT133, 0.05*AT$162)</f>
        <v>86.857591800513774</v>
      </c>
      <c r="AX133" s="14">
        <f>AU133/$AU$162</f>
        <v>0</v>
      </c>
      <c r="AY133" s="14">
        <f>AV133/$AV$162</f>
        <v>1.5568000502725034E-2</v>
      </c>
      <c r="AZ133" s="62">
        <f>AW133/$AW$162</f>
        <v>1.9338187043029476E-2</v>
      </c>
      <c r="BA133" s="21">
        <f>N133</f>
        <v>0</v>
      </c>
      <c r="BB133" s="84">
        <v>0</v>
      </c>
      <c r="BC133" s="15">
        <f>$D$168*AX133</f>
        <v>0</v>
      </c>
      <c r="BD133" s="19">
        <f>BC133-BB133</f>
        <v>0</v>
      </c>
      <c r="BE133" s="58">
        <f>(IF(BD133 &gt; 0, V133, W133))</f>
        <v>32.595048821866854</v>
      </c>
      <c r="BF133" s="58">
        <f>IF(BD133&gt;0, S133*(T133^(2-N133)), S133*(U133^(N133 + 2)))</f>
        <v>32.974462056109729</v>
      </c>
      <c r="BG133" s="46">
        <f>BD133/BE133</f>
        <v>0</v>
      </c>
      <c r="BH133" s="59" t="e">
        <f>BB133/BC133</f>
        <v>#DIV/0!</v>
      </c>
      <c r="BI133" s="84">
        <v>0</v>
      </c>
      <c r="BJ133" s="84">
        <v>0</v>
      </c>
      <c r="BK133" s="84">
        <v>0</v>
      </c>
      <c r="BL133" s="10">
        <f>SUM(BI133:BK133)</f>
        <v>0</v>
      </c>
      <c r="BM133" s="15">
        <f>AY133*$D$167</f>
        <v>2973.1767360104268</v>
      </c>
      <c r="BN133" s="9">
        <f>BM133-BL133</f>
        <v>2973.1767360104268</v>
      </c>
      <c r="BO133" s="48">
        <f>IF(BN133&gt;0,V133,W133)</f>
        <v>32.385719162750398</v>
      </c>
      <c r="BP133" s="48">
        <f xml:space="preserve"> IF(BN133 &gt;0, S133*T133^(2-N133), S133*U133^(N133+2))</f>
        <v>32.552289446053926</v>
      </c>
      <c r="BQ133" s="48">
        <f>IF(BN133&gt;0, S133*T133^(3-N133), S133*U133^(N133+3))</f>
        <v>32.719716454481912</v>
      </c>
      <c r="BR133" s="46">
        <f>BN133/BP133</f>
        <v>91.335411014257957</v>
      </c>
      <c r="BS133" s="59">
        <f>BL133/BM133</f>
        <v>0</v>
      </c>
      <c r="BT133" s="16">
        <f>BB133+BL133+BV133</f>
        <v>0</v>
      </c>
      <c r="BU133" s="64">
        <f>BC133+BM133+BW133</f>
        <v>3167.1967666131413</v>
      </c>
      <c r="BV133" s="84">
        <v>0</v>
      </c>
      <c r="BW133" s="15">
        <f>AZ133*$D$170</f>
        <v>194.02003060271474</v>
      </c>
      <c r="BX133" s="37">
        <f>BW133-BV133</f>
        <v>194.02003060271474</v>
      </c>
      <c r="BY133" s="51">
        <f>BX133*(BX133&lt;&gt;0)</f>
        <v>194.02003060271474</v>
      </c>
      <c r="BZ133" s="26">
        <f>BY133/$BY$162</f>
        <v>0.15181536040901003</v>
      </c>
      <c r="CA133" s="47">
        <f>BZ133 * $BX$162</f>
        <v>194.02003060271474</v>
      </c>
      <c r="CB133" s="48">
        <f>IF(CA133&gt;0, V133, W133)</f>
        <v>32.385719162750398</v>
      </c>
      <c r="CC133" s="48">
        <f>IF(BX133&gt;0, S133*T133^(2-N133), S133*U133^(N133+2))</f>
        <v>32.552289446053926</v>
      </c>
      <c r="CD133" s="60">
        <f>CA133/CB133</f>
        <v>5.9909131437746135</v>
      </c>
      <c r="CE133" s="61">
        <v>0</v>
      </c>
      <c r="CF133" s="15">
        <f>AZ133*$CE$165</f>
        <v>124.28652812555043</v>
      </c>
      <c r="CG133" s="37">
        <f>CF133-CE133</f>
        <v>124.28652812555043</v>
      </c>
      <c r="CH133" s="51">
        <f>CG133*(CG133&lt;&gt;0)</f>
        <v>124.28652812555043</v>
      </c>
      <c r="CI133" s="26">
        <f>CH133/$CH$162</f>
        <v>1.9338187043029479E-2</v>
      </c>
      <c r="CJ133" s="47">
        <f>CI133 * $CG$162</f>
        <v>124.28652812555043</v>
      </c>
      <c r="CK133" s="48">
        <f>IF(CA133&gt;0,V133,W133)</f>
        <v>32.385719162750398</v>
      </c>
      <c r="CL133" s="60">
        <f>CJ133/CK133</f>
        <v>3.8376954824119842</v>
      </c>
      <c r="CM133" s="65">
        <f>N133</f>
        <v>0</v>
      </c>
      <c r="CN133" s="73">
        <f>BT133+BV133</f>
        <v>0</v>
      </c>
      <c r="CO133">
        <f>E133/$E$162</f>
        <v>4.2033065959933748E-3</v>
      </c>
      <c r="CP133">
        <f>MAX(0,L133)</f>
        <v>0.53681221008212399</v>
      </c>
      <c r="CQ133">
        <f>CP133/$CP$162</f>
        <v>6.0138460528279926E-3</v>
      </c>
      <c r="CR133">
        <f>CO133*CQ133*AO133</f>
        <v>1.617794481993E-5</v>
      </c>
      <c r="CS133">
        <f>CR133/$CR$162</f>
        <v>3.5239224225038683E-3</v>
      </c>
      <c r="CT133" s="1">
        <f>$CT$164*CS133</f>
        <v>286.76271105367476</v>
      </c>
      <c r="CU133" s="84">
        <v>0</v>
      </c>
      <c r="CV133" s="1">
        <f>CT133-CU133</f>
        <v>286.76271105367476</v>
      </c>
      <c r="CW133">
        <f>CU133/CT133</f>
        <v>0</v>
      </c>
    </row>
    <row r="134" spans="1:101" x14ac:dyDescent="0.2">
      <c r="A134" s="24" t="s">
        <v>313</v>
      </c>
      <c r="B134">
        <v>1</v>
      </c>
      <c r="C134">
        <v>1</v>
      </c>
      <c r="D134">
        <v>0.88453855373551704</v>
      </c>
      <c r="E134">
        <v>0.115461446264482</v>
      </c>
      <c r="F134">
        <v>0.86134286849423902</v>
      </c>
      <c r="G134">
        <v>0.46285260230433001</v>
      </c>
      <c r="H134">
        <v>0.89720016715419904</v>
      </c>
      <c r="I134">
        <v>0.86836606769745095</v>
      </c>
      <c r="J134">
        <v>0.88266538455361898</v>
      </c>
      <c r="K134">
        <v>0.74653941251189104</v>
      </c>
      <c r="L134">
        <v>0.33415087802960403</v>
      </c>
      <c r="M134">
        <v>1.1278412695332301</v>
      </c>
      <c r="N134" s="21">
        <v>0</v>
      </c>
      <c r="O134">
        <v>1.0071629024914599</v>
      </c>
      <c r="P134">
        <v>0.99743956766435904</v>
      </c>
      <c r="Q134">
        <v>0.99465782933971403</v>
      </c>
      <c r="R134">
        <v>0.99664766633260904</v>
      </c>
      <c r="S134">
        <v>42.900001525878899</v>
      </c>
      <c r="T134" s="27">
        <f>IF(C134,P134,R134)</f>
        <v>0.99743956766435904</v>
      </c>
      <c r="U134" s="27">
        <f>IF(D134 = 0,O134,Q134)</f>
        <v>0.99465782933971403</v>
      </c>
      <c r="V134" s="39">
        <f>S134*T134^(1-N134)</f>
        <v>42.790158974772993</v>
      </c>
      <c r="W134" s="38">
        <f>S134*U134^(N134+1)</f>
        <v>42.670822396401128</v>
      </c>
      <c r="X134" s="44">
        <f>0.5 * (D134-MAX($D$3:$D$161))/(MIN($D$3:$D$161)-MAX($D$3:$D$161)) + 0.75</f>
        <v>0.80815372102480698</v>
      </c>
      <c r="Y134" s="44">
        <f>AVERAGE(D134, F134, G134, H134, I134, J134, K134)</f>
        <v>0.80050072235017811</v>
      </c>
      <c r="Z134" s="22">
        <f>AI134^N134</f>
        <v>1</v>
      </c>
      <c r="AA134" s="22">
        <f>(Z134+AB134)/2</f>
        <v>1</v>
      </c>
      <c r="AB134" s="22">
        <f>AM134^N134</f>
        <v>1</v>
      </c>
      <c r="AC134" s="22">
        <v>1</v>
      </c>
      <c r="AD134" s="22">
        <v>1</v>
      </c>
      <c r="AE134" s="22">
        <v>1</v>
      </c>
      <c r="AF134" s="22">
        <f>PERCENTILE($L$2:$L$161, 0.05)</f>
        <v>3.1959274844086248E-2</v>
      </c>
      <c r="AG134" s="22">
        <f>PERCENTILE($L$2:$L$161, 0.95)</f>
        <v>0.96084751578162397</v>
      </c>
      <c r="AH134" s="22">
        <f>MIN(MAX(L134,AF134), AG134)</f>
        <v>0.33415087802960403</v>
      </c>
      <c r="AI134" s="22">
        <f>AH134-$AH$162+1</f>
        <v>1.3021916031855179</v>
      </c>
      <c r="AJ134" s="22">
        <f>PERCENTILE($M$2:$M$161, 0.02)</f>
        <v>-1.0036119965489139</v>
      </c>
      <c r="AK134" s="22">
        <f>PERCENTILE($M$2:$M$161, 0.98)</f>
        <v>1.7030888460407052</v>
      </c>
      <c r="AL134" s="22">
        <f>MIN(MAX(M134,AJ134), AK134)</f>
        <v>1.1278412695332301</v>
      </c>
      <c r="AM134" s="22">
        <f>AL134-$AL$162 + 1</f>
        <v>3.1314532660821439</v>
      </c>
      <c r="AN134" s="46">
        <v>0</v>
      </c>
      <c r="AO134" s="68">
        <v>0.64</v>
      </c>
      <c r="AP134" s="49">
        <v>1</v>
      </c>
      <c r="AQ134" s="21">
        <v>1</v>
      </c>
      <c r="AR134" s="17">
        <f>(AI134^4)*AB134*AE134*AN134</f>
        <v>0</v>
      </c>
      <c r="AS134" s="17">
        <f>(AM134^4) *Z134*AC134*AO134</f>
        <v>61.540881487846399</v>
      </c>
      <c r="AT134" s="17">
        <f>(AM134^4)*AA134*AP134*AQ134</f>
        <v>96.15762732476</v>
      </c>
      <c r="AU134" s="17">
        <f>MIN(AR134, 0.05*AR$162)</f>
        <v>0</v>
      </c>
      <c r="AV134" s="17">
        <f>MIN(AS134, 0.05*AS$162)</f>
        <v>61.540881487846399</v>
      </c>
      <c r="AW134" s="17">
        <f>MIN(AT134, 0.05*AT$162)</f>
        <v>96.15762732476</v>
      </c>
      <c r="AX134" s="14">
        <f>AU134/$AU$162</f>
        <v>0</v>
      </c>
      <c r="AY134" s="14">
        <f>AV134/$AV$162</f>
        <v>1.7234900939584363E-2</v>
      </c>
      <c r="AZ134" s="62">
        <f>AW134/$AW$162</f>
        <v>2.1408769737605499E-2</v>
      </c>
      <c r="BA134" s="21">
        <f>N134</f>
        <v>0</v>
      </c>
      <c r="BB134" s="84">
        <v>0</v>
      </c>
      <c r="BC134" s="15">
        <f>$D$168*AX134</f>
        <v>0</v>
      </c>
      <c r="BD134" s="19">
        <f>BC134-BB134</f>
        <v>0</v>
      </c>
      <c r="BE134" s="58">
        <f>(IF(BD134 &gt; 0, V134, W134))</f>
        <v>42.670822396401128</v>
      </c>
      <c r="BF134" s="58">
        <f>IF(BD134&gt;0, S134*(T134^(2-N134)), S134*(U134^(N134 + 2)))</f>
        <v>42.442867580944799</v>
      </c>
      <c r="BG134" s="46">
        <f>BD134/BE134</f>
        <v>0</v>
      </c>
      <c r="BH134" s="59" t="e">
        <f>BB134/BC134</f>
        <v>#DIV/0!</v>
      </c>
      <c r="BI134" s="84">
        <v>0</v>
      </c>
      <c r="BJ134" s="84">
        <v>0</v>
      </c>
      <c r="BK134" s="84">
        <v>0</v>
      </c>
      <c r="BL134" s="10">
        <f>SUM(BI134:BK134)</f>
        <v>0</v>
      </c>
      <c r="BM134" s="15">
        <f>AY134*$D$167</f>
        <v>3291.5213814418216</v>
      </c>
      <c r="BN134" s="9">
        <f>BM134-BL134</f>
        <v>3291.5213814418216</v>
      </c>
      <c r="BO134" s="48">
        <f>IF(BN134&gt;0,V134,W134)</f>
        <v>42.790158974772993</v>
      </c>
      <c r="BP134" s="48">
        <f xml:space="preserve"> IF(BN134 &gt;0, S134*T134^(2-N134), S134*U134^(N134+2))</f>
        <v>42.680597668086769</v>
      </c>
      <c r="BQ134" s="48">
        <f>IF(BN134&gt;0, S134*T134^(3-N134), S134*U134^(N134+3))</f>
        <v>42.571316885712918</v>
      </c>
      <c r="BR134" s="46">
        <f>BN134/BP134</f>
        <v>77.119852140753068</v>
      </c>
      <c r="BS134" s="59">
        <f>BL134/BM134</f>
        <v>0</v>
      </c>
      <c r="BT134" s="16">
        <f>BB134+BL134+BV134</f>
        <v>0</v>
      </c>
      <c r="BU134" s="64">
        <f>BC134+BM134+BW134</f>
        <v>3506.3155682192178</v>
      </c>
      <c r="BV134" s="84">
        <v>0</v>
      </c>
      <c r="BW134" s="15">
        <f>AZ134*$D$170</f>
        <v>214.79418677739596</v>
      </c>
      <c r="BX134" s="37">
        <f>BW134-BV134</f>
        <v>214.79418677739596</v>
      </c>
      <c r="BY134" s="51">
        <f>BX134*(BX134&lt;&gt;0)</f>
        <v>214.79418677739596</v>
      </c>
      <c r="BZ134" s="26">
        <f>BY134/$BY$162</f>
        <v>0.16807056868340847</v>
      </c>
      <c r="CA134" s="47">
        <f>BZ134 * $BX$162</f>
        <v>214.79418677739596</v>
      </c>
      <c r="CB134" s="48">
        <f>IF(CA134&gt;0, V134, W134)</f>
        <v>42.790158974772993</v>
      </c>
      <c r="CC134" s="48">
        <f>IF(BX134&gt;0, S134*T134^(2-N134), S134*U134^(N134+2))</f>
        <v>42.680597668086769</v>
      </c>
      <c r="CD134" s="60">
        <f>CA134/CB134</f>
        <v>5.0197099502254297</v>
      </c>
      <c r="CE134" s="61">
        <v>0</v>
      </c>
      <c r="CF134" s="15">
        <f>AZ134*$CE$165</f>
        <v>137.59416310359055</v>
      </c>
      <c r="CG134" s="37">
        <f>CF134-CE134</f>
        <v>137.59416310359055</v>
      </c>
      <c r="CH134" s="51">
        <f>CG134*(CG134&lt;&gt;0)</f>
        <v>137.59416310359055</v>
      </c>
      <c r="CI134" s="26">
        <f>CH134/$CH$162</f>
        <v>2.1408769737605506E-2</v>
      </c>
      <c r="CJ134" s="47">
        <f>CI134 * $CG$162</f>
        <v>137.59416310359055</v>
      </c>
      <c r="CK134" s="48">
        <f>IF(CA134&gt;0,V134,W134)</f>
        <v>42.790158974772993</v>
      </c>
      <c r="CL134" s="60">
        <f>CJ134/CK134</f>
        <v>3.215556249386907</v>
      </c>
      <c r="CM134" s="65">
        <f>N134</f>
        <v>0</v>
      </c>
      <c r="CN134" s="73">
        <f>BT134+BV134</f>
        <v>0</v>
      </c>
      <c r="CO134">
        <f>E134/$E$162</f>
        <v>2.0836288271733803E-3</v>
      </c>
      <c r="CP134">
        <f>MAX(0,L134)</f>
        <v>0.33415087802960403</v>
      </c>
      <c r="CQ134">
        <f>CP134/$CP$162</f>
        <v>3.7434542306329335E-3</v>
      </c>
      <c r="CR134">
        <f>CO134*CQ134*AO134</f>
        <v>4.9919802548165944E-6</v>
      </c>
      <c r="CS134">
        <f>CR134/$CR$162</f>
        <v>1.0873662475949085E-3</v>
      </c>
      <c r="CT134" s="1">
        <f>$CT$164*CS134</f>
        <v>88.485515764283278</v>
      </c>
      <c r="CU134" s="84">
        <v>0</v>
      </c>
      <c r="CV134" s="1">
        <f>CT134-CU134</f>
        <v>88.485515764283278</v>
      </c>
      <c r="CW134">
        <f>CU134/CT134</f>
        <v>0</v>
      </c>
    </row>
    <row r="135" spans="1:101" x14ac:dyDescent="0.2">
      <c r="A135" s="24" t="s">
        <v>279</v>
      </c>
      <c r="B135">
        <v>1</v>
      </c>
      <c r="C135">
        <v>1</v>
      </c>
      <c r="D135">
        <v>0.80423491809828196</v>
      </c>
      <c r="E135">
        <v>0.19576508190171699</v>
      </c>
      <c r="F135">
        <v>0.81605085419149703</v>
      </c>
      <c r="G135">
        <v>0.48033373063170398</v>
      </c>
      <c r="H135">
        <v>0.74258253238612604</v>
      </c>
      <c r="I135">
        <v>0.316757208524864</v>
      </c>
      <c r="J135">
        <v>0.48499316496003703</v>
      </c>
      <c r="K135">
        <v>0.55103969658977803</v>
      </c>
      <c r="L135">
        <v>0.93374714021166505</v>
      </c>
      <c r="M135">
        <v>1.2275880566431501</v>
      </c>
      <c r="N135" s="21">
        <v>0</v>
      </c>
      <c r="O135">
        <v>1.00692446238966</v>
      </c>
      <c r="P135">
        <v>0.99916009291263397</v>
      </c>
      <c r="Q135">
        <v>1.0009866948892701</v>
      </c>
      <c r="R135">
        <v>0.99995911512607605</v>
      </c>
      <c r="S135">
        <v>149.67999267578099</v>
      </c>
      <c r="T135" s="27">
        <f>IF(C135,P135,R135)</f>
        <v>0.99916009291263397</v>
      </c>
      <c r="U135" s="27">
        <f>IF(D135 = 0,O135,Q135)</f>
        <v>1.0009866948892701</v>
      </c>
      <c r="V135" s="39">
        <f>S135*T135^(1-N135)</f>
        <v>149.55427538909572</v>
      </c>
      <c r="W135" s="38">
        <f>S135*U135^(N135+1)</f>
        <v>149.82768115958018</v>
      </c>
      <c r="X135" s="44">
        <f>0.5 * (D135-MAX($D$3:$D$161))/(MIN($D$3:$D$161)-MAX($D$3:$D$161)) + 0.75</f>
        <v>0.84902399349328994</v>
      </c>
      <c r="Y135" s="44">
        <f>AVERAGE(D135, F135, G135, H135, I135, J135, K135)</f>
        <v>0.59942744362604117</v>
      </c>
      <c r="Z135" s="22">
        <f>AI135^N135</f>
        <v>1</v>
      </c>
      <c r="AA135" s="22">
        <f>(Z135+AB135)/2</f>
        <v>1</v>
      </c>
      <c r="AB135" s="22">
        <f>AM135^N135</f>
        <v>1</v>
      </c>
      <c r="AC135" s="22">
        <v>1</v>
      </c>
      <c r="AD135" s="22">
        <v>1</v>
      </c>
      <c r="AE135" s="22">
        <v>1</v>
      </c>
      <c r="AF135" s="22">
        <f>PERCENTILE($L$2:$L$161, 0.05)</f>
        <v>3.1959274844086248E-2</v>
      </c>
      <c r="AG135" s="22">
        <f>PERCENTILE($L$2:$L$161, 0.95)</f>
        <v>0.96084751578162397</v>
      </c>
      <c r="AH135" s="22">
        <f>MIN(MAX(L135,AF135), AG135)</f>
        <v>0.93374714021166505</v>
      </c>
      <c r="AI135" s="22">
        <f>AH135-$AH$162+1</f>
        <v>1.9017878653675788</v>
      </c>
      <c r="AJ135" s="22">
        <f>PERCENTILE($M$2:$M$161, 0.02)</f>
        <v>-1.0036119965489139</v>
      </c>
      <c r="AK135" s="22">
        <f>PERCENTILE($M$2:$M$161, 0.98)</f>
        <v>1.7030888460407052</v>
      </c>
      <c r="AL135" s="22">
        <f>MIN(MAX(M135,AJ135), AK135)</f>
        <v>1.2275880566431501</v>
      </c>
      <c r="AM135" s="22">
        <f>AL135-$AL$162 + 1</f>
        <v>3.2312000531920639</v>
      </c>
      <c r="AN135" s="46">
        <v>0</v>
      </c>
      <c r="AO135" s="49">
        <v>1</v>
      </c>
      <c r="AP135" s="49">
        <v>1</v>
      </c>
      <c r="AQ135" s="21">
        <v>1</v>
      </c>
      <c r="AR135" s="17">
        <f>(AI135^4)*AB135*AE135*AN135</f>
        <v>0</v>
      </c>
      <c r="AS135" s="17">
        <f>(AM135^4) *Z135*AC135*AO135</f>
        <v>109.00725143209972</v>
      </c>
      <c r="AT135" s="17">
        <f>(AM135^4)*AA135*AP135*AQ135</f>
        <v>109.00725143209972</v>
      </c>
      <c r="AU135" s="17">
        <f>MIN(AR135, 0.05*AR$162)</f>
        <v>0</v>
      </c>
      <c r="AV135" s="17">
        <f>MIN(AS135, 0.05*AS$162)</f>
        <v>109.00725143209972</v>
      </c>
      <c r="AW135" s="17">
        <f>MIN(AT135, 0.05*AT$162)</f>
        <v>109.00725143209972</v>
      </c>
      <c r="AX135" s="14">
        <f>AU135/$AU$162</f>
        <v>0</v>
      </c>
      <c r="AY135" s="14">
        <f>AV135/$AV$162</f>
        <v>3.0528148682752155E-2</v>
      </c>
      <c r="AZ135" s="62">
        <f>AW135/$AW$162</f>
        <v>2.4269641530955014E-2</v>
      </c>
      <c r="BA135" s="21">
        <f>N135</f>
        <v>0</v>
      </c>
      <c r="BB135" s="84">
        <v>0</v>
      </c>
      <c r="BC135" s="15">
        <f>$D$168*AX135</f>
        <v>0</v>
      </c>
      <c r="BD135" s="19">
        <f>BC135-BB135</f>
        <v>0</v>
      </c>
      <c r="BE135" s="58">
        <f>(IF(BD135 &gt; 0, V135, W135))</f>
        <v>149.82768115958018</v>
      </c>
      <c r="BF135" s="58">
        <f>IF(BD135&gt;0, S135*(T135^(2-N135)), S135*(U135^(N135 + 2)))</f>
        <v>149.97551536685151</v>
      </c>
      <c r="BG135" s="46">
        <f>BD135/BE135</f>
        <v>0</v>
      </c>
      <c r="BH135" s="59" t="e">
        <f>BB135/BC135</f>
        <v>#DIV/0!</v>
      </c>
      <c r="BI135" s="84">
        <v>0</v>
      </c>
      <c r="BJ135" s="84">
        <v>0</v>
      </c>
      <c r="BK135" s="84">
        <v>0</v>
      </c>
      <c r="BL135" s="10">
        <f>SUM(BI135:BK135)</f>
        <v>0</v>
      </c>
      <c r="BM135" s="15">
        <f>AY135*$D$167</f>
        <v>5830.2658354320065</v>
      </c>
      <c r="BN135" s="9">
        <f>BM135-BL135</f>
        <v>5830.2658354320065</v>
      </c>
      <c r="BO135" s="48">
        <f>IF(BN135&gt;0,V135,W135)</f>
        <v>149.55427538909572</v>
      </c>
      <c r="BP135" s="48">
        <f xml:space="preserve"> IF(BN135 &gt;0, S135*T135^(2-N135), S135*U135^(N135+2))</f>
        <v>149.42866369325051</v>
      </c>
      <c r="BQ135" s="48">
        <f>IF(BN135&gt;0, S135*T135^(3-N135), S135*U135^(N135+3))</f>
        <v>149.30315749955892</v>
      </c>
      <c r="BR135" s="46">
        <f>BN135/BP135</f>
        <v>39.017051289439799</v>
      </c>
      <c r="BS135" s="59">
        <f>BL135/BM135</f>
        <v>0</v>
      </c>
      <c r="BT135" s="16">
        <f>BB135+BL135+BV135</f>
        <v>150</v>
      </c>
      <c r="BU135" s="64">
        <f>BC135+BM135+BW135</f>
        <v>6073.7631489120786</v>
      </c>
      <c r="BV135" s="84">
        <v>150</v>
      </c>
      <c r="BW135" s="15">
        <f>AZ135*$D$170</f>
        <v>243.49731348007165</v>
      </c>
      <c r="BX135" s="37">
        <f>BW135-BV135</f>
        <v>93.497313480071654</v>
      </c>
      <c r="BY135" s="51">
        <f>BX135*(BX135&lt;&gt;0)</f>
        <v>93.497313480071654</v>
      </c>
      <c r="BZ135" s="26">
        <f>BY135/$BY$162</f>
        <v>7.3159087230103045E-2</v>
      </c>
      <c r="CA135" s="47">
        <f>BZ135 * $BX$162</f>
        <v>93.497313480071654</v>
      </c>
      <c r="CB135" s="48">
        <f>IF(CA135&gt;0, V135, W135)</f>
        <v>149.55427538909572</v>
      </c>
      <c r="CC135" s="48">
        <f>IF(BX135&gt;0, S135*T135^(2-N135), S135*U135^(N135+2))</f>
        <v>149.42866369325051</v>
      </c>
      <c r="CD135" s="60">
        <f>CA135/CB135</f>
        <v>0.62517312351532217</v>
      </c>
      <c r="CE135" s="61">
        <v>0</v>
      </c>
      <c r="CF135" s="15">
        <f>AZ135*$CE$165</f>
        <v>155.98098611944786</v>
      </c>
      <c r="CG135" s="37">
        <f>CF135-CE135</f>
        <v>155.98098611944786</v>
      </c>
      <c r="CH135" s="51">
        <f>CG135*(CG135&lt;&gt;0)</f>
        <v>155.98098611944786</v>
      </c>
      <c r="CI135" s="26">
        <f>CH135/$CH$162</f>
        <v>2.4269641530955018E-2</v>
      </c>
      <c r="CJ135" s="47">
        <f>CI135 * $CG$162</f>
        <v>155.98098611944786</v>
      </c>
      <c r="CK135" s="48">
        <f>IF(CA135&gt;0,V135,W135)</f>
        <v>149.55427538909572</v>
      </c>
      <c r="CL135" s="60">
        <f>CJ135/CK135</f>
        <v>1.0429724306686101</v>
      </c>
      <c r="CM135" s="65">
        <f>N135</f>
        <v>0</v>
      </c>
      <c r="CN135" s="73">
        <f>BT135+BV135</f>
        <v>300</v>
      </c>
      <c r="CO135">
        <f>E135/$E$162</f>
        <v>3.5327962813666331E-3</v>
      </c>
      <c r="CP135">
        <f>MAX(0,L135)</f>
        <v>0.93374714021166505</v>
      </c>
      <c r="CQ135">
        <f>CP135/$CP$162</f>
        <v>1.0460662868756798E-2</v>
      </c>
      <c r="CR135">
        <f>CO135*CQ135*AO135</f>
        <v>3.695539088337403E-5</v>
      </c>
      <c r="CS135">
        <f>CR135/$CR$162</f>
        <v>8.0497202837461687E-3</v>
      </c>
      <c r="CT135" s="1">
        <f>$CT$164*CS135</f>
        <v>655.05403781012819</v>
      </c>
      <c r="CU135" s="84">
        <v>0</v>
      </c>
      <c r="CV135" s="1">
        <f>CT135-CU135</f>
        <v>655.05403781012819</v>
      </c>
      <c r="CW135">
        <f>CU135/CT135</f>
        <v>0</v>
      </c>
    </row>
    <row r="136" spans="1:101" x14ac:dyDescent="0.2">
      <c r="A136" s="24" t="s">
        <v>117</v>
      </c>
      <c r="B136">
        <v>1</v>
      </c>
      <c r="C136">
        <v>1</v>
      </c>
      <c r="D136">
        <v>0.89093088294047096</v>
      </c>
      <c r="E136">
        <v>0.109069117059528</v>
      </c>
      <c r="F136">
        <v>0.96662693682955902</v>
      </c>
      <c r="G136">
        <v>0.36471990464838999</v>
      </c>
      <c r="H136">
        <v>0.21855411617216799</v>
      </c>
      <c r="I136">
        <v>0.40242373589636399</v>
      </c>
      <c r="J136">
        <v>0.29656595206721198</v>
      </c>
      <c r="K136">
        <v>0.41962874914659998</v>
      </c>
      <c r="L136">
        <v>0.73594475439936802</v>
      </c>
      <c r="M136">
        <v>-0.56370890694391895</v>
      </c>
      <c r="N136" s="21">
        <v>0</v>
      </c>
      <c r="O136">
        <v>1.00883535460437</v>
      </c>
      <c r="P136">
        <v>0.98329073208976403</v>
      </c>
      <c r="Q136">
        <v>1.02262824822668</v>
      </c>
      <c r="R136">
        <v>0.99745559974123299</v>
      </c>
      <c r="S136">
        <v>50.7299995422363</v>
      </c>
      <c r="T136" s="27">
        <f>IF(C136,P136,R136)</f>
        <v>0.98329073208976403</v>
      </c>
      <c r="U136" s="27">
        <f>IF(D136 = 0,O136,Q136)</f>
        <v>1.02262824822668</v>
      </c>
      <c r="V136" s="39">
        <f>S136*T136^(1-N136)</f>
        <v>49.882338388798928</v>
      </c>
      <c r="W136" s="38">
        <f>S136*U136^(N136+1)</f>
        <v>51.877930564417383</v>
      </c>
      <c r="X136" s="44">
        <f>0.5 * (D136-MAX($D$3:$D$161))/(MIN($D$3:$D$161)-MAX($D$3:$D$161)) + 0.75</f>
        <v>0.80490036600244019</v>
      </c>
      <c r="Y136" s="44">
        <f>AVERAGE(D136, F136, G136, H136, I136, J136, K136)</f>
        <v>0.5084928968143948</v>
      </c>
      <c r="Z136" s="22">
        <f>AI136^N136</f>
        <v>1</v>
      </c>
      <c r="AA136" s="22">
        <f>(Z136+AB136)/2</f>
        <v>1</v>
      </c>
      <c r="AB136" s="22">
        <f>AM136^N136</f>
        <v>1</v>
      </c>
      <c r="AC136" s="22">
        <v>1</v>
      </c>
      <c r="AD136" s="22">
        <v>1</v>
      </c>
      <c r="AE136" s="22">
        <v>1</v>
      </c>
      <c r="AF136" s="22">
        <f>PERCENTILE($L$2:$L$161, 0.05)</f>
        <v>3.1959274844086248E-2</v>
      </c>
      <c r="AG136" s="22">
        <f>PERCENTILE($L$2:$L$161, 0.95)</f>
        <v>0.96084751578162397</v>
      </c>
      <c r="AH136" s="22">
        <f>MIN(MAX(L136,AF136), AG136)</f>
        <v>0.73594475439936802</v>
      </c>
      <c r="AI136" s="22">
        <f>AH136-$AH$162+1</f>
        <v>1.7039854795552818</v>
      </c>
      <c r="AJ136" s="22">
        <f>PERCENTILE($M$2:$M$161, 0.02)</f>
        <v>-1.0036119965489139</v>
      </c>
      <c r="AK136" s="22">
        <f>PERCENTILE($M$2:$M$161, 0.98)</f>
        <v>1.7030888460407052</v>
      </c>
      <c r="AL136" s="22">
        <f>MIN(MAX(M136,AJ136), AK136)</f>
        <v>-0.56370890694391895</v>
      </c>
      <c r="AM136" s="22">
        <f>AL136-$AL$162 + 1</f>
        <v>1.4399030896049949</v>
      </c>
      <c r="AN136" s="46">
        <v>1</v>
      </c>
      <c r="AO136" s="49">
        <v>1</v>
      </c>
      <c r="AP136" s="49">
        <v>1</v>
      </c>
      <c r="AQ136" s="21">
        <v>1</v>
      </c>
      <c r="AR136" s="17">
        <f>(AI136^4)*AB136*AE136*AN136</f>
        <v>8.4306985043303442</v>
      </c>
      <c r="AS136" s="17">
        <f>(AM136^4) *Z136*AC136*AO136</f>
        <v>4.2986595852859191</v>
      </c>
      <c r="AT136" s="17">
        <f>(AM136^4)*AA136*AP136*AQ136</f>
        <v>4.2986595852859191</v>
      </c>
      <c r="AU136" s="17">
        <f>MIN(AR136, 0.05*AR$162)</f>
        <v>8.4306985043303442</v>
      </c>
      <c r="AV136" s="17">
        <f>MIN(AS136, 0.05*AS$162)</f>
        <v>4.2986595852859191</v>
      </c>
      <c r="AW136" s="17">
        <f>MIN(AT136, 0.05*AT$162)</f>
        <v>4.2986595852859191</v>
      </c>
      <c r="AX136" s="14">
        <f>AU136/$AU$162</f>
        <v>1.9541460966072961E-2</v>
      </c>
      <c r="AY136" s="14">
        <f>AV136/$AV$162</f>
        <v>1.2038659559991665E-3</v>
      </c>
      <c r="AZ136" s="62">
        <f>AW136/$AW$162</f>
        <v>9.570641019554367E-4</v>
      </c>
      <c r="BA136" s="21">
        <f>N136</f>
        <v>0</v>
      </c>
      <c r="BB136" s="84">
        <v>2283</v>
      </c>
      <c r="BC136" s="15">
        <f>$D$168*AX136</f>
        <v>2683.687458853698</v>
      </c>
      <c r="BD136" s="19">
        <f>BC136-BB136</f>
        <v>400.68745885369799</v>
      </c>
      <c r="BE136" s="58">
        <f>(IF(BD136 &gt; 0, V136, W136))</f>
        <v>49.882338388798928</v>
      </c>
      <c r="BF136" s="58">
        <f>IF(BD136&gt;0, S136*(T136^(2-N136)), S136*(U136^(N136 + 2)))</f>
        <v>49.048841032671433</v>
      </c>
      <c r="BG136" s="46">
        <f>BD136/BE136</f>
        <v>8.0326518723042124</v>
      </c>
      <c r="BH136" s="59">
        <f>BB136/BC136</f>
        <v>0.85069518526391807</v>
      </c>
      <c r="BI136" s="84">
        <v>0</v>
      </c>
      <c r="BJ136" s="84">
        <v>0</v>
      </c>
      <c r="BK136" s="84">
        <v>0</v>
      </c>
      <c r="BL136" s="10">
        <f>SUM(BI136:BK136)</f>
        <v>0</v>
      </c>
      <c r="BM136" s="15">
        <f>AY136*$D$167</f>
        <v>229.91432027672082</v>
      </c>
      <c r="BN136" s="9">
        <f>BM136-BL136</f>
        <v>229.91432027672082</v>
      </c>
      <c r="BO136" s="48">
        <f>IF(BN136&gt;0,V136,W136)</f>
        <v>49.882338388798928</v>
      </c>
      <c r="BP136" s="48">
        <f xml:space="preserve"> IF(BN136 &gt;0, S136*T136^(2-N136), S136*U136^(N136+2))</f>
        <v>49.048841032671433</v>
      </c>
      <c r="BQ136" s="48">
        <f>IF(BN136&gt;0, S136*T136^(3-N136), S136*U136^(N136+3))</f>
        <v>48.229270807169954</v>
      </c>
      <c r="BR136" s="46">
        <f>BN136/BP136</f>
        <v>4.6874567356968715</v>
      </c>
      <c r="BS136" s="59">
        <f>BL136/BM136</f>
        <v>0</v>
      </c>
      <c r="BT136" s="16">
        <f>BB136+BL136+BV136</f>
        <v>2283</v>
      </c>
      <c r="BU136" s="64">
        <f>BC136+BM136+BW136</f>
        <v>2923.2040032653376</v>
      </c>
      <c r="BV136" s="84">
        <v>0</v>
      </c>
      <c r="BW136" s="15">
        <f>AZ136*$D$170</f>
        <v>9.602224134918897</v>
      </c>
      <c r="BX136" s="37">
        <f>BW136-BV136</f>
        <v>9.602224134918897</v>
      </c>
      <c r="BY136" s="51">
        <f>BX136*(BX136&lt;&gt;0)</f>
        <v>9.602224134918897</v>
      </c>
      <c r="BZ136" s="26">
        <f>BY136/$BY$162</f>
        <v>7.5134774138645539E-3</v>
      </c>
      <c r="CA136" s="47">
        <f>BZ136 * $BX$162</f>
        <v>9.602224134918897</v>
      </c>
      <c r="CB136" s="48">
        <f>IF(CA136&gt;0, V136, W136)</f>
        <v>49.882338388798928</v>
      </c>
      <c r="CC136" s="48">
        <f>IF(BX136&gt;0, S136*T136^(2-N136), S136*U136^(N136+2))</f>
        <v>49.048841032671433</v>
      </c>
      <c r="CD136" s="60">
        <f>CA136/CB136</f>
        <v>0.19249747395713659</v>
      </c>
      <c r="CE136" s="61">
        <v>0</v>
      </c>
      <c r="CF136" s="15">
        <f>AZ136*$CE$165</f>
        <v>6.1510509832675915</v>
      </c>
      <c r="CG136" s="37">
        <f>CF136-CE136</f>
        <v>6.1510509832675915</v>
      </c>
      <c r="CH136" s="51">
        <f>CG136*(CG136&lt;&gt;0)</f>
        <v>6.1510509832675915</v>
      </c>
      <c r="CI136" s="26">
        <f>CH136/$CH$162</f>
        <v>9.5706410195543691E-4</v>
      </c>
      <c r="CJ136" s="47">
        <f>CI136 * $CG$162</f>
        <v>6.1510509832675915</v>
      </c>
      <c r="CK136" s="48">
        <f>IF(CA136&gt;0,V136,W136)</f>
        <v>49.882338388798928</v>
      </c>
      <c r="CL136" s="60">
        <f>CJ136/CK136</f>
        <v>0.1233111995537244</v>
      </c>
      <c r="CM136" s="65">
        <f>N136</f>
        <v>0</v>
      </c>
      <c r="CN136" s="73">
        <f>BT136+BV136</f>
        <v>2283</v>
      </c>
      <c r="CO136">
        <f>E136/$E$162</f>
        <v>1.9682722139042663E-3</v>
      </c>
      <c r="CP136">
        <f>MAX(0,L136)</f>
        <v>0.73594475439936802</v>
      </c>
      <c r="CQ136">
        <f>CP136/$CP$162</f>
        <v>8.2447052679129971E-3</v>
      </c>
      <c r="CR136">
        <f>CO136*CQ136*AO136</f>
        <v>1.6227824290663282E-5</v>
      </c>
      <c r="CS136">
        <f>CR136/$CR$162</f>
        <v>3.5347872997979917E-3</v>
      </c>
      <c r="CT136" s="1">
        <f>$CT$164*CS136</f>
        <v>287.64685130836136</v>
      </c>
      <c r="CU136" s="84">
        <v>0</v>
      </c>
      <c r="CV136" s="1">
        <f>CT136-CU136</f>
        <v>287.64685130836136</v>
      </c>
      <c r="CW136">
        <f>CU136/CT136</f>
        <v>0</v>
      </c>
    </row>
    <row r="137" spans="1:101" x14ac:dyDescent="0.2">
      <c r="A137" s="24" t="s">
        <v>298</v>
      </c>
      <c r="B137">
        <v>1</v>
      </c>
      <c r="C137">
        <v>1</v>
      </c>
      <c r="D137">
        <v>0.67399121054734301</v>
      </c>
      <c r="E137">
        <v>0.32600878945265599</v>
      </c>
      <c r="F137">
        <v>0.91179976162097698</v>
      </c>
      <c r="G137">
        <v>0.26340882002383698</v>
      </c>
      <c r="H137">
        <v>0.91057250313414095</v>
      </c>
      <c r="I137">
        <v>0.55745925616381098</v>
      </c>
      <c r="J137">
        <v>0.71246548708016499</v>
      </c>
      <c r="K137">
        <v>0.59090050677605199</v>
      </c>
      <c r="L137">
        <v>0.431850296953111</v>
      </c>
      <c r="M137">
        <v>1.8123544856569</v>
      </c>
      <c r="N137" s="21">
        <v>0</v>
      </c>
      <c r="O137">
        <v>1.0061827363151601</v>
      </c>
      <c r="P137">
        <v>0.98788752307911298</v>
      </c>
      <c r="Q137">
        <v>1.00823632272274</v>
      </c>
      <c r="R137">
        <v>1.00332960401876</v>
      </c>
      <c r="S137">
        <v>75.400001525878906</v>
      </c>
      <c r="T137" s="27">
        <f>IF(C137,P137,R137)</f>
        <v>0.98788752307911298</v>
      </c>
      <c r="U137" s="27">
        <f>IF(D137 = 0,O137,Q137)</f>
        <v>1.00823632272274</v>
      </c>
      <c r="V137" s="39">
        <f>S137*T137^(1-N137)</f>
        <v>74.486720747561847</v>
      </c>
      <c r="W137" s="38">
        <f>S137*U137^(N137+1)</f>
        <v>76.021020271741136</v>
      </c>
      <c r="X137" s="44">
        <f>0.5 * (D137-MAX($D$3:$D$161))/(MIN($D$3:$D$161)-MAX($D$3:$D$161)) + 0.75</f>
        <v>0.91531110207401389</v>
      </c>
      <c r="Y137" s="44">
        <f>AVERAGE(D137, F137, G137, H137, I137, J137, K137)</f>
        <v>0.66008536362090353</v>
      </c>
      <c r="Z137" s="22">
        <f>AI137^N137</f>
        <v>1</v>
      </c>
      <c r="AA137" s="22">
        <f>(Z137+AB137)/2</f>
        <v>1</v>
      </c>
      <c r="AB137" s="22">
        <f>AM137^N137</f>
        <v>1</v>
      </c>
      <c r="AC137" s="22">
        <v>1</v>
      </c>
      <c r="AD137" s="22">
        <v>1</v>
      </c>
      <c r="AE137" s="22">
        <v>1</v>
      </c>
      <c r="AF137" s="22">
        <f>PERCENTILE($L$2:$L$161, 0.05)</f>
        <v>3.1959274844086248E-2</v>
      </c>
      <c r="AG137" s="22">
        <f>PERCENTILE($L$2:$L$161, 0.95)</f>
        <v>0.96084751578162397</v>
      </c>
      <c r="AH137" s="22">
        <f>MIN(MAX(L137,AF137), AG137)</f>
        <v>0.431850296953111</v>
      </c>
      <c r="AI137" s="22">
        <f>AH137-$AH$162+1</f>
        <v>1.3998910221090248</v>
      </c>
      <c r="AJ137" s="22">
        <f>PERCENTILE($M$2:$M$161, 0.02)</f>
        <v>-1.0036119965489139</v>
      </c>
      <c r="AK137" s="22">
        <f>PERCENTILE($M$2:$M$161, 0.98)</f>
        <v>1.7030888460407052</v>
      </c>
      <c r="AL137" s="22">
        <f>MIN(MAX(M137,AJ137), AK137)</f>
        <v>1.7030888460407052</v>
      </c>
      <c r="AM137" s="22">
        <f>AL137-$AL$162 + 1</f>
        <v>3.7067008425896191</v>
      </c>
      <c r="AN137" s="46">
        <v>0</v>
      </c>
      <c r="AO137" s="68">
        <v>0.64</v>
      </c>
      <c r="AP137" s="49">
        <v>1</v>
      </c>
      <c r="AQ137" s="21">
        <v>1</v>
      </c>
      <c r="AR137" s="17">
        <f>(AI137^4)*AB137*AE137*AN137</f>
        <v>0</v>
      </c>
      <c r="AS137" s="17">
        <f>(AM137^4) *Z137*AC137*AO137</f>
        <v>120.81757681013282</v>
      </c>
      <c r="AT137" s="17">
        <f>(AM137^4)*AA137*AP137*AQ137</f>
        <v>188.77746376583252</v>
      </c>
      <c r="AU137" s="17">
        <f>MIN(AR137, 0.05*AR$162)</f>
        <v>0</v>
      </c>
      <c r="AV137" s="17">
        <f>MIN(AS137, 0.05*AS$162)</f>
        <v>120.81757681013282</v>
      </c>
      <c r="AW137" s="17">
        <f>MIN(AT137, 0.05*AT$162)</f>
        <v>188.77746376583252</v>
      </c>
      <c r="AX137" s="14">
        <f>AU137/$AU$162</f>
        <v>0</v>
      </c>
      <c r="AY137" s="14">
        <f>AV137/$AV$162</f>
        <v>3.3835702670175272E-2</v>
      </c>
      <c r="AZ137" s="62">
        <f>AW137/$AW$162</f>
        <v>4.2029877045138095E-2</v>
      </c>
      <c r="BA137" s="21">
        <f>N137</f>
        <v>0</v>
      </c>
      <c r="BB137" s="84">
        <v>0</v>
      </c>
      <c r="BC137" s="15">
        <f>$D$168*AX137</f>
        <v>0</v>
      </c>
      <c r="BD137" s="19">
        <f>BC137-BB137</f>
        <v>0</v>
      </c>
      <c r="BE137" s="58">
        <f>(IF(BD137 &gt; 0, V137, W137))</f>
        <v>76.021020271741136</v>
      </c>
      <c r="BF137" s="58">
        <f>IF(BD137&gt;0, S137*(T137^(2-N137)), S137*(U137^(N137 + 2)))</f>
        <v>76.647153928411143</v>
      </c>
      <c r="BG137" s="46">
        <f>BD137/BE137</f>
        <v>0</v>
      </c>
      <c r="BH137" s="59" t="e">
        <f>BB137/BC137</f>
        <v>#DIV/0!</v>
      </c>
      <c r="BI137" s="84">
        <v>0</v>
      </c>
      <c r="BJ137" s="84">
        <v>0</v>
      </c>
      <c r="BK137" s="84">
        <v>0</v>
      </c>
      <c r="BL137" s="10">
        <f>SUM(BI137:BK137)</f>
        <v>0</v>
      </c>
      <c r="BM137" s="15">
        <f>AY137*$D$167</f>
        <v>6461.942495950073</v>
      </c>
      <c r="BN137" s="9">
        <f>BM137-BL137</f>
        <v>6461.942495950073</v>
      </c>
      <c r="BO137" s="48">
        <f>IF(BN137&gt;0,V137,W137)</f>
        <v>74.486720747561847</v>
      </c>
      <c r="BP137" s="48">
        <f xml:space="preserve"> IF(BN137 &gt;0, S137*T137^(2-N137), S137*U137^(N137+2))</f>
        <v>73.584502061594449</v>
      </c>
      <c r="BQ137" s="48">
        <f>IF(BN137&gt;0, S137*T137^(3-N137), S137*U137^(N137+3))</f>
        <v>72.693211478638432</v>
      </c>
      <c r="BR137" s="46">
        <f>BN137/BP137</f>
        <v>87.816623268593389</v>
      </c>
      <c r="BS137" s="59">
        <f>BL137/BM137</f>
        <v>0</v>
      </c>
      <c r="BT137" s="16">
        <f>BB137+BL137+BV137</f>
        <v>0</v>
      </c>
      <c r="BU137" s="64">
        <f>BC137+BM137+BW137</f>
        <v>6883.6282523439431</v>
      </c>
      <c r="BV137" s="84">
        <v>0</v>
      </c>
      <c r="BW137" s="15">
        <f>AZ137*$D$170</f>
        <v>421.68575639387052</v>
      </c>
      <c r="BX137" s="37">
        <f>BW137-BV137</f>
        <v>421.68575639387052</v>
      </c>
      <c r="BY137" s="51">
        <f>BX137*(BX137&lt;&gt;0)</f>
        <v>421.68575639387052</v>
      </c>
      <c r="BZ137" s="26">
        <f>BY137/$BY$162</f>
        <v>0.32995755586374859</v>
      </c>
      <c r="CA137" s="47">
        <f>BZ137 * $BX$162</f>
        <v>421.68575639387052</v>
      </c>
      <c r="CB137" s="48">
        <f>IF(CA137&gt;0, V137, W137)</f>
        <v>74.486720747561847</v>
      </c>
      <c r="CC137" s="48">
        <f>IF(BX137&gt;0, S137*T137^(2-N137), S137*U137^(N137+2))</f>
        <v>73.584502061594449</v>
      </c>
      <c r="CD137" s="60">
        <f>CA137/CB137</f>
        <v>5.6612205794772281</v>
      </c>
      <c r="CE137" s="61">
        <v>0</v>
      </c>
      <c r="CF137" s="15">
        <f>AZ137*$CE$165</f>
        <v>270.12601976910253</v>
      </c>
      <c r="CG137" s="37">
        <f>CF137-CE137</f>
        <v>270.12601976910253</v>
      </c>
      <c r="CH137" s="51">
        <f>CG137*(CG137&lt;&gt;0)</f>
        <v>270.12601976910253</v>
      </c>
      <c r="CI137" s="26">
        <f>CH137/$CH$162</f>
        <v>4.2029877045138109E-2</v>
      </c>
      <c r="CJ137" s="47">
        <f>CI137 * $CG$162</f>
        <v>270.12601976910253</v>
      </c>
      <c r="CK137" s="48">
        <f>IF(CA137&gt;0,V137,W137)</f>
        <v>74.486720747561847</v>
      </c>
      <c r="CL137" s="60">
        <f>CJ137/CK137</f>
        <v>3.6264990196651192</v>
      </c>
      <c r="CM137" s="65">
        <f>N137</f>
        <v>0</v>
      </c>
      <c r="CN137" s="73">
        <f>BT137+BV137</f>
        <v>0</v>
      </c>
      <c r="CO137">
        <f>E137/$E$162</f>
        <v>5.8831872767248555E-3</v>
      </c>
      <c r="CP137">
        <f>MAX(0,L137)</f>
        <v>0.431850296953111</v>
      </c>
      <c r="CQ137">
        <f>CP137/$CP$162</f>
        <v>4.8379696939955027E-3</v>
      </c>
      <c r="CR137">
        <f>CO137*CQ137*AO137</f>
        <v>1.8216116319292661E-5</v>
      </c>
      <c r="CS137">
        <f>CR137/$CR$162</f>
        <v>3.967882290549919E-3</v>
      </c>
      <c r="CT137" s="1">
        <f>$CT$164*CS137</f>
        <v>322.8903892757902</v>
      </c>
      <c r="CU137" s="84">
        <v>0</v>
      </c>
      <c r="CV137" s="1">
        <f>CT137-CU137</f>
        <v>322.8903892757902</v>
      </c>
      <c r="CW137">
        <f>CU137/CT137</f>
        <v>0</v>
      </c>
    </row>
    <row r="138" spans="1:101" x14ac:dyDescent="0.2">
      <c r="A138" s="24" t="s">
        <v>247</v>
      </c>
      <c r="B138">
        <v>0</v>
      </c>
      <c r="C138">
        <v>0</v>
      </c>
      <c r="D138">
        <v>0.48901318417898498</v>
      </c>
      <c r="E138">
        <v>0.51098681582101402</v>
      </c>
      <c r="F138">
        <v>0.82916170043702797</v>
      </c>
      <c r="G138">
        <v>0.49344457687723398</v>
      </c>
      <c r="H138">
        <v>0.69870455495194295</v>
      </c>
      <c r="I138">
        <v>0.55620559966569105</v>
      </c>
      <c r="J138">
        <v>0.62339665220162599</v>
      </c>
      <c r="K138">
        <v>0.63146842015182802</v>
      </c>
      <c r="L138">
        <v>0.73503112450132102</v>
      </c>
      <c r="M138">
        <v>0.787019533869041</v>
      </c>
      <c r="N138" s="21">
        <v>0</v>
      </c>
      <c r="O138">
        <v>1.00260532304948</v>
      </c>
      <c r="P138">
        <v>0.99531301370819203</v>
      </c>
      <c r="Q138">
        <v>1.0036640106485</v>
      </c>
      <c r="R138">
        <v>0.998130299635828</v>
      </c>
      <c r="S138">
        <v>221.08999633789</v>
      </c>
      <c r="T138" s="27">
        <f>IF(C138,P138,R138)</f>
        <v>0.998130299635828</v>
      </c>
      <c r="U138" s="27">
        <f>IF(D138 = 0,O138,Q138)</f>
        <v>1.0036640106485</v>
      </c>
      <c r="V138" s="39">
        <f>S138*T138^(1-N138)</f>
        <v>220.67662429122225</v>
      </c>
      <c r="W138" s="38">
        <f>S138*U138^(N138+1)</f>
        <v>221.90007243874885</v>
      </c>
      <c r="X138" s="44">
        <f>0.5 * (D138-MAX($D$3:$D$161))/(MIN($D$3:$D$161)-MAX($D$3:$D$161)) + 0.75</f>
        <v>1.0094550630337535</v>
      </c>
      <c r="Y138" s="44">
        <f>AVERAGE(D138, F138, G138, H138, I138, J138, K138)</f>
        <v>0.6173420983520479</v>
      </c>
      <c r="Z138" s="22">
        <f>AI138^N138</f>
        <v>1</v>
      </c>
      <c r="AA138" s="22">
        <f>(Z138+AB138)/2</f>
        <v>1</v>
      </c>
      <c r="AB138" s="22">
        <f>AM138^N138</f>
        <v>1</v>
      </c>
      <c r="AC138" s="22">
        <v>1</v>
      </c>
      <c r="AD138" s="22">
        <v>1</v>
      </c>
      <c r="AE138" s="22">
        <v>1</v>
      </c>
      <c r="AF138" s="22">
        <f>PERCENTILE($L$2:$L$161, 0.05)</f>
        <v>3.1959274844086248E-2</v>
      </c>
      <c r="AG138" s="22">
        <f>PERCENTILE($L$2:$L$161, 0.95)</f>
        <v>0.96084751578162397</v>
      </c>
      <c r="AH138" s="22">
        <f>MIN(MAX(L138,AF138), AG138)</f>
        <v>0.73503112450132102</v>
      </c>
      <c r="AI138" s="22">
        <f>AH138-$AH$162+1</f>
        <v>1.7030718496572348</v>
      </c>
      <c r="AJ138" s="22">
        <f>PERCENTILE($M$2:$M$161, 0.02)</f>
        <v>-1.0036119965489139</v>
      </c>
      <c r="AK138" s="22">
        <f>PERCENTILE($M$2:$M$161, 0.98)</f>
        <v>1.7030888460407052</v>
      </c>
      <c r="AL138" s="22">
        <f>MIN(MAX(M138,AJ138), AK138)</f>
        <v>0.787019533869041</v>
      </c>
      <c r="AM138" s="22">
        <f>AL138-$AL$162 + 1</f>
        <v>2.7906315304179548</v>
      </c>
      <c r="AN138" s="46">
        <v>1</v>
      </c>
      <c r="AO138" s="49">
        <v>1</v>
      </c>
      <c r="AP138" s="49">
        <v>1</v>
      </c>
      <c r="AQ138" s="21">
        <v>1</v>
      </c>
      <c r="AR138" s="17">
        <f>(AI138^4)*AB138*AE138*AN138</f>
        <v>8.4126318114169685</v>
      </c>
      <c r="AS138" s="17">
        <f>(AM138^4) *Z138*AC138*AO138</f>
        <v>60.647092838576562</v>
      </c>
      <c r="AT138" s="17">
        <f>(AM138^4)*AA138*AP138*AQ138</f>
        <v>60.647092838576562</v>
      </c>
      <c r="AU138" s="17">
        <f>MIN(AR138, 0.05*AR$162)</f>
        <v>8.4126318114169685</v>
      </c>
      <c r="AV138" s="17">
        <f>MIN(AS138, 0.05*AS$162)</f>
        <v>60.647092838576562</v>
      </c>
      <c r="AW138" s="17">
        <f>MIN(AT138, 0.05*AT$162)</f>
        <v>60.647092838576562</v>
      </c>
      <c r="AX138" s="14">
        <f>AU138/$AU$162</f>
        <v>1.9499584296640241E-2</v>
      </c>
      <c r="AY138" s="14">
        <f>AV138/$AV$162</f>
        <v>1.6984589951852855E-2</v>
      </c>
      <c r="AZ138" s="62">
        <f>AW138/$AW$162</f>
        <v>1.3502617337376255E-2</v>
      </c>
      <c r="BA138" s="21">
        <f>N138</f>
        <v>0</v>
      </c>
      <c r="BB138" s="84">
        <v>2653</v>
      </c>
      <c r="BC138" s="15">
        <f>$D$168*AX138</f>
        <v>2677.9364102104942</v>
      </c>
      <c r="BD138" s="19">
        <f>BC138-BB138</f>
        <v>24.936410210494159</v>
      </c>
      <c r="BE138" s="58">
        <f>(IF(BD138 &gt; 0, V138, W138))</f>
        <v>220.67662429122225</v>
      </c>
      <c r="BF138" s="58">
        <f>IF(BD138&gt;0, S138*(T138^(2-N138)), S138*(U138^(N138 + 2)))</f>
        <v>220.26402512642071</v>
      </c>
      <c r="BG138" s="46">
        <f>BD138/BE138</f>
        <v>0.11299978097175398</v>
      </c>
      <c r="BH138" s="59">
        <f>BB138/BC138</f>
        <v>0.99068819927335983</v>
      </c>
      <c r="BI138" s="84">
        <v>0</v>
      </c>
      <c r="BJ138" s="84">
        <v>1548</v>
      </c>
      <c r="BK138" s="84">
        <v>0</v>
      </c>
      <c r="BL138" s="10">
        <f>SUM(BI138:BK138)</f>
        <v>1548</v>
      </c>
      <c r="BM138" s="15">
        <f>AY138*$D$167</f>
        <v>3243.7169890048581</v>
      </c>
      <c r="BN138" s="9">
        <f>BM138-BL138</f>
        <v>1695.7169890048581</v>
      </c>
      <c r="BO138" s="48">
        <f>IF(BN138&gt;0,V138,W138)</f>
        <v>220.67662429122225</v>
      </c>
      <c r="BP138" s="48">
        <f xml:space="preserve"> IF(BN138 &gt;0, S138*T138^(2-N138), S138*U138^(N138+2))</f>
        <v>220.26402512642071</v>
      </c>
      <c r="BQ138" s="48">
        <f>IF(BN138&gt;0, S138*T138^(3-N138), S138*U138^(N138+3))</f>
        <v>219.85219739842785</v>
      </c>
      <c r="BR138" s="46">
        <f>BN138/BP138</f>
        <v>7.6985653378103844</v>
      </c>
      <c r="BS138" s="59">
        <f>BL138/BM138</f>
        <v>0.47723029020324981</v>
      </c>
      <c r="BT138" s="16">
        <f>BB138+BL138+BV138</f>
        <v>4201</v>
      </c>
      <c r="BU138" s="64">
        <f>BC138+BM138+BW138</f>
        <v>6057.1251589612484</v>
      </c>
      <c r="BV138" s="84">
        <v>0</v>
      </c>
      <c r="BW138" s="15">
        <f>AZ138*$D$170</f>
        <v>135.47175974589598</v>
      </c>
      <c r="BX138" s="37">
        <f>BW138-BV138</f>
        <v>135.47175974589598</v>
      </c>
      <c r="BY138" s="51">
        <f>BX138*(BX138&lt;&gt;0)</f>
        <v>135.47175974589598</v>
      </c>
      <c r="BZ138" s="26">
        <f>BY138/$BY$162</f>
        <v>0.1060029418981972</v>
      </c>
      <c r="CA138" s="47">
        <f>BZ138 * $BX$162</f>
        <v>135.47175974589598</v>
      </c>
      <c r="CB138" s="48">
        <f>IF(CA138&gt;0, V138, W138)</f>
        <v>220.67662429122225</v>
      </c>
      <c r="CC138" s="48">
        <f>IF(BX138&gt;0, S138*T138^(2-N138), S138*U138^(N138+2))</f>
        <v>220.26402512642071</v>
      </c>
      <c r="CD138" s="60">
        <f>CA138/CB138</f>
        <v>0.6138926593653018</v>
      </c>
      <c r="CE138" s="61">
        <v>0</v>
      </c>
      <c r="CF138" s="15">
        <f>AZ138*$CE$165</f>
        <v>86.781321627317197</v>
      </c>
      <c r="CG138" s="37">
        <f>CF138-CE138</f>
        <v>86.781321627317197</v>
      </c>
      <c r="CH138" s="51">
        <f>CG138*(CG138&lt;&gt;0)</f>
        <v>86.781321627317197</v>
      </c>
      <c r="CI138" s="26">
        <f>CH138/$CH$162</f>
        <v>1.350261733737626E-2</v>
      </c>
      <c r="CJ138" s="47">
        <f>CI138 * $CG$162</f>
        <v>86.781321627317197</v>
      </c>
      <c r="CK138" s="48">
        <f>IF(CA138&gt;0,V138,W138)</f>
        <v>220.67662429122225</v>
      </c>
      <c r="CL138" s="60">
        <f>CJ138/CK138</f>
        <v>0.39325108359820538</v>
      </c>
      <c r="CM138" s="65">
        <f>N138</f>
        <v>0</v>
      </c>
      <c r="CN138" s="73">
        <f>BT138+BV138</f>
        <v>4201</v>
      </c>
      <c r="CO138">
        <f>E138/$E$162</f>
        <v>9.2213192731998746E-3</v>
      </c>
      <c r="CP138">
        <f>MAX(0,L138)</f>
        <v>0.73503112450132102</v>
      </c>
      <c r="CQ138">
        <f>CP138/$CP$162</f>
        <v>8.2344699762170893E-3</v>
      </c>
      <c r="CR138">
        <f>CO138*CQ138*AO138</f>
        <v>7.5932676696276356E-5</v>
      </c>
      <c r="CS138">
        <f>CR138/$CR$162</f>
        <v>1.6539855030356258E-2</v>
      </c>
      <c r="CT138" s="1">
        <f>$CT$164*CS138</f>
        <v>1345.9472429502709</v>
      </c>
      <c r="CU138" s="84">
        <v>0</v>
      </c>
      <c r="CV138" s="1">
        <f>CT138-CU138</f>
        <v>1345.9472429502709</v>
      </c>
      <c r="CW138">
        <f>CU138/CT138</f>
        <v>0</v>
      </c>
    </row>
    <row r="139" spans="1:101" x14ac:dyDescent="0.2">
      <c r="A139" s="24" t="s">
        <v>223</v>
      </c>
      <c r="B139">
        <v>1</v>
      </c>
      <c r="C139">
        <v>1</v>
      </c>
      <c r="D139">
        <v>0.143028365960846</v>
      </c>
      <c r="E139">
        <v>0.856971634039153</v>
      </c>
      <c r="F139">
        <v>0.33174413984902601</v>
      </c>
      <c r="G139">
        <v>0.99602701628923296</v>
      </c>
      <c r="H139">
        <v>4.5967404931048896E-3</v>
      </c>
      <c r="I139">
        <v>0.229837024655244</v>
      </c>
      <c r="J139">
        <v>3.2503863740292599E-2</v>
      </c>
      <c r="K139">
        <v>0.136689793981566</v>
      </c>
      <c r="L139">
        <v>0.98132694898385497</v>
      </c>
      <c r="M139">
        <v>0.56092574396440598</v>
      </c>
      <c r="N139" s="21">
        <v>0</v>
      </c>
      <c r="O139">
        <v>0.99544454644691205</v>
      </c>
      <c r="P139">
        <v>0.987024912516824</v>
      </c>
      <c r="Q139">
        <v>1.01479669824597</v>
      </c>
      <c r="R139">
        <v>0.97498915410620901</v>
      </c>
      <c r="S139">
        <v>122.400001525878</v>
      </c>
      <c r="T139" s="27">
        <f>IF(C139,P139,R139)</f>
        <v>0.987024912516824</v>
      </c>
      <c r="U139" s="27">
        <f>IF(D139 = 0,O139,Q139)</f>
        <v>1.01479669824597</v>
      </c>
      <c r="V139" s="39">
        <f>S139*T139^(1-N139)</f>
        <v>120.81185079813885</v>
      </c>
      <c r="W139" s="38">
        <f>S139*U139^(N139+1)</f>
        <v>124.21111741376268</v>
      </c>
      <c r="X139" s="44">
        <f>0.5 * (D139-MAX($D$3:$D$161))/(MIN($D$3:$D$161)-MAX($D$3:$D$161)) + 0.75</f>
        <v>1.1855429036193579</v>
      </c>
      <c r="Y139" s="44">
        <f>AVERAGE(D139, F139, G139, H139, I139, J139, K139)</f>
        <v>0.2677752778527589</v>
      </c>
      <c r="Z139" s="22">
        <f>AI139^N139</f>
        <v>1</v>
      </c>
      <c r="AA139" s="22">
        <f>(Z139+AB139)/2</f>
        <v>1</v>
      </c>
      <c r="AB139" s="22">
        <f>AM139^N139</f>
        <v>1</v>
      </c>
      <c r="AC139" s="22">
        <v>1</v>
      </c>
      <c r="AD139" s="22">
        <v>1</v>
      </c>
      <c r="AE139" s="22">
        <v>1</v>
      </c>
      <c r="AF139" s="22">
        <f>PERCENTILE($L$2:$L$161, 0.05)</f>
        <v>3.1959274844086248E-2</v>
      </c>
      <c r="AG139" s="22">
        <f>PERCENTILE($L$2:$L$161, 0.95)</f>
        <v>0.96084751578162397</v>
      </c>
      <c r="AH139" s="22">
        <f>MIN(MAX(L139,AF139), AG139)</f>
        <v>0.96084751578162397</v>
      </c>
      <c r="AI139" s="22">
        <f>AH139-$AH$162+1</f>
        <v>1.9288882409375376</v>
      </c>
      <c r="AJ139" s="22">
        <f>PERCENTILE($M$2:$M$161, 0.02)</f>
        <v>-1.0036119965489139</v>
      </c>
      <c r="AK139" s="22">
        <f>PERCENTILE($M$2:$M$161, 0.98)</f>
        <v>1.7030888460407052</v>
      </c>
      <c r="AL139" s="22">
        <f>MIN(MAX(M139,AJ139), AK139)</f>
        <v>0.56092574396440598</v>
      </c>
      <c r="AM139" s="22">
        <f>AL139-$AL$162 + 1</f>
        <v>2.5645377405133196</v>
      </c>
      <c r="AN139" s="46">
        <v>0</v>
      </c>
      <c r="AO139" s="69">
        <v>1</v>
      </c>
      <c r="AP139" s="49">
        <v>1</v>
      </c>
      <c r="AQ139" s="21">
        <v>2</v>
      </c>
      <c r="AR139" s="17">
        <f>(AI139^4)*AB139*AE139*AN139</f>
        <v>0</v>
      </c>
      <c r="AS139" s="17">
        <f>(AM139^4) *Z139*AC139*AO139</f>
        <v>43.255006202758615</v>
      </c>
      <c r="AT139" s="17">
        <f>(AM139^4)*AA139*AP139*AQ139</f>
        <v>86.51001240551723</v>
      </c>
      <c r="AU139" s="17">
        <f>MIN(AR139, 0.05*AR$162)</f>
        <v>0</v>
      </c>
      <c r="AV139" s="17">
        <f>MIN(AS139, 0.05*AS$162)</f>
        <v>43.255006202758615</v>
      </c>
      <c r="AW139" s="17">
        <f>MIN(AT139, 0.05*AT$162)</f>
        <v>86.51001240551723</v>
      </c>
      <c r="AX139" s="14">
        <f>AU139/$AU$162</f>
        <v>0</v>
      </c>
      <c r="AY139" s="14">
        <f>AV139/$AV$162</f>
        <v>1.2113829523109423E-2</v>
      </c>
      <c r="AZ139" s="62">
        <f>AW139/$AW$162</f>
        <v>1.9260801114944066E-2</v>
      </c>
      <c r="BA139" s="21">
        <f>N139</f>
        <v>0</v>
      </c>
      <c r="BB139" s="84">
        <v>0</v>
      </c>
      <c r="BC139" s="15">
        <f>$D$168*AX139</f>
        <v>0</v>
      </c>
      <c r="BD139" s="19">
        <f>BC139-BB139</f>
        <v>0</v>
      </c>
      <c r="BE139" s="58">
        <f>(IF(BD139 &gt; 0, V139, W139))</f>
        <v>124.21111741376268</v>
      </c>
      <c r="BF139" s="58">
        <f>IF(BD139&gt;0, S139*(T139^(2-N139)), S139*(U139^(N139 + 2)))</f>
        <v>126.04903183692886</v>
      </c>
      <c r="BG139" s="46">
        <f>BD139/BE139</f>
        <v>0</v>
      </c>
      <c r="BH139" s="59" t="e">
        <f>BB139/BC139</f>
        <v>#DIV/0!</v>
      </c>
      <c r="BI139" s="84">
        <v>0</v>
      </c>
      <c r="BJ139" s="84">
        <v>11873</v>
      </c>
      <c r="BK139" s="84">
        <v>0</v>
      </c>
      <c r="BL139" s="10">
        <f>SUM(BI139:BK139)</f>
        <v>11873</v>
      </c>
      <c r="BM139" s="15">
        <f>AY139*$D$167</f>
        <v>2313.4991623234378</v>
      </c>
      <c r="BN139" s="9">
        <f>BM139-BL139</f>
        <v>-9559.5008376765618</v>
      </c>
      <c r="BO139" s="48">
        <f>IF(BN139&gt;0,V139,W139)</f>
        <v>124.21111741376268</v>
      </c>
      <c r="BP139" s="48">
        <f xml:space="preserve"> IF(BN139 &gt;0, S139*T139^(2-N139), S139*U139^(N139+2))</f>
        <v>126.04903183692886</v>
      </c>
      <c r="BQ139" s="48">
        <f>IF(BN139&gt;0, S139*T139^(3-N139), S139*U139^(N139+3))</f>
        <v>127.91414132521656</v>
      </c>
      <c r="BR139" s="46">
        <f>BN139/BP139</f>
        <v>-75.839541949388405</v>
      </c>
      <c r="BS139" s="59">
        <f>BL139/BM139</f>
        <v>5.1320528631944669</v>
      </c>
      <c r="BT139" s="16">
        <f>BB139+BL139+BV139</f>
        <v>12483</v>
      </c>
      <c r="BU139" s="64">
        <f>BC139+BM139+BW139</f>
        <v>2506.7427799096718</v>
      </c>
      <c r="BV139" s="84">
        <v>610</v>
      </c>
      <c r="BW139" s="15">
        <f>AZ139*$D$170</f>
        <v>193.24361758623382</v>
      </c>
      <c r="BX139" s="37">
        <f>BW139-BV139</f>
        <v>-416.75638241376618</v>
      </c>
      <c r="BY139" s="51">
        <f>BX139*(BX139&lt;&gt;0)</f>
        <v>-416.75638241376618</v>
      </c>
      <c r="BZ139" s="26">
        <f>BY139/$BY$162</f>
        <v>-0.32610045572282187</v>
      </c>
      <c r="CA139" s="47">
        <f>BZ139 * $BX$162</f>
        <v>-416.75638241376618</v>
      </c>
      <c r="CB139" s="48">
        <f>IF(CA139&gt;0, V139, W139)</f>
        <v>124.21111741376268</v>
      </c>
      <c r="CC139" s="48">
        <f>IF(BX139&gt;0, S139*T139^(2-N139), S139*U139^(N139+2))</f>
        <v>126.04903183692886</v>
      </c>
      <c r="CD139" s="60">
        <f>CA139/CB139</f>
        <v>-3.3552260948228878</v>
      </c>
      <c r="CE139" s="61">
        <v>0</v>
      </c>
      <c r="CF139" s="15">
        <f>AZ139*$CE$165</f>
        <v>123.78916876574552</v>
      </c>
      <c r="CG139" s="37">
        <f>CF139-CE139</f>
        <v>123.78916876574552</v>
      </c>
      <c r="CH139" s="51">
        <f>CG139*(CG139&lt;&gt;0)</f>
        <v>123.78916876574552</v>
      </c>
      <c r="CI139" s="26">
        <f>CH139/$CH$162</f>
        <v>1.9260801114944073E-2</v>
      </c>
      <c r="CJ139" s="47">
        <f>CI139 * $CG$162</f>
        <v>123.78916876574552</v>
      </c>
      <c r="CK139" s="48">
        <f>IF(CA139&gt;0,V139,W139)</f>
        <v>124.21111741376268</v>
      </c>
      <c r="CL139" s="60">
        <f>CJ139/CK139</f>
        <v>0.99660297196577341</v>
      </c>
      <c r="CM139" s="65">
        <f>N139</f>
        <v>0</v>
      </c>
      <c r="CN139" s="73">
        <f>BT139+BV139</f>
        <v>13093</v>
      </c>
      <c r="CO139">
        <f>E139/$E$162</f>
        <v>1.5464995966390744E-2</v>
      </c>
      <c r="CP139">
        <f>MAX(0,L139)</f>
        <v>0.98132694898385497</v>
      </c>
      <c r="CQ139">
        <f>CP139/$CP$162</f>
        <v>1.0993694047639951E-2</v>
      </c>
      <c r="CR139">
        <f>CO139*CQ139*AO139</f>
        <v>1.7001743410248576E-4</v>
      </c>
      <c r="CS139">
        <f>CR139/$CR$162</f>
        <v>3.7033643946679982E-2</v>
      </c>
      <c r="CT139" s="1">
        <f>$CT$164*CS139</f>
        <v>3013.6498098050301</v>
      </c>
      <c r="CU139" s="84">
        <v>1714</v>
      </c>
      <c r="CV139" s="1">
        <f>CT139-CU139</f>
        <v>1299.6498098050301</v>
      </c>
      <c r="CW139">
        <f>CU139/CT139</f>
        <v>0.56874557701542905</v>
      </c>
    </row>
    <row r="140" spans="1:101" x14ac:dyDescent="0.2">
      <c r="A140" s="31" t="s">
        <v>118</v>
      </c>
      <c r="B140">
        <v>1</v>
      </c>
      <c r="C140">
        <v>1</v>
      </c>
      <c r="D140">
        <v>0.49428934010152198</v>
      </c>
      <c r="E140">
        <v>0.50571065989847697</v>
      </c>
      <c r="F140">
        <v>0.57672955974842699</v>
      </c>
      <c r="G140">
        <v>0.233333333333333</v>
      </c>
      <c r="H140">
        <v>0.119372442019099</v>
      </c>
      <c r="I140">
        <v>0.16575716234652099</v>
      </c>
      <c r="J140">
        <v>0.14066569322852099</v>
      </c>
      <c r="K140">
        <v>0.22715973040087001</v>
      </c>
      <c r="L140">
        <v>0.94939300460756304</v>
      </c>
      <c r="M140">
        <v>0.54342569237868399</v>
      </c>
      <c r="N140" s="21">
        <v>0</v>
      </c>
      <c r="O140">
        <v>1.0151310918454</v>
      </c>
      <c r="P140">
        <v>0.98683654994330705</v>
      </c>
      <c r="Q140">
        <v>1.0126252287916999</v>
      </c>
      <c r="R140">
        <v>0.99137377665124005</v>
      </c>
      <c r="S140">
        <v>47.029998779296797</v>
      </c>
      <c r="T140" s="27">
        <f>IF(C140,P140,R140)</f>
        <v>0.98683654994330705</v>
      </c>
      <c r="U140" s="27">
        <f>IF(D140 = 0,O140,Q140)</f>
        <v>1.0126252287916999</v>
      </c>
      <c r="V140" s="39">
        <f>S140*T140^(1-N140)</f>
        <v>46.410921739199196</v>
      </c>
      <c r="W140" s="38">
        <f>S140*U140^(N140+1)</f>
        <v>47.623763273958787</v>
      </c>
      <c r="X140" s="44">
        <f>0.5 * (D140-MAX($D$3:$D$161))/(MIN($D$3:$D$161)-MAX($D$3:$D$161)) + 0.75</f>
        <v>1.0067697807494693</v>
      </c>
      <c r="Y140" s="44">
        <f>AVERAGE(D140, F140, G140, H140, I140, J140, K140)</f>
        <v>0.27961532302547043</v>
      </c>
      <c r="Z140" s="22">
        <f>AI140^N140</f>
        <v>1</v>
      </c>
      <c r="AA140" s="22">
        <f>(Z140+AB140)/2</f>
        <v>1</v>
      </c>
      <c r="AB140" s="22">
        <f>AM140^N140</f>
        <v>1</v>
      </c>
      <c r="AC140" s="22">
        <v>1</v>
      </c>
      <c r="AD140" s="22">
        <v>1</v>
      </c>
      <c r="AE140" s="22">
        <v>1</v>
      </c>
      <c r="AF140" s="22">
        <f>PERCENTILE($L$2:$L$161, 0.05)</f>
        <v>3.1959274844086248E-2</v>
      </c>
      <c r="AG140" s="22">
        <f>PERCENTILE($L$2:$L$161, 0.95)</f>
        <v>0.96084751578162397</v>
      </c>
      <c r="AH140" s="22">
        <f>MIN(MAX(L140,AF140), AG140)</f>
        <v>0.94939300460756304</v>
      </c>
      <c r="AI140" s="22">
        <f>AH140-$AH$162+1</f>
        <v>1.9174337297634767</v>
      </c>
      <c r="AJ140" s="22">
        <f>PERCENTILE($M$2:$M$161, 0.02)</f>
        <v>-1.0036119965489139</v>
      </c>
      <c r="AK140" s="22">
        <f>PERCENTILE($M$2:$M$161, 0.98)</f>
        <v>1.7030888460407052</v>
      </c>
      <c r="AL140" s="22">
        <f>MIN(MAX(M140,AJ140), AK140)</f>
        <v>0.54342569237868399</v>
      </c>
      <c r="AM140" s="22">
        <f>AL140-$AL$162 + 1</f>
        <v>2.5470376889275981</v>
      </c>
      <c r="AN140" s="46">
        <v>1</v>
      </c>
      <c r="AO140" s="49">
        <v>1</v>
      </c>
      <c r="AP140" s="49">
        <v>1</v>
      </c>
      <c r="AQ140" s="21">
        <v>2</v>
      </c>
      <c r="AR140" s="17">
        <f>(AI140^4)*AB140*AE140*AN140</f>
        <v>13.51703540309423</v>
      </c>
      <c r="AS140" s="17">
        <f>(AM140^4) *Z140*AC140*AO140</f>
        <v>42.086371589712094</v>
      </c>
      <c r="AT140" s="17">
        <f>(AM140^4)*AA140*AP140*AQ140</f>
        <v>84.172743179424188</v>
      </c>
      <c r="AU140" s="17">
        <f>MIN(AR140, 0.05*AR$162)</f>
        <v>13.51703540309423</v>
      </c>
      <c r="AV140" s="17">
        <f>MIN(AS140, 0.05*AS$162)</f>
        <v>42.086371589712094</v>
      </c>
      <c r="AW140" s="17">
        <f>MIN(AT140, 0.05*AT$162)</f>
        <v>84.172743179424188</v>
      </c>
      <c r="AX140" s="14">
        <f>AU140/$AU$162</f>
        <v>3.133104802299809E-2</v>
      </c>
      <c r="AY140" s="14">
        <f>AV140/$AV$162</f>
        <v>1.1786546239160948E-2</v>
      </c>
      <c r="AZ140" s="62">
        <f>AW140/$AW$162</f>
        <v>1.8740425768043918E-2</v>
      </c>
      <c r="BA140" s="21">
        <f>N140</f>
        <v>0</v>
      </c>
      <c r="BB140" s="84">
        <v>3809</v>
      </c>
      <c r="BC140" s="15">
        <f>$D$168*AX140</f>
        <v>4302.7868181423964</v>
      </c>
      <c r="BD140" s="19">
        <f>BC140-BB140</f>
        <v>493.78681814239644</v>
      </c>
      <c r="BE140" s="58">
        <f>(IF(BD140 &gt; 0, V140, W140))</f>
        <v>46.410921739199196</v>
      </c>
      <c r="BF140" s="58">
        <f>IF(BD140&gt;0, S140*(T140^(2-N140)), S140*(U140^(N140 + 2)))</f>
        <v>45.799993888800159</v>
      </c>
      <c r="BG140" s="46">
        <f>BD140/BE140</f>
        <v>10.639452948536</v>
      </c>
      <c r="BH140" s="59">
        <f>BB140/BC140</f>
        <v>0.88524023173530719</v>
      </c>
      <c r="BI140" s="84">
        <v>0</v>
      </c>
      <c r="BJ140" s="84">
        <v>94</v>
      </c>
      <c r="BK140" s="84">
        <v>0</v>
      </c>
      <c r="BL140" s="10">
        <f>SUM(BI140:BK140)</f>
        <v>94</v>
      </c>
      <c r="BM140" s="15">
        <f>AY140*$D$167</f>
        <v>2250.9946007549579</v>
      </c>
      <c r="BN140" s="9">
        <f>BM140-BL140</f>
        <v>2156.9946007549579</v>
      </c>
      <c r="BO140" s="48">
        <f>IF(BN140&gt;0,V140,W140)</f>
        <v>46.410921739199196</v>
      </c>
      <c r="BP140" s="48">
        <f xml:space="preserve"> IF(BN140 &gt;0, S140*T140^(2-N140), S140*U140^(N140+2))</f>
        <v>45.799993888800159</v>
      </c>
      <c r="BQ140" s="48">
        <f>IF(BN140&gt;0, S140*T140^(3-N140), S140*U140^(N140+3))</f>
        <v>45.197107956648097</v>
      </c>
      <c r="BR140" s="46">
        <f>BN140/BP140</f>
        <v>47.095958265671847</v>
      </c>
      <c r="BS140" s="59">
        <f>BL140/BM140</f>
        <v>4.1759318289112501E-2</v>
      </c>
      <c r="BT140" s="16">
        <f>BB140+BL140+BV140</f>
        <v>4044</v>
      </c>
      <c r="BU140" s="64">
        <f>BC140+BM140+BW140</f>
        <v>6741.8041106281389</v>
      </c>
      <c r="BV140" s="84">
        <v>141</v>
      </c>
      <c r="BW140" s="15">
        <f>AZ140*$D$170</f>
        <v>188.02269173078463</v>
      </c>
      <c r="BX140" s="37">
        <f>BW140-BV140</f>
        <v>47.022691730784629</v>
      </c>
      <c r="BY140" s="51">
        <f>BX140*(BX140&lt;&gt;0)</f>
        <v>47.022691730784629</v>
      </c>
      <c r="BZ140" s="26">
        <f>BY140/$BY$162</f>
        <v>3.6793968490441822E-2</v>
      </c>
      <c r="CA140" s="47">
        <f>BZ140 * $BX$162</f>
        <v>47.022691730784629</v>
      </c>
      <c r="CB140" s="48">
        <f>IF(CA140&gt;0, V140, W140)</f>
        <v>46.410921739199196</v>
      </c>
      <c r="CC140" s="48">
        <f>IF(BX140&gt;0, S140*T140^(2-N140), S140*U140^(N140+2))</f>
        <v>45.799993888800159</v>
      </c>
      <c r="CD140" s="60">
        <f>CA140/CB140</f>
        <v>1.0131815953801393</v>
      </c>
      <c r="CE140" s="61">
        <v>0</v>
      </c>
      <c r="CF140" s="15">
        <f>AZ140*$CE$165</f>
        <v>120.44471641121827</v>
      </c>
      <c r="CG140" s="37">
        <f>CF140-CE140</f>
        <v>120.44471641121827</v>
      </c>
      <c r="CH140" s="51">
        <f>CG140*(CG140&lt;&gt;0)</f>
        <v>120.44471641121827</v>
      </c>
      <c r="CI140" s="26">
        <f>CH140/$CH$162</f>
        <v>1.8740425768043925E-2</v>
      </c>
      <c r="CJ140" s="47">
        <f>CI140 * $CG$162</f>
        <v>120.44471641121827</v>
      </c>
      <c r="CK140" s="48">
        <f>IF(CA140&gt;0,V140,W140)</f>
        <v>46.410921739199196</v>
      </c>
      <c r="CL140" s="60">
        <f>CJ140/CK140</f>
        <v>2.5951804423976625</v>
      </c>
      <c r="CM140" s="65">
        <f>N140</f>
        <v>0</v>
      </c>
      <c r="CN140" s="73">
        <f>BT140+BV140</f>
        <v>4185</v>
      </c>
      <c r="CO140">
        <f>E140/$E$162</f>
        <v>9.1261052348127463E-3</v>
      </c>
      <c r="CP140">
        <f>MAX(0,L140)</f>
        <v>0.94939300460756304</v>
      </c>
      <c r="CQ140">
        <f>CP140/$CP$162</f>
        <v>1.0635941705700463E-2</v>
      </c>
      <c r="CR140">
        <f>CO140*CQ140*AO140</f>
        <v>9.7064723277556206E-5</v>
      </c>
      <c r="CS140">
        <f>CR140/$CR$162</f>
        <v>2.1142892907542597E-2</v>
      </c>
      <c r="CT140" s="1">
        <f>$CT$164*CS140</f>
        <v>1720.5240532441862</v>
      </c>
      <c r="CU140" s="84">
        <v>1505</v>
      </c>
      <c r="CV140" s="1">
        <f>CT140-CU140</f>
        <v>215.52405324418623</v>
      </c>
      <c r="CW140">
        <f>CU140/CT140</f>
        <v>0.87473348434867948</v>
      </c>
    </row>
    <row r="141" spans="1:101" x14ac:dyDescent="0.2">
      <c r="A141" s="31" t="s">
        <v>189</v>
      </c>
      <c r="B141">
        <v>1</v>
      </c>
      <c r="C141">
        <v>1</v>
      </c>
      <c r="D141">
        <v>0.50898921294446597</v>
      </c>
      <c r="E141">
        <v>0.49101078705553303</v>
      </c>
      <c r="F141">
        <v>0.53436630909813199</v>
      </c>
      <c r="G141">
        <v>0.13627334127929999</v>
      </c>
      <c r="H141">
        <v>0.107814458838278</v>
      </c>
      <c r="I141">
        <v>0.20727120768909299</v>
      </c>
      <c r="J141">
        <v>0.14948857176973701</v>
      </c>
      <c r="K141">
        <v>0.20084752742460299</v>
      </c>
      <c r="L141">
        <v>0.78562926315020898</v>
      </c>
      <c r="M141">
        <v>-0.32172731004821398</v>
      </c>
      <c r="N141" s="21">
        <v>0</v>
      </c>
      <c r="O141">
        <v>1.0026170474759499</v>
      </c>
      <c r="P141">
        <v>0.99653050550667499</v>
      </c>
      <c r="Q141">
        <v>0.998839544223175</v>
      </c>
      <c r="R141">
        <v>0.99589848012723303</v>
      </c>
      <c r="S141">
        <v>105.02999877929599</v>
      </c>
      <c r="T141" s="27">
        <f>IF(C141,P141,R141)</f>
        <v>0.99653050550667499</v>
      </c>
      <c r="U141" s="27">
        <f>IF(D141 = 0,O141,Q141)</f>
        <v>0.998839544223175</v>
      </c>
      <c r="V141" s="39">
        <f>S141*T141^(1-N141)</f>
        <v>104.6655977768973</v>
      </c>
      <c r="W141" s="38">
        <f>S141*U141^(N141+1)</f>
        <v>104.90811611047263</v>
      </c>
      <c r="X141" s="44">
        <f>0.5 * (D141-MAX($D$3:$D$161))/(MIN($D$3:$D$161)-MAX($D$3:$D$161)) + 0.75</f>
        <v>0.99928832858885752</v>
      </c>
      <c r="Y141" s="44">
        <f>AVERAGE(D141, F141, G141, H141, I141, J141, K141)</f>
        <v>0.26357866129194413</v>
      </c>
      <c r="Z141" s="22">
        <f>AI141^N141</f>
        <v>1</v>
      </c>
      <c r="AA141" s="22">
        <f>(Z141+AB141)/2</f>
        <v>1</v>
      </c>
      <c r="AB141" s="22">
        <f>AM141^N141</f>
        <v>1</v>
      </c>
      <c r="AC141" s="22">
        <v>1</v>
      </c>
      <c r="AD141" s="22">
        <v>1</v>
      </c>
      <c r="AE141" s="22">
        <v>1</v>
      </c>
      <c r="AF141" s="22">
        <f>PERCENTILE($L$2:$L$161, 0.05)</f>
        <v>3.1959274844086248E-2</v>
      </c>
      <c r="AG141" s="22">
        <f>PERCENTILE($L$2:$L$161, 0.95)</f>
        <v>0.96084751578162397</v>
      </c>
      <c r="AH141" s="22">
        <f>MIN(MAX(L141,AF141), AG141)</f>
        <v>0.78562926315020898</v>
      </c>
      <c r="AI141" s="22">
        <f>AH141-$AH$162+1</f>
        <v>1.7536699883061226</v>
      </c>
      <c r="AJ141" s="22">
        <f>PERCENTILE($M$2:$M$161, 0.02)</f>
        <v>-1.0036119965489139</v>
      </c>
      <c r="AK141" s="22">
        <f>PERCENTILE($M$2:$M$161, 0.98)</f>
        <v>1.7030888460407052</v>
      </c>
      <c r="AL141" s="22">
        <f>MIN(MAX(M141,AJ141), AK141)</f>
        <v>-0.32172731004821398</v>
      </c>
      <c r="AM141" s="22">
        <f>AL141-$AL$162 + 1</f>
        <v>1.6818846865007</v>
      </c>
      <c r="AN141" s="46">
        <v>1</v>
      </c>
      <c r="AO141" s="49">
        <v>1</v>
      </c>
      <c r="AP141" s="49">
        <v>1</v>
      </c>
      <c r="AQ141" s="21">
        <v>1</v>
      </c>
      <c r="AR141" s="17">
        <f>(AI141^4)*AB141*AE141*AN141</f>
        <v>9.4578294599669661</v>
      </c>
      <c r="AS141" s="17">
        <f>(AM141^4) *Z141*AC141*AO141</f>
        <v>8.0017479160067921</v>
      </c>
      <c r="AT141" s="17">
        <f>(AM141^4)*AA141*AP141*AQ141</f>
        <v>8.0017479160067921</v>
      </c>
      <c r="AU141" s="17">
        <f>MIN(AR141, 0.05*AR$162)</f>
        <v>9.4578294599669661</v>
      </c>
      <c r="AV141" s="17">
        <f>MIN(AS141, 0.05*AS$162)</f>
        <v>8.0017479160067921</v>
      </c>
      <c r="AW141" s="17">
        <f>MIN(AT141, 0.05*AT$162)</f>
        <v>8.0017479160067921</v>
      </c>
      <c r="AX141" s="14">
        <f>AU141/$AU$162</f>
        <v>2.1922241095537757E-2</v>
      </c>
      <c r="AY141" s="14">
        <f>AV141/$AV$162</f>
        <v>2.2409385329187747E-3</v>
      </c>
      <c r="AZ141" s="62">
        <f>AW141/$AW$162</f>
        <v>1.7815287606211911E-3</v>
      </c>
      <c r="BA141" s="21">
        <f>N141</f>
        <v>0</v>
      </c>
      <c r="BB141" s="84">
        <v>2626</v>
      </c>
      <c r="BC141" s="15">
        <f>$D$168*AX141</f>
        <v>3010.6471363734868</v>
      </c>
      <c r="BD141" s="19">
        <f>BC141-BB141</f>
        <v>384.64713637348677</v>
      </c>
      <c r="BE141" s="58">
        <f>(IF(BD141 &gt; 0, V141, W141))</f>
        <v>104.6655977768973</v>
      </c>
      <c r="BF141" s="58">
        <f>IF(BD141&gt;0, S141*(T141^(2-N141)), S141*(U141^(N141 + 2)))</f>
        <v>104.30246106176978</v>
      </c>
      <c r="BG141" s="46">
        <f>BD141/BE141</f>
        <v>3.6750101709005807</v>
      </c>
      <c r="BH141" s="59">
        <f>BB141/BC141</f>
        <v>0.87223772200789418</v>
      </c>
      <c r="BI141" s="84">
        <v>0</v>
      </c>
      <c r="BJ141" s="84">
        <v>0</v>
      </c>
      <c r="BK141" s="84">
        <v>0</v>
      </c>
      <c r="BL141" s="10">
        <f>SUM(BI141:BK141)</f>
        <v>0</v>
      </c>
      <c r="BM141" s="15">
        <f>AY141*$D$167</f>
        <v>427.9744410168276</v>
      </c>
      <c r="BN141" s="9">
        <f>BM141-BL141</f>
        <v>427.9744410168276</v>
      </c>
      <c r="BO141" s="48">
        <f>IF(BN141&gt;0,V141,W141)</f>
        <v>104.6655977768973</v>
      </c>
      <c r="BP141" s="48">
        <f xml:space="preserve"> IF(BN141 &gt;0, S141*T141^(2-N141), S141*U141^(N141+2))</f>
        <v>104.30246106176978</v>
      </c>
      <c r="BQ141" s="48">
        <f>IF(BN141&gt;0, S141*T141^(3-N141), S141*U141^(N141+3))</f>
        <v>103.94058424747573</v>
      </c>
      <c r="BR141" s="46">
        <f>BN141/BP141</f>
        <v>4.1032055874824804</v>
      </c>
      <c r="BS141" s="59">
        <f>BL141/BM141</f>
        <v>0</v>
      </c>
      <c r="BT141" s="16">
        <f>BB141+BL141+BV141</f>
        <v>2626</v>
      </c>
      <c r="BU141" s="64">
        <f>BC141+BM141+BW141</f>
        <v>3456.4956554456271</v>
      </c>
      <c r="BV141" s="84">
        <v>0</v>
      </c>
      <c r="BW141" s="15">
        <f>AZ141*$D$170</f>
        <v>17.87407805531241</v>
      </c>
      <c r="BX141" s="37">
        <f>BW141-BV141</f>
        <v>17.87407805531241</v>
      </c>
      <c r="BY141" s="51">
        <f>BX141*(BX141&lt;&gt;0)</f>
        <v>17.87407805531241</v>
      </c>
      <c r="BZ141" s="26">
        <f>BY141/$BY$162</f>
        <v>1.3985976569102047E-2</v>
      </c>
      <c r="CA141" s="47">
        <f>BZ141 * $BX$162</f>
        <v>17.87407805531241</v>
      </c>
      <c r="CB141" s="48">
        <f>IF(CA141&gt;0, V141, W141)</f>
        <v>104.6655977768973</v>
      </c>
      <c r="CC141" s="48">
        <f>IF(BX141&gt;0, S141*T141^(2-N141), S141*U141^(N141+2))</f>
        <v>104.30246106176978</v>
      </c>
      <c r="CD141" s="60">
        <f>CA141/CB141</f>
        <v>0.17077319037925306</v>
      </c>
      <c r="CE141" s="61">
        <v>0</v>
      </c>
      <c r="CF141" s="15">
        <f>AZ141*$CE$165</f>
        <v>11.449885344512396</v>
      </c>
      <c r="CG141" s="37">
        <f>CF141-CE141</f>
        <v>11.449885344512396</v>
      </c>
      <c r="CH141" s="51">
        <f>CG141*(CG141&lt;&gt;0)</f>
        <v>11.449885344512396</v>
      </c>
      <c r="CI141" s="26">
        <f>CH141/$CH$162</f>
        <v>1.7815287606211916E-3</v>
      </c>
      <c r="CJ141" s="47">
        <f>CI141 * $CG$162</f>
        <v>11.449885344512396</v>
      </c>
      <c r="CK141" s="48">
        <f>IF(CA141&gt;0,V141,W141)</f>
        <v>104.6655977768973</v>
      </c>
      <c r="CL141" s="60">
        <f>CJ141/CK141</f>
        <v>0.10939492620028501</v>
      </c>
      <c r="CM141" s="65">
        <f>N141</f>
        <v>0</v>
      </c>
      <c r="CN141" s="73">
        <f>BT141+BV141</f>
        <v>2626</v>
      </c>
      <c r="CO141">
        <f>E141/$E$162</f>
        <v>8.860829856733898E-3</v>
      </c>
      <c r="CP141">
        <f>MAX(0,L141)</f>
        <v>0.78562926315020898</v>
      </c>
      <c r="CQ141">
        <f>CP141/$CP$162</f>
        <v>8.8013151609559141E-3</v>
      </c>
      <c r="CR141">
        <f>CO141*CQ141*AO141</f>
        <v>7.7986956156722871E-5</v>
      </c>
      <c r="CS141">
        <f>CR141/$CR$162</f>
        <v>1.6987323576783651E-2</v>
      </c>
      <c r="CT141" s="1">
        <f>$CT$164*CS141</f>
        <v>1382.3604433843464</v>
      </c>
      <c r="CU141" s="84">
        <v>1260</v>
      </c>
      <c r="CV141" s="1">
        <f>CT141-CU141</f>
        <v>122.36044338434635</v>
      </c>
      <c r="CW141">
        <f>CU141/CT141</f>
        <v>0.91148441495853361</v>
      </c>
    </row>
    <row r="142" spans="1:101" x14ac:dyDescent="0.2">
      <c r="A142" s="31" t="s">
        <v>119</v>
      </c>
      <c r="B142">
        <v>1</v>
      </c>
      <c r="C142">
        <v>1</v>
      </c>
      <c r="D142">
        <v>0.80036630036629997</v>
      </c>
      <c r="E142">
        <v>0.19963369963369901</v>
      </c>
      <c r="F142">
        <v>0.89043583535108894</v>
      </c>
      <c r="G142">
        <v>0.29661016949152502</v>
      </c>
      <c r="H142">
        <v>0.206806282722513</v>
      </c>
      <c r="I142">
        <v>0.46596858638743399</v>
      </c>
      <c r="J142">
        <v>0.31042749751954801</v>
      </c>
      <c r="K142">
        <v>0.39941765597626699</v>
      </c>
      <c r="L142">
        <v>0.469662726731154</v>
      </c>
      <c r="M142">
        <v>-1.6957187237678199E-2</v>
      </c>
      <c r="N142" s="21">
        <v>0</v>
      </c>
      <c r="O142">
        <v>1.0052114482859</v>
      </c>
      <c r="P142">
        <v>0.98882290659890604</v>
      </c>
      <c r="Q142">
        <v>1.00545945557955</v>
      </c>
      <c r="R142">
        <v>0.98462225192735997</v>
      </c>
      <c r="S142">
        <v>54.020000457763601</v>
      </c>
      <c r="T142" s="27">
        <f>IF(C142,P142,R142)</f>
        <v>0.98882290659890604</v>
      </c>
      <c r="U142" s="27">
        <f>IF(D142 = 0,O142,Q142)</f>
        <v>1.00545945557955</v>
      </c>
      <c r="V142" s="39">
        <f>S142*T142^(1-N142)</f>
        <v>53.416213867120035</v>
      </c>
      <c r="W142" s="38">
        <f>S142*U142^(N142+1)</f>
        <v>54.314920250670028</v>
      </c>
      <c r="X142" s="44">
        <f>0.5 * (D142-MAX($D$3:$D$161))/(MIN($D$3:$D$161)-MAX($D$3:$D$161)) + 0.75</f>
        <v>0.85099291382333286</v>
      </c>
      <c r="Y142" s="44">
        <f>AVERAGE(D142, F142, G142, H142, I142, J142, K142)</f>
        <v>0.48143318968781085</v>
      </c>
      <c r="Z142" s="22">
        <f>AI142^N142</f>
        <v>1</v>
      </c>
      <c r="AA142" s="22">
        <f>(Z142+AB142)/2</f>
        <v>1</v>
      </c>
      <c r="AB142" s="22">
        <f>AM142^N142</f>
        <v>1</v>
      </c>
      <c r="AC142" s="22">
        <v>1</v>
      </c>
      <c r="AD142" s="22">
        <v>1</v>
      </c>
      <c r="AE142" s="22">
        <v>1</v>
      </c>
      <c r="AF142" s="22">
        <f>PERCENTILE($L$2:$L$161, 0.05)</f>
        <v>3.1959274844086248E-2</v>
      </c>
      <c r="AG142" s="22">
        <f>PERCENTILE($L$2:$L$161, 0.95)</f>
        <v>0.96084751578162397</v>
      </c>
      <c r="AH142" s="22">
        <f>MIN(MAX(L142,AF142), AG142)</f>
        <v>0.469662726731154</v>
      </c>
      <c r="AI142" s="22">
        <f>AH142-$AH$162+1</f>
        <v>1.4377034518870677</v>
      </c>
      <c r="AJ142" s="22">
        <f>PERCENTILE($M$2:$M$161, 0.02)</f>
        <v>-1.0036119965489139</v>
      </c>
      <c r="AK142" s="22">
        <f>PERCENTILE($M$2:$M$161, 0.98)</f>
        <v>1.7030888460407052</v>
      </c>
      <c r="AL142" s="22">
        <f>MIN(MAX(M142,AJ142), AK142)</f>
        <v>-1.6957187237678199E-2</v>
      </c>
      <c r="AM142" s="22">
        <f>AL142-$AL$162 + 1</f>
        <v>1.9866548093112355</v>
      </c>
      <c r="AN142" s="46">
        <v>1</v>
      </c>
      <c r="AO142" s="49">
        <v>1</v>
      </c>
      <c r="AP142" s="49">
        <v>1</v>
      </c>
      <c r="AQ142" s="21">
        <v>1</v>
      </c>
      <c r="AR142" s="17">
        <f>(AI142^4)*AB142*AE142*AN142</f>
        <v>4.2724526852352369</v>
      </c>
      <c r="AS142" s="17">
        <f>(AM142^4) *Z142*AC142*AO142</f>
        <v>15.577209174826166</v>
      </c>
      <c r="AT142" s="17">
        <f>(AM142^4)*AA142*AP142*AQ142</f>
        <v>15.577209174826166</v>
      </c>
      <c r="AU142" s="17">
        <f>MIN(AR142, 0.05*AR$162)</f>
        <v>4.2724526852352369</v>
      </c>
      <c r="AV142" s="17">
        <f>MIN(AS142, 0.05*AS$162)</f>
        <v>15.577209174826166</v>
      </c>
      <c r="AW142" s="17">
        <f>MIN(AT142, 0.05*AT$162)</f>
        <v>15.577209174826166</v>
      </c>
      <c r="AX142" s="14">
        <f>AU142/$AU$162</f>
        <v>9.9030901573617172E-3</v>
      </c>
      <c r="AY142" s="14">
        <f>AV142/$AV$162</f>
        <v>4.3624928755096508E-3</v>
      </c>
      <c r="AZ142" s="62">
        <f>AW142/$AW$162</f>
        <v>3.4681480154668686E-3</v>
      </c>
      <c r="BA142" s="21">
        <f>N142</f>
        <v>0</v>
      </c>
      <c r="BB142" s="84">
        <v>1405</v>
      </c>
      <c r="BC142" s="15">
        <f>$D$168*AX142</f>
        <v>1360.0210805809568</v>
      </c>
      <c r="BD142" s="19">
        <f>BC142-BB142</f>
        <v>-44.978919419043223</v>
      </c>
      <c r="BE142" s="58">
        <f>(IF(BD142 &gt; 0, V142, W142))</f>
        <v>54.314920250670028</v>
      </c>
      <c r="BF142" s="58">
        <f>IF(BD142&gt;0, S142*(T142^(2-N142)), S142*(U142^(N142 + 2)))</f>
        <v>54.611450145085357</v>
      </c>
      <c r="BG142" s="46">
        <f>BD142/BE142</f>
        <v>-0.82811351303582859</v>
      </c>
      <c r="BH142" s="59">
        <f>BB142/BC142</f>
        <v>1.0330722222333713</v>
      </c>
      <c r="BI142" s="84">
        <v>54</v>
      </c>
      <c r="BJ142" s="84">
        <v>1891</v>
      </c>
      <c r="BK142" s="84">
        <v>54</v>
      </c>
      <c r="BL142" s="10">
        <f>SUM(BI142:BK142)</f>
        <v>1999</v>
      </c>
      <c r="BM142" s="15">
        <f>AY142*$D$167</f>
        <v>833.14888936483317</v>
      </c>
      <c r="BN142" s="9">
        <f>BM142-BL142</f>
        <v>-1165.8511106351668</v>
      </c>
      <c r="BO142" s="48">
        <f>IF(BN142&gt;0,V142,W142)</f>
        <v>54.314920250670028</v>
      </c>
      <c r="BP142" s="48">
        <f xml:space="preserve"> IF(BN142 &gt;0, S142*T142^(2-N142), S142*U142^(N142+2))</f>
        <v>54.611450145085357</v>
      </c>
      <c r="BQ142" s="48">
        <f>IF(BN142&gt;0, S142*T142^(3-N142), S142*U142^(N142+3))</f>
        <v>54.909598931287263</v>
      </c>
      <c r="BR142" s="46">
        <f>BN142/BP142</f>
        <v>-21.348107540412663</v>
      </c>
      <c r="BS142" s="59">
        <f>BL142/BM142</f>
        <v>2.399331050568855</v>
      </c>
      <c r="BT142" s="16">
        <f>BB142+BL142+BV142</f>
        <v>3512</v>
      </c>
      <c r="BU142" s="64">
        <f>BC142+BM142+BW142</f>
        <v>2227.965898984969</v>
      </c>
      <c r="BV142" s="84">
        <v>108</v>
      </c>
      <c r="BW142" s="15">
        <f>AZ142*$D$170</f>
        <v>34.795929039179093</v>
      </c>
      <c r="BX142" s="37">
        <f>BW142-BV142</f>
        <v>-73.2040709608209</v>
      </c>
      <c r="BY142" s="51">
        <f>BX142*(BX142&lt;&gt;0)</f>
        <v>-73.2040709608209</v>
      </c>
      <c r="BZ142" s="26">
        <f>BY142/$BY$162</f>
        <v>-5.728018072051716E-2</v>
      </c>
      <c r="CA142" s="47">
        <f>BZ142 * $BX$162</f>
        <v>-73.2040709608209</v>
      </c>
      <c r="CB142" s="48">
        <f>IF(CA142&gt;0, V142, W142)</f>
        <v>54.314920250670028</v>
      </c>
      <c r="CC142" s="48">
        <f>IF(BX142&gt;0, S142*T142^(2-N142), S142*U142^(N142+2))</f>
        <v>54.611450145085357</v>
      </c>
      <c r="CD142" s="60">
        <f>CA142/CB142</f>
        <v>-1.3477709370275262</v>
      </c>
      <c r="CE142" s="61">
        <v>0</v>
      </c>
      <c r="CF142" s="15">
        <f>AZ142*$CE$165</f>
        <v>22.289787295405564</v>
      </c>
      <c r="CG142" s="37">
        <f>CF142-CE142</f>
        <v>22.289787295405564</v>
      </c>
      <c r="CH142" s="51">
        <f>CG142*(CG142&lt;&gt;0)</f>
        <v>22.289787295405564</v>
      </c>
      <c r="CI142" s="26">
        <f>CH142/$CH$162</f>
        <v>3.4681480154668694E-3</v>
      </c>
      <c r="CJ142" s="47">
        <f>CI142 * $CG$162</f>
        <v>22.289787295405564</v>
      </c>
      <c r="CK142" s="48">
        <f>IF(CA142&gt;0,V142,W142)</f>
        <v>54.314920250670028</v>
      </c>
      <c r="CL142" s="60">
        <f>CJ142/CK142</f>
        <v>0.41038055828003533</v>
      </c>
      <c r="CM142" s="65">
        <f>N142</f>
        <v>0</v>
      </c>
      <c r="CN142" s="73">
        <f>BT142+BV142</f>
        <v>3620</v>
      </c>
      <c r="CO142">
        <f>E142/$E$162</f>
        <v>3.602609744548165E-3</v>
      </c>
      <c r="CP142">
        <f>MAX(0,L142)</f>
        <v>0.469662726731154</v>
      </c>
      <c r="CQ142">
        <f>CP142/$CP$162</f>
        <v>5.2615780383990906E-3</v>
      </c>
      <c r="CR142">
        <f>CO142*CQ142*AO142</f>
        <v>1.8955412312837183E-5</v>
      </c>
      <c r="CS142">
        <f>CR142/$CR$162</f>
        <v>4.128917685188512E-3</v>
      </c>
      <c r="CT142" s="1">
        <f>$CT$164*CS142</f>
        <v>335.99480554990038</v>
      </c>
      <c r="CU142" s="84">
        <v>0</v>
      </c>
      <c r="CV142" s="1">
        <f>CT142-CU142</f>
        <v>335.99480554990038</v>
      </c>
      <c r="CW142">
        <f>CU142/CT142</f>
        <v>0</v>
      </c>
    </row>
    <row r="143" spans="1:101" x14ac:dyDescent="0.2">
      <c r="A143" s="31" t="s">
        <v>120</v>
      </c>
      <c r="B143">
        <v>0</v>
      </c>
      <c r="C143">
        <v>0</v>
      </c>
      <c r="D143">
        <v>0.90905134899912898</v>
      </c>
      <c r="E143">
        <v>9.0948651000870295E-2</v>
      </c>
      <c r="F143">
        <v>0.482698961937716</v>
      </c>
      <c r="G143">
        <v>0.81920415224913401</v>
      </c>
      <c r="H143">
        <v>0.96709323583180895</v>
      </c>
      <c r="I143">
        <v>0.69287020109689201</v>
      </c>
      <c r="J143">
        <v>0.81857808716714997</v>
      </c>
      <c r="K143">
        <v>0.71745916009245203</v>
      </c>
      <c r="L143">
        <v>0.30568917870413698</v>
      </c>
      <c r="M143">
        <v>0.90232123222474003</v>
      </c>
      <c r="N143" s="21">
        <v>0</v>
      </c>
      <c r="O143">
        <v>1</v>
      </c>
      <c r="P143">
        <v>1.0055865778919599</v>
      </c>
      <c r="Q143">
        <v>1.0037883408046999</v>
      </c>
      <c r="R143">
        <v>1.0055865778919599</v>
      </c>
      <c r="S143">
        <v>0</v>
      </c>
      <c r="T143" s="27">
        <f>IF(C143,P143,R143)</f>
        <v>1.0055865778919599</v>
      </c>
      <c r="U143" s="27">
        <f>IF(D143 = 0,O143,Q143)</f>
        <v>1.0037883408046999</v>
      </c>
      <c r="V143" s="39">
        <f>S143*T143^(1-N143)</f>
        <v>0</v>
      </c>
      <c r="W143" s="38">
        <f>S143*U143^(N143+1)</f>
        <v>0</v>
      </c>
      <c r="X143" s="44">
        <f>0.5 * (D143-MAX($D$3:$D$161))/(MIN($D$3:$D$161)-MAX($D$3:$D$161)) + 0.75</f>
        <v>0.79567801412264738</v>
      </c>
      <c r="Y143" s="44">
        <f>AVERAGE(D143, F143, G143, H143, I143, J143, K143)</f>
        <v>0.7724221639106118</v>
      </c>
      <c r="Z143" s="22">
        <f>AI143^N143</f>
        <v>1</v>
      </c>
      <c r="AA143" s="22">
        <f>(Z143+AB143)/2</f>
        <v>1</v>
      </c>
      <c r="AB143" s="22">
        <f>AM143^N143</f>
        <v>1</v>
      </c>
      <c r="AC143" s="22">
        <v>1</v>
      </c>
      <c r="AD143" s="22">
        <v>1</v>
      </c>
      <c r="AE143" s="22">
        <v>1</v>
      </c>
      <c r="AF143" s="22">
        <f>PERCENTILE($L$2:$L$161, 0.05)</f>
        <v>3.1959274844086248E-2</v>
      </c>
      <c r="AG143" s="22">
        <f>PERCENTILE($L$2:$L$161, 0.95)</f>
        <v>0.96084751578162397</v>
      </c>
      <c r="AH143" s="22">
        <f>MIN(MAX(L143,AF143), AG143)</f>
        <v>0.30568917870413698</v>
      </c>
      <c r="AI143" s="22">
        <f>AH143-$AH$162+1</f>
        <v>1.2737299038600507</v>
      </c>
      <c r="AJ143" s="22">
        <f>PERCENTILE($M$2:$M$161, 0.02)</f>
        <v>-1.0036119965489139</v>
      </c>
      <c r="AK143" s="22">
        <f>PERCENTILE($M$2:$M$161, 0.98)</f>
        <v>1.7030888460407052</v>
      </c>
      <c r="AL143" s="22">
        <f>MIN(MAX(M143,AJ143), AK143)</f>
        <v>0.90232123222474003</v>
      </c>
      <c r="AM143" s="22">
        <f>AL143-$AL$162 + 1</f>
        <v>2.9059332287736539</v>
      </c>
      <c r="AN143" s="21">
        <v>0</v>
      </c>
      <c r="AO143" s="21">
        <v>0</v>
      </c>
      <c r="AP143" s="21">
        <v>0</v>
      </c>
      <c r="AQ143" s="21">
        <v>1</v>
      </c>
      <c r="AR143" s="17">
        <f>(AI143^4)*AB143*AE143*AN143</f>
        <v>0</v>
      </c>
      <c r="AS143" s="17">
        <f>(AM143^4) *Z143*AC143*AO143</f>
        <v>0</v>
      </c>
      <c r="AT143" s="17">
        <f>(AM143^4)*AA143*AP143*AQ143</f>
        <v>0</v>
      </c>
      <c r="AU143" s="17">
        <f>MIN(AR143, 0.05*AR$162)</f>
        <v>0</v>
      </c>
      <c r="AV143" s="17">
        <f>MIN(AS143, 0.05*AS$162)</f>
        <v>0</v>
      </c>
      <c r="AW143" s="17">
        <f>MIN(AT143, 0.05*AT$162)</f>
        <v>0</v>
      </c>
      <c r="AX143" s="14">
        <f>AU143/$AU$162</f>
        <v>0</v>
      </c>
      <c r="AY143" s="14">
        <f>AV143/$AV$162</f>
        <v>0</v>
      </c>
      <c r="AZ143" s="62">
        <f>AW143/$AW$162</f>
        <v>0</v>
      </c>
      <c r="BA143" s="21">
        <f>N143</f>
        <v>0</v>
      </c>
      <c r="BB143" s="84">
        <v>0</v>
      </c>
      <c r="BC143" s="15">
        <f>$D$168*AX143</f>
        <v>0</v>
      </c>
      <c r="BD143" s="19">
        <f>BC143-BB143</f>
        <v>0</v>
      </c>
      <c r="BE143" s="58">
        <f>(IF(BD143 &gt; 0, V143, W143))</f>
        <v>0</v>
      </c>
      <c r="BF143" s="58">
        <f>IF(BD143&gt;0, S143*(T143^(2-N143)), S143*(U143^(N143 + 2)))</f>
        <v>0</v>
      </c>
      <c r="BG143" s="46" t="e">
        <f>BD143/BE143</f>
        <v>#DIV/0!</v>
      </c>
      <c r="BH143" s="59" t="e">
        <f>BB143/BC143</f>
        <v>#DIV/0!</v>
      </c>
      <c r="BI143" s="84">
        <v>0</v>
      </c>
      <c r="BJ143" s="84">
        <v>0</v>
      </c>
      <c r="BK143" s="84">
        <v>0</v>
      </c>
      <c r="BL143" s="10">
        <f>SUM(BI143:BK143)</f>
        <v>0</v>
      </c>
      <c r="BM143" s="15">
        <f>AY143*$D$167</f>
        <v>0</v>
      </c>
      <c r="BN143" s="9">
        <f>BM143-BL143</f>
        <v>0</v>
      </c>
      <c r="BO143" s="48">
        <f>IF(BN143&gt;0,V143,W143)</f>
        <v>0</v>
      </c>
      <c r="BP143" s="48">
        <f xml:space="preserve"> IF(BN143 &gt;0, S143*T143^(2-N143), S143*U143^(N143+2))</f>
        <v>0</v>
      </c>
      <c r="BQ143" s="48">
        <f>IF(BN143&gt;0, S143*T143^(3-N143), S143*U143^(N143+3))</f>
        <v>0</v>
      </c>
      <c r="BR143" s="46" t="e">
        <f>BN143/BP143</f>
        <v>#DIV/0!</v>
      </c>
      <c r="BS143" s="59" t="e">
        <f>BL143/BM143</f>
        <v>#DIV/0!</v>
      </c>
      <c r="BT143" s="16">
        <f>BB143+BL143+BV143</f>
        <v>0</v>
      </c>
      <c r="BU143" s="64">
        <f>BC143+BM143+BW143</f>
        <v>0</v>
      </c>
      <c r="BV143" s="84">
        <v>0</v>
      </c>
      <c r="BW143" s="15">
        <f>AZ143*$D$170</f>
        <v>0</v>
      </c>
      <c r="BX143" s="37">
        <f>BW143-BV143</f>
        <v>0</v>
      </c>
      <c r="BY143" s="51">
        <f>BX143*(BX143&lt;&gt;0)</f>
        <v>0</v>
      </c>
      <c r="BZ143" s="26">
        <f>BY143/$BY$162</f>
        <v>0</v>
      </c>
      <c r="CA143" s="47">
        <f>BZ143 * $BX$162</f>
        <v>0</v>
      </c>
      <c r="CB143" s="48">
        <f>IF(CA143&gt;0, V143, W143)</f>
        <v>0</v>
      </c>
      <c r="CC143" s="48">
        <f>IF(BX143&gt;0, S143*T143^(2-N143), S143*U143^(N143+2))</f>
        <v>0</v>
      </c>
      <c r="CD143" s="60" t="e">
        <f>CA143/CB143</f>
        <v>#DIV/0!</v>
      </c>
      <c r="CE143" s="61">
        <v>0</v>
      </c>
      <c r="CF143" s="15">
        <f>AZ143*$CE$165</f>
        <v>0</v>
      </c>
      <c r="CG143" s="37">
        <f>CF143-CE143</f>
        <v>0</v>
      </c>
      <c r="CH143" s="51">
        <f>CG143*(CG143&lt;&gt;0)</f>
        <v>0</v>
      </c>
      <c r="CI143" s="26">
        <f>CH143/$CH$162</f>
        <v>0</v>
      </c>
      <c r="CJ143" s="47">
        <f>CI143 * $CG$162</f>
        <v>0</v>
      </c>
      <c r="CK143" s="48">
        <f>IF(CA143&gt;0,V143,W143)</f>
        <v>0</v>
      </c>
      <c r="CL143" s="60" t="e">
        <f>CJ143/CK143</f>
        <v>#DIV/0!</v>
      </c>
      <c r="CM143" s="65">
        <f>N143</f>
        <v>0</v>
      </c>
      <c r="CN143" s="73">
        <f>BT143+BV143</f>
        <v>0</v>
      </c>
      <c r="CO143">
        <f>E143/$E$162</f>
        <v>1.6412684679512717E-3</v>
      </c>
      <c r="CP143">
        <f>MAX(0,L143)</f>
        <v>0.30568917870413698</v>
      </c>
      <c r="CQ143">
        <f>CP143/$CP$162</f>
        <v>3.4246010545491562E-3</v>
      </c>
      <c r="CR143">
        <f>CO143*CQ143*AO143</f>
        <v>0</v>
      </c>
      <c r="CS143">
        <f>CR143/$CR$162</f>
        <v>0</v>
      </c>
      <c r="CT143" s="1">
        <f>$CT$164*CS143</f>
        <v>0</v>
      </c>
      <c r="CU143" s="84">
        <v>0</v>
      </c>
      <c r="CV143" s="1">
        <f>CT143-CU143</f>
        <v>0</v>
      </c>
      <c r="CW143" t="e">
        <f>CU143/CT143</f>
        <v>#DIV/0!</v>
      </c>
    </row>
    <row r="144" spans="1:101" x14ac:dyDescent="0.2">
      <c r="A144" s="31" t="s">
        <v>190</v>
      </c>
      <c r="B144">
        <v>1</v>
      </c>
      <c r="C144">
        <v>1</v>
      </c>
      <c r="D144">
        <v>0.30403515781062701</v>
      </c>
      <c r="E144">
        <v>0.69596484218937205</v>
      </c>
      <c r="F144">
        <v>0.31346841477949899</v>
      </c>
      <c r="G144">
        <v>0.97814858959078199</v>
      </c>
      <c r="H144">
        <v>9.8203092352695295E-2</v>
      </c>
      <c r="I144">
        <v>0.20518178019222699</v>
      </c>
      <c r="J144">
        <v>0.14194888273356601</v>
      </c>
      <c r="K144">
        <v>0.28035973736179198</v>
      </c>
      <c r="L144">
        <v>0.76673695666308594</v>
      </c>
      <c r="M144">
        <v>-0.36765361903682198</v>
      </c>
      <c r="N144" s="21">
        <v>0</v>
      </c>
      <c r="O144">
        <v>1.01659169907573</v>
      </c>
      <c r="P144">
        <v>0.98594454767550899</v>
      </c>
      <c r="Q144">
        <v>1.0086665730657101</v>
      </c>
      <c r="R144">
        <v>0.99776280537583095</v>
      </c>
      <c r="S144">
        <v>316.760009765625</v>
      </c>
      <c r="T144" s="27">
        <f>IF(C144,P144,R144)</f>
        <v>0.98594454767550899</v>
      </c>
      <c r="U144" s="27">
        <f>IF(D144 = 0,O144,Q144)</f>
        <v>1.0086665730657101</v>
      </c>
      <c r="V144" s="39">
        <f>S144*T144^(1-N144)</f>
        <v>312.30780455005896</v>
      </c>
      <c r="W144" s="38">
        <f>S144*U144^(N144+1)</f>
        <v>319.50523353455384</v>
      </c>
      <c r="X144" s="44">
        <f>0.5 * (D144-MAX($D$3:$D$161))/(MIN($D$3:$D$161)-MAX($D$3:$D$161)) + 0.75</f>
        <v>1.1035990239934934</v>
      </c>
      <c r="Y144" s="44">
        <f>AVERAGE(D144, F144, G144, H144, I144, J144, K144)</f>
        <v>0.33162080783159836</v>
      </c>
      <c r="Z144" s="22">
        <f>AI144^N144</f>
        <v>1</v>
      </c>
      <c r="AA144" s="22">
        <f>(Z144+AB144)/2</f>
        <v>1</v>
      </c>
      <c r="AB144" s="22">
        <f>AM144^N144</f>
        <v>1</v>
      </c>
      <c r="AC144" s="22">
        <v>1</v>
      </c>
      <c r="AD144" s="22">
        <v>1</v>
      </c>
      <c r="AE144" s="22">
        <v>1</v>
      </c>
      <c r="AF144" s="22">
        <f>PERCENTILE($L$2:$L$161, 0.05)</f>
        <v>3.1959274844086248E-2</v>
      </c>
      <c r="AG144" s="22">
        <f>PERCENTILE($L$2:$L$161, 0.95)</f>
        <v>0.96084751578162397</v>
      </c>
      <c r="AH144" s="22">
        <f>MIN(MAX(L144,AF144), AG144)</f>
        <v>0.76673695666308594</v>
      </c>
      <c r="AI144" s="22">
        <f>AH144-$AH$162+1</f>
        <v>1.7347776818189997</v>
      </c>
      <c r="AJ144" s="22">
        <f>PERCENTILE($M$2:$M$161, 0.02)</f>
        <v>-1.0036119965489139</v>
      </c>
      <c r="AK144" s="22">
        <f>PERCENTILE($M$2:$M$161, 0.98)</f>
        <v>1.7030888460407052</v>
      </c>
      <c r="AL144" s="22">
        <f>MIN(MAX(M144,AJ144), AK144)</f>
        <v>-0.36765361903682198</v>
      </c>
      <c r="AM144" s="22">
        <f>AL144-$AL$162 + 1</f>
        <v>1.6359583775120918</v>
      </c>
      <c r="AN144" s="46">
        <v>1</v>
      </c>
      <c r="AO144" s="49">
        <v>1</v>
      </c>
      <c r="AP144" s="49">
        <v>1</v>
      </c>
      <c r="AQ144" s="21">
        <v>1</v>
      </c>
      <c r="AR144" s="17">
        <f>(AI144^4)*AB144*AE144*AN144</f>
        <v>9.0568110026776889</v>
      </c>
      <c r="AS144" s="17">
        <f>(AM144^4) *Z144*AC144*AO144</f>
        <v>7.1629018483844433</v>
      </c>
      <c r="AT144" s="17">
        <f>(AM144^4)*AA144*AP144*AQ144</f>
        <v>7.1629018483844433</v>
      </c>
      <c r="AU144" s="17">
        <f>MIN(AR144, 0.05*AR$162)</f>
        <v>9.0568110026776889</v>
      </c>
      <c r="AV144" s="17">
        <f>MIN(AS144, 0.05*AS$162)</f>
        <v>7.1629018483844433</v>
      </c>
      <c r="AW144" s="17">
        <f>MIN(AT144, 0.05*AT$162)</f>
        <v>7.1629018483844433</v>
      </c>
      <c r="AX144" s="14">
        <f>AU144/$AU$162</f>
        <v>2.0992723034161456E-2</v>
      </c>
      <c r="AY144" s="14">
        <f>AV144/$AV$162</f>
        <v>2.006014551826852E-3</v>
      </c>
      <c r="AZ144" s="62">
        <f>AW144/$AW$162</f>
        <v>1.5947660169194394E-3</v>
      </c>
      <c r="BA144" s="21">
        <f>N144</f>
        <v>0</v>
      </c>
      <c r="BB144" s="84">
        <v>1901</v>
      </c>
      <c r="BC144" s="15">
        <f>$D$168*AX144</f>
        <v>2882.9936324504952</v>
      </c>
      <c r="BD144" s="19">
        <f>BC144-BB144</f>
        <v>981.99363245049517</v>
      </c>
      <c r="BE144" s="58">
        <f>(IF(BD144 &gt; 0, V144, W144))</f>
        <v>312.30780455005896</v>
      </c>
      <c r="BF144" s="58">
        <f>IF(BD144&gt;0, S144*(T144^(2-N144)), S144*(U144^(N144 + 2)))</f>
        <v>307.9181770926391</v>
      </c>
      <c r="BG144" s="46">
        <f>BD144/BE144</f>
        <v>3.1443134566081397</v>
      </c>
      <c r="BH144" s="59">
        <f>BB144/BC144</f>
        <v>0.65938404393359085</v>
      </c>
      <c r="BI144" s="84">
        <v>0</v>
      </c>
      <c r="BJ144" s="84">
        <v>0</v>
      </c>
      <c r="BK144" s="84">
        <v>0</v>
      </c>
      <c r="BL144" s="10">
        <f>SUM(BI144:BK144)</f>
        <v>0</v>
      </c>
      <c r="BM144" s="15">
        <f>AY144*$D$167</f>
        <v>383.10865910789221</v>
      </c>
      <c r="BN144" s="9">
        <f>BM144-BL144</f>
        <v>383.10865910789221</v>
      </c>
      <c r="BO144" s="48">
        <f>IF(BN144&gt;0,V144,W144)</f>
        <v>312.30780455005896</v>
      </c>
      <c r="BP144" s="48">
        <f xml:space="preserve"> IF(BN144 &gt;0, S144*T144^(2-N144), S144*U144^(N144+2))</f>
        <v>307.9181770926391</v>
      </c>
      <c r="BQ144" s="48">
        <f>IF(BN144&gt;0, S144*T144^(3-N144), S144*U144^(N144+3))</f>
        <v>303.59024783466936</v>
      </c>
      <c r="BR144" s="46">
        <f>BN144/BP144</f>
        <v>1.2441898127781901</v>
      </c>
      <c r="BS144" s="59">
        <f>BL144/BM144</f>
        <v>0</v>
      </c>
      <c r="BT144" s="16">
        <f>BB144+BL144+BV144</f>
        <v>1901</v>
      </c>
      <c r="BU144" s="64">
        <f>BC144+BM144+BW144</f>
        <v>3282.1025790061399</v>
      </c>
      <c r="BV144" s="84">
        <v>0</v>
      </c>
      <c r="BW144" s="15">
        <f>AZ144*$D$170</f>
        <v>16.000287447752736</v>
      </c>
      <c r="BX144" s="37">
        <f>BW144-BV144</f>
        <v>16.000287447752736</v>
      </c>
      <c r="BY144" s="51">
        <f>BX144*(BX144&lt;&gt;0)</f>
        <v>16.000287447752736</v>
      </c>
      <c r="BZ144" s="26">
        <f>BY144/$BY$162</f>
        <v>1.2519786735330784E-2</v>
      </c>
      <c r="CA144" s="47">
        <f>BZ144 * $BX$162</f>
        <v>16.000287447752736</v>
      </c>
      <c r="CB144" s="48">
        <f>IF(CA144&gt;0, V144, W144)</f>
        <v>312.30780455005896</v>
      </c>
      <c r="CC144" s="48">
        <f>IF(BX144&gt;0, S144*T144^(2-N144), S144*U144^(N144+2))</f>
        <v>307.9181770926391</v>
      </c>
      <c r="CD144" s="60">
        <f>CA144/CB144</f>
        <v>5.1232429080036307E-2</v>
      </c>
      <c r="CE144" s="61">
        <v>0</v>
      </c>
      <c r="CF144" s="15">
        <f>AZ144*$CE$165</f>
        <v>10.249561190741238</v>
      </c>
      <c r="CG144" s="37">
        <f>CF144-CE144</f>
        <v>10.249561190741238</v>
      </c>
      <c r="CH144" s="51">
        <f>CG144*(CG144&lt;&gt;0)</f>
        <v>10.249561190741238</v>
      </c>
      <c r="CI144" s="26">
        <f>CH144/$CH$162</f>
        <v>1.5947660169194399E-3</v>
      </c>
      <c r="CJ144" s="47">
        <f>CI144 * $CG$162</f>
        <v>10.249561190741238</v>
      </c>
      <c r="CK144" s="48">
        <f>IF(CA144&gt;0,V144,W144)</f>
        <v>312.30780455005896</v>
      </c>
      <c r="CL144" s="60">
        <f>CJ144/CK144</f>
        <v>3.2818780195095522E-2</v>
      </c>
      <c r="CM144" s="65">
        <f>N144</f>
        <v>0</v>
      </c>
      <c r="CN144" s="73">
        <f>BT144+BV144</f>
        <v>1901</v>
      </c>
      <c r="CO144">
        <f>E144/$E$162</f>
        <v>1.2559451269674895E-2</v>
      </c>
      <c r="CP144">
        <f>MAX(0,L144)</f>
        <v>0.76673695666308594</v>
      </c>
      <c r="CQ144">
        <f>CP144/$CP$162</f>
        <v>8.5896668029965817E-3</v>
      </c>
      <c r="CR144">
        <f>CO144*CQ144*AO144</f>
        <v>1.0788150163497971E-4</v>
      </c>
      <c r="CS144">
        <f>CR144/$CR$162</f>
        <v>2.3499031973242795E-2</v>
      </c>
      <c r="CT144" s="1">
        <f>$CT$164*CS144</f>
        <v>1912.2572258546056</v>
      </c>
      <c r="CU144" s="84">
        <v>1267</v>
      </c>
      <c r="CV144" s="1">
        <f>CT144-CU144</f>
        <v>645.25722585460562</v>
      </c>
      <c r="CW144">
        <f>CU144/CT144</f>
        <v>0.66256776696647901</v>
      </c>
    </row>
    <row r="145" spans="1:101" x14ac:dyDescent="0.2">
      <c r="A145" s="31" t="s">
        <v>175</v>
      </c>
      <c r="B145">
        <v>1</v>
      </c>
      <c r="C145">
        <v>1</v>
      </c>
      <c r="D145">
        <v>0.79174852652259298</v>
      </c>
      <c r="E145">
        <v>0.208251473477406</v>
      </c>
      <c r="F145">
        <v>0.79732313575525804</v>
      </c>
      <c r="G145">
        <v>0.39005736137667302</v>
      </c>
      <c r="H145">
        <v>0.69924812030075101</v>
      </c>
      <c r="I145">
        <v>0.58897243107769404</v>
      </c>
      <c r="J145">
        <v>0.64174595077806396</v>
      </c>
      <c r="K145">
        <v>0.59823563596164897</v>
      </c>
      <c r="L145">
        <v>0.46688316054858903</v>
      </c>
      <c r="M145">
        <v>-1.4356641439646201</v>
      </c>
      <c r="N145" s="21">
        <v>0</v>
      </c>
      <c r="O145">
        <v>0.98697032042423505</v>
      </c>
      <c r="P145">
        <v>0.98159849709065095</v>
      </c>
      <c r="Q145">
        <v>1.0191293521623099</v>
      </c>
      <c r="R145">
        <v>0.97992113614156395</v>
      </c>
      <c r="S145">
        <v>16.9899997711181</v>
      </c>
      <c r="T145" s="27">
        <f>IF(C145,P145,R145)</f>
        <v>0.98159849709065095</v>
      </c>
      <c r="U145" s="27">
        <f>IF(D145 = 0,O145,Q145)</f>
        <v>1.0191293521623099</v>
      </c>
      <c r="V145" s="39">
        <f>S145*T145^(1-N145)</f>
        <v>16.67735824090003</v>
      </c>
      <c r="W145" s="38">
        <f>S145*U145^(N145+1)</f>
        <v>17.315007459977384</v>
      </c>
      <c r="X145" s="44">
        <f>0.5 * (D145-MAX($D$3:$D$161))/(MIN($D$3:$D$161)-MAX($D$3:$D$161)) + 0.75</f>
        <v>0.8553789016091804</v>
      </c>
      <c r="Y145" s="44">
        <f>AVERAGE(D145, F145, G145, H145, I145, J145, K145)</f>
        <v>0.64390445168181176</v>
      </c>
      <c r="Z145" s="22">
        <f>AI145^N145</f>
        <v>1</v>
      </c>
      <c r="AA145" s="22">
        <f>(Z145+AB145)/2</f>
        <v>1</v>
      </c>
      <c r="AB145" s="22">
        <f>AM145^N145</f>
        <v>1</v>
      </c>
      <c r="AC145" s="22">
        <v>1</v>
      </c>
      <c r="AD145" s="22">
        <v>1</v>
      </c>
      <c r="AE145" s="22">
        <v>1</v>
      </c>
      <c r="AF145" s="22">
        <f>PERCENTILE($L$2:$L$161, 0.05)</f>
        <v>3.1959274844086248E-2</v>
      </c>
      <c r="AG145" s="22">
        <f>PERCENTILE($L$2:$L$161, 0.95)</f>
        <v>0.96084751578162397</v>
      </c>
      <c r="AH145" s="22">
        <f>MIN(MAX(L145,AF145), AG145)</f>
        <v>0.46688316054858903</v>
      </c>
      <c r="AI145" s="22">
        <f>AH145-$AH$162+1</f>
        <v>1.4349238857045028</v>
      </c>
      <c r="AJ145" s="22">
        <f>PERCENTILE($M$2:$M$161, 0.02)</f>
        <v>-1.0036119965489139</v>
      </c>
      <c r="AK145" s="22">
        <f>PERCENTILE($M$2:$M$161, 0.98)</f>
        <v>1.7030888460407052</v>
      </c>
      <c r="AL145" s="22">
        <f>MIN(MAX(M145,AJ145), AK145)</f>
        <v>-1.0036119965489139</v>
      </c>
      <c r="AM145" s="22">
        <f>AL145-$AL$162 + 1</f>
        <v>1</v>
      </c>
      <c r="AN145" s="46">
        <v>1</v>
      </c>
      <c r="AO145" s="49">
        <v>1</v>
      </c>
      <c r="AP145" s="49">
        <v>1</v>
      </c>
      <c r="AQ145" s="21">
        <v>1</v>
      </c>
      <c r="AR145" s="17">
        <f>(AI145^4)*AB145*AE145*AN145</f>
        <v>4.2395080049205474</v>
      </c>
      <c r="AS145" s="17">
        <f>(AM145^4) *Z145*AC145*AO145</f>
        <v>1</v>
      </c>
      <c r="AT145" s="17">
        <f>(AM145^4)*AA145*AP145*AQ145</f>
        <v>1</v>
      </c>
      <c r="AU145" s="17">
        <f>MIN(AR145, 0.05*AR$162)</f>
        <v>4.2395080049205474</v>
      </c>
      <c r="AV145" s="17">
        <f>MIN(AS145, 0.05*AS$162)</f>
        <v>1</v>
      </c>
      <c r="AW145" s="17">
        <f>MIN(AT145, 0.05*AT$162)</f>
        <v>1</v>
      </c>
      <c r="AX145" s="14">
        <f>AU145/$AU$162</f>
        <v>9.8267278981635526E-3</v>
      </c>
      <c r="AY145" s="14">
        <f>AV145/$AV$162</f>
        <v>2.8005612729138521E-4</v>
      </c>
      <c r="AZ145" s="62">
        <f>AW145/$AW$162</f>
        <v>2.2264245003987188E-4</v>
      </c>
      <c r="BA145" s="21">
        <f>N145</f>
        <v>0</v>
      </c>
      <c r="BB145" s="84">
        <v>1291</v>
      </c>
      <c r="BC145" s="15">
        <f>$D$168*AX145</f>
        <v>1349.5340224384952</v>
      </c>
      <c r="BD145" s="19">
        <f>BC145-BB145</f>
        <v>58.534022438495185</v>
      </c>
      <c r="BE145" s="58">
        <f>(IF(BD145 &gt; 0, V145, W145))</f>
        <v>16.67735824090003</v>
      </c>
      <c r="BF145" s="58">
        <f>IF(BD145&gt;0, S145*(T145^(2-N145)), S145*(U145^(N145 + 2)))</f>
        <v>16.370469784709851</v>
      </c>
      <c r="BG145" s="46">
        <f>BD145/BE145</f>
        <v>3.5097898355954644</v>
      </c>
      <c r="BH145" s="59">
        <f>BB145/BC145</f>
        <v>0.95662649368948172</v>
      </c>
      <c r="BI145" s="84">
        <v>408</v>
      </c>
      <c r="BJ145" s="84">
        <v>951</v>
      </c>
      <c r="BK145" s="84">
        <v>0</v>
      </c>
      <c r="BL145" s="10">
        <f>SUM(BI145:BK145)</f>
        <v>1359</v>
      </c>
      <c r="BM145" s="15">
        <f>AY145*$D$167</f>
        <v>53.485119190108747</v>
      </c>
      <c r="BN145" s="9">
        <f>BM145-BL145</f>
        <v>-1305.5148808098913</v>
      </c>
      <c r="BO145" s="48">
        <f>IF(BN145&gt;0,V145,W145)</f>
        <v>17.315007459977384</v>
      </c>
      <c r="BP145" s="48">
        <f xml:space="preserve"> IF(BN145 &gt;0, S145*T145^(2-N145), S145*U145^(N145+2))</f>
        <v>17.646232335372314</v>
      </c>
      <c r="BQ145" s="48">
        <f>IF(BN145&gt;0, S145*T145^(3-N145), S145*U145^(N145+3))</f>
        <v>17.98379332805359</v>
      </c>
      <c r="BR145" s="46">
        <f>BN145/BP145</f>
        <v>-73.982641506592543</v>
      </c>
      <c r="BS145" s="59">
        <f>BL145/BM145</f>
        <v>25.408936552418233</v>
      </c>
      <c r="BT145" s="16">
        <f>BB145+BL145+BV145</f>
        <v>2650</v>
      </c>
      <c r="BU145" s="64">
        <f>BC145+BM145+BW145</f>
        <v>1405.252913329854</v>
      </c>
      <c r="BV145" s="84">
        <v>0</v>
      </c>
      <c r="BW145" s="15">
        <f>AZ145*$D$170</f>
        <v>2.2337717012500344</v>
      </c>
      <c r="BX145" s="37">
        <f>BW145-BV145</f>
        <v>2.2337717012500344</v>
      </c>
      <c r="BY145" s="51">
        <f>BX145*(BX145&lt;&gt;0)</f>
        <v>2.2337717012500344</v>
      </c>
      <c r="BZ145" s="26">
        <f>BY145/$BY$162</f>
        <v>1.7478651809468195E-3</v>
      </c>
      <c r="CA145" s="47">
        <f>BZ145 * $BX$162</f>
        <v>2.2337717012500344</v>
      </c>
      <c r="CB145" s="48">
        <f>IF(CA145&gt;0, V145, W145)</f>
        <v>16.67735824090003</v>
      </c>
      <c r="CC145" s="48">
        <f>IF(BX145&gt;0, S145*T145^(2-N145), S145*U145^(N145+2))</f>
        <v>16.370469784709851</v>
      </c>
      <c r="CD145" s="60">
        <f>CA145/CB145</f>
        <v>0.13394038006402409</v>
      </c>
      <c r="CE145" s="61">
        <v>0</v>
      </c>
      <c r="CF145" s="15">
        <f>AZ145*$CE$165</f>
        <v>1.4309230264062565</v>
      </c>
      <c r="CG145" s="37">
        <f>CF145-CE145</f>
        <v>1.4309230264062565</v>
      </c>
      <c r="CH145" s="51">
        <f>CG145*(CG145&lt;&gt;0)</f>
        <v>1.4309230264062565</v>
      </c>
      <c r="CI145" s="26">
        <f>CH145/$CH$162</f>
        <v>2.2264245003987193E-4</v>
      </c>
      <c r="CJ145" s="47">
        <f>CI145 * $CG$162</f>
        <v>1.4309230264062565</v>
      </c>
      <c r="CK145" s="48">
        <f>IF(CA145&gt;0,V145,W145)</f>
        <v>16.67735824090003</v>
      </c>
      <c r="CL145" s="60">
        <f>CJ145/CK145</f>
        <v>8.5800341141381728E-2</v>
      </c>
      <c r="CM145" s="65">
        <f>N145</f>
        <v>0</v>
      </c>
      <c r="CN145" s="73">
        <f>BT145+BV145</f>
        <v>2650</v>
      </c>
      <c r="CO145">
        <f>E145/$E$162</f>
        <v>3.7581269547317018E-3</v>
      </c>
      <c r="CP145">
        <f>MAX(0,L145)</f>
        <v>0.46688316054858903</v>
      </c>
      <c r="CQ145">
        <f>CP145/$CP$162</f>
        <v>5.2304388750163593E-3</v>
      </c>
      <c r="CR145">
        <f>CO145*CQ145*AO145</f>
        <v>1.9656653321275537E-5</v>
      </c>
      <c r="CS145">
        <f>CR145/$CR$162</f>
        <v>4.2816638430423154E-3</v>
      </c>
      <c r="CT145" s="1">
        <f>$CT$164*CS145</f>
        <v>348.42467689141148</v>
      </c>
      <c r="CU145" s="84">
        <v>0</v>
      </c>
      <c r="CV145" s="1">
        <f>CT145-CU145</f>
        <v>348.42467689141148</v>
      </c>
      <c r="CW145">
        <f>CU145/CT145</f>
        <v>0</v>
      </c>
    </row>
    <row r="146" spans="1:101" x14ac:dyDescent="0.2">
      <c r="A146" s="31" t="s">
        <v>314</v>
      </c>
      <c r="B146">
        <v>1</v>
      </c>
      <c r="C146">
        <v>0</v>
      </c>
      <c r="D146">
        <v>0.12025569316819799</v>
      </c>
      <c r="E146">
        <v>0.87974430683180105</v>
      </c>
      <c r="F146">
        <v>0.178784266984505</v>
      </c>
      <c r="G146">
        <v>0.56177989670242301</v>
      </c>
      <c r="H146">
        <v>0.61554534057668198</v>
      </c>
      <c r="I146">
        <v>0.617634768073547</v>
      </c>
      <c r="J146">
        <v>0.61658916927386198</v>
      </c>
      <c r="K146">
        <v>0.44205043162065699</v>
      </c>
      <c r="L146">
        <v>0.62488133934419099</v>
      </c>
      <c r="M146">
        <v>0.444639714856229</v>
      </c>
      <c r="N146" s="21">
        <v>0</v>
      </c>
      <c r="O146">
        <v>1.00183267732014</v>
      </c>
      <c r="P146">
        <v>0.99715047049329897</v>
      </c>
      <c r="Q146">
        <v>0.99805507591648501</v>
      </c>
      <c r="R146">
        <v>0.99954910471881497</v>
      </c>
      <c r="S146">
        <v>261.04000854492102</v>
      </c>
      <c r="T146" s="27">
        <f>IF(C146,P146,R146)</f>
        <v>0.99954910471881497</v>
      </c>
      <c r="U146" s="27">
        <f>IF(D146 = 0,O146,Q146)</f>
        <v>0.99805507591648501</v>
      </c>
      <c r="V146" s="39">
        <f>S146*T146^(1-N146)</f>
        <v>260.92230683686762</v>
      </c>
      <c r="W146" s="38">
        <f>S146*U146^(N146+1)</f>
        <v>260.53230554554102</v>
      </c>
      <c r="X146" s="44">
        <f>0.5 * (D146-MAX($D$3:$D$161))/(MIN($D$3:$D$161)-MAX($D$3:$D$161)) + 0.75</f>
        <v>1.1971329808865394</v>
      </c>
      <c r="Y146" s="44">
        <f>AVERAGE(D146, F146, G146, H146, I146, J146, K146)</f>
        <v>0.4503770809142677</v>
      </c>
      <c r="Z146" s="22">
        <f>AI146^N146</f>
        <v>1</v>
      </c>
      <c r="AA146" s="22">
        <f>(Z146+AB146)/2</f>
        <v>1</v>
      </c>
      <c r="AB146" s="22">
        <f>AM146^N146</f>
        <v>1</v>
      </c>
      <c r="AC146" s="22">
        <v>1</v>
      </c>
      <c r="AD146" s="22">
        <v>1</v>
      </c>
      <c r="AE146" s="22">
        <v>1</v>
      </c>
      <c r="AF146" s="22">
        <f>PERCENTILE($L$2:$L$161, 0.05)</f>
        <v>3.1959274844086248E-2</v>
      </c>
      <c r="AG146" s="22">
        <f>PERCENTILE($L$2:$L$161, 0.95)</f>
        <v>0.96084751578162397</v>
      </c>
      <c r="AH146" s="22">
        <f>MIN(MAX(L146,AF146), AG146)</f>
        <v>0.62488133934419099</v>
      </c>
      <c r="AI146" s="22">
        <f>AH146-$AH$162+1</f>
        <v>1.5929220645001048</v>
      </c>
      <c r="AJ146" s="22">
        <f>PERCENTILE($M$2:$M$161, 0.02)</f>
        <v>-1.0036119965489139</v>
      </c>
      <c r="AK146" s="22">
        <f>PERCENTILE($M$2:$M$161, 0.98)</f>
        <v>1.7030888460407052</v>
      </c>
      <c r="AL146" s="22">
        <f>MIN(MAX(M146,AJ146), AK146)</f>
        <v>0.444639714856229</v>
      </c>
      <c r="AM146" s="22">
        <f>AL146-$AL$162 + 1</f>
        <v>2.4482517114051427</v>
      </c>
      <c r="AN146" s="46">
        <v>0</v>
      </c>
      <c r="AO146" s="68">
        <v>0.64</v>
      </c>
      <c r="AP146" s="49">
        <v>1</v>
      </c>
      <c r="AQ146" s="21">
        <v>1</v>
      </c>
      <c r="AR146" s="17">
        <f>(AI146^4)*AB146*AE146*AN146</f>
        <v>0</v>
      </c>
      <c r="AS146" s="17">
        <f>(AM146^4) *Z146*AC146*AO146</f>
        <v>22.993455408325957</v>
      </c>
      <c r="AT146" s="17">
        <f>(AM146^4)*AA146*AP146*AQ146</f>
        <v>35.92727407550931</v>
      </c>
      <c r="AU146" s="17">
        <f>MIN(AR146, 0.05*AR$162)</f>
        <v>0</v>
      </c>
      <c r="AV146" s="17">
        <f>MIN(AS146, 0.05*AS$162)</f>
        <v>22.993455408325957</v>
      </c>
      <c r="AW146" s="17">
        <f>MIN(AT146, 0.05*AT$162)</f>
        <v>35.92727407550931</v>
      </c>
      <c r="AX146" s="14">
        <f>AU146/$AU$162</f>
        <v>0</v>
      </c>
      <c r="AY146" s="14">
        <f>AV146/$AV$162</f>
        <v>6.4394580747029239E-3</v>
      </c>
      <c r="AZ146" s="62">
        <f>AW146/$AW$162</f>
        <v>7.9989363234253662E-3</v>
      </c>
      <c r="BA146" s="21">
        <f>N146</f>
        <v>0</v>
      </c>
      <c r="BB146" s="84">
        <v>0</v>
      </c>
      <c r="BC146" s="15">
        <f>$D$168*AX146</f>
        <v>0</v>
      </c>
      <c r="BD146" s="19">
        <f>BC146-BB146</f>
        <v>0</v>
      </c>
      <c r="BE146" s="58">
        <f>(IF(BD146 &gt; 0, V146, W146))</f>
        <v>260.53230554554102</v>
      </c>
      <c r="BF146" s="58">
        <f>IF(BD146&gt;0, S146*(T146^(2-N146)), S146*(U146^(N146 + 2)))</f>
        <v>260.02558998995181</v>
      </c>
      <c r="BG146" s="46">
        <f>BD146/BE146</f>
        <v>0</v>
      </c>
      <c r="BH146" s="59" t="e">
        <f>BB146/BC146</f>
        <v>#DIV/0!</v>
      </c>
      <c r="BI146" s="84">
        <v>0</v>
      </c>
      <c r="BJ146" s="84">
        <v>0</v>
      </c>
      <c r="BK146" s="84">
        <v>0</v>
      </c>
      <c r="BL146" s="10">
        <f>SUM(BI146:BK146)</f>
        <v>0</v>
      </c>
      <c r="BM146" s="15">
        <f>AY146*$D$167</f>
        <v>1229.8077031067644</v>
      </c>
      <c r="BN146" s="9">
        <f>BM146-BL146</f>
        <v>1229.8077031067644</v>
      </c>
      <c r="BO146" s="48">
        <f>IF(BN146&gt;0,V146,W146)</f>
        <v>260.92230683686762</v>
      </c>
      <c r="BP146" s="48">
        <f xml:space="preserve"> IF(BN146 &gt;0, S146*T146^(2-N146), S146*U146^(N146+2))</f>
        <v>260.80465819995896</v>
      </c>
      <c r="BQ146" s="48">
        <f>IF(BN146&gt;0, S146*T146^(3-N146), S146*U146^(N146+3))</f>
        <v>260.68706261026551</v>
      </c>
      <c r="BR146" s="46">
        <f>BN146/BP146</f>
        <v>4.7154361106689695</v>
      </c>
      <c r="BS146" s="59">
        <f>BL146/BM146</f>
        <v>0</v>
      </c>
      <c r="BT146" s="16">
        <f>BB146+BL146+BV146</f>
        <v>0</v>
      </c>
      <c r="BU146" s="64">
        <f>BC146+BM146+BW146</f>
        <v>1310.0610312396911</v>
      </c>
      <c r="BV146" s="84">
        <v>0</v>
      </c>
      <c r="BW146" s="15">
        <f>AZ146*$D$170</f>
        <v>80.253328132926697</v>
      </c>
      <c r="BX146" s="37">
        <f>BW146-BV146</f>
        <v>80.253328132926697</v>
      </c>
      <c r="BY146" s="51">
        <f>BX146*(BX146&lt;&gt;0)</f>
        <v>80.253328132926697</v>
      </c>
      <c r="BZ146" s="26">
        <f>BY146/$BY$162</f>
        <v>6.2796031402916064E-2</v>
      </c>
      <c r="CA146" s="47">
        <f>BZ146 * $BX$162</f>
        <v>80.253328132926697</v>
      </c>
      <c r="CB146" s="48">
        <f>IF(CA146&gt;0, V146, W146)</f>
        <v>260.92230683686762</v>
      </c>
      <c r="CC146" s="48">
        <f>IF(BX146&gt;0, S146*T146^(2-N146), S146*U146^(N146+2))</f>
        <v>260.80465819995896</v>
      </c>
      <c r="CD146" s="60">
        <f>CA146/CB146</f>
        <v>0.30757557337978864</v>
      </c>
      <c r="CE146" s="61">
        <v>0</v>
      </c>
      <c r="CF146" s="15">
        <f>AZ146*$CE$165</f>
        <v>51.409163750654827</v>
      </c>
      <c r="CG146" s="37">
        <f>CF146-CE146</f>
        <v>51.409163750654827</v>
      </c>
      <c r="CH146" s="51">
        <f>CG146*(CG146&lt;&gt;0)</f>
        <v>51.409163750654827</v>
      </c>
      <c r="CI146" s="26">
        <f>CH146/$CH$162</f>
        <v>7.998936323425368E-3</v>
      </c>
      <c r="CJ146" s="47">
        <f>CI146 * $CG$162</f>
        <v>51.409163750654827</v>
      </c>
      <c r="CK146" s="48">
        <f>IF(CA146&gt;0,V146,W146)</f>
        <v>260.92230683686762</v>
      </c>
      <c r="CL146" s="60">
        <f>CJ146/CK146</f>
        <v>0.19702862654359626</v>
      </c>
      <c r="CM146" s="65">
        <f>N146</f>
        <v>0</v>
      </c>
      <c r="CN146" s="73">
        <f>BT146+BV146</f>
        <v>0</v>
      </c>
      <c r="CO146">
        <f>E146/$E$162</f>
        <v>1.5875953901161952E-2</v>
      </c>
      <c r="CP146">
        <f>MAX(0,L146)</f>
        <v>0.62488133934419099</v>
      </c>
      <c r="CQ146">
        <f>CP146/$CP$162</f>
        <v>7.0004744778924188E-3</v>
      </c>
      <c r="CR146">
        <f>CO146*CQ146*AO146</f>
        <v>7.1129094462259727E-5</v>
      </c>
      <c r="CS146">
        <f>CR146/$CR$162</f>
        <v>1.5493526134368243E-2</v>
      </c>
      <c r="CT146" s="1">
        <f>$CT$164*CS146</f>
        <v>1260.8011827103501</v>
      </c>
      <c r="CU146" s="84">
        <v>0</v>
      </c>
      <c r="CV146" s="1">
        <f>CT146-CU146</f>
        <v>1260.8011827103501</v>
      </c>
      <c r="CW146">
        <f>CU146/CT146</f>
        <v>0</v>
      </c>
    </row>
    <row r="147" spans="1:101" x14ac:dyDescent="0.2">
      <c r="A147" s="31" t="s">
        <v>172</v>
      </c>
      <c r="B147">
        <v>0</v>
      </c>
      <c r="C147">
        <v>1</v>
      </c>
      <c r="D147">
        <v>0.35220397579948098</v>
      </c>
      <c r="E147">
        <v>0.64779602420051796</v>
      </c>
      <c r="F147">
        <v>0.39690721649484501</v>
      </c>
      <c r="G147">
        <v>0.81142611683848798</v>
      </c>
      <c r="H147">
        <v>0.107078039927404</v>
      </c>
      <c r="I147">
        <v>0.17377495462794901</v>
      </c>
      <c r="J147">
        <v>0.13640924283212799</v>
      </c>
      <c r="K147">
        <v>0.27823156170738</v>
      </c>
      <c r="L147">
        <v>0.59533173168280995</v>
      </c>
      <c r="M147">
        <v>-0.51291188123202702</v>
      </c>
      <c r="N147" s="21">
        <v>0</v>
      </c>
      <c r="O147">
        <v>1.0085932776639399</v>
      </c>
      <c r="P147">
        <v>0.98811484048475196</v>
      </c>
      <c r="Q147">
        <v>1.0071928454157899</v>
      </c>
      <c r="R147">
        <v>0.99086851569944501</v>
      </c>
      <c r="S147">
        <v>164.24000549316401</v>
      </c>
      <c r="T147" s="27">
        <f>IF(C147,P147,R147)</f>
        <v>0.98811484048475196</v>
      </c>
      <c r="U147" s="27">
        <f>IF(D147 = 0,O147,Q147)</f>
        <v>1.0071928454157899</v>
      </c>
      <c r="V147" s="39">
        <f>S147*T147^(1-N147)</f>
        <v>162.28798682909255</v>
      </c>
      <c r="W147" s="38">
        <f>S147*U147^(N147+1)</f>
        <v>165.42135846376482</v>
      </c>
      <c r="X147" s="44">
        <f>0.5 * (D147-MAX($D$3:$D$161))/(MIN($D$3:$D$161)-MAX($D$3:$D$161)) + 0.75</f>
        <v>1.0790836617677713</v>
      </c>
      <c r="Y147" s="44">
        <f>AVERAGE(D147, F147, G147, H147, I147, J147, K147)</f>
        <v>0.32229015831823926</v>
      </c>
      <c r="Z147" s="22">
        <f>AI147^N147</f>
        <v>1</v>
      </c>
      <c r="AA147" s="22">
        <f>(Z147+AB147)/2</f>
        <v>1</v>
      </c>
      <c r="AB147" s="22">
        <f>AM147^N147</f>
        <v>1</v>
      </c>
      <c r="AC147" s="22">
        <v>1</v>
      </c>
      <c r="AD147" s="22">
        <v>1</v>
      </c>
      <c r="AE147" s="22">
        <v>1</v>
      </c>
      <c r="AF147" s="22">
        <f>PERCENTILE($L$2:$L$161, 0.05)</f>
        <v>3.1959274844086248E-2</v>
      </c>
      <c r="AG147" s="22">
        <f>PERCENTILE($L$2:$L$161, 0.95)</f>
        <v>0.96084751578162397</v>
      </c>
      <c r="AH147" s="22">
        <f>MIN(MAX(L147,AF147), AG147)</f>
        <v>0.59533173168280995</v>
      </c>
      <c r="AI147" s="22">
        <f>AH147-$AH$162+1</f>
        <v>1.5633724568387237</v>
      </c>
      <c r="AJ147" s="22">
        <f>PERCENTILE($M$2:$M$161, 0.02)</f>
        <v>-1.0036119965489139</v>
      </c>
      <c r="AK147" s="22">
        <f>PERCENTILE($M$2:$M$161, 0.98)</f>
        <v>1.7030888460407052</v>
      </c>
      <c r="AL147" s="22">
        <f>MIN(MAX(M147,AJ147), AK147)</f>
        <v>-0.51291188123202702</v>
      </c>
      <c r="AM147" s="22">
        <f>AL147-$AL$162 + 1</f>
        <v>1.4907001153168868</v>
      </c>
      <c r="AN147" s="46">
        <v>1</v>
      </c>
      <c r="AO147" s="49">
        <v>1</v>
      </c>
      <c r="AP147" s="49">
        <v>1</v>
      </c>
      <c r="AQ147" s="21">
        <v>1</v>
      </c>
      <c r="AR147" s="17">
        <f>(AI147^4)*AB147*AE147*AN147</f>
        <v>5.973788266669831</v>
      </c>
      <c r="AS147" s="17">
        <f>(AM147^4) *Z147*AC147*AO147</f>
        <v>4.9381143243397565</v>
      </c>
      <c r="AT147" s="17">
        <f>(AM147^4)*AA147*AP147*AQ147</f>
        <v>4.9381143243397565</v>
      </c>
      <c r="AU147" s="17">
        <f>MIN(AR147, 0.05*AR$162)</f>
        <v>5.973788266669831</v>
      </c>
      <c r="AV147" s="17">
        <f>MIN(AS147, 0.05*AS$162)</f>
        <v>4.9381143243397565</v>
      </c>
      <c r="AW147" s="17">
        <f>MIN(AT147, 0.05*AT$162)</f>
        <v>4.9381143243397565</v>
      </c>
      <c r="AX147" s="14">
        <f>AU147/$AU$162</f>
        <v>1.3846604782836509E-2</v>
      </c>
      <c r="AY147" s="14">
        <f>AV147/$AV$162</f>
        <v>1.3829491737967076E-3</v>
      </c>
      <c r="AZ147" s="62">
        <f>AW147/$AW$162</f>
        <v>1.0994338717479899E-3</v>
      </c>
      <c r="BA147" s="21">
        <f>N147</f>
        <v>0</v>
      </c>
      <c r="BB147" s="84">
        <v>1642</v>
      </c>
      <c r="BC147" s="15">
        <f>$D$168*AX147</f>
        <v>1901.5957746412864</v>
      </c>
      <c r="BD147" s="19">
        <f>BC147-BB147</f>
        <v>259.59577464128643</v>
      </c>
      <c r="BE147" s="58">
        <f>(IF(BD147 &gt; 0, V147, W147))</f>
        <v>162.28798682909255</v>
      </c>
      <c r="BF147" s="58">
        <f>IF(BD147&gt;0, S147*(T147^(2-N147)), S147*(U147^(N147 + 2)))</f>
        <v>160.3591682182203</v>
      </c>
      <c r="BG147" s="46">
        <f>BD147/BE147</f>
        <v>1.599599451034351</v>
      </c>
      <c r="BH147" s="59">
        <f>BB147/BC147</f>
        <v>0.86348530108074306</v>
      </c>
      <c r="BI147" s="84">
        <v>0</v>
      </c>
      <c r="BJ147" s="84">
        <v>1642</v>
      </c>
      <c r="BK147" s="84">
        <v>0</v>
      </c>
      <c r="BL147" s="10">
        <f>SUM(BI147:BK147)</f>
        <v>1642</v>
      </c>
      <c r="BM147" s="15">
        <f>AY147*$D$167</f>
        <v>264.11563321169518</v>
      </c>
      <c r="BN147" s="9">
        <f>BM147-BL147</f>
        <v>-1377.8843667883048</v>
      </c>
      <c r="BO147" s="48">
        <f>IF(BN147&gt;0,V147,W147)</f>
        <v>165.42135846376482</v>
      </c>
      <c r="BP147" s="48">
        <f xml:space="preserve"> IF(BN147 &gt;0, S147*T147^(2-N147), S147*U147^(N147+2))</f>
        <v>166.61120872366465</v>
      </c>
      <c r="BQ147" s="48">
        <f>IF(BN147&gt;0, S147*T147^(3-N147), S147*U147^(N147+3))</f>
        <v>167.80961739255187</v>
      </c>
      <c r="BR147" s="46">
        <f>BN147/BP147</f>
        <v>-8.2700580431753199</v>
      </c>
      <c r="BS147" s="59">
        <f>BL147/BM147</f>
        <v>6.2169739065914991</v>
      </c>
      <c r="BT147" s="16">
        <f>BB147+BL147+BV147</f>
        <v>3284</v>
      </c>
      <c r="BU147" s="64">
        <f>BC147+BM147+BW147</f>
        <v>2176.7420278882291</v>
      </c>
      <c r="BV147" s="84">
        <v>0</v>
      </c>
      <c r="BW147" s="15">
        <f>AZ147*$D$170</f>
        <v>11.030620035247583</v>
      </c>
      <c r="BX147" s="37">
        <f>BW147-BV147</f>
        <v>11.030620035247583</v>
      </c>
      <c r="BY147" s="51">
        <f>BX147*(BX147&lt;&gt;0)</f>
        <v>11.030620035247583</v>
      </c>
      <c r="BZ147" s="26">
        <f>BY147/$BY$162</f>
        <v>8.6311580870481897E-3</v>
      </c>
      <c r="CA147" s="47">
        <f>BZ147 * $BX$162</f>
        <v>11.030620035247583</v>
      </c>
      <c r="CB147" s="48">
        <f>IF(CA147&gt;0, V147, W147)</f>
        <v>162.28798682909255</v>
      </c>
      <c r="CC147" s="48">
        <f>IF(BX147&gt;0, S147*T147^(2-N147), S147*U147^(N147+2))</f>
        <v>160.3591682182203</v>
      </c>
      <c r="CD147" s="60">
        <f>CA147/CB147</f>
        <v>6.7969418136069826E-2</v>
      </c>
      <c r="CE147" s="61">
        <v>0</v>
      </c>
      <c r="CF147" s="15">
        <f>AZ147*$CE$165</f>
        <v>7.0660614937243311</v>
      </c>
      <c r="CG147" s="37">
        <f>CF147-CE147</f>
        <v>7.0660614937243311</v>
      </c>
      <c r="CH147" s="51">
        <f>CG147*(CG147&lt;&gt;0)</f>
        <v>7.0660614937243311</v>
      </c>
      <c r="CI147" s="26">
        <f>CH147/$CH$162</f>
        <v>1.0994338717479901E-3</v>
      </c>
      <c r="CJ147" s="47">
        <f>CI147 * $CG$162</f>
        <v>7.0660614937243302</v>
      </c>
      <c r="CK147" s="48">
        <f>IF(CA147&gt;0,V147,W147)</f>
        <v>162.28798682909255</v>
      </c>
      <c r="CL147" s="60">
        <f>CJ147/CK147</f>
        <v>4.3540262170888133E-2</v>
      </c>
      <c r="CM147" s="65">
        <f>N147</f>
        <v>0</v>
      </c>
      <c r="CN147" s="73">
        <f>BT147+BV147</f>
        <v>3284</v>
      </c>
      <c r="CO147">
        <f>E147/$E$162</f>
        <v>1.1690191954296663E-2</v>
      </c>
      <c r="CP147">
        <f>MAX(0,L147)</f>
        <v>0.59533173168280995</v>
      </c>
      <c r="CQ147">
        <f>CP147/$CP$162</f>
        <v>6.6694335886216148E-3</v>
      </c>
      <c r="CR147">
        <f>CO147*CQ147*AO147</f>
        <v>7.7966958877420328E-5</v>
      </c>
      <c r="CS147">
        <f>CR147/$CR$162</f>
        <v>1.6982967716894917E-2</v>
      </c>
      <c r="CT147" s="1">
        <f>$CT$164*CS147</f>
        <v>1382.0059809300408</v>
      </c>
      <c r="CU147" s="84">
        <v>1314</v>
      </c>
      <c r="CV147" s="1">
        <f>CT147-CU147</f>
        <v>68.005980930040778</v>
      </c>
      <c r="CW147">
        <f>CU147/CT147</f>
        <v>0.95079183312631166</v>
      </c>
    </row>
    <row r="148" spans="1:101" x14ac:dyDescent="0.2">
      <c r="A148" s="31" t="s">
        <v>205</v>
      </c>
      <c r="B148">
        <v>0</v>
      </c>
      <c r="C148">
        <v>0</v>
      </c>
      <c r="D148">
        <v>0.21981424148606801</v>
      </c>
      <c r="E148">
        <v>0.78018575851393102</v>
      </c>
      <c r="F148">
        <v>0.80737704918032704</v>
      </c>
      <c r="G148">
        <v>0.39549180327868799</v>
      </c>
      <c r="H148">
        <v>0.32111597374179401</v>
      </c>
      <c r="I148">
        <v>6.1816192560175003E-2</v>
      </c>
      <c r="J148">
        <v>0.140890620223529</v>
      </c>
      <c r="K148">
        <v>0.28215939287882402</v>
      </c>
      <c r="L148">
        <v>0.26477651418593601</v>
      </c>
      <c r="M148">
        <v>0.38945278283871199</v>
      </c>
      <c r="N148" s="21">
        <v>0</v>
      </c>
      <c r="O148">
        <v>1.00196528788171</v>
      </c>
      <c r="P148">
        <v>0.99990294448128403</v>
      </c>
      <c r="Q148">
        <v>1.0077465154570699</v>
      </c>
      <c r="R148">
        <v>0.99753011150675097</v>
      </c>
      <c r="S148">
        <v>20.139999389648398</v>
      </c>
      <c r="T148" s="27">
        <f>IF(C148,P148,R148)</f>
        <v>0.99753011150675097</v>
      </c>
      <c r="U148" s="27">
        <f>IF(D148 = 0,O148,Q148)</f>
        <v>1.0077465154570699</v>
      </c>
      <c r="V148" s="39">
        <f>S148*T148^(1-N148)</f>
        <v>20.090255836901864</v>
      </c>
      <c r="W148" s="38">
        <f>S148*U148^(N148+1)</f>
        <v>20.296014206225689</v>
      </c>
      <c r="X148" s="44">
        <f>0.5 * (D148-MAX($D$3:$D$161))/(MIN($D$3:$D$161)-MAX($D$3:$D$161)) + 0.75</f>
        <v>1.1464629836438331</v>
      </c>
      <c r="Y148" s="44">
        <f>AVERAGE(D148, F148, G148, H148, I148, J148, K148)</f>
        <v>0.31838075333562932</v>
      </c>
      <c r="Z148" s="22">
        <f>AI148^N148</f>
        <v>1</v>
      </c>
      <c r="AA148" s="22">
        <f>(Z148+AB148)/2</f>
        <v>1</v>
      </c>
      <c r="AB148" s="22">
        <f>AM148^N148</f>
        <v>1</v>
      </c>
      <c r="AC148" s="22">
        <v>1</v>
      </c>
      <c r="AD148" s="22">
        <v>1</v>
      </c>
      <c r="AE148" s="22">
        <v>1</v>
      </c>
      <c r="AF148" s="22">
        <f>PERCENTILE($L$2:$L$161, 0.05)</f>
        <v>3.1959274844086248E-2</v>
      </c>
      <c r="AG148" s="22">
        <f>PERCENTILE($L$2:$L$161, 0.95)</f>
        <v>0.96084751578162397</v>
      </c>
      <c r="AH148" s="22">
        <f>MIN(MAX(L148,AF148), AG148)</f>
        <v>0.26477651418593601</v>
      </c>
      <c r="AI148" s="22">
        <f>AH148-$AH$162+1</f>
        <v>1.2328172393418497</v>
      </c>
      <c r="AJ148" s="22">
        <f>PERCENTILE($M$2:$M$161, 0.02)</f>
        <v>-1.0036119965489139</v>
      </c>
      <c r="AK148" s="22">
        <f>PERCENTILE($M$2:$M$161, 0.98)</f>
        <v>1.7030888460407052</v>
      </c>
      <c r="AL148" s="22">
        <f>MIN(MAX(M148,AJ148), AK148)</f>
        <v>0.38945278283871199</v>
      </c>
      <c r="AM148" s="22">
        <f>AL148-$AL$162 + 1</f>
        <v>2.3930647793876259</v>
      </c>
      <c r="AN148" s="46">
        <v>0</v>
      </c>
      <c r="AO148" s="77">
        <v>0</v>
      </c>
      <c r="AP148" s="77">
        <v>0</v>
      </c>
      <c r="AQ148" s="21">
        <v>1</v>
      </c>
      <c r="AR148" s="17">
        <f>(AI148^4)*AB148*AE148*AN148</f>
        <v>0</v>
      </c>
      <c r="AS148" s="17">
        <f>(AM148^4) *Z148*AC148*AO148</f>
        <v>0</v>
      </c>
      <c r="AT148" s="17">
        <f>(AM148^4)*AA148*AP148*AQ148</f>
        <v>0</v>
      </c>
      <c r="AU148" s="17">
        <f>MIN(AR148, 0.05*AR$162)</f>
        <v>0</v>
      </c>
      <c r="AV148" s="17">
        <f>MIN(AS148, 0.05*AS$162)</f>
        <v>0</v>
      </c>
      <c r="AW148" s="17">
        <f>MIN(AT148, 0.05*AT$162)</f>
        <v>0</v>
      </c>
      <c r="AX148" s="14">
        <f>AU148/$AU$162</f>
        <v>0</v>
      </c>
      <c r="AY148" s="14">
        <f>AV148/$AV$162</f>
        <v>0</v>
      </c>
      <c r="AZ148" s="62">
        <f>AW148/$AW$162</f>
        <v>0</v>
      </c>
      <c r="BA148" s="21">
        <f>N148</f>
        <v>0</v>
      </c>
      <c r="BB148" s="84">
        <v>0</v>
      </c>
      <c r="BC148" s="15">
        <f>$D$168*AX148</f>
        <v>0</v>
      </c>
      <c r="BD148" s="19">
        <f>BC148-BB148</f>
        <v>0</v>
      </c>
      <c r="BE148" s="58">
        <f>(IF(BD148 &gt; 0, V148, W148))</f>
        <v>20.296014206225689</v>
      </c>
      <c r="BF148" s="58">
        <f>IF(BD148&gt;0, S148*(T148^(2-N148)), S148*(U148^(N148 + 2)))</f>
        <v>20.453237593991126</v>
      </c>
      <c r="BG148" s="46">
        <f>BD148/BE148</f>
        <v>0</v>
      </c>
      <c r="BH148" s="59" t="e">
        <f>BB148/BC148</f>
        <v>#DIV/0!</v>
      </c>
      <c r="BI148" s="84">
        <v>0</v>
      </c>
      <c r="BJ148" s="84">
        <v>1007</v>
      </c>
      <c r="BK148" s="84">
        <v>0</v>
      </c>
      <c r="BL148" s="10">
        <f>SUM(BI148:BK148)</f>
        <v>1007</v>
      </c>
      <c r="BM148" s="15">
        <f>AY148*$D$167</f>
        <v>0</v>
      </c>
      <c r="BN148" s="9">
        <f>BM148-BL148</f>
        <v>-1007</v>
      </c>
      <c r="BO148" s="48">
        <f>IF(BN148&gt;0,V148,W148)</f>
        <v>20.296014206225689</v>
      </c>
      <c r="BP148" s="48">
        <f xml:space="preserve"> IF(BN148 &gt;0, S148*T148^(2-N148), S148*U148^(N148+2))</f>
        <v>20.453237593991126</v>
      </c>
      <c r="BQ148" s="48">
        <f>IF(BN148&gt;0, S148*T148^(3-N148), S148*U148^(N148+3))</f>
        <v>20.611678915160102</v>
      </c>
      <c r="BR148" s="46">
        <f>BN148/BP148</f>
        <v>-49.234259142222179</v>
      </c>
      <c r="BS148" s="59" t="e">
        <f>BL148/BM148</f>
        <v>#DIV/0!</v>
      </c>
      <c r="BT148" s="16">
        <f>BB148+BL148+BV148</f>
        <v>1067</v>
      </c>
      <c r="BU148" s="64">
        <f>BC148+BM148+BW148</f>
        <v>0</v>
      </c>
      <c r="BV148" s="84">
        <v>60</v>
      </c>
      <c r="BW148" s="15">
        <f>AZ148*$D$170</f>
        <v>0</v>
      </c>
      <c r="BX148" s="37">
        <f>BW148-BV148</f>
        <v>-60</v>
      </c>
      <c r="BY148" s="51">
        <f>BX148*(BX148&lt;&gt;0)</f>
        <v>-60</v>
      </c>
      <c r="BZ148" s="26">
        <f>BY148/$BY$162</f>
        <v>-4.6948356807511755E-2</v>
      </c>
      <c r="CA148" s="47">
        <f>BZ148 * $BX$162</f>
        <v>-60</v>
      </c>
      <c r="CB148" s="48">
        <f>IF(CA148&gt;0, V148, W148)</f>
        <v>20.296014206225689</v>
      </c>
      <c r="CC148" s="48">
        <f>IF(BX148&gt;0, S148*T148^(2-N148), S148*U148^(N148+2))</f>
        <v>20.453237593991126</v>
      </c>
      <c r="CD148" s="60">
        <f>CA148/CB148</f>
        <v>-2.9562454672304739</v>
      </c>
      <c r="CE148" s="61">
        <v>0</v>
      </c>
      <c r="CF148" s="15">
        <f>AZ148*$CE$165</f>
        <v>0</v>
      </c>
      <c r="CG148" s="37">
        <f>CF148-CE148</f>
        <v>0</v>
      </c>
      <c r="CH148" s="51">
        <f>CG148*(CG148&lt;&gt;0)</f>
        <v>0</v>
      </c>
      <c r="CI148" s="26">
        <f>CH148/$CH$162</f>
        <v>0</v>
      </c>
      <c r="CJ148" s="47">
        <f>CI148 * $CG$162</f>
        <v>0</v>
      </c>
      <c r="CK148" s="48">
        <f>IF(CA148&gt;0,V148,W148)</f>
        <v>20.296014206225689</v>
      </c>
      <c r="CL148" s="60">
        <f>CJ148/CK148</f>
        <v>0</v>
      </c>
      <c r="CM148" s="65">
        <f>N148</f>
        <v>0</v>
      </c>
      <c r="CN148" s="73">
        <f>BT148+BV148</f>
        <v>1127</v>
      </c>
      <c r="CO148">
        <f>E148/$E$162</f>
        <v>1.4079310363617238E-2</v>
      </c>
      <c r="CP148">
        <f>MAX(0,L148)</f>
        <v>0.26477651418593601</v>
      </c>
      <c r="CQ148">
        <f>CP148/$CP$162</f>
        <v>2.9662611334325744E-3</v>
      </c>
      <c r="CR148">
        <f>CO148*CQ148*AO148</f>
        <v>0</v>
      </c>
      <c r="CS148">
        <f>CR148/$CR$162</f>
        <v>0</v>
      </c>
      <c r="CT148" s="1">
        <f>$CT$164*CS148</f>
        <v>0</v>
      </c>
      <c r="CU148" s="84">
        <v>0</v>
      </c>
      <c r="CV148" s="1">
        <f>CT148-CU148</f>
        <v>0</v>
      </c>
      <c r="CW148" t="e">
        <f>CU148/CT148</f>
        <v>#DIV/0!</v>
      </c>
    </row>
    <row r="149" spans="1:101" x14ac:dyDescent="0.2">
      <c r="A149" s="31" t="s">
        <v>315</v>
      </c>
      <c r="B149">
        <v>0</v>
      </c>
      <c r="C149">
        <v>1</v>
      </c>
      <c r="D149">
        <v>0.94127047542948405</v>
      </c>
      <c r="E149">
        <v>5.87295245705153E-2</v>
      </c>
      <c r="F149">
        <v>0.79618593563766304</v>
      </c>
      <c r="G149">
        <v>0.39014700039729799</v>
      </c>
      <c r="H149">
        <v>0.98119515252820699</v>
      </c>
      <c r="I149">
        <v>0.28708733806936898</v>
      </c>
      <c r="J149">
        <v>0.53074353925967999</v>
      </c>
      <c r="K149">
        <v>0.543879953283536</v>
      </c>
      <c r="L149">
        <v>0.37890827496872298</v>
      </c>
      <c r="M149">
        <v>2.3901398599334698</v>
      </c>
      <c r="N149" s="21">
        <v>0</v>
      </c>
      <c r="O149">
        <v>1.00005924740763</v>
      </c>
      <c r="P149">
        <v>1.0006820385026101</v>
      </c>
      <c r="Q149">
        <v>1.0027369502960299</v>
      </c>
      <c r="R149">
        <v>1.0017987052878901</v>
      </c>
      <c r="S149">
        <v>33.659999847412102</v>
      </c>
      <c r="T149" s="27">
        <f>IF(C149,P149,R149)</f>
        <v>1.0006820385026101</v>
      </c>
      <c r="U149" s="27">
        <f>IF(D149 = 0,O149,Q149)</f>
        <v>1.0027369502960299</v>
      </c>
      <c r="V149" s="39">
        <f>S149*T149^(1-N149)</f>
        <v>33.682957263305887</v>
      </c>
      <c r="W149" s="38">
        <f>S149*U149^(N149+1)</f>
        <v>33.752125593958844</v>
      </c>
      <c r="X149" s="44">
        <f>0.5 * (D149-MAX($D$3:$D$161))/(MIN($D$3:$D$161)-MAX($D$3:$D$161)) + 0.75</f>
        <v>0.77928019520130154</v>
      </c>
      <c r="Y149" s="44">
        <f>AVERAGE(D149, F149, G149, H149, I149, J149, K149)</f>
        <v>0.63864419922931959</v>
      </c>
      <c r="Z149" s="22">
        <f>AI149^N149</f>
        <v>1</v>
      </c>
      <c r="AA149" s="22">
        <f>(Z149+AB149)/2</f>
        <v>1</v>
      </c>
      <c r="AB149" s="22">
        <f>AM149^N149</f>
        <v>1</v>
      </c>
      <c r="AC149" s="22">
        <v>1</v>
      </c>
      <c r="AD149" s="22">
        <v>1</v>
      </c>
      <c r="AE149" s="22">
        <v>1</v>
      </c>
      <c r="AF149" s="22">
        <f>PERCENTILE($L$2:$L$161, 0.05)</f>
        <v>3.1959274844086248E-2</v>
      </c>
      <c r="AG149" s="22">
        <f>PERCENTILE($L$2:$L$161, 0.95)</f>
        <v>0.96084751578162397</v>
      </c>
      <c r="AH149" s="22">
        <f>MIN(MAX(L149,AF149), AG149)</f>
        <v>0.37890827496872298</v>
      </c>
      <c r="AI149" s="22">
        <f>AH149-$AH$162+1</f>
        <v>1.3469490001246367</v>
      </c>
      <c r="AJ149" s="22">
        <f>PERCENTILE($M$2:$M$161, 0.02)</f>
        <v>-1.0036119965489139</v>
      </c>
      <c r="AK149" s="22">
        <f>PERCENTILE($M$2:$M$161, 0.98)</f>
        <v>1.7030888460407052</v>
      </c>
      <c r="AL149" s="22">
        <f>MIN(MAX(M149,AJ149), AK149)</f>
        <v>1.7030888460407052</v>
      </c>
      <c r="AM149" s="22">
        <f>AL149-$AL$162 + 1</f>
        <v>3.7067008425896191</v>
      </c>
      <c r="AN149" s="46">
        <v>0</v>
      </c>
      <c r="AO149" s="68">
        <v>0.64</v>
      </c>
      <c r="AP149" s="49">
        <v>1</v>
      </c>
      <c r="AQ149" s="21">
        <v>1</v>
      </c>
      <c r="AR149" s="17">
        <f>(AI149^4)*AB149*AE149*AN149</f>
        <v>0</v>
      </c>
      <c r="AS149" s="17">
        <f>(AM149^4) *Z149*AC149*AO149</f>
        <v>120.81757681013282</v>
      </c>
      <c r="AT149" s="17">
        <f>(AM149^4)*AA149*AP149*AQ149</f>
        <v>188.77746376583252</v>
      </c>
      <c r="AU149" s="17">
        <f>MIN(AR149, 0.05*AR$162)</f>
        <v>0</v>
      </c>
      <c r="AV149" s="17">
        <f>MIN(AS149, 0.05*AS$162)</f>
        <v>120.81757681013282</v>
      </c>
      <c r="AW149" s="17">
        <f>MIN(AT149, 0.05*AT$162)</f>
        <v>188.77746376583252</v>
      </c>
      <c r="AX149" s="14">
        <f>AU149/$AU$162</f>
        <v>0</v>
      </c>
      <c r="AY149" s="14">
        <f>AV149/$AV$162</f>
        <v>3.3835702670175272E-2</v>
      </c>
      <c r="AZ149" s="62">
        <f>AW149/$AW$162</f>
        <v>4.2029877045138095E-2</v>
      </c>
      <c r="BA149" s="21">
        <f>N149</f>
        <v>0</v>
      </c>
      <c r="BB149" s="84">
        <v>0</v>
      </c>
      <c r="BC149" s="15">
        <f>$D$168*AX149</f>
        <v>0</v>
      </c>
      <c r="BD149" s="19">
        <f>BC149-BB149</f>
        <v>0</v>
      </c>
      <c r="BE149" s="58">
        <f>(IF(BD149 &gt; 0, V149, W149))</f>
        <v>33.752125593958844</v>
      </c>
      <c r="BF149" s="58">
        <f>IF(BD149&gt;0, S149*(T149^(2-N149)), S149*(U149^(N149 + 2)))</f>
        <v>33.844503484094872</v>
      </c>
      <c r="BG149" s="46">
        <f>BD149/BE149</f>
        <v>0</v>
      </c>
      <c r="BH149" s="59" t="e">
        <f>BB149/BC149</f>
        <v>#DIV/0!</v>
      </c>
      <c r="BI149" s="84">
        <v>0</v>
      </c>
      <c r="BJ149" s="84">
        <v>0</v>
      </c>
      <c r="BK149" s="84">
        <v>0</v>
      </c>
      <c r="BL149" s="10">
        <f>SUM(BI149:BK149)</f>
        <v>0</v>
      </c>
      <c r="BM149" s="15">
        <f>AY149*$D$167</f>
        <v>6461.942495950073</v>
      </c>
      <c r="BN149" s="9">
        <f>BM149-BL149</f>
        <v>6461.942495950073</v>
      </c>
      <c r="BO149" s="48">
        <f>IF(BN149&gt;0,V149,W149)</f>
        <v>33.682957263305887</v>
      </c>
      <c r="BP149" s="48">
        <f xml:space="preserve"> IF(BN149 &gt;0, S149*T149^(2-N149), S149*U149^(N149+2))</f>
        <v>33.705930337041231</v>
      </c>
      <c r="BQ149" s="48">
        <f>IF(BN149&gt;0, S149*T149^(3-N149), S149*U149^(N149+3))</f>
        <v>33.728919079297384</v>
      </c>
      <c r="BR149" s="46">
        <f>BN149/BP149</f>
        <v>191.71529850486584</v>
      </c>
      <c r="BS149" s="59">
        <f>BL149/BM149</f>
        <v>0</v>
      </c>
      <c r="BT149" s="16">
        <f>BB149+BL149+BV149</f>
        <v>0</v>
      </c>
      <c r="BU149" s="64">
        <f>BC149+BM149+BW149</f>
        <v>6883.6282523439431</v>
      </c>
      <c r="BV149" s="84">
        <v>0</v>
      </c>
      <c r="BW149" s="15">
        <f>AZ149*$D$170</f>
        <v>421.68575639387052</v>
      </c>
      <c r="BX149" s="37">
        <f>BW149-BV149</f>
        <v>421.68575639387052</v>
      </c>
      <c r="BY149" s="51">
        <f>BX149*(BX149&lt;&gt;0)</f>
        <v>421.68575639387052</v>
      </c>
      <c r="BZ149" s="26">
        <f>BY149/$BY$162</f>
        <v>0.32995755586374859</v>
      </c>
      <c r="CA149" s="47">
        <f>BZ149 * $BX$162</f>
        <v>421.68575639387052</v>
      </c>
      <c r="CB149" s="48">
        <f>IF(CA149&gt;0, V149, W149)</f>
        <v>33.682957263305887</v>
      </c>
      <c r="CC149" s="48">
        <f>IF(BX149&gt;0, S149*T149^(2-N149), S149*U149^(N149+2))</f>
        <v>33.705930337041231</v>
      </c>
      <c r="CD149" s="60">
        <f>CA149/CB149</f>
        <v>12.519261687668195</v>
      </c>
      <c r="CE149" s="61">
        <v>0</v>
      </c>
      <c r="CF149" s="15">
        <f>AZ149*$CE$165</f>
        <v>270.12601976910253</v>
      </c>
      <c r="CG149" s="37">
        <f>CF149-CE149</f>
        <v>270.12601976910253</v>
      </c>
      <c r="CH149" s="51">
        <f>CG149*(CG149&lt;&gt;0)</f>
        <v>270.12601976910253</v>
      </c>
      <c r="CI149" s="26">
        <f>CH149/$CH$162</f>
        <v>4.2029877045138109E-2</v>
      </c>
      <c r="CJ149" s="47">
        <f>CI149 * $CG$162</f>
        <v>270.12601976910253</v>
      </c>
      <c r="CK149" s="48">
        <f>IF(CA149&gt;0,V149,W149)</f>
        <v>33.682957263305887</v>
      </c>
      <c r="CL149" s="60">
        <f>CJ149/CK149</f>
        <v>8.0196645935057784</v>
      </c>
      <c r="CM149" s="65">
        <f>N149</f>
        <v>0</v>
      </c>
      <c r="CN149" s="73">
        <f>BT149+BV149</f>
        <v>0</v>
      </c>
      <c r="CO149">
        <f>E149/$E$162</f>
        <v>1.0598388844099936E-3</v>
      </c>
      <c r="CP149">
        <f>MAX(0,L149)</f>
        <v>0.37890827496872298</v>
      </c>
      <c r="CQ149">
        <f>CP149/$CP$162</f>
        <v>4.244866251190361E-3</v>
      </c>
      <c r="CR149">
        <f>CO149*CQ149*AO149</f>
        <v>2.8792795597639832E-6</v>
      </c>
      <c r="CS149">
        <f>CR149/$CR$162</f>
        <v>6.2717223443671435E-4</v>
      </c>
      <c r="CT149" s="1">
        <f>$CT$164*CS149</f>
        <v>51.03676774952207</v>
      </c>
      <c r="CU149" s="84">
        <v>0</v>
      </c>
      <c r="CV149" s="1">
        <f>CT149-CU149</f>
        <v>51.03676774952207</v>
      </c>
      <c r="CW149">
        <f>CU149/CT149</f>
        <v>0</v>
      </c>
    </row>
    <row r="150" spans="1:101" x14ac:dyDescent="0.2">
      <c r="A150" s="31" t="s">
        <v>122</v>
      </c>
      <c r="B150">
        <v>1</v>
      </c>
      <c r="C150">
        <v>1</v>
      </c>
      <c r="D150">
        <v>0.79958677685950397</v>
      </c>
      <c r="E150">
        <v>0.20041322314049501</v>
      </c>
      <c r="F150">
        <v>0.895582329317269</v>
      </c>
      <c r="G150">
        <v>0.291164658634538</v>
      </c>
      <c r="H150">
        <v>0.31016042780748598</v>
      </c>
      <c r="I150">
        <v>0.56684491978609597</v>
      </c>
      <c r="J150">
        <v>0.41930044457567101</v>
      </c>
      <c r="K150">
        <v>0.46272578972164002</v>
      </c>
      <c r="L150">
        <v>-0.48805465273138199</v>
      </c>
      <c r="M150">
        <v>2.7802368426303001E-2</v>
      </c>
      <c r="N150" s="21">
        <v>0</v>
      </c>
      <c r="O150">
        <v>1.0051351301717</v>
      </c>
      <c r="P150">
        <v>1.00553862312681</v>
      </c>
      <c r="Q150">
        <v>1.0061683655607601</v>
      </c>
      <c r="R150">
        <v>0.99551724579315604</v>
      </c>
      <c r="S150">
        <v>2.1099998950958199</v>
      </c>
      <c r="T150" s="27">
        <f>IF(C150,P150,R150)</f>
        <v>1.00553862312681</v>
      </c>
      <c r="U150" s="27">
        <f>IF(D150 = 0,O150,Q150)</f>
        <v>1.0061683655607601</v>
      </c>
      <c r="V150" s="39">
        <f>S150*T150^(1-N150)</f>
        <v>2.1216863893123641</v>
      </c>
      <c r="W150" s="38">
        <f>S150*U150^(N150+1)</f>
        <v>2.1230151457819364</v>
      </c>
      <c r="X150" s="44">
        <f>0.5 * (D150-MAX($D$3:$D$161))/(MIN($D$3:$D$161)-MAX($D$3:$D$161)) + 0.75</f>
        <v>0.85138964976019949</v>
      </c>
      <c r="Y150" s="44">
        <f>AVERAGE(D150, F150, G150, H150, I150, J150, K150)</f>
        <v>0.53505219238602908</v>
      </c>
      <c r="Z150" s="22">
        <f>AI150^N150</f>
        <v>1</v>
      </c>
      <c r="AA150" s="22">
        <f>(Z150+AB150)/2</f>
        <v>1</v>
      </c>
      <c r="AB150" s="22">
        <f>AM150^N150</f>
        <v>1</v>
      </c>
      <c r="AC150" s="22">
        <v>1</v>
      </c>
      <c r="AD150" s="22">
        <v>1</v>
      </c>
      <c r="AE150" s="22">
        <v>1</v>
      </c>
      <c r="AF150" s="22">
        <f>PERCENTILE($L$2:$L$161, 0.05)</f>
        <v>3.1959274844086248E-2</v>
      </c>
      <c r="AG150" s="22">
        <f>PERCENTILE($L$2:$L$161, 0.95)</f>
        <v>0.96084751578162397</v>
      </c>
      <c r="AH150" s="22">
        <f>MIN(MAX(L150,AF150), AG150)</f>
        <v>3.1959274844086248E-2</v>
      </c>
      <c r="AI150" s="22">
        <f>AH150-$AH$162+1</f>
        <v>1</v>
      </c>
      <c r="AJ150" s="22">
        <f>PERCENTILE($M$2:$M$161, 0.02)</f>
        <v>-1.0036119965489139</v>
      </c>
      <c r="AK150" s="22">
        <f>PERCENTILE($M$2:$M$161, 0.98)</f>
        <v>1.7030888460407052</v>
      </c>
      <c r="AL150" s="22">
        <f>MIN(MAX(M150,AJ150), AK150)</f>
        <v>2.7802368426303001E-2</v>
      </c>
      <c r="AM150" s="22">
        <f>AL150-$AL$162 + 1</f>
        <v>2.031414364975217</v>
      </c>
      <c r="AN150" s="46">
        <v>1</v>
      </c>
      <c r="AO150" s="49">
        <v>1</v>
      </c>
      <c r="AP150" s="49">
        <v>1</v>
      </c>
      <c r="AQ150" s="21">
        <v>1</v>
      </c>
      <c r="AR150" s="17">
        <f>(AI150^4)*AB150*AE150*AN150</f>
        <v>1</v>
      </c>
      <c r="AS150" s="17">
        <f>(AM150^4) *Z150*AC150*AO150</f>
        <v>17.029193362173814</v>
      </c>
      <c r="AT150" s="17">
        <f>(AM150^4)*AA150*AP150*AQ150</f>
        <v>17.029193362173814</v>
      </c>
      <c r="AU150" s="17">
        <f>MIN(AR150, 0.05*AR$162)</f>
        <v>1</v>
      </c>
      <c r="AV150" s="17">
        <f>MIN(AS150, 0.05*AS$162)</f>
        <v>17.029193362173814</v>
      </c>
      <c r="AW150" s="17">
        <f>MIN(AT150, 0.05*AT$162)</f>
        <v>17.029193362173814</v>
      </c>
      <c r="AX150" s="14">
        <f>AU150/$AU$162</f>
        <v>2.3178934647035097E-3</v>
      </c>
      <c r="AY150" s="14">
        <f>AV150/$AV$162</f>
        <v>4.7691299439065618E-3</v>
      </c>
      <c r="AZ150" s="62">
        <f>AW150/$AW$162</f>
        <v>3.7914213323571012E-3</v>
      </c>
      <c r="BA150" s="21">
        <f>N150</f>
        <v>0</v>
      </c>
      <c r="BB150" s="84">
        <v>171</v>
      </c>
      <c r="BC150" s="15">
        <f>$D$168*AX150</f>
        <v>318.3232631881271</v>
      </c>
      <c r="BD150" s="19">
        <f>BC150-BB150</f>
        <v>147.3232631881271</v>
      </c>
      <c r="BE150" s="58">
        <f>(IF(BD150 &gt; 0, V150, W150))</f>
        <v>2.1216863893123641</v>
      </c>
      <c r="BF150" s="58">
        <f>IF(BD150&gt;0, S150*(T150^(2-N150)), S150*(U150^(N150 + 2)))</f>
        <v>2.1334376106160478</v>
      </c>
      <c r="BG150" s="46">
        <f>BD150/BE150</f>
        <v>69.436870562135425</v>
      </c>
      <c r="BH150" s="59">
        <f>BB150/BC150</f>
        <v>0.53718976831090115</v>
      </c>
      <c r="BI150" s="84">
        <v>27</v>
      </c>
      <c r="BJ150" s="84">
        <v>160</v>
      </c>
      <c r="BK150" s="84">
        <v>4</v>
      </c>
      <c r="BL150" s="10">
        <f>SUM(BI150:BK150)</f>
        <v>191</v>
      </c>
      <c r="BM150" s="15">
        <f>AY150*$D$167</f>
        <v>910.80843668727516</v>
      </c>
      <c r="BN150" s="9">
        <f>BM150-BL150</f>
        <v>719.80843668727516</v>
      </c>
      <c r="BO150" s="48">
        <f>IF(BN150&gt;0,V150,W150)</f>
        <v>2.1216863893123641</v>
      </c>
      <c r="BP150" s="48">
        <f xml:space="preserve"> IF(BN150 &gt;0, S150*T150^(2-N150), S150*U150^(N150+2))</f>
        <v>2.1334376106160478</v>
      </c>
      <c r="BQ150" s="48">
        <f>IF(BN150&gt;0, S150*T150^(3-N150), S150*U150^(N150+3))</f>
        <v>2.1452539175058116</v>
      </c>
      <c r="BR150" s="46">
        <f>BN150/BP150</f>
        <v>337.39371290047922</v>
      </c>
      <c r="BS150" s="59">
        <f>BL150/BM150</f>
        <v>0.20970381070984698</v>
      </c>
      <c r="BT150" s="16">
        <f>BB150+BL150+BV150</f>
        <v>362</v>
      </c>
      <c r="BU150" s="64">
        <f>BC150+BM150+BW150</f>
        <v>1267.1710301029411</v>
      </c>
      <c r="BV150" s="84">
        <v>0</v>
      </c>
      <c r="BW150" s="15">
        <f>AZ150*$D$170</f>
        <v>38.039330227538798</v>
      </c>
      <c r="BX150" s="37">
        <f>BW150-BV150</f>
        <v>38.039330227538798</v>
      </c>
      <c r="BY150" s="51">
        <f>BX150*(BX150&lt;&gt;0)</f>
        <v>38.039330227538798</v>
      </c>
      <c r="BZ150" s="26">
        <f>BY150/$BY$162</f>
        <v>2.9764734137354313E-2</v>
      </c>
      <c r="CA150" s="47">
        <f>BZ150 * $BX$162</f>
        <v>38.039330227538798</v>
      </c>
      <c r="CB150" s="48">
        <f>IF(CA150&gt;0, V150, W150)</f>
        <v>2.1216863893123641</v>
      </c>
      <c r="CC150" s="48">
        <f>IF(BX150&gt;0, S150*T150^(2-N150), S150*U150^(N150+2))</f>
        <v>2.1334376106160478</v>
      </c>
      <c r="CD150" s="60">
        <f>CA150/CB150</f>
        <v>17.928818518681876</v>
      </c>
      <c r="CE150" s="61">
        <v>0</v>
      </c>
      <c r="CF150" s="15">
        <f>AZ150*$CE$165</f>
        <v>24.367464903059091</v>
      </c>
      <c r="CG150" s="37">
        <f>CF150-CE150</f>
        <v>24.367464903059091</v>
      </c>
      <c r="CH150" s="51">
        <f>CG150*(CG150&lt;&gt;0)</f>
        <v>24.367464903059091</v>
      </c>
      <c r="CI150" s="26">
        <f>CH150/$CH$162</f>
        <v>3.7914213323571025E-3</v>
      </c>
      <c r="CJ150" s="47">
        <f>CI150 * $CG$162</f>
        <v>24.367464903059091</v>
      </c>
      <c r="CK150" s="48">
        <f>IF(CA150&gt;0,V150,W150)</f>
        <v>2.1216863893123641</v>
      </c>
      <c r="CL150" s="60">
        <f>CJ150/CK150</f>
        <v>11.484951322592288</v>
      </c>
      <c r="CM150" s="65">
        <f>N150</f>
        <v>0</v>
      </c>
      <c r="CN150" s="73">
        <f>BT150+BV150</f>
        <v>362</v>
      </c>
      <c r="CO150">
        <f>E150/$E$162</f>
        <v>3.6166771038509305E-3</v>
      </c>
      <c r="CP150">
        <f>MAX(0,L150)</f>
        <v>0</v>
      </c>
      <c r="CQ150">
        <f>CP150/$CP$162</f>
        <v>0</v>
      </c>
      <c r="CR150">
        <f>CO150*CQ150*AO150</f>
        <v>0</v>
      </c>
      <c r="CS150">
        <f>CR150/$CR$162</f>
        <v>0</v>
      </c>
      <c r="CT150" s="1">
        <f>$CT$164*CS150</f>
        <v>0</v>
      </c>
      <c r="CU150" s="84">
        <v>0</v>
      </c>
      <c r="CV150" s="1">
        <f>CT150-CU150</f>
        <v>0</v>
      </c>
      <c r="CW150" t="e">
        <f>CU150/CT150</f>
        <v>#DIV/0!</v>
      </c>
    </row>
    <row r="151" spans="1:101" x14ac:dyDescent="0.2">
      <c r="A151" s="31" t="s">
        <v>316</v>
      </c>
      <c r="B151">
        <v>1</v>
      </c>
      <c r="C151">
        <v>1</v>
      </c>
      <c r="D151">
        <v>0.90371554135037901</v>
      </c>
      <c r="E151">
        <v>9.6284458649620402E-2</v>
      </c>
      <c r="F151">
        <v>0.99761620977353904</v>
      </c>
      <c r="G151">
        <v>0.33293603496225599</v>
      </c>
      <c r="H151">
        <v>0.82699540325950605</v>
      </c>
      <c r="I151">
        <v>0.94943585457584601</v>
      </c>
      <c r="J151">
        <v>0.88610331645016804</v>
      </c>
      <c r="K151">
        <v>0.71461685628493499</v>
      </c>
      <c r="L151">
        <v>0.45063489828956099</v>
      </c>
      <c r="M151">
        <v>1.45235081394036</v>
      </c>
      <c r="N151" s="21">
        <v>-1</v>
      </c>
      <c r="O151">
        <v>1.00805469915074</v>
      </c>
      <c r="P151">
        <v>0.99049774187151196</v>
      </c>
      <c r="Q151">
        <v>1.00847453909013</v>
      </c>
      <c r="R151">
        <v>1</v>
      </c>
      <c r="S151">
        <v>11.899999618530201</v>
      </c>
      <c r="T151" s="27">
        <f>IF(C151,P151,R151)</f>
        <v>0.99049774187151196</v>
      </c>
      <c r="U151" s="27">
        <f>IF(D151 = 0,O151,Q151)</f>
        <v>1.00847453909013</v>
      </c>
      <c r="V151" s="39">
        <f>S151*T151^(1-N151)</f>
        <v>11.674920367910921</v>
      </c>
      <c r="W151" s="38">
        <f>S151*U151^(N151+1)</f>
        <v>11.899999618530201</v>
      </c>
      <c r="X151" s="44">
        <f>0.5 * (D151-MAX($D$3:$D$161))/(MIN($D$3:$D$161)-MAX($D$3:$D$161)) + 0.75</f>
        <v>0.79839365595770662</v>
      </c>
      <c r="Y151" s="44">
        <f>AVERAGE(D151, F151, G151, H151, I151, J151, K151)</f>
        <v>0.80163131666523257</v>
      </c>
      <c r="Z151" s="22">
        <f>AI151^N151</f>
        <v>0.70488276775443859</v>
      </c>
      <c r="AA151" s="22">
        <f>(Z151+AB151)/2</f>
        <v>0.49711886665638527</v>
      </c>
      <c r="AB151" s="22">
        <f>AM151^N151</f>
        <v>0.28935496555833196</v>
      </c>
      <c r="AC151" s="22">
        <v>1</v>
      </c>
      <c r="AD151" s="22">
        <v>1</v>
      </c>
      <c r="AE151" s="22">
        <v>1</v>
      </c>
      <c r="AF151" s="22">
        <f>PERCENTILE($L$2:$L$161, 0.05)</f>
        <v>3.1959274844086248E-2</v>
      </c>
      <c r="AG151" s="22">
        <f>PERCENTILE($L$2:$L$161, 0.95)</f>
        <v>0.96084751578162397</v>
      </c>
      <c r="AH151" s="22">
        <f>MIN(MAX(L151,AF151), AG151)</f>
        <v>0.45063489828956099</v>
      </c>
      <c r="AI151" s="22">
        <f>AH151-$AH$162+1</f>
        <v>1.4186756234454747</v>
      </c>
      <c r="AJ151" s="22">
        <f>PERCENTILE($M$2:$M$161, 0.02)</f>
        <v>-1.0036119965489139</v>
      </c>
      <c r="AK151" s="22">
        <f>PERCENTILE($M$2:$M$161, 0.98)</f>
        <v>1.7030888460407052</v>
      </c>
      <c r="AL151" s="22">
        <f>MIN(MAX(M151,AJ151), AK151)</f>
        <v>1.45235081394036</v>
      </c>
      <c r="AM151" s="22">
        <f>AL151-$AL$162 + 1</f>
        <v>3.4559628104892739</v>
      </c>
      <c r="AN151" s="46">
        <v>0</v>
      </c>
      <c r="AO151" s="68">
        <v>0.64</v>
      </c>
      <c r="AP151" s="49">
        <v>1</v>
      </c>
      <c r="AQ151" s="21">
        <v>1</v>
      </c>
      <c r="AR151" s="17">
        <f>(AI151^4)*AB151*AE151*AN151</f>
        <v>0</v>
      </c>
      <c r="AS151" s="17">
        <f>(AM151^4) *Z151*AC151*AO151</f>
        <v>64.353638875285412</v>
      </c>
      <c r="AT151" s="17">
        <f>(AM151^4)*AA151*AP151*AQ151</f>
        <v>70.914735502782506</v>
      </c>
      <c r="AU151" s="17">
        <f>MIN(AR151, 0.05*AR$162)</f>
        <v>0</v>
      </c>
      <c r="AV151" s="17">
        <f>MIN(AS151, 0.05*AS$162)</f>
        <v>64.353638875285412</v>
      </c>
      <c r="AW151" s="17">
        <f>MIN(AT151, 0.05*AT$162)</f>
        <v>70.914735502782506</v>
      </c>
      <c r="AX151" s="14">
        <f>AU151/$AU$162</f>
        <v>0</v>
      </c>
      <c r="AY151" s="14">
        <f>AV151/$AV$162</f>
        <v>1.8022630880520769E-2</v>
      </c>
      <c r="AZ151" s="62">
        <f>AW151/$AW$162</f>
        <v>1.5788630456268982E-2</v>
      </c>
      <c r="BA151" s="21">
        <f>N151</f>
        <v>-1</v>
      </c>
      <c r="BB151" s="84">
        <v>0</v>
      </c>
      <c r="BC151" s="15">
        <f>$D$168*AX151</f>
        <v>0</v>
      </c>
      <c r="BD151" s="19">
        <f>BC151-BB151</f>
        <v>0</v>
      </c>
      <c r="BE151" s="58">
        <f>(IF(BD151 &gt; 0, V151, W151))</f>
        <v>11.899999618530201</v>
      </c>
      <c r="BF151" s="58">
        <f>IF(BD151&gt;0, S151*(T151^(2-N151)), S151*(U151^(N151 + 2)))</f>
        <v>12.000846630469967</v>
      </c>
      <c r="BG151" s="46">
        <f>BD151/BE151</f>
        <v>0</v>
      </c>
      <c r="BH151" s="59" t="e">
        <f>BB151/BC151</f>
        <v>#DIV/0!</v>
      </c>
      <c r="BI151" s="84">
        <v>0</v>
      </c>
      <c r="BJ151" s="84">
        <v>0</v>
      </c>
      <c r="BK151" s="84">
        <v>0</v>
      </c>
      <c r="BL151" s="10">
        <f>SUM(BI151:BK151)</f>
        <v>0</v>
      </c>
      <c r="BM151" s="15">
        <f>AY151*$D$167</f>
        <v>3441.9620455618565</v>
      </c>
      <c r="BN151" s="9">
        <f>BM151-BL151</f>
        <v>3441.9620455618565</v>
      </c>
      <c r="BO151" s="48">
        <f>IF(BN151&gt;0,V151,W151)</f>
        <v>11.674920367910921</v>
      </c>
      <c r="BP151" s="48">
        <f xml:space="preserve"> IF(BN151 &gt;0, S151*T151^(2-N151), S151*U151^(N151+2))</f>
        <v>11.563982260945489</v>
      </c>
      <c r="BQ151" s="48">
        <f>IF(BN151&gt;0, S151*T151^(3-N151), S151*U151^(N151+3))</f>
        <v>11.454098316508729</v>
      </c>
      <c r="BR151" s="46">
        <f>BN151/BP151</f>
        <v>297.64504717256773</v>
      </c>
      <c r="BS151" s="59">
        <f>BL151/BM151</f>
        <v>0</v>
      </c>
      <c r="BT151" s="16">
        <f>BB151+BL151+BV151</f>
        <v>0</v>
      </c>
      <c r="BU151" s="64">
        <f>BC151+BM151+BW151</f>
        <v>3600.3693749296031</v>
      </c>
      <c r="BV151" s="84">
        <v>0</v>
      </c>
      <c r="BW151" s="15">
        <f>AZ151*$D$170</f>
        <v>158.40732936774671</v>
      </c>
      <c r="BX151" s="37">
        <f>BW151-BV151</f>
        <v>158.40732936774671</v>
      </c>
      <c r="BY151" s="51">
        <f>BX151*(BX151&lt;&gt;0)</f>
        <v>158.40732936774671</v>
      </c>
      <c r="BZ151" s="26">
        <f>BY151/$BY$162</f>
        <v>0.1239493970013668</v>
      </c>
      <c r="CA151" s="47">
        <f>BZ151 * $BX$162</f>
        <v>158.40732936774671</v>
      </c>
      <c r="CB151" s="48">
        <f>IF(CA151&gt;0, V151, W151)</f>
        <v>11.674920367910921</v>
      </c>
      <c r="CC151" s="48">
        <f>IF(BX151&gt;0, S151*T151^(2-N151), S151*U151^(N151+2))</f>
        <v>11.563982260945489</v>
      </c>
      <c r="CD151" s="60">
        <f>CA151/CB151</f>
        <v>13.568172148149023</v>
      </c>
      <c r="CE151" s="61">
        <v>0</v>
      </c>
      <c r="CF151" s="15">
        <f>AZ151*$CE$165</f>
        <v>101.47352794244075</v>
      </c>
      <c r="CG151" s="37">
        <f>CF151-CE151</f>
        <v>101.47352794244075</v>
      </c>
      <c r="CH151" s="51">
        <f>CG151*(CG151&lt;&gt;0)</f>
        <v>101.47352794244075</v>
      </c>
      <c r="CI151" s="26">
        <f>CH151/$CH$162</f>
        <v>1.5788630456268986E-2</v>
      </c>
      <c r="CJ151" s="47">
        <f>CI151 * $CG$162</f>
        <v>101.47352794244074</v>
      </c>
      <c r="CK151" s="48">
        <f>IF(CA151&gt;0,V151,W151)</f>
        <v>11.674920367910921</v>
      </c>
      <c r="CL151" s="60">
        <f>CJ151/CK151</f>
        <v>8.6915820189528308</v>
      </c>
      <c r="CM151" s="65">
        <f>N151</f>
        <v>-1</v>
      </c>
      <c r="CN151" s="73">
        <f>BT151+BV151</f>
        <v>0</v>
      </c>
      <c r="CO151">
        <f>E151/$E$162</f>
        <v>1.7375589873660452E-3</v>
      </c>
      <c r="CP151">
        <f>MAX(0,L151)</f>
        <v>0.45063489828956099</v>
      </c>
      <c r="CQ151">
        <f>CP151/$CP$162</f>
        <v>5.0484114434182197E-3</v>
      </c>
      <c r="CR151">
        <f>CO151*CQ151*AO151</f>
        <v>5.6140241122770663E-6</v>
      </c>
      <c r="CS151">
        <f>CR151/$CR$162</f>
        <v>1.22286147405812E-3</v>
      </c>
      <c r="CT151" s="1">
        <f>$CT$164*CS151</f>
        <v>99.511575312953568</v>
      </c>
      <c r="CU151" s="84">
        <v>0</v>
      </c>
      <c r="CV151" s="1">
        <f>CT151-CU151</f>
        <v>99.511575312953568</v>
      </c>
      <c r="CW151">
        <f>CU151/CT151</f>
        <v>0</v>
      </c>
    </row>
    <row r="152" spans="1:101" x14ac:dyDescent="0.2">
      <c r="A152" s="31" t="s">
        <v>216</v>
      </c>
      <c r="B152">
        <v>1</v>
      </c>
      <c r="C152">
        <v>1</v>
      </c>
      <c r="D152">
        <v>0.59928086296444205</v>
      </c>
      <c r="E152">
        <v>0.400719137035557</v>
      </c>
      <c r="F152">
        <v>0.65752880413190296</v>
      </c>
      <c r="G152">
        <v>9.5351609058402804E-3</v>
      </c>
      <c r="H152">
        <v>0.61512745507730804</v>
      </c>
      <c r="I152">
        <v>0.24947764312578299</v>
      </c>
      <c r="J152">
        <v>0.39174040858028403</v>
      </c>
      <c r="K152">
        <v>0.176120491249184</v>
      </c>
      <c r="L152">
        <v>0.63259115056037896</v>
      </c>
      <c r="M152">
        <v>-4.6516284323358997E-2</v>
      </c>
      <c r="N152" s="21">
        <v>1</v>
      </c>
      <c r="O152">
        <v>1.0030587926685799</v>
      </c>
      <c r="P152">
        <v>0.99722418544055202</v>
      </c>
      <c r="Q152">
        <v>1.0022997346290601</v>
      </c>
      <c r="R152">
        <v>0.99905393405846799</v>
      </c>
      <c r="S152">
        <v>300.94000244140602</v>
      </c>
      <c r="T152" s="27">
        <f>IF(C152,P152,R152)</f>
        <v>0.99722418544055202</v>
      </c>
      <c r="U152" s="27">
        <f>IF(D152 = 0,O152,Q152)</f>
        <v>1.0022997346290601</v>
      </c>
      <c r="V152" s="39">
        <f>S152*T152^(1-N152)</f>
        <v>300.94000244140602</v>
      </c>
      <c r="W152" s="38">
        <f>S152*U152^(N152+1)</f>
        <v>302.32575833644859</v>
      </c>
      <c r="X152" s="44">
        <f>0.5 * (D152-MAX($D$3:$D$161))/(MIN($D$3:$D$161)-MAX($D$3:$D$161)) + 0.75</f>
        <v>0.95333468889792627</v>
      </c>
      <c r="Y152" s="44">
        <f>AVERAGE(D152, F152, G152, H152, I152, J152, K152)</f>
        <v>0.38554440371924914</v>
      </c>
      <c r="Z152" s="22">
        <f>AI152^N152</f>
        <v>1.6006318757162927</v>
      </c>
      <c r="AA152" s="22">
        <f>(Z152+AB152)/2</f>
        <v>1.7788637939709238</v>
      </c>
      <c r="AB152" s="22">
        <f>AM152^N152</f>
        <v>1.9570957122255548</v>
      </c>
      <c r="AC152" s="22">
        <v>1</v>
      </c>
      <c r="AD152" s="22">
        <v>1</v>
      </c>
      <c r="AE152" s="22">
        <v>1</v>
      </c>
      <c r="AF152" s="22">
        <f>PERCENTILE($L$2:$L$161, 0.05)</f>
        <v>3.1959274844086248E-2</v>
      </c>
      <c r="AG152" s="22">
        <f>PERCENTILE($L$2:$L$161, 0.95)</f>
        <v>0.96084751578162397</v>
      </c>
      <c r="AH152" s="22">
        <f>MIN(MAX(L152,AF152), AG152)</f>
        <v>0.63259115056037896</v>
      </c>
      <c r="AI152" s="22">
        <f>AH152-$AH$162+1</f>
        <v>1.6006318757162927</v>
      </c>
      <c r="AJ152" s="22">
        <f>PERCENTILE($M$2:$M$161, 0.02)</f>
        <v>-1.0036119965489139</v>
      </c>
      <c r="AK152" s="22">
        <f>PERCENTILE($M$2:$M$161, 0.98)</f>
        <v>1.7030888460407052</v>
      </c>
      <c r="AL152" s="22">
        <f>MIN(MAX(M152,AJ152), AK152)</f>
        <v>-4.6516284323358997E-2</v>
      </c>
      <c r="AM152" s="22">
        <f>AL152-$AL$162 + 1</f>
        <v>1.9570957122255548</v>
      </c>
      <c r="AN152" s="46">
        <v>1</v>
      </c>
      <c r="AO152" s="49">
        <v>1</v>
      </c>
      <c r="AP152" s="49">
        <v>1</v>
      </c>
      <c r="AQ152" s="21">
        <v>1</v>
      </c>
      <c r="AR152" s="17">
        <f>(AI152^4)*AB152*AE152*AN152</f>
        <v>12.846295595482857</v>
      </c>
      <c r="AS152" s="17">
        <f>(AM152^4) *Z152*AC152*AO152</f>
        <v>23.482250854335582</v>
      </c>
      <c r="AT152" s="17">
        <f>(AM152^4)*AA152*AP152*AQ152</f>
        <v>26.097022356890932</v>
      </c>
      <c r="AU152" s="17">
        <f>MIN(AR152, 0.05*AR$162)</f>
        <v>12.846295595482857</v>
      </c>
      <c r="AV152" s="17">
        <f>MIN(AS152, 0.05*AS$162)</f>
        <v>23.482250854335582</v>
      </c>
      <c r="AW152" s="17">
        <f>MIN(AT152, 0.05*AT$162)</f>
        <v>26.097022356890932</v>
      </c>
      <c r="AX152" s="14">
        <f>AU152/$AU$162</f>
        <v>2.9776344606419199E-2</v>
      </c>
      <c r="AY152" s="14">
        <f>AV152/$AV$162</f>
        <v>6.5763482343500455E-3</v>
      </c>
      <c r="AZ152" s="62">
        <f>AW152/$AW$162</f>
        <v>5.8103049962835093E-3</v>
      </c>
      <c r="BA152" s="21">
        <f>N152</f>
        <v>1</v>
      </c>
      <c r="BB152" s="84">
        <v>1806</v>
      </c>
      <c r="BC152" s="15">
        <f>$D$168*AX152</f>
        <v>4089.2747338333679</v>
      </c>
      <c r="BD152" s="19">
        <f>BC152-BB152</f>
        <v>2283.2747338333679</v>
      </c>
      <c r="BE152" s="58">
        <f>(IF(BD152 &gt; 0, V152, W152))</f>
        <v>300.94000244140602</v>
      </c>
      <c r="BF152" s="58">
        <f>IF(BD152&gt;0, S152*(T152^(2-N152)), S152*(U152^(N152 + 2)))</f>
        <v>300.10464880110885</v>
      </c>
      <c r="BG152" s="46">
        <f>BD152/BE152</f>
        <v>7.5871426706654885</v>
      </c>
      <c r="BH152" s="59">
        <f>BB152/BC152</f>
        <v>0.44164310728690498</v>
      </c>
      <c r="BI152" s="84">
        <v>0</v>
      </c>
      <c r="BJ152" s="84">
        <v>1505</v>
      </c>
      <c r="BK152" s="84">
        <v>0</v>
      </c>
      <c r="BL152" s="10">
        <f>SUM(BI152:BK152)</f>
        <v>1505</v>
      </c>
      <c r="BM152" s="15">
        <f>AY152*$D$167</f>
        <v>1255.9509857961716</v>
      </c>
      <c r="BN152" s="9">
        <f>BM152-BL152</f>
        <v>-249.04901420382839</v>
      </c>
      <c r="BO152" s="48">
        <f>IF(BN152&gt;0,V152,W152)</f>
        <v>302.32575833644859</v>
      </c>
      <c r="BP152" s="48">
        <f xml:space="preserve"> IF(BN152 &gt;0, S152*T152^(2-N152), S152*U152^(N152+2))</f>
        <v>303.02102735215175</v>
      </c>
      <c r="BQ152" s="48">
        <f>IF(BN152&gt;0, S152*T152^(3-N152), S152*U152^(N152+3))</f>
        <v>303.7178953020869</v>
      </c>
      <c r="BR152" s="46">
        <f>BN152/BP152</f>
        <v>-0.82188690461536673</v>
      </c>
      <c r="BS152" s="59">
        <f>BL152/BM152</f>
        <v>1.1982951699711046</v>
      </c>
      <c r="BT152" s="16">
        <f>BB152+BL152+BV152</f>
        <v>3311</v>
      </c>
      <c r="BU152" s="64">
        <f>BC152+BM152+BW152</f>
        <v>5403.5205096572518</v>
      </c>
      <c r="BV152" s="84">
        <v>0</v>
      </c>
      <c r="BW152" s="15">
        <f>AZ152*$D$170</f>
        <v>58.294790027712452</v>
      </c>
      <c r="BX152" s="37">
        <f>BW152-BV152</f>
        <v>58.294790027712452</v>
      </c>
      <c r="BY152" s="51">
        <f>BX152*(BX152&lt;&gt;0)</f>
        <v>58.294790027712452</v>
      </c>
      <c r="BZ152" s="26">
        <f>BY152/$BY$162</f>
        <v>4.5614076704000368E-2</v>
      </c>
      <c r="CA152" s="47">
        <f>BZ152 * $BX$162</f>
        <v>58.294790027712452</v>
      </c>
      <c r="CB152" s="48">
        <f>IF(CA152&gt;0, V152, W152)</f>
        <v>300.94000244140602</v>
      </c>
      <c r="CC152" s="48">
        <f>IF(BX152&gt;0, S152*T152^(2-N152), S152*U152^(N152+2))</f>
        <v>300.10464880110885</v>
      </c>
      <c r="CD152" s="60">
        <f>CA152/CB152</f>
        <v>0.19370901028374463</v>
      </c>
      <c r="CE152" s="61">
        <v>0</v>
      </c>
      <c r="CF152" s="15">
        <f>AZ152*$CE$165</f>
        <v>37.342830211114112</v>
      </c>
      <c r="CG152" s="37">
        <f>CF152-CE152</f>
        <v>37.342830211114112</v>
      </c>
      <c r="CH152" s="51">
        <f>CG152*(CG152&lt;&gt;0)</f>
        <v>37.342830211114112</v>
      </c>
      <c r="CI152" s="26">
        <f>CH152/$CH$162</f>
        <v>5.8103049962835102E-3</v>
      </c>
      <c r="CJ152" s="47">
        <f>CI152 * $CG$162</f>
        <v>37.342830211114112</v>
      </c>
      <c r="CK152" s="48">
        <f>IF(CA152&gt;0,V152,W152)</f>
        <v>300.94000244140602</v>
      </c>
      <c r="CL152" s="60">
        <f>CJ152/CK152</f>
        <v>0.12408729284298083</v>
      </c>
      <c r="CM152" s="65">
        <f>N152</f>
        <v>1</v>
      </c>
      <c r="CN152" s="73">
        <f>BT152+BV152</f>
        <v>3311</v>
      </c>
      <c r="CO152">
        <f>E152/$E$162</f>
        <v>7.2314176943076474E-3</v>
      </c>
      <c r="CP152">
        <f>MAX(0,L152)</f>
        <v>0.63259115056037896</v>
      </c>
      <c r="CQ152">
        <f>CP152/$CP$162</f>
        <v>7.0868466148887579E-3</v>
      </c>
      <c r="CR152">
        <f>CO152*CQ152*AO152</f>
        <v>5.1247948007750818E-5</v>
      </c>
      <c r="CS152">
        <f>CR152/$CR$162</f>
        <v>1.1162962607546276E-2</v>
      </c>
      <c r="CT152" s="1">
        <f>$CT$164*CS152</f>
        <v>908.39724515168575</v>
      </c>
      <c r="CU152" s="84">
        <v>1204</v>
      </c>
      <c r="CV152" s="1">
        <f>CT152-CU152</f>
        <v>-295.60275484831425</v>
      </c>
      <c r="CW152">
        <f>CU152/CT152</f>
        <v>1.3254113290479586</v>
      </c>
    </row>
    <row r="153" spans="1:101" x14ac:dyDescent="0.2">
      <c r="A153" s="31" t="s">
        <v>209</v>
      </c>
      <c r="B153">
        <v>1</v>
      </c>
      <c r="C153">
        <v>1</v>
      </c>
      <c r="D153">
        <v>0.36636036755892898</v>
      </c>
      <c r="E153">
        <v>0.63363963244107002</v>
      </c>
      <c r="F153">
        <v>0.32869634340222498</v>
      </c>
      <c r="G153">
        <v>0.32869634340222498</v>
      </c>
      <c r="H153">
        <v>5.7041370664437901E-2</v>
      </c>
      <c r="I153">
        <v>0.42227329711659001</v>
      </c>
      <c r="J153">
        <v>0.15520002468595701</v>
      </c>
      <c r="K153">
        <v>0.225862083161847</v>
      </c>
      <c r="L153">
        <v>0.63919567629874197</v>
      </c>
      <c r="M153">
        <v>0.22057926818304699</v>
      </c>
      <c r="N153" s="21">
        <v>0</v>
      </c>
      <c r="O153">
        <v>1</v>
      </c>
      <c r="P153">
        <v>0.99752475481245495</v>
      </c>
      <c r="Q153">
        <v>1</v>
      </c>
      <c r="R153">
        <v>1</v>
      </c>
      <c r="S153">
        <v>0.50999999046325595</v>
      </c>
      <c r="T153" s="27">
        <f>IF(C153,P153,R153)</f>
        <v>0.99752475481245495</v>
      </c>
      <c r="U153" s="27">
        <f>IF(D153 = 0,O153,Q153)</f>
        <v>1</v>
      </c>
      <c r="V153" s="39">
        <f>S153*T153^(1-N153)</f>
        <v>0.50873761544121376</v>
      </c>
      <c r="W153" s="38">
        <f>S153*U153^(N153+1)</f>
        <v>0.50999999046325595</v>
      </c>
      <c r="X153" s="44">
        <f>0.5 * (D153-MAX($D$3:$D$161))/(MIN($D$3:$D$161)-MAX($D$3:$D$161)) + 0.75</f>
        <v>1.0718788125254171</v>
      </c>
      <c r="Y153" s="44">
        <f>AVERAGE(D153, F153, G153, H153, I153, J153, K153)</f>
        <v>0.2691614042846015</v>
      </c>
      <c r="Z153" s="22">
        <f>AI153^N153</f>
        <v>1</v>
      </c>
      <c r="AA153" s="22">
        <f>(Z153+AB153)/2</f>
        <v>1</v>
      </c>
      <c r="AB153" s="22">
        <f>AM153^N153</f>
        <v>1</v>
      </c>
      <c r="AC153" s="22">
        <v>1</v>
      </c>
      <c r="AD153" s="22">
        <v>1</v>
      </c>
      <c r="AE153" s="22">
        <v>1</v>
      </c>
      <c r="AF153" s="22">
        <f>PERCENTILE($L$2:$L$161, 0.05)</f>
        <v>3.1959274844086248E-2</v>
      </c>
      <c r="AG153" s="22">
        <f>PERCENTILE($L$2:$L$161, 0.95)</f>
        <v>0.96084751578162397</v>
      </c>
      <c r="AH153" s="22">
        <f>MIN(MAX(L153,AF153), AG153)</f>
        <v>0.63919567629874197</v>
      </c>
      <c r="AI153" s="22">
        <f>AH153-$AH$162+1</f>
        <v>1.6072364014546556</v>
      </c>
      <c r="AJ153" s="22">
        <f>PERCENTILE($M$2:$M$161, 0.02)</f>
        <v>-1.0036119965489139</v>
      </c>
      <c r="AK153" s="22">
        <f>PERCENTILE($M$2:$M$161, 0.98)</f>
        <v>1.7030888460407052</v>
      </c>
      <c r="AL153" s="22">
        <f>MIN(MAX(M153,AJ153), AK153)</f>
        <v>0.22057926818304699</v>
      </c>
      <c r="AM153" s="22">
        <f>AL153-$AL$162 + 1</f>
        <v>2.224191264731961</v>
      </c>
      <c r="AN153" s="46">
        <v>0</v>
      </c>
      <c r="AO153" s="77">
        <v>0</v>
      </c>
      <c r="AP153" s="77">
        <v>0</v>
      </c>
      <c r="AQ153" s="21">
        <v>1</v>
      </c>
      <c r="AR153" s="17">
        <f>(AI153^4)*AB153*AE153*AN153</f>
        <v>0</v>
      </c>
      <c r="AS153" s="17">
        <f>(AM153^4) *Z153*AC153*AO153</f>
        <v>0</v>
      </c>
      <c r="AT153" s="17">
        <f>(AM153^4)*AA153*AP153*AQ153</f>
        <v>0</v>
      </c>
      <c r="AU153" s="17">
        <f>MIN(AR153, 0.05*AR$162)</f>
        <v>0</v>
      </c>
      <c r="AV153" s="17">
        <f>MIN(AS153, 0.05*AS$162)</f>
        <v>0</v>
      </c>
      <c r="AW153" s="17">
        <f>MIN(AT153, 0.05*AT$162)</f>
        <v>0</v>
      </c>
      <c r="AX153" s="14">
        <f>AU153/$AU$162</f>
        <v>0</v>
      </c>
      <c r="AY153" s="14">
        <f>AV153/$AV$162</f>
        <v>0</v>
      </c>
      <c r="AZ153" s="62">
        <f>AW153/$AW$162</f>
        <v>0</v>
      </c>
      <c r="BA153" s="21">
        <f>N153</f>
        <v>0</v>
      </c>
      <c r="BB153" s="84">
        <v>0</v>
      </c>
      <c r="BC153" s="15">
        <f>$D$168*AX153</f>
        <v>0</v>
      </c>
      <c r="BD153" s="19">
        <f>BC153-BB153</f>
        <v>0</v>
      </c>
      <c r="BE153" s="58">
        <f>(IF(BD153 &gt; 0, V153, W153))</f>
        <v>0.50999999046325595</v>
      </c>
      <c r="BF153" s="58">
        <f>IF(BD153&gt;0, S153*(T153^(2-N153)), S153*(U153^(N153 + 2)))</f>
        <v>0.50999999046325595</v>
      </c>
      <c r="BG153" s="46">
        <f>BD153/BE153</f>
        <v>0</v>
      </c>
      <c r="BH153" s="59" t="e">
        <f>BB153/BC153</f>
        <v>#DIV/0!</v>
      </c>
      <c r="BI153" s="84">
        <v>0</v>
      </c>
      <c r="BJ153" s="84">
        <v>2222</v>
      </c>
      <c r="BK153" s="84">
        <v>0</v>
      </c>
      <c r="BL153" s="10">
        <f>SUM(BI153:BK153)</f>
        <v>2222</v>
      </c>
      <c r="BM153" s="15">
        <f>AY153*$D$167</f>
        <v>0</v>
      </c>
      <c r="BN153" s="9">
        <f>BM153-BL153</f>
        <v>-2222</v>
      </c>
      <c r="BO153" s="48">
        <f>IF(BN153&gt;0,V153,W153)</f>
        <v>0.50999999046325595</v>
      </c>
      <c r="BP153" s="48">
        <f xml:space="preserve"> IF(BN153 &gt;0, S153*T153^(2-N153), S153*U153^(N153+2))</f>
        <v>0.50999999046325595</v>
      </c>
      <c r="BQ153" s="48">
        <f>IF(BN153&gt;0, S153*T153^(3-N153), S153*U153^(N153+3))</f>
        <v>0.50999999046325595</v>
      </c>
      <c r="BR153" s="46">
        <f>BN153/BP153</f>
        <v>-4356.8628265691877</v>
      </c>
      <c r="BS153" s="59" t="e">
        <f>BL153/BM153</f>
        <v>#DIV/0!</v>
      </c>
      <c r="BT153" s="16">
        <f>BB153+BL153+BV153</f>
        <v>2271</v>
      </c>
      <c r="BU153" s="64">
        <f>BC153+BM153+BW153</f>
        <v>0</v>
      </c>
      <c r="BV153" s="84">
        <v>49</v>
      </c>
      <c r="BW153" s="15">
        <f>AZ153*$D$170</f>
        <v>0</v>
      </c>
      <c r="BX153" s="37">
        <f>BW153-BV153</f>
        <v>-49</v>
      </c>
      <c r="BY153" s="51">
        <f>BX153*(BX153&lt;&gt;0)</f>
        <v>-49</v>
      </c>
      <c r="BZ153" s="26">
        <f>BY153/$BY$162</f>
        <v>-3.8341158059467931E-2</v>
      </c>
      <c r="CA153" s="47">
        <f>BZ153 * $BX$162</f>
        <v>-49</v>
      </c>
      <c r="CB153" s="48">
        <f>IF(CA153&gt;0, V153, W153)</f>
        <v>0.50999999046325595</v>
      </c>
      <c r="CC153" s="48">
        <f>IF(BX153&gt;0, S153*T153^(2-N153), S153*U153^(N153+2))</f>
        <v>0.50999999046325595</v>
      </c>
      <c r="CD153" s="60">
        <f>CA153/CB153</f>
        <v>-96.078433169167496</v>
      </c>
      <c r="CE153" s="61">
        <v>0</v>
      </c>
      <c r="CF153" s="15">
        <f>AZ153*$CE$165</f>
        <v>0</v>
      </c>
      <c r="CG153" s="37">
        <f>CF153-CE153</f>
        <v>0</v>
      </c>
      <c r="CH153" s="51">
        <f>CG153*(CG153&lt;&gt;0)</f>
        <v>0</v>
      </c>
      <c r="CI153" s="26">
        <f>CH153/$CH$162</f>
        <v>0</v>
      </c>
      <c r="CJ153" s="47">
        <f>CI153 * $CG$162</f>
        <v>0</v>
      </c>
      <c r="CK153" s="48">
        <f>IF(CA153&gt;0,V153,W153)</f>
        <v>0.50999999046325595</v>
      </c>
      <c r="CL153" s="60">
        <f>CJ153/CK153</f>
        <v>0</v>
      </c>
      <c r="CM153" s="65">
        <f>N153</f>
        <v>0</v>
      </c>
      <c r="CN153" s="73">
        <f>BT153+BV153</f>
        <v>2320</v>
      </c>
      <c r="CO153">
        <f>E153/$E$162</f>
        <v>1.1434724290301021E-2</v>
      </c>
      <c r="CP153">
        <f>MAX(0,L153)</f>
        <v>0.63919567629874197</v>
      </c>
      <c r="CQ153">
        <f>CP153/$CP$162</f>
        <v>7.1608363645562986E-3</v>
      </c>
      <c r="CR153">
        <f>CO153*CQ153*AO153</f>
        <v>0</v>
      </c>
      <c r="CS153">
        <f>CR153/$CR$162</f>
        <v>0</v>
      </c>
      <c r="CT153" s="1">
        <f>$CT$164*CS153</f>
        <v>0</v>
      </c>
      <c r="CU153" s="84">
        <v>0</v>
      </c>
      <c r="CV153" s="1">
        <f>CT153-CU153</f>
        <v>0</v>
      </c>
      <c r="CW153" t="e">
        <f>CU153/CT153</f>
        <v>#DIV/0!</v>
      </c>
    </row>
    <row r="154" spans="1:101" x14ac:dyDescent="0.2">
      <c r="A154" s="31" t="s">
        <v>210</v>
      </c>
      <c r="B154">
        <v>1</v>
      </c>
      <c r="C154">
        <v>1</v>
      </c>
      <c r="D154">
        <v>0.81342389133040305</v>
      </c>
      <c r="E154">
        <v>0.18657610866959601</v>
      </c>
      <c r="F154">
        <v>0.91852146263910905</v>
      </c>
      <c r="G154">
        <v>0.91852146263910905</v>
      </c>
      <c r="H154">
        <v>0.27747597158378601</v>
      </c>
      <c r="I154">
        <v>0.51107396573338904</v>
      </c>
      <c r="J154">
        <v>0.37657767484683702</v>
      </c>
      <c r="K154">
        <v>0.58812811248702601</v>
      </c>
      <c r="L154">
        <v>0.545194832436659</v>
      </c>
      <c r="M154">
        <v>0.999813348934248</v>
      </c>
      <c r="N154" s="21">
        <v>0</v>
      </c>
      <c r="O154">
        <v>1</v>
      </c>
      <c r="P154">
        <v>0.99644128446018199</v>
      </c>
      <c r="Q154">
        <v>0.99713120805117395</v>
      </c>
      <c r="R154">
        <v>0.99405572592867297</v>
      </c>
      <c r="S154">
        <v>2.0299999713897701</v>
      </c>
      <c r="T154" s="27">
        <f>IF(C154,P154,R154)</f>
        <v>0.99644128446018199</v>
      </c>
      <c r="U154" s="27">
        <f>IF(D154 = 0,O154,Q154)</f>
        <v>0.99713120805117395</v>
      </c>
      <c r="V154" s="39">
        <f>S154*T154^(1-N154)</f>
        <v>2.0227757789457552</v>
      </c>
      <c r="W154" s="38">
        <f>S154*U154^(N154+1)</f>
        <v>2.02417632381573</v>
      </c>
      <c r="X154" s="44">
        <f>0.5 * (D154-MAX($D$3:$D$161))/(MIN($D$3:$D$161)-MAX($D$3:$D$161)) + 0.75</f>
        <v>0.84434729564863786</v>
      </c>
      <c r="Y154" s="44">
        <f>AVERAGE(D154, F154, G154, H154, I154, J154, K154)</f>
        <v>0.62910322017995135</v>
      </c>
      <c r="Z154" s="22">
        <f>AI154^N154</f>
        <v>1</v>
      </c>
      <c r="AA154" s="22">
        <f>(Z154+AB154)/2</f>
        <v>1</v>
      </c>
      <c r="AB154" s="22">
        <f>AM154^N154</f>
        <v>1</v>
      </c>
      <c r="AC154" s="22">
        <v>1</v>
      </c>
      <c r="AD154" s="22">
        <v>1</v>
      </c>
      <c r="AE154" s="22">
        <v>1</v>
      </c>
      <c r="AF154" s="22">
        <f>PERCENTILE($L$2:$L$161, 0.05)</f>
        <v>3.1959274844086248E-2</v>
      </c>
      <c r="AG154" s="22">
        <f>PERCENTILE($L$2:$L$161, 0.95)</f>
        <v>0.96084751578162397</v>
      </c>
      <c r="AH154" s="22">
        <f>MIN(MAX(L154,AF154), AG154)</f>
        <v>0.545194832436659</v>
      </c>
      <c r="AI154" s="22">
        <f>AH154-$AH$162+1</f>
        <v>1.5132355575925729</v>
      </c>
      <c r="AJ154" s="22">
        <f>PERCENTILE($M$2:$M$161, 0.02)</f>
        <v>-1.0036119965489139</v>
      </c>
      <c r="AK154" s="22">
        <f>PERCENTILE($M$2:$M$161, 0.98)</f>
        <v>1.7030888460407052</v>
      </c>
      <c r="AL154" s="22">
        <f>MIN(MAX(M154,AJ154), AK154)</f>
        <v>0.999813348934248</v>
      </c>
      <c r="AM154" s="22">
        <f>AL154-$AL$162 + 1</f>
        <v>3.0034253454831621</v>
      </c>
      <c r="AN154" s="46">
        <v>0</v>
      </c>
      <c r="AO154" s="77">
        <v>0</v>
      </c>
      <c r="AP154" s="77">
        <v>0</v>
      </c>
      <c r="AQ154" s="21">
        <v>1</v>
      </c>
      <c r="AR154" s="17">
        <f>(AI154^4)*AB154*AE154*AN154</f>
        <v>0</v>
      </c>
      <c r="AS154" s="17">
        <f>(AM154^4) *Z154*AC154*AO154</f>
        <v>0</v>
      </c>
      <c r="AT154" s="17">
        <f>(AM154^4)*AA154*AP154*AQ154</f>
        <v>0</v>
      </c>
      <c r="AU154" s="17">
        <f>MIN(AR154, 0.05*AR$162)</f>
        <v>0</v>
      </c>
      <c r="AV154" s="17">
        <f>MIN(AS154, 0.05*AS$162)</f>
        <v>0</v>
      </c>
      <c r="AW154" s="17">
        <f>MIN(AT154, 0.05*AT$162)</f>
        <v>0</v>
      </c>
      <c r="AX154" s="14">
        <f>AU154/$AU$162</f>
        <v>0</v>
      </c>
      <c r="AY154" s="14">
        <f>AV154/$AV$162</f>
        <v>0</v>
      </c>
      <c r="AZ154" s="62">
        <f>AW154/$AW$162</f>
        <v>0</v>
      </c>
      <c r="BA154" s="21">
        <f>N154</f>
        <v>0</v>
      </c>
      <c r="BB154" s="84">
        <v>0</v>
      </c>
      <c r="BC154" s="15">
        <f>$D$168*AX154</f>
        <v>0</v>
      </c>
      <c r="BD154" s="19">
        <f>BC154-BB154</f>
        <v>0</v>
      </c>
      <c r="BE154" s="58">
        <f>(IF(BD154 &gt; 0, V154, W154))</f>
        <v>2.02417632381573</v>
      </c>
      <c r="BF154" s="58">
        <f>IF(BD154&gt;0, S154*(T154^(2-N154)), S154*(U154^(N154 + 2)))</f>
        <v>2.0183693830749632</v>
      </c>
      <c r="BG154" s="46">
        <f>BD154/BE154</f>
        <v>0</v>
      </c>
      <c r="BH154" s="59" t="e">
        <f>BB154/BC154</f>
        <v>#DIV/0!</v>
      </c>
      <c r="BI154" s="84">
        <v>0</v>
      </c>
      <c r="BJ154" s="84">
        <v>1208</v>
      </c>
      <c r="BK154" s="84">
        <v>0</v>
      </c>
      <c r="BL154" s="10">
        <f>SUM(BI154:BK154)</f>
        <v>1208</v>
      </c>
      <c r="BM154" s="15">
        <f>AY154*$D$167</f>
        <v>0</v>
      </c>
      <c r="BN154" s="9">
        <f>BM154-BL154</f>
        <v>-1208</v>
      </c>
      <c r="BO154" s="48">
        <f>IF(BN154&gt;0,V154,W154)</f>
        <v>2.02417632381573</v>
      </c>
      <c r="BP154" s="48">
        <f xml:space="preserve"> IF(BN154 &gt;0, S154*T154^(2-N154), S154*U154^(N154+2))</f>
        <v>2.0183693830749632</v>
      </c>
      <c r="BQ154" s="48">
        <f>IF(BN154&gt;0, S154*T154^(3-N154), S154*U154^(N154+3))</f>
        <v>2.0125791012390408</v>
      </c>
      <c r="BR154" s="46">
        <f>BN154/BP154</f>
        <v>-598.50293515631188</v>
      </c>
      <c r="BS154" s="59" t="e">
        <f>BL154/BM154</f>
        <v>#DIV/0!</v>
      </c>
      <c r="BT154" s="16">
        <f>BB154+BL154+BV154</f>
        <v>1291</v>
      </c>
      <c r="BU154" s="64">
        <f>BC154+BM154+BW154</f>
        <v>0</v>
      </c>
      <c r="BV154" s="84">
        <v>83</v>
      </c>
      <c r="BW154" s="15">
        <f>AZ154*$D$170</f>
        <v>0</v>
      </c>
      <c r="BX154" s="37">
        <f>BW154-BV154</f>
        <v>-83</v>
      </c>
      <c r="BY154" s="51">
        <f>BX154*(BX154&lt;&gt;0)</f>
        <v>-83</v>
      </c>
      <c r="BZ154" s="26">
        <f>BY154/$BY$162</f>
        <v>-6.4945226917057924E-2</v>
      </c>
      <c r="CA154" s="47">
        <f>BZ154 * $BX$162</f>
        <v>-83</v>
      </c>
      <c r="CB154" s="48">
        <f>IF(CA154&gt;0, V154, W154)</f>
        <v>2.02417632381573</v>
      </c>
      <c r="CC154" s="48">
        <f>IF(BX154&gt;0, S154*T154^(2-N154), S154*U154^(N154+2))</f>
        <v>2.0183693830749632</v>
      </c>
      <c r="CD154" s="60">
        <f>CA154/CB154</f>
        <v>-41.00433298396581</v>
      </c>
      <c r="CE154" s="61">
        <v>0</v>
      </c>
      <c r="CF154" s="15">
        <f>AZ154*$CE$165</f>
        <v>0</v>
      </c>
      <c r="CG154" s="37">
        <f>CF154-CE154</f>
        <v>0</v>
      </c>
      <c r="CH154" s="51">
        <f>CG154*(CG154&lt;&gt;0)</f>
        <v>0</v>
      </c>
      <c r="CI154" s="26">
        <f>CH154/$CH$162</f>
        <v>0</v>
      </c>
      <c r="CJ154" s="47">
        <f>CI154 * $CG$162</f>
        <v>0</v>
      </c>
      <c r="CK154" s="48">
        <f>IF(CA154&gt;0,V154,W154)</f>
        <v>2.02417632381573</v>
      </c>
      <c r="CL154" s="60">
        <f>CJ154/CK154</f>
        <v>0</v>
      </c>
      <c r="CM154" s="65">
        <f>N154</f>
        <v>0</v>
      </c>
      <c r="CN154" s="73">
        <f>BT154+BV154</f>
        <v>1374</v>
      </c>
      <c r="CO154">
        <f>E154/$E$162</f>
        <v>3.3669711497922887E-3</v>
      </c>
      <c r="CP154">
        <f>MAX(0,L154)</f>
        <v>0.545194832436659</v>
      </c>
      <c r="CQ154">
        <f>CP154/$CP$162</f>
        <v>6.1077556163818018E-3</v>
      </c>
      <c r="CR154">
        <f>CO154*CQ154*AO154</f>
        <v>0</v>
      </c>
      <c r="CS154">
        <f>CR154/$CR$162</f>
        <v>0</v>
      </c>
      <c r="CT154" s="1">
        <f>$CT$164*CS154</f>
        <v>0</v>
      </c>
      <c r="CU154" s="84">
        <v>0</v>
      </c>
      <c r="CV154" s="1">
        <f>CT154-CU154</f>
        <v>0</v>
      </c>
      <c r="CW154" t="e">
        <f>CU154/CT154</f>
        <v>#DIV/0!</v>
      </c>
    </row>
    <row r="155" spans="1:101" x14ac:dyDescent="0.2">
      <c r="A155" s="31" t="s">
        <v>299</v>
      </c>
      <c r="B155">
        <v>0</v>
      </c>
      <c r="C155">
        <v>1</v>
      </c>
      <c r="D155">
        <v>0.84658409908110199</v>
      </c>
      <c r="E155">
        <v>0.15341590091889701</v>
      </c>
      <c r="F155">
        <v>0.86174016686531496</v>
      </c>
      <c r="G155">
        <v>0.463249900675407</v>
      </c>
      <c r="H155">
        <v>0.98516506477225196</v>
      </c>
      <c r="I155">
        <v>0.77684914333472599</v>
      </c>
      <c r="J155">
        <v>0.87482834694105804</v>
      </c>
      <c r="K155">
        <v>0.74346296834092196</v>
      </c>
      <c r="L155">
        <v>0.35985323776977302</v>
      </c>
      <c r="M155">
        <v>1.03857078724209</v>
      </c>
      <c r="N155" s="21">
        <v>0</v>
      </c>
      <c r="O155">
        <v>1.0129643098249499</v>
      </c>
      <c r="P155">
        <v>0.99347826706664499</v>
      </c>
      <c r="Q155">
        <v>1.0192984042747899</v>
      </c>
      <c r="R155">
        <v>1.0121036274281601</v>
      </c>
      <c r="S155">
        <v>1.95000004768371</v>
      </c>
      <c r="T155" s="27">
        <f>IF(C155,P155,R155)</f>
        <v>0.99347826706664499</v>
      </c>
      <c r="U155" s="27">
        <f>IF(D155 = 0,O155,Q155)</f>
        <v>1.0192984042747899</v>
      </c>
      <c r="V155" s="39">
        <f>S155*T155^(1-N155)</f>
        <v>1.9372826681526873</v>
      </c>
      <c r="W155" s="38">
        <f>S155*U155^(N155+1)</f>
        <v>1.9876319369397699</v>
      </c>
      <c r="X155" s="44">
        <f>0.5 * (D155-MAX($D$3:$D$161))/(MIN($D$3:$D$161)-MAX($D$3:$D$161)) + 0.75</f>
        <v>0.82747051647011005</v>
      </c>
      <c r="Y155" s="44">
        <f>AVERAGE(D155, F155, G155, H155, I155, J155, K155)</f>
        <v>0.79312567000154033</v>
      </c>
      <c r="Z155" s="22">
        <f>AI155^N155</f>
        <v>1</v>
      </c>
      <c r="AA155" s="22">
        <f>(Z155+AB155)/2</f>
        <v>1</v>
      </c>
      <c r="AB155" s="22">
        <f>AM155^N155</f>
        <v>1</v>
      </c>
      <c r="AC155" s="22">
        <v>1</v>
      </c>
      <c r="AD155" s="22">
        <v>1</v>
      </c>
      <c r="AE155" s="22">
        <v>1</v>
      </c>
      <c r="AF155" s="22">
        <f>PERCENTILE($L$2:$L$161, 0.05)</f>
        <v>3.1959274844086248E-2</v>
      </c>
      <c r="AG155" s="22">
        <f>PERCENTILE($L$2:$L$161, 0.95)</f>
        <v>0.96084751578162397</v>
      </c>
      <c r="AH155" s="22">
        <f>MIN(MAX(L155,AF155), AG155)</f>
        <v>0.35985323776977302</v>
      </c>
      <c r="AI155" s="22">
        <f>AH155-$AH$162+1</f>
        <v>1.3278939629256867</v>
      </c>
      <c r="AJ155" s="22">
        <f>PERCENTILE($M$2:$M$161, 0.02)</f>
        <v>-1.0036119965489139</v>
      </c>
      <c r="AK155" s="22">
        <f>PERCENTILE($M$2:$M$161, 0.98)</f>
        <v>1.7030888460407052</v>
      </c>
      <c r="AL155" s="22">
        <f>MIN(MAX(M155,AJ155), AK155)</f>
        <v>1.03857078724209</v>
      </c>
      <c r="AM155" s="22">
        <f>AL155-$AL$162 + 1</f>
        <v>3.042182783791004</v>
      </c>
      <c r="AN155" s="46">
        <v>0</v>
      </c>
      <c r="AO155" s="80">
        <v>7.0000000000000007E-2</v>
      </c>
      <c r="AP155" s="81">
        <v>0.12</v>
      </c>
      <c r="AQ155" s="21">
        <v>1</v>
      </c>
      <c r="AR155" s="17">
        <f>(AI155^4)*AB155*AE155*AN155</f>
        <v>0</v>
      </c>
      <c r="AS155" s="17">
        <f>(AM155^4) *Z155*AC155*AO155</f>
        <v>5.9956912008804801</v>
      </c>
      <c r="AT155" s="17">
        <f>(AM155^4)*AA155*AP155*AQ155</f>
        <v>10.278327772937965</v>
      </c>
      <c r="AU155" s="17">
        <f>MIN(AR155, 0.05*AR$162)</f>
        <v>0</v>
      </c>
      <c r="AV155" s="17">
        <f>MIN(AS155, 0.05*AS$162)</f>
        <v>5.9956912008804801</v>
      </c>
      <c r="AW155" s="17">
        <f>MIN(AT155, 0.05*AT$162)</f>
        <v>10.278327772937965</v>
      </c>
      <c r="AX155" s="14">
        <f>AU155/$AU$162</f>
        <v>0</v>
      </c>
      <c r="AY155" s="14">
        <f>AV155/$AV$162</f>
        <v>1.6791300581536221E-3</v>
      </c>
      <c r="AZ155" s="62">
        <f>AW155/$AW$162</f>
        <v>2.2883920776797686E-3</v>
      </c>
      <c r="BA155" s="21">
        <f>N155</f>
        <v>0</v>
      </c>
      <c r="BB155" s="84">
        <v>0</v>
      </c>
      <c r="BC155" s="15">
        <f>$D$168*AX155</f>
        <v>0</v>
      </c>
      <c r="BD155" s="19">
        <f>BC155-BB155</f>
        <v>0</v>
      </c>
      <c r="BE155" s="58">
        <f>(IF(BD155 &gt; 0, V155, W155))</f>
        <v>1.9876319369397699</v>
      </c>
      <c r="BF155" s="58">
        <f>IF(BD155&gt;0, S155*(T155^(2-N155)), S155*(U155^(N155 + 2)))</f>
        <v>2.0259900616083173</v>
      </c>
      <c r="BG155" s="46">
        <f>BD155/BE155</f>
        <v>0</v>
      </c>
      <c r="BH155" s="59" t="e">
        <f>BB155/BC155</f>
        <v>#DIV/0!</v>
      </c>
      <c r="BI155" s="84">
        <v>0</v>
      </c>
      <c r="BJ155" s="84">
        <v>0</v>
      </c>
      <c r="BK155" s="84">
        <v>0</v>
      </c>
      <c r="BL155" s="10">
        <f>SUM(BI155:BK155)</f>
        <v>0</v>
      </c>
      <c r="BM155" s="15">
        <f>AY155*$D$167</f>
        <v>320.68025850617875</v>
      </c>
      <c r="BN155" s="9">
        <f>BM155-BL155</f>
        <v>320.68025850617875</v>
      </c>
      <c r="BO155" s="48">
        <f>IF(BN155&gt;0,V155,W155)</f>
        <v>1.9372826681526873</v>
      </c>
      <c r="BP155" s="48">
        <f xml:space="preserve"> IF(BN155 &gt;0, S155*T155^(2-N155), S155*U155^(N155+2))</f>
        <v>1.924648227974578</v>
      </c>
      <c r="BQ155" s="48">
        <f>IF(BN155&gt;0, S155*T155^(3-N155), S155*U155^(N155+3))</f>
        <v>1.9120961862410728</v>
      </c>
      <c r="BR155" s="46">
        <f>BN155/BP155</f>
        <v>166.61759476101753</v>
      </c>
      <c r="BS155" s="59">
        <f>BL155/BM155</f>
        <v>0</v>
      </c>
      <c r="BT155" s="16">
        <f>BB155+BL155+BV155</f>
        <v>107</v>
      </c>
      <c r="BU155" s="64">
        <f>BC155+BM155+BW155</f>
        <v>343.63969622153985</v>
      </c>
      <c r="BV155" s="84">
        <v>107</v>
      </c>
      <c r="BW155" s="15">
        <f>AZ155*$D$170</f>
        <v>22.959437715361119</v>
      </c>
      <c r="BX155" s="37">
        <f>BW155-BV155</f>
        <v>-84.040562284638881</v>
      </c>
      <c r="BY155" s="51">
        <f>BX155*(BX155&lt;&gt;0)</f>
        <v>-84.040562284638881</v>
      </c>
      <c r="BZ155" s="26">
        <f>BY155/$BY$162</f>
        <v>-6.5759438407385684E-2</v>
      </c>
      <c r="CA155" s="47">
        <f>BZ155 * $BX$162</f>
        <v>-84.040562284638881</v>
      </c>
      <c r="CB155" s="48">
        <f>IF(CA155&gt;0, V155, W155)</f>
        <v>1.9876319369397699</v>
      </c>
      <c r="CC155" s="48">
        <f>IF(BX155&gt;0, S155*T155^(2-N155), S155*U155^(N155+2))</f>
        <v>2.0259900616083173</v>
      </c>
      <c r="CD155" s="60">
        <f>CA155/CB155</f>
        <v>-42.281752834999608</v>
      </c>
      <c r="CE155" s="61">
        <v>0</v>
      </c>
      <c r="CF155" s="15">
        <f>AZ155*$CE$165</f>
        <v>14.707495883247873</v>
      </c>
      <c r="CG155" s="37">
        <f>CF155-CE155</f>
        <v>14.707495883247873</v>
      </c>
      <c r="CH155" s="51">
        <f>CG155*(CG155&lt;&gt;0)</f>
        <v>14.707495883247873</v>
      </c>
      <c r="CI155" s="26">
        <f>CH155/$CH$162</f>
        <v>2.2883920776797691E-3</v>
      </c>
      <c r="CJ155" s="47">
        <f>CI155 * $CG$162</f>
        <v>14.707495883247871</v>
      </c>
      <c r="CK155" s="48">
        <f>IF(CA155&gt;0,V155,W155)</f>
        <v>1.9876319369397699</v>
      </c>
      <c r="CL155" s="60">
        <f>CJ155/CK155</f>
        <v>7.3995067245156383</v>
      </c>
      <c r="CM155" s="65">
        <f>N155</f>
        <v>0</v>
      </c>
      <c r="CN155" s="73">
        <f>BT155+BV155</f>
        <v>214</v>
      </c>
      <c r="CO155">
        <f>E155/$E$162</f>
        <v>2.7685587184587569E-3</v>
      </c>
      <c r="CP155">
        <f>MAX(0,L155)</f>
        <v>0.35985323776977302</v>
      </c>
      <c r="CQ155">
        <f>CP155/$CP$162</f>
        <v>4.0313948395995841E-3</v>
      </c>
      <c r="CR155">
        <f>CO155*CQ155*AO155</f>
        <v>7.8128073315061498E-7</v>
      </c>
      <c r="CS155">
        <f>CR155/$CR$162</f>
        <v>1.7018062086773925E-4</v>
      </c>
      <c r="CT155" s="1">
        <f>$CT$164*CS155</f>
        <v>13.84861820373315</v>
      </c>
      <c r="CU155" s="84">
        <v>0</v>
      </c>
      <c r="CV155" s="1">
        <f>CT155-CU155</f>
        <v>13.84861820373315</v>
      </c>
      <c r="CW155">
        <f>CU155/CT155</f>
        <v>0</v>
      </c>
    </row>
    <row r="156" spans="1:101" x14ac:dyDescent="0.2">
      <c r="A156" s="31" t="s">
        <v>121</v>
      </c>
      <c r="B156">
        <v>1</v>
      </c>
      <c r="C156">
        <v>1</v>
      </c>
      <c r="D156">
        <v>0.56143344709897602</v>
      </c>
      <c r="E156">
        <v>0.43856655290102298</v>
      </c>
      <c r="F156">
        <v>0.51166666666666605</v>
      </c>
      <c r="G156">
        <v>0.168333333333333</v>
      </c>
      <c r="H156">
        <v>0.17436974789915899</v>
      </c>
      <c r="I156">
        <v>0.60714285714285698</v>
      </c>
      <c r="J156">
        <v>0.32537262782658199</v>
      </c>
      <c r="K156">
        <v>0.30901518384354298</v>
      </c>
      <c r="L156">
        <v>0.14431163034757299</v>
      </c>
      <c r="M156">
        <v>-1.18574056136203</v>
      </c>
      <c r="N156" s="21">
        <v>0</v>
      </c>
      <c r="O156">
        <v>1.01246096982916</v>
      </c>
      <c r="P156">
        <v>0.91450075405724995</v>
      </c>
      <c r="Q156">
        <v>1.0900937098218</v>
      </c>
      <c r="R156">
        <v>0.97350471596611099</v>
      </c>
      <c r="S156">
        <v>9.9899997711181605</v>
      </c>
      <c r="T156" s="27">
        <f>IF(C156,P156,R156)</f>
        <v>0.91450075405724995</v>
      </c>
      <c r="U156" s="27">
        <f>IF(D156 = 0,O156,Q156)</f>
        <v>1.0900937098218</v>
      </c>
      <c r="V156" s="39">
        <f>S156*T156^(1-N156)</f>
        <v>9.1358623237193122</v>
      </c>
      <c r="W156" s="38">
        <f>S156*U156^(N156+1)</f>
        <v>10.890035911617128</v>
      </c>
      <c r="X156" s="44">
        <f>0.5 * (D156-MAX($D$3:$D$161))/(MIN($D$3:$D$161)-MAX($D$3:$D$161)) + 0.75</f>
        <v>0.97259700730200538</v>
      </c>
      <c r="Y156" s="44">
        <f>AVERAGE(D156, F156, G156, H156, I156, J156, K156)</f>
        <v>0.37961912340158804</v>
      </c>
      <c r="Z156" s="22">
        <f>AI156^N156</f>
        <v>1</v>
      </c>
      <c r="AA156" s="22">
        <f>(Z156+AB156)/2</f>
        <v>1</v>
      </c>
      <c r="AB156" s="22">
        <f>AM156^N156</f>
        <v>1</v>
      </c>
      <c r="AC156" s="22">
        <v>1</v>
      </c>
      <c r="AD156" s="22">
        <v>1</v>
      </c>
      <c r="AE156" s="22">
        <v>1</v>
      </c>
      <c r="AF156" s="22">
        <f>PERCENTILE($L$2:$L$161, 0.05)</f>
        <v>3.1959274844086248E-2</v>
      </c>
      <c r="AG156" s="22">
        <f>PERCENTILE($L$2:$L$161, 0.95)</f>
        <v>0.96084751578162397</v>
      </c>
      <c r="AH156" s="22">
        <f>MIN(MAX(L156,AF156), AG156)</f>
        <v>0.14431163034757299</v>
      </c>
      <c r="AI156" s="22">
        <f>AH156-$AH$162+1</f>
        <v>1.1123523555034867</v>
      </c>
      <c r="AJ156" s="22">
        <f>PERCENTILE($M$2:$M$161, 0.02)</f>
        <v>-1.0036119965489139</v>
      </c>
      <c r="AK156" s="22">
        <f>PERCENTILE($M$2:$M$161, 0.98)</f>
        <v>1.7030888460407052</v>
      </c>
      <c r="AL156" s="22">
        <f>MIN(MAX(M156,AJ156), AK156)</f>
        <v>-1.0036119965489139</v>
      </c>
      <c r="AM156" s="22">
        <f>AL156-$AL$162 + 1</f>
        <v>1</v>
      </c>
      <c r="AN156" s="46">
        <v>1</v>
      </c>
      <c r="AO156" s="49">
        <v>1</v>
      </c>
      <c r="AP156" s="49">
        <v>1</v>
      </c>
      <c r="AQ156" s="21">
        <v>1</v>
      </c>
      <c r="AR156" s="17">
        <f>(AI156^4)*AB156*AE156*AN156</f>
        <v>1.5309799925811893</v>
      </c>
      <c r="AS156" s="17">
        <f>(AM156^4) *Z156*AC156*AO156</f>
        <v>1</v>
      </c>
      <c r="AT156" s="17">
        <f>(AM156^4)*AA156*AP156*AQ156</f>
        <v>1</v>
      </c>
      <c r="AU156" s="17">
        <f>MIN(AR156, 0.05*AR$162)</f>
        <v>1.5309799925811893</v>
      </c>
      <c r="AV156" s="17">
        <f>MIN(AS156, 0.05*AS$162)</f>
        <v>1</v>
      </c>
      <c r="AW156" s="17">
        <f>MIN(AT156, 0.05*AT$162)</f>
        <v>1</v>
      </c>
      <c r="AX156" s="14">
        <f>AU156/$AU$162</f>
        <v>3.5486485193957666E-3</v>
      </c>
      <c r="AY156" s="14">
        <f>AV156/$AV$162</f>
        <v>2.8005612729138521E-4</v>
      </c>
      <c r="AZ156" s="62">
        <f>AW156/$AW$162</f>
        <v>2.2264245003987188E-4</v>
      </c>
      <c r="BA156" s="21">
        <f>N156</f>
        <v>0</v>
      </c>
      <c r="BB156" s="84">
        <v>290</v>
      </c>
      <c r="BC156" s="15">
        <f>$D$168*AX156</f>
        <v>487.3465471141788</v>
      </c>
      <c r="BD156" s="19">
        <f>BC156-BB156</f>
        <v>197.3465471141788</v>
      </c>
      <c r="BE156" s="58">
        <f>(IF(BD156 &gt; 0, V156, W156))</f>
        <v>9.1358623237193122</v>
      </c>
      <c r="BF156" s="58">
        <f>IF(BD156&gt;0, S156*(T156^(2-N156)), S156*(U156^(N156 + 2)))</f>
        <v>8.3547529840045307</v>
      </c>
      <c r="BG156" s="46">
        <f>BD156/BE156</f>
        <v>21.601304849112132</v>
      </c>
      <c r="BH156" s="59">
        <f>BB156/BC156</f>
        <v>0.59505910469097234</v>
      </c>
      <c r="BI156" s="84">
        <v>0</v>
      </c>
      <c r="BJ156" s="84">
        <v>20</v>
      </c>
      <c r="BK156" s="84">
        <v>0</v>
      </c>
      <c r="BL156" s="10">
        <f>SUM(BI156:BK156)</f>
        <v>20</v>
      </c>
      <c r="BM156" s="15">
        <f>AY156*$D$167</f>
        <v>53.485119190108747</v>
      </c>
      <c r="BN156" s="9">
        <f>BM156-BL156</f>
        <v>33.485119190108747</v>
      </c>
      <c r="BO156" s="48">
        <f>IF(BN156&gt;0,V156,W156)</f>
        <v>9.1358623237193122</v>
      </c>
      <c r="BP156" s="48">
        <f xml:space="preserve"> IF(BN156 &gt;0, S156*T156^(2-N156), S156*U156^(N156+2))</f>
        <v>8.3547529840045307</v>
      </c>
      <c r="BQ156" s="48">
        <f>IF(BN156&gt;0, S156*T156^(3-N156), S156*U156^(N156+3))</f>
        <v>7.6404279038342029</v>
      </c>
      <c r="BR156" s="46">
        <f>BN156/BP156</f>
        <v>4.0079125324491569</v>
      </c>
      <c r="BS156" s="59">
        <f>BL156/BM156</f>
        <v>0.37393578443588277</v>
      </c>
      <c r="BT156" s="16">
        <f>BB156+BL156+BV156</f>
        <v>330</v>
      </c>
      <c r="BU156" s="64">
        <f>BC156+BM156+BW156</f>
        <v>543.06543800553754</v>
      </c>
      <c r="BV156" s="84">
        <v>20</v>
      </c>
      <c r="BW156" s="15">
        <f>AZ156*$D$170</f>
        <v>2.2337717012500344</v>
      </c>
      <c r="BX156" s="37">
        <f>BW156-BV156</f>
        <v>-17.766228298749965</v>
      </c>
      <c r="BY156" s="51">
        <f>BX156*(BX156&lt;&gt;0)</f>
        <v>-17.766228298749965</v>
      </c>
      <c r="BZ156" s="26">
        <f>BY156/$BY$162</f>
        <v>-1.3901587088223765E-2</v>
      </c>
      <c r="CA156" s="47">
        <f>BZ156 * $BX$162</f>
        <v>-17.766228298749965</v>
      </c>
      <c r="CB156" s="48">
        <f>IF(CA156&gt;0, V156, W156)</f>
        <v>10.890035911617128</v>
      </c>
      <c r="CC156" s="48">
        <f>IF(BX156&gt;0, S156*T156^(2-N156), S156*U156^(N156+2))</f>
        <v>11.871159646987342</v>
      </c>
      <c r="CD156" s="60">
        <f>CA156/CB156</f>
        <v>-1.6314205428650188</v>
      </c>
      <c r="CE156" s="61">
        <v>0</v>
      </c>
      <c r="CF156" s="15">
        <f>AZ156*$CE$165</f>
        <v>1.4309230264062565</v>
      </c>
      <c r="CG156" s="37">
        <f>CF156-CE156</f>
        <v>1.4309230264062565</v>
      </c>
      <c r="CH156" s="51">
        <f>CG156*(CG156&lt;&gt;0)</f>
        <v>1.4309230264062565</v>
      </c>
      <c r="CI156" s="26">
        <f>CH156/$CH$162</f>
        <v>2.2264245003987193E-4</v>
      </c>
      <c r="CJ156" s="47">
        <f>CI156 * $CG$162</f>
        <v>1.4309230264062565</v>
      </c>
      <c r="CK156" s="48">
        <f>IF(CA156&gt;0,V156,W156)</f>
        <v>10.890035911617128</v>
      </c>
      <c r="CL156" s="60">
        <f>CJ156/CK156</f>
        <v>0.13139745709009054</v>
      </c>
      <c r="CM156" s="65">
        <f>N156</f>
        <v>0</v>
      </c>
      <c r="CN156" s="73">
        <f>BT156+BV156</f>
        <v>350</v>
      </c>
      <c r="CO156">
        <f>E156/$E$162</f>
        <v>7.9144159528836168E-3</v>
      </c>
      <c r="CP156">
        <f>MAX(0,L156)</f>
        <v>0.14431163034757299</v>
      </c>
      <c r="CQ156">
        <f>CP156/$CP$162</f>
        <v>1.6167067593528728E-3</v>
      </c>
      <c r="CR156">
        <f>CO156*CQ156*AO156</f>
        <v>1.2795289767357151E-5</v>
      </c>
      <c r="CS156">
        <f>CR156/$CR$162</f>
        <v>2.7871036164047978E-3</v>
      </c>
      <c r="CT156" s="1">
        <f>$CT$164*CS156</f>
        <v>226.80334388855684</v>
      </c>
      <c r="CU156" s="84">
        <v>0</v>
      </c>
      <c r="CV156" s="1">
        <f>CT156-CU156</f>
        <v>226.80334388855684</v>
      </c>
      <c r="CW156">
        <f>CU156/CT156</f>
        <v>0</v>
      </c>
    </row>
    <row r="157" spans="1:101" x14ac:dyDescent="0.2">
      <c r="A157" s="31" t="s">
        <v>281</v>
      </c>
      <c r="B157">
        <v>0</v>
      </c>
      <c r="C157">
        <v>0</v>
      </c>
      <c r="D157">
        <v>0.60127846584098998</v>
      </c>
      <c r="E157">
        <v>0.39872153415900902</v>
      </c>
      <c r="F157">
        <v>0.93206197854588801</v>
      </c>
      <c r="G157">
        <v>0.26777910210568101</v>
      </c>
      <c r="H157">
        <v>0.85039699122440404</v>
      </c>
      <c r="I157">
        <v>0.75971583786042596</v>
      </c>
      <c r="J157">
        <v>0.80377861547943297</v>
      </c>
      <c r="K157">
        <v>0.63368524086528699</v>
      </c>
      <c r="L157">
        <v>0.52225376836668302</v>
      </c>
      <c r="M157">
        <v>0.93240888781396503</v>
      </c>
      <c r="N157" s="21">
        <v>0</v>
      </c>
      <c r="O157">
        <v>1.0059983300131099</v>
      </c>
      <c r="P157">
        <v>0.99857700838289898</v>
      </c>
      <c r="Q157">
        <v>1.0055358724722001</v>
      </c>
      <c r="R157">
        <v>0.99807826497713004</v>
      </c>
      <c r="S157">
        <v>45.430000305175703</v>
      </c>
      <c r="T157" s="27">
        <f>IF(C157,P157,R157)</f>
        <v>0.99807826497713004</v>
      </c>
      <c r="U157" s="27">
        <f>IF(D157 = 0,O157,Q157)</f>
        <v>1.0055358724722001</v>
      </c>
      <c r="V157" s="39">
        <f>S157*T157^(1-N157)</f>
        <v>45.342695882500252</v>
      </c>
      <c r="W157" s="38">
        <f>S157*U157^(N157+1)</f>
        <v>45.68149499327717</v>
      </c>
      <c r="X157" s="44">
        <f>0.5 * (D157-MAX($D$3:$D$161))/(MIN($D$3:$D$161)-MAX($D$3:$D$161)) + 0.75</f>
        <v>0.95231801545343675</v>
      </c>
      <c r="Y157" s="44">
        <f>AVERAGE(D157, F157, G157, H157, I157, J157, K157)</f>
        <v>0.69267089027458695</v>
      </c>
      <c r="Z157" s="22">
        <f>AI157^N157</f>
        <v>1</v>
      </c>
      <c r="AA157" s="22">
        <f>(Z157+AB157)/2</f>
        <v>1</v>
      </c>
      <c r="AB157" s="22">
        <f>AM157^N157</f>
        <v>1</v>
      </c>
      <c r="AC157" s="22">
        <v>1</v>
      </c>
      <c r="AD157" s="22">
        <v>1</v>
      </c>
      <c r="AE157" s="22">
        <v>1</v>
      </c>
      <c r="AF157" s="22">
        <f>PERCENTILE($L$2:$L$161, 0.05)</f>
        <v>3.1959274844086248E-2</v>
      </c>
      <c r="AG157" s="22">
        <f>PERCENTILE($L$2:$L$161, 0.95)</f>
        <v>0.96084751578162397</v>
      </c>
      <c r="AH157" s="22">
        <f>MIN(MAX(L157,AF157), AG157)</f>
        <v>0.52225376836668302</v>
      </c>
      <c r="AI157" s="22">
        <f>AH157-$AH$162+1</f>
        <v>1.4902944935225968</v>
      </c>
      <c r="AJ157" s="22">
        <f>PERCENTILE($M$2:$M$161, 0.02)</f>
        <v>-1.0036119965489139</v>
      </c>
      <c r="AK157" s="22">
        <f>PERCENTILE($M$2:$M$161, 0.98)</f>
        <v>1.7030888460407052</v>
      </c>
      <c r="AL157" s="22">
        <f>MIN(MAX(M157,AJ157), AK157)</f>
        <v>0.93240888781396503</v>
      </c>
      <c r="AM157" s="22">
        <f>AL157-$AL$162 + 1</f>
        <v>2.936020884362879</v>
      </c>
      <c r="AN157" s="46">
        <v>0</v>
      </c>
      <c r="AO157" s="77">
        <v>0</v>
      </c>
      <c r="AP157" s="77">
        <v>0</v>
      </c>
      <c r="AQ157" s="21">
        <v>1</v>
      </c>
      <c r="AR157" s="17">
        <f>(AI157^4)*AB157*AE157*AN157</f>
        <v>0</v>
      </c>
      <c r="AS157" s="17">
        <f>(AM157^4) *Z157*AC157*AO157</f>
        <v>0</v>
      </c>
      <c r="AT157" s="17">
        <f>(AM157^4)*AA157*AP157*AQ157</f>
        <v>0</v>
      </c>
      <c r="AU157" s="17">
        <f>MIN(AR157, 0.05*AR$162)</f>
        <v>0</v>
      </c>
      <c r="AV157" s="17">
        <f>MIN(AS157, 0.05*AS$162)</f>
        <v>0</v>
      </c>
      <c r="AW157" s="17">
        <f>MIN(AT157, 0.05*AT$162)</f>
        <v>0</v>
      </c>
      <c r="AX157" s="14">
        <f>AU157/$AU$162</f>
        <v>0</v>
      </c>
      <c r="AY157" s="14">
        <f>AV157/$AV$162</f>
        <v>0</v>
      </c>
      <c r="AZ157" s="62">
        <f>AW157/$AW$162</f>
        <v>0</v>
      </c>
      <c r="BA157" s="21">
        <f>N157</f>
        <v>0</v>
      </c>
      <c r="BB157" s="84">
        <v>0</v>
      </c>
      <c r="BC157" s="15">
        <f>$D$168*AX157</f>
        <v>0</v>
      </c>
      <c r="BD157" s="19">
        <f>BC157-BB157</f>
        <v>0</v>
      </c>
      <c r="BE157" s="58">
        <f>(IF(BD157 &gt; 0, V157, W157))</f>
        <v>45.68149499327717</v>
      </c>
      <c r="BF157" s="58">
        <f>IF(BD157&gt;0, S157*(T157^(2-N157)), S157*(U157^(N157 + 2)))</f>
        <v>45.934381923899394</v>
      </c>
      <c r="BG157" s="46">
        <f>BD157/BE157</f>
        <v>0</v>
      </c>
      <c r="BH157" s="59" t="e">
        <f>BB157/BC157</f>
        <v>#DIV/0!</v>
      </c>
      <c r="BI157" s="84">
        <v>0</v>
      </c>
      <c r="BJ157" s="84">
        <v>0</v>
      </c>
      <c r="BK157" s="84">
        <v>0</v>
      </c>
      <c r="BL157" s="10">
        <f>SUM(BI157:BK157)</f>
        <v>0</v>
      </c>
      <c r="BM157" s="15">
        <f>AY157*$D$167</f>
        <v>0</v>
      </c>
      <c r="BN157" s="9">
        <f>BM157-BL157</f>
        <v>0</v>
      </c>
      <c r="BO157" s="48">
        <f>IF(BN157&gt;0,V157,W157)</f>
        <v>45.68149499327717</v>
      </c>
      <c r="BP157" s="48">
        <f xml:space="preserve"> IF(BN157 &gt;0, S157*T157^(2-N157), S157*U157^(N157+2))</f>
        <v>45.934381923899394</v>
      </c>
      <c r="BQ157" s="48">
        <f>IF(BN157&gt;0, S157*T157^(3-N157), S157*U157^(N157+3))</f>
        <v>46.188668804319441</v>
      </c>
      <c r="BR157" s="46">
        <f>BN157/BP157</f>
        <v>0</v>
      </c>
      <c r="BS157" s="59" t="e">
        <f>BL157/BM157</f>
        <v>#DIV/0!</v>
      </c>
      <c r="BT157" s="16">
        <f>BB157+BL157+BV157</f>
        <v>45</v>
      </c>
      <c r="BU157" s="64">
        <f>BC157+BM157+BW157</f>
        <v>0</v>
      </c>
      <c r="BV157" s="84">
        <v>45</v>
      </c>
      <c r="BW157" s="15">
        <f>AZ157*$D$170</f>
        <v>0</v>
      </c>
      <c r="BX157" s="37">
        <f>BW157-BV157</f>
        <v>-45</v>
      </c>
      <c r="BY157" s="51">
        <f>BX157*(BX157&lt;&gt;0)</f>
        <v>-45</v>
      </c>
      <c r="BZ157" s="26">
        <f>BY157/$BY$162</f>
        <v>-3.5211267605633818E-2</v>
      </c>
      <c r="CA157" s="47">
        <f>BZ157 * $BX$162</f>
        <v>-45.000000000000007</v>
      </c>
      <c r="CB157" s="48">
        <f>IF(CA157&gt;0, V157, W157)</f>
        <v>45.68149499327717</v>
      </c>
      <c r="CC157" s="48">
        <f>IF(BX157&gt;0, S157*T157^(2-N157), S157*U157^(N157+2))</f>
        <v>45.934381923899394</v>
      </c>
      <c r="CD157" s="60">
        <f>CA157/CB157</f>
        <v>-0.98508159609536738</v>
      </c>
      <c r="CE157" s="61">
        <v>0</v>
      </c>
      <c r="CF157" s="15">
        <f>AZ157*$CE$165</f>
        <v>0</v>
      </c>
      <c r="CG157" s="37">
        <f>CF157-CE157</f>
        <v>0</v>
      </c>
      <c r="CH157" s="51">
        <f>CG157*(CG157&lt;&gt;0)</f>
        <v>0</v>
      </c>
      <c r="CI157" s="26">
        <f>CH157/$CH$162</f>
        <v>0</v>
      </c>
      <c r="CJ157" s="47">
        <f>CI157 * $CG$162</f>
        <v>0</v>
      </c>
      <c r="CK157" s="48">
        <f>IF(CA157&gt;0,V157,W157)</f>
        <v>45.68149499327717</v>
      </c>
      <c r="CL157" s="60">
        <f>CJ157/CK157</f>
        <v>0</v>
      </c>
      <c r="CM157" s="65">
        <f>N157</f>
        <v>0</v>
      </c>
      <c r="CN157" s="73">
        <f>BT157+BV157</f>
        <v>90</v>
      </c>
      <c r="CO157">
        <f>E157/$E$162</f>
        <v>7.1953687526610513E-3</v>
      </c>
      <c r="CP157">
        <f>MAX(0,L157)</f>
        <v>0.52225376836668302</v>
      </c>
      <c r="CQ157">
        <f>CP157/$CP$162</f>
        <v>5.8507494883285804E-3</v>
      </c>
      <c r="CR157">
        <f>CO157*CQ157*AO157</f>
        <v>0</v>
      </c>
      <c r="CS157">
        <f>CR157/$CR$162</f>
        <v>0</v>
      </c>
      <c r="CT157" s="1">
        <f>$CT$164*CS157</f>
        <v>0</v>
      </c>
      <c r="CU157" s="84">
        <v>0</v>
      </c>
      <c r="CV157" s="1">
        <f>CT157-CU157</f>
        <v>0</v>
      </c>
      <c r="CW157" t="e">
        <f>CU157/CT157</f>
        <v>#DIV/0!</v>
      </c>
    </row>
    <row r="158" spans="1:101" x14ac:dyDescent="0.2">
      <c r="A158" s="31" t="s">
        <v>173</v>
      </c>
      <c r="B158">
        <v>0</v>
      </c>
      <c r="C158">
        <v>0</v>
      </c>
      <c r="D158">
        <v>0.78999538958045101</v>
      </c>
      <c r="E158">
        <v>0.21000461041954799</v>
      </c>
      <c r="F158">
        <v>0.36784241868987599</v>
      </c>
      <c r="G158">
        <v>0.954191479615208</v>
      </c>
      <c r="H158">
        <v>0.95580378824672096</v>
      </c>
      <c r="I158">
        <v>9.5677513355998001E-2</v>
      </c>
      <c r="J158">
        <v>0.30240524088661103</v>
      </c>
      <c r="K158">
        <v>0.42327146633238799</v>
      </c>
      <c r="L158">
        <v>0.676151100546594</v>
      </c>
      <c r="M158">
        <v>0.96273619877837702</v>
      </c>
      <c r="N158" s="21">
        <v>0</v>
      </c>
      <c r="O158">
        <v>0.99987090686890601</v>
      </c>
      <c r="P158">
        <v>1.0001289946618801</v>
      </c>
      <c r="Q158">
        <v>1.0060479385099601</v>
      </c>
      <c r="R158">
        <v>1.0001289946618801</v>
      </c>
      <c r="S158">
        <v>0</v>
      </c>
      <c r="T158" s="27">
        <f>IF(C158,P158,R158)</f>
        <v>1.0001289946618801</v>
      </c>
      <c r="U158" s="27">
        <f>IF(D158 = 0,O158,Q158)</f>
        <v>1.0060479385099601</v>
      </c>
      <c r="V158" s="39">
        <f>S158*T158^(1-N158)</f>
        <v>0</v>
      </c>
      <c r="W158" s="38">
        <f>S158*U158^(N158+1)</f>
        <v>0</v>
      </c>
      <c r="X158" s="44">
        <f>0.5 * (D158-MAX($D$3:$D$161))/(MIN($D$3:$D$161)-MAX($D$3:$D$161)) + 0.75</f>
        <v>0.85627115491665939</v>
      </c>
      <c r="Y158" s="44">
        <f>AVERAGE(D158, F158, G158, H158, I158, J158, K158)</f>
        <v>0.55559818524389315</v>
      </c>
      <c r="Z158" s="22">
        <f>AI158^N158</f>
        <v>1</v>
      </c>
      <c r="AA158" s="22">
        <f>(Z158+AB158)/2</f>
        <v>1</v>
      </c>
      <c r="AB158" s="22">
        <f>AM158^N158</f>
        <v>1</v>
      </c>
      <c r="AC158" s="22">
        <v>1</v>
      </c>
      <c r="AD158" s="22">
        <v>1</v>
      </c>
      <c r="AE158" s="22">
        <v>1</v>
      </c>
      <c r="AF158" s="22">
        <f>PERCENTILE($L$2:$L$161, 0.05)</f>
        <v>3.1959274844086248E-2</v>
      </c>
      <c r="AG158" s="22">
        <f>PERCENTILE($L$2:$L$161, 0.95)</f>
        <v>0.96084751578162397</v>
      </c>
      <c r="AH158" s="22">
        <f>MIN(MAX(L158,AF158), AG158)</f>
        <v>0.676151100546594</v>
      </c>
      <c r="AI158" s="22">
        <f>AH158-$AH$162+1</f>
        <v>1.6441918257025079</v>
      </c>
      <c r="AJ158" s="22">
        <f>PERCENTILE($M$2:$M$161, 0.02)</f>
        <v>-1.0036119965489139</v>
      </c>
      <c r="AK158" s="22">
        <f>PERCENTILE($M$2:$M$161, 0.98)</f>
        <v>1.7030888460407052</v>
      </c>
      <c r="AL158" s="22">
        <f>MIN(MAX(M158,AJ158), AK158)</f>
        <v>0.96273619877837702</v>
      </c>
      <c r="AM158" s="22">
        <f>AL158-$AL$162 + 1</f>
        <v>2.9663481953272908</v>
      </c>
      <c r="AN158" s="21">
        <v>0</v>
      </c>
      <c r="AO158" s="21">
        <v>0</v>
      </c>
      <c r="AP158" s="21">
        <v>0</v>
      </c>
      <c r="AQ158" s="21">
        <v>1</v>
      </c>
      <c r="AR158" s="17">
        <f>(AI158^4)*AB158*AE158*AN158</f>
        <v>0</v>
      </c>
      <c r="AS158" s="17">
        <f>(AM158^4) *Z158*AC158*AO158</f>
        <v>0</v>
      </c>
      <c r="AT158" s="17">
        <f>(AM158^4)*AA158*AP158*AQ158</f>
        <v>0</v>
      </c>
      <c r="AU158" s="17">
        <f>MIN(AR158, 0.05*AR$162)</f>
        <v>0</v>
      </c>
      <c r="AV158" s="17">
        <f>MIN(AS158, 0.05*AS$162)</f>
        <v>0</v>
      </c>
      <c r="AW158" s="17">
        <f>MIN(AT158, 0.05*AT$162)</f>
        <v>0</v>
      </c>
      <c r="AX158" s="14">
        <f>AU158/$AU$162</f>
        <v>0</v>
      </c>
      <c r="AY158" s="14">
        <f>AV158/$AV$162</f>
        <v>0</v>
      </c>
      <c r="AZ158" s="62">
        <f>AW158/$AW$162</f>
        <v>0</v>
      </c>
      <c r="BA158" s="21">
        <f>N158</f>
        <v>0</v>
      </c>
      <c r="BB158" s="84">
        <v>0</v>
      </c>
      <c r="BC158" s="15">
        <f>$D$168*AX158</f>
        <v>0</v>
      </c>
      <c r="BD158" s="19">
        <f>BC158-BB158</f>
        <v>0</v>
      </c>
      <c r="BE158" s="58">
        <f>(IF(BD158 &gt; 0, V158, W158))</f>
        <v>0</v>
      </c>
      <c r="BF158" s="58">
        <f>IF(BD158&gt;0, S158*(T158^(2-N158)), S158*(U158^(N158 + 2)))</f>
        <v>0</v>
      </c>
      <c r="BG158" s="46" t="e">
        <f>BD158/BE158</f>
        <v>#DIV/0!</v>
      </c>
      <c r="BH158" s="59" t="e">
        <f>BB158/BC158</f>
        <v>#DIV/0!</v>
      </c>
      <c r="BI158" s="84">
        <v>0</v>
      </c>
      <c r="BJ158" s="84">
        <v>0</v>
      </c>
      <c r="BK158" s="84">
        <v>0</v>
      </c>
      <c r="BL158" s="10">
        <f>SUM(BI158:BK158)</f>
        <v>0</v>
      </c>
      <c r="BM158" s="15">
        <f>AY158*$D$167</f>
        <v>0</v>
      </c>
      <c r="BN158" s="9">
        <f>BM158-BL158</f>
        <v>0</v>
      </c>
      <c r="BO158" s="48">
        <f>IF(BN158&gt;0,V158,W158)</f>
        <v>0</v>
      </c>
      <c r="BP158" s="48">
        <f xml:space="preserve"> IF(BN158 &gt;0, S158*T158^(2-N158), S158*U158^(N158+2))</f>
        <v>0</v>
      </c>
      <c r="BQ158" s="48">
        <f>IF(BN158&gt;0, S158*T158^(3-N158), S158*U158^(N158+3))</f>
        <v>0</v>
      </c>
      <c r="BR158" s="46" t="e">
        <f>BN158/BP158</f>
        <v>#DIV/0!</v>
      </c>
      <c r="BS158" s="59" t="e">
        <f>BL158/BM158</f>
        <v>#DIV/0!</v>
      </c>
      <c r="BT158" s="16">
        <f>BB158+BL158+BV158</f>
        <v>0</v>
      </c>
      <c r="BU158" s="64">
        <f>BC158+BM158+BW158</f>
        <v>0</v>
      </c>
      <c r="BV158" s="84">
        <v>0</v>
      </c>
      <c r="BW158" s="15">
        <f>AZ158*$D$170</f>
        <v>0</v>
      </c>
      <c r="BX158" s="37">
        <f>BW158-BV158</f>
        <v>0</v>
      </c>
      <c r="BY158" s="51">
        <f>BX158*(BX158&lt;&gt;0)</f>
        <v>0</v>
      </c>
      <c r="BZ158" s="26">
        <f>BY158/$BY$162</f>
        <v>0</v>
      </c>
      <c r="CA158" s="47">
        <f>BZ158 * $BX$162</f>
        <v>0</v>
      </c>
      <c r="CB158" s="48">
        <f>IF(CA158&gt;0, V158, W158)</f>
        <v>0</v>
      </c>
      <c r="CC158" s="48">
        <f>IF(BX158&gt;0, S158*T158^(2-N158), S158*U158^(N158+2))</f>
        <v>0</v>
      </c>
      <c r="CD158" s="60" t="e">
        <f>CA158/CB158</f>
        <v>#DIV/0!</v>
      </c>
      <c r="CE158" s="61">
        <v>0</v>
      </c>
      <c r="CF158" s="15">
        <f>AZ158*$CE$165</f>
        <v>0</v>
      </c>
      <c r="CG158" s="37">
        <f>CF158-CE158</f>
        <v>0</v>
      </c>
      <c r="CH158" s="51">
        <f>CG158*(CG158&lt;&gt;0)</f>
        <v>0</v>
      </c>
      <c r="CI158" s="26">
        <f>CH158/$CH$162</f>
        <v>0</v>
      </c>
      <c r="CJ158" s="47">
        <f>CI158 * $CG$162</f>
        <v>0</v>
      </c>
      <c r="CK158" s="48">
        <f>IF(CA158&gt;0,V158,W158)</f>
        <v>0</v>
      </c>
      <c r="CL158" s="60" t="e">
        <f>CJ158/CK158</f>
        <v>#DIV/0!</v>
      </c>
      <c r="CM158" s="65">
        <f>N158</f>
        <v>0</v>
      </c>
      <c r="CN158" s="73">
        <f>BT158+BV158</f>
        <v>0</v>
      </c>
      <c r="CO158">
        <f>E158/$E$162</f>
        <v>3.7897642396333836E-3</v>
      </c>
      <c r="CP158">
        <f>MAX(0,L158)</f>
        <v>0.676151100546594</v>
      </c>
      <c r="CQ158">
        <f>CP158/$CP$162</f>
        <v>7.5748437736082065E-3</v>
      </c>
      <c r="CR158">
        <f>CO158*CQ158*AO158</f>
        <v>0</v>
      </c>
      <c r="CS158">
        <f>CR158/$CR$162</f>
        <v>0</v>
      </c>
      <c r="CT158" s="1">
        <f>$CT$164*CS158</f>
        <v>0</v>
      </c>
      <c r="CU158" s="84">
        <v>0</v>
      </c>
      <c r="CV158" s="1">
        <f>CT158-CU158</f>
        <v>0</v>
      </c>
      <c r="CW158" t="e">
        <f>CU158/CT158</f>
        <v>#DIV/0!</v>
      </c>
    </row>
    <row r="159" spans="1:101" x14ac:dyDescent="0.2">
      <c r="A159" s="31" t="s">
        <v>257</v>
      </c>
      <c r="B159">
        <v>1</v>
      </c>
      <c r="C159">
        <v>1</v>
      </c>
      <c r="D159">
        <v>0.65641230523371896</v>
      </c>
      <c r="E159">
        <v>0.34358769476627998</v>
      </c>
      <c r="F159">
        <v>0.90862137465236303</v>
      </c>
      <c r="G159">
        <v>0.26023043305522398</v>
      </c>
      <c r="H159">
        <v>9.1934809862097792E-3</v>
      </c>
      <c r="I159">
        <v>0.80568324279147496</v>
      </c>
      <c r="J159">
        <v>8.6064124776304193E-2</v>
      </c>
      <c r="K159">
        <v>0.20457206858267901</v>
      </c>
      <c r="L159">
        <v>0.56251985567211804</v>
      </c>
      <c r="M159">
        <v>0.14192516414401601</v>
      </c>
      <c r="N159" s="21">
        <v>1</v>
      </c>
      <c r="O159">
        <v>1.0311004660515399</v>
      </c>
      <c r="P159">
        <v>1.01282048355212</v>
      </c>
      <c r="Q159">
        <v>1</v>
      </c>
      <c r="R159">
        <v>1</v>
      </c>
      <c r="S159">
        <v>0.37999999523162797</v>
      </c>
      <c r="T159" s="27">
        <f>IF(C159,P159,R159)</f>
        <v>1.01282048355212</v>
      </c>
      <c r="U159" s="27">
        <f>IF(D159 = 0,O159,Q159)</f>
        <v>1</v>
      </c>
      <c r="V159" s="39">
        <f>S159*T159^(1-N159)</f>
        <v>0.37999999523162797</v>
      </c>
      <c r="W159" s="38">
        <f>S159*U159^(N159+1)</f>
        <v>0.37999999523162797</v>
      </c>
      <c r="X159" s="44">
        <f>0.5 * (D159-MAX($D$3:$D$161))/(MIN($D$3:$D$161)-MAX($D$3:$D$161)) + 0.75</f>
        <v>0.92425782838552284</v>
      </c>
      <c r="Y159" s="44">
        <f>AVERAGE(D159, F159, G159, H159, I159, J159, K159)</f>
        <v>0.418682432868282</v>
      </c>
      <c r="Z159" s="22">
        <f>AI159^N159</f>
        <v>1.5305605808280318</v>
      </c>
      <c r="AA159" s="22">
        <f>(Z159+AB159)/2</f>
        <v>1.838048870760481</v>
      </c>
      <c r="AB159" s="22">
        <f>AM159^N159</f>
        <v>2.1455371606929301</v>
      </c>
      <c r="AC159" s="22">
        <v>1</v>
      </c>
      <c r="AD159" s="22">
        <v>1</v>
      </c>
      <c r="AE159" s="22">
        <v>1</v>
      </c>
      <c r="AF159" s="22">
        <f>PERCENTILE($L$2:$L$161, 0.05)</f>
        <v>3.1959274844086248E-2</v>
      </c>
      <c r="AG159" s="22">
        <f>PERCENTILE($L$2:$L$161, 0.95)</f>
        <v>0.96084751578162397</v>
      </c>
      <c r="AH159" s="22">
        <f>MIN(MAX(L159,AF159), AG159)</f>
        <v>0.56251985567211804</v>
      </c>
      <c r="AI159" s="22">
        <f>AH159-$AH$162+1</f>
        <v>1.5305605808280318</v>
      </c>
      <c r="AJ159" s="22">
        <f>PERCENTILE($M$2:$M$161, 0.02)</f>
        <v>-1.0036119965489139</v>
      </c>
      <c r="AK159" s="22">
        <f>PERCENTILE($M$2:$M$161, 0.98)</f>
        <v>1.7030888460407052</v>
      </c>
      <c r="AL159" s="22">
        <f>MIN(MAX(M159,AJ159), AK159)</f>
        <v>0.14192516414401601</v>
      </c>
      <c r="AM159" s="22">
        <f>AL159-$AL$162 + 1</f>
        <v>2.1455371606929301</v>
      </c>
      <c r="AN159" s="46">
        <v>0</v>
      </c>
      <c r="AO159" s="77">
        <v>0</v>
      </c>
      <c r="AP159" s="77">
        <v>0</v>
      </c>
      <c r="AQ159" s="21">
        <v>1</v>
      </c>
      <c r="AR159" s="17">
        <f>(AI159^4)*AB159*AE159*AN159</f>
        <v>0</v>
      </c>
      <c r="AS159" s="17">
        <f>(AM159^4) *Z159*AC159*AO159</f>
        <v>0</v>
      </c>
      <c r="AT159" s="17">
        <f>(AM159^4)*AA159*AP159*AQ159</f>
        <v>0</v>
      </c>
      <c r="AU159" s="17">
        <f>MIN(AR159, 0.05*AR$162)</f>
        <v>0</v>
      </c>
      <c r="AV159" s="17">
        <f>MIN(AS159, 0.05*AS$162)</f>
        <v>0</v>
      </c>
      <c r="AW159" s="17">
        <f>MIN(AT159, 0.05*AT$162)</f>
        <v>0</v>
      </c>
      <c r="AX159" s="14">
        <f>AU159/$AU$162</f>
        <v>0</v>
      </c>
      <c r="AY159" s="14">
        <f>AV159/$AV$162</f>
        <v>0</v>
      </c>
      <c r="AZ159" s="62">
        <f>AW159/$AW$162</f>
        <v>0</v>
      </c>
      <c r="BA159" s="21">
        <f>N159</f>
        <v>1</v>
      </c>
      <c r="BB159" s="84">
        <v>0</v>
      </c>
      <c r="BC159" s="15">
        <f>$D$168*AX159</f>
        <v>0</v>
      </c>
      <c r="BD159" s="19">
        <f>BC159-BB159</f>
        <v>0</v>
      </c>
      <c r="BE159" s="58">
        <f>(IF(BD159 &gt; 0, V159, W159))</f>
        <v>0.37999999523162797</v>
      </c>
      <c r="BF159" s="58">
        <f>IF(BD159&gt;0, S159*(T159^(2-N159)), S159*(U159^(N159 + 2)))</f>
        <v>0.37999999523162797</v>
      </c>
      <c r="BG159" s="46">
        <f>BD159/BE159</f>
        <v>0</v>
      </c>
      <c r="BH159" s="59" t="e">
        <f>BB159/BC159</f>
        <v>#DIV/0!</v>
      </c>
      <c r="BI159" s="84">
        <v>2766</v>
      </c>
      <c r="BJ159" s="84">
        <v>1434</v>
      </c>
      <c r="BK159" s="84">
        <v>0</v>
      </c>
      <c r="BL159" s="10">
        <f>SUM(BI159:BK159)</f>
        <v>4200</v>
      </c>
      <c r="BM159" s="15">
        <f>AY159*$D$167</f>
        <v>0</v>
      </c>
      <c r="BN159" s="9">
        <f>BM159-BL159</f>
        <v>-4200</v>
      </c>
      <c r="BO159" s="48">
        <f>IF(BN159&gt;0,V159,W159)</f>
        <v>0.37999999523162797</v>
      </c>
      <c r="BP159" s="48">
        <f xml:space="preserve"> IF(BN159 &gt;0, S159*T159^(2-N159), S159*U159^(N159+2))</f>
        <v>0.37999999523162797</v>
      </c>
      <c r="BQ159" s="48">
        <f>IF(BN159&gt;0, S159*T159^(3-N159), S159*U159^(N159+3))</f>
        <v>0.37999999523162797</v>
      </c>
      <c r="BR159" s="46">
        <f>BN159/BP159</f>
        <v>-11052.631717639631</v>
      </c>
      <c r="BS159" s="59" t="e">
        <f>BL159/BM159</f>
        <v>#DIV/0!</v>
      </c>
      <c r="BT159" s="16">
        <f>BB159+BL159+BV159</f>
        <v>4200</v>
      </c>
      <c r="BU159" s="64">
        <f>BC159+BM159+BW159</f>
        <v>0</v>
      </c>
      <c r="BV159" s="84">
        <v>0</v>
      </c>
      <c r="BW159" s="15">
        <f>AZ159*$D$170</f>
        <v>0</v>
      </c>
      <c r="BX159" s="37">
        <f>BW159-BV159</f>
        <v>0</v>
      </c>
      <c r="BY159" s="51">
        <f>BX159*(BX159&lt;&gt;0)</f>
        <v>0</v>
      </c>
      <c r="BZ159" s="26">
        <f>BY159/$BY$162</f>
        <v>0</v>
      </c>
      <c r="CA159" s="47">
        <f>BZ159 * $BX$162</f>
        <v>0</v>
      </c>
      <c r="CB159" s="48">
        <f>IF(CA159&gt;0, V159, W159)</f>
        <v>0.37999999523162797</v>
      </c>
      <c r="CC159" s="48">
        <f>IF(BX159&gt;0, S159*T159^(2-N159), S159*U159^(N159+2))</f>
        <v>0.37999999523162797</v>
      </c>
      <c r="CD159" s="60">
        <f>CA159/CB159</f>
        <v>0</v>
      </c>
      <c r="CE159" s="61">
        <v>0</v>
      </c>
      <c r="CF159" s="15">
        <f>AZ159*$CE$165</f>
        <v>0</v>
      </c>
      <c r="CG159" s="37">
        <f>CF159-CE159</f>
        <v>0</v>
      </c>
      <c r="CH159" s="51">
        <f>CG159*(CG159&lt;&gt;0)</f>
        <v>0</v>
      </c>
      <c r="CI159" s="26">
        <f>CH159/$CH$162</f>
        <v>0</v>
      </c>
      <c r="CJ159" s="47">
        <f>CI159 * $CG$162</f>
        <v>0</v>
      </c>
      <c r="CK159" s="48">
        <f>IF(CA159&gt;0,V159,W159)</f>
        <v>0.37999999523162797</v>
      </c>
      <c r="CL159" s="60">
        <f>CJ159/CK159</f>
        <v>0</v>
      </c>
      <c r="CM159" s="65">
        <f>N159</f>
        <v>1</v>
      </c>
      <c r="CN159" s="73">
        <f>BT159+BV159</f>
        <v>4200</v>
      </c>
      <c r="CO159">
        <f>E159/$E$162</f>
        <v>6.2004179632149286E-3</v>
      </c>
      <c r="CP159">
        <f>MAX(0,L159)</f>
        <v>0.56251985567211804</v>
      </c>
      <c r="CQ159">
        <f>CP159/$CP$162</f>
        <v>6.3018458785682359E-3</v>
      </c>
      <c r="CR159">
        <f>CO159*CQ159*AO159</f>
        <v>0</v>
      </c>
      <c r="CS159">
        <f>CR159/$CR$162</f>
        <v>0</v>
      </c>
      <c r="CT159" s="1">
        <f>$CT$164*CS159</f>
        <v>0</v>
      </c>
      <c r="CU159" s="84">
        <v>0</v>
      </c>
      <c r="CV159" s="1">
        <f>CT159-CU159</f>
        <v>0</v>
      </c>
      <c r="CW159" t="e">
        <f>CU159/CT159</f>
        <v>#DIV/0!</v>
      </c>
    </row>
    <row r="160" spans="1:101" x14ac:dyDescent="0.2">
      <c r="A160" s="31" t="s">
        <v>174</v>
      </c>
      <c r="B160">
        <v>1</v>
      </c>
      <c r="C160">
        <v>1</v>
      </c>
      <c r="D160">
        <v>0.497308934337997</v>
      </c>
      <c r="E160">
        <v>0.50269106566200195</v>
      </c>
      <c r="F160">
        <v>0.53022269353128304</v>
      </c>
      <c r="G160">
        <v>0.156945917285259</v>
      </c>
      <c r="H160">
        <v>0.28205128205128199</v>
      </c>
      <c r="I160">
        <v>0.28571428571428498</v>
      </c>
      <c r="J160">
        <v>0.28387687575088</v>
      </c>
      <c r="K160">
        <v>0.286165379945725</v>
      </c>
      <c r="L160">
        <v>0.37262609101364502</v>
      </c>
      <c r="M160">
        <v>-0.319862160855579</v>
      </c>
      <c r="N160" s="21">
        <v>0</v>
      </c>
      <c r="O160">
        <v>1.01082944362834</v>
      </c>
      <c r="P160">
        <v>0.99498226726165095</v>
      </c>
      <c r="Q160">
        <v>1.0063613276772601</v>
      </c>
      <c r="R160">
        <v>0.985635322380919</v>
      </c>
      <c r="S160">
        <v>69.489997863769503</v>
      </c>
      <c r="T160" s="27">
        <f>IF(C160,P160,R160)</f>
        <v>0.99498226726165095</v>
      </c>
      <c r="U160" s="27">
        <f>IF(D160 = 0,O160,Q160)</f>
        <v>1.0063613276772601</v>
      </c>
      <c r="V160" s="39">
        <f>S160*T160^(1-N160)</f>
        <v>69.141315626500656</v>
      </c>
      <c r="W160" s="38">
        <f>S160*U160^(N160+1)</f>
        <v>69.932046510473043</v>
      </c>
      <c r="X160" s="44">
        <f>0.5 * (D160-MAX($D$3:$D$161))/(MIN($D$3:$D$161)-MAX($D$3:$D$161)) + 0.75</f>
        <v>1.0052329681480263</v>
      </c>
      <c r="Y160" s="44">
        <f>AVERAGE(D160, F160, G160, H160, I160, J160, K160)</f>
        <v>0.33175505265953015</v>
      </c>
      <c r="Z160" s="22">
        <f>AI160^N160</f>
        <v>1</v>
      </c>
      <c r="AA160" s="22">
        <f>(Z160+AB160)/2</f>
        <v>1</v>
      </c>
      <c r="AB160" s="22">
        <f>AM160^N160</f>
        <v>1</v>
      </c>
      <c r="AC160" s="22">
        <v>1</v>
      </c>
      <c r="AD160" s="22">
        <v>1</v>
      </c>
      <c r="AE160" s="22">
        <v>1</v>
      </c>
      <c r="AF160" s="22">
        <f>PERCENTILE($L$2:$L$161, 0.05)</f>
        <v>3.1959274844086248E-2</v>
      </c>
      <c r="AG160" s="22">
        <f>PERCENTILE($L$2:$L$161, 0.95)</f>
        <v>0.96084751578162397</v>
      </c>
      <c r="AH160" s="22">
        <f>MIN(MAX(L160,AF160), AG160)</f>
        <v>0.37262609101364502</v>
      </c>
      <c r="AI160" s="22">
        <f>AH160-$AH$162+1</f>
        <v>1.3406668161695587</v>
      </c>
      <c r="AJ160" s="22">
        <f>PERCENTILE($M$2:$M$161, 0.02)</f>
        <v>-1.0036119965489139</v>
      </c>
      <c r="AK160" s="22">
        <f>PERCENTILE($M$2:$M$161, 0.98)</f>
        <v>1.7030888460407052</v>
      </c>
      <c r="AL160" s="22">
        <f>MIN(MAX(M160,AJ160), AK160)</f>
        <v>-0.319862160855579</v>
      </c>
      <c r="AM160" s="22">
        <f>AL160-$AL$162 + 1</f>
        <v>1.6837498356933349</v>
      </c>
      <c r="AN160" s="46">
        <v>1</v>
      </c>
      <c r="AO160" s="49">
        <v>1</v>
      </c>
      <c r="AP160" s="49">
        <v>1</v>
      </c>
      <c r="AQ160" s="21">
        <v>1</v>
      </c>
      <c r="AR160" s="17">
        <f>(AI160^4)*AB160*AE160*AN160</f>
        <v>3.2306018682152611</v>
      </c>
      <c r="AS160" s="17">
        <f>(AM160^4) *Z160*AC160*AO160</f>
        <v>8.0373015973313731</v>
      </c>
      <c r="AT160" s="17">
        <f>(AM160^4)*AA160*AP160*AQ160</f>
        <v>8.0373015973313731</v>
      </c>
      <c r="AU160" s="17">
        <f>MIN(AR160, 0.05*AR$162)</f>
        <v>3.2306018682152611</v>
      </c>
      <c r="AV160" s="17">
        <f>MIN(AS160, 0.05*AS$162)</f>
        <v>8.0373015973313731</v>
      </c>
      <c r="AW160" s="17">
        <f>MIN(AT160, 0.05*AT$162)</f>
        <v>8.0373015973313731</v>
      </c>
      <c r="AX160" s="14">
        <f>AU160/$AU$162</f>
        <v>7.4881909573951029E-3</v>
      </c>
      <c r="AY160" s="14">
        <f>AV160/$AV$162</f>
        <v>2.2508955592214887E-3</v>
      </c>
      <c r="AZ160" s="62">
        <f>AW160/$AW$162</f>
        <v>1.7894445193392327E-3</v>
      </c>
      <c r="BA160" s="21">
        <f>N160</f>
        <v>0</v>
      </c>
      <c r="BB160" s="84">
        <v>695</v>
      </c>
      <c r="BC160" s="15">
        <f>$D$168*AX160</f>
        <v>1028.3757287519418</v>
      </c>
      <c r="BD160" s="19">
        <f>BC160-BB160</f>
        <v>333.37572875194178</v>
      </c>
      <c r="BE160" s="58">
        <f>(IF(BD160 &gt; 0, V160, W160))</f>
        <v>69.141315626500656</v>
      </c>
      <c r="BF160" s="58">
        <f>IF(BD160&gt;0, S160*(T160^(2-N160)), S160*(U160^(N160 + 2)))</f>
        <v>68.794382983509053</v>
      </c>
      <c r="BG160" s="46">
        <f>BD160/BE160</f>
        <v>4.8216572931997366</v>
      </c>
      <c r="BH160" s="59">
        <f>BB160/BC160</f>
        <v>0.67582302904354474</v>
      </c>
      <c r="BI160" s="84">
        <v>0</v>
      </c>
      <c r="BJ160" s="84">
        <v>3336</v>
      </c>
      <c r="BK160" s="84">
        <v>0</v>
      </c>
      <c r="BL160" s="10">
        <f>SUM(BI160:BK160)</f>
        <v>3336</v>
      </c>
      <c r="BM160" s="15">
        <f>AY160*$D$167</f>
        <v>429.87603390011992</v>
      </c>
      <c r="BN160" s="9">
        <f>BM160-BL160</f>
        <v>-2906.1239660998799</v>
      </c>
      <c r="BO160" s="48">
        <f>IF(BN160&gt;0,V160,W160)</f>
        <v>69.932046510473043</v>
      </c>
      <c r="BP160" s="48">
        <f xml:space="preserve"> IF(BN160 &gt;0, S160*T160^(2-N160), S160*U160^(N160+2))</f>
        <v>70.376907173467558</v>
      </c>
      <c r="BQ160" s="48">
        <f>IF(BN160&gt;0, S160*T160^(3-N160), S160*U160^(N160+3))</f>
        <v>70.824597740910093</v>
      </c>
      <c r="BR160" s="46">
        <f>BN160/BP160</f>
        <v>-41.293715265673157</v>
      </c>
      <c r="BS160" s="59">
        <f>BL160/BM160</f>
        <v>7.7603767991753339</v>
      </c>
      <c r="BT160" s="16">
        <f>BB160+BL160+BV160</f>
        <v>4170</v>
      </c>
      <c r="BU160" s="64">
        <f>BC160+BM160+BW160</f>
        <v>1476.2052595145922</v>
      </c>
      <c r="BV160" s="84">
        <v>139</v>
      </c>
      <c r="BW160" s="15">
        <f>AZ160*$D$170</f>
        <v>17.953496862530521</v>
      </c>
      <c r="BX160" s="37">
        <f>BW160-BV160</f>
        <v>-121.04650313746947</v>
      </c>
      <c r="BY160" s="51">
        <f>BX160*(BX160&lt;&gt;0)</f>
        <v>-121.04650313746947</v>
      </c>
      <c r="BZ160" s="26">
        <f>BY160/$BY$162</f>
        <v>-9.4715573659991795E-2</v>
      </c>
      <c r="CA160" s="47">
        <f>BZ160 * $BX$162</f>
        <v>-121.04650313746947</v>
      </c>
      <c r="CB160" s="48">
        <f>IF(CA160&gt;0, V160, W160)</f>
        <v>69.932046510473043</v>
      </c>
      <c r="CC160" s="48">
        <f>IF(BX160&gt;0, S160*T160^(2-N160), S160*U160^(N160+2))</f>
        <v>70.376907173467558</v>
      </c>
      <c r="CD160" s="60">
        <f>CA160/CB160</f>
        <v>-1.730916070350401</v>
      </c>
      <c r="CE160" s="61">
        <v>0</v>
      </c>
      <c r="CF160" s="15">
        <f>AZ160*$CE$165</f>
        <v>11.500759925793249</v>
      </c>
      <c r="CG160" s="37">
        <f>CF160-CE160</f>
        <v>11.500759925793249</v>
      </c>
      <c r="CH160" s="51">
        <f>CG160*(CG160&lt;&gt;0)</f>
        <v>11.500759925793249</v>
      </c>
      <c r="CI160" s="26">
        <f>CH160/$CH$162</f>
        <v>1.7894445193392331E-3</v>
      </c>
      <c r="CJ160" s="47">
        <f>CI160 * $CG$162</f>
        <v>11.500759925793249</v>
      </c>
      <c r="CK160" s="48">
        <f>IF(CA160&gt;0,V160,W160)</f>
        <v>69.932046510473043</v>
      </c>
      <c r="CL160" s="60">
        <f>CJ160/CK160</f>
        <v>0.16445621856741877</v>
      </c>
      <c r="CM160" s="65">
        <f>N160</f>
        <v>0</v>
      </c>
      <c r="CN160" s="73">
        <f>BT160+BV160</f>
        <v>4309</v>
      </c>
      <c r="CO160">
        <f>E160/$E$162</f>
        <v>9.0716133346933434E-3</v>
      </c>
      <c r="CP160">
        <f>MAX(0,L160)</f>
        <v>0.37262609101364502</v>
      </c>
      <c r="CQ160">
        <f>CP160/$CP$162</f>
        <v>4.1744876598099508E-3</v>
      </c>
      <c r="CR160">
        <f>CO160*CQ160*AO160</f>
        <v>3.7869337920244757E-5</v>
      </c>
      <c r="CS160">
        <f>CR160/$CR$162</f>
        <v>8.2487986272599938E-3</v>
      </c>
      <c r="CT160" s="1">
        <f>$CT$164*CS160</f>
        <v>671.2542370919092</v>
      </c>
      <c r="CU160" s="84">
        <v>0</v>
      </c>
      <c r="CV160" s="1">
        <f>CT160-CU160</f>
        <v>671.2542370919092</v>
      </c>
      <c r="CW160">
        <f>CU160/CT160</f>
        <v>0</v>
      </c>
    </row>
    <row r="161" spans="1:101" x14ac:dyDescent="0.2">
      <c r="A161" s="31" t="s">
        <v>206</v>
      </c>
      <c r="B161">
        <v>1</v>
      </c>
      <c r="C161">
        <v>1</v>
      </c>
      <c r="D161">
        <v>0.97003595685177701</v>
      </c>
      <c r="E161">
        <v>2.9964043148222E-2</v>
      </c>
      <c r="F161">
        <v>0.865713150576082</v>
      </c>
      <c r="G161">
        <v>0.46722288438617399</v>
      </c>
      <c r="H161">
        <v>0.95821145006268205</v>
      </c>
      <c r="I161">
        <v>0.826577517760133</v>
      </c>
      <c r="J161">
        <v>0.88996406774776604</v>
      </c>
      <c r="K161">
        <v>0.75233413375759695</v>
      </c>
      <c r="L161">
        <v>0.89109607599887297</v>
      </c>
      <c r="M161">
        <v>0.74420238796106597</v>
      </c>
      <c r="N161" s="21">
        <v>0</v>
      </c>
      <c r="O161">
        <v>1.0221912640080899</v>
      </c>
      <c r="P161">
        <v>0.99683629876801405</v>
      </c>
      <c r="Q161">
        <v>1.0022488555193401</v>
      </c>
      <c r="R161">
        <v>1.00793076118131</v>
      </c>
      <c r="S161">
        <v>16.799999237060501</v>
      </c>
      <c r="T161" s="27">
        <f>IF(C161,P161,R161)</f>
        <v>0.99683629876801405</v>
      </c>
      <c r="U161" s="27">
        <f>IF(D161 = 0,O161,Q161)</f>
        <v>1.0022488555193401</v>
      </c>
      <c r="V161" s="39">
        <f>S161*T161^(1-N161)</f>
        <v>16.746849058776849</v>
      </c>
      <c r="W161" s="38">
        <f>S161*U161^(N161+1)</f>
        <v>16.837780008069672</v>
      </c>
      <c r="X161" s="44">
        <f>0.5 * (D161-MAX($D$3:$D$161))/(MIN($D$3:$D$161)-MAX($D$3:$D$161)) + 0.75</f>
        <v>0.76464009760065099</v>
      </c>
      <c r="Y161" s="44">
        <f>AVERAGE(D161, F161, G161, H161, I161, J161, K161)</f>
        <v>0.81857988016317318</v>
      </c>
      <c r="Z161" s="22">
        <f>AI161^N161</f>
        <v>1</v>
      </c>
      <c r="AA161" s="22">
        <f>(Z161+AB161)/2</f>
        <v>1</v>
      </c>
      <c r="AB161" s="22">
        <f>AM161^N161</f>
        <v>1</v>
      </c>
      <c r="AC161" s="22">
        <v>1</v>
      </c>
      <c r="AD161" s="22">
        <v>1</v>
      </c>
      <c r="AE161" s="22">
        <v>1</v>
      </c>
      <c r="AF161" s="22">
        <f>PERCENTILE($L$2:$L$161, 0.05)</f>
        <v>3.1959274844086248E-2</v>
      </c>
      <c r="AG161" s="22">
        <f>PERCENTILE($L$2:$L$161, 0.95)</f>
        <v>0.96084751578162397</v>
      </c>
      <c r="AH161" s="22">
        <f>MIN(MAX(L161,AF161), AG161)</f>
        <v>0.89109607599887297</v>
      </c>
      <c r="AI161" s="22">
        <f>AH161-$AH$162+1</f>
        <v>1.8591368011547869</v>
      </c>
      <c r="AJ161" s="22">
        <f>PERCENTILE($M$2:$M$161, 0.02)</f>
        <v>-1.0036119965489139</v>
      </c>
      <c r="AK161" s="22">
        <f>PERCENTILE($M$2:$M$161, 0.98)</f>
        <v>1.7030888460407052</v>
      </c>
      <c r="AL161" s="22">
        <f>MIN(MAX(M161,AJ161), AK161)</f>
        <v>0.74420238796106597</v>
      </c>
      <c r="AM161" s="22">
        <f>AL161-$AL$162 + 1</f>
        <v>2.7478143845099798</v>
      </c>
      <c r="AN161" s="46">
        <v>0</v>
      </c>
      <c r="AO161" s="68">
        <v>0.64</v>
      </c>
      <c r="AP161" s="49">
        <v>1</v>
      </c>
      <c r="AQ161" s="21">
        <v>1</v>
      </c>
      <c r="AR161" s="17">
        <f>(AI161^4)*AB161*AE161*AN161</f>
        <v>0</v>
      </c>
      <c r="AS161" s="17">
        <f>(AM161^4) *Z161*AC161*AO161</f>
        <v>36.486276479438452</v>
      </c>
      <c r="AT161" s="17">
        <f>(AM161^4)*AA161*AP161*AQ161</f>
        <v>57.009806999122581</v>
      </c>
      <c r="AU161" s="17">
        <f>MIN(AR161, 0.05*AR$162)</f>
        <v>0</v>
      </c>
      <c r="AV161" s="17">
        <f>MIN(AS161, 0.05*AS$162)</f>
        <v>36.486276479438452</v>
      </c>
      <c r="AW161" s="17">
        <f>MIN(AT161, 0.05*AT$162)</f>
        <v>57.009806999122581</v>
      </c>
      <c r="AX161" s="14">
        <f>AU161/$AU$162</f>
        <v>0</v>
      </c>
      <c r="AY161" s="14">
        <f>AV161/$AV$162</f>
        <v>1.021820529011429E-2</v>
      </c>
      <c r="AZ161" s="62">
        <f>AW161/$AW$162</f>
        <v>1.2692803106584888E-2</v>
      </c>
      <c r="BA161" s="21">
        <f>N161</f>
        <v>0</v>
      </c>
      <c r="BB161" s="84">
        <v>0</v>
      </c>
      <c r="BC161" s="15">
        <f>$D$168*AX161</f>
        <v>0</v>
      </c>
      <c r="BD161" s="19">
        <f>BC161-BB161</f>
        <v>0</v>
      </c>
      <c r="BE161" s="58">
        <f>(IF(BD161 &gt; 0, V161, W161))</f>
        <v>16.837780008069672</v>
      </c>
      <c r="BF161" s="58">
        <f>IF(BD161&gt;0, S161*(T161^(2-N161)), S161*(U161^(N161 + 2)))</f>
        <v>16.875645742574257</v>
      </c>
      <c r="BG161" s="46">
        <f>BD161/BE161</f>
        <v>0</v>
      </c>
      <c r="BH161" s="59" t="e">
        <f>BB161/BC161</f>
        <v>#DIV/0!</v>
      </c>
      <c r="BI161" s="84">
        <v>0</v>
      </c>
      <c r="BJ161" s="84">
        <v>1646</v>
      </c>
      <c r="BK161" s="84">
        <v>0</v>
      </c>
      <c r="BL161" s="10">
        <f>SUM(BI161:BK161)</f>
        <v>1646</v>
      </c>
      <c r="BM161" s="15">
        <f>AY161*$D$167</f>
        <v>1951.4728463060271</v>
      </c>
      <c r="BN161" s="9">
        <f>BM161-BL161</f>
        <v>305.47284630602712</v>
      </c>
      <c r="BO161" s="48">
        <f>IF(BN161&gt;0,V161,W161)</f>
        <v>16.746849058776849</v>
      </c>
      <c r="BP161" s="48">
        <f xml:space="preserve"> IF(BN161 &gt;0, S161*T161^(2-N161), S161*U161^(N161+2))</f>
        <v>16.693867031777714</v>
      </c>
      <c r="BQ161" s="48">
        <f>IF(BN161&gt;0, S161*T161^(3-N161), S161*U161^(N161+3))</f>
        <v>16.641052624082668</v>
      </c>
      <c r="BR161" s="46">
        <f>BN161/BP161</f>
        <v>18.298507213729593</v>
      </c>
      <c r="BS161" s="59">
        <f>BL161/BM161</f>
        <v>0.84346548972779134</v>
      </c>
      <c r="BT161" s="16">
        <f>BB161+BL161+BV161</f>
        <v>1797</v>
      </c>
      <c r="BU161" s="64">
        <f>BC161+BM161+BW161</f>
        <v>2078.8197398743932</v>
      </c>
      <c r="BV161" s="84">
        <v>151</v>
      </c>
      <c r="BW161" s="15">
        <f>AZ161*$D$170</f>
        <v>127.34689356836617</v>
      </c>
      <c r="BX161" s="37">
        <f>BW161-BV161</f>
        <v>-23.65310643163383</v>
      </c>
      <c r="BY161" s="51">
        <f>BX161*(BX161&lt;&gt;0)</f>
        <v>-23.65310643163383</v>
      </c>
      <c r="BZ161" s="26">
        <f>BY161/$BY$162</f>
        <v>-1.850790800597327E-2</v>
      </c>
      <c r="CA161" s="47">
        <f>BZ161 * $BX$162</f>
        <v>-23.65310643163383</v>
      </c>
      <c r="CB161" s="48">
        <f>IF(CA161&gt;0, V161, W161)</f>
        <v>16.837780008069672</v>
      </c>
      <c r="CC161" s="48">
        <f>IF(BX161&gt;0, S161*T161^(2-N161), S161*U161^(N161+2))</f>
        <v>16.875645742574257</v>
      </c>
      <c r="CD161" s="60">
        <f>CA161/CB161</f>
        <v>-1.4047639546482877</v>
      </c>
      <c r="CE161" s="61">
        <v>0</v>
      </c>
      <c r="CF161" s="15">
        <f>AZ161*$CE$165</f>
        <v>81.576645566021071</v>
      </c>
      <c r="CG161" s="37">
        <f>CF161-CE161</f>
        <v>81.576645566021071</v>
      </c>
      <c r="CH161" s="51">
        <f>CG161*(CG161&lt;&gt;0)</f>
        <v>81.576645566021071</v>
      </c>
      <c r="CI161" s="26">
        <f>CH161/$CH$162</f>
        <v>1.2692803106584891E-2</v>
      </c>
      <c r="CJ161" s="47">
        <f>CI161 * $CG$162</f>
        <v>81.576645566021071</v>
      </c>
      <c r="CK161" s="48">
        <f>IF(CA161&gt;0,V161,W161)</f>
        <v>16.837780008069672</v>
      </c>
      <c r="CL161" s="60">
        <f>CJ161/CK161</f>
        <v>4.8448575481402338</v>
      </c>
      <c r="CM161" s="65">
        <f>N161</f>
        <v>0</v>
      </c>
      <c r="CN161" s="73">
        <f>BT161+BV161</f>
        <v>1948</v>
      </c>
      <c r="CO161">
        <f>E161/$E$162</f>
        <v>5.4073412469897463E-4</v>
      </c>
      <c r="CP161">
        <f>MAX(0,L161)</f>
        <v>0.89109607599887297</v>
      </c>
      <c r="CQ161">
        <f>CP161/$CP$162</f>
        <v>9.982847853845395E-3</v>
      </c>
      <c r="CR161">
        <f>CO161*CQ161*AO161</f>
        <v>3.4547625576013616E-6</v>
      </c>
      <c r="CS161">
        <f>CR161/$CR$162</f>
        <v>7.5252545219219795E-4</v>
      </c>
      <c r="CT161" s="1">
        <f>$CT$164*CS161</f>
        <v>61.237511197592298</v>
      </c>
      <c r="CU161" s="84">
        <v>0</v>
      </c>
      <c r="CV161" s="1">
        <f>CT161-CU161</f>
        <v>61.237511197592298</v>
      </c>
      <c r="CW161">
        <f>CU161/CT161</f>
        <v>0</v>
      </c>
    </row>
    <row r="162" spans="1:101" ht="17" thickBot="1" x14ac:dyDescent="0.25">
      <c r="A162" s="4" t="s">
        <v>11</v>
      </c>
      <c r="B162" s="13">
        <f>AVERAGE(B2:B161)</f>
        <v>0.73124999999999996</v>
      </c>
      <c r="C162" s="13">
        <f>AVERAGE(C2:C161)</f>
        <v>0.8</v>
      </c>
      <c r="D162" s="6">
        <f>SUM(D2:D161)</f>
        <v>104.5863654991204</v>
      </c>
      <c r="E162" s="6">
        <f>SUM(E2:E161)</f>
        <v>55.413634500879539</v>
      </c>
      <c r="F162" s="4"/>
      <c r="G162" s="4"/>
      <c r="H162" s="4"/>
      <c r="I162" s="4"/>
      <c r="J162" s="4"/>
      <c r="K162" s="4"/>
      <c r="L162" s="4">
        <f>MIN(L2:L161)</f>
        <v>-1.1869792163792501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3">
        <f>SUM(X2:X161)</f>
        <v>148.10498722157419</v>
      </c>
      <c r="Y162" s="23"/>
      <c r="Z162" s="13"/>
      <c r="AA162" s="13"/>
      <c r="AB162" s="13"/>
      <c r="AC162" s="13"/>
      <c r="AD162" s="13"/>
      <c r="AE162" s="13"/>
      <c r="AF162" s="13"/>
      <c r="AG162" s="13"/>
      <c r="AH162" s="23">
        <f>MIN(AH2:AH161)</f>
        <v>3.1959274844086248E-2</v>
      </c>
      <c r="AI162" s="13"/>
      <c r="AJ162" s="13"/>
      <c r="AK162" s="13"/>
      <c r="AL162" s="23">
        <f>MIN(AL2:AL161)</f>
        <v>-1.0036119965489139</v>
      </c>
      <c r="AM162" s="13"/>
      <c r="AN162" s="13"/>
      <c r="AO162" s="13"/>
      <c r="AP162" s="13"/>
      <c r="AQ162" s="13"/>
      <c r="AR162" s="18">
        <f>SUM(AR2:AR161)</f>
        <v>431.42621316632153</v>
      </c>
      <c r="AS162" s="18">
        <f>SUM(AS2:AS161)</f>
        <v>3570.7128055782441</v>
      </c>
      <c r="AT162" s="18">
        <f>SUM(AT2:AT161)</f>
        <v>4491.5064482128864</v>
      </c>
      <c r="AU162" s="18">
        <f>SUM(AU2:AU161)</f>
        <v>431.42621316632153</v>
      </c>
      <c r="AV162" s="18">
        <f>SUM(AV2:AV161)</f>
        <v>3570.7128055782441</v>
      </c>
      <c r="AW162" s="18">
        <f>SUM(AW2:AW161)</f>
        <v>4491.5064482128864</v>
      </c>
      <c r="AX162" s="4">
        <f>SUM(AX2:AX161)</f>
        <v>1</v>
      </c>
      <c r="AY162" s="4">
        <f>SUM(AY2:AY161)</f>
        <v>1.0000000000000002</v>
      </c>
      <c r="AZ162" s="4">
        <f>SUM(AZ2:AZ161)</f>
        <v>1.0000000000000002</v>
      </c>
      <c r="BA162" s="7"/>
      <c r="BB162" s="9">
        <f>SUM(BB2:BB161)</f>
        <v>126139</v>
      </c>
      <c r="BC162" s="9">
        <f>SUM(BC2:BC161)</f>
        <v>137333</v>
      </c>
      <c r="BD162" s="52">
        <f>SUM(BD2:BD161)</f>
        <v>11194.000000000038</v>
      </c>
      <c r="BE162" s="9"/>
      <c r="BF162" s="9"/>
      <c r="BG162" s="9"/>
      <c r="BH162" s="9"/>
      <c r="BI162">
        <v>1524</v>
      </c>
      <c r="BJ162">
        <v>0</v>
      </c>
      <c r="BK162">
        <v>0</v>
      </c>
      <c r="BL162" s="9">
        <f>SUM(BL2:BL161)</f>
        <v>173433</v>
      </c>
      <c r="BM162" s="9">
        <f>SUM(BM2:BM161)</f>
        <v>190979.99999999983</v>
      </c>
      <c r="BN162" s="52">
        <f>SUM(BN2:BN161)</f>
        <v>17546.99999999996</v>
      </c>
      <c r="BO162" s="9"/>
      <c r="BP162" s="9"/>
      <c r="BQ162" s="9"/>
      <c r="BR162" s="9"/>
      <c r="BS162" s="9"/>
      <c r="BT162" s="6">
        <f>SUM(BT2:BT161)</f>
        <v>308327</v>
      </c>
      <c r="BU162" s="6">
        <f>SUM(BU2:BU161)</f>
        <v>338346</v>
      </c>
      <c r="BV162" s="9">
        <f>SUM(BV2:BV161)</f>
        <v>8755</v>
      </c>
      <c r="BW162" s="9">
        <f>SUM(BW2:BW161)</f>
        <v>10032.999999999998</v>
      </c>
      <c r="BX162" s="52">
        <f>SUM(BX2:BX161)</f>
        <v>1277.9999999999995</v>
      </c>
      <c r="BY162" s="9">
        <f>SUM(BY2:BY161)</f>
        <v>1277.9999999999995</v>
      </c>
      <c r="BZ162" s="9">
        <f>SUM(BZ2:BZ161)</f>
        <v>1.0000000000000002</v>
      </c>
      <c r="CA162" s="9">
        <f>SUM(CA2:CA161)</f>
        <v>1277.9999999999991</v>
      </c>
      <c r="CB162" s="9"/>
      <c r="CC162" s="9"/>
      <c r="CD162" s="9"/>
      <c r="CE162" s="9">
        <f t="shared" ref="CE162:CJ162" si="0">SUM(CE2:CE161)</f>
        <v>0</v>
      </c>
      <c r="CF162" s="9">
        <f t="shared" si="0"/>
        <v>6426.9999999999982</v>
      </c>
      <c r="CG162" s="52">
        <f t="shared" si="0"/>
        <v>6426.9999999999982</v>
      </c>
      <c r="CH162" s="9">
        <f t="shared" si="0"/>
        <v>6426.9999999999982</v>
      </c>
      <c r="CI162" s="9">
        <f t="shared" si="0"/>
        <v>1.0000000000000009</v>
      </c>
      <c r="CJ162" s="9">
        <f t="shared" si="0"/>
        <v>6426.9999999999982</v>
      </c>
      <c r="CK162" s="9"/>
      <c r="CL162" s="9"/>
      <c r="CO162">
        <f>SUM(CO2:CO161)</f>
        <v>1</v>
      </c>
      <c r="CP162">
        <f>SUM(CP2:CP161)</f>
        <v>89.262712308654741</v>
      </c>
      <c r="CQ162">
        <f>SUM(CQ2:CQ161)</f>
        <v>1.0000000000000002</v>
      </c>
      <c r="CR162">
        <f>SUM(CR2:CR161)</f>
        <v>4.5908913081108673E-3</v>
      </c>
      <c r="CS162">
        <f>SUM(CS2:CS161)</f>
        <v>0.99999999999999978</v>
      </c>
    </row>
    <row r="163" spans="1:101" x14ac:dyDescent="0.2">
      <c r="A163" s="11" t="s">
        <v>18</v>
      </c>
      <c r="B163" s="8"/>
      <c r="C163" s="8"/>
      <c r="D163" s="1"/>
      <c r="E163" s="1">
        <f>MEDIAN(E2:E161)</f>
        <v>0.278776470495946</v>
      </c>
      <c r="I163" s="20"/>
      <c r="L163">
        <f>PERCENTILE(L2:L161, 0.99)</f>
        <v>1.124123522438631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 t="s">
        <v>132</v>
      </c>
      <c r="AO163" s="3" t="s">
        <v>131</v>
      </c>
      <c r="AP163" s="3" t="s">
        <v>134</v>
      </c>
      <c r="AQ163" s="3"/>
      <c r="AR163" s="3"/>
      <c r="BB163" s="2" t="s">
        <v>96</v>
      </c>
      <c r="CA163" s="1"/>
      <c r="CE163" s="61">
        <v>6427</v>
      </c>
      <c r="CO163" t="s">
        <v>284</v>
      </c>
      <c r="CT163" t="s">
        <v>285</v>
      </c>
    </row>
    <row r="164" spans="1:101" x14ac:dyDescent="0.2">
      <c r="A164" s="12" t="s">
        <v>17</v>
      </c>
      <c r="B164" s="8"/>
      <c r="C164" s="8"/>
      <c r="D164" s="7"/>
      <c r="E164" s="7"/>
      <c r="F164" s="7"/>
      <c r="G164" s="7"/>
      <c r="H164" s="7"/>
      <c r="I164" s="34"/>
      <c r="J164" s="7"/>
      <c r="K164" s="7"/>
      <c r="N164" t="s">
        <v>73</v>
      </c>
      <c r="O164" t="s">
        <v>289</v>
      </c>
      <c r="P164" t="s">
        <v>290</v>
      </c>
      <c r="T164" s="7"/>
      <c r="U164" s="7"/>
      <c r="V164" s="7"/>
      <c r="Y164" s="7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 t="s">
        <v>133</v>
      </c>
      <c r="AP164" s="8" t="s">
        <v>135</v>
      </c>
      <c r="AQ164" s="8"/>
      <c r="AR164" s="8"/>
      <c r="AS164" s="17"/>
      <c r="AT164" s="17"/>
      <c r="AU164" s="17"/>
      <c r="AV164" s="17"/>
      <c r="AW164" s="17"/>
      <c r="AX164" s="17"/>
      <c r="AY164" s="7"/>
      <c r="AZ164" s="7"/>
      <c r="BA164" s="7"/>
      <c r="BB164" s="50" t="s">
        <v>97</v>
      </c>
      <c r="BC164" s="7"/>
      <c r="BD164" s="7"/>
      <c r="BE164" s="7"/>
      <c r="BF164" s="7"/>
      <c r="BG164" s="7"/>
      <c r="BH164" s="7" t="s">
        <v>263</v>
      </c>
      <c r="BI164" s="70">
        <v>0</v>
      </c>
      <c r="BJ164" s="70">
        <v>5891</v>
      </c>
      <c r="BK164" s="70">
        <v>0</v>
      </c>
      <c r="BL164" s="7"/>
      <c r="BM164" s="7"/>
      <c r="BN164" s="9"/>
      <c r="BO164" s="7"/>
      <c r="BP164" s="7"/>
      <c r="BQ164" s="7"/>
      <c r="BR164" s="7"/>
      <c r="BS164" s="7"/>
      <c r="BT164" s="7"/>
      <c r="BU164" s="7"/>
      <c r="CD164" s="7"/>
      <c r="CE164" s="66">
        <f>CE162+CE163</f>
        <v>6427</v>
      </c>
      <c r="CL164" s="7"/>
      <c r="CO164">
        <v>101720</v>
      </c>
      <c r="CT164">
        <f>$C$162*CO164</f>
        <v>81376</v>
      </c>
    </row>
    <row r="165" spans="1:101" x14ac:dyDescent="0.2">
      <c r="A165" t="s">
        <v>23</v>
      </c>
      <c r="B165" s="3"/>
      <c r="C165" s="2" t="s">
        <v>24</v>
      </c>
      <c r="H165" s="7" t="s">
        <v>36</v>
      </c>
      <c r="I165">
        <v>0.99</v>
      </c>
      <c r="K165">
        <v>0.01</v>
      </c>
      <c r="N165" s="45">
        <v>1</v>
      </c>
      <c r="O165" s="2">
        <v>0.46910000000000002</v>
      </c>
      <c r="P165">
        <f>1-O165</f>
        <v>0.53089999999999993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O165" s="3"/>
      <c r="AP165" s="3" t="s">
        <v>136</v>
      </c>
      <c r="AQ165" s="3"/>
      <c r="AR165" s="3"/>
      <c r="AZ165" s="7"/>
      <c r="BB165" s="2" t="s">
        <v>98</v>
      </c>
      <c r="BD165" s="7"/>
      <c r="BH165" s="7" t="s">
        <v>264</v>
      </c>
      <c r="BK165">
        <f>SUM(BI164:BK164)</f>
        <v>5891</v>
      </c>
      <c r="BL165" t="s">
        <v>50</v>
      </c>
      <c r="BS165" s="7"/>
      <c r="BU165" s="7"/>
      <c r="CD165" s="7"/>
      <c r="CE165">
        <f>CE164*$N$165</f>
        <v>6427</v>
      </c>
      <c r="CL165" s="7"/>
    </row>
    <row r="166" spans="1:101" x14ac:dyDescent="0.2">
      <c r="A166" s="5" t="s">
        <v>7</v>
      </c>
      <c r="B166" s="3"/>
      <c r="C166" t="s">
        <v>9</v>
      </c>
      <c r="D166" t="s">
        <v>12</v>
      </c>
      <c r="F166" t="s">
        <v>20</v>
      </c>
      <c r="H166" t="s">
        <v>38</v>
      </c>
      <c r="I166">
        <v>0.99</v>
      </c>
      <c r="J166" t="s">
        <v>39</v>
      </c>
      <c r="K166">
        <v>0.01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BB166" s="2" t="s">
        <v>99</v>
      </c>
      <c r="BL166" t="s">
        <v>51</v>
      </c>
      <c r="CE166" t="s">
        <v>233</v>
      </c>
    </row>
    <row r="167" spans="1:101" x14ac:dyDescent="0.2">
      <c r="A167" s="5" t="s">
        <v>1</v>
      </c>
      <c r="B167" s="3"/>
      <c r="C167" s="3">
        <v>190980</v>
      </c>
      <c r="D167" s="1">
        <f>C167*$N$165</f>
        <v>190980</v>
      </c>
      <c r="F167">
        <f>D167/C167</f>
        <v>1</v>
      </c>
      <c r="H167" t="s">
        <v>40</v>
      </c>
      <c r="I167">
        <v>0.99</v>
      </c>
      <c r="J167" t="s">
        <v>41</v>
      </c>
      <c r="K167">
        <v>0.01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BB167" s="2" t="s">
        <v>100</v>
      </c>
      <c r="BL167" t="s">
        <v>61</v>
      </c>
      <c r="BM167" t="s">
        <v>77</v>
      </c>
    </row>
    <row r="168" spans="1:101" x14ac:dyDescent="0.2">
      <c r="A168" s="5" t="s">
        <v>8</v>
      </c>
      <c r="B168" s="3"/>
      <c r="C168" s="3">
        <v>137333</v>
      </c>
      <c r="D168" s="1">
        <f>C168*$N$165</f>
        <v>137333</v>
      </c>
      <c r="F168">
        <f>D168/C168</f>
        <v>1</v>
      </c>
      <c r="H168" t="s">
        <v>42</v>
      </c>
      <c r="I168">
        <v>0.98</v>
      </c>
      <c r="J168" t="s">
        <v>37</v>
      </c>
      <c r="K168">
        <v>0.02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46"/>
      <c r="AO168" s="3"/>
      <c r="AP168" s="3"/>
      <c r="AQ168" s="3"/>
      <c r="AR168" s="3"/>
      <c r="BL168" s="35" t="s">
        <v>62</v>
      </c>
      <c r="BM168" t="s">
        <v>78</v>
      </c>
    </row>
    <row r="169" spans="1:101" x14ac:dyDescent="0.2">
      <c r="A169" s="5" t="s">
        <v>58</v>
      </c>
      <c r="B169" s="3"/>
      <c r="C169">
        <v>18928</v>
      </c>
      <c r="D169" s="1">
        <f>C169*$N$165</f>
        <v>18928</v>
      </c>
      <c r="F169">
        <f>D169/C169</f>
        <v>1</v>
      </c>
      <c r="H169" t="s">
        <v>43</v>
      </c>
      <c r="I169">
        <v>0.99</v>
      </c>
      <c r="J169" t="s">
        <v>37</v>
      </c>
      <c r="K169">
        <v>0.01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46"/>
      <c r="AO169" s="3"/>
      <c r="AP169" s="3"/>
      <c r="AQ169" s="3"/>
      <c r="AR169" s="3"/>
      <c r="BL169" t="s">
        <v>59</v>
      </c>
      <c r="BM169" t="s">
        <v>74</v>
      </c>
    </row>
    <row r="170" spans="1:101" x14ac:dyDescent="0.2">
      <c r="A170" s="5" t="s">
        <v>83</v>
      </c>
      <c r="B170" s="3"/>
      <c r="C170">
        <v>10033</v>
      </c>
      <c r="D170" s="1">
        <f>C170*$N$165</f>
        <v>10033</v>
      </c>
      <c r="F170">
        <f>D170/C170</f>
        <v>1</v>
      </c>
      <c r="H170" t="s">
        <v>44</v>
      </c>
      <c r="I170">
        <v>0.99</v>
      </c>
      <c r="J170" t="s">
        <v>37</v>
      </c>
      <c r="K170">
        <v>0.01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46"/>
      <c r="AO170" s="3"/>
      <c r="AP170" s="3"/>
      <c r="AQ170" s="3"/>
      <c r="AR170" s="3"/>
      <c r="BL170">
        <v>0</v>
      </c>
      <c r="BM170" s="36"/>
    </row>
    <row r="171" spans="1:101" x14ac:dyDescent="0.2">
      <c r="A171" s="5" t="s">
        <v>9</v>
      </c>
      <c r="B171" s="3"/>
      <c r="C171">
        <f>SUM(C167:C169)</f>
        <v>347241</v>
      </c>
      <c r="D171">
        <f>SUM(D167:D169)</f>
        <v>347241</v>
      </c>
      <c r="F171">
        <f>D171/C171</f>
        <v>1</v>
      </c>
      <c r="I171" s="20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46"/>
      <c r="AO171" s="3"/>
      <c r="AP171" s="3"/>
      <c r="AQ171" s="3"/>
      <c r="AR171" s="3"/>
      <c r="BL171" s="36" t="s">
        <v>60</v>
      </c>
      <c r="BM171" t="s">
        <v>75</v>
      </c>
    </row>
    <row r="172" spans="1:101" x14ac:dyDescent="0.2">
      <c r="A172" s="5" t="s">
        <v>272</v>
      </c>
      <c r="B172" s="3"/>
      <c r="C172">
        <f>0.05*160</f>
        <v>8</v>
      </c>
      <c r="I172" s="20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46"/>
      <c r="AO172" s="3"/>
      <c r="AP172" s="3"/>
      <c r="AQ172" s="3"/>
      <c r="AR172" s="3"/>
      <c r="BL172" s="36" t="s">
        <v>64</v>
      </c>
      <c r="BM172" t="s">
        <v>79</v>
      </c>
    </row>
    <row r="173" spans="1:101" x14ac:dyDescent="0.2">
      <c r="I173" s="20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46"/>
      <c r="AO173" s="3"/>
      <c r="AP173" s="3"/>
      <c r="AQ173" s="3"/>
      <c r="AR173" s="3"/>
      <c r="BL173" s="36" t="s">
        <v>63</v>
      </c>
      <c r="BM173" t="s">
        <v>76</v>
      </c>
    </row>
    <row r="174" spans="1:101" x14ac:dyDescent="0.2">
      <c r="AN174" s="46"/>
    </row>
    <row r="175" spans="1:101" x14ac:dyDescent="0.2">
      <c r="AN175" s="46"/>
    </row>
    <row r="176" spans="1:101" x14ac:dyDescent="0.2">
      <c r="AN176" s="46"/>
    </row>
    <row r="177" spans="40:40" x14ac:dyDescent="0.2">
      <c r="AN177" s="46"/>
    </row>
    <row r="178" spans="40:40" x14ac:dyDescent="0.2">
      <c r="AN178" s="46"/>
    </row>
    <row r="179" spans="40:40" x14ac:dyDescent="0.2">
      <c r="AN179" s="46"/>
    </row>
    <row r="180" spans="40:40" x14ac:dyDescent="0.2">
      <c r="AN180" s="46"/>
    </row>
    <row r="181" spans="40:40" x14ac:dyDescent="0.2">
      <c r="AN181" s="46"/>
    </row>
    <row r="182" spans="40:40" x14ac:dyDescent="0.2">
      <c r="AN182" s="46"/>
    </row>
    <row r="183" spans="40:40" x14ac:dyDescent="0.2">
      <c r="AN183" s="46"/>
    </row>
    <row r="184" spans="40:40" x14ac:dyDescent="0.2">
      <c r="AN184" s="46"/>
    </row>
    <row r="185" spans="40:40" x14ac:dyDescent="0.2">
      <c r="AN185" s="46"/>
    </row>
    <row r="186" spans="40:40" x14ac:dyDescent="0.2">
      <c r="AN186" s="46"/>
    </row>
    <row r="187" spans="40:40" x14ac:dyDescent="0.2">
      <c r="AN187" s="46"/>
    </row>
    <row r="188" spans="40:40" x14ac:dyDescent="0.2">
      <c r="AN188" s="46"/>
    </row>
    <row r="189" spans="40:40" x14ac:dyDescent="0.2">
      <c r="AN189" s="46"/>
    </row>
    <row r="190" spans="40:40" x14ac:dyDescent="0.2">
      <c r="AN190" s="46"/>
    </row>
    <row r="191" spans="40:40" x14ac:dyDescent="0.2">
      <c r="AN191" s="46"/>
    </row>
    <row r="192" spans="40:40" x14ac:dyDescent="0.2">
      <c r="AN192" s="46"/>
    </row>
    <row r="193" spans="40:40" x14ac:dyDescent="0.2">
      <c r="AN193" s="46"/>
    </row>
    <row r="194" spans="40:40" x14ac:dyDescent="0.2">
      <c r="AN194" s="46"/>
    </row>
    <row r="195" spans="40:40" x14ac:dyDescent="0.2">
      <c r="AN195" s="46"/>
    </row>
    <row r="196" spans="40:40" x14ac:dyDescent="0.2">
      <c r="AN196" s="46"/>
    </row>
    <row r="197" spans="40:40" x14ac:dyDescent="0.2">
      <c r="AN197" s="46"/>
    </row>
    <row r="198" spans="40:40" x14ac:dyDescent="0.2">
      <c r="AN198" s="46"/>
    </row>
    <row r="199" spans="40:40" x14ac:dyDescent="0.2">
      <c r="AN199" s="46"/>
    </row>
    <row r="200" spans="40:40" x14ac:dyDescent="0.2">
      <c r="AN200" s="46"/>
    </row>
    <row r="201" spans="40:40" x14ac:dyDescent="0.2">
      <c r="AN201" s="46"/>
    </row>
    <row r="202" spans="40:40" x14ac:dyDescent="0.2">
      <c r="AN202" s="46"/>
    </row>
    <row r="203" spans="40:40" x14ac:dyDescent="0.2">
      <c r="AN203" s="46"/>
    </row>
    <row r="204" spans="40:40" x14ac:dyDescent="0.2">
      <c r="AN204" s="46"/>
    </row>
    <row r="205" spans="40:40" x14ac:dyDescent="0.2">
      <c r="AN205" s="46"/>
    </row>
    <row r="206" spans="40:40" x14ac:dyDescent="0.2">
      <c r="AN206" s="46"/>
    </row>
    <row r="207" spans="40:40" x14ac:dyDescent="0.2">
      <c r="AN207" s="46"/>
    </row>
    <row r="208" spans="40:40" x14ac:dyDescent="0.2">
      <c r="AN208" s="46"/>
    </row>
    <row r="209" spans="40:40" x14ac:dyDescent="0.2">
      <c r="AN209" s="46"/>
    </row>
    <row r="210" spans="40:40" x14ac:dyDescent="0.2">
      <c r="AN210" s="46"/>
    </row>
    <row r="211" spans="40:40" x14ac:dyDescent="0.2">
      <c r="AN211" s="46"/>
    </row>
    <row r="212" spans="40:40" x14ac:dyDescent="0.2">
      <c r="AN212" s="46"/>
    </row>
    <row r="213" spans="40:40" x14ac:dyDescent="0.2">
      <c r="AN213" s="46"/>
    </row>
    <row r="214" spans="40:40" x14ac:dyDescent="0.2">
      <c r="AN214" s="46"/>
    </row>
    <row r="215" spans="40:40" x14ac:dyDescent="0.2">
      <c r="AN215" s="46"/>
    </row>
    <row r="216" spans="40:40" x14ac:dyDescent="0.2">
      <c r="AN216" s="46"/>
    </row>
    <row r="217" spans="40:40" x14ac:dyDescent="0.2">
      <c r="AN217" s="46"/>
    </row>
    <row r="218" spans="40:40" x14ac:dyDescent="0.2">
      <c r="AN218" s="46"/>
    </row>
    <row r="219" spans="40:40" x14ac:dyDescent="0.2">
      <c r="AN219" s="46"/>
    </row>
    <row r="220" spans="40:40" x14ac:dyDescent="0.2">
      <c r="AN220" s="46"/>
    </row>
    <row r="221" spans="40:40" x14ac:dyDescent="0.2">
      <c r="AN221" s="46"/>
    </row>
    <row r="222" spans="40:40" x14ac:dyDescent="0.2">
      <c r="AN222" s="46"/>
    </row>
    <row r="223" spans="40:40" x14ac:dyDescent="0.2">
      <c r="AN223" s="46"/>
    </row>
    <row r="224" spans="40:40" x14ac:dyDescent="0.2">
      <c r="AN224" s="46"/>
    </row>
    <row r="225" spans="40:40" x14ac:dyDescent="0.2">
      <c r="AN225" s="46"/>
    </row>
    <row r="226" spans="40:40" x14ac:dyDescent="0.2">
      <c r="AN226" s="46"/>
    </row>
    <row r="227" spans="40:40" x14ac:dyDescent="0.2">
      <c r="AN227" s="46"/>
    </row>
    <row r="228" spans="40:40" x14ac:dyDescent="0.2">
      <c r="AN228" s="46"/>
    </row>
    <row r="229" spans="40:40" x14ac:dyDescent="0.2">
      <c r="AN229" s="46"/>
    </row>
    <row r="230" spans="40:40" x14ac:dyDescent="0.2">
      <c r="AN230" s="46"/>
    </row>
    <row r="231" spans="40:40" x14ac:dyDescent="0.2">
      <c r="AN231" s="46"/>
    </row>
    <row r="232" spans="40:40" x14ac:dyDescent="0.2">
      <c r="AN232" s="46"/>
    </row>
    <row r="233" spans="40:40" x14ac:dyDescent="0.2">
      <c r="AN233" s="46"/>
    </row>
    <row r="234" spans="40:40" x14ac:dyDescent="0.2">
      <c r="AN234" s="46"/>
    </row>
    <row r="235" spans="40:40" x14ac:dyDescent="0.2">
      <c r="AN235" s="46"/>
    </row>
    <row r="236" spans="40:40" x14ac:dyDescent="0.2">
      <c r="AN236" s="46"/>
    </row>
    <row r="237" spans="40:40" x14ac:dyDescent="0.2">
      <c r="AN237" s="46"/>
    </row>
    <row r="238" spans="40:40" x14ac:dyDescent="0.2">
      <c r="AN238" s="46"/>
    </row>
    <row r="239" spans="40:40" x14ac:dyDescent="0.2">
      <c r="AN239" s="46"/>
    </row>
    <row r="240" spans="40:40" x14ac:dyDescent="0.2">
      <c r="AN240" s="46"/>
    </row>
    <row r="241" spans="40:40" x14ac:dyDescent="0.2">
      <c r="AN241" s="46"/>
    </row>
    <row r="242" spans="40:40" x14ac:dyDescent="0.2">
      <c r="AN242" s="46"/>
    </row>
    <row r="243" spans="40:40" x14ac:dyDescent="0.2">
      <c r="AN243" s="46"/>
    </row>
    <row r="244" spans="40:40" x14ac:dyDescent="0.2">
      <c r="AN244" s="46"/>
    </row>
    <row r="245" spans="40:40" x14ac:dyDescent="0.2">
      <c r="AN245" s="46"/>
    </row>
    <row r="246" spans="40:40" x14ac:dyDescent="0.2">
      <c r="AN246" s="46"/>
    </row>
    <row r="247" spans="40:40" x14ac:dyDescent="0.2">
      <c r="AN247" s="46"/>
    </row>
    <row r="248" spans="40:40" x14ac:dyDescent="0.2">
      <c r="AN248" s="46"/>
    </row>
    <row r="249" spans="40:40" x14ac:dyDescent="0.2">
      <c r="AN249" s="46"/>
    </row>
    <row r="250" spans="40:40" x14ac:dyDescent="0.2">
      <c r="AN250" s="46"/>
    </row>
    <row r="251" spans="40:40" x14ac:dyDescent="0.2">
      <c r="AN251" s="46"/>
    </row>
    <row r="252" spans="40:40" x14ac:dyDescent="0.2">
      <c r="AN252" s="46"/>
    </row>
    <row r="253" spans="40:40" x14ac:dyDescent="0.2">
      <c r="AN253" s="46"/>
    </row>
    <row r="254" spans="40:40" x14ac:dyDescent="0.2">
      <c r="AN254" s="46"/>
    </row>
    <row r="255" spans="40:40" x14ac:dyDescent="0.2">
      <c r="AN255" s="46"/>
    </row>
    <row r="256" spans="40:40" x14ac:dyDescent="0.2">
      <c r="AN256" s="46"/>
    </row>
    <row r="257" spans="40:40" x14ac:dyDescent="0.2">
      <c r="AN257" s="46"/>
    </row>
    <row r="258" spans="40:40" x14ac:dyDescent="0.2">
      <c r="AN258" s="46"/>
    </row>
    <row r="259" spans="40:40" x14ac:dyDescent="0.2">
      <c r="AN259" s="46"/>
    </row>
    <row r="260" spans="40:40" x14ac:dyDescent="0.2">
      <c r="AN260" s="46"/>
    </row>
    <row r="261" spans="40:40" x14ac:dyDescent="0.2">
      <c r="AN261" s="46"/>
    </row>
    <row r="262" spans="40:40" x14ac:dyDescent="0.2">
      <c r="AN262" s="46"/>
    </row>
    <row r="263" spans="40:40" x14ac:dyDescent="0.2">
      <c r="AN263" s="46"/>
    </row>
    <row r="264" spans="40:40" x14ac:dyDescent="0.2">
      <c r="AN264" s="46"/>
    </row>
    <row r="265" spans="40:40" x14ac:dyDescent="0.2">
      <c r="AN265" s="46"/>
    </row>
    <row r="266" spans="40:40" x14ac:dyDescent="0.2">
      <c r="AN266" s="46"/>
    </row>
    <row r="267" spans="40:40" x14ac:dyDescent="0.2">
      <c r="AN267" s="46"/>
    </row>
    <row r="268" spans="40:40" x14ac:dyDescent="0.2">
      <c r="AN268" s="46"/>
    </row>
    <row r="269" spans="40:40" x14ac:dyDescent="0.2">
      <c r="AN269" s="46"/>
    </row>
    <row r="270" spans="40:40" x14ac:dyDescent="0.2">
      <c r="AN270" s="46"/>
    </row>
    <row r="271" spans="40:40" x14ac:dyDescent="0.2">
      <c r="AN271" s="46"/>
    </row>
    <row r="272" spans="40:40" x14ac:dyDescent="0.2">
      <c r="AN272" s="46"/>
    </row>
    <row r="273" spans="40:40" x14ac:dyDescent="0.2">
      <c r="AN273" s="46"/>
    </row>
    <row r="274" spans="40:40" x14ac:dyDescent="0.2">
      <c r="AN274" s="46"/>
    </row>
    <row r="275" spans="40:40" x14ac:dyDescent="0.2">
      <c r="AN275" s="46"/>
    </row>
    <row r="276" spans="40:40" x14ac:dyDescent="0.2">
      <c r="AN276" s="46"/>
    </row>
    <row r="277" spans="40:40" x14ac:dyDescent="0.2">
      <c r="AN277" s="46"/>
    </row>
    <row r="278" spans="40:40" x14ac:dyDescent="0.2">
      <c r="AN278" s="46"/>
    </row>
    <row r="279" spans="40:40" x14ac:dyDescent="0.2">
      <c r="AN279" s="46"/>
    </row>
    <row r="280" spans="40:40" x14ac:dyDescent="0.2">
      <c r="AN280" s="46"/>
    </row>
    <row r="281" spans="40:40" x14ac:dyDescent="0.2">
      <c r="AN281" s="46"/>
    </row>
    <row r="282" spans="40:40" x14ac:dyDescent="0.2">
      <c r="AN282" s="46"/>
    </row>
    <row r="283" spans="40:40" x14ac:dyDescent="0.2">
      <c r="AN283" s="46"/>
    </row>
    <row r="284" spans="40:40" x14ac:dyDescent="0.2">
      <c r="AN284" s="46"/>
    </row>
    <row r="285" spans="40:40" x14ac:dyDescent="0.2">
      <c r="AN285" s="46"/>
    </row>
    <row r="286" spans="40:40" x14ac:dyDescent="0.2">
      <c r="AN286" s="46"/>
    </row>
    <row r="287" spans="40:40" x14ac:dyDescent="0.2">
      <c r="AN287" s="46"/>
    </row>
    <row r="288" spans="40:40" x14ac:dyDescent="0.2">
      <c r="AN288" s="46"/>
    </row>
    <row r="289" spans="40:40" x14ac:dyDescent="0.2">
      <c r="AN289" s="46"/>
    </row>
    <row r="290" spans="40:40" x14ac:dyDescent="0.2">
      <c r="AN290" s="46"/>
    </row>
    <row r="291" spans="40:40" x14ac:dyDescent="0.2">
      <c r="AN291" s="46"/>
    </row>
  </sheetData>
  <sortState xmlns:xlrd2="http://schemas.microsoft.com/office/spreadsheetml/2017/richdata2" ref="A2:CW161">
    <sortCondition ref="A2:A161"/>
    <sortCondition descending="1" ref="CV2:CV161"/>
    <sortCondition ref="CW2:CW161"/>
    <sortCondition descending="1" ref="N2:N161"/>
    <sortCondition descending="1" ref="CA2:CA161"/>
    <sortCondition descending="1" ref="BN2:BN161"/>
    <sortCondition descending="1" ref="BD2:BD161"/>
  </sortState>
  <conditionalFormatting sqref="G2:G161">
    <cfRule type="cellIs" dxfId="27" priority="22" operator="lessThanOrEqual">
      <formula>0.01</formula>
    </cfRule>
    <cfRule type="cellIs" dxfId="26" priority="23" operator="greaterThanOrEqual">
      <formula>0.99</formula>
    </cfRule>
  </conditionalFormatting>
  <conditionalFormatting sqref="B2:C161">
    <cfRule type="expression" dxfId="25" priority="21">
      <formula>$C2 &lt;&gt; $B2</formula>
    </cfRule>
  </conditionalFormatting>
  <conditionalFormatting sqref="P164:P165 Q165:R165 O2:P161">
    <cfRule type="cellIs" dxfId="24" priority="20" operator="greaterThan">
      <formula>0</formula>
    </cfRule>
  </conditionalFormatting>
  <conditionalFormatting sqref="Q2:R161">
    <cfRule type="cellIs" dxfId="23" priority="19" operator="greaterThan">
      <formula>0</formula>
    </cfRule>
  </conditionalFormatting>
  <conditionalFormatting sqref="AQ2:AQ161">
    <cfRule type="cellIs" dxfId="22" priority="16" operator="greaterThan">
      <formula>1</formula>
    </cfRule>
  </conditionalFormatting>
  <conditionalFormatting sqref="BA2:BA161 CD2:CD161 CL2:CM161">
    <cfRule type="cellIs" dxfId="21" priority="17" operator="greaterThan">
      <formula>0</formula>
    </cfRule>
    <cfRule type="cellIs" dxfId="20" priority="18" operator="lessThan">
      <formula>0</formula>
    </cfRule>
  </conditionalFormatting>
  <conditionalFormatting sqref="BD2:BD161">
    <cfRule type="colorScale" priority="14">
      <colorScale>
        <cfvo type="percentile" val="0"/>
        <cfvo type="percentile" val="50"/>
        <cfvo type="percentile" val="100"/>
        <color rgb="FFFF0000"/>
        <color theme="0"/>
        <color rgb="FF00B050"/>
      </colorScale>
    </cfRule>
  </conditionalFormatting>
  <conditionalFormatting sqref="N2:N161 BG2:BG161 BR2:BR161">
    <cfRule type="cellIs" dxfId="19" priority="12" operator="lessThan">
      <formula>0</formula>
    </cfRule>
    <cfRule type="cellIs" dxfId="18" priority="13" operator="greaterThan">
      <formula>0</formula>
    </cfRule>
  </conditionalFormatting>
  <conditionalFormatting sqref="BH2:BH161">
    <cfRule type="cellIs" dxfId="17" priority="11" operator="lessThanOrEqual">
      <formula>0.3333</formula>
    </cfRule>
  </conditionalFormatting>
  <conditionalFormatting sqref="BH2:BH161 BS2:BS161">
    <cfRule type="cellIs" dxfId="16" priority="10" operator="greaterThanOrEqual">
      <formula>2</formula>
    </cfRule>
  </conditionalFormatting>
  <conditionalFormatting sqref="AQ152">
    <cfRule type="cellIs" dxfId="15" priority="9" operator="greaterThan">
      <formula>1</formula>
    </cfRule>
  </conditionalFormatting>
  <conditionalFormatting sqref="AQ11">
    <cfRule type="cellIs" dxfId="14" priority="8" operator="greaterThan">
      <formula>1</formula>
    </cfRule>
  </conditionalFormatting>
  <conditionalFormatting sqref="AQ5">
    <cfRule type="cellIs" dxfId="13" priority="7" operator="greaterThan">
      <formula>1</formula>
    </cfRule>
  </conditionalFormatting>
  <conditionalFormatting sqref="AQ57">
    <cfRule type="cellIs" dxfId="12" priority="4" operator="greaterThan">
      <formula>1</formula>
    </cfRule>
  </conditionalFormatting>
  <conditionalFormatting sqref="AQ92:AQ93">
    <cfRule type="cellIs" dxfId="11" priority="3" operator="greaterThan">
      <formula>1</formula>
    </cfRule>
  </conditionalFormatting>
  <conditionalFormatting sqref="AQ37">
    <cfRule type="cellIs" dxfId="10" priority="2" operator="greaterThan">
      <formula>1</formula>
    </cfRule>
  </conditionalFormatting>
  <conditionalFormatting sqref="D2:D161">
    <cfRule type="cellIs" dxfId="9" priority="27401" operator="greaterThanOrEqual">
      <formula>$I$170</formula>
    </cfRule>
    <cfRule type="cellIs" dxfId="8" priority="27402" operator="lessThanOrEqual">
      <formula>$K$170</formula>
    </cfRule>
  </conditionalFormatting>
  <conditionalFormatting sqref="K2:K161">
    <cfRule type="cellIs" dxfId="7" priority="27470" operator="greaterThanOrEqual">
      <formula>$I$169</formula>
    </cfRule>
    <cfRule type="cellIs" dxfId="6" priority="27471" operator="lessThanOrEqual">
      <formula>$K$169</formula>
    </cfRule>
  </conditionalFormatting>
  <conditionalFormatting sqref="BX2:BX161">
    <cfRule type="colorScale" priority="27474">
      <colorScale>
        <cfvo type="min"/>
        <cfvo type="percentile" val="50"/>
        <cfvo type="max"/>
        <color rgb="FFFF0000"/>
        <color theme="0"/>
        <color rgb="FF00B050"/>
      </colorScale>
    </cfRule>
  </conditionalFormatting>
  <conditionalFormatting sqref="H2:H161">
    <cfRule type="cellIs" dxfId="5" priority="27476" operator="lessThanOrEqual">
      <formula>$K$167</formula>
    </cfRule>
  </conditionalFormatting>
  <conditionalFormatting sqref="I2:I161">
    <cfRule type="cellIs" dxfId="4" priority="27478" operator="greaterThanOrEqual">
      <formula>$I$167</formula>
    </cfRule>
  </conditionalFormatting>
  <conditionalFormatting sqref="F2:F161">
    <cfRule type="cellIs" dxfId="3" priority="27480" operator="greaterThanOrEqual">
      <formula>$I$165</formula>
    </cfRule>
    <cfRule type="cellIs" dxfId="2" priority="27481" operator="lessThanOrEqual">
      <formula>$K$165</formula>
    </cfRule>
  </conditionalFormatting>
  <conditionalFormatting sqref="J2:J161">
    <cfRule type="cellIs" dxfId="1" priority="27484" operator="lessThanOrEqual">
      <formula>$K$168</formula>
    </cfRule>
    <cfRule type="cellIs" dxfId="0" priority="27485" operator="greaterThanOrEqual">
      <formula>$I$168</formula>
    </cfRule>
  </conditionalFormatting>
  <conditionalFormatting sqref="BN2:BN161">
    <cfRule type="colorScale" priority="27488">
      <colorScale>
        <cfvo type="percent" val="0"/>
        <cfvo type="percentile" val="50"/>
        <cfvo type="percentile" val="100"/>
        <color rgb="FFFF0000"/>
        <color theme="0"/>
        <color rgb="FF00B050"/>
      </colorScale>
    </cfRule>
  </conditionalFormatting>
  <conditionalFormatting sqref="CG2:CG161">
    <cfRule type="colorScale" priority="27490">
      <colorScale>
        <cfvo type="min"/>
        <cfvo type="percentile" val="50"/>
        <cfvo type="max"/>
        <color rgb="FFFF0000"/>
        <color theme="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99F1-A6E5-7A44-B065-79131F44C8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cp:lastPrinted>2018-12-01T03:25:24Z</cp:lastPrinted>
  <dcterms:created xsi:type="dcterms:W3CDTF">2018-04-09T04:25:43Z</dcterms:created>
  <dcterms:modified xsi:type="dcterms:W3CDTF">2023-01-14T07:09:09Z</dcterms:modified>
</cp:coreProperties>
</file>