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EEF31262-659F-2C45-B2A0-7356442656E9}" xr6:coauthVersionLast="47" xr6:coauthVersionMax="47" xr10:uidLastSave="{00000000-0000-0000-0000-000000000000}"/>
  <bookViews>
    <workbookView xWindow="45220" yWindow="-3100" windowWidth="38800" windowHeight="24700" tabRatio="500" xr2:uid="{00000000-000D-0000-FFFF-FFFF00000000}"/>
  </bookViews>
  <sheets>
    <sheet name="new" sheetId="12" r:id="rId1"/>
    <sheet name="Sheet1" sheetId="13" r:id="rId2"/>
  </sheets>
  <definedNames>
    <definedName name="_xlnm._FilterDatabase" localSheetId="0" hidden="1">new!$A$1:$DV$165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W165" i="12" l="1"/>
  <c r="DO165" i="12"/>
  <c r="DL165" i="12"/>
  <c r="CG165" i="12"/>
  <c r="CR165" i="12" s="1"/>
  <c r="DM165" i="12" s="1"/>
  <c r="DW164" i="12"/>
  <c r="DO164" i="12"/>
  <c r="DL164" i="12"/>
  <c r="CG164" i="12"/>
  <c r="CR164" i="12" s="1"/>
  <c r="DM164" i="12" s="1"/>
  <c r="DW163" i="12"/>
  <c r="DO163" i="12"/>
  <c r="DL163" i="12"/>
  <c r="CG163" i="12"/>
  <c r="CR163" i="12" s="1"/>
  <c r="DM163" i="12" s="1"/>
  <c r="DW162" i="12"/>
  <c r="DO162" i="12"/>
  <c r="DL162" i="12"/>
  <c r="CG162" i="12"/>
  <c r="CR162" i="12" s="1"/>
  <c r="DM162" i="12" s="1"/>
  <c r="DW161" i="12"/>
  <c r="DO161" i="12"/>
  <c r="DL161" i="12"/>
  <c r="CG161" i="12"/>
  <c r="CR161" i="12" s="1"/>
  <c r="DM161" i="12" s="1"/>
  <c r="DW160" i="12"/>
  <c r="DO160" i="12"/>
  <c r="DL160" i="12"/>
  <c r="CG160" i="12"/>
  <c r="CR160" i="12" s="1"/>
  <c r="DM160" i="12" s="1"/>
  <c r="DW159" i="12"/>
  <c r="DO159" i="12"/>
  <c r="DL159" i="12"/>
  <c r="CG159" i="12"/>
  <c r="CR159" i="12" s="1"/>
  <c r="DM159" i="12" s="1"/>
  <c r="DW158" i="12"/>
  <c r="DO158" i="12"/>
  <c r="DL158" i="12"/>
  <c r="CG158" i="12"/>
  <c r="CR158" i="12" s="1"/>
  <c r="DM158" i="12" s="1"/>
  <c r="DW157" i="12"/>
  <c r="DO157" i="12"/>
  <c r="DL157" i="12"/>
  <c r="CG157" i="12"/>
  <c r="CR157" i="12" s="1"/>
  <c r="DM157" i="12" s="1"/>
  <c r="DW156" i="12"/>
  <c r="DO156" i="12"/>
  <c r="DL156" i="12"/>
  <c r="CG156" i="12"/>
  <c r="CR156" i="12" s="1"/>
  <c r="DM156" i="12" s="1"/>
  <c r="DW155" i="12"/>
  <c r="DO155" i="12"/>
  <c r="DL155" i="12"/>
  <c r="CG155" i="12"/>
  <c r="CR155" i="12" s="1"/>
  <c r="DM155" i="12" s="1"/>
  <c r="DW154" i="12"/>
  <c r="DO154" i="12"/>
  <c r="DL154" i="12"/>
  <c r="CG154" i="12"/>
  <c r="DW153" i="12"/>
  <c r="DO153" i="12"/>
  <c r="DL153" i="12"/>
  <c r="CG153" i="12"/>
  <c r="DW152" i="12"/>
  <c r="DO152" i="12"/>
  <c r="DL152" i="12"/>
  <c r="CG152" i="12"/>
  <c r="DW151" i="12"/>
  <c r="DO151" i="12"/>
  <c r="DL151" i="12"/>
  <c r="CG151" i="12"/>
  <c r="DW150" i="12"/>
  <c r="DO150" i="12"/>
  <c r="DL150" i="12"/>
  <c r="CG150" i="12"/>
  <c r="CR150" i="12" s="1"/>
  <c r="DM150" i="12" s="1"/>
  <c r="DW149" i="12"/>
  <c r="DO149" i="12"/>
  <c r="DL149" i="12"/>
  <c r="CG149" i="12"/>
  <c r="CR149" i="12" s="1"/>
  <c r="DM149" i="12" s="1"/>
  <c r="DW148" i="12"/>
  <c r="DO148" i="12"/>
  <c r="DL148" i="12"/>
  <c r="CG148" i="12"/>
  <c r="DW147" i="12"/>
  <c r="DO147" i="12"/>
  <c r="DL147" i="12"/>
  <c r="CG147" i="12"/>
  <c r="DW146" i="12"/>
  <c r="DO146" i="12"/>
  <c r="DL146" i="12"/>
  <c r="CG146" i="12"/>
  <c r="DW145" i="12"/>
  <c r="DO145" i="12"/>
  <c r="DL145" i="12"/>
  <c r="CG145" i="12"/>
  <c r="DW144" i="12"/>
  <c r="DO144" i="12"/>
  <c r="DL144" i="12"/>
  <c r="CG144" i="12"/>
  <c r="CR144" i="12" s="1"/>
  <c r="DM144" i="12" s="1"/>
  <c r="DW143" i="12"/>
  <c r="DO143" i="12"/>
  <c r="DL143" i="12"/>
  <c r="CG143" i="12"/>
  <c r="CR143" i="12" s="1"/>
  <c r="DM143" i="12" s="1"/>
  <c r="DW142" i="12"/>
  <c r="DO142" i="12"/>
  <c r="DL142" i="12"/>
  <c r="CG142" i="12"/>
  <c r="CR142" i="12" s="1"/>
  <c r="DM142" i="12" s="1"/>
  <c r="DW141" i="12"/>
  <c r="DO141" i="12"/>
  <c r="DL141" i="12"/>
  <c r="CG141" i="12"/>
  <c r="CR141" i="12" s="1"/>
  <c r="DM141" i="12" s="1"/>
  <c r="DW140" i="12"/>
  <c r="DO140" i="12"/>
  <c r="DL140" i="12"/>
  <c r="CG140" i="12"/>
  <c r="DW139" i="12"/>
  <c r="DO139" i="12"/>
  <c r="DL139" i="12"/>
  <c r="CG139" i="12"/>
  <c r="CR139" i="12" s="1"/>
  <c r="DM139" i="12" s="1"/>
  <c r="DW138" i="12"/>
  <c r="DO138" i="12"/>
  <c r="DL138" i="12"/>
  <c r="CG138" i="12"/>
  <c r="DW137" i="12"/>
  <c r="DO137" i="12"/>
  <c r="DL137" i="12"/>
  <c r="CG137" i="12"/>
  <c r="CR137" i="12" s="1"/>
  <c r="DM137" i="12" s="1"/>
  <c r="DW136" i="12"/>
  <c r="DO136" i="12"/>
  <c r="DL136" i="12"/>
  <c r="CG136" i="12"/>
  <c r="DW135" i="12"/>
  <c r="DO135" i="12"/>
  <c r="DL135" i="12"/>
  <c r="CG135" i="12"/>
  <c r="CR135" i="12" s="1"/>
  <c r="DM135" i="12" s="1"/>
  <c r="DW134" i="12"/>
  <c r="DO134" i="12"/>
  <c r="DL134" i="12"/>
  <c r="CG134" i="12"/>
  <c r="DW133" i="12"/>
  <c r="DO133" i="12"/>
  <c r="DL133" i="12"/>
  <c r="CG133" i="12"/>
  <c r="CR133" i="12" s="1"/>
  <c r="DM133" i="12" s="1"/>
  <c r="DW132" i="12"/>
  <c r="DO132" i="12"/>
  <c r="DL132" i="12"/>
  <c r="CG132" i="12"/>
  <c r="DW131" i="12"/>
  <c r="DO131" i="12"/>
  <c r="DL131" i="12"/>
  <c r="CG131" i="12"/>
  <c r="DW130" i="12"/>
  <c r="DO130" i="12"/>
  <c r="DL130" i="12"/>
  <c r="CR130" i="12"/>
  <c r="DM130" i="12" s="1"/>
  <c r="CG130" i="12"/>
  <c r="DW129" i="12"/>
  <c r="DO129" i="12"/>
  <c r="DL129" i="12"/>
  <c r="CG129" i="12"/>
  <c r="CR129" i="12" s="1"/>
  <c r="DM129" i="12" s="1"/>
  <c r="DW128" i="12"/>
  <c r="DO128" i="12"/>
  <c r="DL128" i="12"/>
  <c r="CG128" i="12"/>
  <c r="CR128" i="12" s="1"/>
  <c r="DM128" i="12" s="1"/>
  <c r="DW127" i="12"/>
  <c r="DO127" i="12"/>
  <c r="DL127" i="12"/>
  <c r="CG127" i="12"/>
  <c r="DW126" i="12"/>
  <c r="DO126" i="12"/>
  <c r="DL126" i="12"/>
  <c r="CG126" i="12"/>
  <c r="DW125" i="12"/>
  <c r="DO125" i="12"/>
  <c r="DL125" i="12"/>
  <c r="CG125" i="12"/>
  <c r="CR125" i="12" s="1"/>
  <c r="DM125" i="12" s="1"/>
  <c r="DW124" i="12"/>
  <c r="DO124" i="12"/>
  <c r="DL124" i="12"/>
  <c r="CG124" i="12"/>
  <c r="CR124" i="12" s="1"/>
  <c r="DM124" i="12" s="1"/>
  <c r="DW123" i="12"/>
  <c r="DO123" i="12"/>
  <c r="DL123" i="12"/>
  <c r="CG123" i="12"/>
  <c r="CR123" i="12" s="1"/>
  <c r="DM123" i="12" s="1"/>
  <c r="DW122" i="12"/>
  <c r="DO122" i="12"/>
  <c r="DL122" i="12"/>
  <c r="CG122" i="12"/>
  <c r="CR122" i="12" s="1"/>
  <c r="DM122" i="12" s="1"/>
  <c r="DW121" i="12"/>
  <c r="DO121" i="12"/>
  <c r="DL121" i="12"/>
  <c r="CG121" i="12"/>
  <c r="DW120" i="12"/>
  <c r="DO120" i="12"/>
  <c r="DL120" i="12"/>
  <c r="CG120" i="12"/>
  <c r="CR120" i="12" s="1"/>
  <c r="DM120" i="12" s="1"/>
  <c r="DW119" i="12"/>
  <c r="DO119" i="12"/>
  <c r="DL119" i="12"/>
  <c r="CG119" i="12"/>
  <c r="CR119" i="12" s="1"/>
  <c r="DM119" i="12" s="1"/>
  <c r="DW118" i="12"/>
  <c r="DO118" i="12"/>
  <c r="DL118" i="12"/>
  <c r="CG118" i="12"/>
  <c r="CR118" i="12" s="1"/>
  <c r="DM118" i="12" s="1"/>
  <c r="DW117" i="12"/>
  <c r="DO117" i="12"/>
  <c r="DL117" i="12"/>
  <c r="CG117" i="12"/>
  <c r="CR117" i="12" s="1"/>
  <c r="DM117" i="12" s="1"/>
  <c r="DW116" i="12"/>
  <c r="DO116" i="12"/>
  <c r="DL116" i="12"/>
  <c r="CG116" i="12"/>
  <c r="CR116" i="12" s="1"/>
  <c r="DM116" i="12" s="1"/>
  <c r="DW115" i="12"/>
  <c r="DO115" i="12"/>
  <c r="DL115" i="12"/>
  <c r="CG115" i="12"/>
  <c r="CR115" i="12" s="1"/>
  <c r="DM115" i="12" s="1"/>
  <c r="DW114" i="12"/>
  <c r="DO114" i="12"/>
  <c r="DL114" i="12"/>
  <c r="CG114" i="12"/>
  <c r="CR114" i="12" s="1"/>
  <c r="DM114" i="12" s="1"/>
  <c r="DW113" i="12"/>
  <c r="DO113" i="12"/>
  <c r="DL113" i="12"/>
  <c r="CG113" i="12"/>
  <c r="CR113" i="12" s="1"/>
  <c r="DM113" i="12" s="1"/>
  <c r="DW112" i="12"/>
  <c r="DO112" i="12"/>
  <c r="DL112" i="12"/>
  <c r="CG112" i="12"/>
  <c r="DW111" i="12"/>
  <c r="DO111" i="12"/>
  <c r="DL111" i="12"/>
  <c r="CG111" i="12"/>
  <c r="CR111" i="12" s="1"/>
  <c r="DM111" i="12" s="1"/>
  <c r="DW110" i="12"/>
  <c r="DO110" i="12"/>
  <c r="DL110" i="12"/>
  <c r="CG110" i="12"/>
  <c r="CR110" i="12" s="1"/>
  <c r="DM110" i="12" s="1"/>
  <c r="DW109" i="12"/>
  <c r="DO109" i="12"/>
  <c r="DL109" i="12"/>
  <c r="CG109" i="12"/>
  <c r="DW108" i="12"/>
  <c r="DO108" i="12"/>
  <c r="DL108" i="12"/>
  <c r="CG108" i="12"/>
  <c r="DW107" i="12"/>
  <c r="DO107" i="12"/>
  <c r="DL107" i="12"/>
  <c r="CG107" i="12"/>
  <c r="DW106" i="12"/>
  <c r="DO106" i="12"/>
  <c r="DL106" i="12"/>
  <c r="CG106" i="12"/>
  <c r="CR106" i="12" s="1"/>
  <c r="DM106" i="12" s="1"/>
  <c r="DW105" i="12"/>
  <c r="DO105" i="12"/>
  <c r="DL105" i="12"/>
  <c r="CG105" i="12"/>
  <c r="DW104" i="12"/>
  <c r="DO104" i="12"/>
  <c r="DL104" i="12"/>
  <c r="CG104" i="12"/>
  <c r="CR104" i="12" s="1"/>
  <c r="DM104" i="12" s="1"/>
  <c r="DW103" i="12"/>
  <c r="DO103" i="12"/>
  <c r="DL103" i="12"/>
  <c r="CG103" i="12"/>
  <c r="CR103" i="12" s="1"/>
  <c r="DM103" i="12" s="1"/>
  <c r="DW102" i="12"/>
  <c r="DO102" i="12"/>
  <c r="DL102" i="12"/>
  <c r="CG102" i="12"/>
  <c r="DW101" i="12"/>
  <c r="DO101" i="12"/>
  <c r="DL101" i="12"/>
  <c r="CG101" i="12"/>
  <c r="CR101" i="12" s="1"/>
  <c r="DM101" i="12" s="1"/>
  <c r="DW100" i="12"/>
  <c r="DO100" i="12"/>
  <c r="DL100" i="12"/>
  <c r="CG100" i="12"/>
  <c r="DW99" i="12"/>
  <c r="DO99" i="12"/>
  <c r="DL99" i="12"/>
  <c r="CG99" i="12"/>
  <c r="CR99" i="12" s="1"/>
  <c r="DM99" i="12" s="1"/>
  <c r="DW98" i="12"/>
  <c r="DO98" i="12"/>
  <c r="DL98" i="12"/>
  <c r="CG98" i="12"/>
  <c r="DW97" i="12"/>
  <c r="DO97" i="12"/>
  <c r="DL97" i="12"/>
  <c r="CG97" i="12"/>
  <c r="DW96" i="12"/>
  <c r="DO96" i="12"/>
  <c r="DL96" i="12"/>
  <c r="CG96" i="12"/>
  <c r="DW95" i="12"/>
  <c r="DO95" i="12"/>
  <c r="DL95" i="12"/>
  <c r="CG95" i="12"/>
  <c r="DW94" i="12"/>
  <c r="DO94" i="12"/>
  <c r="DL94" i="12"/>
  <c r="CG94" i="12"/>
  <c r="DW93" i="12"/>
  <c r="DO93" i="12"/>
  <c r="DL93" i="12"/>
  <c r="CG93" i="12"/>
  <c r="DW92" i="12"/>
  <c r="DO92" i="12"/>
  <c r="DL92" i="12"/>
  <c r="CG92" i="12"/>
  <c r="DW91" i="12"/>
  <c r="DO91" i="12"/>
  <c r="DL91" i="12"/>
  <c r="CG91" i="12"/>
  <c r="CR91" i="12" s="1"/>
  <c r="DM91" i="12" s="1"/>
  <c r="DW90" i="12"/>
  <c r="DO90" i="12"/>
  <c r="DL90" i="12"/>
  <c r="CG90" i="12"/>
  <c r="CR90" i="12" s="1"/>
  <c r="DM90" i="12" s="1"/>
  <c r="DW89" i="12"/>
  <c r="DO89" i="12"/>
  <c r="DL89" i="12"/>
  <c r="CG89" i="12"/>
  <c r="DW88" i="12"/>
  <c r="DO88" i="12"/>
  <c r="DL88" i="12"/>
  <c r="CG88" i="12"/>
  <c r="DW87" i="12"/>
  <c r="DO87" i="12"/>
  <c r="DL87" i="12"/>
  <c r="CG87" i="12"/>
  <c r="CR87" i="12" s="1"/>
  <c r="DM87" i="12" s="1"/>
  <c r="DW86" i="12"/>
  <c r="DO86" i="12"/>
  <c r="DL86" i="12"/>
  <c r="CG86" i="12"/>
  <c r="DW85" i="12"/>
  <c r="DO85" i="12"/>
  <c r="DL85" i="12"/>
  <c r="CG85" i="12"/>
  <c r="CR85" i="12" s="1"/>
  <c r="DM85" i="12" s="1"/>
  <c r="DW84" i="12"/>
  <c r="DO84" i="12"/>
  <c r="DL84" i="12"/>
  <c r="CG84" i="12"/>
  <c r="CR84" i="12" s="1"/>
  <c r="DM84" i="12" s="1"/>
  <c r="DW83" i="12"/>
  <c r="DO83" i="12"/>
  <c r="DL83" i="12"/>
  <c r="CG83" i="12"/>
  <c r="CR83" i="12" s="1"/>
  <c r="DM83" i="12" s="1"/>
  <c r="DW82" i="12"/>
  <c r="DO82" i="12"/>
  <c r="DL82" i="12"/>
  <c r="CG82" i="12"/>
  <c r="DW81" i="12"/>
  <c r="DO81" i="12"/>
  <c r="DL81" i="12"/>
  <c r="CG81" i="12"/>
  <c r="CR81" i="12" s="1"/>
  <c r="DM81" i="12" s="1"/>
  <c r="DW80" i="12"/>
  <c r="DO80" i="12"/>
  <c r="DL80" i="12"/>
  <c r="CG80" i="12"/>
  <c r="DW79" i="12"/>
  <c r="DO79" i="12"/>
  <c r="DL79" i="12"/>
  <c r="CR79" i="12"/>
  <c r="DM79" i="12" s="1"/>
  <c r="CG79" i="12"/>
  <c r="DW78" i="12"/>
  <c r="DO78" i="12"/>
  <c r="DL78" i="12"/>
  <c r="CG78" i="12"/>
  <c r="DW77" i="12"/>
  <c r="DO77" i="12"/>
  <c r="DL77" i="12"/>
  <c r="CG77" i="12"/>
  <c r="CR77" i="12" s="1"/>
  <c r="DM77" i="12" s="1"/>
  <c r="DW76" i="12"/>
  <c r="DO76" i="12"/>
  <c r="DL76" i="12"/>
  <c r="CG76" i="12"/>
  <c r="DW75" i="12"/>
  <c r="DO75" i="12"/>
  <c r="DL75" i="12"/>
  <c r="CG75" i="12"/>
  <c r="CR75" i="12" s="1"/>
  <c r="DM75" i="12" s="1"/>
  <c r="DW74" i="12"/>
  <c r="DO74" i="12"/>
  <c r="DL74" i="12"/>
  <c r="CG74" i="12"/>
  <c r="DW73" i="12"/>
  <c r="DO73" i="12"/>
  <c r="DL73" i="12"/>
  <c r="CG73" i="12"/>
  <c r="DW72" i="12"/>
  <c r="DO72" i="12"/>
  <c r="DL72" i="12"/>
  <c r="CG72" i="12"/>
  <c r="DW71" i="12"/>
  <c r="DO71" i="12"/>
  <c r="DL71" i="12"/>
  <c r="CG71" i="12"/>
  <c r="DW70" i="12"/>
  <c r="DO70" i="12"/>
  <c r="DL70" i="12"/>
  <c r="CG70" i="12"/>
  <c r="DW69" i="12"/>
  <c r="DO69" i="12"/>
  <c r="DL69" i="12"/>
  <c r="CG69" i="12"/>
  <c r="DW68" i="12"/>
  <c r="DO68" i="12"/>
  <c r="DL68" i="12"/>
  <c r="CG68" i="12"/>
  <c r="DW67" i="12"/>
  <c r="DO67" i="12"/>
  <c r="DL67" i="12"/>
  <c r="CG67" i="12"/>
  <c r="CR67" i="12" s="1"/>
  <c r="DM67" i="12" s="1"/>
  <c r="DW66" i="12"/>
  <c r="DO66" i="12"/>
  <c r="DL66" i="12"/>
  <c r="CG66" i="12"/>
  <c r="DW65" i="12"/>
  <c r="DO65" i="12"/>
  <c r="DL65" i="12"/>
  <c r="CG65" i="12"/>
  <c r="DW64" i="12"/>
  <c r="DO64" i="12"/>
  <c r="DL64" i="12"/>
  <c r="CG64" i="12"/>
  <c r="DW63" i="12"/>
  <c r="DO63" i="12"/>
  <c r="DL63" i="12"/>
  <c r="CG63" i="12"/>
  <c r="CR63" i="12" s="1"/>
  <c r="DM63" i="12" s="1"/>
  <c r="DW62" i="12"/>
  <c r="DO62" i="12"/>
  <c r="DL62" i="12"/>
  <c r="CG62" i="12"/>
  <c r="DW61" i="12"/>
  <c r="DO61" i="12"/>
  <c r="DL61" i="12"/>
  <c r="CG61" i="12"/>
  <c r="DW60" i="12"/>
  <c r="DO60" i="12"/>
  <c r="DL60" i="12"/>
  <c r="CG60" i="12"/>
  <c r="CR60" i="12" s="1"/>
  <c r="DM60" i="12" s="1"/>
  <c r="DW59" i="12"/>
  <c r="DO59" i="12"/>
  <c r="DL59" i="12"/>
  <c r="CG59" i="12"/>
  <c r="CR59" i="12" s="1"/>
  <c r="DM59" i="12" s="1"/>
  <c r="DW58" i="12"/>
  <c r="DO58" i="12"/>
  <c r="DL58" i="12"/>
  <c r="CG58" i="12"/>
  <c r="CR58" i="12" s="1"/>
  <c r="DM58" i="12" s="1"/>
  <c r="DW57" i="12"/>
  <c r="DO57" i="12"/>
  <c r="DL57" i="12"/>
  <c r="CG57" i="12"/>
  <c r="DW56" i="12"/>
  <c r="DO56" i="12"/>
  <c r="DL56" i="12"/>
  <c r="CG56" i="12"/>
  <c r="CR56" i="12" s="1"/>
  <c r="DM56" i="12" s="1"/>
  <c r="DW55" i="12"/>
  <c r="DO55" i="12"/>
  <c r="DL55" i="12"/>
  <c r="CG55" i="12"/>
  <c r="DW54" i="12"/>
  <c r="DO54" i="12"/>
  <c r="DL54" i="12"/>
  <c r="CG54" i="12"/>
  <c r="CR54" i="12" s="1"/>
  <c r="DM54" i="12" s="1"/>
  <c r="DW53" i="12"/>
  <c r="DO53" i="12"/>
  <c r="DL53" i="12"/>
  <c r="CG53" i="12"/>
  <c r="DW52" i="12"/>
  <c r="DO52" i="12"/>
  <c r="DL52" i="12"/>
  <c r="CG52" i="12"/>
  <c r="CR52" i="12" s="1"/>
  <c r="DM52" i="12" s="1"/>
  <c r="DW51" i="12"/>
  <c r="DO51" i="12"/>
  <c r="DL51" i="12"/>
  <c r="CG51" i="12"/>
  <c r="DW50" i="12"/>
  <c r="DO50" i="12"/>
  <c r="DL50" i="12"/>
  <c r="CG50" i="12"/>
  <c r="CR50" i="12" s="1"/>
  <c r="DM50" i="12" s="1"/>
  <c r="DW49" i="12"/>
  <c r="DO49" i="12"/>
  <c r="DL49" i="12"/>
  <c r="CG49" i="12"/>
  <c r="CR49" i="12" s="1"/>
  <c r="DM49" i="12" s="1"/>
  <c r="DW48" i="12"/>
  <c r="DO48" i="12"/>
  <c r="DL48" i="12"/>
  <c r="CG48" i="12"/>
  <c r="CR48" i="12" s="1"/>
  <c r="DM48" i="12" s="1"/>
  <c r="DW47" i="12"/>
  <c r="DO47" i="12"/>
  <c r="DL47" i="12"/>
  <c r="CG47" i="12"/>
  <c r="DW46" i="12"/>
  <c r="DO46" i="12"/>
  <c r="DL46" i="12"/>
  <c r="CG46" i="12"/>
  <c r="CR46" i="12" s="1"/>
  <c r="DM46" i="12" s="1"/>
  <c r="DW45" i="12"/>
  <c r="DO45" i="12"/>
  <c r="DL45" i="12"/>
  <c r="CG45" i="12"/>
  <c r="DW44" i="12"/>
  <c r="DO44" i="12"/>
  <c r="DL44" i="12"/>
  <c r="CG44" i="12"/>
  <c r="CR44" i="12" s="1"/>
  <c r="DM44" i="12" s="1"/>
  <c r="DW43" i="12"/>
  <c r="DO43" i="12"/>
  <c r="DL43" i="12"/>
  <c r="CG43" i="12"/>
  <c r="DW42" i="12"/>
  <c r="DO42" i="12"/>
  <c r="DL42" i="12"/>
  <c r="CG42" i="12"/>
  <c r="CR42" i="12" s="1"/>
  <c r="DM42" i="12" s="1"/>
  <c r="DW41" i="12"/>
  <c r="DO41" i="12"/>
  <c r="DL41" i="12"/>
  <c r="CG41" i="12"/>
  <c r="DW40" i="12"/>
  <c r="DO40" i="12"/>
  <c r="DL40" i="12"/>
  <c r="CG40" i="12"/>
  <c r="CR40" i="12" s="1"/>
  <c r="DM40" i="12" s="1"/>
  <c r="DW39" i="12"/>
  <c r="DO39" i="12"/>
  <c r="DL39" i="12"/>
  <c r="CG39" i="12"/>
  <c r="DW38" i="12"/>
  <c r="DO38" i="12"/>
  <c r="DL38" i="12"/>
  <c r="CG38" i="12"/>
  <c r="CR38" i="12" s="1"/>
  <c r="DM38" i="12" s="1"/>
  <c r="DW37" i="12"/>
  <c r="DO37" i="12"/>
  <c r="DL37" i="12"/>
  <c r="CG37" i="12"/>
  <c r="DW36" i="12"/>
  <c r="DO36" i="12"/>
  <c r="DL36" i="12"/>
  <c r="CG36" i="12"/>
  <c r="CR36" i="12" s="1"/>
  <c r="DM36" i="12" s="1"/>
  <c r="DW35" i="12"/>
  <c r="DO35" i="12"/>
  <c r="DL35" i="12"/>
  <c r="CG35" i="12"/>
  <c r="DW34" i="12"/>
  <c r="DO34" i="12"/>
  <c r="DL34" i="12"/>
  <c r="CG34" i="12"/>
  <c r="CR34" i="12" s="1"/>
  <c r="DM34" i="12" s="1"/>
  <c r="DW33" i="12"/>
  <c r="DO33" i="12"/>
  <c r="DL33" i="12"/>
  <c r="CG33" i="12"/>
  <c r="DW32" i="12"/>
  <c r="DO32" i="12"/>
  <c r="DL32" i="12"/>
  <c r="CG32" i="12"/>
  <c r="CR32" i="12" s="1"/>
  <c r="DM32" i="12" s="1"/>
  <c r="DW31" i="12"/>
  <c r="DO31" i="12"/>
  <c r="DL31" i="12"/>
  <c r="CG31" i="12"/>
  <c r="DW30" i="12"/>
  <c r="DO30" i="12"/>
  <c r="DL30" i="12"/>
  <c r="CG30" i="12"/>
  <c r="CR30" i="12" s="1"/>
  <c r="DM30" i="12" s="1"/>
  <c r="DW29" i="12"/>
  <c r="DO29" i="12"/>
  <c r="DL29" i="12"/>
  <c r="CG29" i="12"/>
  <c r="DW28" i="12"/>
  <c r="DO28" i="12"/>
  <c r="DL28" i="12"/>
  <c r="CG28" i="12"/>
  <c r="CR28" i="12" s="1"/>
  <c r="DM28" i="12" s="1"/>
  <c r="DW27" i="12"/>
  <c r="DO27" i="12"/>
  <c r="DL27" i="12"/>
  <c r="CG27" i="12"/>
  <c r="DW26" i="12"/>
  <c r="DO26" i="12"/>
  <c r="DL26" i="12"/>
  <c r="CG26" i="12"/>
  <c r="CR26" i="12" s="1"/>
  <c r="DM26" i="12" s="1"/>
  <c r="DW25" i="12"/>
  <c r="DO25" i="12"/>
  <c r="DL25" i="12"/>
  <c r="CG25" i="12"/>
  <c r="DW24" i="12"/>
  <c r="DO24" i="12"/>
  <c r="DL24" i="12"/>
  <c r="CG24" i="12"/>
  <c r="CR24" i="12" s="1"/>
  <c r="DM24" i="12" s="1"/>
  <c r="DW23" i="12"/>
  <c r="DO23" i="12"/>
  <c r="DL23" i="12"/>
  <c r="CG23" i="12"/>
  <c r="DW22" i="12"/>
  <c r="DO22" i="12"/>
  <c r="DL22" i="12"/>
  <c r="CG22" i="12"/>
  <c r="CR22" i="12" s="1"/>
  <c r="DM22" i="12" s="1"/>
  <c r="DW21" i="12"/>
  <c r="DO21" i="12"/>
  <c r="DL21" i="12"/>
  <c r="CG21" i="12"/>
  <c r="CR21" i="12" s="1"/>
  <c r="DM21" i="12" s="1"/>
  <c r="DW20" i="12"/>
  <c r="DO20" i="12"/>
  <c r="DL20" i="12"/>
  <c r="CG20" i="12"/>
  <c r="CR20" i="12" s="1"/>
  <c r="DM20" i="12" s="1"/>
  <c r="DW19" i="12"/>
  <c r="DO19" i="12"/>
  <c r="DL19" i="12"/>
  <c r="CG19" i="12"/>
  <c r="DW18" i="12"/>
  <c r="DO18" i="12"/>
  <c r="DL18" i="12"/>
  <c r="CG18" i="12"/>
  <c r="CR18" i="12" s="1"/>
  <c r="DM18" i="12" s="1"/>
  <c r="DW17" i="12"/>
  <c r="DO17" i="12"/>
  <c r="DL17" i="12"/>
  <c r="CG17" i="12"/>
  <c r="DW16" i="12"/>
  <c r="DO16" i="12"/>
  <c r="DL16" i="12"/>
  <c r="CG16" i="12"/>
  <c r="CR16" i="12" s="1"/>
  <c r="DM16" i="12" s="1"/>
  <c r="DW15" i="12"/>
  <c r="DO15" i="12"/>
  <c r="DL15" i="12"/>
  <c r="CG15" i="12"/>
  <c r="CR15" i="12" s="1"/>
  <c r="DM15" i="12" s="1"/>
  <c r="DW14" i="12"/>
  <c r="DO14" i="12"/>
  <c r="DL14" i="12"/>
  <c r="CG14" i="12"/>
  <c r="CR14" i="12" s="1"/>
  <c r="DM14" i="12" s="1"/>
  <c r="DW13" i="12"/>
  <c r="DO13" i="12"/>
  <c r="DL13" i="12"/>
  <c r="CG13" i="12"/>
  <c r="CR13" i="12" s="1"/>
  <c r="DM13" i="12" s="1"/>
  <c r="DW12" i="12"/>
  <c r="DO12" i="12"/>
  <c r="DL12" i="12"/>
  <c r="CG12" i="12"/>
  <c r="CR12" i="12" s="1"/>
  <c r="DM12" i="12" s="1"/>
  <c r="DW11" i="12"/>
  <c r="DO11" i="12"/>
  <c r="DL11" i="12"/>
  <c r="CG11" i="12"/>
  <c r="CR11" i="12" s="1"/>
  <c r="DM11" i="12" s="1"/>
  <c r="DW10" i="12"/>
  <c r="DO10" i="12"/>
  <c r="DL10" i="12"/>
  <c r="CG10" i="12"/>
  <c r="CR10" i="12" s="1"/>
  <c r="DM10" i="12" s="1"/>
  <c r="DW9" i="12"/>
  <c r="DO9" i="12"/>
  <c r="DL9" i="12"/>
  <c r="CG9" i="12"/>
  <c r="CR9" i="12" s="1"/>
  <c r="DM9" i="12" s="1"/>
  <c r="DW8" i="12"/>
  <c r="DO8" i="12"/>
  <c r="DL8" i="12"/>
  <c r="CG8" i="12"/>
  <c r="CR8" i="12" s="1"/>
  <c r="DM8" i="12" s="1"/>
  <c r="DW7" i="12"/>
  <c r="DO7" i="12"/>
  <c r="DL7" i="12"/>
  <c r="CG7" i="12"/>
  <c r="CR7" i="12" s="1"/>
  <c r="DM7" i="12" s="1"/>
  <c r="DW6" i="12"/>
  <c r="DO6" i="12"/>
  <c r="DL6" i="12"/>
  <c r="CG6" i="12"/>
  <c r="CR6" i="12" s="1"/>
  <c r="DM6" i="12" s="1"/>
  <c r="DW5" i="12"/>
  <c r="DO5" i="12"/>
  <c r="DL5" i="12"/>
  <c r="CG5" i="12"/>
  <c r="CR5" i="12" s="1"/>
  <c r="DM5" i="12" s="1"/>
  <c r="DW4" i="12"/>
  <c r="DO4" i="12"/>
  <c r="DL4" i="12"/>
  <c r="CG4" i="12"/>
  <c r="CR4" i="12" s="1"/>
  <c r="DM4" i="12" s="1"/>
  <c r="DW3" i="12"/>
  <c r="DO3" i="12"/>
  <c r="DL3" i="12"/>
  <c r="CG3" i="12"/>
  <c r="CR3" i="12" s="1"/>
  <c r="DM3" i="12" s="1"/>
  <c r="BB165" i="12"/>
  <c r="BA165" i="12"/>
  <c r="AX165" i="12"/>
  <c r="AW165" i="12"/>
  <c r="AS165" i="12"/>
  <c r="BB164" i="12"/>
  <c r="BA164" i="12"/>
  <c r="AX164" i="12"/>
  <c r="AW164" i="12"/>
  <c r="AS164" i="12"/>
  <c r="BB163" i="12"/>
  <c r="BA163" i="12"/>
  <c r="AX163" i="12"/>
  <c r="AW163" i="12"/>
  <c r="AS163" i="12"/>
  <c r="BB162" i="12"/>
  <c r="BA162" i="12"/>
  <c r="AX162" i="12"/>
  <c r="AW162" i="12"/>
  <c r="AS162" i="12"/>
  <c r="BB161" i="12"/>
  <c r="BA161" i="12"/>
  <c r="AX161" i="12"/>
  <c r="AW161" i="12"/>
  <c r="AY161" i="12" s="1"/>
  <c r="AS161" i="12"/>
  <c r="BB160" i="12"/>
  <c r="BA160" i="12"/>
  <c r="AX160" i="12"/>
  <c r="AW160" i="12"/>
  <c r="AS160" i="12"/>
  <c r="BB159" i="12"/>
  <c r="BA159" i="12"/>
  <c r="AX159" i="12"/>
  <c r="AW159" i="12"/>
  <c r="AS159" i="12"/>
  <c r="BB158" i="12"/>
  <c r="BA158" i="12"/>
  <c r="AX158" i="12"/>
  <c r="AW158" i="12"/>
  <c r="AS158" i="12"/>
  <c r="BB157" i="12"/>
  <c r="BA157" i="12"/>
  <c r="AX157" i="12"/>
  <c r="AW157" i="12"/>
  <c r="AS157" i="12"/>
  <c r="BB156" i="12"/>
  <c r="BA156" i="12"/>
  <c r="AX156" i="12"/>
  <c r="AW156" i="12"/>
  <c r="AS156" i="12"/>
  <c r="BB155" i="12"/>
  <c r="BA155" i="12"/>
  <c r="AX155" i="12"/>
  <c r="AW155" i="12"/>
  <c r="AS155" i="12"/>
  <c r="BB154" i="12"/>
  <c r="BA154" i="12"/>
  <c r="AX154" i="12"/>
  <c r="AW154" i="12"/>
  <c r="AS154" i="12"/>
  <c r="BB153" i="12"/>
  <c r="BA153" i="12"/>
  <c r="AX153" i="12"/>
  <c r="AW153" i="12"/>
  <c r="AS153" i="12"/>
  <c r="BB152" i="12"/>
  <c r="BA152" i="12"/>
  <c r="AX152" i="12"/>
  <c r="AW152" i="12"/>
  <c r="AS152" i="12"/>
  <c r="BB151" i="12"/>
  <c r="BA151" i="12"/>
  <c r="AX151" i="12"/>
  <c r="AW151" i="12"/>
  <c r="AS151" i="12"/>
  <c r="BB150" i="12"/>
  <c r="BA150" i="12"/>
  <c r="AX150" i="12"/>
  <c r="AW150" i="12"/>
  <c r="AS150" i="12"/>
  <c r="BB149" i="12"/>
  <c r="BA149" i="12"/>
  <c r="AX149" i="12"/>
  <c r="AW149" i="12"/>
  <c r="AS149" i="12"/>
  <c r="BB148" i="12"/>
  <c r="BA148" i="12"/>
  <c r="AX148" i="12"/>
  <c r="AW148" i="12"/>
  <c r="AS148" i="12"/>
  <c r="BB147" i="12"/>
  <c r="BA147" i="12"/>
  <c r="AX147" i="12"/>
  <c r="AW147" i="12"/>
  <c r="AS147" i="12"/>
  <c r="BB146" i="12"/>
  <c r="BA146" i="12"/>
  <c r="AX146" i="12"/>
  <c r="AW146" i="12"/>
  <c r="AS146" i="12"/>
  <c r="BB145" i="12"/>
  <c r="BA145" i="12"/>
  <c r="AX145" i="12"/>
  <c r="AW145" i="12"/>
  <c r="AY145" i="12" s="1"/>
  <c r="AS145" i="12"/>
  <c r="BB144" i="12"/>
  <c r="BA144" i="12"/>
  <c r="AX144" i="12"/>
  <c r="AW144" i="12"/>
  <c r="AS144" i="12"/>
  <c r="BB143" i="12"/>
  <c r="BA143" i="12"/>
  <c r="BC143" i="12" s="1"/>
  <c r="AX143" i="12"/>
  <c r="AW143" i="12"/>
  <c r="AS143" i="12"/>
  <c r="BB142" i="12"/>
  <c r="BA142" i="12"/>
  <c r="AX142" i="12"/>
  <c r="AW142" i="12"/>
  <c r="AS142" i="12"/>
  <c r="BB141" i="12"/>
  <c r="BA141" i="12"/>
  <c r="AX141" i="12"/>
  <c r="AW141" i="12"/>
  <c r="AS141" i="12"/>
  <c r="BB140" i="12"/>
  <c r="BA140" i="12"/>
  <c r="AX140" i="12"/>
  <c r="AW140" i="12"/>
  <c r="AS140" i="12"/>
  <c r="BB139" i="12"/>
  <c r="BA139" i="12"/>
  <c r="AX139" i="12"/>
  <c r="AW139" i="12"/>
  <c r="AS139" i="12"/>
  <c r="BB138" i="12"/>
  <c r="BA138" i="12"/>
  <c r="AX138" i="12"/>
  <c r="AW138" i="12"/>
  <c r="AS138" i="12"/>
  <c r="BB137" i="12"/>
  <c r="BA137" i="12"/>
  <c r="AX137" i="12"/>
  <c r="AW137" i="12"/>
  <c r="AY137" i="12" s="1"/>
  <c r="AS137" i="12"/>
  <c r="BB136" i="12"/>
  <c r="BA136" i="12"/>
  <c r="AX136" i="12"/>
  <c r="AW136" i="12"/>
  <c r="AS136" i="12"/>
  <c r="BB135" i="12"/>
  <c r="BA135" i="12"/>
  <c r="BC135" i="12" s="1"/>
  <c r="AX135" i="12"/>
  <c r="AW135" i="12"/>
  <c r="AS135" i="12"/>
  <c r="BB134" i="12"/>
  <c r="BA134" i="12"/>
  <c r="AX134" i="12"/>
  <c r="AW134" i="12"/>
  <c r="AS134" i="12"/>
  <c r="BB133" i="12"/>
  <c r="BA133" i="12"/>
  <c r="AX133" i="12"/>
  <c r="AW133" i="12"/>
  <c r="AS133" i="12"/>
  <c r="BB132" i="12"/>
  <c r="BA132" i="12"/>
  <c r="AX132" i="12"/>
  <c r="AW132" i="12"/>
  <c r="AS132" i="12"/>
  <c r="BB131" i="12"/>
  <c r="BA131" i="12"/>
  <c r="AX131" i="12"/>
  <c r="AW131" i="12"/>
  <c r="AS131" i="12"/>
  <c r="BB130" i="12"/>
  <c r="BA130" i="12"/>
  <c r="AX130" i="12"/>
  <c r="AW130" i="12"/>
  <c r="AS130" i="12"/>
  <c r="BB129" i="12"/>
  <c r="BA129" i="12"/>
  <c r="AX129" i="12"/>
  <c r="AW129" i="12"/>
  <c r="AS129" i="12"/>
  <c r="BB128" i="12"/>
  <c r="BA128" i="12"/>
  <c r="AX128" i="12"/>
  <c r="AW128" i="12"/>
  <c r="AS128" i="12"/>
  <c r="BB127" i="12"/>
  <c r="BA127" i="12"/>
  <c r="AX127" i="12"/>
  <c r="AW127" i="12"/>
  <c r="AS127" i="12"/>
  <c r="BB126" i="12"/>
  <c r="BA126" i="12"/>
  <c r="AX126" i="12"/>
  <c r="AW126" i="12"/>
  <c r="AS126" i="12"/>
  <c r="BB125" i="12"/>
  <c r="BA125" i="12"/>
  <c r="AX125" i="12"/>
  <c r="AW125" i="12"/>
  <c r="AS125" i="12"/>
  <c r="BB124" i="12"/>
  <c r="BA124" i="12"/>
  <c r="AX124" i="12"/>
  <c r="AW124" i="12"/>
  <c r="AS124" i="12"/>
  <c r="BB123" i="12"/>
  <c r="BA123" i="12"/>
  <c r="AX123" i="12"/>
  <c r="AW123" i="12"/>
  <c r="AS123" i="12"/>
  <c r="BB122" i="12"/>
  <c r="BA122" i="12"/>
  <c r="AX122" i="12"/>
  <c r="AW122" i="12"/>
  <c r="AS122" i="12"/>
  <c r="BB121" i="12"/>
  <c r="BA121" i="12"/>
  <c r="AX121" i="12"/>
  <c r="AW121" i="12"/>
  <c r="AS121" i="12"/>
  <c r="BB120" i="12"/>
  <c r="BA120" i="12"/>
  <c r="AX120" i="12"/>
  <c r="AW120" i="12"/>
  <c r="AS120" i="12"/>
  <c r="BB119" i="12"/>
  <c r="BA119" i="12"/>
  <c r="AX119" i="12"/>
  <c r="AW119" i="12"/>
  <c r="AS119" i="12"/>
  <c r="BB118" i="12"/>
  <c r="BA118" i="12"/>
  <c r="AX118" i="12"/>
  <c r="AW118" i="12"/>
  <c r="AS118" i="12"/>
  <c r="BB117" i="12"/>
  <c r="BA117" i="12"/>
  <c r="AX117" i="12"/>
  <c r="AW117" i="12"/>
  <c r="AS117" i="12"/>
  <c r="BB116" i="12"/>
  <c r="BA116" i="12"/>
  <c r="AX116" i="12"/>
  <c r="AW116" i="12"/>
  <c r="AS116" i="12"/>
  <c r="BB115" i="12"/>
  <c r="BA115" i="12"/>
  <c r="AX115" i="12"/>
  <c r="AW115" i="12"/>
  <c r="AS115" i="12"/>
  <c r="BB114" i="12"/>
  <c r="BA114" i="12"/>
  <c r="AX114" i="12"/>
  <c r="AW114" i="12"/>
  <c r="AS114" i="12"/>
  <c r="BB113" i="12"/>
  <c r="BA113" i="12"/>
  <c r="AX113" i="12"/>
  <c r="AW113" i="12"/>
  <c r="AY113" i="12" s="1"/>
  <c r="AS113" i="12"/>
  <c r="BB112" i="12"/>
  <c r="BA112" i="12"/>
  <c r="AX112" i="12"/>
  <c r="AW112" i="12"/>
  <c r="AS112" i="12"/>
  <c r="BB111" i="12"/>
  <c r="BA111" i="12"/>
  <c r="AX111" i="12"/>
  <c r="AW111" i="12"/>
  <c r="AS111" i="12"/>
  <c r="BB110" i="12"/>
  <c r="BA110" i="12"/>
  <c r="AX110" i="12"/>
  <c r="AW110" i="12"/>
  <c r="AS110" i="12"/>
  <c r="BB109" i="12"/>
  <c r="BA109" i="12"/>
  <c r="AX109" i="12"/>
  <c r="AW109" i="12"/>
  <c r="AS109" i="12"/>
  <c r="BB108" i="12"/>
  <c r="BA108" i="12"/>
  <c r="AX108" i="12"/>
  <c r="AW108" i="12"/>
  <c r="AS108" i="12"/>
  <c r="BB107" i="12"/>
  <c r="BA107" i="12"/>
  <c r="AX107" i="12"/>
  <c r="AW107" i="12"/>
  <c r="AS107" i="12"/>
  <c r="BB106" i="12"/>
  <c r="BA106" i="12"/>
  <c r="AX106" i="12"/>
  <c r="AW106" i="12"/>
  <c r="AS106" i="12"/>
  <c r="BB105" i="12"/>
  <c r="BA105" i="12"/>
  <c r="AX105" i="12"/>
  <c r="AW105" i="12"/>
  <c r="AS105" i="12"/>
  <c r="BB104" i="12"/>
  <c r="BA104" i="12"/>
  <c r="AX104" i="12"/>
  <c r="AW104" i="12"/>
  <c r="AS104" i="12"/>
  <c r="BB103" i="12"/>
  <c r="BA103" i="12"/>
  <c r="AX103" i="12"/>
  <c r="AW103" i="12"/>
  <c r="AS103" i="12"/>
  <c r="BB102" i="12"/>
  <c r="BA102" i="12"/>
  <c r="AX102" i="12"/>
  <c r="AW102" i="12"/>
  <c r="AS102" i="12"/>
  <c r="BB101" i="12"/>
  <c r="BA101" i="12"/>
  <c r="AX101" i="12"/>
  <c r="AW101" i="12"/>
  <c r="AS101" i="12"/>
  <c r="BB100" i="12"/>
  <c r="BA100" i="12"/>
  <c r="AX100" i="12"/>
  <c r="AW100" i="12"/>
  <c r="AS100" i="12"/>
  <c r="BB99" i="12"/>
  <c r="BA99" i="12"/>
  <c r="AX99" i="12"/>
  <c r="AW99" i="12"/>
  <c r="AS99" i="12"/>
  <c r="BB98" i="12"/>
  <c r="BA98" i="12"/>
  <c r="AX98" i="12"/>
  <c r="AW98" i="12"/>
  <c r="AS98" i="12"/>
  <c r="BB97" i="12"/>
  <c r="BA97" i="12"/>
  <c r="AX97" i="12"/>
  <c r="AW97" i="12"/>
  <c r="AS97" i="12"/>
  <c r="BB96" i="12"/>
  <c r="BA96" i="12"/>
  <c r="AX96" i="12"/>
  <c r="AW96" i="12"/>
  <c r="AS96" i="12"/>
  <c r="BB95" i="12"/>
  <c r="BA95" i="12"/>
  <c r="AX95" i="12"/>
  <c r="AW95" i="12"/>
  <c r="AS95" i="12"/>
  <c r="BB94" i="12"/>
  <c r="BA94" i="12"/>
  <c r="AX94" i="12"/>
  <c r="AW94" i="12"/>
  <c r="AS94" i="12"/>
  <c r="BB93" i="12"/>
  <c r="BA93" i="12"/>
  <c r="AX93" i="12"/>
  <c r="AW93" i="12"/>
  <c r="AS93" i="12"/>
  <c r="BB92" i="12"/>
  <c r="BA92" i="12"/>
  <c r="AX92" i="12"/>
  <c r="AW92" i="12"/>
  <c r="AS92" i="12"/>
  <c r="BB91" i="12"/>
  <c r="BA91" i="12"/>
  <c r="AX91" i="12"/>
  <c r="AW91" i="12"/>
  <c r="AS91" i="12"/>
  <c r="BB90" i="12"/>
  <c r="BA90" i="12"/>
  <c r="AX90" i="12"/>
  <c r="AW90" i="12"/>
  <c r="AS90" i="12"/>
  <c r="BB89" i="12"/>
  <c r="BA89" i="12"/>
  <c r="AX89" i="12"/>
  <c r="AW89" i="12"/>
  <c r="AS89" i="12"/>
  <c r="BB88" i="12"/>
  <c r="BA88" i="12"/>
  <c r="AX88" i="12"/>
  <c r="AW88" i="12"/>
  <c r="AS88" i="12"/>
  <c r="BB87" i="12"/>
  <c r="BA87" i="12"/>
  <c r="AX87" i="12"/>
  <c r="AW87" i="12"/>
  <c r="AS87" i="12"/>
  <c r="BB86" i="12"/>
  <c r="BA86" i="12"/>
  <c r="AX86" i="12"/>
  <c r="AW86" i="12"/>
  <c r="AS86" i="12"/>
  <c r="BB85" i="12"/>
  <c r="BA85" i="12"/>
  <c r="AX85" i="12"/>
  <c r="AW85" i="12"/>
  <c r="AS85" i="12"/>
  <c r="BB84" i="12"/>
  <c r="BA84" i="12"/>
  <c r="AX84" i="12"/>
  <c r="AW84" i="12"/>
  <c r="AS84" i="12"/>
  <c r="BB83" i="12"/>
  <c r="BA83" i="12"/>
  <c r="AX83" i="12"/>
  <c r="AW83" i="12"/>
  <c r="AS83" i="12"/>
  <c r="BB82" i="12"/>
  <c r="BA82" i="12"/>
  <c r="AX82" i="12"/>
  <c r="AW82" i="12"/>
  <c r="AS82" i="12"/>
  <c r="BB81" i="12"/>
  <c r="BA81" i="12"/>
  <c r="AX81" i="12"/>
  <c r="AW81" i="12"/>
  <c r="AS81" i="12"/>
  <c r="BB80" i="12"/>
  <c r="BA80" i="12"/>
  <c r="AX80" i="12"/>
  <c r="AW80" i="12"/>
  <c r="AS80" i="12"/>
  <c r="BB79" i="12"/>
  <c r="BA79" i="12"/>
  <c r="AX79" i="12"/>
  <c r="AW79" i="12"/>
  <c r="AS79" i="12"/>
  <c r="BB78" i="12"/>
  <c r="BA78" i="12"/>
  <c r="AX78" i="12"/>
  <c r="AW78" i="12"/>
  <c r="AS78" i="12"/>
  <c r="BB77" i="12"/>
  <c r="BA77" i="12"/>
  <c r="AX77" i="12"/>
  <c r="AW77" i="12"/>
  <c r="AS77" i="12"/>
  <c r="BB76" i="12"/>
  <c r="BA76" i="12"/>
  <c r="AX76" i="12"/>
  <c r="AW76" i="12"/>
  <c r="AS76" i="12"/>
  <c r="BB75" i="12"/>
  <c r="BA75" i="12"/>
  <c r="AX75" i="12"/>
  <c r="AW75" i="12"/>
  <c r="AS75" i="12"/>
  <c r="BB74" i="12"/>
  <c r="BA74" i="12"/>
  <c r="AX74" i="12"/>
  <c r="AW74" i="12"/>
  <c r="AS74" i="12"/>
  <c r="BB73" i="12"/>
  <c r="BA73" i="12"/>
  <c r="AX73" i="12"/>
  <c r="AW73" i="12"/>
  <c r="AS73" i="12"/>
  <c r="BB72" i="12"/>
  <c r="BA72" i="12"/>
  <c r="AX72" i="12"/>
  <c r="AW72" i="12"/>
  <c r="AS72" i="12"/>
  <c r="BB71" i="12"/>
  <c r="BA71" i="12"/>
  <c r="AX71" i="12"/>
  <c r="AW71" i="12"/>
  <c r="AS71" i="12"/>
  <c r="BB70" i="12"/>
  <c r="BA70" i="12"/>
  <c r="AX70" i="12"/>
  <c r="AW70" i="12"/>
  <c r="AS70" i="12"/>
  <c r="BB69" i="12"/>
  <c r="BA69" i="12"/>
  <c r="AX69" i="12"/>
  <c r="AW69" i="12"/>
  <c r="AS69" i="12"/>
  <c r="BB68" i="12"/>
  <c r="BA68" i="12"/>
  <c r="AX68" i="12"/>
  <c r="AW68" i="12"/>
  <c r="AS68" i="12"/>
  <c r="BB67" i="12"/>
  <c r="BA67" i="12"/>
  <c r="AX67" i="12"/>
  <c r="AW67" i="12"/>
  <c r="AS67" i="12"/>
  <c r="BB66" i="12"/>
  <c r="BA66" i="12"/>
  <c r="AX66" i="12"/>
  <c r="AW66" i="12"/>
  <c r="AS66" i="12"/>
  <c r="BB65" i="12"/>
  <c r="BA65" i="12"/>
  <c r="AX65" i="12"/>
  <c r="AW65" i="12"/>
  <c r="AS65" i="12"/>
  <c r="BB64" i="12"/>
  <c r="BA64" i="12"/>
  <c r="AX64" i="12"/>
  <c r="AW64" i="12"/>
  <c r="AS64" i="12"/>
  <c r="BB63" i="12"/>
  <c r="BA63" i="12"/>
  <c r="AX63" i="12"/>
  <c r="AW63" i="12"/>
  <c r="AS63" i="12"/>
  <c r="BB62" i="12"/>
  <c r="BA62" i="12"/>
  <c r="AX62" i="12"/>
  <c r="AW62" i="12"/>
  <c r="AS62" i="12"/>
  <c r="BB61" i="12"/>
  <c r="BA61" i="12"/>
  <c r="AX61" i="12"/>
  <c r="AW61" i="12"/>
  <c r="AS61" i="12"/>
  <c r="BB60" i="12"/>
  <c r="BA60" i="12"/>
  <c r="AX60" i="12"/>
  <c r="AW60" i="12"/>
  <c r="AS60" i="12"/>
  <c r="BB59" i="12"/>
  <c r="BA59" i="12"/>
  <c r="AX59" i="12"/>
  <c r="AW59" i="12"/>
  <c r="AS59" i="12"/>
  <c r="BB58" i="12"/>
  <c r="BA58" i="12"/>
  <c r="AX58" i="12"/>
  <c r="AW58" i="12"/>
  <c r="AS58" i="12"/>
  <c r="BB57" i="12"/>
  <c r="BA57" i="12"/>
  <c r="AX57" i="12"/>
  <c r="AW57" i="12"/>
  <c r="AS57" i="12"/>
  <c r="BB56" i="12"/>
  <c r="BA56" i="12"/>
  <c r="AX56" i="12"/>
  <c r="AW56" i="12"/>
  <c r="AS56" i="12"/>
  <c r="BB55" i="12"/>
  <c r="BA55" i="12"/>
  <c r="AX55" i="12"/>
  <c r="AW55" i="12"/>
  <c r="AS55" i="12"/>
  <c r="BB54" i="12"/>
  <c r="BA54" i="12"/>
  <c r="AX54" i="12"/>
  <c r="AW54" i="12"/>
  <c r="AS54" i="12"/>
  <c r="BB53" i="12"/>
  <c r="BA53" i="12"/>
  <c r="AX53" i="12"/>
  <c r="AW53" i="12"/>
  <c r="AS53" i="12"/>
  <c r="BB52" i="12"/>
  <c r="BA52" i="12"/>
  <c r="AX52" i="12"/>
  <c r="AW52" i="12"/>
  <c r="AS52" i="12"/>
  <c r="BB51" i="12"/>
  <c r="BA51" i="12"/>
  <c r="AX51" i="12"/>
  <c r="AW51" i="12"/>
  <c r="AS51" i="12"/>
  <c r="BB50" i="12"/>
  <c r="BA50" i="12"/>
  <c r="AX50" i="12"/>
  <c r="AW50" i="12"/>
  <c r="AY50" i="12" s="1"/>
  <c r="AS50" i="12"/>
  <c r="BB49" i="12"/>
  <c r="BA49" i="12"/>
  <c r="AX49" i="12"/>
  <c r="AW49" i="12"/>
  <c r="AS49" i="12"/>
  <c r="BB48" i="12"/>
  <c r="BA48" i="12"/>
  <c r="AX48" i="12"/>
  <c r="AW48" i="12"/>
  <c r="AS48" i="12"/>
  <c r="BB47" i="12"/>
  <c r="BA47" i="12"/>
  <c r="AX47" i="12"/>
  <c r="AW47" i="12"/>
  <c r="AS47" i="12"/>
  <c r="BB46" i="12"/>
  <c r="BA46" i="12"/>
  <c r="AX46" i="12"/>
  <c r="AW46" i="12"/>
  <c r="AS46" i="12"/>
  <c r="BB45" i="12"/>
  <c r="BA45" i="12"/>
  <c r="AX45" i="12"/>
  <c r="AW45" i="12"/>
  <c r="AS45" i="12"/>
  <c r="BB44" i="12"/>
  <c r="BA44" i="12"/>
  <c r="AX44" i="12"/>
  <c r="AW44" i="12"/>
  <c r="AS44" i="12"/>
  <c r="BB43" i="12"/>
  <c r="BA43" i="12"/>
  <c r="AX43" i="12"/>
  <c r="AW43" i="12"/>
  <c r="AS43" i="12"/>
  <c r="BB42" i="12"/>
  <c r="BA42" i="12"/>
  <c r="AX42" i="12"/>
  <c r="AW42" i="12"/>
  <c r="AS42" i="12"/>
  <c r="BB41" i="12"/>
  <c r="BA41" i="12"/>
  <c r="AX41" i="12"/>
  <c r="AW41" i="12"/>
  <c r="AS41" i="12"/>
  <c r="BB40" i="12"/>
  <c r="BA40" i="12"/>
  <c r="BC40" i="12" s="1"/>
  <c r="AX40" i="12"/>
  <c r="AW40" i="12"/>
  <c r="AS40" i="12"/>
  <c r="BB39" i="12"/>
  <c r="BA39" i="12"/>
  <c r="AX39" i="12"/>
  <c r="AW39" i="12"/>
  <c r="AS39" i="12"/>
  <c r="BB38" i="12"/>
  <c r="BA38" i="12"/>
  <c r="AX38" i="12"/>
  <c r="AW38" i="12"/>
  <c r="AS38" i="12"/>
  <c r="BB37" i="12"/>
  <c r="BA37" i="12"/>
  <c r="AX37" i="12"/>
  <c r="AW37" i="12"/>
  <c r="AS37" i="12"/>
  <c r="BB36" i="12"/>
  <c r="BA36" i="12"/>
  <c r="AX36" i="12"/>
  <c r="AW36" i="12"/>
  <c r="AS36" i="12"/>
  <c r="BB35" i="12"/>
  <c r="BA35" i="12"/>
  <c r="AX35" i="12"/>
  <c r="AW35" i="12"/>
  <c r="AS35" i="12"/>
  <c r="BB34" i="12"/>
  <c r="BA34" i="12"/>
  <c r="AX34" i="12"/>
  <c r="AW34" i="12"/>
  <c r="AY34" i="12" s="1"/>
  <c r="AS34" i="12"/>
  <c r="BB33" i="12"/>
  <c r="BA33" i="12"/>
  <c r="AX33" i="12"/>
  <c r="AW33" i="12"/>
  <c r="AS33" i="12"/>
  <c r="BB32" i="12"/>
  <c r="BA32" i="12"/>
  <c r="AX32" i="12"/>
  <c r="AW32" i="12"/>
  <c r="AS32" i="12"/>
  <c r="BB31" i="12"/>
  <c r="BA31" i="12"/>
  <c r="AX31" i="12"/>
  <c r="AW31" i="12"/>
  <c r="AS31" i="12"/>
  <c r="BB30" i="12"/>
  <c r="BA30" i="12"/>
  <c r="AX30" i="12"/>
  <c r="AW30" i="12"/>
  <c r="AS30" i="12"/>
  <c r="BB29" i="12"/>
  <c r="BA29" i="12"/>
  <c r="AX29" i="12"/>
  <c r="AW29" i="12"/>
  <c r="AS29" i="12"/>
  <c r="BB28" i="12"/>
  <c r="BA28" i="12"/>
  <c r="AX28" i="12"/>
  <c r="AW28" i="12"/>
  <c r="AS28" i="12"/>
  <c r="BB27" i="12"/>
  <c r="BA27" i="12"/>
  <c r="AX27" i="12"/>
  <c r="AW27" i="12"/>
  <c r="AS27" i="12"/>
  <c r="BB26" i="12"/>
  <c r="BA26" i="12"/>
  <c r="AX26" i="12"/>
  <c r="AW26" i="12"/>
  <c r="AS26" i="12"/>
  <c r="BB25" i="12"/>
  <c r="BA25" i="12"/>
  <c r="AX25" i="12"/>
  <c r="AW25" i="12"/>
  <c r="AS25" i="12"/>
  <c r="BB24" i="12"/>
  <c r="BA24" i="12"/>
  <c r="AX24" i="12"/>
  <c r="AW24" i="12"/>
  <c r="AS24" i="12"/>
  <c r="BB23" i="12"/>
  <c r="BA23" i="12"/>
  <c r="AX23" i="12"/>
  <c r="AW23" i="12"/>
  <c r="AS23" i="12"/>
  <c r="BB22" i="12"/>
  <c r="BA22" i="12"/>
  <c r="AX22" i="12"/>
  <c r="AW22" i="12"/>
  <c r="AS22" i="12"/>
  <c r="BB21" i="12"/>
  <c r="BA21" i="12"/>
  <c r="AX21" i="12"/>
  <c r="AW21" i="12"/>
  <c r="AS21" i="12"/>
  <c r="BB20" i="12"/>
  <c r="BA20" i="12"/>
  <c r="AX20" i="12"/>
  <c r="AW20" i="12"/>
  <c r="AS20" i="12"/>
  <c r="BB19" i="12"/>
  <c r="BA19" i="12"/>
  <c r="AX19" i="12"/>
  <c r="AW19" i="12"/>
  <c r="AS19" i="12"/>
  <c r="BB18" i="12"/>
  <c r="BA18" i="12"/>
  <c r="AX18" i="12"/>
  <c r="AW18" i="12"/>
  <c r="AY18" i="12" s="1"/>
  <c r="AS18" i="12"/>
  <c r="BB17" i="12"/>
  <c r="BA17" i="12"/>
  <c r="AX17" i="12"/>
  <c r="AW17" i="12"/>
  <c r="AS17" i="12"/>
  <c r="BB16" i="12"/>
  <c r="BA16" i="12"/>
  <c r="AX16" i="12"/>
  <c r="AW16" i="12"/>
  <c r="AS16" i="12"/>
  <c r="BB15" i="12"/>
  <c r="BA15" i="12"/>
  <c r="AX15" i="12"/>
  <c r="AW15" i="12"/>
  <c r="AS15" i="12"/>
  <c r="BB14" i="12"/>
  <c r="BA14" i="12"/>
  <c r="AX14" i="12"/>
  <c r="AW14" i="12"/>
  <c r="AS14" i="12"/>
  <c r="BB13" i="12"/>
  <c r="BA13" i="12"/>
  <c r="AX13" i="12"/>
  <c r="AW13" i="12"/>
  <c r="AS13" i="12"/>
  <c r="BB12" i="12"/>
  <c r="BA12" i="12"/>
  <c r="AX12" i="12"/>
  <c r="AW12" i="12"/>
  <c r="AS12" i="12"/>
  <c r="BB11" i="12"/>
  <c r="BA11" i="12"/>
  <c r="AX11" i="12"/>
  <c r="AW11" i="12"/>
  <c r="AS11" i="12"/>
  <c r="BB10" i="12"/>
  <c r="BA10" i="12"/>
  <c r="AX10" i="12"/>
  <c r="AW10" i="12"/>
  <c r="AS10" i="12"/>
  <c r="BB9" i="12"/>
  <c r="BA9" i="12"/>
  <c r="AX9" i="12"/>
  <c r="AW9" i="12"/>
  <c r="AS9" i="12"/>
  <c r="BB8" i="12"/>
  <c r="BA8" i="12"/>
  <c r="AX8" i="12"/>
  <c r="AW8" i="12"/>
  <c r="AS8" i="12"/>
  <c r="BB7" i="12"/>
  <c r="BA7" i="12"/>
  <c r="AX7" i="12"/>
  <c r="AW7" i="12"/>
  <c r="AS7" i="12"/>
  <c r="BB6" i="12"/>
  <c r="BA6" i="12"/>
  <c r="AX6" i="12"/>
  <c r="AW6" i="12"/>
  <c r="AS6" i="12"/>
  <c r="BB5" i="12"/>
  <c r="BA5" i="12"/>
  <c r="AX5" i="12"/>
  <c r="AW5" i="12"/>
  <c r="AS5" i="12"/>
  <c r="BB4" i="12"/>
  <c r="BA4" i="12"/>
  <c r="AX4" i="12"/>
  <c r="AW4" i="12"/>
  <c r="AS4" i="12"/>
  <c r="BB3" i="12"/>
  <c r="BA3" i="12"/>
  <c r="AX3" i="12"/>
  <c r="AW3" i="12"/>
  <c r="AS3" i="12"/>
  <c r="M165" i="12"/>
  <c r="N165" i="12" s="1"/>
  <c r="M164" i="12"/>
  <c r="N164" i="12" s="1"/>
  <c r="M163" i="12"/>
  <c r="N163" i="12" s="1"/>
  <c r="M162" i="12"/>
  <c r="N162" i="12" s="1"/>
  <c r="M161" i="12"/>
  <c r="N161" i="12" s="1"/>
  <c r="M160" i="12"/>
  <c r="N160" i="12" s="1"/>
  <c r="M159" i="12"/>
  <c r="N159" i="12" s="1"/>
  <c r="M158" i="12"/>
  <c r="N158" i="12" s="1"/>
  <c r="M157" i="12"/>
  <c r="N157" i="12" s="1"/>
  <c r="M156" i="12"/>
  <c r="N156" i="12" s="1"/>
  <c r="M155" i="12"/>
  <c r="N155" i="12" s="1"/>
  <c r="M154" i="12"/>
  <c r="N154" i="12" s="1"/>
  <c r="M153" i="12"/>
  <c r="N153" i="12" s="1"/>
  <c r="M152" i="12"/>
  <c r="N152" i="12" s="1"/>
  <c r="M151" i="12"/>
  <c r="N151" i="12" s="1"/>
  <c r="M150" i="12"/>
  <c r="N150" i="12" s="1"/>
  <c r="M149" i="12"/>
  <c r="N149" i="12" s="1"/>
  <c r="M148" i="12"/>
  <c r="N148" i="12" s="1"/>
  <c r="M147" i="12"/>
  <c r="N147" i="12" s="1"/>
  <c r="M146" i="12"/>
  <c r="N146" i="12" s="1"/>
  <c r="M145" i="12"/>
  <c r="N145" i="12" s="1"/>
  <c r="M144" i="12"/>
  <c r="N144" i="12" s="1"/>
  <c r="M143" i="12"/>
  <c r="N143" i="12" s="1"/>
  <c r="M142" i="12"/>
  <c r="N142" i="12" s="1"/>
  <c r="M141" i="12"/>
  <c r="N141" i="12" s="1"/>
  <c r="M140" i="12"/>
  <c r="N140" i="12" s="1"/>
  <c r="M139" i="12"/>
  <c r="N139" i="12" s="1"/>
  <c r="M138" i="12"/>
  <c r="N138" i="12" s="1"/>
  <c r="M137" i="12"/>
  <c r="N137" i="12" s="1"/>
  <c r="M136" i="12"/>
  <c r="N136" i="12" s="1"/>
  <c r="M135" i="12"/>
  <c r="N135" i="12" s="1"/>
  <c r="M134" i="12"/>
  <c r="N134" i="12" s="1"/>
  <c r="M133" i="12"/>
  <c r="N133" i="12" s="1"/>
  <c r="M132" i="12"/>
  <c r="N132" i="12" s="1"/>
  <c r="M131" i="12"/>
  <c r="N131" i="12" s="1"/>
  <c r="M130" i="12"/>
  <c r="N130" i="12" s="1"/>
  <c r="M129" i="12"/>
  <c r="N129" i="12" s="1"/>
  <c r="M128" i="12"/>
  <c r="N128" i="12" s="1"/>
  <c r="M127" i="12"/>
  <c r="N127" i="12" s="1"/>
  <c r="M126" i="12"/>
  <c r="N126" i="12" s="1"/>
  <c r="M125" i="12"/>
  <c r="N125" i="12" s="1"/>
  <c r="M124" i="12"/>
  <c r="N124" i="12" s="1"/>
  <c r="M123" i="12"/>
  <c r="N123" i="12" s="1"/>
  <c r="M122" i="12"/>
  <c r="N122" i="12" s="1"/>
  <c r="M121" i="12"/>
  <c r="N121" i="12" s="1"/>
  <c r="M120" i="12"/>
  <c r="N120" i="12" s="1"/>
  <c r="M119" i="12"/>
  <c r="N119" i="12" s="1"/>
  <c r="M118" i="12"/>
  <c r="N118" i="12" s="1"/>
  <c r="M117" i="12"/>
  <c r="N117" i="12" s="1"/>
  <c r="M116" i="12"/>
  <c r="N116" i="12" s="1"/>
  <c r="M115" i="12"/>
  <c r="N115" i="12" s="1"/>
  <c r="M114" i="12"/>
  <c r="N114" i="12" s="1"/>
  <c r="M113" i="12"/>
  <c r="N113" i="12" s="1"/>
  <c r="M112" i="12"/>
  <c r="N112" i="12" s="1"/>
  <c r="M111" i="12"/>
  <c r="N111" i="12" s="1"/>
  <c r="M110" i="12"/>
  <c r="N110" i="12" s="1"/>
  <c r="M109" i="12"/>
  <c r="N109" i="12" s="1"/>
  <c r="M108" i="12"/>
  <c r="N108" i="12" s="1"/>
  <c r="M107" i="12"/>
  <c r="N107" i="12" s="1"/>
  <c r="M106" i="12"/>
  <c r="N106" i="12" s="1"/>
  <c r="M105" i="12"/>
  <c r="N105" i="12" s="1"/>
  <c r="M104" i="12"/>
  <c r="N104" i="12" s="1"/>
  <c r="M103" i="12"/>
  <c r="N103" i="12" s="1"/>
  <c r="M102" i="12"/>
  <c r="N102" i="12" s="1"/>
  <c r="M101" i="12"/>
  <c r="N101" i="12" s="1"/>
  <c r="M100" i="12"/>
  <c r="N100" i="12" s="1"/>
  <c r="M99" i="12"/>
  <c r="N99" i="12" s="1"/>
  <c r="M98" i="12"/>
  <c r="N98" i="12" s="1"/>
  <c r="M97" i="12"/>
  <c r="N97" i="12" s="1"/>
  <c r="M96" i="12"/>
  <c r="N96" i="12" s="1"/>
  <c r="M95" i="12"/>
  <c r="N95" i="12" s="1"/>
  <c r="M94" i="12"/>
  <c r="N94" i="12" s="1"/>
  <c r="M93" i="12"/>
  <c r="N93" i="12" s="1"/>
  <c r="M92" i="12"/>
  <c r="N92" i="12" s="1"/>
  <c r="M91" i="12"/>
  <c r="N91" i="12" s="1"/>
  <c r="M90" i="12"/>
  <c r="N90" i="12" s="1"/>
  <c r="M89" i="12"/>
  <c r="N89" i="12" s="1"/>
  <c r="M88" i="12"/>
  <c r="N88" i="12" s="1"/>
  <c r="M87" i="12"/>
  <c r="N87" i="12" s="1"/>
  <c r="M86" i="12"/>
  <c r="N86" i="12" s="1"/>
  <c r="M85" i="12"/>
  <c r="N85" i="12" s="1"/>
  <c r="M84" i="12"/>
  <c r="N84" i="12" s="1"/>
  <c r="M83" i="12"/>
  <c r="N83" i="12" s="1"/>
  <c r="M82" i="12"/>
  <c r="N82" i="12" s="1"/>
  <c r="M81" i="12"/>
  <c r="N81" i="12" s="1"/>
  <c r="M80" i="12"/>
  <c r="N80" i="12" s="1"/>
  <c r="M79" i="12"/>
  <c r="N79" i="12" s="1"/>
  <c r="M78" i="12"/>
  <c r="N78" i="12" s="1"/>
  <c r="M77" i="12"/>
  <c r="N77" i="12" s="1"/>
  <c r="M76" i="12"/>
  <c r="N76" i="12" s="1"/>
  <c r="M75" i="12"/>
  <c r="N75" i="12" s="1"/>
  <c r="M74" i="12"/>
  <c r="N74" i="12" s="1"/>
  <c r="M73" i="12"/>
  <c r="N73" i="12" s="1"/>
  <c r="M72" i="12"/>
  <c r="N72" i="12" s="1"/>
  <c r="M71" i="12"/>
  <c r="N71" i="12" s="1"/>
  <c r="M70" i="12"/>
  <c r="N70" i="12" s="1"/>
  <c r="M69" i="12"/>
  <c r="N69" i="12" s="1"/>
  <c r="M68" i="12"/>
  <c r="N68" i="12" s="1"/>
  <c r="M67" i="12"/>
  <c r="N67" i="12" s="1"/>
  <c r="M66" i="12"/>
  <c r="N66" i="12" s="1"/>
  <c r="M65" i="12"/>
  <c r="N65" i="12" s="1"/>
  <c r="M64" i="12"/>
  <c r="N64" i="12" s="1"/>
  <c r="M63" i="12"/>
  <c r="N63" i="12" s="1"/>
  <c r="M62" i="12"/>
  <c r="N62" i="12" s="1"/>
  <c r="M61" i="12"/>
  <c r="N61" i="12" s="1"/>
  <c r="M60" i="12"/>
  <c r="N60" i="12" s="1"/>
  <c r="M59" i="12"/>
  <c r="N59" i="12" s="1"/>
  <c r="M58" i="12"/>
  <c r="N58" i="12" s="1"/>
  <c r="M57" i="12"/>
  <c r="N57" i="12" s="1"/>
  <c r="M56" i="12"/>
  <c r="N56" i="12" s="1"/>
  <c r="M55" i="12"/>
  <c r="N55" i="12" s="1"/>
  <c r="M54" i="12"/>
  <c r="N54" i="12" s="1"/>
  <c r="M53" i="12"/>
  <c r="N53" i="12" s="1"/>
  <c r="M52" i="12"/>
  <c r="N52" i="12" s="1"/>
  <c r="M51" i="12"/>
  <c r="N51" i="12" s="1"/>
  <c r="M50" i="12"/>
  <c r="N50" i="12" s="1"/>
  <c r="M49" i="12"/>
  <c r="N49" i="12" s="1"/>
  <c r="M48" i="12"/>
  <c r="N48" i="12" s="1"/>
  <c r="M47" i="12"/>
  <c r="N47" i="12" s="1"/>
  <c r="M46" i="12"/>
  <c r="N46" i="12" s="1"/>
  <c r="M45" i="12"/>
  <c r="N45" i="12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N38" i="12" s="1"/>
  <c r="M37" i="12"/>
  <c r="N37" i="12" s="1"/>
  <c r="M36" i="12"/>
  <c r="N36" i="12" s="1"/>
  <c r="M35" i="12"/>
  <c r="N35" i="12" s="1"/>
  <c r="M34" i="12"/>
  <c r="N34" i="12" s="1"/>
  <c r="M33" i="12"/>
  <c r="N33" i="12" s="1"/>
  <c r="M32" i="12"/>
  <c r="N32" i="12" s="1"/>
  <c r="M31" i="12"/>
  <c r="N31" i="12" s="1"/>
  <c r="M30" i="12"/>
  <c r="N30" i="12" s="1"/>
  <c r="M29" i="12"/>
  <c r="N29" i="12" s="1"/>
  <c r="M28" i="12"/>
  <c r="N28" i="12" s="1"/>
  <c r="M27" i="12"/>
  <c r="N27" i="12" s="1"/>
  <c r="M26" i="12"/>
  <c r="N26" i="12" s="1"/>
  <c r="M25" i="12"/>
  <c r="N25" i="12" s="1"/>
  <c r="M24" i="12"/>
  <c r="N24" i="12" s="1"/>
  <c r="M23" i="12"/>
  <c r="N23" i="12" s="1"/>
  <c r="M22" i="12"/>
  <c r="N22" i="12" s="1"/>
  <c r="M21" i="12"/>
  <c r="N21" i="12" s="1"/>
  <c r="M20" i="12"/>
  <c r="N20" i="12" s="1"/>
  <c r="M19" i="12"/>
  <c r="N19" i="12" s="1"/>
  <c r="M18" i="12"/>
  <c r="N18" i="12" s="1"/>
  <c r="M17" i="12"/>
  <c r="N17" i="12" s="1"/>
  <c r="M16" i="12"/>
  <c r="N16" i="12" s="1"/>
  <c r="M15" i="12"/>
  <c r="N15" i="12" s="1"/>
  <c r="M14" i="12"/>
  <c r="N14" i="12" s="1"/>
  <c r="M13" i="12"/>
  <c r="N13" i="12" s="1"/>
  <c r="M12" i="12"/>
  <c r="N12" i="12" s="1"/>
  <c r="M11" i="12"/>
  <c r="N11" i="12" s="1"/>
  <c r="M10" i="12"/>
  <c r="M9" i="12"/>
  <c r="M8" i="12"/>
  <c r="N8" i="12" s="1"/>
  <c r="M7" i="12"/>
  <c r="N7" i="12" s="1"/>
  <c r="M6" i="12"/>
  <c r="M5" i="12"/>
  <c r="N5" i="12" s="1"/>
  <c r="M4" i="12"/>
  <c r="M3" i="12"/>
  <c r="N3" i="12" s="1"/>
  <c r="DA3" i="12" s="1"/>
  <c r="C166" i="12"/>
  <c r="DS168" i="12" s="1"/>
  <c r="B166" i="12"/>
  <c r="M2" i="12"/>
  <c r="N2" i="12" s="1"/>
  <c r="DW2" i="12"/>
  <c r="C176" i="12"/>
  <c r="AS2" i="12"/>
  <c r="AW2" i="12"/>
  <c r="AX2" i="12"/>
  <c r="BA2" i="12"/>
  <c r="BB2" i="12"/>
  <c r="D166" i="12"/>
  <c r="E166" i="12"/>
  <c r="DN7" i="12" s="1"/>
  <c r="K166" i="12"/>
  <c r="E167" i="12"/>
  <c r="DO2" i="12"/>
  <c r="DL2" i="12"/>
  <c r="CF169" i="12"/>
  <c r="C175" i="12"/>
  <c r="D174" i="12"/>
  <c r="D173" i="12"/>
  <c r="F173" i="12" s="1"/>
  <c r="D172" i="12"/>
  <c r="D171" i="12"/>
  <c r="K167" i="12"/>
  <c r="CG2" i="12"/>
  <c r="CR2" i="12" s="1"/>
  <c r="DM2" i="12" s="1"/>
  <c r="BC4" i="12" l="1"/>
  <c r="AY6" i="12"/>
  <c r="AY14" i="12"/>
  <c r="BC20" i="12"/>
  <c r="AY22" i="12"/>
  <c r="BC52" i="12"/>
  <c r="BC116" i="12"/>
  <c r="BC124" i="12"/>
  <c r="BC132" i="12"/>
  <c r="BC156" i="12"/>
  <c r="BC164" i="12"/>
  <c r="AY4" i="12"/>
  <c r="BC10" i="12"/>
  <c r="AY12" i="12"/>
  <c r="BC18" i="12"/>
  <c r="AY20" i="12"/>
  <c r="BC26" i="12"/>
  <c r="AY28" i="12"/>
  <c r="BC34" i="12"/>
  <c r="AY36" i="12"/>
  <c r="BC42" i="12"/>
  <c r="AY44" i="12"/>
  <c r="BC114" i="12"/>
  <c r="BC138" i="12"/>
  <c r="AY140" i="12"/>
  <c r="AY156" i="12"/>
  <c r="BC162" i="12"/>
  <c r="AY164" i="12"/>
  <c r="BC145" i="12"/>
  <c r="AY147" i="12"/>
  <c r="AY155" i="12"/>
  <c r="AY110" i="12"/>
  <c r="BC61" i="12"/>
  <c r="AY63" i="12"/>
  <c r="BC69" i="12"/>
  <c r="AY71" i="12"/>
  <c r="AY79" i="12"/>
  <c r="BC85" i="12"/>
  <c r="BC101" i="12"/>
  <c r="BC109" i="12"/>
  <c r="AY127" i="12"/>
  <c r="AY135" i="12"/>
  <c r="BC149" i="12"/>
  <c r="AY151" i="12"/>
  <c r="BC157" i="12"/>
  <c r="AY159" i="12"/>
  <c r="BC165" i="12"/>
  <c r="BC65" i="12"/>
  <c r="AY67" i="12"/>
  <c r="BC73" i="12"/>
  <c r="BC105" i="12"/>
  <c r="BC54" i="12"/>
  <c r="AY56" i="12"/>
  <c r="BC62" i="12"/>
  <c r="BC70" i="12"/>
  <c r="BC110" i="12"/>
  <c r="AY37" i="12"/>
  <c r="BC43" i="12"/>
  <c r="AY45" i="12"/>
  <c r="BC51" i="12"/>
  <c r="AY53" i="12"/>
  <c r="BC59" i="12"/>
  <c r="BC67" i="12"/>
  <c r="AY69" i="12"/>
  <c r="AY77" i="12"/>
  <c r="BC83" i="12"/>
  <c r="AY85" i="12"/>
  <c r="AY109" i="12"/>
  <c r="BC155" i="12"/>
  <c r="AY157" i="12"/>
  <c r="AY165" i="12"/>
  <c r="AY89" i="12"/>
  <c r="AY126" i="12"/>
  <c r="AY134" i="12"/>
  <c r="BC140" i="12"/>
  <c r="AY72" i="12"/>
  <c r="AY80" i="12"/>
  <c r="AY112" i="12"/>
  <c r="BC126" i="12"/>
  <c r="BC142" i="12"/>
  <c r="AY17" i="12"/>
  <c r="BC23" i="12"/>
  <c r="AY25" i="12"/>
  <c r="AY33" i="12"/>
  <c r="AY49" i="12"/>
  <c r="BC58" i="12"/>
  <c r="AY60" i="12"/>
  <c r="BC158" i="12"/>
  <c r="AY148" i="12"/>
  <c r="BC154" i="12"/>
  <c r="AY99" i="12"/>
  <c r="BC76" i="12"/>
  <c r="AY29" i="12"/>
  <c r="BC94" i="12"/>
  <c r="BC148" i="12"/>
  <c r="AY150" i="12"/>
  <c r="BC13" i="12"/>
  <c r="AY15" i="12"/>
  <c r="BC21" i="12"/>
  <c r="BC29" i="12"/>
  <c r="AY31" i="12"/>
  <c r="BC37" i="12"/>
  <c r="BC45" i="12"/>
  <c r="AY47" i="12"/>
  <c r="BC64" i="12"/>
  <c r="AY66" i="12"/>
  <c r="BC72" i="12"/>
  <c r="AY82" i="12"/>
  <c r="AY115" i="12"/>
  <c r="BC121" i="12"/>
  <c r="AY5" i="12"/>
  <c r="BC11" i="12"/>
  <c r="AY13" i="12"/>
  <c r="BC19" i="12"/>
  <c r="AY21" i="12"/>
  <c r="BC27" i="12"/>
  <c r="BC30" i="12"/>
  <c r="AY32" i="12"/>
  <c r="BC46" i="12"/>
  <c r="AY48" i="12"/>
  <c r="BC57" i="12"/>
  <c r="AY59" i="12"/>
  <c r="BC68" i="12"/>
  <c r="AY70" i="12"/>
  <c r="AY78" i="12"/>
  <c r="BC84" i="12"/>
  <c r="BC117" i="12"/>
  <c r="AY119" i="12"/>
  <c r="AY125" i="12"/>
  <c r="BC131" i="12"/>
  <c r="AY133" i="12"/>
  <c r="BC139" i="12"/>
  <c r="AY141" i="12"/>
  <c r="AY144" i="12"/>
  <c r="BC161" i="12"/>
  <c r="AY163" i="12"/>
  <c r="N9" i="12"/>
  <c r="DA9" i="12" s="1"/>
  <c r="AY75" i="12"/>
  <c r="AY116" i="12"/>
  <c r="BC128" i="12"/>
  <c r="AY130" i="12"/>
  <c r="BC136" i="12"/>
  <c r="AY138" i="12"/>
  <c r="AY149" i="12"/>
  <c r="AY160" i="12"/>
  <c r="AY96" i="12"/>
  <c r="BC102" i="12"/>
  <c r="AY104" i="12"/>
  <c r="BC133" i="12"/>
  <c r="BC152" i="12"/>
  <c r="AY93" i="12"/>
  <c r="BC130" i="12"/>
  <c r="BC160" i="12"/>
  <c r="AY55" i="12"/>
  <c r="BC88" i="12"/>
  <c r="BC104" i="12"/>
  <c r="BC127" i="12"/>
  <c r="BC146" i="12"/>
  <c r="N6" i="12"/>
  <c r="BZ6" i="12" s="1"/>
  <c r="AY7" i="12"/>
  <c r="AY3" i="12"/>
  <c r="AY11" i="12"/>
  <c r="BC17" i="12"/>
  <c r="BC36" i="12"/>
  <c r="AY38" i="12"/>
  <c r="BC66" i="12"/>
  <c r="AY68" i="12"/>
  <c r="BC74" i="12"/>
  <c r="BC82" i="12"/>
  <c r="AY84" i="12"/>
  <c r="BC98" i="12"/>
  <c r="BC106" i="12"/>
  <c r="AY114" i="12"/>
  <c r="BC115" i="12"/>
  <c r="BC129" i="12"/>
  <c r="AY131" i="12"/>
  <c r="BC137" i="12"/>
  <c r="AY139" i="12"/>
  <c r="BC78" i="12"/>
  <c r="BC6" i="12"/>
  <c r="AY8" i="12"/>
  <c r="BC14" i="12"/>
  <c r="AY16" i="12"/>
  <c r="BC22" i="12"/>
  <c r="AY24" i="12"/>
  <c r="BC33" i="12"/>
  <c r="AY35" i="12"/>
  <c r="BC41" i="12"/>
  <c r="BC60" i="12"/>
  <c r="AY62" i="12"/>
  <c r="BC63" i="12"/>
  <c r="AY65" i="12"/>
  <c r="BC71" i="12"/>
  <c r="AY73" i="12"/>
  <c r="BC79" i="12"/>
  <c r="AY81" i="12"/>
  <c r="BC103" i="12"/>
  <c r="AY105" i="12"/>
  <c r="BC120" i="12"/>
  <c r="BC123" i="12"/>
  <c r="AY128" i="12"/>
  <c r="AY136" i="12"/>
  <c r="AY158" i="12"/>
  <c r="N4" i="12"/>
  <c r="CM4" i="12" s="1"/>
  <c r="N10" i="12"/>
  <c r="CM10" i="12" s="1"/>
  <c r="DA147" i="12"/>
  <c r="CZ147" i="12"/>
  <c r="BZ147" i="12"/>
  <c r="CY147" i="12"/>
  <c r="BY147" i="12"/>
  <c r="CK147" i="12"/>
  <c r="CL147" i="12"/>
  <c r="BX147" i="12"/>
  <c r="CM147" i="12"/>
  <c r="CN147" i="12"/>
  <c r="BW147" i="12"/>
  <c r="BR147" i="12"/>
  <c r="CX147" i="12"/>
  <c r="CM71" i="12"/>
  <c r="BR71" i="12"/>
  <c r="CL71" i="12"/>
  <c r="CK71" i="12"/>
  <c r="CN71" i="12"/>
  <c r="BW71" i="12"/>
  <c r="CX71" i="12"/>
  <c r="BZ71" i="12"/>
  <c r="CY71" i="12"/>
  <c r="BY71" i="12"/>
  <c r="BX71" i="12"/>
  <c r="DA71" i="12"/>
  <c r="CZ71" i="12"/>
  <c r="CK104" i="12"/>
  <c r="DA104" i="12"/>
  <c r="CM104" i="12"/>
  <c r="CZ104" i="12"/>
  <c r="BX104" i="12"/>
  <c r="CY104" i="12"/>
  <c r="BW104" i="12"/>
  <c r="CX104" i="12"/>
  <c r="BR104" i="12"/>
  <c r="BY104" i="12"/>
  <c r="CN104" i="12"/>
  <c r="CL104" i="12"/>
  <c r="BZ104" i="12"/>
  <c r="CN7" i="12"/>
  <c r="BW7" i="12"/>
  <c r="DA7" i="12"/>
  <c r="BZ7" i="12"/>
  <c r="CZ7" i="12"/>
  <c r="BY7" i="12"/>
  <c r="CY7" i="12"/>
  <c r="BX7" i="12"/>
  <c r="CX7" i="12"/>
  <c r="CM7" i="12"/>
  <c r="CL7" i="12"/>
  <c r="CK7" i="12"/>
  <c r="BR7" i="12"/>
  <c r="CK11" i="12"/>
  <c r="DA11" i="12"/>
  <c r="CZ11" i="12"/>
  <c r="BZ11" i="12"/>
  <c r="CL11" i="12"/>
  <c r="CM11" i="12"/>
  <c r="BY11" i="12"/>
  <c r="CN11" i="12"/>
  <c r="BW11" i="12"/>
  <c r="BR11" i="12"/>
  <c r="CY11" i="12"/>
  <c r="CX11" i="12"/>
  <c r="BX11" i="12"/>
  <c r="CY19" i="12"/>
  <c r="BY19" i="12"/>
  <c r="CX19" i="12"/>
  <c r="BX19" i="12"/>
  <c r="CN19" i="12"/>
  <c r="BW19" i="12"/>
  <c r="CZ19" i="12"/>
  <c r="BZ19" i="12"/>
  <c r="DA19" i="12"/>
  <c r="CM19" i="12"/>
  <c r="CL19" i="12"/>
  <c r="CK19" i="12"/>
  <c r="BR19" i="12"/>
  <c r="CK76" i="12"/>
  <c r="DA76" i="12"/>
  <c r="CZ76" i="12"/>
  <c r="BZ76" i="12"/>
  <c r="CL76" i="12"/>
  <c r="CN76" i="12"/>
  <c r="CM76" i="12"/>
  <c r="CX76" i="12"/>
  <c r="BR76" i="12"/>
  <c r="CY76" i="12"/>
  <c r="BY76" i="12"/>
  <c r="BX76" i="12"/>
  <c r="BW76" i="12"/>
  <c r="CY108" i="12"/>
  <c r="BY108" i="12"/>
  <c r="CX108" i="12"/>
  <c r="BX108" i="12"/>
  <c r="CN108" i="12"/>
  <c r="BW108" i="12"/>
  <c r="CZ108" i="12"/>
  <c r="BZ108" i="12"/>
  <c r="CK108" i="12"/>
  <c r="BR108" i="12"/>
  <c r="CL108" i="12"/>
  <c r="CM108" i="12"/>
  <c r="DA108" i="12"/>
  <c r="CN140" i="12"/>
  <c r="BW140" i="12"/>
  <c r="CM140" i="12"/>
  <c r="BR140" i="12"/>
  <c r="CL140" i="12"/>
  <c r="CX140" i="12"/>
  <c r="BX140" i="12"/>
  <c r="CK140" i="12"/>
  <c r="BZ140" i="12"/>
  <c r="CY140" i="12"/>
  <c r="DA140" i="12"/>
  <c r="CZ140" i="12"/>
  <c r="BY140" i="12"/>
  <c r="CX83" i="12"/>
  <c r="BX83" i="12"/>
  <c r="CN83" i="12"/>
  <c r="BW83" i="12"/>
  <c r="CM83" i="12"/>
  <c r="BR83" i="12"/>
  <c r="CY83" i="12"/>
  <c r="BY83" i="12"/>
  <c r="DA83" i="12"/>
  <c r="CZ83" i="12"/>
  <c r="CL83" i="12"/>
  <c r="CK83" i="12"/>
  <c r="BZ83" i="12"/>
  <c r="CX103" i="12"/>
  <c r="BX103" i="12"/>
  <c r="DA103" i="12"/>
  <c r="BZ103" i="12"/>
  <c r="CZ103" i="12"/>
  <c r="BY103" i="12"/>
  <c r="CK103" i="12"/>
  <c r="BW103" i="12"/>
  <c r="BR103" i="12"/>
  <c r="CL103" i="12"/>
  <c r="CY103" i="12"/>
  <c r="CN103" i="12"/>
  <c r="CM103" i="12"/>
  <c r="DA51" i="12"/>
  <c r="CZ51" i="12"/>
  <c r="BZ51" i="12"/>
  <c r="CY51" i="12"/>
  <c r="BY51" i="12"/>
  <c r="CK51" i="12"/>
  <c r="BR51" i="12"/>
  <c r="CX51" i="12"/>
  <c r="CN51" i="12"/>
  <c r="CM51" i="12"/>
  <c r="CL51" i="12"/>
  <c r="BX51" i="12"/>
  <c r="BW51" i="12"/>
  <c r="CX92" i="12"/>
  <c r="BX92" i="12"/>
  <c r="CN92" i="12"/>
  <c r="BW92" i="12"/>
  <c r="CM92" i="12"/>
  <c r="BR92" i="12"/>
  <c r="CY92" i="12"/>
  <c r="BY92" i="12"/>
  <c r="CL92" i="12"/>
  <c r="CK92" i="12"/>
  <c r="CZ92" i="12"/>
  <c r="BZ92" i="12"/>
  <c r="DA92" i="12"/>
  <c r="CL99" i="12"/>
  <c r="CK99" i="12"/>
  <c r="DA99" i="12"/>
  <c r="CM99" i="12"/>
  <c r="BR99" i="12"/>
  <c r="CX99" i="12"/>
  <c r="CN99" i="12"/>
  <c r="CY99" i="12"/>
  <c r="BW99" i="12"/>
  <c r="CZ99" i="12"/>
  <c r="BZ99" i="12"/>
  <c r="BY99" i="12"/>
  <c r="BX99" i="12"/>
  <c r="CL131" i="12"/>
  <c r="CK131" i="12"/>
  <c r="DA131" i="12"/>
  <c r="CM131" i="12"/>
  <c r="BR131" i="12"/>
  <c r="CY131" i="12"/>
  <c r="CX131" i="12"/>
  <c r="CN131" i="12"/>
  <c r="CZ131" i="12"/>
  <c r="BW131" i="12"/>
  <c r="BX131" i="12"/>
  <c r="BZ131" i="12"/>
  <c r="BY131" i="12"/>
  <c r="CY163" i="12"/>
  <c r="BZ163" i="12"/>
  <c r="CX163" i="12"/>
  <c r="BY163" i="12"/>
  <c r="BX163" i="12"/>
  <c r="CZ163" i="12"/>
  <c r="CK163" i="12"/>
  <c r="BW163" i="12"/>
  <c r="CL163" i="12"/>
  <c r="DA163" i="12"/>
  <c r="CN163" i="12"/>
  <c r="CM163" i="12"/>
  <c r="BR163" i="12"/>
  <c r="CM115" i="12"/>
  <c r="BR115" i="12"/>
  <c r="CL115" i="12"/>
  <c r="CK115" i="12"/>
  <c r="CN115" i="12"/>
  <c r="BW115" i="12"/>
  <c r="CX115" i="12"/>
  <c r="BZ115" i="12"/>
  <c r="CY115" i="12"/>
  <c r="BY115" i="12"/>
  <c r="BX115" i="12"/>
  <c r="DA115" i="12"/>
  <c r="CZ115" i="12"/>
  <c r="CX135" i="12"/>
  <c r="BY135" i="12"/>
  <c r="BX135" i="12"/>
  <c r="CN135" i="12"/>
  <c r="BW135" i="12"/>
  <c r="CY135" i="12"/>
  <c r="BZ135" i="12"/>
  <c r="CK135" i="12"/>
  <c r="BR135" i="12"/>
  <c r="CL135" i="12"/>
  <c r="DA135" i="12"/>
  <c r="CZ135" i="12"/>
  <c r="CM135" i="12"/>
  <c r="CK43" i="12"/>
  <c r="DA43" i="12"/>
  <c r="CZ43" i="12"/>
  <c r="BZ43" i="12"/>
  <c r="CL43" i="12"/>
  <c r="CY43" i="12"/>
  <c r="BR43" i="12"/>
  <c r="CX43" i="12"/>
  <c r="CN43" i="12"/>
  <c r="CM43" i="12"/>
  <c r="BY43" i="12"/>
  <c r="BX43" i="12"/>
  <c r="BW43" i="12"/>
  <c r="CM15" i="12"/>
  <c r="BR15" i="12"/>
  <c r="CL15" i="12"/>
  <c r="DA15" i="12"/>
  <c r="CK15" i="12"/>
  <c r="CN15" i="12"/>
  <c r="BW15" i="12"/>
  <c r="BY15" i="12"/>
  <c r="BX15" i="12"/>
  <c r="CZ15" i="12"/>
  <c r="CY15" i="12"/>
  <c r="CX15" i="12"/>
  <c r="BZ15" i="12"/>
  <c r="CM156" i="12"/>
  <c r="BR156" i="12"/>
  <c r="CL156" i="12"/>
  <c r="CK156" i="12"/>
  <c r="CN156" i="12"/>
  <c r="BW156" i="12"/>
  <c r="BZ156" i="12"/>
  <c r="BY156" i="12"/>
  <c r="CX156" i="12"/>
  <c r="BX156" i="12"/>
  <c r="DA156" i="12"/>
  <c r="CZ156" i="12"/>
  <c r="CY156" i="12"/>
  <c r="DA87" i="12"/>
  <c r="CK87" i="12"/>
  <c r="CZ87" i="12"/>
  <c r="CY87" i="12"/>
  <c r="BZ87" i="12"/>
  <c r="CL87" i="12"/>
  <c r="CM87" i="12"/>
  <c r="BY87" i="12"/>
  <c r="CN87" i="12"/>
  <c r="CX87" i="12"/>
  <c r="BX87" i="12"/>
  <c r="BW87" i="12"/>
  <c r="BR87" i="12"/>
  <c r="CY119" i="12"/>
  <c r="BY119" i="12"/>
  <c r="CX119" i="12"/>
  <c r="BX119" i="12"/>
  <c r="CN119" i="12"/>
  <c r="BW119" i="12"/>
  <c r="CZ119" i="12"/>
  <c r="BZ119" i="12"/>
  <c r="DA119" i="12"/>
  <c r="BR119" i="12"/>
  <c r="CM119" i="12"/>
  <c r="CL119" i="12"/>
  <c r="CK119" i="12"/>
  <c r="CN151" i="12"/>
  <c r="BW151" i="12"/>
  <c r="CM151" i="12"/>
  <c r="BR151" i="12"/>
  <c r="CL151" i="12"/>
  <c r="CX151" i="12"/>
  <c r="BX151" i="12"/>
  <c r="BZ151" i="12"/>
  <c r="BY151" i="12"/>
  <c r="CY151" i="12"/>
  <c r="CK151" i="12"/>
  <c r="DA151" i="12"/>
  <c r="CZ151" i="12"/>
  <c r="CN27" i="12"/>
  <c r="BW27" i="12"/>
  <c r="CM27" i="12"/>
  <c r="BR27" i="12"/>
  <c r="CL27" i="12"/>
  <c r="CX27" i="12"/>
  <c r="BX27" i="12"/>
  <c r="BZ27" i="12"/>
  <c r="BY27" i="12"/>
  <c r="DA27" i="12"/>
  <c r="CZ27" i="12"/>
  <c r="CY27" i="12"/>
  <c r="CK27" i="12"/>
  <c r="DA136" i="12"/>
  <c r="CZ136" i="12"/>
  <c r="BZ136" i="12"/>
  <c r="CY136" i="12"/>
  <c r="BY136" i="12"/>
  <c r="CK136" i="12"/>
  <c r="CN136" i="12"/>
  <c r="CM136" i="12"/>
  <c r="CL136" i="12"/>
  <c r="CX136" i="12"/>
  <c r="BX136" i="12"/>
  <c r="BW136" i="12"/>
  <c r="BR136" i="12"/>
  <c r="CZ59" i="12"/>
  <c r="BZ59" i="12"/>
  <c r="CY59" i="12"/>
  <c r="BY59" i="12"/>
  <c r="CX59" i="12"/>
  <c r="BX59" i="12"/>
  <c r="DA59" i="12"/>
  <c r="BW59" i="12"/>
  <c r="BR59" i="12"/>
  <c r="CK59" i="12"/>
  <c r="CN59" i="12"/>
  <c r="CM59" i="12"/>
  <c r="CL59" i="12"/>
  <c r="CN124" i="12"/>
  <c r="BW124" i="12"/>
  <c r="CM124" i="12"/>
  <c r="BR124" i="12"/>
  <c r="CL124" i="12"/>
  <c r="CX124" i="12"/>
  <c r="BX124" i="12"/>
  <c r="BZ124" i="12"/>
  <c r="BY124" i="12"/>
  <c r="DA124" i="12"/>
  <c r="CK124" i="12"/>
  <c r="CZ124" i="12"/>
  <c r="CY124" i="12"/>
  <c r="CY39" i="12"/>
  <c r="BY39" i="12"/>
  <c r="CX39" i="12"/>
  <c r="BX39" i="12"/>
  <c r="CN39" i="12"/>
  <c r="BW39" i="12"/>
  <c r="CZ39" i="12"/>
  <c r="BZ39" i="12"/>
  <c r="BR39" i="12"/>
  <c r="DA39" i="12"/>
  <c r="CM39" i="12"/>
  <c r="CL39" i="12"/>
  <c r="CK39" i="12"/>
  <c r="CX47" i="12"/>
  <c r="CN47" i="12"/>
  <c r="BW47" i="12"/>
  <c r="CM47" i="12"/>
  <c r="BR47" i="12"/>
  <c r="CL47" i="12"/>
  <c r="CY47" i="12"/>
  <c r="BX47" i="12"/>
  <c r="CZ47" i="12"/>
  <c r="CK47" i="12"/>
  <c r="BZ47" i="12"/>
  <c r="BY47" i="12"/>
  <c r="DA47" i="12"/>
  <c r="CL68" i="12"/>
  <c r="CK68" i="12"/>
  <c r="DA68" i="12"/>
  <c r="CM68" i="12"/>
  <c r="BR68" i="12"/>
  <c r="BZ68" i="12"/>
  <c r="BY68" i="12"/>
  <c r="BX68" i="12"/>
  <c r="CN68" i="12"/>
  <c r="BW68" i="12"/>
  <c r="CZ68" i="12"/>
  <c r="CY68" i="12"/>
  <c r="CX68" i="12"/>
  <c r="CM88" i="12"/>
  <c r="BR88" i="12"/>
  <c r="CL88" i="12"/>
  <c r="CK88" i="12"/>
  <c r="CN88" i="12"/>
  <c r="BW88" i="12"/>
  <c r="DA88" i="12"/>
  <c r="CZ88" i="12"/>
  <c r="CY88" i="12"/>
  <c r="BX88" i="12"/>
  <c r="CX88" i="12"/>
  <c r="BZ88" i="12"/>
  <c r="BY88" i="12"/>
  <c r="CK120" i="12"/>
  <c r="DA120" i="12"/>
  <c r="CZ120" i="12"/>
  <c r="BZ120" i="12"/>
  <c r="CL120" i="12"/>
  <c r="CM120" i="12"/>
  <c r="BY120" i="12"/>
  <c r="CN120" i="12"/>
  <c r="BR120" i="12"/>
  <c r="BW120" i="12"/>
  <c r="CY120" i="12"/>
  <c r="CX120" i="12"/>
  <c r="BX120" i="12"/>
  <c r="CZ152" i="12"/>
  <c r="BZ152" i="12"/>
  <c r="CY152" i="12"/>
  <c r="BY152" i="12"/>
  <c r="CX152" i="12"/>
  <c r="BX152" i="12"/>
  <c r="DA152" i="12"/>
  <c r="CM152" i="12"/>
  <c r="CL152" i="12"/>
  <c r="CK152" i="12"/>
  <c r="CN152" i="12"/>
  <c r="BW152" i="12"/>
  <c r="BR152" i="12"/>
  <c r="CY25" i="12"/>
  <c r="BY25" i="12"/>
  <c r="CX25" i="12"/>
  <c r="BX25" i="12"/>
  <c r="CN25" i="12"/>
  <c r="BW25" i="12"/>
  <c r="CZ25" i="12"/>
  <c r="BZ25" i="12"/>
  <c r="BR25" i="12"/>
  <c r="DA25" i="12"/>
  <c r="CM25" i="12"/>
  <c r="CL25" i="12"/>
  <c r="CK25" i="12"/>
  <c r="CZ31" i="12"/>
  <c r="BZ31" i="12"/>
  <c r="CY31" i="12"/>
  <c r="BY31" i="12"/>
  <c r="CX31" i="12"/>
  <c r="BX31" i="12"/>
  <c r="DA31" i="12"/>
  <c r="CN31" i="12"/>
  <c r="CM31" i="12"/>
  <c r="CL31" i="12"/>
  <c r="CK31" i="12"/>
  <c r="BW31" i="12"/>
  <c r="BR31" i="12"/>
  <c r="CK57" i="12"/>
  <c r="DA57" i="12"/>
  <c r="CZ57" i="12"/>
  <c r="BZ57" i="12"/>
  <c r="CY57" i="12"/>
  <c r="BW57" i="12"/>
  <c r="CX57" i="12"/>
  <c r="BR57" i="12"/>
  <c r="CN57" i="12"/>
  <c r="BX57" i="12"/>
  <c r="CM57" i="12"/>
  <c r="CL57" i="12"/>
  <c r="BY57" i="12"/>
  <c r="CY86" i="12"/>
  <c r="BY86" i="12"/>
  <c r="CX86" i="12"/>
  <c r="BX86" i="12"/>
  <c r="CN86" i="12"/>
  <c r="BW86" i="12"/>
  <c r="CZ86" i="12"/>
  <c r="BZ86" i="12"/>
  <c r="DA86" i="12"/>
  <c r="BR86" i="12"/>
  <c r="CM86" i="12"/>
  <c r="CL86" i="12"/>
  <c r="CK86" i="12"/>
  <c r="CM91" i="12"/>
  <c r="BR91" i="12"/>
  <c r="CL91" i="12"/>
  <c r="DA91" i="12"/>
  <c r="CK91" i="12"/>
  <c r="CN91" i="12"/>
  <c r="BW91" i="12"/>
  <c r="BY91" i="12"/>
  <c r="BX91" i="12"/>
  <c r="CZ91" i="12"/>
  <c r="BZ91" i="12"/>
  <c r="CX91" i="12"/>
  <c r="CY91" i="12"/>
  <c r="CM107" i="12"/>
  <c r="BR107" i="12"/>
  <c r="CL107" i="12"/>
  <c r="CK107" i="12"/>
  <c r="CN107" i="12"/>
  <c r="BW107" i="12"/>
  <c r="BX107" i="12"/>
  <c r="DA107" i="12"/>
  <c r="CZ107" i="12"/>
  <c r="BY107" i="12"/>
  <c r="CY107" i="12"/>
  <c r="CX107" i="12"/>
  <c r="BZ107" i="12"/>
  <c r="CM118" i="12"/>
  <c r="BR118" i="12"/>
  <c r="CL118" i="12"/>
  <c r="CK118" i="12"/>
  <c r="CN118" i="12"/>
  <c r="BW118" i="12"/>
  <c r="CY118" i="12"/>
  <c r="CX118" i="12"/>
  <c r="CZ118" i="12"/>
  <c r="BX118" i="12"/>
  <c r="BZ118" i="12"/>
  <c r="BY118" i="12"/>
  <c r="DA118" i="12"/>
  <c r="CK123" i="12"/>
  <c r="DA123" i="12"/>
  <c r="CZ123" i="12"/>
  <c r="BZ123" i="12"/>
  <c r="CL123" i="12"/>
  <c r="CX123" i="12"/>
  <c r="CN123" i="12"/>
  <c r="CM123" i="12"/>
  <c r="CY123" i="12"/>
  <c r="BR123" i="12"/>
  <c r="BW123" i="12"/>
  <c r="BY123" i="12"/>
  <c r="BX123" i="12"/>
  <c r="CK139" i="12"/>
  <c r="DA139" i="12"/>
  <c r="CZ139" i="12"/>
  <c r="BZ139" i="12"/>
  <c r="CL139" i="12"/>
  <c r="BW139" i="12"/>
  <c r="CY139" i="12"/>
  <c r="BR139" i="12"/>
  <c r="CX139" i="12"/>
  <c r="BX139" i="12"/>
  <c r="CN139" i="12"/>
  <c r="CM139" i="12"/>
  <c r="BY139" i="12"/>
  <c r="CZ144" i="12"/>
  <c r="BZ144" i="12"/>
  <c r="CY144" i="12"/>
  <c r="BY144" i="12"/>
  <c r="CX144" i="12"/>
  <c r="BX144" i="12"/>
  <c r="DA144" i="12"/>
  <c r="BW144" i="12"/>
  <c r="BR144" i="12"/>
  <c r="CN144" i="12"/>
  <c r="CM144" i="12"/>
  <c r="CL144" i="12"/>
  <c r="CK144" i="12"/>
  <c r="CL32" i="12"/>
  <c r="CK32" i="12"/>
  <c r="DA32" i="12"/>
  <c r="CM32" i="12"/>
  <c r="BR32" i="12"/>
  <c r="BZ32" i="12"/>
  <c r="BY32" i="12"/>
  <c r="BX32" i="12"/>
  <c r="CZ32" i="12"/>
  <c r="BW32" i="12"/>
  <c r="CY32" i="12"/>
  <c r="CX32" i="12"/>
  <c r="CN32" i="12"/>
  <c r="CN58" i="12"/>
  <c r="BW58" i="12"/>
  <c r="CM58" i="12"/>
  <c r="BR58" i="12"/>
  <c r="CL58" i="12"/>
  <c r="BY58" i="12"/>
  <c r="DA58" i="12"/>
  <c r="BX58" i="12"/>
  <c r="CZ58" i="12"/>
  <c r="BZ58" i="12"/>
  <c r="CY58" i="12"/>
  <c r="CX58" i="12"/>
  <c r="CK58" i="12"/>
  <c r="DA70" i="12"/>
  <c r="CZ70" i="12"/>
  <c r="BZ70" i="12"/>
  <c r="CY70" i="12"/>
  <c r="BY70" i="12"/>
  <c r="CK70" i="12"/>
  <c r="BW70" i="12"/>
  <c r="BR70" i="12"/>
  <c r="CX70" i="12"/>
  <c r="BX70" i="12"/>
  <c r="CL70" i="12"/>
  <c r="CN70" i="12"/>
  <c r="CM70" i="12"/>
  <c r="CX113" i="12"/>
  <c r="BX113" i="12"/>
  <c r="CN113" i="12"/>
  <c r="BW113" i="12"/>
  <c r="CM113" i="12"/>
  <c r="BR113" i="12"/>
  <c r="CY113" i="12"/>
  <c r="BY113" i="12"/>
  <c r="CZ113" i="12"/>
  <c r="CL113" i="12"/>
  <c r="CK113" i="12"/>
  <c r="DA113" i="12"/>
  <c r="BZ113" i="12"/>
  <c r="DA14" i="12"/>
  <c r="CK14" i="12"/>
  <c r="CZ14" i="12"/>
  <c r="CY14" i="12"/>
  <c r="BZ14" i="12"/>
  <c r="CL14" i="12"/>
  <c r="CN14" i="12"/>
  <c r="CM14" i="12"/>
  <c r="BY14" i="12"/>
  <c r="BX14" i="12"/>
  <c r="BW14" i="12"/>
  <c r="CX14" i="12"/>
  <c r="BR14" i="12"/>
  <c r="CK65" i="12"/>
  <c r="DA65" i="12"/>
  <c r="CZ65" i="12"/>
  <c r="BZ65" i="12"/>
  <c r="CL65" i="12"/>
  <c r="CY65" i="12"/>
  <c r="BR65" i="12"/>
  <c r="CX65" i="12"/>
  <c r="CN65" i="12"/>
  <c r="BW65" i="12"/>
  <c r="BY65" i="12"/>
  <c r="BX65" i="12"/>
  <c r="CM65" i="12"/>
  <c r="CL82" i="12"/>
  <c r="CK82" i="12"/>
  <c r="DA82" i="12"/>
  <c r="CM82" i="12"/>
  <c r="BR82" i="12"/>
  <c r="BZ82" i="12"/>
  <c r="BY82" i="12"/>
  <c r="CN82" i="12"/>
  <c r="CZ82" i="12"/>
  <c r="CY82" i="12"/>
  <c r="CX82" i="12"/>
  <c r="BX82" i="12"/>
  <c r="BW82" i="12"/>
  <c r="DA114" i="12"/>
  <c r="CZ114" i="12"/>
  <c r="BZ114" i="12"/>
  <c r="CY114" i="12"/>
  <c r="BY114" i="12"/>
  <c r="CK114" i="12"/>
  <c r="BW114" i="12"/>
  <c r="BR114" i="12"/>
  <c r="CX114" i="12"/>
  <c r="BX114" i="12"/>
  <c r="CL114" i="12"/>
  <c r="CM114" i="12"/>
  <c r="CN114" i="12"/>
  <c r="CX146" i="12"/>
  <c r="BX146" i="12"/>
  <c r="CN146" i="12"/>
  <c r="BW146" i="12"/>
  <c r="CM146" i="12"/>
  <c r="BR146" i="12"/>
  <c r="CY146" i="12"/>
  <c r="BY146" i="12"/>
  <c r="DA146" i="12"/>
  <c r="BZ146" i="12"/>
  <c r="CZ146" i="12"/>
  <c r="CL146" i="12"/>
  <c r="CK146" i="12"/>
  <c r="CN162" i="12"/>
  <c r="BW162" i="12"/>
  <c r="CM162" i="12"/>
  <c r="BR162" i="12"/>
  <c r="CL162" i="12"/>
  <c r="CX162" i="12"/>
  <c r="BX162" i="12"/>
  <c r="DA162" i="12"/>
  <c r="CZ162" i="12"/>
  <c r="BY162" i="12"/>
  <c r="BZ162" i="12"/>
  <c r="CY162" i="12"/>
  <c r="CK162" i="12"/>
  <c r="CY8" i="12"/>
  <c r="BZ8" i="12"/>
  <c r="CN8" i="12"/>
  <c r="BR8" i="12"/>
  <c r="CM8" i="12"/>
  <c r="CL8" i="12"/>
  <c r="BW8" i="12"/>
  <c r="DA34" i="12"/>
  <c r="CZ34" i="12"/>
  <c r="BZ34" i="12"/>
  <c r="CY34" i="12"/>
  <c r="BY34" i="12"/>
  <c r="CK34" i="12"/>
  <c r="BX34" i="12"/>
  <c r="BW34" i="12"/>
  <c r="BR34" i="12"/>
  <c r="CX34" i="12"/>
  <c r="CN34" i="12"/>
  <c r="CM34" i="12"/>
  <c r="CL34" i="12"/>
  <c r="DA93" i="12"/>
  <c r="CZ93" i="12"/>
  <c r="BZ93" i="12"/>
  <c r="CY93" i="12"/>
  <c r="BY93" i="12"/>
  <c r="CK93" i="12"/>
  <c r="BR93" i="12"/>
  <c r="CX93" i="12"/>
  <c r="CN93" i="12"/>
  <c r="BW93" i="12"/>
  <c r="BX93" i="12"/>
  <c r="CM93" i="12"/>
  <c r="CL93" i="12"/>
  <c r="CZ141" i="12"/>
  <c r="BZ141" i="12"/>
  <c r="CY141" i="12"/>
  <c r="BY141" i="12"/>
  <c r="CX141" i="12"/>
  <c r="BX141" i="12"/>
  <c r="DA141" i="12"/>
  <c r="CN141" i="12"/>
  <c r="CM141" i="12"/>
  <c r="BR141" i="12"/>
  <c r="CL141" i="12"/>
  <c r="CK141" i="12"/>
  <c r="BW141" i="12"/>
  <c r="CK23" i="12"/>
  <c r="DA23" i="12"/>
  <c r="CZ23" i="12"/>
  <c r="BZ23" i="12"/>
  <c r="CL23" i="12"/>
  <c r="CM23" i="12"/>
  <c r="BY23" i="12"/>
  <c r="BX23" i="12"/>
  <c r="BW23" i="12"/>
  <c r="CY23" i="12"/>
  <c r="BR23" i="12"/>
  <c r="CX23" i="12"/>
  <c r="CN23" i="12"/>
  <c r="CX36" i="12"/>
  <c r="BY36" i="12"/>
  <c r="BX36" i="12"/>
  <c r="CN36" i="12"/>
  <c r="BW36" i="12"/>
  <c r="CY36" i="12"/>
  <c r="BZ36" i="12"/>
  <c r="DA36" i="12"/>
  <c r="CZ36" i="12"/>
  <c r="CM36" i="12"/>
  <c r="CL36" i="12"/>
  <c r="CK36" i="12"/>
  <c r="BR36" i="12"/>
  <c r="CM55" i="12"/>
  <c r="BR55" i="12"/>
  <c r="CX55" i="12"/>
  <c r="BW55" i="12"/>
  <c r="CN55" i="12"/>
  <c r="CL55" i="12"/>
  <c r="CY55" i="12"/>
  <c r="BX55" i="12"/>
  <c r="BY55" i="12"/>
  <c r="DA55" i="12"/>
  <c r="CZ55" i="12"/>
  <c r="CK55" i="12"/>
  <c r="BZ55" i="12"/>
  <c r="CN74" i="12"/>
  <c r="BW74" i="12"/>
  <c r="CM74" i="12"/>
  <c r="BR74" i="12"/>
  <c r="CL74" i="12"/>
  <c r="CX74" i="12"/>
  <c r="BX74" i="12"/>
  <c r="DA74" i="12"/>
  <c r="CZ74" i="12"/>
  <c r="CY74" i="12"/>
  <c r="BZ74" i="12"/>
  <c r="BY74" i="12"/>
  <c r="CK74" i="12"/>
  <c r="DA84" i="12"/>
  <c r="CZ84" i="12"/>
  <c r="BZ84" i="12"/>
  <c r="CY84" i="12"/>
  <c r="BY84" i="12"/>
  <c r="CK84" i="12"/>
  <c r="BX84" i="12"/>
  <c r="BW84" i="12"/>
  <c r="BR84" i="12"/>
  <c r="CX84" i="12"/>
  <c r="CN84" i="12"/>
  <c r="CM84" i="12"/>
  <c r="CL84" i="12"/>
  <c r="DA106" i="12"/>
  <c r="CZ106" i="12"/>
  <c r="BZ106" i="12"/>
  <c r="CY106" i="12"/>
  <c r="BY106" i="12"/>
  <c r="CK106" i="12"/>
  <c r="CM106" i="12"/>
  <c r="CL106" i="12"/>
  <c r="CN106" i="12"/>
  <c r="CX106" i="12"/>
  <c r="BX106" i="12"/>
  <c r="BW106" i="12"/>
  <c r="BR106" i="12"/>
  <c r="CY122" i="12"/>
  <c r="BZ122" i="12"/>
  <c r="CX122" i="12"/>
  <c r="BY122" i="12"/>
  <c r="BX122" i="12"/>
  <c r="CZ122" i="12"/>
  <c r="CK122" i="12"/>
  <c r="BW122" i="12"/>
  <c r="CL122" i="12"/>
  <c r="DA122" i="12"/>
  <c r="CN122" i="12"/>
  <c r="CM122" i="12"/>
  <c r="BR122" i="12"/>
  <c r="CY138" i="12"/>
  <c r="BY138" i="12"/>
  <c r="CX138" i="12"/>
  <c r="BX138" i="12"/>
  <c r="CN138" i="12"/>
  <c r="BW138" i="12"/>
  <c r="CZ138" i="12"/>
  <c r="BZ138" i="12"/>
  <c r="CL138" i="12"/>
  <c r="CK138" i="12"/>
  <c r="CM138" i="12"/>
  <c r="DA138" i="12"/>
  <c r="BR138" i="12"/>
  <c r="CM148" i="12"/>
  <c r="BR148" i="12"/>
  <c r="CL148" i="12"/>
  <c r="CK148" i="12"/>
  <c r="CN148" i="12"/>
  <c r="BW148" i="12"/>
  <c r="DA148" i="12"/>
  <c r="CZ148" i="12"/>
  <c r="CY148" i="12"/>
  <c r="BX148" i="12"/>
  <c r="BZ148" i="12"/>
  <c r="BY148" i="12"/>
  <c r="CX148" i="12"/>
  <c r="CX154" i="12"/>
  <c r="BX154" i="12"/>
  <c r="CN154" i="12"/>
  <c r="BW154" i="12"/>
  <c r="CM154" i="12"/>
  <c r="BR154" i="12"/>
  <c r="CY154" i="12"/>
  <c r="BY154" i="12"/>
  <c r="CL154" i="12"/>
  <c r="CK154" i="12"/>
  <c r="CZ154" i="12"/>
  <c r="BZ154" i="12"/>
  <c r="DA154" i="12"/>
  <c r="CN159" i="12"/>
  <c r="BW159" i="12"/>
  <c r="CM159" i="12"/>
  <c r="BR159" i="12"/>
  <c r="CL159" i="12"/>
  <c r="BX159" i="12"/>
  <c r="CY159" i="12"/>
  <c r="CX159" i="12"/>
  <c r="CK159" i="12"/>
  <c r="CZ159" i="12"/>
  <c r="DA159" i="12"/>
  <c r="BZ159" i="12"/>
  <c r="BY159" i="12"/>
  <c r="CK164" i="12"/>
  <c r="DA164" i="12"/>
  <c r="CZ164" i="12"/>
  <c r="BZ164" i="12"/>
  <c r="CL164" i="12"/>
  <c r="CX164" i="12"/>
  <c r="CN164" i="12"/>
  <c r="CM164" i="12"/>
  <c r="CY164" i="12"/>
  <c r="BR164" i="12"/>
  <c r="BY164" i="12"/>
  <c r="BX164" i="12"/>
  <c r="BW164" i="12"/>
  <c r="BC44" i="12"/>
  <c r="AY87" i="12"/>
  <c r="BC108" i="12"/>
  <c r="DN3" i="12"/>
  <c r="CX8" i="12"/>
  <c r="BY9" i="12"/>
  <c r="CK10" i="12"/>
  <c r="BC12" i="12"/>
  <c r="CX33" i="12"/>
  <c r="BX33" i="12"/>
  <c r="CN33" i="12"/>
  <c r="BW33" i="12"/>
  <c r="CM33" i="12"/>
  <c r="BR33" i="12"/>
  <c r="CY33" i="12"/>
  <c r="BY33" i="12"/>
  <c r="DA33" i="12"/>
  <c r="CZ33" i="12"/>
  <c r="CL33" i="12"/>
  <c r="CK33" i="12"/>
  <c r="BZ33" i="12"/>
  <c r="CM52" i="12"/>
  <c r="BR52" i="12"/>
  <c r="CX52" i="12"/>
  <c r="BX52" i="12"/>
  <c r="BW52" i="12"/>
  <c r="CN52" i="12"/>
  <c r="CY52" i="12"/>
  <c r="BY52" i="12"/>
  <c r="CL52" i="12"/>
  <c r="CK52" i="12"/>
  <c r="BZ52" i="12"/>
  <c r="DA52" i="12"/>
  <c r="CZ52" i="12"/>
  <c r="CZ98" i="12"/>
  <c r="BZ98" i="12"/>
  <c r="CY98" i="12"/>
  <c r="BY98" i="12"/>
  <c r="CX98" i="12"/>
  <c r="BX98" i="12"/>
  <c r="DA98" i="12"/>
  <c r="BW98" i="12"/>
  <c r="BR98" i="12"/>
  <c r="CN98" i="12"/>
  <c r="CM98" i="12"/>
  <c r="CL98" i="12"/>
  <c r="CK98" i="12"/>
  <c r="CZ130" i="12"/>
  <c r="CY130" i="12"/>
  <c r="BZ130" i="12"/>
  <c r="CX130" i="12"/>
  <c r="BY130" i="12"/>
  <c r="DA130" i="12"/>
  <c r="CK130" i="12"/>
  <c r="BX130" i="12"/>
  <c r="BW130" i="12"/>
  <c r="CL130" i="12"/>
  <c r="BR130" i="12"/>
  <c r="CN130" i="12"/>
  <c r="CM130" i="12"/>
  <c r="CM21" i="12"/>
  <c r="BR21" i="12"/>
  <c r="CL21" i="12"/>
  <c r="CK21" i="12"/>
  <c r="CN21" i="12"/>
  <c r="BW21" i="12"/>
  <c r="CY21" i="12"/>
  <c r="CX21" i="12"/>
  <c r="BZ21" i="12"/>
  <c r="BY21" i="12"/>
  <c r="BX21" i="12"/>
  <c r="DA21" i="12"/>
  <c r="CZ21" i="12"/>
  <c r="CX53" i="12"/>
  <c r="BX53" i="12"/>
  <c r="CL53" i="12"/>
  <c r="CK53" i="12"/>
  <c r="CM53" i="12"/>
  <c r="BY53" i="12"/>
  <c r="BW53" i="12"/>
  <c r="DA53" i="12"/>
  <c r="BR53" i="12"/>
  <c r="CZ53" i="12"/>
  <c r="CY53" i="12"/>
  <c r="CN53" i="12"/>
  <c r="BZ53" i="12"/>
  <c r="CN77" i="12"/>
  <c r="BW77" i="12"/>
  <c r="CM77" i="12"/>
  <c r="BR77" i="12"/>
  <c r="CL77" i="12"/>
  <c r="CX77" i="12"/>
  <c r="BX77" i="12"/>
  <c r="BY77" i="12"/>
  <c r="DA77" i="12"/>
  <c r="BZ77" i="12"/>
  <c r="CZ77" i="12"/>
  <c r="CY77" i="12"/>
  <c r="CK77" i="12"/>
  <c r="BC48" i="12"/>
  <c r="CN4" i="12"/>
  <c r="BW4" i="12"/>
  <c r="CK4" i="12"/>
  <c r="DA4" i="12"/>
  <c r="CZ4" i="12"/>
  <c r="BZ4" i="12"/>
  <c r="CL4" i="12"/>
  <c r="DA17" i="12"/>
  <c r="CZ17" i="12"/>
  <c r="BZ17" i="12"/>
  <c r="CY17" i="12"/>
  <c r="BY17" i="12"/>
  <c r="CK17" i="12"/>
  <c r="BR17" i="12"/>
  <c r="CX17" i="12"/>
  <c r="CN17" i="12"/>
  <c r="CM17" i="12"/>
  <c r="CL17" i="12"/>
  <c r="BX17" i="12"/>
  <c r="BW17" i="12"/>
  <c r="CN30" i="12"/>
  <c r="BW30" i="12"/>
  <c r="CM30" i="12"/>
  <c r="BR30" i="12"/>
  <c r="CL30" i="12"/>
  <c r="CX30" i="12"/>
  <c r="BX30" i="12"/>
  <c r="CK30" i="12"/>
  <c r="BZ30" i="12"/>
  <c r="BY30" i="12"/>
  <c r="DA30" i="12"/>
  <c r="CZ30" i="12"/>
  <c r="CY30" i="12"/>
  <c r="CM49" i="12"/>
  <c r="BR49" i="12"/>
  <c r="CY49" i="12"/>
  <c r="BY49" i="12"/>
  <c r="CX49" i="12"/>
  <c r="BX49" i="12"/>
  <c r="BW49" i="12"/>
  <c r="CZ49" i="12"/>
  <c r="BZ49" i="12"/>
  <c r="CN49" i="12"/>
  <c r="CL49" i="12"/>
  <c r="CK49" i="12"/>
  <c r="DA49" i="12"/>
  <c r="DA62" i="12"/>
  <c r="CZ62" i="12"/>
  <c r="BZ62" i="12"/>
  <c r="CY62" i="12"/>
  <c r="BY62" i="12"/>
  <c r="CK62" i="12"/>
  <c r="CM62" i="12"/>
  <c r="CL62" i="12"/>
  <c r="CN62" i="12"/>
  <c r="CX62" i="12"/>
  <c r="BX62" i="12"/>
  <c r="BW62" i="12"/>
  <c r="BR62" i="12"/>
  <c r="CL79" i="12"/>
  <c r="DA79" i="12"/>
  <c r="CK79" i="12"/>
  <c r="CZ79" i="12"/>
  <c r="CM79" i="12"/>
  <c r="BR79" i="12"/>
  <c r="BX79" i="12"/>
  <c r="CY79" i="12"/>
  <c r="BW79" i="12"/>
  <c r="CX79" i="12"/>
  <c r="BY79" i="12"/>
  <c r="CN79" i="12"/>
  <c r="BZ79" i="12"/>
  <c r="DA90" i="12"/>
  <c r="CK90" i="12"/>
  <c r="CZ90" i="12"/>
  <c r="CY90" i="12"/>
  <c r="BZ90" i="12"/>
  <c r="CL90" i="12"/>
  <c r="CN90" i="12"/>
  <c r="CM90" i="12"/>
  <c r="CX90" i="12"/>
  <c r="BR90" i="12"/>
  <c r="BY90" i="12"/>
  <c r="BX90" i="12"/>
  <c r="BW90" i="12"/>
  <c r="CY95" i="12"/>
  <c r="BY95" i="12"/>
  <c r="CX95" i="12"/>
  <c r="BX95" i="12"/>
  <c r="CN95" i="12"/>
  <c r="BW95" i="12"/>
  <c r="CZ95" i="12"/>
  <c r="BZ95" i="12"/>
  <c r="DA95" i="12"/>
  <c r="CM95" i="12"/>
  <c r="CL95" i="12"/>
  <c r="BR95" i="12"/>
  <c r="CK95" i="12"/>
  <c r="CX100" i="12"/>
  <c r="BX100" i="12"/>
  <c r="CN100" i="12"/>
  <c r="BW100" i="12"/>
  <c r="CM100" i="12"/>
  <c r="BR100" i="12"/>
  <c r="CY100" i="12"/>
  <c r="BY100" i="12"/>
  <c r="DA100" i="12"/>
  <c r="BZ100" i="12"/>
  <c r="CZ100" i="12"/>
  <c r="CL100" i="12"/>
  <c r="CK100" i="12"/>
  <c r="CZ111" i="12"/>
  <c r="BZ111" i="12"/>
  <c r="CY111" i="12"/>
  <c r="BY111" i="12"/>
  <c r="CX111" i="12"/>
  <c r="BX111" i="12"/>
  <c r="DA111" i="12"/>
  <c r="CN111" i="12"/>
  <c r="CM111" i="12"/>
  <c r="CL111" i="12"/>
  <c r="BW111" i="12"/>
  <c r="BR111" i="12"/>
  <c r="CK111" i="12"/>
  <c r="CX116" i="12"/>
  <c r="BY116" i="12"/>
  <c r="BX116" i="12"/>
  <c r="CN116" i="12"/>
  <c r="BW116" i="12"/>
  <c r="CY116" i="12"/>
  <c r="BZ116" i="12"/>
  <c r="DA116" i="12"/>
  <c r="CZ116" i="12"/>
  <c r="CM116" i="12"/>
  <c r="BR116" i="12"/>
  <c r="CK116" i="12"/>
  <c r="CL116" i="12"/>
  <c r="DA127" i="12"/>
  <c r="CZ127" i="12"/>
  <c r="BZ127" i="12"/>
  <c r="CY127" i="12"/>
  <c r="BY127" i="12"/>
  <c r="CK127" i="12"/>
  <c r="BX127" i="12"/>
  <c r="BW127" i="12"/>
  <c r="BR127" i="12"/>
  <c r="CL127" i="12"/>
  <c r="CM127" i="12"/>
  <c r="CN127" i="12"/>
  <c r="CX127" i="12"/>
  <c r="CX132" i="12"/>
  <c r="BX132" i="12"/>
  <c r="CN132" i="12"/>
  <c r="BW132" i="12"/>
  <c r="CM132" i="12"/>
  <c r="BR132" i="12"/>
  <c r="CY132" i="12"/>
  <c r="BY132" i="12"/>
  <c r="BZ132" i="12"/>
  <c r="DA132" i="12"/>
  <c r="CZ132" i="12"/>
  <c r="CL132" i="12"/>
  <c r="CK132" i="12"/>
  <c r="BX143" i="12"/>
  <c r="CN143" i="12"/>
  <c r="BW143" i="12"/>
  <c r="CM143" i="12"/>
  <c r="BR143" i="12"/>
  <c r="CX143" i="12"/>
  <c r="BY143" i="12"/>
  <c r="CZ143" i="12"/>
  <c r="CY143" i="12"/>
  <c r="CL143" i="12"/>
  <c r="DA143" i="12"/>
  <c r="CK143" i="12"/>
  <c r="BZ143" i="12"/>
  <c r="CY5" i="12"/>
  <c r="BY5" i="12"/>
  <c r="CX5" i="12"/>
  <c r="BW5" i="12"/>
  <c r="CN5" i="12"/>
  <c r="BR5" i="12"/>
  <c r="CM5" i="12"/>
  <c r="CZ5" i="12"/>
  <c r="BX5" i="12"/>
  <c r="CM18" i="12"/>
  <c r="BR18" i="12"/>
  <c r="CL18" i="12"/>
  <c r="CK18" i="12"/>
  <c r="CN18" i="12"/>
  <c r="BW18" i="12"/>
  <c r="BZ18" i="12"/>
  <c r="BY18" i="12"/>
  <c r="BX18" i="12"/>
  <c r="DA18" i="12"/>
  <c r="CZ18" i="12"/>
  <c r="CY18" i="12"/>
  <c r="CX18" i="12"/>
  <c r="CN24" i="12"/>
  <c r="BW24" i="12"/>
  <c r="CM24" i="12"/>
  <c r="BR24" i="12"/>
  <c r="CL24" i="12"/>
  <c r="BX24" i="12"/>
  <c r="DA24" i="12"/>
  <c r="CZ24" i="12"/>
  <c r="CY24" i="12"/>
  <c r="CX24" i="12"/>
  <c r="CK24" i="12"/>
  <c r="BZ24" i="12"/>
  <c r="BY24" i="12"/>
  <c r="DA37" i="12"/>
  <c r="CZ37" i="12"/>
  <c r="BZ37" i="12"/>
  <c r="CY37" i="12"/>
  <c r="BY37" i="12"/>
  <c r="CK37" i="12"/>
  <c r="BX37" i="12"/>
  <c r="BW37" i="12"/>
  <c r="BR37" i="12"/>
  <c r="CX37" i="12"/>
  <c r="CN37" i="12"/>
  <c r="CM37" i="12"/>
  <c r="CL37" i="12"/>
  <c r="CX50" i="12"/>
  <c r="BX50" i="12"/>
  <c r="CM50" i="12"/>
  <c r="CL50" i="12"/>
  <c r="CK50" i="12"/>
  <c r="CN50" i="12"/>
  <c r="BR50" i="12"/>
  <c r="BZ50" i="12"/>
  <c r="BY50" i="12"/>
  <c r="BW50" i="12"/>
  <c r="DA50" i="12"/>
  <c r="CZ50" i="12"/>
  <c r="CY50" i="12"/>
  <c r="CY56" i="12"/>
  <c r="BY56" i="12"/>
  <c r="CX56" i="12"/>
  <c r="BX56" i="12"/>
  <c r="CN56" i="12"/>
  <c r="BW56" i="12"/>
  <c r="CZ56" i="12"/>
  <c r="CM56" i="12"/>
  <c r="CL56" i="12"/>
  <c r="DA56" i="12"/>
  <c r="CK56" i="12"/>
  <c r="BZ56" i="12"/>
  <c r="BR56" i="12"/>
  <c r="CM85" i="12"/>
  <c r="BR85" i="12"/>
  <c r="CL85" i="12"/>
  <c r="CK85" i="12"/>
  <c r="CN85" i="12"/>
  <c r="BW85" i="12"/>
  <c r="CY85" i="12"/>
  <c r="CX85" i="12"/>
  <c r="CZ85" i="12"/>
  <c r="DA85" i="12"/>
  <c r="BZ85" i="12"/>
  <c r="BY85" i="12"/>
  <c r="BX85" i="12"/>
  <c r="CZ101" i="12"/>
  <c r="CY101" i="12"/>
  <c r="BZ101" i="12"/>
  <c r="CX101" i="12"/>
  <c r="BY101" i="12"/>
  <c r="DA101" i="12"/>
  <c r="CK101" i="12"/>
  <c r="CL101" i="12"/>
  <c r="BX101" i="12"/>
  <c r="CM101" i="12"/>
  <c r="CN101" i="12"/>
  <c r="BW101" i="12"/>
  <c r="BR101" i="12"/>
  <c r="DA117" i="12"/>
  <c r="CZ117" i="12"/>
  <c r="BZ117" i="12"/>
  <c r="CY117" i="12"/>
  <c r="BY117" i="12"/>
  <c r="CK117" i="12"/>
  <c r="BX117" i="12"/>
  <c r="BW117" i="12"/>
  <c r="BR117" i="12"/>
  <c r="CL117" i="12"/>
  <c r="CM117" i="12"/>
  <c r="CX117" i="12"/>
  <c r="CN117" i="12"/>
  <c r="DA133" i="12"/>
  <c r="CZ133" i="12"/>
  <c r="BZ133" i="12"/>
  <c r="CY133" i="12"/>
  <c r="BY133" i="12"/>
  <c r="CK133" i="12"/>
  <c r="CM133" i="12"/>
  <c r="CL133" i="12"/>
  <c r="CN133" i="12"/>
  <c r="CX133" i="12"/>
  <c r="BX133" i="12"/>
  <c r="BW133" i="12"/>
  <c r="BR133" i="12"/>
  <c r="CY149" i="12"/>
  <c r="BY149" i="12"/>
  <c r="CX149" i="12"/>
  <c r="BX149" i="12"/>
  <c r="CN149" i="12"/>
  <c r="BW149" i="12"/>
  <c r="CZ149" i="12"/>
  <c r="BZ149" i="12"/>
  <c r="BR149" i="12"/>
  <c r="CK149" i="12"/>
  <c r="CL149" i="12"/>
  <c r="DA149" i="12"/>
  <c r="CM149" i="12"/>
  <c r="CN165" i="12"/>
  <c r="BW165" i="12"/>
  <c r="CM165" i="12"/>
  <c r="BR165" i="12"/>
  <c r="CL165" i="12"/>
  <c r="CX165" i="12"/>
  <c r="BX165" i="12"/>
  <c r="BZ165" i="12"/>
  <c r="BY165" i="12"/>
  <c r="DA165" i="12"/>
  <c r="CZ165" i="12"/>
  <c r="CY165" i="12"/>
  <c r="CK165" i="12"/>
  <c r="BC7" i="12"/>
  <c r="AY9" i="12"/>
  <c r="BC24" i="12"/>
  <c r="BC38" i="12"/>
  <c r="AY40" i="12"/>
  <c r="AY43" i="12"/>
  <c r="BC49" i="12"/>
  <c r="AY51" i="12"/>
  <c r="AY54" i="12"/>
  <c r="BC55" i="12"/>
  <c r="AY57" i="12"/>
  <c r="BC75" i="12"/>
  <c r="BC87" i="12"/>
  <c r="BC90" i="12"/>
  <c r="BC93" i="12"/>
  <c r="AY98" i="12"/>
  <c r="AY101" i="12"/>
  <c r="AY107" i="12"/>
  <c r="BC111" i="12"/>
  <c r="BC118" i="12"/>
  <c r="AY123" i="12"/>
  <c r="AY142" i="12"/>
  <c r="BY3" i="12"/>
  <c r="BZ5" i="12"/>
  <c r="CZ8" i="12"/>
  <c r="BZ9" i="12"/>
  <c r="CL10" i="12"/>
  <c r="CK96" i="12"/>
  <c r="DA96" i="12"/>
  <c r="CZ96" i="12"/>
  <c r="BZ96" i="12"/>
  <c r="CL96" i="12"/>
  <c r="BY96" i="12"/>
  <c r="BX96" i="12"/>
  <c r="BW96" i="12"/>
  <c r="BR96" i="12"/>
  <c r="CY96" i="12"/>
  <c r="CX96" i="12"/>
  <c r="CN96" i="12"/>
  <c r="CM96" i="12"/>
  <c r="CM128" i="12"/>
  <c r="BR128" i="12"/>
  <c r="CL128" i="12"/>
  <c r="CK128" i="12"/>
  <c r="CN128" i="12"/>
  <c r="BW128" i="12"/>
  <c r="CY128" i="12"/>
  <c r="CX128" i="12"/>
  <c r="CZ128" i="12"/>
  <c r="BX128" i="12"/>
  <c r="BY128" i="12"/>
  <c r="DA128" i="12"/>
  <c r="BZ128" i="12"/>
  <c r="DA155" i="12"/>
  <c r="CZ155" i="12"/>
  <c r="BZ155" i="12"/>
  <c r="CY155" i="12"/>
  <c r="BY155" i="12"/>
  <c r="CK155" i="12"/>
  <c r="BR155" i="12"/>
  <c r="CX155" i="12"/>
  <c r="CN155" i="12"/>
  <c r="BW155" i="12"/>
  <c r="BX155" i="12"/>
  <c r="CM155" i="12"/>
  <c r="CL155" i="12"/>
  <c r="CY160" i="12"/>
  <c r="BY160" i="12"/>
  <c r="CX160" i="12"/>
  <c r="BX160" i="12"/>
  <c r="CN160" i="12"/>
  <c r="BW160" i="12"/>
  <c r="CZ160" i="12"/>
  <c r="BZ160" i="12"/>
  <c r="DA160" i="12"/>
  <c r="BR160" i="12"/>
  <c r="CM160" i="12"/>
  <c r="CL160" i="12"/>
  <c r="CK160" i="12"/>
  <c r="AY95" i="12"/>
  <c r="BZ3" i="12"/>
  <c r="CX4" i="12"/>
  <c r="DA6" i="12"/>
  <c r="DA8" i="12"/>
  <c r="CM63" i="12"/>
  <c r="BR63" i="12"/>
  <c r="CL63" i="12"/>
  <c r="CK63" i="12"/>
  <c r="CN63" i="12"/>
  <c r="BW63" i="12"/>
  <c r="BX63" i="12"/>
  <c r="DA63" i="12"/>
  <c r="CZ63" i="12"/>
  <c r="BY63" i="12"/>
  <c r="CY63" i="12"/>
  <c r="CX63" i="12"/>
  <c r="BZ63" i="12"/>
  <c r="CY4" i="12"/>
  <c r="CK5" i="12"/>
  <c r="CK26" i="12"/>
  <c r="DA26" i="12"/>
  <c r="CZ26" i="12"/>
  <c r="BZ26" i="12"/>
  <c r="CL26" i="12"/>
  <c r="CX26" i="12"/>
  <c r="CN26" i="12"/>
  <c r="CM26" i="12"/>
  <c r="BY26" i="12"/>
  <c r="BX26" i="12"/>
  <c r="BW26" i="12"/>
  <c r="CY26" i="12"/>
  <c r="BR26" i="12"/>
  <c r="CN97" i="12"/>
  <c r="BW97" i="12"/>
  <c r="CM97" i="12"/>
  <c r="BR97" i="12"/>
  <c r="CL97" i="12"/>
  <c r="CX97" i="12"/>
  <c r="BX97" i="12"/>
  <c r="CZ97" i="12"/>
  <c r="CY97" i="12"/>
  <c r="CK97" i="12"/>
  <c r="DA97" i="12"/>
  <c r="BZ97" i="12"/>
  <c r="BY97" i="12"/>
  <c r="BC32" i="12"/>
  <c r="CK46" i="12"/>
  <c r="DA46" i="12"/>
  <c r="CZ46" i="12"/>
  <c r="BZ46" i="12"/>
  <c r="CL46" i="12"/>
  <c r="BX46" i="12"/>
  <c r="BW46" i="12"/>
  <c r="CY46" i="12"/>
  <c r="BR46" i="12"/>
  <c r="CX46" i="12"/>
  <c r="CN46" i="12"/>
  <c r="CM46" i="12"/>
  <c r="BY46" i="12"/>
  <c r="BC77" i="12"/>
  <c r="BC80" i="12"/>
  <c r="AY83" i="12"/>
  <c r="BC86" i="12"/>
  <c r="AY88" i="12"/>
  <c r="BC89" i="12"/>
  <c r="AY91" i="12"/>
  <c r="BC92" i="12"/>
  <c r="AY94" i="12"/>
  <c r="AY97" i="12"/>
  <c r="AY100" i="12"/>
  <c r="AY103" i="12"/>
  <c r="BC113" i="12"/>
  <c r="CL3" i="12"/>
  <c r="BR4" i="12"/>
  <c r="CL5" i="12"/>
  <c r="BX8" i="12"/>
  <c r="CZ81" i="12"/>
  <c r="BZ81" i="12"/>
  <c r="CY81" i="12"/>
  <c r="BY81" i="12"/>
  <c r="CX81" i="12"/>
  <c r="BX81" i="12"/>
  <c r="DA81" i="12"/>
  <c r="CN81" i="12"/>
  <c r="CM81" i="12"/>
  <c r="BR81" i="12"/>
  <c r="CL81" i="12"/>
  <c r="CK81" i="12"/>
  <c r="BW81" i="12"/>
  <c r="CL145" i="12"/>
  <c r="CK145" i="12"/>
  <c r="DA145" i="12"/>
  <c r="CM145" i="12"/>
  <c r="BR145" i="12"/>
  <c r="CX145" i="12"/>
  <c r="CN145" i="12"/>
  <c r="CY145" i="12"/>
  <c r="BZ145" i="12"/>
  <c r="BY145" i="12"/>
  <c r="BX145" i="12"/>
  <c r="BW145" i="12"/>
  <c r="CZ145" i="12"/>
  <c r="AY122" i="12"/>
  <c r="CZ3" i="12"/>
  <c r="BX4" i="12"/>
  <c r="DA5" i="12"/>
  <c r="BY8" i="12"/>
  <c r="CN44" i="12"/>
  <c r="BW44" i="12"/>
  <c r="CM44" i="12"/>
  <c r="BR44" i="12"/>
  <c r="CL44" i="12"/>
  <c r="BX44" i="12"/>
  <c r="BZ44" i="12"/>
  <c r="BY44" i="12"/>
  <c r="DA44" i="12"/>
  <c r="CZ44" i="12"/>
  <c r="CY44" i="12"/>
  <c r="CX44" i="12"/>
  <c r="CK44" i="12"/>
  <c r="CX69" i="12"/>
  <c r="BX69" i="12"/>
  <c r="CN69" i="12"/>
  <c r="BW69" i="12"/>
  <c r="CM69" i="12"/>
  <c r="BR69" i="12"/>
  <c r="CY69" i="12"/>
  <c r="BY69" i="12"/>
  <c r="CZ69" i="12"/>
  <c r="CL69" i="12"/>
  <c r="CK69" i="12"/>
  <c r="DA69" i="12"/>
  <c r="BZ69" i="12"/>
  <c r="CN80" i="12"/>
  <c r="BW80" i="12"/>
  <c r="CM80" i="12"/>
  <c r="BR80" i="12"/>
  <c r="CL80" i="12"/>
  <c r="CX80" i="12"/>
  <c r="BX80" i="12"/>
  <c r="CK80" i="12"/>
  <c r="BZ80" i="12"/>
  <c r="CY80" i="12"/>
  <c r="DA80" i="12"/>
  <c r="CZ80" i="12"/>
  <c r="BY80" i="12"/>
  <c r="CL102" i="12"/>
  <c r="CM102" i="12"/>
  <c r="CK102" i="12"/>
  <c r="CN102" i="12"/>
  <c r="BR102" i="12"/>
  <c r="DA102" i="12"/>
  <c r="BW102" i="12"/>
  <c r="CZ102" i="12"/>
  <c r="CY102" i="12"/>
  <c r="BX102" i="12"/>
  <c r="CX102" i="12"/>
  <c r="BZ102" i="12"/>
  <c r="BY102" i="12"/>
  <c r="CL112" i="12"/>
  <c r="CK112" i="12"/>
  <c r="DA112" i="12"/>
  <c r="CM112" i="12"/>
  <c r="BR112" i="12"/>
  <c r="BZ112" i="12"/>
  <c r="BY112" i="12"/>
  <c r="BX112" i="12"/>
  <c r="CN112" i="12"/>
  <c r="BW112" i="12"/>
  <c r="CX112" i="12"/>
  <c r="CZ112" i="12"/>
  <c r="CY112" i="12"/>
  <c r="CM134" i="12"/>
  <c r="BR134" i="12"/>
  <c r="CL134" i="12"/>
  <c r="CK134" i="12"/>
  <c r="CN134" i="12"/>
  <c r="BW134" i="12"/>
  <c r="BX134" i="12"/>
  <c r="DA134" i="12"/>
  <c r="CZ134" i="12"/>
  <c r="BY134" i="12"/>
  <c r="CY134" i="12"/>
  <c r="CX134" i="12"/>
  <c r="BZ134" i="12"/>
  <c r="CK150" i="12"/>
  <c r="DA150" i="12"/>
  <c r="CZ150" i="12"/>
  <c r="BZ150" i="12"/>
  <c r="CL150" i="12"/>
  <c r="CX150" i="12"/>
  <c r="CN150" i="12"/>
  <c r="CM150" i="12"/>
  <c r="CY150" i="12"/>
  <c r="BR150" i="12"/>
  <c r="BY150" i="12"/>
  <c r="BX150" i="12"/>
  <c r="BW150" i="12"/>
  <c r="CY13" i="12"/>
  <c r="BZ13" i="12"/>
  <c r="CX13" i="12"/>
  <c r="BY13" i="12"/>
  <c r="BX13" i="12"/>
  <c r="CZ13" i="12"/>
  <c r="CK13" i="12"/>
  <c r="BW13" i="12"/>
  <c r="BR13" i="12"/>
  <c r="DA13" i="12"/>
  <c r="CN13" i="12"/>
  <c r="CM13" i="12"/>
  <c r="CL13" i="12"/>
  <c r="CY45" i="12"/>
  <c r="BY45" i="12"/>
  <c r="CX45" i="12"/>
  <c r="BX45" i="12"/>
  <c r="CN45" i="12"/>
  <c r="BW45" i="12"/>
  <c r="CZ45" i="12"/>
  <c r="BZ45" i="12"/>
  <c r="CM45" i="12"/>
  <c r="CL45" i="12"/>
  <c r="CK45" i="12"/>
  <c r="BR45" i="12"/>
  <c r="DA45" i="12"/>
  <c r="CY64" i="12"/>
  <c r="BY64" i="12"/>
  <c r="CX64" i="12"/>
  <c r="BX64" i="12"/>
  <c r="CN64" i="12"/>
  <c r="BW64" i="12"/>
  <c r="CZ64" i="12"/>
  <c r="BZ64" i="12"/>
  <c r="CK64" i="12"/>
  <c r="BR64" i="12"/>
  <c r="CL64" i="12"/>
  <c r="CM64" i="12"/>
  <c r="DA64" i="12"/>
  <c r="CX129" i="12"/>
  <c r="BY129" i="12"/>
  <c r="BX129" i="12"/>
  <c r="CN129" i="12"/>
  <c r="BW129" i="12"/>
  <c r="CY129" i="12"/>
  <c r="BZ129" i="12"/>
  <c r="DA129" i="12"/>
  <c r="CZ129" i="12"/>
  <c r="BR129" i="12"/>
  <c r="CM129" i="12"/>
  <c r="CK129" i="12"/>
  <c r="CL129" i="12"/>
  <c r="CK161" i="12"/>
  <c r="DA161" i="12"/>
  <c r="CZ161" i="12"/>
  <c r="BZ161" i="12"/>
  <c r="CL161" i="12"/>
  <c r="CM161" i="12"/>
  <c r="BY161" i="12"/>
  <c r="CN161" i="12"/>
  <c r="BW161" i="12"/>
  <c r="BR161" i="12"/>
  <c r="CY161" i="12"/>
  <c r="CX161" i="12"/>
  <c r="BX161" i="12"/>
  <c r="DA20" i="12"/>
  <c r="CK20" i="12"/>
  <c r="CZ20" i="12"/>
  <c r="CY20" i="12"/>
  <c r="BZ20" i="12"/>
  <c r="CL20" i="12"/>
  <c r="BY20" i="12"/>
  <c r="BX20" i="12"/>
  <c r="BW20" i="12"/>
  <c r="CX20" i="12"/>
  <c r="BR20" i="12"/>
  <c r="CN20" i="12"/>
  <c r="CM20" i="12"/>
  <c r="DA40" i="12"/>
  <c r="CK40" i="12"/>
  <c r="CZ40" i="12"/>
  <c r="CY40" i="12"/>
  <c r="BZ40" i="12"/>
  <c r="CL40" i="12"/>
  <c r="CN40" i="12"/>
  <c r="CM40" i="12"/>
  <c r="BY40" i="12"/>
  <c r="BX40" i="12"/>
  <c r="BW40" i="12"/>
  <c r="CX40" i="12"/>
  <c r="BR40" i="12"/>
  <c r="CN66" i="12"/>
  <c r="BW66" i="12"/>
  <c r="CM66" i="12"/>
  <c r="BR66" i="12"/>
  <c r="CL66" i="12"/>
  <c r="CX66" i="12"/>
  <c r="BX66" i="12"/>
  <c r="BZ66" i="12"/>
  <c r="BY66" i="12"/>
  <c r="CK66" i="12"/>
  <c r="CY66" i="12"/>
  <c r="DA66" i="12"/>
  <c r="CZ66" i="12"/>
  <c r="CK109" i="12"/>
  <c r="DA109" i="12"/>
  <c r="CZ109" i="12"/>
  <c r="BZ109" i="12"/>
  <c r="CL109" i="12"/>
  <c r="CY109" i="12"/>
  <c r="BR109" i="12"/>
  <c r="CX109" i="12"/>
  <c r="CN109" i="12"/>
  <c r="BW109" i="12"/>
  <c r="BY109" i="12"/>
  <c r="BX109" i="12"/>
  <c r="CM109" i="12"/>
  <c r="CZ125" i="12"/>
  <c r="BZ125" i="12"/>
  <c r="CY125" i="12"/>
  <c r="BY125" i="12"/>
  <c r="CX125" i="12"/>
  <c r="BX125" i="12"/>
  <c r="DA125" i="12"/>
  <c r="CM125" i="12"/>
  <c r="CL125" i="12"/>
  <c r="CK125" i="12"/>
  <c r="CN125" i="12"/>
  <c r="BW125" i="12"/>
  <c r="BR125" i="12"/>
  <c r="CY157" i="12"/>
  <c r="BY157" i="12"/>
  <c r="CX157" i="12"/>
  <c r="BX157" i="12"/>
  <c r="CN157" i="12"/>
  <c r="BW157" i="12"/>
  <c r="CZ157" i="12"/>
  <c r="BZ157" i="12"/>
  <c r="DA157" i="12"/>
  <c r="CM157" i="12"/>
  <c r="CL157" i="12"/>
  <c r="BR157" i="12"/>
  <c r="CK157" i="12"/>
  <c r="CM9" i="12"/>
  <c r="BR9" i="12"/>
  <c r="CL9" i="12"/>
  <c r="CK9" i="12"/>
  <c r="CN9" i="12"/>
  <c r="BW9" i="12"/>
  <c r="CY9" i="12"/>
  <c r="CX9" i="12"/>
  <c r="CZ9" i="12"/>
  <c r="CY22" i="12"/>
  <c r="BY22" i="12"/>
  <c r="CX22" i="12"/>
  <c r="BX22" i="12"/>
  <c r="CN22" i="12"/>
  <c r="BW22" i="12"/>
  <c r="CZ22" i="12"/>
  <c r="BZ22" i="12"/>
  <c r="DA22" i="12"/>
  <c r="CM22" i="12"/>
  <c r="CL22" i="12"/>
  <c r="CK22" i="12"/>
  <c r="BR22" i="12"/>
  <c r="CY28" i="12"/>
  <c r="BZ28" i="12"/>
  <c r="CX28" i="12"/>
  <c r="BY28" i="12"/>
  <c r="BX28" i="12"/>
  <c r="CZ28" i="12"/>
  <c r="CM28" i="12"/>
  <c r="CL28" i="12"/>
  <c r="CK28" i="12"/>
  <c r="BW28" i="12"/>
  <c r="BR28" i="12"/>
  <c r="DA28" i="12"/>
  <c r="CN28" i="12"/>
  <c r="CM41" i="12"/>
  <c r="BR41" i="12"/>
  <c r="CL41" i="12"/>
  <c r="CK41" i="12"/>
  <c r="CN41" i="12"/>
  <c r="BW41" i="12"/>
  <c r="BX41" i="12"/>
  <c r="DA41" i="12"/>
  <c r="CZ41" i="12"/>
  <c r="CY41" i="12"/>
  <c r="CX41" i="12"/>
  <c r="BZ41" i="12"/>
  <c r="BY41" i="12"/>
  <c r="DA54" i="12"/>
  <c r="CZ54" i="12"/>
  <c r="BZ54" i="12"/>
  <c r="CY54" i="12"/>
  <c r="BY54" i="12"/>
  <c r="CX54" i="12"/>
  <c r="BX54" i="12"/>
  <c r="CL54" i="12"/>
  <c r="CK54" i="12"/>
  <c r="BW54" i="12"/>
  <c r="BR54" i="12"/>
  <c r="CN54" i="12"/>
  <c r="CM54" i="12"/>
  <c r="CL60" i="12"/>
  <c r="CK60" i="12"/>
  <c r="DA60" i="12"/>
  <c r="CM60" i="12"/>
  <c r="BR60" i="12"/>
  <c r="CY60" i="12"/>
  <c r="CX60" i="12"/>
  <c r="CN60" i="12"/>
  <c r="CZ60" i="12"/>
  <c r="BW60" i="12"/>
  <c r="BZ60" i="12"/>
  <c r="BY60" i="12"/>
  <c r="BX60" i="12"/>
  <c r="CY72" i="12"/>
  <c r="BY72" i="12"/>
  <c r="CX72" i="12"/>
  <c r="BX72" i="12"/>
  <c r="CN72" i="12"/>
  <c r="BW72" i="12"/>
  <c r="CZ72" i="12"/>
  <c r="BZ72" i="12"/>
  <c r="DA72" i="12"/>
  <c r="CM72" i="12"/>
  <c r="BR72" i="12"/>
  <c r="CL72" i="12"/>
  <c r="CK72" i="12"/>
  <c r="CZ78" i="12"/>
  <c r="BZ78" i="12"/>
  <c r="CY78" i="12"/>
  <c r="BY78" i="12"/>
  <c r="CX78" i="12"/>
  <c r="BX78" i="12"/>
  <c r="DA78" i="12"/>
  <c r="CL78" i="12"/>
  <c r="CK78" i="12"/>
  <c r="CM78" i="12"/>
  <c r="CN78" i="12"/>
  <c r="BW78" i="12"/>
  <c r="BR78" i="12"/>
  <c r="CM94" i="12"/>
  <c r="BR94" i="12"/>
  <c r="CL94" i="12"/>
  <c r="CK94" i="12"/>
  <c r="CN94" i="12"/>
  <c r="BW94" i="12"/>
  <c r="BZ94" i="12"/>
  <c r="BY94" i="12"/>
  <c r="CX94" i="12"/>
  <c r="BX94" i="12"/>
  <c r="DA94" i="12"/>
  <c r="CZ94" i="12"/>
  <c r="CY94" i="12"/>
  <c r="CN110" i="12"/>
  <c r="BW110" i="12"/>
  <c r="CM110" i="12"/>
  <c r="BR110" i="12"/>
  <c r="CL110" i="12"/>
  <c r="CX110" i="12"/>
  <c r="BX110" i="12"/>
  <c r="BZ110" i="12"/>
  <c r="BY110" i="12"/>
  <c r="CK110" i="12"/>
  <c r="CY110" i="12"/>
  <c r="CZ110" i="12"/>
  <c r="DA110" i="12"/>
  <c r="CX126" i="12"/>
  <c r="BX126" i="12"/>
  <c r="CN126" i="12"/>
  <c r="CM126" i="12"/>
  <c r="BR126" i="12"/>
  <c r="CY126" i="12"/>
  <c r="DA126" i="12"/>
  <c r="CZ126" i="12"/>
  <c r="CL126" i="12"/>
  <c r="BW126" i="12"/>
  <c r="BZ126" i="12"/>
  <c r="BY126" i="12"/>
  <c r="CK126" i="12"/>
  <c r="CL142" i="12"/>
  <c r="CK142" i="12"/>
  <c r="DA142" i="12"/>
  <c r="CM142" i="12"/>
  <c r="BR142" i="12"/>
  <c r="BZ142" i="12"/>
  <c r="BY142" i="12"/>
  <c r="CN142" i="12"/>
  <c r="CZ142" i="12"/>
  <c r="CY142" i="12"/>
  <c r="CX142" i="12"/>
  <c r="BX142" i="12"/>
  <c r="BW142" i="12"/>
  <c r="CK158" i="12"/>
  <c r="DA158" i="12"/>
  <c r="CZ158" i="12"/>
  <c r="BZ158" i="12"/>
  <c r="CL158" i="12"/>
  <c r="BY158" i="12"/>
  <c r="BX158" i="12"/>
  <c r="BW158" i="12"/>
  <c r="BR158" i="12"/>
  <c r="CY158" i="12"/>
  <c r="CX158" i="12"/>
  <c r="CN158" i="12"/>
  <c r="CM158" i="12"/>
  <c r="BC8" i="12"/>
  <c r="AY19" i="12"/>
  <c r="BC25" i="12"/>
  <c r="AY27" i="12"/>
  <c r="BC28" i="12"/>
  <c r="BC39" i="12"/>
  <c r="AY41" i="12"/>
  <c r="BC50" i="12"/>
  <c r="AY52" i="12"/>
  <c r="BC53" i="12"/>
  <c r="BC56" i="12"/>
  <c r="AY58" i="12"/>
  <c r="AY61" i="12"/>
  <c r="AY64" i="12"/>
  <c r="BC100" i="12"/>
  <c r="AY111" i="12"/>
  <c r="BC112" i="12"/>
  <c r="AY118" i="12"/>
  <c r="BC119" i="12"/>
  <c r="AY121" i="12"/>
  <c r="AY124" i="12"/>
  <c r="BC141" i="12"/>
  <c r="AY143" i="12"/>
  <c r="BY4" i="12"/>
  <c r="DN153" i="12"/>
  <c r="DN145" i="12"/>
  <c r="DN142" i="12"/>
  <c r="DN131" i="12"/>
  <c r="DN159" i="12"/>
  <c r="DN156" i="12"/>
  <c r="DN148" i="12"/>
  <c r="DN137" i="12"/>
  <c r="DN134" i="12"/>
  <c r="DN128" i="12"/>
  <c r="DN165" i="12"/>
  <c r="DN162" i="12"/>
  <c r="DN151" i="12"/>
  <c r="DN143" i="12"/>
  <c r="DN140" i="12"/>
  <c r="DN164" i="12"/>
  <c r="DN161" i="12"/>
  <c r="DN158" i="12"/>
  <c r="DN150" i="12"/>
  <c r="DN139" i="12"/>
  <c r="DN160" i="12"/>
  <c r="DN146" i="12"/>
  <c r="DN112" i="12"/>
  <c r="DN144" i="12"/>
  <c r="DN132" i="12"/>
  <c r="DN127" i="12"/>
  <c r="DN118" i="12"/>
  <c r="DN115" i="12"/>
  <c r="DN107" i="12"/>
  <c r="DN163" i="12"/>
  <c r="DN149" i="12"/>
  <c r="DN135" i="12"/>
  <c r="DN130" i="12"/>
  <c r="DN124" i="12"/>
  <c r="DN121" i="12"/>
  <c r="DN110" i="12"/>
  <c r="DN102" i="12"/>
  <c r="DN155" i="12"/>
  <c r="DN141" i="12"/>
  <c r="DN129" i="12"/>
  <c r="DN123" i="12"/>
  <c r="DN120" i="12"/>
  <c r="DN109" i="12"/>
  <c r="DN136" i="12"/>
  <c r="DN119" i="12"/>
  <c r="DN114" i="12"/>
  <c r="DN99" i="12"/>
  <c r="DN91" i="12"/>
  <c r="DN82" i="12"/>
  <c r="DN68" i="12"/>
  <c r="DN60" i="12"/>
  <c r="DN52" i="12"/>
  <c r="DN49" i="12"/>
  <c r="DN133" i="12"/>
  <c r="DN117" i="12"/>
  <c r="DN105" i="12"/>
  <c r="DN94" i="12"/>
  <c r="DN88" i="12"/>
  <c r="DN85" i="12"/>
  <c r="DN71" i="12"/>
  <c r="DN63" i="12"/>
  <c r="DN55" i="12"/>
  <c r="DN122" i="12"/>
  <c r="DN97" i="12"/>
  <c r="DN80" i="12"/>
  <c r="DN77" i="12"/>
  <c r="DN74" i="12"/>
  <c r="DN66" i="12"/>
  <c r="DN58" i="12"/>
  <c r="DN157" i="12"/>
  <c r="DN154" i="12"/>
  <c r="DN152" i="12"/>
  <c r="DN147" i="12"/>
  <c r="DN138" i="12"/>
  <c r="DN103" i="12"/>
  <c r="DN96" i="12"/>
  <c r="DN79" i="12"/>
  <c r="DN76" i="12"/>
  <c r="DN73" i="12"/>
  <c r="DN65" i="12"/>
  <c r="DN100" i="12"/>
  <c r="DN86" i="12"/>
  <c r="DN70" i="12"/>
  <c r="DN48" i="12"/>
  <c r="DN32" i="12"/>
  <c r="DN15" i="12"/>
  <c r="DN125" i="12"/>
  <c r="DN104" i="12"/>
  <c r="DN98" i="12"/>
  <c r="DN84" i="12"/>
  <c r="DN75" i="12"/>
  <c r="DN61" i="12"/>
  <c r="DN53" i="12"/>
  <c r="DN44" i="12"/>
  <c r="DN41" i="12"/>
  <c r="DN38" i="12"/>
  <c r="DN35" i="12"/>
  <c r="DN24" i="12"/>
  <c r="DN21" i="12"/>
  <c r="DN18" i="12"/>
  <c r="DN9" i="12"/>
  <c r="DN89" i="12"/>
  <c r="DN59" i="12"/>
  <c r="DN50" i="12"/>
  <c r="DN30" i="12"/>
  <c r="DN27" i="12"/>
  <c r="DN12" i="12"/>
  <c r="DN93" i="12"/>
  <c r="DN81" i="12"/>
  <c r="DN72" i="12"/>
  <c r="DN51" i="12"/>
  <c r="DN46" i="12"/>
  <c r="DN43" i="12"/>
  <c r="DN29" i="12"/>
  <c r="DN26" i="12"/>
  <c r="DN23" i="12"/>
  <c r="DN11" i="12"/>
  <c r="DN111" i="12"/>
  <c r="DN22" i="12"/>
  <c r="DN10" i="12"/>
  <c r="DN126" i="12"/>
  <c r="DN101" i="12"/>
  <c r="DN83" i="12"/>
  <c r="DN78" i="12"/>
  <c r="DN39" i="12"/>
  <c r="DN34" i="12"/>
  <c r="DN20" i="12"/>
  <c r="DN6" i="12"/>
  <c r="DN57" i="12"/>
  <c r="DN56" i="12"/>
  <c r="DN37" i="12"/>
  <c r="DN25" i="12"/>
  <c r="DN13" i="12"/>
  <c r="DN8" i="12"/>
  <c r="DN106" i="12"/>
  <c r="DN42" i="12"/>
  <c r="DN116" i="12"/>
  <c r="DN95" i="12"/>
  <c r="DN92" i="12"/>
  <c r="DN69" i="12"/>
  <c r="DN54" i="12"/>
  <c r="DN40" i="12"/>
  <c r="DN28" i="12"/>
  <c r="DN16" i="12"/>
  <c r="DN113" i="12"/>
  <c r="DN90" i="12"/>
  <c r="DN67" i="12"/>
  <c r="DN64" i="12"/>
  <c r="DN47" i="12"/>
  <c r="DN45" i="12"/>
  <c r="DN14" i="12"/>
  <c r="DN87" i="12"/>
  <c r="DN62" i="12"/>
  <c r="DN33" i="12"/>
  <c r="DN19" i="12"/>
  <c r="DN108" i="12"/>
  <c r="DN36" i="12"/>
  <c r="DN31" i="12"/>
  <c r="DN17" i="12"/>
  <c r="DN4" i="12"/>
  <c r="CN12" i="12"/>
  <c r="BW12" i="12"/>
  <c r="CM12" i="12"/>
  <c r="BR12" i="12"/>
  <c r="CL12" i="12"/>
  <c r="CX12" i="12"/>
  <c r="BX12" i="12"/>
  <c r="DA12" i="12"/>
  <c r="CZ12" i="12"/>
  <c r="CY12" i="12"/>
  <c r="CK12" i="12"/>
  <c r="BY12" i="12"/>
  <c r="CM38" i="12"/>
  <c r="BR38" i="12"/>
  <c r="CL38" i="12"/>
  <c r="CK38" i="12"/>
  <c r="CN38" i="12"/>
  <c r="BW38" i="12"/>
  <c r="CZ38" i="12"/>
  <c r="CY38" i="12"/>
  <c r="CX38" i="12"/>
  <c r="BZ38" i="12"/>
  <c r="BY38" i="12"/>
  <c r="BX38" i="12"/>
  <c r="DA38" i="12"/>
  <c r="CY75" i="12"/>
  <c r="BZ75" i="12"/>
  <c r="CX75" i="12"/>
  <c r="BY75" i="12"/>
  <c r="BX75" i="12"/>
  <c r="CZ75" i="12"/>
  <c r="BW75" i="12"/>
  <c r="BR75" i="12"/>
  <c r="CK75" i="12"/>
  <c r="DA75" i="12"/>
  <c r="CN75" i="12"/>
  <c r="CM75" i="12"/>
  <c r="CL75" i="12"/>
  <c r="AY23" i="12"/>
  <c r="AY39" i="12"/>
  <c r="CK3" i="12"/>
  <c r="CX3" i="12"/>
  <c r="BW3" i="12"/>
  <c r="CN3" i="12"/>
  <c r="BR3" i="12"/>
  <c r="CM3" i="12"/>
  <c r="CY3" i="12"/>
  <c r="BX3" i="12"/>
  <c r="CY10" i="12"/>
  <c r="BY10" i="12"/>
  <c r="CX10" i="12"/>
  <c r="BX10" i="12"/>
  <c r="CN10" i="12"/>
  <c r="BW10" i="12"/>
  <c r="CZ10" i="12"/>
  <c r="BZ10" i="12"/>
  <c r="DA10" i="12"/>
  <c r="BR10" i="12"/>
  <c r="CX16" i="12"/>
  <c r="BX16" i="12"/>
  <c r="CN16" i="12"/>
  <c r="BW16" i="12"/>
  <c r="CM16" i="12"/>
  <c r="BR16" i="12"/>
  <c r="CY16" i="12"/>
  <c r="BY16" i="12"/>
  <c r="CL16" i="12"/>
  <c r="CK16" i="12"/>
  <c r="BZ16" i="12"/>
  <c r="DA16" i="12"/>
  <c r="CZ16" i="12"/>
  <c r="CK29" i="12"/>
  <c r="DA29" i="12"/>
  <c r="CZ29" i="12"/>
  <c r="BZ29" i="12"/>
  <c r="CL29" i="12"/>
  <c r="BW29" i="12"/>
  <c r="CY29" i="12"/>
  <c r="BR29" i="12"/>
  <c r="CX29" i="12"/>
  <c r="CN29" i="12"/>
  <c r="CM29" i="12"/>
  <c r="BY29" i="12"/>
  <c r="BX29" i="12"/>
  <c r="CM35" i="12"/>
  <c r="BR35" i="12"/>
  <c r="CL35" i="12"/>
  <c r="CK35" i="12"/>
  <c r="CN35" i="12"/>
  <c r="BW35" i="12"/>
  <c r="CY35" i="12"/>
  <c r="CX35" i="12"/>
  <c r="BZ35" i="12"/>
  <c r="BY35" i="12"/>
  <c r="BX35" i="12"/>
  <c r="DA35" i="12"/>
  <c r="CZ35" i="12"/>
  <c r="CY42" i="12"/>
  <c r="BY42" i="12"/>
  <c r="CX42" i="12"/>
  <c r="BX42" i="12"/>
  <c r="CN42" i="12"/>
  <c r="BW42" i="12"/>
  <c r="CZ42" i="12"/>
  <c r="BZ42" i="12"/>
  <c r="CK42" i="12"/>
  <c r="BR42" i="12"/>
  <c r="DA42" i="12"/>
  <c r="CM42" i="12"/>
  <c r="CL42" i="12"/>
  <c r="DA48" i="12"/>
  <c r="CK48" i="12"/>
  <c r="CZ48" i="12"/>
  <c r="BZ48" i="12"/>
  <c r="CL48" i="12"/>
  <c r="BX48" i="12"/>
  <c r="BW48" i="12"/>
  <c r="CY48" i="12"/>
  <c r="BR48" i="12"/>
  <c r="CX48" i="12"/>
  <c r="CN48" i="12"/>
  <c r="CM48" i="12"/>
  <c r="BY48" i="12"/>
  <c r="CX61" i="12"/>
  <c r="BX61" i="12"/>
  <c r="CN61" i="12"/>
  <c r="BW61" i="12"/>
  <c r="CM61" i="12"/>
  <c r="BR61" i="12"/>
  <c r="CY61" i="12"/>
  <c r="BY61" i="12"/>
  <c r="BZ61" i="12"/>
  <c r="DA61" i="12"/>
  <c r="CZ61" i="12"/>
  <c r="CL61" i="12"/>
  <c r="CK61" i="12"/>
  <c r="CZ67" i="12"/>
  <c r="BZ67" i="12"/>
  <c r="CY67" i="12"/>
  <c r="BY67" i="12"/>
  <c r="CX67" i="12"/>
  <c r="BX67" i="12"/>
  <c r="DA67" i="12"/>
  <c r="CN67" i="12"/>
  <c r="CM67" i="12"/>
  <c r="CL67" i="12"/>
  <c r="BW67" i="12"/>
  <c r="BR67" i="12"/>
  <c r="CK67" i="12"/>
  <c r="CK73" i="12"/>
  <c r="DA73" i="12"/>
  <c r="CZ73" i="12"/>
  <c r="BZ73" i="12"/>
  <c r="CL73" i="12"/>
  <c r="BY73" i="12"/>
  <c r="BX73" i="12"/>
  <c r="CM73" i="12"/>
  <c r="BW73" i="12"/>
  <c r="BR73" i="12"/>
  <c r="CY73" i="12"/>
  <c r="CX73" i="12"/>
  <c r="CN73" i="12"/>
  <c r="CY89" i="12"/>
  <c r="BY89" i="12"/>
  <c r="CX89" i="12"/>
  <c r="BX89" i="12"/>
  <c r="CN89" i="12"/>
  <c r="BW89" i="12"/>
  <c r="CZ89" i="12"/>
  <c r="BZ89" i="12"/>
  <c r="BR89" i="12"/>
  <c r="CK89" i="12"/>
  <c r="CM89" i="12"/>
  <c r="CL89" i="12"/>
  <c r="DA89" i="12"/>
  <c r="CX105" i="12"/>
  <c r="BX105" i="12"/>
  <c r="CN105" i="12"/>
  <c r="BW105" i="12"/>
  <c r="CM105" i="12"/>
  <c r="BR105" i="12"/>
  <c r="CY105" i="12"/>
  <c r="BY105" i="12"/>
  <c r="BZ105" i="12"/>
  <c r="DA105" i="12"/>
  <c r="CZ105" i="12"/>
  <c r="CL105" i="12"/>
  <c r="CK105" i="12"/>
  <c r="CN121" i="12"/>
  <c r="BW121" i="12"/>
  <c r="CM121" i="12"/>
  <c r="BR121" i="12"/>
  <c r="CL121" i="12"/>
  <c r="CX121" i="12"/>
  <c r="BX121" i="12"/>
  <c r="DA121" i="12"/>
  <c r="CZ121" i="12"/>
  <c r="BY121" i="12"/>
  <c r="BZ121" i="12"/>
  <c r="CY121" i="12"/>
  <c r="CK121" i="12"/>
  <c r="CM137" i="12"/>
  <c r="BR137" i="12"/>
  <c r="CL137" i="12"/>
  <c r="CK137" i="12"/>
  <c r="CN137" i="12"/>
  <c r="BW137" i="12"/>
  <c r="BY137" i="12"/>
  <c r="BX137" i="12"/>
  <c r="DA137" i="12"/>
  <c r="BZ137" i="12"/>
  <c r="CZ137" i="12"/>
  <c r="CY137" i="12"/>
  <c r="CX137" i="12"/>
  <c r="CL153" i="12"/>
  <c r="CK153" i="12"/>
  <c r="DA153" i="12"/>
  <c r="CM153" i="12"/>
  <c r="BR153" i="12"/>
  <c r="BY153" i="12"/>
  <c r="BX153" i="12"/>
  <c r="CZ153" i="12"/>
  <c r="BW153" i="12"/>
  <c r="BZ153" i="12"/>
  <c r="CX153" i="12"/>
  <c r="CN153" i="12"/>
  <c r="CY153" i="12"/>
  <c r="BC5" i="12"/>
  <c r="BC134" i="12"/>
  <c r="BC144" i="12"/>
  <c r="AY146" i="12"/>
  <c r="BC147" i="12"/>
  <c r="BC150" i="12"/>
  <c r="AY152" i="12"/>
  <c r="BC153" i="12"/>
  <c r="DN5" i="12"/>
  <c r="CK8" i="12"/>
  <c r="BX9" i="12"/>
  <c r="BZ12" i="12"/>
  <c r="AY153" i="12"/>
  <c r="BC163" i="12"/>
  <c r="CR41" i="12"/>
  <c r="DM41" i="12" s="1"/>
  <c r="CR23" i="12"/>
  <c r="DM23" i="12" s="1"/>
  <c r="CR57" i="12"/>
  <c r="DM57" i="12" s="1"/>
  <c r="CR65" i="12"/>
  <c r="DM65" i="12" s="1"/>
  <c r="CR19" i="12"/>
  <c r="DM19" i="12" s="1"/>
  <c r="CR39" i="12"/>
  <c r="DM39" i="12" s="1"/>
  <c r="CR25" i="12"/>
  <c r="DM25" i="12" s="1"/>
  <c r="CR17" i="12"/>
  <c r="DM17" i="12" s="1"/>
  <c r="CR37" i="12"/>
  <c r="DM37" i="12" s="1"/>
  <c r="CR53" i="12"/>
  <c r="DM53" i="12" s="1"/>
  <c r="CR35" i="12"/>
  <c r="DM35" i="12" s="1"/>
  <c r="CR88" i="12"/>
  <c r="DM88" i="12" s="1"/>
  <c r="CR92" i="12"/>
  <c r="DM92" i="12" s="1"/>
  <c r="CR29" i="12"/>
  <c r="DM29" i="12" s="1"/>
  <c r="CR45" i="12"/>
  <c r="DM45" i="12" s="1"/>
  <c r="CR95" i="12"/>
  <c r="DM95" i="12" s="1"/>
  <c r="CR27" i="12"/>
  <c r="DM27" i="12" s="1"/>
  <c r="CR43" i="12"/>
  <c r="DM43" i="12" s="1"/>
  <c r="CR55" i="12"/>
  <c r="DM55" i="12" s="1"/>
  <c r="CR61" i="12"/>
  <c r="DM61" i="12" s="1"/>
  <c r="CR69" i="12"/>
  <c r="DM69" i="12" s="1"/>
  <c r="CR31" i="12"/>
  <c r="DM31" i="12" s="1"/>
  <c r="CR47" i="12"/>
  <c r="DM47" i="12" s="1"/>
  <c r="CR33" i="12"/>
  <c r="DM33" i="12" s="1"/>
  <c r="CR71" i="12"/>
  <c r="DM71" i="12" s="1"/>
  <c r="CR82" i="12"/>
  <c r="DM82" i="12" s="1"/>
  <c r="CR51" i="12"/>
  <c r="DM51" i="12" s="1"/>
  <c r="CR73" i="12"/>
  <c r="DM73" i="12" s="1"/>
  <c r="CR121" i="12"/>
  <c r="DM121" i="12" s="1"/>
  <c r="CR62" i="12"/>
  <c r="DM62" i="12" s="1"/>
  <c r="CR64" i="12"/>
  <c r="DM64" i="12" s="1"/>
  <c r="CR66" i="12"/>
  <c r="DM66" i="12" s="1"/>
  <c r="CR68" i="12"/>
  <c r="DM68" i="12" s="1"/>
  <c r="CR70" i="12"/>
  <c r="DM70" i="12" s="1"/>
  <c r="CR72" i="12"/>
  <c r="DM72" i="12" s="1"/>
  <c r="CR74" i="12"/>
  <c r="DM74" i="12" s="1"/>
  <c r="CR76" i="12"/>
  <c r="DM76" i="12" s="1"/>
  <c r="CR78" i="12"/>
  <c r="DM78" i="12" s="1"/>
  <c r="CR80" i="12"/>
  <c r="DM80" i="12" s="1"/>
  <c r="CR89" i="12"/>
  <c r="DM89" i="12" s="1"/>
  <c r="CR93" i="12"/>
  <c r="DM93" i="12" s="1"/>
  <c r="CR132" i="12"/>
  <c r="DM132" i="12" s="1"/>
  <c r="CR86" i="12"/>
  <c r="DM86" i="12" s="1"/>
  <c r="CR108" i="12"/>
  <c r="DM108" i="12" s="1"/>
  <c r="CR147" i="12"/>
  <c r="DM147" i="12" s="1"/>
  <c r="CR97" i="12"/>
  <c r="DM97" i="12" s="1"/>
  <c r="CR109" i="12"/>
  <c r="DM109" i="12" s="1"/>
  <c r="CR112" i="12"/>
  <c r="DM112" i="12" s="1"/>
  <c r="CR107" i="12"/>
  <c r="DM107" i="12" s="1"/>
  <c r="CR127" i="12"/>
  <c r="DM127" i="12" s="1"/>
  <c r="CR94" i="12"/>
  <c r="DM94" i="12" s="1"/>
  <c r="CR96" i="12"/>
  <c r="DM96" i="12" s="1"/>
  <c r="CR98" i="12"/>
  <c r="DM98" i="12" s="1"/>
  <c r="CR100" i="12"/>
  <c r="DM100" i="12" s="1"/>
  <c r="CR102" i="12"/>
  <c r="DM102" i="12" s="1"/>
  <c r="CR105" i="12"/>
  <c r="DM105" i="12" s="1"/>
  <c r="CR131" i="12"/>
  <c r="DM131" i="12" s="1"/>
  <c r="CR134" i="12"/>
  <c r="DM134" i="12" s="1"/>
  <c r="CR126" i="12"/>
  <c r="DM126" i="12" s="1"/>
  <c r="CR145" i="12"/>
  <c r="DM145" i="12" s="1"/>
  <c r="CR136" i="12"/>
  <c r="DM136" i="12" s="1"/>
  <c r="CR138" i="12"/>
  <c r="DM138" i="12" s="1"/>
  <c r="CR140" i="12"/>
  <c r="DM140" i="12" s="1"/>
  <c r="CR153" i="12"/>
  <c r="DM153" i="12" s="1"/>
  <c r="CR151" i="12"/>
  <c r="DM151" i="12" s="1"/>
  <c r="CR146" i="12"/>
  <c r="DM146" i="12" s="1"/>
  <c r="CR148" i="12"/>
  <c r="DM148" i="12" s="1"/>
  <c r="CR154" i="12"/>
  <c r="DM154" i="12" s="1"/>
  <c r="CR152" i="12"/>
  <c r="DM152" i="12" s="1"/>
  <c r="BC3" i="12"/>
  <c r="BC9" i="12"/>
  <c r="BC16" i="12"/>
  <c r="AY10" i="12"/>
  <c r="BC15" i="12"/>
  <c r="AY26" i="12"/>
  <c r="BC31" i="12"/>
  <c r="AY42" i="12"/>
  <c r="BC47" i="12"/>
  <c r="AY30" i="12"/>
  <c r="BC35" i="12"/>
  <c r="AY46" i="12"/>
  <c r="AY74" i="12"/>
  <c r="BC96" i="12"/>
  <c r="AY76" i="12"/>
  <c r="AY90" i="12"/>
  <c r="BC95" i="12"/>
  <c r="AY106" i="12"/>
  <c r="AY129" i="12"/>
  <c r="BC99" i="12"/>
  <c r="BC81" i="12"/>
  <c r="AY92" i="12"/>
  <c r="BC97" i="12"/>
  <c r="AY108" i="12"/>
  <c r="AY86" i="12"/>
  <c r="BC91" i="12"/>
  <c r="AY102" i="12"/>
  <c r="BC107" i="12"/>
  <c r="AY117" i="12"/>
  <c r="AY120" i="12"/>
  <c r="AY132" i="12"/>
  <c r="BC122" i="12"/>
  <c r="BC125" i="12"/>
  <c r="BC151" i="12"/>
  <c r="AY154" i="12"/>
  <c r="BC159" i="12"/>
  <c r="AY162" i="12"/>
  <c r="BX2" i="12"/>
  <c r="CY2" i="12"/>
  <c r="CX2" i="12"/>
  <c r="CZ2" i="12"/>
  <c r="DA2" i="12"/>
  <c r="CL2" i="12"/>
  <c r="CN2" i="12"/>
  <c r="BR2" i="12"/>
  <c r="CK2" i="12"/>
  <c r="CM2" i="12"/>
  <c r="BZ2" i="12"/>
  <c r="BY2" i="12"/>
  <c r="BW2" i="12"/>
  <c r="AY2" i="12"/>
  <c r="BC2" i="12"/>
  <c r="DN2" i="12"/>
  <c r="F174" i="12"/>
  <c r="F172" i="12"/>
  <c r="D175" i="12"/>
  <c r="F175" i="12" s="1"/>
  <c r="F171" i="12"/>
  <c r="BX6" i="12" l="1"/>
  <c r="BW6" i="12"/>
  <c r="CM6" i="12"/>
  <c r="CZ6" i="12"/>
  <c r="CX6" i="12"/>
  <c r="CK6" i="12"/>
  <c r="CY6" i="12"/>
  <c r="BR6" i="12"/>
  <c r="CN6" i="12"/>
  <c r="CL6" i="12"/>
  <c r="BY6" i="12"/>
  <c r="DN166" i="12"/>
  <c r="CR166" i="12"/>
  <c r="AS166" i="12"/>
  <c r="CG166" i="12"/>
  <c r="DD166" i="12"/>
  <c r="DD168" i="12" s="1"/>
  <c r="DD169" i="12" s="1"/>
  <c r="AY166" i="12"/>
  <c r="AZ102" i="12" s="1"/>
  <c r="BC166" i="12"/>
  <c r="BD122" i="12" s="1"/>
  <c r="DO166" i="12"/>
  <c r="BD3" i="12" l="1"/>
  <c r="AV3" i="12" s="1"/>
  <c r="BD99" i="12"/>
  <c r="BD97" i="12"/>
  <c r="BD35" i="12"/>
  <c r="AT102" i="12"/>
  <c r="AZ117" i="12"/>
  <c r="AZ30" i="12"/>
  <c r="AV35" i="12"/>
  <c r="BD96" i="12"/>
  <c r="AZ10" i="12"/>
  <c r="AZ76" i="12"/>
  <c r="AV99" i="12"/>
  <c r="AZ90" i="12"/>
  <c r="AZ129" i="12"/>
  <c r="AZ42" i="12"/>
  <c r="AZ74" i="12"/>
  <c r="AZ108" i="12"/>
  <c r="AZ162" i="12"/>
  <c r="AV97" i="12"/>
  <c r="AV122" i="12"/>
  <c r="AZ46" i="12"/>
  <c r="AZ106" i="12"/>
  <c r="DP157" i="12"/>
  <c r="DQ157" i="12" s="1"/>
  <c r="DP156" i="12"/>
  <c r="DQ156" i="12" s="1"/>
  <c r="DP159" i="12"/>
  <c r="DQ159" i="12" s="1"/>
  <c r="DP161" i="12"/>
  <c r="DQ161" i="12" s="1"/>
  <c r="DP140" i="12"/>
  <c r="DQ140" i="12" s="1"/>
  <c r="DP165" i="12"/>
  <c r="DQ165" i="12" s="1"/>
  <c r="DP160" i="12"/>
  <c r="DQ160" i="12" s="1"/>
  <c r="DP163" i="12"/>
  <c r="DQ163" i="12" s="1"/>
  <c r="DP162" i="12"/>
  <c r="DQ162" i="12" s="1"/>
  <c r="DP158" i="12"/>
  <c r="DQ158" i="12" s="1"/>
  <c r="DP164" i="12"/>
  <c r="DQ164" i="12" s="1"/>
  <c r="DP151" i="12"/>
  <c r="DQ151" i="12" s="1"/>
  <c r="DP147" i="12"/>
  <c r="DQ147" i="12" s="1"/>
  <c r="DP145" i="12"/>
  <c r="DQ145" i="12" s="1"/>
  <c r="DP137" i="12"/>
  <c r="DQ137" i="12" s="1"/>
  <c r="DP133" i="12"/>
  <c r="DQ133" i="12" s="1"/>
  <c r="DP128" i="12"/>
  <c r="DQ128" i="12" s="1"/>
  <c r="DP139" i="12"/>
  <c r="DQ139" i="12" s="1"/>
  <c r="DP127" i="12"/>
  <c r="DQ127" i="12" s="1"/>
  <c r="DP131" i="12"/>
  <c r="DQ131" i="12" s="1"/>
  <c r="DP117" i="12"/>
  <c r="DQ117" i="12" s="1"/>
  <c r="DP126" i="12"/>
  <c r="DQ126" i="12" s="1"/>
  <c r="DP103" i="12"/>
  <c r="DQ103" i="12" s="1"/>
  <c r="DP121" i="12"/>
  <c r="DQ121" i="12" s="1"/>
  <c r="DP92" i="12"/>
  <c r="DQ92" i="12" s="1"/>
  <c r="DP88" i="12"/>
  <c r="DQ88" i="12" s="1"/>
  <c r="DP119" i="12"/>
  <c r="DQ119" i="12" s="1"/>
  <c r="DP86" i="12"/>
  <c r="DQ86" i="12" s="1"/>
  <c r="DP93" i="12"/>
  <c r="DQ93" i="12" s="1"/>
  <c r="DP77" i="12"/>
  <c r="DQ77" i="12" s="1"/>
  <c r="DP61" i="12"/>
  <c r="DQ61" i="12" s="1"/>
  <c r="DP95" i="12"/>
  <c r="DQ95" i="12" s="1"/>
  <c r="DP105" i="12"/>
  <c r="DQ105" i="12" s="1"/>
  <c r="DP97" i="12"/>
  <c r="DQ97" i="12" s="1"/>
  <c r="DP111" i="12"/>
  <c r="DQ111" i="12" s="1"/>
  <c r="DP65" i="12"/>
  <c r="DQ65" i="12" s="1"/>
  <c r="DP59" i="12"/>
  <c r="DQ59" i="12" s="1"/>
  <c r="DP46" i="12"/>
  <c r="DQ46" i="12" s="1"/>
  <c r="DP44" i="12"/>
  <c r="DQ44" i="12" s="1"/>
  <c r="DP42" i="12"/>
  <c r="DQ42" i="12" s="1"/>
  <c r="DP40" i="12"/>
  <c r="DQ40" i="12" s="1"/>
  <c r="DP38" i="12"/>
  <c r="DQ38" i="12" s="1"/>
  <c r="DP36" i="12"/>
  <c r="DQ36" i="12" s="1"/>
  <c r="DP34" i="12"/>
  <c r="DQ34" i="12" s="1"/>
  <c r="DP32" i="12"/>
  <c r="DQ32" i="12" s="1"/>
  <c r="DP30" i="12"/>
  <c r="DQ30" i="12" s="1"/>
  <c r="DP28" i="12"/>
  <c r="DQ28" i="12" s="1"/>
  <c r="DP26" i="12"/>
  <c r="DQ26" i="12" s="1"/>
  <c r="DP24" i="12"/>
  <c r="DQ24" i="12" s="1"/>
  <c r="DP22" i="12"/>
  <c r="DQ22" i="12" s="1"/>
  <c r="DP37" i="12"/>
  <c r="DQ37" i="12" s="1"/>
  <c r="DP7" i="12"/>
  <c r="DQ7" i="12" s="1"/>
  <c r="DP6" i="12"/>
  <c r="DQ6" i="12" s="1"/>
  <c r="DP4" i="12"/>
  <c r="DQ4" i="12" s="1"/>
  <c r="DP67" i="12"/>
  <c r="DQ67" i="12" s="1"/>
  <c r="DP8" i="12"/>
  <c r="DQ8" i="12" s="1"/>
  <c r="DP10" i="12"/>
  <c r="DQ10" i="12" s="1"/>
  <c r="DP90" i="12"/>
  <c r="DQ90" i="12" s="1"/>
  <c r="DP57" i="12"/>
  <c r="DQ57" i="12" s="1"/>
  <c r="DP20" i="12"/>
  <c r="DQ20" i="12" s="1"/>
  <c r="DP16" i="12"/>
  <c r="DQ16" i="12" s="1"/>
  <c r="DP12" i="12"/>
  <c r="DQ12" i="12" s="1"/>
  <c r="DP41" i="12"/>
  <c r="DQ41" i="12" s="1"/>
  <c r="DP14" i="12"/>
  <c r="DQ14" i="12" s="1"/>
  <c r="DP45" i="12"/>
  <c r="DQ45" i="12" s="1"/>
  <c r="DP25" i="12"/>
  <c r="DQ25" i="12" s="1"/>
  <c r="DP19" i="12"/>
  <c r="DQ19" i="12" s="1"/>
  <c r="DP18" i="12"/>
  <c r="DQ18" i="12" s="1"/>
  <c r="DP29" i="12"/>
  <c r="DQ29" i="12" s="1"/>
  <c r="DP48" i="12"/>
  <c r="DQ48" i="12" s="1"/>
  <c r="DP35" i="12"/>
  <c r="DQ35" i="12" s="1"/>
  <c r="DP23" i="12"/>
  <c r="DQ23" i="12" s="1"/>
  <c r="DP75" i="12"/>
  <c r="DQ75" i="12" s="1"/>
  <c r="DP82" i="12"/>
  <c r="DQ82" i="12" s="1"/>
  <c r="DP72" i="12"/>
  <c r="DQ72" i="12" s="1"/>
  <c r="DP84" i="12"/>
  <c r="DQ84" i="12" s="1"/>
  <c r="DP96" i="12"/>
  <c r="DQ96" i="12" s="1"/>
  <c r="DP104" i="12"/>
  <c r="DQ104" i="12" s="1"/>
  <c r="DP144" i="12"/>
  <c r="DQ144" i="12" s="1"/>
  <c r="DP148" i="12"/>
  <c r="DQ148" i="12" s="1"/>
  <c r="DP107" i="12"/>
  <c r="DQ107" i="12" s="1"/>
  <c r="DP94" i="12"/>
  <c r="DQ94" i="12" s="1"/>
  <c r="DP101" i="12"/>
  <c r="DQ101" i="12" s="1"/>
  <c r="DP142" i="12"/>
  <c r="DQ142" i="12" s="1"/>
  <c r="DP118" i="12"/>
  <c r="DQ118" i="12" s="1"/>
  <c r="DP102" i="12"/>
  <c r="DQ102" i="12" s="1"/>
  <c r="DP3" i="12"/>
  <c r="DQ3" i="12" s="1"/>
  <c r="DP54" i="12"/>
  <c r="DQ54" i="12" s="1"/>
  <c r="DP91" i="12"/>
  <c r="DQ91" i="12" s="1"/>
  <c r="DP64" i="12"/>
  <c r="DQ64" i="12" s="1"/>
  <c r="DP116" i="12"/>
  <c r="DQ116" i="12" s="1"/>
  <c r="DP138" i="12"/>
  <c r="DQ138" i="12" s="1"/>
  <c r="DP155" i="12"/>
  <c r="DQ155" i="12" s="1"/>
  <c r="DP153" i="12"/>
  <c r="DQ153" i="12" s="1"/>
  <c r="DP17" i="12"/>
  <c r="DQ17" i="12" s="1"/>
  <c r="DP113" i="12"/>
  <c r="DQ113" i="12" s="1"/>
  <c r="DP130" i="12"/>
  <c r="DQ130" i="12" s="1"/>
  <c r="DP149" i="12"/>
  <c r="DQ149" i="12" s="1"/>
  <c r="DP51" i="12"/>
  <c r="DQ51" i="12" s="1"/>
  <c r="DP55" i="12"/>
  <c r="DQ55" i="12" s="1"/>
  <c r="DP50" i="12"/>
  <c r="DQ50" i="12" s="1"/>
  <c r="DP87" i="12"/>
  <c r="DQ87" i="12" s="1"/>
  <c r="DP56" i="12"/>
  <c r="DQ56" i="12" s="1"/>
  <c r="DP146" i="12"/>
  <c r="DQ146" i="12" s="1"/>
  <c r="DP114" i="12"/>
  <c r="DQ114" i="12" s="1"/>
  <c r="DP47" i="12"/>
  <c r="DQ47" i="12" s="1"/>
  <c r="DP81" i="12"/>
  <c r="DQ81" i="12" s="1"/>
  <c r="DP89" i="12"/>
  <c r="DQ89" i="12" s="1"/>
  <c r="DP49" i="12"/>
  <c r="DQ49" i="12" s="1"/>
  <c r="DP98" i="12"/>
  <c r="DQ98" i="12" s="1"/>
  <c r="DP62" i="12"/>
  <c r="DQ62" i="12" s="1"/>
  <c r="DP136" i="12"/>
  <c r="DQ136" i="12" s="1"/>
  <c r="DP150" i="12"/>
  <c r="DQ150" i="12" s="1"/>
  <c r="DP13" i="12"/>
  <c r="DQ13" i="12" s="1"/>
  <c r="DP108" i="12"/>
  <c r="DQ108" i="12" s="1"/>
  <c r="DP112" i="12"/>
  <c r="DQ112" i="12" s="1"/>
  <c r="DP15" i="12"/>
  <c r="DQ15" i="12" s="1"/>
  <c r="DP11" i="12"/>
  <c r="DQ11" i="12" s="1"/>
  <c r="DP71" i="12"/>
  <c r="DQ71" i="12" s="1"/>
  <c r="DP53" i="12"/>
  <c r="DQ53" i="12" s="1"/>
  <c r="DP9" i="12"/>
  <c r="DQ9" i="12" s="1"/>
  <c r="DP69" i="12"/>
  <c r="DQ69" i="12" s="1"/>
  <c r="DP68" i="12"/>
  <c r="DQ68" i="12" s="1"/>
  <c r="DP83" i="12"/>
  <c r="DQ83" i="12" s="1"/>
  <c r="DP66" i="12"/>
  <c r="DQ66" i="12" s="1"/>
  <c r="DP125" i="12"/>
  <c r="DQ125" i="12" s="1"/>
  <c r="DP58" i="12"/>
  <c r="DQ58" i="12" s="1"/>
  <c r="DP106" i="12"/>
  <c r="DQ106" i="12" s="1"/>
  <c r="DP152" i="12"/>
  <c r="DQ152" i="12" s="1"/>
  <c r="DP123" i="12"/>
  <c r="DQ123" i="12" s="1"/>
  <c r="DP115" i="12"/>
  <c r="DQ115" i="12" s="1"/>
  <c r="DP60" i="12"/>
  <c r="DQ60" i="12" s="1"/>
  <c r="DP110" i="12"/>
  <c r="DQ110" i="12" s="1"/>
  <c r="DP129" i="12"/>
  <c r="DQ129" i="12" s="1"/>
  <c r="DP31" i="12"/>
  <c r="DQ31" i="12" s="1"/>
  <c r="DP76" i="12"/>
  <c r="DQ76" i="12" s="1"/>
  <c r="DP99" i="12"/>
  <c r="DQ99" i="12" s="1"/>
  <c r="DP132" i="12"/>
  <c r="DQ132" i="12" s="1"/>
  <c r="DP143" i="12"/>
  <c r="DQ143" i="12" s="1"/>
  <c r="DP27" i="12"/>
  <c r="DQ27" i="12" s="1"/>
  <c r="DP5" i="12"/>
  <c r="DQ5" i="12" s="1"/>
  <c r="DP33" i="12"/>
  <c r="DQ33" i="12" s="1"/>
  <c r="DP70" i="12"/>
  <c r="DQ70" i="12" s="1"/>
  <c r="DP79" i="12"/>
  <c r="DQ79" i="12" s="1"/>
  <c r="DP63" i="12"/>
  <c r="DQ63" i="12" s="1"/>
  <c r="DP109" i="12"/>
  <c r="DQ109" i="12" s="1"/>
  <c r="DP100" i="12"/>
  <c r="DQ100" i="12" s="1"/>
  <c r="DP124" i="12"/>
  <c r="DQ124" i="12" s="1"/>
  <c r="DP135" i="12"/>
  <c r="DQ135" i="12" s="1"/>
  <c r="DP154" i="12"/>
  <c r="DQ154" i="12" s="1"/>
  <c r="DP134" i="12"/>
  <c r="DQ134" i="12" s="1"/>
  <c r="DP43" i="12"/>
  <c r="DQ43" i="12" s="1"/>
  <c r="DP21" i="12"/>
  <c r="DQ21" i="12" s="1"/>
  <c r="DP39" i="12"/>
  <c r="DQ39" i="12" s="1"/>
  <c r="DP74" i="12"/>
  <c r="DQ74" i="12" s="1"/>
  <c r="DP80" i="12"/>
  <c r="DQ80" i="12" s="1"/>
  <c r="DP52" i="12"/>
  <c r="DQ52" i="12" s="1"/>
  <c r="DP85" i="12"/>
  <c r="DQ85" i="12" s="1"/>
  <c r="DP78" i="12"/>
  <c r="DQ78" i="12" s="1"/>
  <c r="DP141" i="12"/>
  <c r="DQ141" i="12" s="1"/>
  <c r="DP120" i="12"/>
  <c r="DQ120" i="12" s="1"/>
  <c r="DP73" i="12"/>
  <c r="DQ73" i="12" s="1"/>
  <c r="DP122" i="12"/>
  <c r="DQ122" i="12" s="1"/>
  <c r="BD81" i="12"/>
  <c r="BD91" i="12"/>
  <c r="BD15" i="12"/>
  <c r="BD146" i="12"/>
  <c r="BD130" i="12"/>
  <c r="BD120" i="12"/>
  <c r="BD124" i="12"/>
  <c r="BD101" i="12"/>
  <c r="BD85" i="12"/>
  <c r="BD83" i="12"/>
  <c r="BD82" i="12"/>
  <c r="BD37" i="12"/>
  <c r="BD18" i="12"/>
  <c r="BD24" i="12"/>
  <c r="BD21" i="12"/>
  <c r="BD5" i="12"/>
  <c r="BD12" i="12"/>
  <c r="BD11" i="12"/>
  <c r="BD92" i="12"/>
  <c r="BD30" i="12"/>
  <c r="BD32" i="12"/>
  <c r="BD100" i="12"/>
  <c r="BD49" i="12"/>
  <c r="BD84" i="12"/>
  <c r="BD116" i="12"/>
  <c r="BD117" i="12"/>
  <c r="BD140" i="12"/>
  <c r="BD136" i="12"/>
  <c r="BD161" i="12"/>
  <c r="BD157" i="12"/>
  <c r="BD13" i="12"/>
  <c r="BD78" i="12"/>
  <c r="BD60" i="12"/>
  <c r="BD33" i="12"/>
  <c r="BD48" i="12"/>
  <c r="BD68" i="12"/>
  <c r="BD22" i="12"/>
  <c r="BD76" i="12"/>
  <c r="BD4" i="12"/>
  <c r="BD66" i="12"/>
  <c r="BD69" i="12"/>
  <c r="BD63" i="12"/>
  <c r="BD112" i="12"/>
  <c r="BD90" i="12"/>
  <c r="BD87" i="12"/>
  <c r="BD51" i="12"/>
  <c r="BD127" i="12"/>
  <c r="BD132" i="12"/>
  <c r="BD119" i="12"/>
  <c r="BD121" i="12"/>
  <c r="BD147" i="12"/>
  <c r="BD139" i="12"/>
  <c r="BD6" i="12"/>
  <c r="BD34" i="12"/>
  <c r="BD62" i="12"/>
  <c r="BD26" i="12"/>
  <c r="BD70" i="12"/>
  <c r="BD38" i="12"/>
  <c r="BD72" i="12"/>
  <c r="BD104" i="12"/>
  <c r="BD98" i="12"/>
  <c r="BD57" i="12"/>
  <c r="BD93" i="12"/>
  <c r="BD94" i="12"/>
  <c r="BD142" i="12"/>
  <c r="BD150" i="12"/>
  <c r="BD156" i="12"/>
  <c r="BD133" i="12"/>
  <c r="BD165" i="12"/>
  <c r="BD8" i="12"/>
  <c r="BD20" i="12"/>
  <c r="BD74" i="12"/>
  <c r="BD41" i="12"/>
  <c r="BD28" i="12"/>
  <c r="BD77" i="12"/>
  <c r="BD103" i="12"/>
  <c r="BD71" i="12"/>
  <c r="BD59" i="12"/>
  <c r="BD152" i="12"/>
  <c r="BD135" i="12"/>
  <c r="BD109" i="12"/>
  <c r="BD129" i="12"/>
  <c r="BD160" i="12"/>
  <c r="BD162" i="12"/>
  <c r="BD155" i="12"/>
  <c r="BD80" i="12"/>
  <c r="BD10" i="12"/>
  <c r="BD39" i="12"/>
  <c r="BD79" i="12"/>
  <c r="BD44" i="12"/>
  <c r="BD114" i="12"/>
  <c r="BD106" i="12"/>
  <c r="BD65" i="12"/>
  <c r="BD102" i="12"/>
  <c r="BD158" i="12"/>
  <c r="BD145" i="12"/>
  <c r="BD40" i="12"/>
  <c r="BD86" i="12"/>
  <c r="BD17" i="12"/>
  <c r="BD42" i="12"/>
  <c r="BD88" i="12"/>
  <c r="BD14" i="12"/>
  <c r="BD43" i="12"/>
  <c r="BD53" i="12"/>
  <c r="BD115" i="12"/>
  <c r="BD67" i="12"/>
  <c r="BD164" i="12"/>
  <c r="BD148" i="12"/>
  <c r="BD138" i="12"/>
  <c r="BD141" i="12"/>
  <c r="BD134" i="12"/>
  <c r="BD123" i="12"/>
  <c r="BD143" i="12"/>
  <c r="BD163" i="12"/>
  <c r="BD54" i="12"/>
  <c r="BD27" i="12"/>
  <c r="BD89" i="12"/>
  <c r="BD19" i="12"/>
  <c r="BD50" i="12"/>
  <c r="BD29" i="12"/>
  <c r="BD7" i="12"/>
  <c r="BD58" i="12"/>
  <c r="BD46" i="12"/>
  <c r="BD128" i="12"/>
  <c r="BD73" i="12"/>
  <c r="BD105" i="12"/>
  <c r="BD111" i="12"/>
  <c r="BD137" i="12"/>
  <c r="BD126" i="12"/>
  <c r="BD153" i="12"/>
  <c r="BD149" i="12"/>
  <c r="BD23" i="12"/>
  <c r="BD45" i="12"/>
  <c r="BD56" i="12"/>
  <c r="BD36" i="12"/>
  <c r="BD64" i="12"/>
  <c r="BD25" i="12"/>
  <c r="BD52" i="12"/>
  <c r="BD61" i="12"/>
  <c r="BD55" i="12"/>
  <c r="BD131" i="12"/>
  <c r="BD108" i="12"/>
  <c r="BD118" i="12"/>
  <c r="BD75" i="12"/>
  <c r="BD113" i="12"/>
  <c r="BD110" i="12"/>
  <c r="BD154" i="12"/>
  <c r="BD144" i="12"/>
  <c r="AZ141" i="12"/>
  <c r="AZ109" i="12"/>
  <c r="AZ115" i="12"/>
  <c r="AZ119" i="12"/>
  <c r="AZ83" i="12"/>
  <c r="AZ93" i="12"/>
  <c r="AZ80" i="12"/>
  <c r="AZ96" i="12"/>
  <c r="AZ78" i="12"/>
  <c r="AZ48" i="12"/>
  <c r="AZ32" i="12"/>
  <c r="AZ16" i="12"/>
  <c r="AZ19" i="12"/>
  <c r="AZ3" i="12"/>
  <c r="AZ65" i="12"/>
  <c r="AZ53" i="12"/>
  <c r="AZ47" i="12"/>
  <c r="AZ15" i="12"/>
  <c r="AZ61" i="12"/>
  <c r="AZ38" i="12"/>
  <c r="AZ21" i="12"/>
  <c r="AZ69" i="12"/>
  <c r="AZ5" i="12"/>
  <c r="AZ63" i="12"/>
  <c r="AZ64" i="12"/>
  <c r="AZ58" i="12"/>
  <c r="AZ89" i="12"/>
  <c r="AZ123" i="12"/>
  <c r="AZ126" i="12"/>
  <c r="AZ131" i="12"/>
  <c r="AZ153" i="12"/>
  <c r="AZ159" i="12"/>
  <c r="AZ146" i="12"/>
  <c r="AZ136" i="12"/>
  <c r="AZ20" i="12"/>
  <c r="AZ94" i="12"/>
  <c r="AZ22" i="12"/>
  <c r="AZ49" i="12"/>
  <c r="AZ34" i="12"/>
  <c r="AZ95" i="12"/>
  <c r="AZ52" i="12"/>
  <c r="AZ157" i="12"/>
  <c r="AZ124" i="12"/>
  <c r="AZ139" i="12"/>
  <c r="AZ142" i="12"/>
  <c r="AZ164" i="12"/>
  <c r="AZ160" i="12"/>
  <c r="AZ18" i="12"/>
  <c r="AZ71" i="12"/>
  <c r="AZ97" i="12"/>
  <c r="AZ14" i="12"/>
  <c r="AZ31" i="12"/>
  <c r="AZ84" i="12"/>
  <c r="AZ27" i="12"/>
  <c r="AZ72" i="12"/>
  <c r="AZ66" i="12"/>
  <c r="AZ125" i="12"/>
  <c r="AZ54" i="12"/>
  <c r="AZ134" i="12"/>
  <c r="AZ163" i="12"/>
  <c r="AZ128" i="12"/>
  <c r="AZ118" i="12"/>
  <c r="AZ149" i="12"/>
  <c r="AZ145" i="12"/>
  <c r="AZ150" i="12"/>
  <c r="AZ9" i="12"/>
  <c r="AZ8" i="12"/>
  <c r="AZ36" i="12"/>
  <c r="AZ67" i="12"/>
  <c r="AZ29" i="12"/>
  <c r="AZ75" i="12"/>
  <c r="AZ87" i="12"/>
  <c r="AZ40" i="12"/>
  <c r="AZ77" i="12"/>
  <c r="AZ113" i="12"/>
  <c r="AZ82" i="12"/>
  <c r="AZ60" i="12"/>
  <c r="AZ99" i="12"/>
  <c r="AZ98" i="12"/>
  <c r="AZ135" i="12"/>
  <c r="AZ161" i="12"/>
  <c r="AZ148" i="12"/>
  <c r="AZ144" i="12"/>
  <c r="AZ13" i="12"/>
  <c r="AZ33" i="12"/>
  <c r="AZ17" i="12"/>
  <c r="AZ39" i="12"/>
  <c r="AZ73" i="12"/>
  <c r="AZ25" i="12"/>
  <c r="AZ11" i="12"/>
  <c r="AZ43" i="12"/>
  <c r="AZ37" i="12"/>
  <c r="AZ100" i="12"/>
  <c r="AZ105" i="12"/>
  <c r="AZ101" i="12"/>
  <c r="AZ62" i="12"/>
  <c r="AZ137" i="12"/>
  <c r="AZ127" i="12"/>
  <c r="AZ133" i="12"/>
  <c r="AZ165" i="12"/>
  <c r="AZ121" i="12"/>
  <c r="AZ111" i="12"/>
  <c r="AZ151" i="12"/>
  <c r="AZ138" i="12"/>
  <c r="AZ158" i="12"/>
  <c r="AZ4" i="12"/>
  <c r="AZ23" i="12"/>
  <c r="AZ79" i="12"/>
  <c r="AZ41" i="12"/>
  <c r="AZ28" i="12"/>
  <c r="AZ55" i="12"/>
  <c r="AZ51" i="12"/>
  <c r="AZ103" i="12"/>
  <c r="AZ122" i="12"/>
  <c r="AZ85" i="12"/>
  <c r="AZ68" i="12"/>
  <c r="AZ104" i="12"/>
  <c r="AZ107" i="12"/>
  <c r="AZ112" i="12"/>
  <c r="AZ114" i="12"/>
  <c r="AZ155" i="12"/>
  <c r="AZ7" i="12"/>
  <c r="AZ44" i="12"/>
  <c r="AZ6" i="12"/>
  <c r="AZ24" i="12"/>
  <c r="AZ57" i="12"/>
  <c r="AZ56" i="12"/>
  <c r="AZ50" i="12"/>
  <c r="AZ88" i="12"/>
  <c r="AZ70" i="12"/>
  <c r="AZ116" i="12"/>
  <c r="AZ110" i="12"/>
  <c r="AZ140" i="12"/>
  <c r="AZ143" i="12"/>
  <c r="AZ35" i="12"/>
  <c r="AZ59" i="12"/>
  <c r="AZ45" i="12"/>
  <c r="AZ91" i="12"/>
  <c r="AZ12" i="12"/>
  <c r="AZ81" i="12"/>
  <c r="AZ130" i="12"/>
  <c r="AZ147" i="12"/>
  <c r="AZ156" i="12"/>
  <c r="AZ152" i="12"/>
  <c r="BD107" i="12"/>
  <c r="BD16" i="12"/>
  <c r="AZ92" i="12"/>
  <c r="BD151" i="12"/>
  <c r="AZ132" i="12"/>
  <c r="BD159" i="12"/>
  <c r="BD95" i="12"/>
  <c r="AZ86" i="12"/>
  <c r="BD9" i="12"/>
  <c r="BD125" i="12"/>
  <c r="BD47" i="12"/>
  <c r="AZ120" i="12"/>
  <c r="AZ26" i="12"/>
  <c r="BD31" i="12"/>
  <c r="AZ154" i="12"/>
  <c r="AZ2" i="12"/>
  <c r="AT2" i="12" s="1"/>
  <c r="BD2" i="12"/>
  <c r="DP2" i="12"/>
  <c r="AV31" i="12" l="1"/>
  <c r="AT57" i="12"/>
  <c r="AT105" i="12"/>
  <c r="AT118" i="12"/>
  <c r="AT3" i="12"/>
  <c r="BI3" i="12"/>
  <c r="AV153" i="12"/>
  <c r="BI153" i="12" s="1"/>
  <c r="AV86" i="12"/>
  <c r="BI86" i="12" s="1"/>
  <c r="AV150" i="12"/>
  <c r="AV33" i="12"/>
  <c r="BI33" i="12" s="1"/>
  <c r="AT26" i="12"/>
  <c r="BJ26" i="12" s="1"/>
  <c r="AT24" i="12"/>
  <c r="BJ24" i="12" s="1"/>
  <c r="AT100" i="12"/>
  <c r="AT128" i="12"/>
  <c r="AT126" i="12"/>
  <c r="BJ126" i="12" s="1"/>
  <c r="AV113" i="12"/>
  <c r="BI113" i="12" s="1"/>
  <c r="AV143" i="12"/>
  <c r="BI143" i="12" s="1"/>
  <c r="AV79" i="12"/>
  <c r="AV70" i="12"/>
  <c r="BI70" i="12" s="1"/>
  <c r="AV116" i="12"/>
  <c r="BI116" i="12" s="1"/>
  <c r="AT110" i="12"/>
  <c r="BJ110" i="12" s="1"/>
  <c r="AT165" i="12"/>
  <c r="BJ165" i="12" s="1"/>
  <c r="AT82" i="12"/>
  <c r="BJ82" i="12" s="1"/>
  <c r="AT139" i="12"/>
  <c r="AT119" i="12"/>
  <c r="AV29" i="12"/>
  <c r="AV135" i="12"/>
  <c r="BI135" i="12" s="1"/>
  <c r="AV132" i="12"/>
  <c r="BI132" i="12" s="1"/>
  <c r="AV101" i="12"/>
  <c r="BI101" i="12" s="1"/>
  <c r="AT12" i="12"/>
  <c r="AT23" i="12"/>
  <c r="BJ23" i="12" s="1"/>
  <c r="AT43" i="12"/>
  <c r="BJ43" i="12" s="1"/>
  <c r="AT134" i="12"/>
  <c r="AT89" i="12"/>
  <c r="BJ89" i="12" s="1"/>
  <c r="AV36" i="12"/>
  <c r="AV134" i="12"/>
  <c r="BI134" i="12" s="1"/>
  <c r="AV152" i="12"/>
  <c r="BI152" i="12" s="1"/>
  <c r="AV127" i="12"/>
  <c r="AV49" i="12"/>
  <c r="BI49" i="12" s="1"/>
  <c r="AT154" i="12"/>
  <c r="BJ154" i="12" s="1"/>
  <c r="AV95" i="12"/>
  <c r="AT156" i="12"/>
  <c r="BJ156" i="12" s="1"/>
  <c r="AT35" i="12"/>
  <c r="BI35" i="12"/>
  <c r="AT56" i="12"/>
  <c r="BJ56" i="12" s="1"/>
  <c r="AT112" i="12"/>
  <c r="BJ112" i="12" s="1"/>
  <c r="AT55" i="12"/>
  <c r="AT151" i="12"/>
  <c r="BJ151" i="12" s="1"/>
  <c r="AT101" i="12"/>
  <c r="BJ101" i="12" s="1"/>
  <c r="AT39" i="12"/>
  <c r="BJ39" i="12" s="1"/>
  <c r="AT98" i="12"/>
  <c r="AT75" i="12"/>
  <c r="BJ75" i="12" s="1"/>
  <c r="AT149" i="12"/>
  <c r="BJ149" i="12" s="1"/>
  <c r="AT72" i="12"/>
  <c r="BJ72" i="12" s="1"/>
  <c r="AT160" i="12"/>
  <c r="AT34" i="12"/>
  <c r="AT153" i="12"/>
  <c r="BJ153" i="12" s="1"/>
  <c r="AT5" i="12"/>
  <c r="BJ5" i="12" s="1"/>
  <c r="AT65" i="12"/>
  <c r="BJ65" i="12" s="1"/>
  <c r="AT80" i="12"/>
  <c r="AV154" i="12"/>
  <c r="BI154" i="12" s="1"/>
  <c r="AV61" i="12"/>
  <c r="AV149" i="12"/>
  <c r="AV46" i="12"/>
  <c r="AV54" i="12"/>
  <c r="BI54" i="12" s="1"/>
  <c r="AV164" i="12"/>
  <c r="AV17" i="12"/>
  <c r="BI17" i="12" s="1"/>
  <c r="AV114" i="12"/>
  <c r="AV160" i="12"/>
  <c r="BI160" i="12" s="1"/>
  <c r="AV77" i="12"/>
  <c r="BI77" i="12" s="1"/>
  <c r="AV156" i="12"/>
  <c r="BI156" i="12" s="1"/>
  <c r="AV72" i="12"/>
  <c r="BI72" i="12" s="1"/>
  <c r="AV147" i="12"/>
  <c r="BI147" i="12" s="1"/>
  <c r="AV112" i="12"/>
  <c r="BI112" i="12" s="1"/>
  <c r="AV48" i="12"/>
  <c r="AV140" i="12"/>
  <c r="BI140" i="12" s="1"/>
  <c r="AV92" i="12"/>
  <c r="AV82" i="12"/>
  <c r="BI82" i="12" s="1"/>
  <c r="AV96" i="12"/>
  <c r="BI96" i="12" s="1"/>
  <c r="AV159" i="12"/>
  <c r="BI159" i="12" s="1"/>
  <c r="AT107" i="12"/>
  <c r="BJ107" i="12" s="1"/>
  <c r="AT17" i="12"/>
  <c r="AT27" i="12"/>
  <c r="BJ27" i="12" s="1"/>
  <c r="AT69" i="12"/>
  <c r="BJ69" i="12" s="1"/>
  <c r="AV52" i="12"/>
  <c r="BI52" i="12" s="1"/>
  <c r="AV67" i="12"/>
  <c r="BI67" i="12" s="1"/>
  <c r="AV28" i="12"/>
  <c r="BI28" i="12" s="1"/>
  <c r="AV63" i="12"/>
  <c r="BI63" i="12" s="1"/>
  <c r="AV83" i="12"/>
  <c r="BI83" i="12" s="1"/>
  <c r="AT130" i="12"/>
  <c r="BJ130" i="12" s="1"/>
  <c r="AT41" i="12"/>
  <c r="AT60" i="12"/>
  <c r="AT142" i="12"/>
  <c r="BJ142" i="12" s="1"/>
  <c r="AT19" i="12"/>
  <c r="AV126" i="12"/>
  <c r="BI126" i="12" s="1"/>
  <c r="AV40" i="12"/>
  <c r="BI40" i="12" s="1"/>
  <c r="AV142" i="12"/>
  <c r="BI142" i="12" s="1"/>
  <c r="AV60" i="12"/>
  <c r="BI60" i="12" s="1"/>
  <c r="AV15" i="12"/>
  <c r="BI15" i="12" s="1"/>
  <c r="AT162" i="12"/>
  <c r="BJ162" i="12" s="1"/>
  <c r="AT120" i="12"/>
  <c r="AT6" i="12"/>
  <c r="BJ6" i="12" s="1"/>
  <c r="AT37" i="12"/>
  <c r="BJ37" i="12" s="1"/>
  <c r="AT163" i="12"/>
  <c r="BJ163" i="12" s="1"/>
  <c r="AT123" i="12"/>
  <c r="AV75" i="12"/>
  <c r="BI75" i="12" s="1"/>
  <c r="AV123" i="12"/>
  <c r="BI123" i="12" s="1"/>
  <c r="AV145" i="12"/>
  <c r="BI145" i="12" s="1"/>
  <c r="AV26" i="12"/>
  <c r="BI26" i="12" s="1"/>
  <c r="AV84" i="12"/>
  <c r="BI84" i="12" s="1"/>
  <c r="AT46" i="12"/>
  <c r="BJ46" i="12" s="1"/>
  <c r="AT116" i="12"/>
  <c r="BJ116" i="12" s="1"/>
  <c r="AT113" i="12"/>
  <c r="BJ113" i="12" s="1"/>
  <c r="AT20" i="12"/>
  <c r="BJ20" i="12" s="1"/>
  <c r="AV118" i="12"/>
  <c r="BI118" i="12" s="1"/>
  <c r="BJ118" i="12"/>
  <c r="AV43" i="12"/>
  <c r="BI43" i="12" s="1"/>
  <c r="AV20" i="12"/>
  <c r="BI20" i="12" s="1"/>
  <c r="AV4" i="12"/>
  <c r="BI4" i="12" s="1"/>
  <c r="AV124" i="12"/>
  <c r="BI124" i="12" s="1"/>
  <c r="AT74" i="12"/>
  <c r="BJ74" i="12" s="1"/>
  <c r="AT10" i="12"/>
  <c r="BJ10" i="12" s="1"/>
  <c r="AT30" i="12"/>
  <c r="BJ30" i="12" s="1"/>
  <c r="AV125" i="12"/>
  <c r="BI125" i="12" s="1"/>
  <c r="AV16" i="12"/>
  <c r="AT91" i="12"/>
  <c r="BJ91" i="12" s="1"/>
  <c r="AT70" i="12"/>
  <c r="AU70" i="12" s="1"/>
  <c r="BK70" i="12" s="1"/>
  <c r="AT7" i="12"/>
  <c r="AT122" i="12"/>
  <c r="BI122" i="12"/>
  <c r="AT4" i="12"/>
  <c r="AT127" i="12"/>
  <c r="BI127" i="12"/>
  <c r="AT11" i="12"/>
  <c r="AT148" i="12"/>
  <c r="BJ148" i="12" s="1"/>
  <c r="AT77" i="12"/>
  <c r="AT9" i="12"/>
  <c r="BJ9" i="12" s="1"/>
  <c r="AT54" i="12"/>
  <c r="BJ54" i="12" s="1"/>
  <c r="AT97" i="12"/>
  <c r="BI97" i="12"/>
  <c r="AT157" i="12"/>
  <c r="AT136" i="12"/>
  <c r="AT58" i="12"/>
  <c r="BJ58" i="12" s="1"/>
  <c r="AT15" i="12"/>
  <c r="BJ15" i="12" s="1"/>
  <c r="AT48" i="12"/>
  <c r="BJ48" i="12" s="1"/>
  <c r="BI48" i="12"/>
  <c r="AT109" i="12"/>
  <c r="AV108" i="12"/>
  <c r="BI108" i="12" s="1"/>
  <c r="AV56" i="12"/>
  <c r="BI56" i="12" s="1"/>
  <c r="AV105" i="12"/>
  <c r="BI105" i="12" s="1"/>
  <c r="BJ105" i="12"/>
  <c r="AV19" i="12"/>
  <c r="BI19" i="12" s="1"/>
  <c r="AV141" i="12"/>
  <c r="BI141" i="12" s="1"/>
  <c r="AV14" i="12"/>
  <c r="BI14" i="12" s="1"/>
  <c r="AV102" i="12"/>
  <c r="BJ102" i="12"/>
  <c r="AV80" i="12"/>
  <c r="BI80" i="12" s="1"/>
  <c r="AV59" i="12"/>
  <c r="BI59" i="12" s="1"/>
  <c r="AV8" i="12"/>
  <c r="BI8" i="12" s="1"/>
  <c r="AV57" i="12"/>
  <c r="BI57" i="12" s="1"/>
  <c r="BJ57" i="12"/>
  <c r="AV34" i="12"/>
  <c r="BI34" i="12" s="1"/>
  <c r="AV51" i="12"/>
  <c r="BI51" i="12" s="1"/>
  <c r="AV76" i="12"/>
  <c r="BI76" i="12" s="1"/>
  <c r="AV157" i="12"/>
  <c r="BI157" i="12" s="1"/>
  <c r="AV100" i="12"/>
  <c r="BI100" i="12" s="1"/>
  <c r="BJ100" i="12"/>
  <c r="AV24" i="12"/>
  <c r="BI24" i="12" s="1"/>
  <c r="AV120" i="12"/>
  <c r="BI120" i="12" s="1"/>
  <c r="AT42" i="12"/>
  <c r="BJ42" i="12" s="1"/>
  <c r="AT117" i="12"/>
  <c r="BJ117" i="12" s="1"/>
  <c r="AT143" i="12"/>
  <c r="BJ143" i="12" s="1"/>
  <c r="AT111" i="12"/>
  <c r="BJ111" i="12" s="1"/>
  <c r="AT29" i="12"/>
  <c r="AU29" i="12" s="1"/>
  <c r="BK29" i="12" s="1"/>
  <c r="BI29" i="12"/>
  <c r="AT49" i="12"/>
  <c r="AV110" i="12"/>
  <c r="BI110" i="12" s="1"/>
  <c r="AV163" i="12"/>
  <c r="BI163" i="12" s="1"/>
  <c r="AV44" i="12"/>
  <c r="BI44" i="12" s="1"/>
  <c r="AV121" i="12"/>
  <c r="BI121" i="12" s="1"/>
  <c r="AV11" i="12"/>
  <c r="BI11" i="12" s="1"/>
  <c r="AT140" i="12"/>
  <c r="AT121" i="12"/>
  <c r="AT67" i="12"/>
  <c r="AT22" i="12"/>
  <c r="AT83" i="12"/>
  <c r="AV7" i="12"/>
  <c r="BI7" i="12" s="1"/>
  <c r="AV109" i="12"/>
  <c r="BI109" i="12" s="1"/>
  <c r="AV119" i="12"/>
  <c r="BI119" i="12" s="1"/>
  <c r="BJ119" i="12"/>
  <c r="AV12" i="12"/>
  <c r="BI12" i="12" s="1"/>
  <c r="AT81" i="12"/>
  <c r="AT68" i="12"/>
  <c r="AT13" i="12"/>
  <c r="BJ13" i="12" s="1"/>
  <c r="AT31" i="12"/>
  <c r="BJ31" i="12" s="1"/>
  <c r="BI31" i="12"/>
  <c r="AT38" i="12"/>
  <c r="BJ38" i="12" s="1"/>
  <c r="AV64" i="12"/>
  <c r="BI64" i="12" s="1"/>
  <c r="AV53" i="12"/>
  <c r="BI53" i="12" s="1"/>
  <c r="AV74" i="12"/>
  <c r="AV66" i="12"/>
  <c r="BI66" i="12" s="1"/>
  <c r="AV5" i="12"/>
  <c r="BI5" i="12" s="1"/>
  <c r="AT108" i="12"/>
  <c r="BJ108" i="12" s="1"/>
  <c r="AV47" i="12"/>
  <c r="BI47" i="12" s="1"/>
  <c r="AT44" i="12"/>
  <c r="BJ44" i="12" s="1"/>
  <c r="AT133" i="12"/>
  <c r="AT8" i="12"/>
  <c r="AT124" i="12"/>
  <c r="BJ124" i="12" s="1"/>
  <c r="AT32" i="12"/>
  <c r="AV50" i="12"/>
  <c r="BI50" i="12" s="1"/>
  <c r="AV10" i="12"/>
  <c r="AU10" i="12" s="1"/>
  <c r="BK10" i="12"/>
  <c r="AV62" i="12"/>
  <c r="BI62" i="12" s="1"/>
  <c r="AV21" i="12"/>
  <c r="BI21" i="12" s="1"/>
  <c r="AV9" i="12"/>
  <c r="BI9" i="12" s="1"/>
  <c r="AV107" i="12"/>
  <c r="BI107" i="12" s="1"/>
  <c r="AT45" i="12"/>
  <c r="AT88" i="12"/>
  <c r="BJ88" i="12" s="1"/>
  <c r="AT155" i="12"/>
  <c r="AT103" i="12"/>
  <c r="AT158" i="12"/>
  <c r="BJ158" i="12" s="1"/>
  <c r="AT137" i="12"/>
  <c r="BJ137" i="12" s="1"/>
  <c r="AT25" i="12"/>
  <c r="BJ25" i="12" s="1"/>
  <c r="AT161" i="12"/>
  <c r="BJ161" i="12" s="1"/>
  <c r="AT40" i="12"/>
  <c r="BJ40" i="12" s="1"/>
  <c r="AT150" i="12"/>
  <c r="BJ150" i="12" s="1"/>
  <c r="BI150" i="12"/>
  <c r="AT125" i="12"/>
  <c r="AT71" i="12"/>
  <c r="AT52" i="12"/>
  <c r="BJ52" i="12" s="1"/>
  <c r="AT146" i="12"/>
  <c r="BJ146" i="12" s="1"/>
  <c r="AT64" i="12"/>
  <c r="AT47" i="12"/>
  <c r="AT78" i="12"/>
  <c r="BJ78" i="12" s="1"/>
  <c r="AT141" i="12"/>
  <c r="AV131" i="12"/>
  <c r="BI131" i="12" s="1"/>
  <c r="AV45" i="12"/>
  <c r="BI45" i="12" s="1"/>
  <c r="AV73" i="12"/>
  <c r="BI73" i="12" s="1"/>
  <c r="AV89" i="12"/>
  <c r="BI89" i="12" s="1"/>
  <c r="AV138" i="12"/>
  <c r="BI138" i="12" s="1"/>
  <c r="AV88" i="12"/>
  <c r="BI88" i="12" s="1"/>
  <c r="AV65" i="12"/>
  <c r="BI65" i="12" s="1"/>
  <c r="AV155" i="12"/>
  <c r="BI155" i="12" s="1"/>
  <c r="AV71" i="12"/>
  <c r="BI71" i="12" s="1"/>
  <c r="BJ71" i="12"/>
  <c r="AV165" i="12"/>
  <c r="BI165" i="12" s="1"/>
  <c r="AV98" i="12"/>
  <c r="BI98" i="12" s="1"/>
  <c r="AV6" i="12"/>
  <c r="BI6" i="12" s="1"/>
  <c r="AV87" i="12"/>
  <c r="BI87" i="12" s="1"/>
  <c r="AV22" i="12"/>
  <c r="BI22" i="12" s="1"/>
  <c r="AV161" i="12"/>
  <c r="BI161" i="12" s="1"/>
  <c r="AV32" i="12"/>
  <c r="BI32" i="12" s="1"/>
  <c r="AV18" i="12"/>
  <c r="BI18" i="12" s="1"/>
  <c r="AV130" i="12"/>
  <c r="BI130" i="12" s="1"/>
  <c r="AV81" i="12"/>
  <c r="BI81" i="12" s="1"/>
  <c r="AT129" i="12"/>
  <c r="BJ129" i="12" s="1"/>
  <c r="AT147" i="12"/>
  <c r="AU147" i="12" s="1"/>
  <c r="BK147" i="12" s="1"/>
  <c r="AT28" i="12"/>
  <c r="BJ28" i="12" s="1"/>
  <c r="AT99" i="12"/>
  <c r="BI99" i="12"/>
  <c r="AT164" i="12"/>
  <c r="BI164" i="12"/>
  <c r="AT131" i="12"/>
  <c r="AT93" i="12"/>
  <c r="BJ93" i="12" s="1"/>
  <c r="AV58" i="12"/>
  <c r="BI58" i="12" s="1"/>
  <c r="AV129" i="12"/>
  <c r="AV38" i="12"/>
  <c r="BI38" i="12" s="1"/>
  <c r="AV117" i="12"/>
  <c r="BI117" i="12" s="1"/>
  <c r="AT132" i="12"/>
  <c r="AT104" i="12"/>
  <c r="BJ104" i="12" s="1"/>
  <c r="AT33" i="12"/>
  <c r="BJ33" i="12" s="1"/>
  <c r="AT84" i="12"/>
  <c r="BJ84" i="12" s="1"/>
  <c r="AT21" i="12"/>
  <c r="AV25" i="12"/>
  <c r="BI25" i="12" s="1"/>
  <c r="AV115" i="12"/>
  <c r="BI115" i="12" s="1"/>
  <c r="AV41" i="12"/>
  <c r="BI41" i="12" s="1"/>
  <c r="AV69" i="12"/>
  <c r="BI69" i="12" s="1"/>
  <c r="AV85" i="12"/>
  <c r="BI85" i="12" s="1"/>
  <c r="AT106" i="12"/>
  <c r="BJ106" i="12" s="1"/>
  <c r="AV151" i="12"/>
  <c r="BI151" i="12" s="1"/>
  <c r="AT79" i="12"/>
  <c r="AU79" i="12" s="1"/>
  <c r="BK79" i="12" s="1"/>
  <c r="BI79" i="12"/>
  <c r="AT36" i="12"/>
  <c r="BI36" i="12"/>
  <c r="AT94" i="12"/>
  <c r="BJ94" i="12" s="1"/>
  <c r="AT16" i="12"/>
  <c r="BI16" i="12"/>
  <c r="AV137" i="12"/>
  <c r="BI137" i="12" s="1"/>
  <c r="AV39" i="12"/>
  <c r="BI39" i="12" s="1"/>
  <c r="AV94" i="12"/>
  <c r="BI94" i="12" s="1"/>
  <c r="AV78" i="12"/>
  <c r="BI78" i="12" s="1"/>
  <c r="AV91" i="12"/>
  <c r="BI91" i="12" s="1"/>
  <c r="AT76" i="12"/>
  <c r="BJ76" i="12" s="1"/>
  <c r="AT92" i="12"/>
  <c r="BJ92" i="12" s="1"/>
  <c r="BI92" i="12"/>
  <c r="AT85" i="12"/>
  <c r="BJ85" i="12" s="1"/>
  <c r="AT144" i="12"/>
  <c r="BJ144" i="12" s="1"/>
  <c r="AT14" i="12"/>
  <c r="BJ14" i="12" s="1"/>
  <c r="AT61" i="12"/>
  <c r="BJ61" i="12" s="1"/>
  <c r="BI61" i="12"/>
  <c r="AT115" i="12"/>
  <c r="BJ115" i="12" s="1"/>
  <c r="AV111" i="12"/>
  <c r="BI111" i="12" s="1"/>
  <c r="AV158" i="12"/>
  <c r="BI158" i="12" s="1"/>
  <c r="AV93" i="12"/>
  <c r="BI93" i="12" s="1"/>
  <c r="AV13" i="12"/>
  <c r="BI13" i="12" s="1"/>
  <c r="AT86" i="12"/>
  <c r="BJ86" i="12" s="1"/>
  <c r="AT152" i="12"/>
  <c r="AT59" i="12"/>
  <c r="AT50" i="12"/>
  <c r="BJ50" i="12" s="1"/>
  <c r="AT114" i="12"/>
  <c r="BI114" i="12"/>
  <c r="AT51" i="12"/>
  <c r="BJ51" i="12" s="1"/>
  <c r="AT138" i="12"/>
  <c r="AT62" i="12"/>
  <c r="AT73" i="12"/>
  <c r="AT135" i="12"/>
  <c r="BJ135" i="12" s="1"/>
  <c r="AT87" i="12"/>
  <c r="AT145" i="12"/>
  <c r="BJ145" i="12" s="1"/>
  <c r="AT66" i="12"/>
  <c r="AT18" i="12"/>
  <c r="BJ18" i="12" s="1"/>
  <c r="AT95" i="12"/>
  <c r="BJ95" i="12" s="1"/>
  <c r="BI95" i="12"/>
  <c r="AT159" i="12"/>
  <c r="BJ159" i="12" s="1"/>
  <c r="AT63" i="12"/>
  <c r="BJ63" i="12" s="1"/>
  <c r="AT53" i="12"/>
  <c r="AT96" i="12"/>
  <c r="BJ96" i="12" s="1"/>
  <c r="AV144" i="12"/>
  <c r="BI144" i="12" s="1"/>
  <c r="AV55" i="12"/>
  <c r="BI55" i="12" s="1"/>
  <c r="AV23" i="12"/>
  <c r="BI23" i="12" s="1"/>
  <c r="AV128" i="12"/>
  <c r="BI128" i="12" s="1"/>
  <c r="BJ128" i="12"/>
  <c r="AV27" i="12"/>
  <c r="BI27" i="12" s="1"/>
  <c r="AV148" i="12"/>
  <c r="BI148" i="12" s="1"/>
  <c r="AV42" i="12"/>
  <c r="AV106" i="12"/>
  <c r="BI106" i="12" s="1"/>
  <c r="AV162" i="12"/>
  <c r="BI162" i="12" s="1"/>
  <c r="AV103" i="12"/>
  <c r="BI103" i="12" s="1"/>
  <c r="AV133" i="12"/>
  <c r="BI133" i="12" s="1"/>
  <c r="AV104" i="12"/>
  <c r="BI104" i="12" s="1"/>
  <c r="AV139" i="12"/>
  <c r="BI139" i="12" s="1"/>
  <c r="AV90" i="12"/>
  <c r="BI90" i="12" s="1"/>
  <c r="AV68" i="12"/>
  <c r="BI68" i="12" s="1"/>
  <c r="BJ68" i="12"/>
  <c r="AV136" i="12"/>
  <c r="BI136" i="12" s="1"/>
  <c r="AV30" i="12"/>
  <c r="AV37" i="12"/>
  <c r="BI37" i="12" s="1"/>
  <c r="AV146" i="12"/>
  <c r="BI146" i="12" s="1"/>
  <c r="AT90" i="12"/>
  <c r="AU101" i="12"/>
  <c r="BK101" i="12" s="1"/>
  <c r="AU110" i="12"/>
  <c r="BK110" i="12" s="1"/>
  <c r="AU113" i="12"/>
  <c r="BK113" i="12" s="1"/>
  <c r="BJ2" i="12"/>
  <c r="AV2" i="12"/>
  <c r="DP166" i="12"/>
  <c r="DQ2" i="12"/>
  <c r="AU114" i="12" l="1"/>
  <c r="BK114" i="12" s="1"/>
  <c r="AU90" i="12"/>
  <c r="BK90" i="12" s="1"/>
  <c r="AU133" i="12"/>
  <c r="BK133" i="12" s="1"/>
  <c r="AU131" i="12"/>
  <c r="BK131" i="12" s="1"/>
  <c r="AU163" i="12"/>
  <c r="BK163" i="12" s="1"/>
  <c r="AU72" i="12"/>
  <c r="BK72" i="12" s="1"/>
  <c r="AU16" i="12"/>
  <c r="BK16" i="12" s="1"/>
  <c r="AU154" i="12"/>
  <c r="BK154" i="12" s="1"/>
  <c r="AU63" i="12"/>
  <c r="BK63" i="12" s="1"/>
  <c r="AU132" i="12"/>
  <c r="BK132" i="12" s="1"/>
  <c r="AU8" i="12"/>
  <c r="BK8" i="12" s="1"/>
  <c r="AU67" i="12"/>
  <c r="BK67" i="12" s="1"/>
  <c r="AU138" i="12"/>
  <c r="BK138" i="12" s="1"/>
  <c r="AU47" i="12"/>
  <c r="BK47" i="12" s="1"/>
  <c r="AU17" i="12"/>
  <c r="BK17" i="12" s="1"/>
  <c r="AU53" i="12"/>
  <c r="BK53" i="12" s="1"/>
  <c r="AU157" i="12"/>
  <c r="BK157" i="12" s="1"/>
  <c r="AU112" i="12"/>
  <c r="BK112" i="12" s="1"/>
  <c r="AU21" i="12"/>
  <c r="BK21" i="12" s="1"/>
  <c r="AU109" i="12"/>
  <c r="BK109" i="12" s="1"/>
  <c r="AU12" i="12"/>
  <c r="BK12" i="12" s="1"/>
  <c r="AU91" i="12"/>
  <c r="BK91" i="12" s="1"/>
  <c r="AU159" i="12"/>
  <c r="BK159" i="12" s="1"/>
  <c r="AU5" i="12"/>
  <c r="BK5" i="12" s="1"/>
  <c r="BJ8" i="12"/>
  <c r="AU127" i="12"/>
  <c r="BK127" i="12" s="1"/>
  <c r="AU4" i="12"/>
  <c r="BK4" i="12" s="1"/>
  <c r="AU150" i="12"/>
  <c r="BK150" i="12" s="1"/>
  <c r="AU73" i="12"/>
  <c r="BK73" i="12" s="1"/>
  <c r="AU164" i="12"/>
  <c r="BK164" i="12" s="1"/>
  <c r="AU141" i="12"/>
  <c r="BK141" i="12" s="1"/>
  <c r="BJ114" i="12"/>
  <c r="AU160" i="12"/>
  <c r="BK160" i="12" s="1"/>
  <c r="AU40" i="12"/>
  <c r="BK40" i="12" s="1"/>
  <c r="AU54" i="12"/>
  <c r="BK54" i="12" s="1"/>
  <c r="BJ109" i="12"/>
  <c r="AU121" i="12"/>
  <c r="BK121" i="12" s="1"/>
  <c r="AU77" i="12"/>
  <c r="BK77" i="12" s="1"/>
  <c r="AU7" i="12"/>
  <c r="BK7" i="12" s="1"/>
  <c r="AU9" i="12"/>
  <c r="BK9" i="12" s="1"/>
  <c r="AU62" i="12"/>
  <c r="BK62" i="12" s="1"/>
  <c r="AU125" i="12"/>
  <c r="BK125" i="12" s="1"/>
  <c r="AU162" i="12"/>
  <c r="BK162" i="12" s="1"/>
  <c r="AU82" i="12"/>
  <c r="BK82" i="12" s="1"/>
  <c r="AU123" i="12"/>
  <c r="BK123" i="12" s="1"/>
  <c r="AU89" i="12"/>
  <c r="BK89" i="12" s="1"/>
  <c r="BJ53" i="12"/>
  <c r="AU25" i="12"/>
  <c r="BK25" i="12" s="1"/>
  <c r="AU153" i="12"/>
  <c r="BK153" i="12" s="1"/>
  <c r="AU42" i="12"/>
  <c r="BK42" i="12" s="1"/>
  <c r="AU106" i="12"/>
  <c r="BK106" i="12" s="1"/>
  <c r="AU64" i="12"/>
  <c r="BK64" i="12" s="1"/>
  <c r="BJ157" i="12"/>
  <c r="AU19" i="12"/>
  <c r="BK19" i="12" s="1"/>
  <c r="AU80" i="12"/>
  <c r="BK80" i="12" s="1"/>
  <c r="AU134" i="12"/>
  <c r="BK134" i="12" s="1"/>
  <c r="AU81" i="12"/>
  <c r="BK81" i="12" s="1"/>
  <c r="AU32" i="12"/>
  <c r="BK32" i="12" s="1"/>
  <c r="BJ121" i="12"/>
  <c r="AU49" i="12"/>
  <c r="BK49" i="12" s="1"/>
  <c r="BJ141" i="12"/>
  <c r="BJ77" i="12"/>
  <c r="AU128" i="12"/>
  <c r="BK128" i="12" s="1"/>
  <c r="AU105" i="12"/>
  <c r="BK105" i="12" s="1"/>
  <c r="AU31" i="12"/>
  <c r="BK31" i="12" s="1"/>
  <c r="AU30" i="12"/>
  <c r="BK30" i="12" s="1"/>
  <c r="AU83" i="12"/>
  <c r="BK83" i="12" s="1"/>
  <c r="AU39" i="12"/>
  <c r="BK39" i="12" s="1"/>
  <c r="AU87" i="12"/>
  <c r="BK87" i="12" s="1"/>
  <c r="AU84" i="12"/>
  <c r="BK84" i="12" s="1"/>
  <c r="AU129" i="12"/>
  <c r="BK129" i="12" s="1"/>
  <c r="AU155" i="12"/>
  <c r="BK155" i="12" s="1"/>
  <c r="BJ62" i="12"/>
  <c r="AU22" i="12"/>
  <c r="BK22" i="12" s="1"/>
  <c r="BJ125" i="12"/>
  <c r="AU95" i="12"/>
  <c r="BK95" i="12" s="1"/>
  <c r="AU61" i="12"/>
  <c r="BK61" i="12" s="1"/>
  <c r="AU51" i="12"/>
  <c r="BK51" i="12" s="1"/>
  <c r="AU115" i="12"/>
  <c r="BK115" i="12" s="1"/>
  <c r="AU36" i="12"/>
  <c r="BK36" i="12" s="1"/>
  <c r="AU28" i="12"/>
  <c r="BK28" i="12" s="1"/>
  <c r="AU71" i="12"/>
  <c r="BK71" i="12" s="1"/>
  <c r="AU136" i="12"/>
  <c r="BK136" i="12" s="1"/>
  <c r="AU120" i="12"/>
  <c r="BK120" i="12" s="1"/>
  <c r="AU149" i="12"/>
  <c r="BK149" i="12" s="1"/>
  <c r="AU34" i="12"/>
  <c r="BK34" i="12" s="1"/>
  <c r="BJ134" i="12"/>
  <c r="AU139" i="12"/>
  <c r="BK139" i="12" s="1"/>
  <c r="AU48" i="12"/>
  <c r="BK48" i="12" s="1"/>
  <c r="AU98" i="12"/>
  <c r="BK98" i="12" s="1"/>
  <c r="AU66" i="12"/>
  <c r="BK66" i="12" s="1"/>
  <c r="AU11" i="12"/>
  <c r="BK11" i="12" s="1"/>
  <c r="AU35" i="12"/>
  <c r="BK35" i="12" s="1"/>
  <c r="BJ35" i="12"/>
  <c r="AU74" i="12"/>
  <c r="BK74" i="12" s="1"/>
  <c r="BJ11" i="12"/>
  <c r="BI42" i="12"/>
  <c r="BJ80" i="12"/>
  <c r="BJ12" i="12"/>
  <c r="BJ123" i="12"/>
  <c r="AU65" i="12"/>
  <c r="BK65" i="12" s="1"/>
  <c r="AU137" i="12"/>
  <c r="BK137" i="12" s="1"/>
  <c r="BJ98" i="12"/>
  <c r="AU86" i="12"/>
  <c r="BK86" i="12" s="1"/>
  <c r="AU58" i="12"/>
  <c r="BK58" i="12" s="1"/>
  <c r="AU38" i="12"/>
  <c r="BK38" i="12" s="1"/>
  <c r="AU75" i="12"/>
  <c r="BK75" i="12" s="1"/>
  <c r="AU44" i="12"/>
  <c r="BK44" i="12" s="1"/>
  <c r="AU18" i="12"/>
  <c r="BK18" i="12" s="1"/>
  <c r="AU152" i="12"/>
  <c r="BK152" i="12" s="1"/>
  <c r="AU85" i="12"/>
  <c r="BK85" i="12" s="1"/>
  <c r="AU158" i="12"/>
  <c r="BK158" i="12" s="1"/>
  <c r="AU45" i="12"/>
  <c r="BK45" i="12" s="1"/>
  <c r="AU68" i="12"/>
  <c r="BK68" i="12" s="1"/>
  <c r="AU140" i="12"/>
  <c r="BK140" i="12" s="1"/>
  <c r="BI74" i="12"/>
  <c r="AU60" i="12"/>
  <c r="BK60" i="12" s="1"/>
  <c r="BJ140" i="12"/>
  <c r="BJ152" i="12"/>
  <c r="AU126" i="12"/>
  <c r="BK126" i="12" s="1"/>
  <c r="AU26" i="12"/>
  <c r="BK26" i="12" s="1"/>
  <c r="AU118" i="12"/>
  <c r="BK118" i="12" s="1"/>
  <c r="AU20" i="12"/>
  <c r="BK20" i="12" s="1"/>
  <c r="AU92" i="12"/>
  <c r="BK92" i="12" s="1"/>
  <c r="AU107" i="12"/>
  <c r="BK107" i="12" s="1"/>
  <c r="AU55" i="12"/>
  <c r="BK55" i="12" s="1"/>
  <c r="BJ90" i="12"/>
  <c r="AU14" i="12"/>
  <c r="BK14" i="12" s="1"/>
  <c r="AU117" i="12"/>
  <c r="BK117" i="12" s="1"/>
  <c r="BJ81" i="12"/>
  <c r="BI30" i="12"/>
  <c r="AU130" i="12"/>
  <c r="BK130" i="12" s="1"/>
  <c r="BJ17" i="12"/>
  <c r="BJ29" i="12"/>
  <c r="BJ70" i="12"/>
  <c r="AU145" i="12"/>
  <c r="BK145" i="12" s="1"/>
  <c r="AU156" i="12"/>
  <c r="BK156" i="12" s="1"/>
  <c r="AU33" i="12"/>
  <c r="BK33" i="12" s="1"/>
  <c r="AU99" i="12"/>
  <c r="BK99" i="12" s="1"/>
  <c r="BJ99" i="12"/>
  <c r="BJ32" i="12"/>
  <c r="BJ73" i="12"/>
  <c r="BJ47" i="12"/>
  <c r="BJ66" i="12"/>
  <c r="BJ7" i="12"/>
  <c r="AU111" i="12"/>
  <c r="BK111" i="12" s="1"/>
  <c r="BJ120" i="12"/>
  <c r="AU37" i="12"/>
  <c r="BK37" i="12" s="1"/>
  <c r="AU69" i="12"/>
  <c r="BK69" i="12" s="1"/>
  <c r="BJ160" i="12"/>
  <c r="BJ127" i="12"/>
  <c r="BJ36" i="12"/>
  <c r="AU43" i="12"/>
  <c r="BK43" i="12" s="1"/>
  <c r="BJ132" i="12"/>
  <c r="AU165" i="12"/>
  <c r="BK165" i="12" s="1"/>
  <c r="AU108" i="12"/>
  <c r="BK108" i="12" s="1"/>
  <c r="BJ49" i="12"/>
  <c r="AU161" i="12"/>
  <c r="BK161" i="12" s="1"/>
  <c r="AU151" i="12"/>
  <c r="BK151" i="12" s="1"/>
  <c r="BJ22" i="12"/>
  <c r="AU78" i="12"/>
  <c r="BK78" i="12" s="1"/>
  <c r="AU50" i="12"/>
  <c r="BK50" i="12" s="1"/>
  <c r="AU76" i="12"/>
  <c r="BK76" i="12" s="1"/>
  <c r="AU100" i="12"/>
  <c r="BK100" i="12" s="1"/>
  <c r="BJ155" i="12"/>
  <c r="BJ138" i="12"/>
  <c r="AU146" i="12"/>
  <c r="BK146" i="12" s="1"/>
  <c r="AU88" i="12"/>
  <c r="BK88" i="12" s="1"/>
  <c r="AU124" i="12"/>
  <c r="BK124" i="12" s="1"/>
  <c r="BJ64" i="12"/>
  <c r="AU13" i="12"/>
  <c r="BK13" i="12" s="1"/>
  <c r="BJ19" i="12"/>
  <c r="BJ16" i="12"/>
  <c r="BI10" i="12"/>
  <c r="BJ4" i="12"/>
  <c r="AU116" i="12"/>
  <c r="BK116" i="12" s="1"/>
  <c r="AU142" i="12"/>
  <c r="BK142" i="12" s="1"/>
  <c r="BJ83" i="12"/>
  <c r="AU46" i="12"/>
  <c r="BK46" i="12" s="1"/>
  <c r="BI149" i="12"/>
  <c r="BJ79" i="12"/>
  <c r="AU24" i="12"/>
  <c r="BK24" i="12" s="1"/>
  <c r="AU3" i="12"/>
  <c r="BK3" i="12" s="1"/>
  <c r="BJ3" i="12"/>
  <c r="BI129" i="12"/>
  <c r="BJ131" i="12"/>
  <c r="AU103" i="12"/>
  <c r="BK103" i="12" s="1"/>
  <c r="AU41" i="12"/>
  <c r="BK41" i="12" s="1"/>
  <c r="BJ147" i="12"/>
  <c r="AU57" i="12"/>
  <c r="BK57" i="12" s="1"/>
  <c r="BJ133" i="12"/>
  <c r="AU135" i="12"/>
  <c r="BK135" i="12" s="1"/>
  <c r="BJ136" i="12"/>
  <c r="AU96" i="12"/>
  <c r="BK96" i="12" s="1"/>
  <c r="AU59" i="12"/>
  <c r="BK59" i="12" s="1"/>
  <c r="AU144" i="12"/>
  <c r="BK144" i="12" s="1"/>
  <c r="AU52" i="12"/>
  <c r="BK52" i="12" s="1"/>
  <c r="BJ139" i="12"/>
  <c r="BJ103" i="12"/>
  <c r="BJ55" i="12"/>
  <c r="AU94" i="12"/>
  <c r="BK94" i="12" s="1"/>
  <c r="BJ41" i="12"/>
  <c r="AU104" i="12"/>
  <c r="BK104" i="12" s="1"/>
  <c r="AU93" i="12"/>
  <c r="BK93" i="12" s="1"/>
  <c r="BJ87" i="12"/>
  <c r="BJ45" i="12"/>
  <c r="BJ21" i="12"/>
  <c r="AU143" i="12"/>
  <c r="BK143" i="12" s="1"/>
  <c r="BJ34" i="12"/>
  <c r="BJ59" i="12"/>
  <c r="AU102" i="12"/>
  <c r="BK102" i="12" s="1"/>
  <c r="BI102" i="12"/>
  <c r="AU15" i="12"/>
  <c r="BK15" i="12" s="1"/>
  <c r="AU97" i="12"/>
  <c r="BK97" i="12" s="1"/>
  <c r="BJ97" i="12"/>
  <c r="AU148" i="12"/>
  <c r="BK148" i="12" s="1"/>
  <c r="AU122" i="12"/>
  <c r="BK122" i="12" s="1"/>
  <c r="BJ122" i="12"/>
  <c r="BI46" i="12"/>
  <c r="AU6" i="12"/>
  <c r="BK6" i="12" s="1"/>
  <c r="BJ60" i="12"/>
  <c r="BJ67" i="12"/>
  <c r="AU27" i="12"/>
  <c r="BK27" i="12" s="1"/>
  <c r="BJ164" i="12"/>
  <c r="AU56" i="12"/>
  <c r="BK56" i="12" s="1"/>
  <c r="AU23" i="12"/>
  <c r="BK23" i="12" s="1"/>
  <c r="AU119" i="12"/>
  <c r="BK119" i="12" s="1"/>
  <c r="BI2" i="12"/>
  <c r="AU2" i="12"/>
  <c r="BK2" i="12" s="1"/>
  <c r="DQ166" i="12"/>
  <c r="DR78" i="12" l="1"/>
  <c r="DS78" i="12" s="1"/>
  <c r="DR48" i="12"/>
  <c r="DS48" i="12" s="1"/>
  <c r="DR124" i="12"/>
  <c r="DS124" i="12" s="1"/>
  <c r="DR76" i="12"/>
  <c r="DS76" i="12" s="1"/>
  <c r="DR23" i="12"/>
  <c r="DS23" i="12" s="1"/>
  <c r="DR163" i="12"/>
  <c r="DS163" i="12" s="1"/>
  <c r="DR161" i="12"/>
  <c r="DS161" i="12" s="1"/>
  <c r="DR104" i="12"/>
  <c r="DS104" i="12" s="1"/>
  <c r="DR27" i="12"/>
  <c r="DS27" i="12" s="1"/>
  <c r="DR108" i="12"/>
  <c r="DS108" i="12" s="1"/>
  <c r="DR37" i="12"/>
  <c r="DS37" i="12" s="1"/>
  <c r="DR71" i="12"/>
  <c r="DS71" i="12" s="1"/>
  <c r="DR135" i="12"/>
  <c r="DS135" i="12" s="1"/>
  <c r="DR39" i="12"/>
  <c r="DS39" i="12" s="1"/>
  <c r="DR64" i="12"/>
  <c r="DS64" i="12" s="1"/>
  <c r="DR88" i="12"/>
  <c r="DS88" i="12" s="1"/>
  <c r="DR103" i="12"/>
  <c r="DS103" i="12" s="1"/>
  <c r="DR96" i="12"/>
  <c r="DS96" i="12" s="1"/>
  <c r="DR63" i="12"/>
  <c r="DS63" i="12" s="1"/>
  <c r="DR107" i="12"/>
  <c r="DS107" i="12" s="1"/>
  <c r="DR128" i="12"/>
  <c r="DS128" i="12" s="1"/>
  <c r="DR139" i="12"/>
  <c r="DS139" i="12" s="1"/>
  <c r="DR59" i="12"/>
  <c r="DS59" i="12" s="1"/>
  <c r="DR75" i="12"/>
  <c r="DS75" i="12" s="1"/>
  <c r="DR89" i="12"/>
  <c r="DS89" i="12" s="1"/>
  <c r="DR62" i="12"/>
  <c r="DS62" i="12" s="1"/>
  <c r="DR122" i="12"/>
  <c r="DS122" i="12" s="1"/>
  <c r="DR111" i="12"/>
  <c r="DS111" i="12" s="1"/>
  <c r="DR118" i="12"/>
  <c r="DS118" i="12" s="1"/>
  <c r="DR82" i="12"/>
  <c r="DS82" i="12" s="1"/>
  <c r="DR117" i="12"/>
  <c r="DS117" i="12" s="1"/>
  <c r="DR157" i="12"/>
  <c r="DS157" i="12" s="1"/>
  <c r="DR5" i="12"/>
  <c r="DS5" i="12" s="1"/>
  <c r="DR136" i="12"/>
  <c r="DS136" i="12" s="1"/>
  <c r="DR34" i="12"/>
  <c r="DS34" i="12" s="1"/>
  <c r="DR52" i="12"/>
  <c r="DS52" i="12" s="1"/>
  <c r="DR119" i="12"/>
  <c r="DS119" i="12" s="1"/>
  <c r="DR123" i="12"/>
  <c r="DS123" i="12" s="1"/>
  <c r="DR102" i="12"/>
  <c r="DS102" i="12" s="1"/>
  <c r="DR10" i="12"/>
  <c r="DS10" i="12" s="1"/>
  <c r="DR20" i="12"/>
  <c r="DS20" i="12" s="1"/>
  <c r="DR42" i="12"/>
  <c r="DS42" i="12" s="1"/>
  <c r="DR66" i="12"/>
  <c r="DS66" i="12" s="1"/>
  <c r="DR127" i="12"/>
  <c r="DS127" i="12" s="1"/>
  <c r="DR69" i="12"/>
  <c r="DS69" i="12" s="1"/>
  <c r="DR30" i="12"/>
  <c r="DS30" i="12" s="1"/>
  <c r="DR141" i="12"/>
  <c r="DS141" i="12" s="1"/>
  <c r="DR160" i="12"/>
  <c r="DS160" i="12" s="1"/>
  <c r="DR164" i="12"/>
  <c r="DS164" i="12" s="1"/>
  <c r="DR22" i="12"/>
  <c r="DS22" i="12" s="1"/>
  <c r="DR114" i="12"/>
  <c r="DS114" i="12" s="1"/>
  <c r="DR54" i="12"/>
  <c r="DS54" i="12" s="1"/>
  <c r="DR154" i="12"/>
  <c r="DS154" i="12" s="1"/>
  <c r="DR159" i="12"/>
  <c r="DS159" i="12" s="1"/>
  <c r="DR35" i="12"/>
  <c r="DS35" i="12" s="1"/>
  <c r="DR105" i="12"/>
  <c r="DS105" i="12" s="1"/>
  <c r="DR58" i="12"/>
  <c r="DS58" i="12" s="1"/>
  <c r="DR46" i="12"/>
  <c r="DS46" i="12" s="1"/>
  <c r="DR112" i="12"/>
  <c r="DS112" i="12" s="1"/>
  <c r="DR106" i="12"/>
  <c r="DS106" i="12" s="1"/>
  <c r="DR14" i="12"/>
  <c r="DS14" i="12" s="1"/>
  <c r="DR18" i="12"/>
  <c r="DS18" i="12" s="1"/>
  <c r="DR31" i="12"/>
  <c r="DS31" i="12" s="1"/>
  <c r="DR4" i="12"/>
  <c r="DS4" i="12" s="1"/>
  <c r="DR142" i="12"/>
  <c r="DS142" i="12" s="1"/>
  <c r="DR81" i="12"/>
  <c r="DS81" i="12" s="1"/>
  <c r="DR36" i="12"/>
  <c r="DS36" i="12" s="1"/>
  <c r="DR3" i="12"/>
  <c r="DS3" i="12" s="1"/>
  <c r="DR15" i="12"/>
  <c r="DS15" i="12" s="1"/>
  <c r="DR109" i="12"/>
  <c r="DS109" i="12" s="1"/>
  <c r="DR94" i="12"/>
  <c r="DS94" i="12" s="1"/>
  <c r="DR129" i="12"/>
  <c r="DS129" i="12" s="1"/>
  <c r="DR99" i="12"/>
  <c r="DS99" i="12" s="1"/>
  <c r="DR162" i="12"/>
  <c r="DS162" i="12" s="1"/>
  <c r="DR51" i="12"/>
  <c r="DS51" i="12" s="1"/>
  <c r="DR132" i="12"/>
  <c r="DS132" i="12" s="1"/>
  <c r="DR158" i="12"/>
  <c r="DS158" i="12" s="1"/>
  <c r="DR152" i="12"/>
  <c r="DS152" i="12" s="1"/>
  <c r="DR45" i="12"/>
  <c r="DS45" i="12" s="1"/>
  <c r="DR41" i="12"/>
  <c r="DS41" i="12" s="1"/>
  <c r="DR26" i="12"/>
  <c r="DS26" i="12" s="1"/>
  <c r="DR144" i="12"/>
  <c r="DS144" i="12" s="1"/>
  <c r="DR74" i="12"/>
  <c r="DS74" i="12" s="1"/>
  <c r="DR137" i="12"/>
  <c r="DS137" i="12" s="1"/>
  <c r="DR25" i="12"/>
  <c r="DS25" i="12" s="1"/>
  <c r="DR80" i="12"/>
  <c r="DS80" i="12" s="1"/>
  <c r="DR50" i="12"/>
  <c r="DS50" i="12" s="1"/>
  <c r="DR44" i="12"/>
  <c r="DS44" i="12" s="1"/>
  <c r="DR101" i="12"/>
  <c r="DS101" i="12" s="1"/>
  <c r="DR147" i="12"/>
  <c r="DS147" i="12" s="1"/>
  <c r="DR134" i="12"/>
  <c r="DS134" i="12" s="1"/>
  <c r="DR150" i="12"/>
  <c r="DS150" i="12" s="1"/>
  <c r="DR85" i="12"/>
  <c r="DS85" i="12" s="1"/>
  <c r="DR95" i="12"/>
  <c r="DS95" i="12" s="1"/>
  <c r="DR155" i="12"/>
  <c r="DS155" i="12" s="1"/>
  <c r="DR153" i="12"/>
  <c r="DS153" i="12" s="1"/>
  <c r="DR56" i="12"/>
  <c r="DS56" i="12" s="1"/>
  <c r="DR40" i="12"/>
  <c r="DS40" i="12" s="1"/>
  <c r="DR43" i="12"/>
  <c r="DS43" i="12" s="1"/>
  <c r="DR16" i="12"/>
  <c r="DS16" i="12" s="1"/>
  <c r="DR12" i="12"/>
  <c r="DS12" i="12" s="1"/>
  <c r="DR38" i="12"/>
  <c r="DS38" i="12" s="1"/>
  <c r="DR130" i="12"/>
  <c r="DS130" i="12" s="1"/>
  <c r="DR17" i="12"/>
  <c r="DS17" i="12" s="1"/>
  <c r="DR126" i="12"/>
  <c r="DS126" i="12" s="1"/>
  <c r="DR53" i="12"/>
  <c r="DS53" i="12" s="1"/>
  <c r="DR8" i="12"/>
  <c r="DS8" i="12" s="1"/>
  <c r="DR7" i="12"/>
  <c r="DS7" i="12" s="1"/>
  <c r="DR77" i="12"/>
  <c r="DS77" i="12" s="1"/>
  <c r="DR28" i="12"/>
  <c r="DS28" i="12" s="1"/>
  <c r="DR98" i="12"/>
  <c r="DS98" i="12" s="1"/>
  <c r="DR84" i="12"/>
  <c r="DS84" i="12" s="1"/>
  <c r="DR116" i="12"/>
  <c r="DS116" i="12" s="1"/>
  <c r="DR6" i="12"/>
  <c r="DS6" i="12" s="1"/>
  <c r="DR156" i="12"/>
  <c r="DS156" i="12" s="1"/>
  <c r="DR9" i="12"/>
  <c r="DS9" i="12" s="1"/>
  <c r="DR61" i="12"/>
  <c r="DS61" i="12" s="1"/>
  <c r="DR146" i="12"/>
  <c r="DS146" i="12" s="1"/>
  <c r="DR65" i="12"/>
  <c r="DS65" i="12" s="1"/>
  <c r="DR100" i="12"/>
  <c r="DS100" i="12" s="1"/>
  <c r="DR33" i="12"/>
  <c r="DS33" i="12" s="1"/>
  <c r="DR90" i="12"/>
  <c r="DS90" i="12" s="1"/>
  <c r="DR83" i="12"/>
  <c r="DS83" i="12" s="1"/>
  <c r="DR113" i="12"/>
  <c r="DS113" i="12" s="1"/>
  <c r="DR86" i="12"/>
  <c r="DS86" i="12" s="1"/>
  <c r="DR72" i="12"/>
  <c r="DS72" i="12" s="1"/>
  <c r="DR13" i="12"/>
  <c r="DS13" i="12" s="1"/>
  <c r="DR55" i="12"/>
  <c r="DS55" i="12" s="1"/>
  <c r="DR125" i="12"/>
  <c r="DS125" i="12" s="1"/>
  <c r="DR121" i="12"/>
  <c r="DS121" i="12" s="1"/>
  <c r="DR115" i="12"/>
  <c r="DS115" i="12" s="1"/>
  <c r="DR138" i="12"/>
  <c r="DS138" i="12" s="1"/>
  <c r="DR120" i="12"/>
  <c r="DS120" i="12" s="1"/>
  <c r="DR87" i="12"/>
  <c r="DS87" i="12" s="1"/>
  <c r="DR93" i="12"/>
  <c r="DS93" i="12" s="1"/>
  <c r="DR79" i="12"/>
  <c r="DS79" i="12" s="1"/>
  <c r="DR148" i="12"/>
  <c r="DS148" i="12" s="1"/>
  <c r="DR133" i="12"/>
  <c r="DS133" i="12" s="1"/>
  <c r="DR151" i="12"/>
  <c r="DS151" i="12" s="1"/>
  <c r="DR11" i="12"/>
  <c r="DS11" i="12" s="1"/>
  <c r="DR140" i="12"/>
  <c r="DS140" i="12" s="1"/>
  <c r="DR68" i="12"/>
  <c r="DS68" i="12" s="1"/>
  <c r="DR57" i="12"/>
  <c r="DS57" i="12" s="1"/>
  <c r="DR70" i="12"/>
  <c r="DS70" i="12" s="1"/>
  <c r="DR145" i="12"/>
  <c r="DS145" i="12" s="1"/>
  <c r="DR73" i="12"/>
  <c r="DS73" i="12" s="1"/>
  <c r="DR149" i="12"/>
  <c r="DS149" i="12" s="1"/>
  <c r="DR97" i="12"/>
  <c r="DS97" i="12" s="1"/>
  <c r="DR67" i="12"/>
  <c r="DS67" i="12" s="1"/>
  <c r="DR49" i="12"/>
  <c r="DS49" i="12" s="1"/>
  <c r="DR21" i="12"/>
  <c r="DS21" i="12" s="1"/>
  <c r="DR91" i="12"/>
  <c r="DS91" i="12" s="1"/>
  <c r="DR92" i="12"/>
  <c r="DS92" i="12" s="1"/>
  <c r="DR24" i="12"/>
  <c r="DS24" i="12" s="1"/>
  <c r="DR29" i="12"/>
  <c r="DS29" i="12" s="1"/>
  <c r="DR143" i="12"/>
  <c r="DS143" i="12" s="1"/>
  <c r="DR60" i="12"/>
  <c r="DS60" i="12" s="1"/>
  <c r="DR165" i="12"/>
  <c r="DS165" i="12" s="1"/>
  <c r="DR32" i="12"/>
  <c r="DS32" i="12" s="1"/>
  <c r="DR131" i="12"/>
  <c r="DS131" i="12" s="1"/>
  <c r="DR19" i="12"/>
  <c r="DS19" i="12" s="1"/>
  <c r="DR47" i="12"/>
  <c r="DS47" i="12" s="1"/>
  <c r="DR110" i="12"/>
  <c r="DS110" i="12" s="1"/>
  <c r="BJ166" i="12"/>
  <c r="DR2" i="12"/>
  <c r="BI166" i="12"/>
  <c r="BK166" i="12"/>
  <c r="BN152" i="12" l="1"/>
  <c r="BN151" i="12"/>
  <c r="BN157" i="12"/>
  <c r="BN148" i="12"/>
  <c r="BN146" i="12"/>
  <c r="BN159" i="12"/>
  <c r="BN158" i="12"/>
  <c r="BN156" i="12"/>
  <c r="BN163" i="12"/>
  <c r="BN162" i="12"/>
  <c r="BN165" i="12"/>
  <c r="BN140" i="12"/>
  <c r="BN138" i="12"/>
  <c r="BN136" i="12"/>
  <c r="BN160" i="12"/>
  <c r="BN164" i="12"/>
  <c r="BN145" i="12"/>
  <c r="BN135" i="12"/>
  <c r="BN126" i="12"/>
  <c r="BN124" i="12"/>
  <c r="BN122" i="12"/>
  <c r="BN120" i="12"/>
  <c r="BN118" i="12"/>
  <c r="BN116" i="12"/>
  <c r="BN114" i="12"/>
  <c r="BN112" i="12"/>
  <c r="BN110" i="12"/>
  <c r="BN108" i="12"/>
  <c r="BN106" i="12"/>
  <c r="BN161" i="12"/>
  <c r="BN132" i="12"/>
  <c r="BN127" i="12"/>
  <c r="BN149" i="12"/>
  <c r="BN142" i="12"/>
  <c r="BN133" i="12"/>
  <c r="BN155" i="12"/>
  <c r="BN153" i="12"/>
  <c r="BN154" i="12"/>
  <c r="BN137" i="12"/>
  <c r="BN131" i="12"/>
  <c r="BN143" i="12"/>
  <c r="BN125" i="12"/>
  <c r="BN115" i="12"/>
  <c r="BN105" i="12"/>
  <c r="BN130" i="12"/>
  <c r="BN107" i="12"/>
  <c r="BN104" i="12"/>
  <c r="BN102" i="12"/>
  <c r="BN100" i="12"/>
  <c r="BN98" i="12"/>
  <c r="BN96" i="12"/>
  <c r="BN94" i="12"/>
  <c r="BN144" i="12"/>
  <c r="BN134" i="12"/>
  <c r="BN109" i="12"/>
  <c r="BN128" i="12"/>
  <c r="BN117" i="12"/>
  <c r="BN119" i="12"/>
  <c r="BN113" i="12"/>
  <c r="BN103" i="12"/>
  <c r="BN141" i="12"/>
  <c r="BN101" i="12"/>
  <c r="BN86" i="12"/>
  <c r="BN111" i="12"/>
  <c r="BN99" i="12"/>
  <c r="BN150" i="12"/>
  <c r="BN139" i="12"/>
  <c r="BN123" i="12"/>
  <c r="BN97" i="12"/>
  <c r="BN92" i="12"/>
  <c r="BN85" i="12"/>
  <c r="BN84" i="12"/>
  <c r="BN82" i="12"/>
  <c r="BN80" i="12"/>
  <c r="BN78" i="12"/>
  <c r="BN76" i="12"/>
  <c r="BN74" i="12"/>
  <c r="BN72" i="12"/>
  <c r="BN70" i="12"/>
  <c r="BN68" i="12"/>
  <c r="BN66" i="12"/>
  <c r="BN64" i="12"/>
  <c r="BN62" i="12"/>
  <c r="BN60" i="12"/>
  <c r="BN58" i="12"/>
  <c r="BN56" i="12"/>
  <c r="BN54" i="12"/>
  <c r="BN52" i="12"/>
  <c r="BN50" i="12"/>
  <c r="BN91" i="12"/>
  <c r="BN88" i="12"/>
  <c r="BN83" i="12"/>
  <c r="BN147" i="12"/>
  <c r="BN129" i="12"/>
  <c r="BN93" i="12"/>
  <c r="BN81" i="12"/>
  <c r="BN79" i="12"/>
  <c r="BN63" i="12"/>
  <c r="BN51" i="12"/>
  <c r="BN77" i="12"/>
  <c r="BN53" i="12"/>
  <c r="BN121" i="12"/>
  <c r="BN89" i="12"/>
  <c r="BN75" i="12"/>
  <c r="BN55" i="12"/>
  <c r="BN65" i="12"/>
  <c r="BN49" i="12"/>
  <c r="BN48" i="12"/>
  <c r="BN46" i="12"/>
  <c r="BN44" i="12"/>
  <c r="BN42" i="12"/>
  <c r="BN40" i="12"/>
  <c r="BN38" i="12"/>
  <c r="BN36" i="12"/>
  <c r="BN34" i="12"/>
  <c r="BN32" i="12"/>
  <c r="BN30" i="12"/>
  <c r="BN28" i="12"/>
  <c r="BN26" i="12"/>
  <c r="BN24" i="12"/>
  <c r="BN22" i="12"/>
  <c r="BN95" i="12"/>
  <c r="BN87" i="12"/>
  <c r="BN39" i="12"/>
  <c r="BN23" i="12"/>
  <c r="BN15" i="12"/>
  <c r="BN12" i="12"/>
  <c r="BN4" i="12"/>
  <c r="BN37" i="12"/>
  <c r="BN17" i="12"/>
  <c r="BN14" i="12"/>
  <c r="BN90" i="12"/>
  <c r="BN69" i="12"/>
  <c r="BN33" i="12"/>
  <c r="BN35" i="12"/>
  <c r="BN19" i="12"/>
  <c r="BN16" i="12"/>
  <c r="BN73" i="12"/>
  <c r="BN71" i="12"/>
  <c r="BN41" i="12"/>
  <c r="BN25" i="12"/>
  <c r="BN13" i="12"/>
  <c r="BN10" i="12"/>
  <c r="BN31" i="12"/>
  <c r="BN7" i="12"/>
  <c r="BN61" i="12"/>
  <c r="BN11" i="12"/>
  <c r="BN59" i="12"/>
  <c r="BN27" i="12"/>
  <c r="BN9" i="12"/>
  <c r="BN5" i="12"/>
  <c r="BN57" i="12"/>
  <c r="BN8" i="12"/>
  <c r="BN6" i="12"/>
  <c r="BN3" i="12"/>
  <c r="BN67" i="12"/>
  <c r="BN45" i="12"/>
  <c r="BN47" i="12"/>
  <c r="BN21" i="12"/>
  <c r="BN18" i="12"/>
  <c r="BN43" i="12"/>
  <c r="BN20" i="12"/>
  <c r="BN29" i="12"/>
  <c r="DU13" i="12"/>
  <c r="DV13" i="12"/>
  <c r="DV155" i="12"/>
  <c r="DU155" i="12"/>
  <c r="DV94" i="12"/>
  <c r="DU94" i="12"/>
  <c r="DU102" i="12"/>
  <c r="DV102" i="12"/>
  <c r="DU49" i="12"/>
  <c r="DV49" i="12"/>
  <c r="DV95" i="12"/>
  <c r="DU95" i="12"/>
  <c r="DV18" i="12"/>
  <c r="DU18" i="12"/>
  <c r="DV30" i="12"/>
  <c r="DU30" i="12"/>
  <c r="DV67" i="12"/>
  <c r="DU67" i="12"/>
  <c r="DV77" i="12"/>
  <c r="DU77" i="12"/>
  <c r="DV131" i="12"/>
  <c r="DU131" i="12"/>
  <c r="DV91" i="12"/>
  <c r="DU91" i="12"/>
  <c r="DV70" i="12"/>
  <c r="DU70" i="12"/>
  <c r="DV79" i="12"/>
  <c r="DU79" i="12"/>
  <c r="DU55" i="12"/>
  <c r="DV55" i="12"/>
  <c r="DU100" i="12"/>
  <c r="DV100" i="12"/>
  <c r="DU84" i="12"/>
  <c r="DV84" i="12"/>
  <c r="DV17" i="12"/>
  <c r="DU17" i="12"/>
  <c r="DV153" i="12"/>
  <c r="DU153" i="12"/>
  <c r="DV44" i="12"/>
  <c r="DU44" i="12"/>
  <c r="DU41" i="12"/>
  <c r="DV41" i="12"/>
  <c r="DV129" i="12"/>
  <c r="DU129" i="12"/>
  <c r="DV4" i="12"/>
  <c r="DU4" i="12"/>
  <c r="DU105" i="12"/>
  <c r="DV105" i="12"/>
  <c r="DV160" i="12"/>
  <c r="DU160" i="12"/>
  <c r="DU10" i="12"/>
  <c r="DV10" i="12"/>
  <c r="DV157" i="12"/>
  <c r="DU157" i="12"/>
  <c r="DV75" i="12"/>
  <c r="DU75" i="12"/>
  <c r="DU88" i="12"/>
  <c r="DV88" i="12"/>
  <c r="DU104" i="12"/>
  <c r="DV104" i="12"/>
  <c r="DV32" i="12"/>
  <c r="DU32" i="12"/>
  <c r="DV141" i="12"/>
  <c r="DU141" i="12"/>
  <c r="DU64" i="12"/>
  <c r="DV64" i="12"/>
  <c r="DV161" i="12"/>
  <c r="DU161" i="12"/>
  <c r="DV28" i="12"/>
  <c r="DU28" i="12"/>
  <c r="DU39" i="12"/>
  <c r="DV39" i="12"/>
  <c r="DV163" i="12"/>
  <c r="DU163" i="12"/>
  <c r="DV85" i="12"/>
  <c r="DU85" i="12"/>
  <c r="DU118" i="12"/>
  <c r="DV118" i="12"/>
  <c r="DV128" i="12"/>
  <c r="DU128" i="12"/>
  <c r="DV135" i="12"/>
  <c r="DU135" i="12"/>
  <c r="DU23" i="12"/>
  <c r="DV23" i="12"/>
  <c r="DV132" i="12"/>
  <c r="DU132" i="12"/>
  <c r="DU107" i="12"/>
  <c r="DV107" i="12"/>
  <c r="DV71" i="12"/>
  <c r="DU71" i="12"/>
  <c r="DU76" i="12"/>
  <c r="DV76" i="12"/>
  <c r="DV93" i="12"/>
  <c r="DU93" i="12"/>
  <c r="DU130" i="12"/>
  <c r="DV130" i="12"/>
  <c r="BL165" i="12"/>
  <c r="BL163" i="12"/>
  <c r="BL161" i="12"/>
  <c r="BL159" i="12"/>
  <c r="BL157" i="12"/>
  <c r="BL155" i="12"/>
  <c r="BL153" i="12"/>
  <c r="BL151" i="12"/>
  <c r="BL149" i="12"/>
  <c r="BL158" i="12"/>
  <c r="BL156" i="12"/>
  <c r="BL150" i="12"/>
  <c r="BL152" i="12"/>
  <c r="BL160" i="12"/>
  <c r="BL147" i="12"/>
  <c r="BL145" i="12"/>
  <c r="BL143" i="12"/>
  <c r="BL154" i="12"/>
  <c r="BL144" i="12"/>
  <c r="BL162" i="12"/>
  <c r="BL141" i="12"/>
  <c r="BL139" i="12"/>
  <c r="BL137" i="12"/>
  <c r="BL135" i="12"/>
  <c r="BL146" i="12"/>
  <c r="BL138" i="12"/>
  <c r="BL130" i="12"/>
  <c r="BL125" i="12"/>
  <c r="BL148" i="12"/>
  <c r="BL136" i="12"/>
  <c r="BL131" i="12"/>
  <c r="BL126" i="12"/>
  <c r="BL124" i="12"/>
  <c r="BL122" i="12"/>
  <c r="BL120" i="12"/>
  <c r="BL118" i="12"/>
  <c r="BL116" i="12"/>
  <c r="BL114" i="12"/>
  <c r="BL164" i="12"/>
  <c r="BL140" i="12"/>
  <c r="BL129" i="12"/>
  <c r="BL127" i="12"/>
  <c r="BL119" i="12"/>
  <c r="BL132" i="12"/>
  <c r="BL128" i="12"/>
  <c r="BL117" i="12"/>
  <c r="BL115" i="12"/>
  <c r="BL106" i="12"/>
  <c r="BL105" i="12"/>
  <c r="BL121" i="12"/>
  <c r="BL103" i="12"/>
  <c r="BL101" i="12"/>
  <c r="BL99" i="12"/>
  <c r="BL97" i="12"/>
  <c r="BL95" i="12"/>
  <c r="BL93" i="12"/>
  <c r="BL123" i="12"/>
  <c r="BL108" i="12"/>
  <c r="BL104" i="12"/>
  <c r="BL90" i="12"/>
  <c r="BL85" i="12"/>
  <c r="BL82" i="12"/>
  <c r="BL134" i="12"/>
  <c r="BL113" i="12"/>
  <c r="BL102" i="12"/>
  <c r="BL96" i="12"/>
  <c r="BL89" i="12"/>
  <c r="BL112" i="12"/>
  <c r="BL107" i="12"/>
  <c r="BL98" i="12"/>
  <c r="BL86" i="12"/>
  <c r="BL81" i="12"/>
  <c r="BL133" i="12"/>
  <c r="BL92" i="12"/>
  <c r="BL94" i="12"/>
  <c r="BL87" i="12"/>
  <c r="BL79" i="12"/>
  <c r="BL77" i="12"/>
  <c r="BL75" i="12"/>
  <c r="BL73" i="12"/>
  <c r="BL71" i="12"/>
  <c r="BL69" i="12"/>
  <c r="BL67" i="12"/>
  <c r="BL65" i="12"/>
  <c r="BL63" i="12"/>
  <c r="BL61" i="12"/>
  <c r="BL66" i="12"/>
  <c r="BL91" i="12"/>
  <c r="BL88" i="12"/>
  <c r="BL80" i="12"/>
  <c r="BL64" i="12"/>
  <c r="BL50" i="12"/>
  <c r="BL49" i="12"/>
  <c r="BL48" i="12"/>
  <c r="BL46" i="12"/>
  <c r="BL44" i="12"/>
  <c r="BL42" i="12"/>
  <c r="BL40" i="12"/>
  <c r="BL38" i="12"/>
  <c r="BL36" i="12"/>
  <c r="BL34" i="12"/>
  <c r="BL32" i="12"/>
  <c r="BL30" i="12"/>
  <c r="BL28" i="12"/>
  <c r="BL26" i="12"/>
  <c r="BL24" i="12"/>
  <c r="BL22" i="12"/>
  <c r="BL78" i="12"/>
  <c r="BL62" i="12"/>
  <c r="BL52" i="12"/>
  <c r="BL51" i="12"/>
  <c r="BL142" i="12"/>
  <c r="BL100" i="12"/>
  <c r="BL111" i="12"/>
  <c r="BL110" i="12"/>
  <c r="BL109" i="12"/>
  <c r="BL84" i="12"/>
  <c r="BL68" i="12"/>
  <c r="BL76" i="12"/>
  <c r="BL57" i="12"/>
  <c r="BL56" i="12"/>
  <c r="BL43" i="12"/>
  <c r="BL27" i="12"/>
  <c r="BL11" i="12"/>
  <c r="BL10" i="12"/>
  <c r="BL53" i="12"/>
  <c r="BL41" i="12"/>
  <c r="BL25" i="12"/>
  <c r="BL13" i="12"/>
  <c r="BL12" i="12"/>
  <c r="BL4" i="12"/>
  <c r="BL70" i="12"/>
  <c r="BL37" i="12"/>
  <c r="BL39" i="12"/>
  <c r="BL23" i="12"/>
  <c r="BL15" i="12"/>
  <c r="BL14" i="12"/>
  <c r="BL72" i="12"/>
  <c r="BL83" i="12"/>
  <c r="BL74" i="12"/>
  <c r="BL58" i="12"/>
  <c r="BL55" i="12"/>
  <c r="BL45" i="12"/>
  <c r="BL29" i="12"/>
  <c r="BL9" i="12"/>
  <c r="BL8" i="12"/>
  <c r="BL54" i="12"/>
  <c r="BL35" i="12"/>
  <c r="BL59" i="12"/>
  <c r="BL33" i="12"/>
  <c r="BL16" i="12"/>
  <c r="BL6" i="12"/>
  <c r="BL3" i="12"/>
  <c r="BL60" i="12"/>
  <c r="BL31" i="12"/>
  <c r="BL7" i="12"/>
  <c r="BL5" i="12"/>
  <c r="BL17" i="12"/>
  <c r="BL18" i="12"/>
  <c r="BL47" i="12"/>
  <c r="BL21" i="12"/>
  <c r="BL20" i="12"/>
  <c r="BL19" i="12"/>
  <c r="DV72" i="12"/>
  <c r="DU72" i="12"/>
  <c r="DV152" i="12"/>
  <c r="DU152" i="12"/>
  <c r="DU123" i="12"/>
  <c r="DV123" i="12"/>
  <c r="DV60" i="12"/>
  <c r="DU60" i="12"/>
  <c r="DV86" i="12"/>
  <c r="DU86" i="12"/>
  <c r="DU25" i="12"/>
  <c r="DV25" i="12"/>
  <c r="DV15" i="12"/>
  <c r="DU15" i="12"/>
  <c r="DU14" i="12"/>
  <c r="DV14" i="12"/>
  <c r="DU119" i="12"/>
  <c r="DV119" i="12"/>
  <c r="DV97" i="12"/>
  <c r="DU97" i="12"/>
  <c r="DU113" i="12"/>
  <c r="DV113" i="12"/>
  <c r="DV16" i="12"/>
  <c r="DU16" i="12"/>
  <c r="DU3" i="12"/>
  <c r="DV3" i="12"/>
  <c r="DV127" i="12"/>
  <c r="DU127" i="12"/>
  <c r="DU29" i="12"/>
  <c r="DV29" i="12"/>
  <c r="DU8" i="12"/>
  <c r="DV8" i="12"/>
  <c r="DU134" i="12"/>
  <c r="DV134" i="12"/>
  <c r="DU51" i="12"/>
  <c r="DV51" i="12"/>
  <c r="DV36" i="12"/>
  <c r="DU36" i="12"/>
  <c r="DU112" i="12"/>
  <c r="DV112" i="12"/>
  <c r="DU114" i="12"/>
  <c r="DV114" i="12"/>
  <c r="DU66" i="12"/>
  <c r="DV66" i="12"/>
  <c r="DV34" i="12"/>
  <c r="DU34" i="12"/>
  <c r="DU122" i="12"/>
  <c r="DV122" i="12"/>
  <c r="DV63" i="12"/>
  <c r="DU63" i="12"/>
  <c r="DU37" i="12"/>
  <c r="DV37" i="12"/>
  <c r="DU124" i="12"/>
  <c r="DV124" i="12"/>
  <c r="DU21" i="12"/>
  <c r="DV21" i="12"/>
  <c r="DV65" i="12"/>
  <c r="DU65" i="12"/>
  <c r="DU50" i="12"/>
  <c r="DV50" i="12"/>
  <c r="DU31" i="12"/>
  <c r="DV31" i="12"/>
  <c r="DU117" i="12"/>
  <c r="DV117" i="12"/>
  <c r="DV68" i="12"/>
  <c r="DU68" i="12"/>
  <c r="DV146" i="12"/>
  <c r="DU146" i="12"/>
  <c r="DU80" i="12"/>
  <c r="DV80" i="12"/>
  <c r="DV159" i="12"/>
  <c r="DU159" i="12"/>
  <c r="DV82" i="12"/>
  <c r="DU82" i="12"/>
  <c r="DV120" i="12"/>
  <c r="DU120" i="12"/>
  <c r="DU12" i="12"/>
  <c r="DV12" i="12"/>
  <c r="DV158" i="12"/>
  <c r="DU158" i="12"/>
  <c r="DV154" i="12"/>
  <c r="DU154" i="12"/>
  <c r="DV69" i="12"/>
  <c r="DU69" i="12"/>
  <c r="DU143" i="12"/>
  <c r="DV143" i="12"/>
  <c r="DV138" i="12"/>
  <c r="DU138" i="12"/>
  <c r="DU7" i="12"/>
  <c r="DV7" i="12"/>
  <c r="DU150" i="12"/>
  <c r="DV150" i="12"/>
  <c r="DV106" i="12"/>
  <c r="DU106" i="12"/>
  <c r="DU111" i="12"/>
  <c r="DV111" i="12"/>
  <c r="DV149" i="12"/>
  <c r="DU149" i="12"/>
  <c r="DU115" i="12"/>
  <c r="DV115" i="12"/>
  <c r="DU156" i="12"/>
  <c r="DV156" i="12"/>
  <c r="DU121" i="12"/>
  <c r="DV121" i="12"/>
  <c r="DV147" i="12"/>
  <c r="DU147" i="12"/>
  <c r="DV22" i="12"/>
  <c r="DU22" i="12"/>
  <c r="DU62" i="12"/>
  <c r="DV62" i="12"/>
  <c r="DV96" i="12"/>
  <c r="DU96" i="12"/>
  <c r="DV108" i="12"/>
  <c r="DU108" i="12"/>
  <c r="DU48" i="12"/>
  <c r="DV48" i="12"/>
  <c r="DU57" i="12"/>
  <c r="DV57" i="12"/>
  <c r="DV98" i="12"/>
  <c r="DU98" i="12"/>
  <c r="DU45" i="12"/>
  <c r="DV45" i="12"/>
  <c r="DU35" i="12"/>
  <c r="DV35" i="12"/>
  <c r="DU59" i="12"/>
  <c r="DV59" i="12"/>
  <c r="DV165" i="12"/>
  <c r="DU165" i="12"/>
  <c r="DV87" i="12"/>
  <c r="DU87" i="12"/>
  <c r="DV38" i="12"/>
  <c r="DU38" i="12"/>
  <c r="DU109" i="12"/>
  <c r="DV109" i="12"/>
  <c r="DV139" i="12"/>
  <c r="DU139" i="12"/>
  <c r="DV140" i="12"/>
  <c r="DU140" i="12"/>
  <c r="DV61" i="12"/>
  <c r="DU61" i="12"/>
  <c r="BM164" i="12"/>
  <c r="BM162" i="12"/>
  <c r="BM160" i="12"/>
  <c r="BM158" i="12"/>
  <c r="BM156" i="12"/>
  <c r="BM165" i="12"/>
  <c r="BM163" i="12"/>
  <c r="BM161" i="12"/>
  <c r="BM159" i="12"/>
  <c r="BM152" i="12"/>
  <c r="BM151" i="12"/>
  <c r="BM157" i="12"/>
  <c r="BM148" i="12"/>
  <c r="BM146" i="12"/>
  <c r="BM153" i="12"/>
  <c r="BM150" i="12"/>
  <c r="BM149" i="12"/>
  <c r="BM140" i="12"/>
  <c r="BM138" i="12"/>
  <c r="BM136" i="12"/>
  <c r="BM154" i="12"/>
  <c r="BM144" i="12"/>
  <c r="BM143" i="12"/>
  <c r="BM137" i="12"/>
  <c r="BM131" i="12"/>
  <c r="BM145" i="12"/>
  <c r="BM135" i="12"/>
  <c r="BM126" i="12"/>
  <c r="BM124" i="12"/>
  <c r="BM122" i="12"/>
  <c r="BM120" i="12"/>
  <c r="BM118" i="12"/>
  <c r="BM116" i="12"/>
  <c r="BM114" i="12"/>
  <c r="BM132" i="12"/>
  <c r="BM127" i="12"/>
  <c r="BM155" i="12"/>
  <c r="BM139" i="12"/>
  <c r="BM130" i="12"/>
  <c r="BM125" i="12"/>
  <c r="BM128" i="12"/>
  <c r="BM117" i="12"/>
  <c r="BM115" i="12"/>
  <c r="BM106" i="12"/>
  <c r="BM105" i="12"/>
  <c r="BM142" i="12"/>
  <c r="BM133" i="12"/>
  <c r="BM108" i="12"/>
  <c r="BM107" i="12"/>
  <c r="BM104" i="12"/>
  <c r="BM102" i="12"/>
  <c r="BM100" i="12"/>
  <c r="BM98" i="12"/>
  <c r="BM96" i="12"/>
  <c r="BM94" i="12"/>
  <c r="BM129" i="12"/>
  <c r="BM119" i="12"/>
  <c r="BM123" i="12"/>
  <c r="BM134" i="12"/>
  <c r="BM113" i="12"/>
  <c r="BM103" i="12"/>
  <c r="BM91" i="12"/>
  <c r="BM141" i="12"/>
  <c r="BM112" i="12"/>
  <c r="BM109" i="12"/>
  <c r="BM101" i="12"/>
  <c r="BM147" i="12"/>
  <c r="BM93" i="12"/>
  <c r="BM86" i="12"/>
  <c r="BM81" i="12"/>
  <c r="BM97" i="12"/>
  <c r="BM92" i="12"/>
  <c r="BM85" i="12"/>
  <c r="BM111" i="12"/>
  <c r="BM84" i="12"/>
  <c r="BM82" i="12"/>
  <c r="BM80" i="12"/>
  <c r="BM78" i="12"/>
  <c r="BM76" i="12"/>
  <c r="BM74" i="12"/>
  <c r="BM72" i="12"/>
  <c r="BM70" i="12"/>
  <c r="BM68" i="12"/>
  <c r="BM66" i="12"/>
  <c r="BM64" i="12"/>
  <c r="BM62" i="12"/>
  <c r="BM89" i="12"/>
  <c r="BM88" i="12"/>
  <c r="BM65" i="12"/>
  <c r="BM50" i="12"/>
  <c r="BM49" i="12"/>
  <c r="BM48" i="12"/>
  <c r="BM46" i="12"/>
  <c r="BM44" i="12"/>
  <c r="BM42" i="12"/>
  <c r="BM40" i="12"/>
  <c r="BM38" i="12"/>
  <c r="BM36" i="12"/>
  <c r="BM34" i="12"/>
  <c r="BM32" i="12"/>
  <c r="BM30" i="12"/>
  <c r="BM28" i="12"/>
  <c r="BM26" i="12"/>
  <c r="BM24" i="12"/>
  <c r="BM22" i="12"/>
  <c r="BM20" i="12"/>
  <c r="BM18" i="12"/>
  <c r="BM16" i="12"/>
  <c r="BM14" i="12"/>
  <c r="BM12" i="12"/>
  <c r="BM10" i="12"/>
  <c r="BM8" i="12"/>
  <c r="BM6" i="12"/>
  <c r="BM79" i="12"/>
  <c r="BM63" i="12"/>
  <c r="BM52" i="12"/>
  <c r="BM51" i="12"/>
  <c r="BM83" i="12"/>
  <c r="BM77" i="12"/>
  <c r="BM54" i="12"/>
  <c r="BM53" i="12"/>
  <c r="BM121" i="12"/>
  <c r="BM110" i="12"/>
  <c r="BM99" i="12"/>
  <c r="BM67" i="12"/>
  <c r="BM61" i="12"/>
  <c r="BM71" i="12"/>
  <c r="BM41" i="12"/>
  <c r="BM25" i="12"/>
  <c r="BM13" i="12"/>
  <c r="BM95" i="12"/>
  <c r="BM87" i="12"/>
  <c r="BM39" i="12"/>
  <c r="BM23" i="12"/>
  <c r="BM15" i="12"/>
  <c r="BM4" i="12"/>
  <c r="BM60" i="12"/>
  <c r="BM35" i="12"/>
  <c r="BM75" i="12"/>
  <c r="BM37" i="12"/>
  <c r="BM17" i="12"/>
  <c r="BM90" i="12"/>
  <c r="BM69" i="12"/>
  <c r="BM73" i="12"/>
  <c r="BM57" i="12"/>
  <c r="BM56" i="12"/>
  <c r="BM43" i="12"/>
  <c r="BM27" i="12"/>
  <c r="BM11" i="12"/>
  <c r="BM29" i="12"/>
  <c r="BM31" i="12"/>
  <c r="BM7" i="12"/>
  <c r="BM3" i="12"/>
  <c r="BM59" i="12"/>
  <c r="BM58" i="12"/>
  <c r="BM33" i="12"/>
  <c r="BM9" i="12"/>
  <c r="BM5" i="12"/>
  <c r="BM45" i="12"/>
  <c r="BM47" i="12"/>
  <c r="BM21" i="12"/>
  <c r="BM19" i="12"/>
  <c r="BM55" i="12"/>
  <c r="DU11" i="12"/>
  <c r="DV11" i="12"/>
  <c r="DV9" i="12"/>
  <c r="DU9" i="12"/>
  <c r="DV137" i="12"/>
  <c r="DU137" i="12"/>
  <c r="DV54" i="12"/>
  <c r="DU54" i="12"/>
  <c r="DV52" i="12"/>
  <c r="DU52" i="12"/>
  <c r="DV110" i="12"/>
  <c r="DU110" i="12"/>
  <c r="DU151" i="12"/>
  <c r="DV151" i="12"/>
  <c r="DV83" i="12"/>
  <c r="DU83" i="12"/>
  <c r="DU43" i="12"/>
  <c r="DV43" i="12"/>
  <c r="DV74" i="12"/>
  <c r="DU74" i="12"/>
  <c r="DU47" i="12"/>
  <c r="DV47" i="12"/>
  <c r="DV24" i="12"/>
  <c r="DU24" i="12"/>
  <c r="DV73" i="12"/>
  <c r="DU73" i="12"/>
  <c r="DV133" i="12"/>
  <c r="DU133" i="12"/>
  <c r="DV90" i="12"/>
  <c r="DU90" i="12"/>
  <c r="DU6" i="12"/>
  <c r="DV6" i="12"/>
  <c r="DU53" i="12"/>
  <c r="DV53" i="12"/>
  <c r="DV40" i="12"/>
  <c r="DU40" i="12"/>
  <c r="DU144" i="12"/>
  <c r="DV144" i="12"/>
  <c r="DV162" i="12"/>
  <c r="DU162" i="12"/>
  <c r="DU81" i="12"/>
  <c r="DV81" i="12"/>
  <c r="DV46" i="12"/>
  <c r="DU46" i="12"/>
  <c r="DV42" i="12"/>
  <c r="DU42" i="12"/>
  <c r="DV136" i="12"/>
  <c r="DU136" i="12"/>
  <c r="DV19" i="12"/>
  <c r="DU19" i="12"/>
  <c r="DV92" i="12"/>
  <c r="DU92" i="12"/>
  <c r="DV145" i="12"/>
  <c r="DU145" i="12"/>
  <c r="DV148" i="12"/>
  <c r="DU148" i="12"/>
  <c r="DV125" i="12"/>
  <c r="DU125" i="12"/>
  <c r="DU33" i="12"/>
  <c r="DV33" i="12"/>
  <c r="DU116" i="12"/>
  <c r="DV116" i="12"/>
  <c r="DV126" i="12"/>
  <c r="DU126" i="12"/>
  <c r="DV56" i="12"/>
  <c r="DU56" i="12"/>
  <c r="DV101" i="12"/>
  <c r="DU101" i="12"/>
  <c r="DV26" i="12"/>
  <c r="DU26" i="12"/>
  <c r="DV99" i="12"/>
  <c r="DU99" i="12"/>
  <c r="DV142" i="12"/>
  <c r="DU142" i="12"/>
  <c r="DV58" i="12"/>
  <c r="DU58" i="12"/>
  <c r="DV164" i="12"/>
  <c r="DU164" i="12"/>
  <c r="DV20" i="12"/>
  <c r="DU20" i="12"/>
  <c r="DV5" i="12"/>
  <c r="DU5" i="12"/>
  <c r="DV89" i="12"/>
  <c r="DU89" i="12"/>
  <c r="DV103" i="12"/>
  <c r="DU103" i="12"/>
  <c r="DU27" i="12"/>
  <c r="DV27" i="12"/>
  <c r="DU78" i="12"/>
  <c r="DV78" i="12"/>
  <c r="BM2" i="12"/>
  <c r="DR166" i="12"/>
  <c r="DS2" i="12"/>
  <c r="BN2" i="12"/>
  <c r="BL2" i="12"/>
  <c r="BM166" i="12" l="1"/>
  <c r="BP11" i="12" s="1"/>
  <c r="CH11" i="12" s="1"/>
  <c r="BL166" i="12"/>
  <c r="BO90" i="12" s="1"/>
  <c r="BT90" i="12" s="1"/>
  <c r="BN166" i="12"/>
  <c r="BQ4" i="12" s="1"/>
  <c r="DU2" i="12"/>
  <c r="DV2" i="12"/>
  <c r="BO17" i="12" l="1"/>
  <c r="BT17" i="12" s="1"/>
  <c r="BO30" i="12"/>
  <c r="BT30" i="12" s="1"/>
  <c r="BO57" i="12"/>
  <c r="BT57" i="12" s="1"/>
  <c r="BO35" i="12"/>
  <c r="BT35" i="12" s="1"/>
  <c r="BU35" i="12" s="1"/>
  <c r="BO12" i="12"/>
  <c r="BT12" i="12" s="1"/>
  <c r="BU12" i="12" s="1"/>
  <c r="BO138" i="12"/>
  <c r="BT138" i="12" s="1"/>
  <c r="CC138" i="12" s="1"/>
  <c r="BO132" i="12"/>
  <c r="BT132" i="12" s="1"/>
  <c r="CC132" i="12" s="1"/>
  <c r="BO20" i="12"/>
  <c r="BT20" i="12" s="1"/>
  <c r="BU20" i="12" s="1"/>
  <c r="BO48" i="12"/>
  <c r="BT48" i="12" s="1"/>
  <c r="BO97" i="12"/>
  <c r="BT97" i="12" s="1"/>
  <c r="BO39" i="12"/>
  <c r="BT39" i="12" s="1"/>
  <c r="BO112" i="12"/>
  <c r="BT112" i="12" s="1"/>
  <c r="CC112" i="12" s="1"/>
  <c r="BO46" i="12"/>
  <c r="BT46" i="12" s="1"/>
  <c r="BU46" i="12" s="1"/>
  <c r="BO103" i="12"/>
  <c r="BT103" i="12" s="1"/>
  <c r="CC103" i="12" s="1"/>
  <c r="BO73" i="12"/>
  <c r="BT73" i="12" s="1"/>
  <c r="BU73" i="12" s="1"/>
  <c r="BO92" i="12"/>
  <c r="BT92" i="12" s="1"/>
  <c r="BU92" i="12" s="1"/>
  <c r="BO109" i="12"/>
  <c r="BT109" i="12" s="1"/>
  <c r="BO84" i="12"/>
  <c r="BT84" i="12" s="1"/>
  <c r="BO40" i="12"/>
  <c r="BT40" i="12" s="1"/>
  <c r="BO82" i="12"/>
  <c r="BT82" i="12" s="1"/>
  <c r="CC82" i="12" s="1"/>
  <c r="BO36" i="12"/>
  <c r="BT36" i="12" s="1"/>
  <c r="BU36" i="12" s="1"/>
  <c r="BO162" i="12"/>
  <c r="BT162" i="12" s="1"/>
  <c r="BU162" i="12" s="1"/>
  <c r="BO24" i="12"/>
  <c r="BT24" i="12" s="1"/>
  <c r="BU24" i="12" s="1"/>
  <c r="BO10" i="12"/>
  <c r="BT10" i="12" s="1"/>
  <c r="BU10" i="12" s="1"/>
  <c r="BO98" i="12"/>
  <c r="BT98" i="12" s="1"/>
  <c r="BO51" i="12"/>
  <c r="BT51" i="12" s="1"/>
  <c r="BO72" i="12"/>
  <c r="BT72" i="12" s="1"/>
  <c r="BO37" i="12"/>
  <c r="BT37" i="12" s="1"/>
  <c r="BU37" i="12" s="1"/>
  <c r="BO137" i="12"/>
  <c r="BT137" i="12" s="1"/>
  <c r="CC137" i="12" s="1"/>
  <c r="BO94" i="12"/>
  <c r="BT94" i="12" s="1"/>
  <c r="BU94" i="12" s="1"/>
  <c r="BO64" i="12"/>
  <c r="BT64" i="12" s="1"/>
  <c r="BU64" i="12" s="1"/>
  <c r="BO32" i="12"/>
  <c r="BT32" i="12" s="1"/>
  <c r="CC32" i="12" s="1"/>
  <c r="BO18" i="12"/>
  <c r="BT18" i="12" s="1"/>
  <c r="BO38" i="12"/>
  <c r="BT38" i="12" s="1"/>
  <c r="BO164" i="12"/>
  <c r="BT164" i="12" s="1"/>
  <c r="BO42" i="12"/>
  <c r="BT42" i="12" s="1"/>
  <c r="CC42" i="12" s="1"/>
  <c r="BO85" i="12"/>
  <c r="BT85" i="12" s="1"/>
  <c r="BU85" i="12" s="1"/>
  <c r="BO56" i="12"/>
  <c r="BT56" i="12" s="1"/>
  <c r="CC56" i="12" s="1"/>
  <c r="BO83" i="12"/>
  <c r="BT83" i="12" s="1"/>
  <c r="BU83" i="12" s="1"/>
  <c r="BO74" i="12"/>
  <c r="BT74" i="12" s="1"/>
  <c r="CC74" i="12" s="1"/>
  <c r="BO25" i="12"/>
  <c r="BT25" i="12" s="1"/>
  <c r="BO157" i="12"/>
  <c r="BT157" i="12" s="1"/>
  <c r="BO108" i="12"/>
  <c r="BT108" i="12" s="1"/>
  <c r="BO151" i="12"/>
  <c r="BT151" i="12" s="1"/>
  <c r="BU151" i="12" s="1"/>
  <c r="BO123" i="12"/>
  <c r="BT123" i="12" s="1"/>
  <c r="CC123" i="12" s="1"/>
  <c r="BO131" i="12"/>
  <c r="BT131" i="12" s="1"/>
  <c r="BU131" i="12" s="1"/>
  <c r="BO29" i="12"/>
  <c r="BT29" i="12" s="1"/>
  <c r="BU29" i="12" s="1"/>
  <c r="BO89" i="12"/>
  <c r="BT89" i="12" s="1"/>
  <c r="BU89" i="12" s="1"/>
  <c r="BO19" i="12"/>
  <c r="BT19" i="12" s="1"/>
  <c r="BO3" i="12"/>
  <c r="BT3" i="12" s="1"/>
  <c r="BO11" i="12"/>
  <c r="BT11" i="12" s="1"/>
  <c r="BO16" i="12"/>
  <c r="BT16" i="12" s="1"/>
  <c r="BU16" i="12" s="1"/>
  <c r="BO15" i="12"/>
  <c r="BT15" i="12" s="1"/>
  <c r="BU15" i="12" s="1"/>
  <c r="BO128" i="12"/>
  <c r="BT128" i="12" s="1"/>
  <c r="CC128" i="12" s="1"/>
  <c r="BO155" i="12"/>
  <c r="BT155" i="12" s="1"/>
  <c r="CC155" i="12" s="1"/>
  <c r="BO161" i="12"/>
  <c r="BT161" i="12" s="1"/>
  <c r="CC161" i="12" s="1"/>
  <c r="BO145" i="12"/>
  <c r="BT145" i="12" s="1"/>
  <c r="BO99" i="12"/>
  <c r="BT99" i="12" s="1"/>
  <c r="BO88" i="12"/>
  <c r="BT88" i="12" s="1"/>
  <c r="BO27" i="12"/>
  <c r="BT27" i="12" s="1"/>
  <c r="BU27" i="12" s="1"/>
  <c r="BO136" i="12"/>
  <c r="BT136" i="12" s="1"/>
  <c r="BU136" i="12" s="1"/>
  <c r="BO52" i="12"/>
  <c r="BT52" i="12" s="1"/>
  <c r="CC52" i="12" s="1"/>
  <c r="BO120" i="12"/>
  <c r="BT120" i="12" s="1"/>
  <c r="CC120" i="12" s="1"/>
  <c r="BO14" i="12"/>
  <c r="BT14" i="12" s="1"/>
  <c r="BU14" i="12" s="1"/>
  <c r="BO93" i="12"/>
  <c r="BT93" i="12" s="1"/>
  <c r="BO4" i="12"/>
  <c r="BT4" i="12" s="1"/>
  <c r="BO114" i="12"/>
  <c r="BT114" i="12" s="1"/>
  <c r="BO68" i="12"/>
  <c r="BT68" i="12" s="1"/>
  <c r="BU68" i="12" s="1"/>
  <c r="BO115" i="12"/>
  <c r="BT115" i="12" s="1"/>
  <c r="CC115" i="12" s="1"/>
  <c r="BO154" i="12"/>
  <c r="BT154" i="12" s="1"/>
  <c r="CC154" i="12" s="1"/>
  <c r="BO113" i="12"/>
  <c r="BT113" i="12" s="1"/>
  <c r="BU113" i="12" s="1"/>
  <c r="BO13" i="12"/>
  <c r="BT13" i="12" s="1"/>
  <c r="BU13" i="12" s="1"/>
  <c r="BO107" i="12"/>
  <c r="BT107" i="12" s="1"/>
  <c r="BO117" i="12"/>
  <c r="BT117" i="12" s="1"/>
  <c r="BO53" i="12"/>
  <c r="BT53" i="12" s="1"/>
  <c r="BO118" i="12"/>
  <c r="BT118" i="12" s="1"/>
  <c r="CC118" i="12" s="1"/>
  <c r="BO66" i="12"/>
  <c r="BT66" i="12" s="1"/>
  <c r="BU66" i="12" s="1"/>
  <c r="BO144" i="12"/>
  <c r="BT144" i="12" s="1"/>
  <c r="BU144" i="12" s="1"/>
  <c r="BO81" i="12"/>
  <c r="BT81" i="12" s="1"/>
  <c r="BU81" i="12" s="1"/>
  <c r="BO21" i="12"/>
  <c r="BT21" i="12" s="1"/>
  <c r="BU21" i="12" s="1"/>
  <c r="BO65" i="12"/>
  <c r="BT65" i="12" s="1"/>
  <c r="BO62" i="12"/>
  <c r="BT62" i="12" s="1"/>
  <c r="BO96" i="12"/>
  <c r="BT96" i="12" s="1"/>
  <c r="BO7" i="12"/>
  <c r="BT7" i="12" s="1"/>
  <c r="BU7" i="12" s="1"/>
  <c r="BQ66" i="12"/>
  <c r="CU66" i="12" s="1"/>
  <c r="CV66" i="12" s="1"/>
  <c r="CW66" i="12" s="1"/>
  <c r="BQ52" i="12"/>
  <c r="DE52" i="12" s="1"/>
  <c r="DF52" i="12" s="1"/>
  <c r="DG52" i="12" s="1"/>
  <c r="BQ13" i="12"/>
  <c r="CU13" i="12" s="1"/>
  <c r="CV13" i="12" s="1"/>
  <c r="CW13" i="12" s="1"/>
  <c r="BQ151" i="12"/>
  <c r="DE151" i="12" s="1"/>
  <c r="DF151" i="12" s="1"/>
  <c r="DG151" i="12" s="1"/>
  <c r="BQ149" i="12"/>
  <c r="DE149" i="12" s="1"/>
  <c r="DF149" i="12" s="1"/>
  <c r="DG149" i="12" s="1"/>
  <c r="BQ25" i="12"/>
  <c r="DE25" i="12" s="1"/>
  <c r="DF25" i="12" s="1"/>
  <c r="DG25" i="12" s="1"/>
  <c r="BQ120" i="12"/>
  <c r="DE120" i="12" s="1"/>
  <c r="DF120" i="12" s="1"/>
  <c r="DG120" i="12" s="1"/>
  <c r="BQ73" i="12"/>
  <c r="DE73" i="12" s="1"/>
  <c r="DF73" i="12" s="1"/>
  <c r="DG73" i="12" s="1"/>
  <c r="BQ21" i="12"/>
  <c r="CU21" i="12" s="1"/>
  <c r="CV21" i="12" s="1"/>
  <c r="CW21" i="12" s="1"/>
  <c r="BQ109" i="12"/>
  <c r="CU109" i="12" s="1"/>
  <c r="CV109" i="12" s="1"/>
  <c r="CW109" i="12" s="1"/>
  <c r="BQ46" i="12"/>
  <c r="DE46" i="12" s="1"/>
  <c r="DF46" i="12" s="1"/>
  <c r="DG46" i="12" s="1"/>
  <c r="BQ49" i="12"/>
  <c r="CU49" i="12" s="1"/>
  <c r="CV49" i="12" s="1"/>
  <c r="CW49" i="12" s="1"/>
  <c r="BQ60" i="12"/>
  <c r="BQ114" i="12"/>
  <c r="CU114" i="12" s="1"/>
  <c r="CV114" i="12" s="1"/>
  <c r="CW114" i="12" s="1"/>
  <c r="BQ17" i="12"/>
  <c r="DE17" i="12" s="1"/>
  <c r="DF17" i="12" s="1"/>
  <c r="DG17" i="12" s="1"/>
  <c r="BQ74" i="12"/>
  <c r="DE74" i="12" s="1"/>
  <c r="DF74" i="12" s="1"/>
  <c r="DG74" i="12" s="1"/>
  <c r="BQ12" i="12"/>
  <c r="DE12" i="12" s="1"/>
  <c r="DF12" i="12" s="1"/>
  <c r="DG12" i="12" s="1"/>
  <c r="BQ51" i="12"/>
  <c r="CU51" i="12" s="1"/>
  <c r="CV51" i="12" s="1"/>
  <c r="CW51" i="12" s="1"/>
  <c r="BQ48" i="12"/>
  <c r="DE48" i="12" s="1"/>
  <c r="DF48" i="12" s="1"/>
  <c r="DG48" i="12" s="1"/>
  <c r="BQ160" i="12"/>
  <c r="CU160" i="12" s="1"/>
  <c r="CV160" i="12" s="1"/>
  <c r="CW160" i="12" s="1"/>
  <c r="BQ68" i="12"/>
  <c r="BQ161" i="12"/>
  <c r="DE161" i="12" s="1"/>
  <c r="DF161" i="12" s="1"/>
  <c r="DG161" i="12" s="1"/>
  <c r="BQ81" i="12"/>
  <c r="CU81" i="12" s="1"/>
  <c r="CV81" i="12" s="1"/>
  <c r="CW81" i="12" s="1"/>
  <c r="BQ29" i="12"/>
  <c r="CU29" i="12" s="1"/>
  <c r="CV29" i="12" s="1"/>
  <c r="CW29" i="12" s="1"/>
  <c r="BQ79" i="12"/>
  <c r="CU79" i="12" s="1"/>
  <c r="CV79" i="12" s="1"/>
  <c r="CW79" i="12" s="1"/>
  <c r="BQ33" i="12"/>
  <c r="DE33" i="12" s="1"/>
  <c r="DF33" i="12" s="1"/>
  <c r="DG33" i="12" s="1"/>
  <c r="BQ18" i="12"/>
  <c r="CU18" i="12" s="1"/>
  <c r="CV18" i="12" s="1"/>
  <c r="CW18" i="12" s="1"/>
  <c r="BQ104" i="12"/>
  <c r="DE104" i="12" s="1"/>
  <c r="DF104" i="12" s="1"/>
  <c r="DG104" i="12" s="1"/>
  <c r="BQ3" i="12"/>
  <c r="DE3" i="12" s="1"/>
  <c r="DF3" i="12" s="1"/>
  <c r="DG3" i="12" s="1"/>
  <c r="BQ50" i="12"/>
  <c r="CU50" i="12" s="1"/>
  <c r="CV50" i="12" s="1"/>
  <c r="CW50" i="12" s="1"/>
  <c r="BQ31" i="12"/>
  <c r="CU31" i="12" s="1"/>
  <c r="CV31" i="12" s="1"/>
  <c r="CW31" i="12" s="1"/>
  <c r="BQ119" i="12"/>
  <c r="DE119" i="12" s="1"/>
  <c r="DF119" i="12" s="1"/>
  <c r="DG119" i="12" s="1"/>
  <c r="BQ110" i="12"/>
  <c r="DE110" i="12" s="1"/>
  <c r="DF110" i="12" s="1"/>
  <c r="DG110" i="12" s="1"/>
  <c r="BQ57" i="12"/>
  <c r="CU57" i="12" s="1"/>
  <c r="CV57" i="12" s="1"/>
  <c r="CW57" i="12" s="1"/>
  <c r="BQ7" i="12"/>
  <c r="DE7" i="12" s="1"/>
  <c r="DF7" i="12" s="1"/>
  <c r="DG7" i="12" s="1"/>
  <c r="BQ116" i="12"/>
  <c r="DE116" i="12" s="1"/>
  <c r="DF116" i="12" s="1"/>
  <c r="DG116" i="12" s="1"/>
  <c r="BQ154" i="12"/>
  <c r="CU154" i="12" s="1"/>
  <c r="CV154" i="12" s="1"/>
  <c r="CW154" i="12" s="1"/>
  <c r="BQ162" i="12"/>
  <c r="DE162" i="12" s="1"/>
  <c r="DF162" i="12" s="1"/>
  <c r="DG162" i="12" s="1"/>
  <c r="BQ92" i="12"/>
  <c r="DE92" i="12" s="1"/>
  <c r="DF92" i="12" s="1"/>
  <c r="DG92" i="12" s="1"/>
  <c r="BQ138" i="12"/>
  <c r="DE138" i="12" s="1"/>
  <c r="DF138" i="12" s="1"/>
  <c r="DG138" i="12" s="1"/>
  <c r="BQ121" i="12"/>
  <c r="DE121" i="12" s="1"/>
  <c r="DF121" i="12" s="1"/>
  <c r="DG121" i="12" s="1"/>
  <c r="BQ146" i="12"/>
  <c r="DE146" i="12" s="1"/>
  <c r="DF146" i="12" s="1"/>
  <c r="DG146" i="12" s="1"/>
  <c r="BQ132" i="12"/>
  <c r="CU132" i="12" s="1"/>
  <c r="CV132" i="12" s="1"/>
  <c r="CW132" i="12" s="1"/>
  <c r="BQ150" i="12"/>
  <c r="CU150" i="12" s="1"/>
  <c r="CV150" i="12" s="1"/>
  <c r="CW150" i="12" s="1"/>
  <c r="BQ77" i="12"/>
  <c r="CU77" i="12" s="1"/>
  <c r="CV77" i="12" s="1"/>
  <c r="CW77" i="12" s="1"/>
  <c r="BQ133" i="12"/>
  <c r="DE133" i="12" s="1"/>
  <c r="DF133" i="12" s="1"/>
  <c r="DG133" i="12" s="1"/>
  <c r="BQ97" i="12"/>
  <c r="DE97" i="12" s="1"/>
  <c r="DF97" i="12" s="1"/>
  <c r="DG97" i="12" s="1"/>
  <c r="BQ164" i="12"/>
  <c r="DE164" i="12" s="1"/>
  <c r="DF164" i="12" s="1"/>
  <c r="DG164" i="12" s="1"/>
  <c r="BQ8" i="12"/>
  <c r="CU8" i="12" s="1"/>
  <c r="CV8" i="12" s="1"/>
  <c r="CW8" i="12" s="1"/>
  <c r="BQ147" i="12"/>
  <c r="DE147" i="12" s="1"/>
  <c r="DF147" i="12" s="1"/>
  <c r="DG147" i="12" s="1"/>
  <c r="BQ80" i="12"/>
  <c r="DE80" i="12" s="1"/>
  <c r="DF80" i="12" s="1"/>
  <c r="DG80" i="12" s="1"/>
  <c r="BQ39" i="12"/>
  <c r="DE39" i="12" s="1"/>
  <c r="DF39" i="12" s="1"/>
  <c r="DG39" i="12" s="1"/>
  <c r="BQ115" i="12"/>
  <c r="CU115" i="12" s="1"/>
  <c r="CV115" i="12" s="1"/>
  <c r="BQ76" i="12"/>
  <c r="DE76" i="12" s="1"/>
  <c r="DF76" i="12" s="1"/>
  <c r="DG76" i="12" s="1"/>
  <c r="BQ145" i="12"/>
  <c r="CU145" i="12" s="1"/>
  <c r="CV145" i="12" s="1"/>
  <c r="CW145" i="12" s="1"/>
  <c r="BQ43" i="12"/>
  <c r="DE43" i="12" s="1"/>
  <c r="DF43" i="12" s="1"/>
  <c r="DG43" i="12" s="1"/>
  <c r="BQ23" i="12"/>
  <c r="CU23" i="12" s="1"/>
  <c r="CV23" i="12" s="1"/>
  <c r="CW23" i="12" s="1"/>
  <c r="BQ95" i="12"/>
  <c r="DE95" i="12" s="1"/>
  <c r="DF95" i="12" s="1"/>
  <c r="DG95" i="12" s="1"/>
  <c r="BQ88" i="12"/>
  <c r="DE88" i="12" s="1"/>
  <c r="DF88" i="12" s="1"/>
  <c r="DG88" i="12" s="1"/>
  <c r="BQ83" i="12"/>
  <c r="DE83" i="12" s="1"/>
  <c r="DF83" i="12" s="1"/>
  <c r="DG83" i="12" s="1"/>
  <c r="BQ127" i="12"/>
  <c r="CU127" i="12" s="1"/>
  <c r="CV127" i="12" s="1"/>
  <c r="CW127" i="12" s="1"/>
  <c r="BP143" i="12"/>
  <c r="CH143" i="12" s="1"/>
  <c r="CI143" i="12" s="1"/>
  <c r="BP145" i="12"/>
  <c r="CH145" i="12" s="1"/>
  <c r="CI145" i="12" s="1"/>
  <c r="BP42" i="12"/>
  <c r="CH42" i="12" s="1"/>
  <c r="CQ42" i="12" s="1"/>
  <c r="BP92" i="12"/>
  <c r="CH92" i="12" s="1"/>
  <c r="CI92" i="12" s="1"/>
  <c r="BP73" i="12"/>
  <c r="CH73" i="12" s="1"/>
  <c r="CI73" i="12" s="1"/>
  <c r="BP163" i="12"/>
  <c r="CH163" i="12" s="1"/>
  <c r="CI163" i="12" s="1"/>
  <c r="BP76" i="12"/>
  <c r="CH76" i="12" s="1"/>
  <c r="CI76" i="12" s="1"/>
  <c r="BP31" i="12"/>
  <c r="CH31" i="12" s="1"/>
  <c r="CI31" i="12" s="1"/>
  <c r="BP37" i="12"/>
  <c r="CH37" i="12" s="1"/>
  <c r="CQ37" i="12" s="1"/>
  <c r="BP17" i="12"/>
  <c r="CH17" i="12" s="1"/>
  <c r="BP129" i="12"/>
  <c r="CH129" i="12" s="1"/>
  <c r="CI129" i="12" s="1"/>
  <c r="BP41" i="12"/>
  <c r="CH41" i="12" s="1"/>
  <c r="CQ41" i="12" s="1"/>
  <c r="BP109" i="12"/>
  <c r="CH109" i="12" s="1"/>
  <c r="CQ109" i="12" s="1"/>
  <c r="BP21" i="12"/>
  <c r="CH21" i="12" s="1"/>
  <c r="CI21" i="12" s="1"/>
  <c r="BP121" i="12"/>
  <c r="CH121" i="12" s="1"/>
  <c r="CI121" i="12" s="1"/>
  <c r="BP34" i="12"/>
  <c r="CH34" i="12" s="1"/>
  <c r="CQ34" i="12" s="1"/>
  <c r="BP66" i="12"/>
  <c r="CH66" i="12" s="1"/>
  <c r="CQ66" i="12" s="1"/>
  <c r="BP86" i="12"/>
  <c r="CH86" i="12" s="1"/>
  <c r="CI86" i="12" s="1"/>
  <c r="BP6" i="12"/>
  <c r="CH6" i="12" s="1"/>
  <c r="CQ6" i="12" s="1"/>
  <c r="BP19" i="12"/>
  <c r="CH19" i="12" s="1"/>
  <c r="CQ19" i="12" s="1"/>
  <c r="BP144" i="12"/>
  <c r="CH144" i="12" s="1"/>
  <c r="CI144" i="12" s="1"/>
  <c r="BP29" i="12"/>
  <c r="CH29" i="12" s="1"/>
  <c r="CI29" i="12" s="1"/>
  <c r="BP153" i="12"/>
  <c r="CH153" i="12" s="1"/>
  <c r="CQ153" i="12" s="1"/>
  <c r="BP89" i="12"/>
  <c r="CH89" i="12" s="1"/>
  <c r="CI89" i="12" s="1"/>
  <c r="BP45" i="12"/>
  <c r="CH45" i="12" s="1"/>
  <c r="CI45" i="12" s="1"/>
  <c r="BP112" i="12"/>
  <c r="CH112" i="12" s="1"/>
  <c r="CQ112" i="12" s="1"/>
  <c r="BP4" i="12"/>
  <c r="CH4" i="12" s="1"/>
  <c r="CQ4" i="12" s="1"/>
  <c r="BP85" i="12"/>
  <c r="CH85" i="12" s="1"/>
  <c r="CI85" i="12" s="1"/>
  <c r="BP110" i="12"/>
  <c r="CH110" i="12" s="1"/>
  <c r="CI110" i="12" s="1"/>
  <c r="BP52" i="12"/>
  <c r="CH52" i="12" s="1"/>
  <c r="BP46" i="12"/>
  <c r="CH46" i="12" s="1"/>
  <c r="CI46" i="12" s="1"/>
  <c r="BP122" i="12"/>
  <c r="CH122" i="12" s="1"/>
  <c r="CI122" i="12" s="1"/>
  <c r="BP5" i="12"/>
  <c r="CH5" i="12" s="1"/>
  <c r="CI5" i="12" s="1"/>
  <c r="BP157" i="12"/>
  <c r="CH157" i="12" s="1"/>
  <c r="CQ157" i="12" s="1"/>
  <c r="BP65" i="12"/>
  <c r="CH65" i="12" s="1"/>
  <c r="CI65" i="12" s="1"/>
  <c r="BP139" i="12"/>
  <c r="CH139" i="12" s="1"/>
  <c r="CI139" i="12" s="1"/>
  <c r="BP120" i="12"/>
  <c r="CH120" i="12" s="1"/>
  <c r="BP123" i="12"/>
  <c r="CH123" i="12" s="1"/>
  <c r="CI123" i="12" s="1"/>
  <c r="BP7" i="12"/>
  <c r="CH7" i="12" s="1"/>
  <c r="BP70" i="12"/>
  <c r="CH70" i="12" s="1"/>
  <c r="CI70" i="12" s="1"/>
  <c r="BP150" i="12"/>
  <c r="CH150" i="12" s="1"/>
  <c r="CQ150" i="12" s="1"/>
  <c r="BP53" i="12"/>
  <c r="CH53" i="12" s="1"/>
  <c r="CI53" i="12" s="1"/>
  <c r="BP75" i="12"/>
  <c r="CH75" i="12" s="1"/>
  <c r="CQ75" i="12" s="1"/>
  <c r="BP79" i="12"/>
  <c r="CH79" i="12" s="1"/>
  <c r="CQ79" i="12" s="1"/>
  <c r="BP106" i="12"/>
  <c r="CH106" i="12" s="1"/>
  <c r="CI106" i="12" s="1"/>
  <c r="BP137" i="12"/>
  <c r="CH137" i="12" s="1"/>
  <c r="CI137" i="12" s="1"/>
  <c r="BP24" i="12"/>
  <c r="CH24" i="12" s="1"/>
  <c r="CQ24" i="12" s="1"/>
  <c r="BP131" i="12"/>
  <c r="CH131" i="12" s="1"/>
  <c r="CI131" i="12" s="1"/>
  <c r="BP25" i="12"/>
  <c r="CH25" i="12" s="1"/>
  <c r="CQ25" i="12" s="1"/>
  <c r="BP140" i="12"/>
  <c r="CH140" i="12" s="1"/>
  <c r="CI140" i="12" s="1"/>
  <c r="BP160" i="12"/>
  <c r="CH160" i="12" s="1"/>
  <c r="CI160" i="12" s="1"/>
  <c r="BP116" i="12"/>
  <c r="CH116" i="12" s="1"/>
  <c r="CQ116" i="12" s="1"/>
  <c r="BP44" i="12"/>
  <c r="CH44" i="12" s="1"/>
  <c r="CI44" i="12" s="1"/>
  <c r="BP27" i="12"/>
  <c r="CH27" i="12" s="1"/>
  <c r="CI27" i="12" s="1"/>
  <c r="BP26" i="12"/>
  <c r="CH26" i="12" s="1"/>
  <c r="CQ26" i="12" s="1"/>
  <c r="BP161" i="12"/>
  <c r="CH161" i="12" s="1"/>
  <c r="CQ161" i="12" s="1"/>
  <c r="BP74" i="12"/>
  <c r="CH74" i="12" s="1"/>
  <c r="CI74" i="12" s="1"/>
  <c r="BP10" i="12"/>
  <c r="CH10" i="12" s="1"/>
  <c r="CI10" i="12" s="1"/>
  <c r="BP158" i="12"/>
  <c r="CH158" i="12" s="1"/>
  <c r="CI158" i="12" s="1"/>
  <c r="BP159" i="12"/>
  <c r="CH159" i="12" s="1"/>
  <c r="CQ159" i="12" s="1"/>
  <c r="BP124" i="12"/>
  <c r="CH124" i="12" s="1"/>
  <c r="CQ124" i="12" s="1"/>
  <c r="BP62" i="12"/>
  <c r="CH62" i="12" s="1"/>
  <c r="CI62" i="12" s="1"/>
  <c r="BP133" i="12"/>
  <c r="CH133" i="12" s="1"/>
  <c r="CQ133" i="12" s="1"/>
  <c r="BP63" i="12"/>
  <c r="CH63" i="12" s="1"/>
  <c r="CI63" i="12" s="1"/>
  <c r="BP8" i="12"/>
  <c r="CH8" i="12" s="1"/>
  <c r="CI8" i="12" s="1"/>
  <c r="BP104" i="12"/>
  <c r="CH104" i="12" s="1"/>
  <c r="CI104" i="12" s="1"/>
  <c r="BP136" i="12"/>
  <c r="CH136" i="12" s="1"/>
  <c r="CI136" i="12" s="1"/>
  <c r="BP119" i="12"/>
  <c r="CH119" i="12" s="1"/>
  <c r="CI119" i="12" s="1"/>
  <c r="BP135" i="12"/>
  <c r="CH135" i="12" s="1"/>
  <c r="CQ135" i="12" s="1"/>
  <c r="BP33" i="12"/>
  <c r="CH33" i="12" s="1"/>
  <c r="CI33" i="12" s="1"/>
  <c r="BP28" i="12"/>
  <c r="CH28" i="12" s="1"/>
  <c r="CI28" i="12" s="1"/>
  <c r="BP35" i="12"/>
  <c r="CH35" i="12" s="1"/>
  <c r="CI35" i="12" s="1"/>
  <c r="BP154" i="12"/>
  <c r="CH154" i="12" s="1"/>
  <c r="CI154" i="12" s="1"/>
  <c r="BP67" i="12"/>
  <c r="CH67" i="12" s="1"/>
  <c r="CI67" i="12" s="1"/>
  <c r="BP151" i="12"/>
  <c r="CH151" i="12" s="1"/>
  <c r="CI151" i="12" s="1"/>
  <c r="BP22" i="12"/>
  <c r="CH22" i="12" s="1"/>
  <c r="CQ22" i="12" s="1"/>
  <c r="BP78" i="12"/>
  <c r="CH78" i="12" s="1"/>
  <c r="CI78" i="12" s="1"/>
  <c r="BP130" i="12"/>
  <c r="CH130" i="12" s="1"/>
  <c r="CQ130" i="12" s="1"/>
  <c r="BP102" i="12"/>
  <c r="CH102" i="12" s="1"/>
  <c r="CI102" i="12" s="1"/>
  <c r="BP88" i="12"/>
  <c r="CH88" i="12" s="1"/>
  <c r="BP71" i="12"/>
  <c r="CH71" i="12" s="1"/>
  <c r="CI71" i="12" s="1"/>
  <c r="BP68" i="12"/>
  <c r="CH68" i="12" s="1"/>
  <c r="CI68" i="12" s="1"/>
  <c r="BP148" i="12"/>
  <c r="CH148" i="12" s="1"/>
  <c r="CQ148" i="12" s="1"/>
  <c r="BP141" i="12"/>
  <c r="CH141" i="12" s="1"/>
  <c r="CI141" i="12" s="1"/>
  <c r="BP15" i="12"/>
  <c r="CH15" i="12" s="1"/>
  <c r="CQ15" i="12" s="1"/>
  <c r="BP56" i="12"/>
  <c r="CH56" i="12" s="1"/>
  <c r="CI56" i="12" s="1"/>
  <c r="BP82" i="12"/>
  <c r="CH82" i="12" s="1"/>
  <c r="CQ82" i="12" s="1"/>
  <c r="BP80" i="12"/>
  <c r="CH80" i="12" s="1"/>
  <c r="CQ80" i="12" s="1"/>
  <c r="BP125" i="12"/>
  <c r="CH125" i="12" s="1"/>
  <c r="CI125" i="12" s="1"/>
  <c r="BP128" i="12"/>
  <c r="CH128" i="12" s="1"/>
  <c r="CI128" i="12" s="1"/>
  <c r="BP60" i="12"/>
  <c r="CH60" i="12" s="1"/>
  <c r="CI60" i="12" s="1"/>
  <c r="BP132" i="12"/>
  <c r="CH132" i="12" s="1"/>
  <c r="CI132" i="12" s="1"/>
  <c r="BP97" i="12"/>
  <c r="CH97" i="12" s="1"/>
  <c r="CI97" i="12" s="1"/>
  <c r="BP69" i="12"/>
  <c r="CH69" i="12" s="1"/>
  <c r="CI69" i="12" s="1"/>
  <c r="BP58" i="12"/>
  <c r="CH58" i="12" s="1"/>
  <c r="CQ58" i="12" s="1"/>
  <c r="BP16" i="12"/>
  <c r="CH16" i="12" s="1"/>
  <c r="CI16" i="12" s="1"/>
  <c r="BP14" i="12"/>
  <c r="CH14" i="12" s="1"/>
  <c r="CI14" i="12" s="1"/>
  <c r="BP108" i="12"/>
  <c r="CH108" i="12" s="1"/>
  <c r="CQ108" i="12" s="1"/>
  <c r="BP54" i="12"/>
  <c r="CH54" i="12" s="1"/>
  <c r="CQ54" i="12" s="1"/>
  <c r="BP107" i="12"/>
  <c r="CH107" i="12" s="1"/>
  <c r="CI107" i="12" s="1"/>
  <c r="BP3" i="12"/>
  <c r="CH3" i="12" s="1"/>
  <c r="CQ3" i="12" s="1"/>
  <c r="BP50" i="12"/>
  <c r="CH50" i="12" s="1"/>
  <c r="CI50" i="12" s="1"/>
  <c r="BP147" i="12"/>
  <c r="CH147" i="12" s="1"/>
  <c r="CI147" i="12" s="1"/>
  <c r="BP100" i="12"/>
  <c r="CH100" i="12" s="1"/>
  <c r="CQ100" i="12" s="1"/>
  <c r="BP155" i="12"/>
  <c r="CH155" i="12" s="1"/>
  <c r="CI155" i="12" s="1"/>
  <c r="BP72" i="12"/>
  <c r="CH72" i="12" s="1"/>
  <c r="CQ72" i="12" s="1"/>
  <c r="BP152" i="12"/>
  <c r="CH152" i="12" s="1"/>
  <c r="CI152" i="12" s="1"/>
  <c r="BP146" i="12"/>
  <c r="CH146" i="12" s="1"/>
  <c r="CI146" i="12" s="1"/>
  <c r="BP90" i="12"/>
  <c r="CH90" i="12" s="1"/>
  <c r="CI90" i="12" s="1"/>
  <c r="BP98" i="12"/>
  <c r="CH98" i="12" s="1"/>
  <c r="CI98" i="12" s="1"/>
  <c r="CI11" i="12"/>
  <c r="CQ11" i="12"/>
  <c r="DE4" i="12"/>
  <c r="DF4" i="12" s="1"/>
  <c r="DG4" i="12" s="1"/>
  <c r="CU4" i="12"/>
  <c r="CV4" i="12" s="1"/>
  <c r="CW4" i="12" s="1"/>
  <c r="CC90" i="12"/>
  <c r="BU90" i="12"/>
  <c r="DE66" i="12"/>
  <c r="DF66" i="12" s="1"/>
  <c r="DG66" i="12" s="1"/>
  <c r="DE60" i="12"/>
  <c r="DF60" i="12" s="1"/>
  <c r="DG60" i="12" s="1"/>
  <c r="CU60" i="12"/>
  <c r="CV60" i="12" s="1"/>
  <c r="CW60" i="12" s="1"/>
  <c r="CC62" i="12"/>
  <c r="BU62" i="12"/>
  <c r="BU18" i="12"/>
  <c r="CC18" i="12"/>
  <c r="CC84" i="12"/>
  <c r="BU84" i="12"/>
  <c r="CC30" i="12"/>
  <c r="BU30" i="12"/>
  <c r="BQ143" i="12"/>
  <c r="BU98" i="12"/>
  <c r="CC98" i="12"/>
  <c r="BU51" i="12"/>
  <c r="CC51" i="12"/>
  <c r="CC145" i="12"/>
  <c r="BU145" i="12"/>
  <c r="BQ129" i="12"/>
  <c r="BQ54" i="12"/>
  <c r="BQ75" i="12"/>
  <c r="BQ56" i="12"/>
  <c r="BQ163" i="12"/>
  <c r="BQ82" i="12"/>
  <c r="BQ16" i="12"/>
  <c r="CC114" i="12"/>
  <c r="BU114" i="12"/>
  <c r="BO9" i="12"/>
  <c r="BT9" i="12" s="1"/>
  <c r="BQ141" i="12"/>
  <c r="BQ44" i="12"/>
  <c r="BO159" i="12"/>
  <c r="BT159" i="12" s="1"/>
  <c r="BQ98" i="12"/>
  <c r="BQ36" i="12"/>
  <c r="BO147" i="12"/>
  <c r="BT147" i="12" s="1"/>
  <c r="BO75" i="12"/>
  <c r="BT75" i="12" s="1"/>
  <c r="BO45" i="12"/>
  <c r="BT45" i="12" s="1"/>
  <c r="BQ123" i="12"/>
  <c r="BO26" i="12"/>
  <c r="BT26" i="12" s="1"/>
  <c r="BQ130" i="12"/>
  <c r="BO8" i="12"/>
  <c r="BT8" i="12" s="1"/>
  <c r="BQ101" i="12"/>
  <c r="BQ93" i="12"/>
  <c r="BP156" i="12"/>
  <c r="CH156" i="12" s="1"/>
  <c r="BQ126" i="12"/>
  <c r="BQ62" i="12"/>
  <c r="BQ11" i="12"/>
  <c r="BO106" i="12"/>
  <c r="BT106" i="12" s="1"/>
  <c r="BO142" i="12"/>
  <c r="BT142" i="12" s="1"/>
  <c r="BP149" i="12"/>
  <c r="CH149" i="12" s="1"/>
  <c r="BQ103" i="12"/>
  <c r="BO102" i="12"/>
  <c r="BT102" i="12" s="1"/>
  <c r="BP13" i="12"/>
  <c r="CH13" i="12" s="1"/>
  <c r="BO127" i="12"/>
  <c r="BT127" i="12" s="1"/>
  <c r="BP55" i="12"/>
  <c r="CH55" i="12" s="1"/>
  <c r="BO119" i="12"/>
  <c r="BT119" i="12" s="1"/>
  <c r="BP99" i="12"/>
  <c r="CH99" i="12" s="1"/>
  <c r="BO101" i="12"/>
  <c r="BT101" i="12" s="1"/>
  <c r="BQ156" i="12"/>
  <c r="BQ84" i="12"/>
  <c r="BQ19" i="12"/>
  <c r="BO116" i="12"/>
  <c r="BT116" i="12" s="1"/>
  <c r="BO34" i="12"/>
  <c r="BT34" i="12" s="1"/>
  <c r="BP165" i="12"/>
  <c r="CH165" i="12" s="1"/>
  <c r="BP81" i="12"/>
  <c r="CH81" i="12" s="1"/>
  <c r="BP23" i="12"/>
  <c r="CH23" i="12" s="1"/>
  <c r="BO146" i="12"/>
  <c r="BT146" i="12" s="1"/>
  <c r="BP20" i="12"/>
  <c r="CH20" i="12" s="1"/>
  <c r="BO122" i="12"/>
  <c r="BT122" i="12" s="1"/>
  <c r="BP18" i="12"/>
  <c r="CH18" i="12" s="1"/>
  <c r="BO104" i="12"/>
  <c r="BT104" i="12" s="1"/>
  <c r="BP87" i="12"/>
  <c r="CH87" i="12" s="1"/>
  <c r="BO50" i="12"/>
  <c r="BT50" i="12" s="1"/>
  <c r="BU57" i="12"/>
  <c r="CC57" i="12"/>
  <c r="CC65" i="12"/>
  <c r="BU65" i="12"/>
  <c r="BU96" i="12"/>
  <c r="CC96" i="12"/>
  <c r="CC97" i="12"/>
  <c r="BU97" i="12"/>
  <c r="CC109" i="12"/>
  <c r="BU109" i="12"/>
  <c r="CC99" i="12"/>
  <c r="BU99" i="12"/>
  <c r="CC88" i="12"/>
  <c r="BU88" i="12"/>
  <c r="BU164" i="12"/>
  <c r="CC164" i="12"/>
  <c r="BU39" i="12"/>
  <c r="CC39" i="12"/>
  <c r="BQ108" i="12"/>
  <c r="BQ64" i="12"/>
  <c r="BU107" i="12"/>
  <c r="CC107" i="12"/>
  <c r="BQ124" i="12"/>
  <c r="BQ58" i="12"/>
  <c r="BQ42" i="12"/>
  <c r="BO55" i="12"/>
  <c r="BT55" i="12" s="1"/>
  <c r="BQ86" i="12"/>
  <c r="BQ148" i="12"/>
  <c r="BO149" i="12"/>
  <c r="BT149" i="12" s="1"/>
  <c r="BQ118" i="12"/>
  <c r="BO87" i="12"/>
  <c r="BT87" i="12" s="1"/>
  <c r="BP9" i="12"/>
  <c r="CH9" i="12" s="1"/>
  <c r="BQ113" i="12"/>
  <c r="BQ87" i="12"/>
  <c r="BO135" i="12"/>
  <c r="BT135" i="12" s="1"/>
  <c r="BO91" i="12"/>
  <c r="BT91" i="12" s="1"/>
  <c r="BO6" i="12"/>
  <c r="BT6" i="12" s="1"/>
  <c r="BP57" i="12"/>
  <c r="CH57" i="12" s="1"/>
  <c r="BQ67" i="12"/>
  <c r="BP117" i="12"/>
  <c r="CH117" i="12" s="1"/>
  <c r="BQ69" i="12"/>
  <c r="BP134" i="12"/>
  <c r="CH134" i="12" s="1"/>
  <c r="BQ15" i="12"/>
  <c r="BP126" i="12"/>
  <c r="CH126" i="12" s="1"/>
  <c r="BQ26" i="12"/>
  <c r="BP103" i="12"/>
  <c r="CH103" i="12" s="1"/>
  <c r="BQ102" i="12"/>
  <c r="BQ40" i="12"/>
  <c r="BO152" i="12"/>
  <c r="BT152" i="12" s="1"/>
  <c r="BO79" i="12"/>
  <c r="BT79" i="12" s="1"/>
  <c r="BO58" i="12"/>
  <c r="BT58" i="12" s="1"/>
  <c r="BP142" i="12"/>
  <c r="CH142" i="12" s="1"/>
  <c r="BP12" i="12"/>
  <c r="CH12" i="12" s="1"/>
  <c r="BQ32" i="12"/>
  <c r="BP162" i="12"/>
  <c r="CH162" i="12" s="1"/>
  <c r="BQ30" i="12"/>
  <c r="BP138" i="12"/>
  <c r="CH138" i="12" s="1"/>
  <c r="BQ28" i="12"/>
  <c r="BP127" i="12"/>
  <c r="CH127" i="12" s="1"/>
  <c r="BQ10" i="12"/>
  <c r="BP64" i="12"/>
  <c r="CH64" i="12" s="1"/>
  <c r="BU117" i="12"/>
  <c r="CC117" i="12"/>
  <c r="CC93" i="12"/>
  <c r="BU93" i="12"/>
  <c r="CC11" i="12"/>
  <c r="BU11" i="12"/>
  <c r="DE77" i="12"/>
  <c r="DF77" i="12" s="1"/>
  <c r="DG77" i="12" s="1"/>
  <c r="BU25" i="12"/>
  <c r="CC25" i="12"/>
  <c r="CC40" i="12"/>
  <c r="BU40" i="12"/>
  <c r="CU149" i="12"/>
  <c r="CV149" i="12" s="1"/>
  <c r="CW149" i="12" s="1"/>
  <c r="CC53" i="12"/>
  <c r="BU53" i="12"/>
  <c r="CI37" i="12"/>
  <c r="BU72" i="12"/>
  <c r="CC72" i="12"/>
  <c r="BQ134" i="12"/>
  <c r="BQ70" i="12"/>
  <c r="BQ55" i="12"/>
  <c r="CC108" i="12"/>
  <c r="BU108" i="12"/>
  <c r="BQ158" i="12"/>
  <c r="BQ59" i="12"/>
  <c r="BQ96" i="12"/>
  <c r="BQ90" i="12"/>
  <c r="BU19" i="12"/>
  <c r="CC19" i="12"/>
  <c r="BQ131" i="12"/>
  <c r="CC3" i="12"/>
  <c r="BU3" i="12"/>
  <c r="BQ100" i="12"/>
  <c r="BQ38" i="12"/>
  <c r="BO160" i="12"/>
  <c r="BT160" i="12" s="1"/>
  <c r="BO77" i="12"/>
  <c r="BT77" i="12" s="1"/>
  <c r="BO124" i="12"/>
  <c r="BT124" i="12" s="1"/>
  <c r="BO80" i="12"/>
  <c r="BT80" i="12" s="1"/>
  <c r="BQ136" i="12"/>
  <c r="BO22" i="12"/>
  <c r="BT22" i="12" s="1"/>
  <c r="BQ112" i="12"/>
  <c r="BQ91" i="12"/>
  <c r="BQ6" i="12"/>
  <c r="BO95" i="12"/>
  <c r="BT95" i="12" s="1"/>
  <c r="BO76" i="12"/>
  <c r="BT76" i="12" s="1"/>
  <c r="BO121" i="12"/>
  <c r="BT121" i="12" s="1"/>
  <c r="BO67" i="12"/>
  <c r="BT67" i="12" s="1"/>
  <c r="BQ117" i="12"/>
  <c r="BQ22" i="12"/>
  <c r="BO139" i="12"/>
  <c r="BT139" i="12" s="1"/>
  <c r="BO61" i="12"/>
  <c r="BT61" i="12" s="1"/>
  <c r="BO33" i="12"/>
  <c r="BT33" i="12" s="1"/>
  <c r="BP94" i="12"/>
  <c r="CH94" i="12" s="1"/>
  <c r="BP77" i="12"/>
  <c r="CH77" i="12" s="1"/>
  <c r="BO133" i="12"/>
  <c r="BT133" i="12" s="1"/>
  <c r="BQ122" i="12"/>
  <c r="BO43" i="12"/>
  <c r="BT43" i="12" s="1"/>
  <c r="BQ107" i="12"/>
  <c r="BO54" i="12"/>
  <c r="BT54" i="12" s="1"/>
  <c r="BQ89" i="12"/>
  <c r="BP105" i="12"/>
  <c r="CH105" i="12" s="1"/>
  <c r="BQ142" i="12"/>
  <c r="BQ63" i="12"/>
  <c r="BQ20" i="12"/>
  <c r="BO134" i="12"/>
  <c r="BT134" i="12" s="1"/>
  <c r="BO41" i="12"/>
  <c r="BT41" i="12" s="1"/>
  <c r="BP118" i="12"/>
  <c r="CH118" i="12" s="1"/>
  <c r="BP40" i="12"/>
  <c r="CH40" i="12" s="1"/>
  <c r="BP47" i="12"/>
  <c r="CH47" i="12" s="1"/>
  <c r="BP38" i="12"/>
  <c r="CH38" i="12" s="1"/>
  <c r="BQ155" i="12"/>
  <c r="BO129" i="12"/>
  <c r="BT129" i="12" s="1"/>
  <c r="BP59" i="12"/>
  <c r="CH59" i="12" s="1"/>
  <c r="BO69" i="12"/>
  <c r="BT69" i="12" s="1"/>
  <c r="BP43" i="12"/>
  <c r="CH43" i="12" s="1"/>
  <c r="BO110" i="12"/>
  <c r="BT110" i="12" s="1"/>
  <c r="BQ137" i="12"/>
  <c r="BO78" i="12"/>
  <c r="BT78" i="12" s="1"/>
  <c r="BQ157" i="12"/>
  <c r="BQ139" i="12"/>
  <c r="BQ14" i="12"/>
  <c r="BO126" i="12"/>
  <c r="BT126" i="12" s="1"/>
  <c r="BO44" i="12"/>
  <c r="BT44" i="12" s="1"/>
  <c r="BO47" i="12"/>
  <c r="BT47" i="12" s="1"/>
  <c r="BQ140" i="12"/>
  <c r="BO143" i="12"/>
  <c r="BT143" i="12" s="1"/>
  <c r="BP101" i="12"/>
  <c r="CH101" i="12" s="1"/>
  <c r="BQ45" i="12"/>
  <c r="BP49" i="12"/>
  <c r="CH49" i="12" s="1"/>
  <c r="BQ47" i="12"/>
  <c r="BP113" i="12"/>
  <c r="CH113" i="12" s="1"/>
  <c r="BQ5" i="12"/>
  <c r="BP30" i="12"/>
  <c r="CH30" i="12" s="1"/>
  <c r="BQ128" i="12"/>
  <c r="BQ24" i="12"/>
  <c r="BO141" i="12"/>
  <c r="BT141" i="12" s="1"/>
  <c r="BO63" i="12"/>
  <c r="BT63" i="12" s="1"/>
  <c r="BO59" i="12"/>
  <c r="BT59" i="12" s="1"/>
  <c r="BP96" i="12"/>
  <c r="CH96" i="12" s="1"/>
  <c r="BP83" i="12"/>
  <c r="CH83" i="12" s="1"/>
  <c r="BQ41" i="12"/>
  <c r="BP114" i="12"/>
  <c r="CH114" i="12" s="1"/>
  <c r="BQ27" i="12"/>
  <c r="BP115" i="12"/>
  <c r="CH115" i="12" s="1"/>
  <c r="BQ9" i="12"/>
  <c r="BP93" i="12"/>
  <c r="CH93" i="12" s="1"/>
  <c r="BO125" i="12"/>
  <c r="BT125" i="12" s="1"/>
  <c r="BP51" i="12"/>
  <c r="CH51" i="12" s="1"/>
  <c r="DE68" i="12"/>
  <c r="DF68" i="12" s="1"/>
  <c r="DG68" i="12" s="1"/>
  <c r="CU68" i="12"/>
  <c r="CV68" i="12" s="1"/>
  <c r="CW68" i="12" s="1"/>
  <c r="CC38" i="12"/>
  <c r="BU38" i="12"/>
  <c r="BU4" i="12"/>
  <c r="CC4" i="12"/>
  <c r="BQ144" i="12"/>
  <c r="BQ135" i="12"/>
  <c r="BQ61" i="12"/>
  <c r="BQ34" i="12"/>
  <c r="BQ53" i="12"/>
  <c r="CC157" i="12"/>
  <c r="BU157" i="12"/>
  <c r="BQ152" i="12"/>
  <c r="BQ99" i="12"/>
  <c r="BQ37" i="12"/>
  <c r="CC48" i="12"/>
  <c r="BU48" i="12"/>
  <c r="CC17" i="12"/>
  <c r="BU17" i="12"/>
  <c r="BO100" i="12"/>
  <c r="BT100" i="12" s="1"/>
  <c r="BQ153" i="12"/>
  <c r="BO60" i="12"/>
  <c r="BT60" i="12" s="1"/>
  <c r="BQ72" i="12"/>
  <c r="BQ35" i="12"/>
  <c r="BQ125" i="12"/>
  <c r="BQ65" i="12"/>
  <c r="BO153" i="12"/>
  <c r="BT153" i="12" s="1"/>
  <c r="BO86" i="12"/>
  <c r="BT86" i="12" s="1"/>
  <c r="BO23" i="12"/>
  <c r="BT23" i="12" s="1"/>
  <c r="BQ94" i="12"/>
  <c r="BO71" i="12"/>
  <c r="BT71" i="12" s="1"/>
  <c r="BQ106" i="12"/>
  <c r="BO111" i="12"/>
  <c r="BT111" i="12" s="1"/>
  <c r="BQ159" i="12"/>
  <c r="BO31" i="12"/>
  <c r="BT31" i="12" s="1"/>
  <c r="BQ85" i="12"/>
  <c r="BO70" i="12"/>
  <c r="BT70" i="12" s="1"/>
  <c r="BQ165" i="12"/>
  <c r="BQ78" i="12"/>
  <c r="BQ71" i="12"/>
  <c r="BO140" i="12"/>
  <c r="BT140" i="12" s="1"/>
  <c r="BO28" i="12"/>
  <c r="BT28" i="12" s="1"/>
  <c r="BP164" i="12"/>
  <c r="CH164" i="12" s="1"/>
  <c r="BQ105" i="12"/>
  <c r="BO105" i="12"/>
  <c r="BT105" i="12" s="1"/>
  <c r="BP36" i="12"/>
  <c r="CH36" i="12" s="1"/>
  <c r="BO158" i="12"/>
  <c r="BT158" i="12" s="1"/>
  <c r="BP95" i="12"/>
  <c r="CH95" i="12" s="1"/>
  <c r="BO156" i="12"/>
  <c r="BT156" i="12" s="1"/>
  <c r="BP48" i="12"/>
  <c r="CH48" i="12" s="1"/>
  <c r="BO150" i="12"/>
  <c r="BT150" i="12" s="1"/>
  <c r="BP39" i="12"/>
  <c r="CH39" i="12" s="1"/>
  <c r="BQ111" i="12"/>
  <c r="BO148" i="12"/>
  <c r="BT148" i="12" s="1"/>
  <c r="BO49" i="12"/>
  <c r="BT49" i="12" s="1"/>
  <c r="BO5" i="12"/>
  <c r="BT5" i="12" s="1"/>
  <c r="BP91" i="12"/>
  <c r="CH91" i="12" s="1"/>
  <c r="BP61" i="12"/>
  <c r="CH61" i="12" s="1"/>
  <c r="BO165" i="12"/>
  <c r="BT165" i="12" s="1"/>
  <c r="BP111" i="12"/>
  <c r="CH111" i="12" s="1"/>
  <c r="BO163" i="12"/>
  <c r="BT163" i="12" s="1"/>
  <c r="BP84" i="12"/>
  <c r="CH84" i="12" s="1"/>
  <c r="BO130" i="12"/>
  <c r="BT130" i="12" s="1"/>
  <c r="BP32" i="12"/>
  <c r="CH32" i="12" s="1"/>
  <c r="BP2" i="12"/>
  <c r="CH2" i="12" s="1"/>
  <c r="BQ2" i="12"/>
  <c r="BO2" i="12"/>
  <c r="CC13" i="12" l="1"/>
  <c r="CW115" i="12"/>
  <c r="BU74" i="12"/>
  <c r="BU32" i="12"/>
  <c r="CC20" i="12"/>
  <c r="CU151" i="12"/>
  <c r="CV151" i="12" s="1"/>
  <c r="CW151" i="12" s="1"/>
  <c r="BU161" i="12"/>
  <c r="CA161" i="12" s="1"/>
  <c r="CB161" i="12" s="1"/>
  <c r="CC14" i="12"/>
  <c r="CI153" i="12"/>
  <c r="CC89" i="12"/>
  <c r="CC21" i="12"/>
  <c r="DE160" i="12"/>
  <c r="DF160" i="12" s="1"/>
  <c r="DG160" i="12" s="1"/>
  <c r="CC92" i="12"/>
  <c r="DE49" i="12"/>
  <c r="DF49" i="12" s="1"/>
  <c r="DG49" i="12" s="1"/>
  <c r="CC85" i="12"/>
  <c r="BU118" i="12"/>
  <c r="BV118" i="12" s="1"/>
  <c r="CU83" i="12"/>
  <c r="CV83" i="12" s="1"/>
  <c r="CW83" i="12" s="1"/>
  <c r="CU52" i="12"/>
  <c r="CV52" i="12" s="1"/>
  <c r="CW52" i="12" s="1"/>
  <c r="CC151" i="12"/>
  <c r="CC10" i="12"/>
  <c r="BU123" i="12"/>
  <c r="BV123" i="12" s="1"/>
  <c r="DE150" i="12"/>
  <c r="DF150" i="12" s="1"/>
  <c r="DG150" i="12" s="1"/>
  <c r="CC36" i="12"/>
  <c r="CC68" i="12"/>
  <c r="BU52" i="12"/>
  <c r="CA52" i="12" s="1"/>
  <c r="CB52" i="12" s="1"/>
  <c r="CC37" i="12"/>
  <c r="CC24" i="12"/>
  <c r="CC94" i="12"/>
  <c r="CC29" i="12"/>
  <c r="BU56" i="12"/>
  <c r="CA56" i="12" s="1"/>
  <c r="CB56" i="12" s="1"/>
  <c r="BU154" i="12"/>
  <c r="CA154" i="12" s="1"/>
  <c r="CB154" i="12" s="1"/>
  <c r="BU112" i="12"/>
  <c r="CA112" i="12" s="1"/>
  <c r="CB112" i="12" s="1"/>
  <c r="BU42" i="12"/>
  <c r="CC7" i="12"/>
  <c r="BU103" i="12"/>
  <c r="BV103" i="12" s="1"/>
  <c r="CC144" i="12"/>
  <c r="BU128" i="12"/>
  <c r="CA128" i="12" s="1"/>
  <c r="CB128" i="12" s="1"/>
  <c r="BU120" i="12"/>
  <c r="BV120" i="12" s="1"/>
  <c r="BU132" i="12"/>
  <c r="BV132" i="12" s="1"/>
  <c r="CC83" i="12"/>
  <c r="CC46" i="12"/>
  <c r="DE13" i="12"/>
  <c r="DF13" i="12" s="1"/>
  <c r="DG13" i="12" s="1"/>
  <c r="CC73" i="12"/>
  <c r="CC35" i="12"/>
  <c r="CC66" i="12"/>
  <c r="CC81" i="12"/>
  <c r="BU138" i="12"/>
  <c r="CA138" i="12" s="1"/>
  <c r="CB138" i="12" s="1"/>
  <c r="BU155" i="12"/>
  <c r="CA155" i="12" s="1"/>
  <c r="CB155" i="12" s="1"/>
  <c r="CC113" i="12"/>
  <c r="CC64" i="12"/>
  <c r="CC16" i="12"/>
  <c r="BU115" i="12"/>
  <c r="CA115" i="12" s="1"/>
  <c r="CB115" i="12" s="1"/>
  <c r="CC12" i="12"/>
  <c r="CC162" i="12"/>
  <c r="DE57" i="12"/>
  <c r="DF57" i="12" s="1"/>
  <c r="DG57" i="12" s="1"/>
  <c r="CC131" i="12"/>
  <c r="CC136" i="12"/>
  <c r="BU82" i="12"/>
  <c r="CA82" i="12" s="1"/>
  <c r="CB82" i="12" s="1"/>
  <c r="BU137" i="12"/>
  <c r="CA137" i="12" s="1"/>
  <c r="CB137" i="12" s="1"/>
  <c r="CC15" i="12"/>
  <c r="CC27" i="12"/>
  <c r="DE145" i="12"/>
  <c r="DF145" i="12" s="1"/>
  <c r="DG145" i="12" s="1"/>
  <c r="CQ145" i="12"/>
  <c r="CQ45" i="12"/>
  <c r="CI112" i="12"/>
  <c r="CJ112" i="12" s="1"/>
  <c r="CQ74" i="12"/>
  <c r="DE127" i="12"/>
  <c r="DF127" i="12" s="1"/>
  <c r="DG127" i="12" s="1"/>
  <c r="CU3" i="12"/>
  <c r="CV3" i="12" s="1"/>
  <c r="DE154" i="12"/>
  <c r="DF154" i="12" s="1"/>
  <c r="DG154" i="12" s="1"/>
  <c r="CU97" i="12"/>
  <c r="CV97" i="12" s="1"/>
  <c r="CU104" i="12"/>
  <c r="CV104" i="12" s="1"/>
  <c r="CW104" i="12" s="1"/>
  <c r="CU162" i="12"/>
  <c r="CV162" i="12" s="1"/>
  <c r="CU161" i="12"/>
  <c r="CV161" i="12" s="1"/>
  <c r="CW161" i="12" s="1"/>
  <c r="DE115" i="12"/>
  <c r="DF115" i="12" s="1"/>
  <c r="DG115" i="12" s="1"/>
  <c r="DE114" i="12"/>
  <c r="DF114" i="12" s="1"/>
  <c r="DG114" i="12" s="1"/>
  <c r="CU25" i="12"/>
  <c r="CV25" i="12" s="1"/>
  <c r="CW25" i="12" s="1"/>
  <c r="CU39" i="12"/>
  <c r="CV39" i="12" s="1"/>
  <c r="CU17" i="12"/>
  <c r="CV17" i="12" s="1"/>
  <c r="CW17" i="12" s="1"/>
  <c r="DE31" i="12"/>
  <c r="DF31" i="12" s="1"/>
  <c r="DG31" i="12" s="1"/>
  <c r="CU92" i="12"/>
  <c r="CV92" i="12" s="1"/>
  <c r="CW92" i="12" s="1"/>
  <c r="CU120" i="12"/>
  <c r="CV120" i="12" s="1"/>
  <c r="CW120" i="12" s="1"/>
  <c r="CQ128" i="12"/>
  <c r="CI150" i="12"/>
  <c r="CJ150" i="12" s="1"/>
  <c r="CQ143" i="12"/>
  <c r="CQ104" i="12"/>
  <c r="CQ5" i="12"/>
  <c r="CQ155" i="12"/>
  <c r="CI72" i="12"/>
  <c r="CJ72" i="12" s="1"/>
  <c r="CQ10" i="12"/>
  <c r="CI25" i="12"/>
  <c r="CO25" i="12" s="1"/>
  <c r="CP25" i="12" s="1"/>
  <c r="CQ53" i="12"/>
  <c r="CQ14" i="12"/>
  <c r="CI66" i="12"/>
  <c r="CO66" i="12" s="1"/>
  <c r="CP66" i="12" s="1"/>
  <c r="CU133" i="12"/>
  <c r="CV133" i="12" s="1"/>
  <c r="DE50" i="12"/>
  <c r="DF50" i="12" s="1"/>
  <c r="DG50" i="12" s="1"/>
  <c r="CU76" i="12"/>
  <c r="CV76" i="12" s="1"/>
  <c r="DE81" i="12"/>
  <c r="DF81" i="12" s="1"/>
  <c r="DG81" i="12" s="1"/>
  <c r="CU116" i="12"/>
  <c r="CV116" i="12" s="1"/>
  <c r="CW116" i="12" s="1"/>
  <c r="CI6" i="12"/>
  <c r="CJ6" i="12" s="1"/>
  <c r="CI42" i="12"/>
  <c r="CO42" i="12" s="1"/>
  <c r="CP42" i="12" s="1"/>
  <c r="CU43" i="12"/>
  <c r="CV43" i="12" s="1"/>
  <c r="CU146" i="12"/>
  <c r="CV146" i="12" s="1"/>
  <c r="CU119" i="12"/>
  <c r="CV119" i="12" s="1"/>
  <c r="CW119" i="12" s="1"/>
  <c r="DE29" i="12"/>
  <c r="DF29" i="12" s="1"/>
  <c r="DG29" i="12" s="1"/>
  <c r="DE21" i="12"/>
  <c r="DF21" i="12" s="1"/>
  <c r="DG21" i="12" s="1"/>
  <c r="CQ8" i="12"/>
  <c r="DE79" i="12"/>
  <c r="DF79" i="12" s="1"/>
  <c r="DG79" i="12" s="1"/>
  <c r="CU46" i="12"/>
  <c r="CV46" i="12" s="1"/>
  <c r="CW46" i="12" s="1"/>
  <c r="CU74" i="12"/>
  <c r="CV74" i="12" s="1"/>
  <c r="CW74" i="12" s="1"/>
  <c r="CU147" i="12"/>
  <c r="CV147" i="12" s="1"/>
  <c r="CW147" i="12" s="1"/>
  <c r="DE109" i="12"/>
  <c r="DF109" i="12" s="1"/>
  <c r="DG109" i="12" s="1"/>
  <c r="CU88" i="12"/>
  <c r="CV88" i="12" s="1"/>
  <c r="CW88" i="12" s="1"/>
  <c r="CU73" i="12"/>
  <c r="CV73" i="12" s="1"/>
  <c r="DE23" i="12"/>
  <c r="DF23" i="12" s="1"/>
  <c r="DG23" i="12" s="1"/>
  <c r="CU12" i="12"/>
  <c r="CV12" i="12" s="1"/>
  <c r="CU164" i="12"/>
  <c r="CV164" i="12" s="1"/>
  <c r="CW164" i="12" s="1"/>
  <c r="CU138" i="12"/>
  <c r="CV138" i="12" s="1"/>
  <c r="CW138" i="12" s="1"/>
  <c r="CI148" i="12"/>
  <c r="CO148" i="12" s="1"/>
  <c r="CP148" i="12" s="1"/>
  <c r="CI108" i="12"/>
  <c r="CJ108" i="12" s="1"/>
  <c r="CU121" i="12"/>
  <c r="CV121" i="12" s="1"/>
  <c r="CW121" i="12" s="1"/>
  <c r="DE8" i="12"/>
  <c r="DF8" i="12" s="1"/>
  <c r="DG8" i="12" s="1"/>
  <c r="CS51" i="12"/>
  <c r="CU48" i="12"/>
  <c r="CV48" i="12" s="1"/>
  <c r="DE18" i="12"/>
  <c r="DF18" i="12" s="1"/>
  <c r="DG18" i="12" s="1"/>
  <c r="DE51" i="12"/>
  <c r="DF51" i="12" s="1"/>
  <c r="DG51" i="12" s="1"/>
  <c r="CU33" i="12"/>
  <c r="CV33" i="12" s="1"/>
  <c r="CU110" i="12"/>
  <c r="CV110" i="12" s="1"/>
  <c r="CU7" i="12"/>
  <c r="CV7" i="12" s="1"/>
  <c r="CW7" i="12" s="1"/>
  <c r="CU95" i="12"/>
  <c r="CV95" i="12" s="1"/>
  <c r="CU80" i="12"/>
  <c r="CV80" i="12" s="1"/>
  <c r="CW80" i="12" s="1"/>
  <c r="DE132" i="12"/>
  <c r="DF132" i="12" s="1"/>
  <c r="DG132" i="12" s="1"/>
  <c r="CS114" i="12"/>
  <c r="CS81" i="12"/>
  <c r="CS57" i="12"/>
  <c r="CS83" i="12"/>
  <c r="CS68" i="12"/>
  <c r="CS66" i="12"/>
  <c r="CS154" i="12"/>
  <c r="CQ141" i="12"/>
  <c r="CI120" i="12"/>
  <c r="CO120" i="12" s="1"/>
  <c r="CP120" i="12" s="1"/>
  <c r="CQ144" i="12"/>
  <c r="CQ73" i="12"/>
  <c r="CI19" i="12"/>
  <c r="CO19" i="12" s="1"/>
  <c r="CP19" i="12" s="1"/>
  <c r="CQ92" i="12"/>
  <c r="CI116" i="12"/>
  <c r="CO116" i="12" s="1"/>
  <c r="CP116" i="12" s="1"/>
  <c r="CI41" i="12"/>
  <c r="CJ41" i="12" s="1"/>
  <c r="CS132" i="12"/>
  <c r="CQ146" i="12"/>
  <c r="CQ120" i="12"/>
  <c r="CQ52" i="12"/>
  <c r="CQ139" i="12"/>
  <c r="CI79" i="12"/>
  <c r="CO79" i="12" s="1"/>
  <c r="CP79" i="12" s="1"/>
  <c r="CQ85" i="12"/>
  <c r="CQ107" i="12"/>
  <c r="CI22" i="12"/>
  <c r="CJ22" i="12" s="1"/>
  <c r="CI75" i="12"/>
  <c r="CO75" i="12" s="1"/>
  <c r="CP75" i="12" s="1"/>
  <c r="CI17" i="12"/>
  <c r="CJ17" i="12" s="1"/>
  <c r="CI26" i="12"/>
  <c r="CO26" i="12" s="1"/>
  <c r="CP26" i="12" s="1"/>
  <c r="CI130" i="12"/>
  <c r="CO130" i="12" s="1"/>
  <c r="CP130" i="12" s="1"/>
  <c r="CI52" i="12"/>
  <c r="CJ52" i="12" s="1"/>
  <c r="CI58" i="12"/>
  <c r="CJ58" i="12" s="1"/>
  <c r="CQ98" i="12"/>
  <c r="CQ21" i="12"/>
  <c r="CI82" i="12"/>
  <c r="CJ82" i="12" s="1"/>
  <c r="CQ119" i="12"/>
  <c r="CQ123" i="12"/>
  <c r="CQ132" i="12"/>
  <c r="CQ69" i="12"/>
  <c r="CI159" i="12"/>
  <c r="CO159" i="12" s="1"/>
  <c r="CP159" i="12" s="1"/>
  <c r="CI24" i="12"/>
  <c r="CJ24" i="12" s="1"/>
  <c r="CI34" i="12"/>
  <c r="CJ34" i="12" s="1"/>
  <c r="CI133" i="12"/>
  <c r="CJ133" i="12" s="1"/>
  <c r="CQ122" i="12"/>
  <c r="CQ16" i="12"/>
  <c r="CI100" i="12"/>
  <c r="CO100" i="12" s="1"/>
  <c r="CP100" i="12" s="1"/>
  <c r="CQ28" i="12"/>
  <c r="CQ121" i="12"/>
  <c r="CI15" i="12"/>
  <c r="CO15" i="12" s="1"/>
  <c r="CP15" i="12" s="1"/>
  <c r="CQ50" i="12"/>
  <c r="CQ90" i="12"/>
  <c r="CI80" i="12"/>
  <c r="CO80" i="12" s="1"/>
  <c r="CP80" i="12" s="1"/>
  <c r="CQ70" i="12"/>
  <c r="CQ76" i="12"/>
  <c r="CI124" i="12"/>
  <c r="CJ124" i="12" s="1"/>
  <c r="CQ31" i="12"/>
  <c r="CQ78" i="12"/>
  <c r="CQ88" i="12"/>
  <c r="CI88" i="12"/>
  <c r="CO88" i="12" s="1"/>
  <c r="CP88" i="12" s="1"/>
  <c r="CI109" i="12"/>
  <c r="CO109" i="12" s="1"/>
  <c r="CP109" i="12" s="1"/>
  <c r="CQ62" i="12"/>
  <c r="CI7" i="12"/>
  <c r="CO7" i="12" s="1"/>
  <c r="CP7" i="12" s="1"/>
  <c r="CI135" i="12"/>
  <c r="CJ135" i="12" s="1"/>
  <c r="CQ131" i="12"/>
  <c r="CQ46" i="12"/>
  <c r="CQ63" i="12"/>
  <c r="CQ29" i="12"/>
  <c r="CQ35" i="12"/>
  <c r="CI161" i="12"/>
  <c r="CO161" i="12" s="1"/>
  <c r="CP161" i="12" s="1"/>
  <c r="CQ7" i="12"/>
  <c r="CQ163" i="12"/>
  <c r="CQ89" i="12"/>
  <c r="CQ56" i="12"/>
  <c r="CQ44" i="12"/>
  <c r="CQ33" i="12"/>
  <c r="CQ137" i="12"/>
  <c r="CQ27" i="12"/>
  <c r="CQ147" i="12"/>
  <c r="CQ102" i="12"/>
  <c r="CQ106" i="12"/>
  <c r="CQ158" i="12"/>
  <c r="CQ60" i="12"/>
  <c r="CQ65" i="12"/>
  <c r="CQ140" i="12"/>
  <c r="CQ68" i="12"/>
  <c r="CQ154" i="12"/>
  <c r="CQ17" i="12"/>
  <c r="CI157" i="12"/>
  <c r="CO157" i="12" s="1"/>
  <c r="CP157" i="12" s="1"/>
  <c r="CQ110" i="12"/>
  <c r="CI54" i="12"/>
  <c r="CJ54" i="12" s="1"/>
  <c r="CQ136" i="12"/>
  <c r="CQ97" i="12"/>
  <c r="CQ160" i="12"/>
  <c r="CQ67" i="12"/>
  <c r="CI4" i="12"/>
  <c r="CO4" i="12" s="1"/>
  <c r="CP4" i="12" s="1"/>
  <c r="CQ152" i="12"/>
  <c r="CI3" i="12"/>
  <c r="CO3" i="12" s="1"/>
  <c r="CP3" i="12" s="1"/>
  <c r="CQ129" i="12"/>
  <c r="CQ86" i="12"/>
  <c r="CQ151" i="12"/>
  <c r="CQ125" i="12"/>
  <c r="CQ71" i="12"/>
  <c r="CC130" i="12"/>
  <c r="BU130" i="12"/>
  <c r="CU78" i="12"/>
  <c r="CV78" i="12" s="1"/>
  <c r="CW78" i="12" s="1"/>
  <c r="DE78" i="12"/>
  <c r="DF78" i="12" s="1"/>
  <c r="DG78" i="12" s="1"/>
  <c r="CO73" i="12"/>
  <c r="CP73" i="12" s="1"/>
  <c r="CJ73" i="12"/>
  <c r="DB79" i="12"/>
  <c r="DJ79" i="12" s="1"/>
  <c r="CJ123" i="12"/>
  <c r="CO123" i="12"/>
  <c r="CP123" i="12" s="1"/>
  <c r="CO155" i="12"/>
  <c r="CP155" i="12" s="1"/>
  <c r="CJ155" i="12"/>
  <c r="CQ101" i="12"/>
  <c r="CI101" i="12"/>
  <c r="CC67" i="12"/>
  <c r="BU67" i="12"/>
  <c r="DB50" i="12"/>
  <c r="DJ50" i="12" s="1"/>
  <c r="CI138" i="12"/>
  <c r="CQ138" i="12"/>
  <c r="BV14" i="12"/>
  <c r="CA14" i="12"/>
  <c r="CB14" i="12" s="1"/>
  <c r="CS127" i="12"/>
  <c r="BU127" i="12"/>
  <c r="CC127" i="12"/>
  <c r="DE163" i="12"/>
  <c r="DF163" i="12" s="1"/>
  <c r="DG163" i="12" s="1"/>
  <c r="CU163" i="12"/>
  <c r="CV163" i="12" s="1"/>
  <c r="CW163" i="12" s="1"/>
  <c r="CI36" i="12"/>
  <c r="CQ36" i="12"/>
  <c r="CU35" i="12"/>
  <c r="DE35" i="12"/>
  <c r="DF35" i="12" s="1"/>
  <c r="DG35" i="12" s="1"/>
  <c r="DE61" i="12"/>
  <c r="DF61" i="12" s="1"/>
  <c r="DG61" i="12" s="1"/>
  <c r="CU61" i="12"/>
  <c r="CV61" i="12" s="1"/>
  <c r="CW61" i="12" s="1"/>
  <c r="BV68" i="12"/>
  <c r="CA68" i="12"/>
  <c r="CB68" i="12" s="1"/>
  <c r="CC78" i="12"/>
  <c r="BU78" i="12"/>
  <c r="CI77" i="12"/>
  <c r="CQ77" i="12"/>
  <c r="CS77" i="12"/>
  <c r="CC77" i="12"/>
  <c r="BU77" i="12"/>
  <c r="BV24" i="12"/>
  <c r="CA24" i="12"/>
  <c r="CB24" i="12" s="1"/>
  <c r="CQ117" i="12"/>
  <c r="CI117" i="12"/>
  <c r="CO122" i="12"/>
  <c r="CP122" i="12" s="1"/>
  <c r="CJ122" i="12"/>
  <c r="CA57" i="12"/>
  <c r="CB57" i="12" s="1"/>
  <c r="BV57" i="12"/>
  <c r="CQ13" i="12"/>
  <c r="CI13" i="12"/>
  <c r="CC9" i="12"/>
  <c r="BU9" i="12"/>
  <c r="CJ85" i="12"/>
  <c r="CO85" i="12"/>
  <c r="CP85" i="12" s="1"/>
  <c r="BV30" i="12"/>
  <c r="CA30" i="12"/>
  <c r="CB30" i="12" s="1"/>
  <c r="CJ119" i="12"/>
  <c r="CO119" i="12"/>
  <c r="CP119" i="12" s="1"/>
  <c r="CC163" i="12"/>
  <c r="BU163" i="12"/>
  <c r="CS23" i="12"/>
  <c r="BU23" i="12"/>
  <c r="CC23" i="12"/>
  <c r="BV46" i="12"/>
  <c r="CA46" i="12"/>
  <c r="CB46" i="12" s="1"/>
  <c r="CJ35" i="12"/>
  <c r="CO35" i="12"/>
  <c r="CP35" i="12" s="1"/>
  <c r="DB13" i="12"/>
  <c r="DJ13" i="12" s="1"/>
  <c r="DE140" i="12"/>
  <c r="DF140" i="12" s="1"/>
  <c r="DG140" i="12" s="1"/>
  <c r="CU140" i="12"/>
  <c r="CV140" i="12" s="1"/>
  <c r="CW140" i="12" s="1"/>
  <c r="CI94" i="12"/>
  <c r="CQ94" i="12"/>
  <c r="DE6" i="12"/>
  <c r="DF6" i="12" s="1"/>
  <c r="DG6" i="12" s="1"/>
  <c r="CU6" i="12"/>
  <c r="CV6" i="12" s="1"/>
  <c r="CW6" i="12" s="1"/>
  <c r="CA73" i="12"/>
  <c r="CB73" i="12" s="1"/>
  <c r="BV73" i="12"/>
  <c r="CO16" i="12"/>
  <c r="CP16" i="12" s="1"/>
  <c r="CJ16" i="12"/>
  <c r="CU102" i="12"/>
  <c r="CV102" i="12" s="1"/>
  <c r="CW102" i="12" s="1"/>
  <c r="DE102" i="12"/>
  <c r="DF102" i="12" s="1"/>
  <c r="DG102" i="12" s="1"/>
  <c r="DE58" i="12"/>
  <c r="DF58" i="12" s="1"/>
  <c r="DG58" i="12" s="1"/>
  <c r="CU58" i="12"/>
  <c r="CV58" i="12" s="1"/>
  <c r="CW58" i="12" s="1"/>
  <c r="DB31" i="12"/>
  <c r="DJ31" i="12" s="1"/>
  <c r="CI20" i="12"/>
  <c r="CQ20" i="12"/>
  <c r="CI156" i="12"/>
  <c r="CQ156" i="12"/>
  <c r="DE85" i="12"/>
  <c r="DF85" i="12" s="1"/>
  <c r="DG85" i="12" s="1"/>
  <c r="CU85" i="12"/>
  <c r="CO141" i="12"/>
  <c r="CP141" i="12" s="1"/>
  <c r="CJ141" i="12"/>
  <c r="CO104" i="12"/>
  <c r="CP104" i="12" s="1"/>
  <c r="CJ104" i="12"/>
  <c r="DB21" i="12"/>
  <c r="DJ21" i="12" s="1"/>
  <c r="CI51" i="12"/>
  <c r="CQ51" i="12"/>
  <c r="BU110" i="12"/>
  <c r="CC110" i="12"/>
  <c r="DE91" i="12"/>
  <c r="DF91" i="12" s="1"/>
  <c r="DG91" i="12" s="1"/>
  <c r="CU91" i="12"/>
  <c r="CV91" i="12" s="1"/>
  <c r="CW91" i="12" s="1"/>
  <c r="CO62" i="12"/>
  <c r="CP62" i="12" s="1"/>
  <c r="CJ62" i="12"/>
  <c r="CI57" i="12"/>
  <c r="CQ57" i="12"/>
  <c r="CS109" i="12"/>
  <c r="CA65" i="12"/>
  <c r="CB65" i="12" s="1"/>
  <c r="BV65" i="12"/>
  <c r="BU146" i="12"/>
  <c r="CC146" i="12"/>
  <c r="DE93" i="12"/>
  <c r="DF93" i="12" s="1"/>
  <c r="DG93" i="12" s="1"/>
  <c r="CU93" i="12"/>
  <c r="CS145" i="12"/>
  <c r="BV18" i="12"/>
  <c r="CA18" i="12"/>
  <c r="CB18" i="12" s="1"/>
  <c r="CO89" i="12"/>
  <c r="CP89" i="12" s="1"/>
  <c r="CJ89" i="12"/>
  <c r="CI32" i="12"/>
  <c r="CQ32" i="12"/>
  <c r="CC5" i="12"/>
  <c r="BU5" i="12"/>
  <c r="CI95" i="12"/>
  <c r="CQ95" i="12"/>
  <c r="DE71" i="12"/>
  <c r="DF71" i="12" s="1"/>
  <c r="DG71" i="12" s="1"/>
  <c r="CU71" i="12"/>
  <c r="CV71" i="12" s="1"/>
  <c r="CW71" i="12" s="1"/>
  <c r="CU106" i="12"/>
  <c r="CV106" i="12" s="1"/>
  <c r="CW106" i="12" s="1"/>
  <c r="DE106" i="12"/>
  <c r="DF106" i="12" s="1"/>
  <c r="DG106" i="12" s="1"/>
  <c r="CC100" i="12"/>
  <c r="BU100" i="12"/>
  <c r="DE152" i="12"/>
  <c r="DF152" i="12" s="1"/>
  <c r="DG152" i="12" s="1"/>
  <c r="CU152" i="12"/>
  <c r="CV152" i="12" s="1"/>
  <c r="CW152" i="12" s="1"/>
  <c r="CJ5" i="12"/>
  <c r="CO5" i="12"/>
  <c r="CP5" i="12" s="1"/>
  <c r="BV4" i="12"/>
  <c r="CA4" i="12"/>
  <c r="CB4" i="12" s="1"/>
  <c r="CJ144" i="12"/>
  <c r="CO144" i="12"/>
  <c r="CP144" i="12" s="1"/>
  <c r="BV64" i="12"/>
  <c r="CA64" i="12"/>
  <c r="CB64" i="12" s="1"/>
  <c r="BV52" i="12"/>
  <c r="CI115" i="12"/>
  <c r="CQ115" i="12"/>
  <c r="CC141" i="12"/>
  <c r="BU141" i="12"/>
  <c r="CU45" i="12"/>
  <c r="CV45" i="12" s="1"/>
  <c r="CW45" i="12" s="1"/>
  <c r="DE45" i="12"/>
  <c r="DF45" i="12" s="1"/>
  <c r="DG45" i="12" s="1"/>
  <c r="DE139" i="12"/>
  <c r="DF139" i="12" s="1"/>
  <c r="DG139" i="12" s="1"/>
  <c r="CU139" i="12"/>
  <c r="CV139" i="12" s="1"/>
  <c r="CW139" i="12" s="1"/>
  <c r="CC129" i="12"/>
  <c r="BU129" i="12"/>
  <c r="DE20" i="12"/>
  <c r="DF20" i="12" s="1"/>
  <c r="DG20" i="12" s="1"/>
  <c r="CU20" i="12"/>
  <c r="DE122" i="12"/>
  <c r="DF122" i="12" s="1"/>
  <c r="DG122" i="12" s="1"/>
  <c r="CU122" i="12"/>
  <c r="CV122" i="12" s="1"/>
  <c r="CW122" i="12" s="1"/>
  <c r="CU117" i="12"/>
  <c r="CV117" i="12" s="1"/>
  <c r="CW117" i="12" s="1"/>
  <c r="DE117" i="12"/>
  <c r="DF117" i="12" s="1"/>
  <c r="DG117" i="12" s="1"/>
  <c r="CC22" i="12"/>
  <c r="BU22" i="12"/>
  <c r="CA3" i="12"/>
  <c r="CB3" i="12" s="1"/>
  <c r="BV3" i="12"/>
  <c r="CA19" i="12"/>
  <c r="CB19" i="12" s="1"/>
  <c r="BV19" i="12"/>
  <c r="CU158" i="12"/>
  <c r="CV158" i="12" s="1"/>
  <c r="CW158" i="12" s="1"/>
  <c r="DE158" i="12"/>
  <c r="DF158" i="12" s="1"/>
  <c r="DG158" i="12" s="1"/>
  <c r="CU134" i="12"/>
  <c r="CV134" i="12" s="1"/>
  <c r="DE134" i="12"/>
  <c r="DF134" i="12" s="1"/>
  <c r="DG134" i="12" s="1"/>
  <c r="CA35" i="12"/>
  <c r="CB35" i="12" s="1"/>
  <c r="BV35" i="12"/>
  <c r="CO70" i="12"/>
  <c r="CP70" i="12" s="1"/>
  <c r="CJ70" i="12"/>
  <c r="DB160" i="12"/>
  <c r="DJ160" i="12" s="1"/>
  <c r="BV66" i="12"/>
  <c r="CA66" i="12"/>
  <c r="CB66" i="12" s="1"/>
  <c r="DE28" i="12"/>
  <c r="DF28" i="12" s="1"/>
  <c r="DG28" i="12" s="1"/>
  <c r="CU28" i="12"/>
  <c r="CV28" i="12" s="1"/>
  <c r="CW28" i="12" s="1"/>
  <c r="CS79" i="12"/>
  <c r="CC79" i="12"/>
  <c r="BU79" i="12"/>
  <c r="CI134" i="12"/>
  <c r="CQ134" i="12"/>
  <c r="DE87" i="12"/>
  <c r="DF87" i="12" s="1"/>
  <c r="DG87" i="12" s="1"/>
  <c r="CU87" i="12"/>
  <c r="CV87" i="12" s="1"/>
  <c r="CW87" i="12" s="1"/>
  <c r="DE148" i="12"/>
  <c r="DF148" i="12" s="1"/>
  <c r="DG148" i="12" s="1"/>
  <c r="CU148" i="12"/>
  <c r="CV148" i="12" s="1"/>
  <c r="CW148" i="12" s="1"/>
  <c r="BV20" i="12"/>
  <c r="CA20" i="12"/>
  <c r="CB20" i="12" s="1"/>
  <c r="CA107" i="12"/>
  <c r="CB107" i="12" s="1"/>
  <c r="BV107" i="12"/>
  <c r="CS29" i="12"/>
  <c r="CA97" i="12"/>
  <c r="CB97" i="12" s="1"/>
  <c r="BV97" i="12"/>
  <c r="BU104" i="12"/>
  <c r="CC104" i="12"/>
  <c r="CC34" i="12"/>
  <c r="BU34" i="12"/>
  <c r="CI55" i="12"/>
  <c r="CQ55" i="12"/>
  <c r="CU11" i="12"/>
  <c r="DE11" i="12"/>
  <c r="DF11" i="12" s="1"/>
  <c r="DG11" i="12" s="1"/>
  <c r="BU8" i="12"/>
  <c r="CC8" i="12"/>
  <c r="CS8" i="12"/>
  <c r="CO8" i="12"/>
  <c r="CP8" i="12" s="1"/>
  <c r="CJ8" i="12"/>
  <c r="DE98" i="12"/>
  <c r="DF98" i="12" s="1"/>
  <c r="DG98" i="12" s="1"/>
  <c r="CU98" i="12"/>
  <c r="CJ151" i="12"/>
  <c r="CO151" i="12"/>
  <c r="CP151" i="12" s="1"/>
  <c r="CO163" i="12"/>
  <c r="CP163" i="12" s="1"/>
  <c r="CJ163" i="12"/>
  <c r="DE82" i="12"/>
  <c r="DF82" i="12" s="1"/>
  <c r="DG82" i="12" s="1"/>
  <c r="CU82" i="12"/>
  <c r="CO50" i="12"/>
  <c r="CP50" i="12" s="1"/>
  <c r="CJ50" i="12"/>
  <c r="BV74" i="12"/>
  <c r="CA74" i="12"/>
  <c r="CB74" i="12" s="1"/>
  <c r="CJ154" i="12"/>
  <c r="CO154" i="12"/>
  <c r="CP154" i="12" s="1"/>
  <c r="DB81" i="12"/>
  <c r="DJ81" i="12" s="1"/>
  <c r="BU49" i="12"/>
  <c r="CC49" i="12"/>
  <c r="CS49" i="12"/>
  <c r="BV144" i="12"/>
  <c r="CA144" i="12"/>
  <c r="CB144" i="12" s="1"/>
  <c r="DE157" i="12"/>
  <c r="DF157" i="12" s="1"/>
  <c r="DG157" i="12" s="1"/>
  <c r="CU157" i="12"/>
  <c r="DE63" i="12"/>
  <c r="DF63" i="12" s="1"/>
  <c r="DG63" i="12" s="1"/>
  <c r="CU63" i="12"/>
  <c r="CV63" i="12" s="1"/>
  <c r="CW63" i="12" s="1"/>
  <c r="CU136" i="12"/>
  <c r="DE136" i="12"/>
  <c r="DF136" i="12" s="1"/>
  <c r="DG136" i="12" s="1"/>
  <c r="DB49" i="12"/>
  <c r="DJ49" i="12" s="1"/>
  <c r="BV40" i="12"/>
  <c r="CA40" i="12"/>
  <c r="CB40" i="12" s="1"/>
  <c r="BV131" i="12"/>
  <c r="CA131" i="12"/>
  <c r="CB131" i="12" s="1"/>
  <c r="DE69" i="12"/>
  <c r="DF69" i="12" s="1"/>
  <c r="DG69" i="12" s="1"/>
  <c r="CU69" i="12"/>
  <c r="CV69" i="12" s="1"/>
  <c r="CW69" i="12" s="1"/>
  <c r="CA7" i="12"/>
  <c r="CB7" i="12" s="1"/>
  <c r="BV7" i="12"/>
  <c r="CQ18" i="12"/>
  <c r="CI18" i="12"/>
  <c r="CU130" i="12"/>
  <c r="CV130" i="12" s="1"/>
  <c r="CW130" i="12" s="1"/>
  <c r="DE130" i="12"/>
  <c r="DF130" i="12" s="1"/>
  <c r="DG130" i="12" s="1"/>
  <c r="BV81" i="12"/>
  <c r="CA81" i="12"/>
  <c r="CB81" i="12" s="1"/>
  <c r="CI84" i="12"/>
  <c r="CQ84" i="12"/>
  <c r="DE94" i="12"/>
  <c r="DF94" i="12" s="1"/>
  <c r="DG94" i="12" s="1"/>
  <c r="CU94" i="12"/>
  <c r="CA113" i="12"/>
  <c r="CB113" i="12" s="1"/>
  <c r="BV113" i="12"/>
  <c r="CC143" i="12"/>
  <c r="BU143" i="12"/>
  <c r="BU121" i="12"/>
  <c r="CC121" i="12"/>
  <c r="DE30" i="12"/>
  <c r="DF30" i="12" s="1"/>
  <c r="DG30" i="12" s="1"/>
  <c r="CU30" i="12"/>
  <c r="CC122" i="12"/>
  <c r="BU122" i="12"/>
  <c r="CC26" i="12"/>
  <c r="BU26" i="12"/>
  <c r="CO14" i="12"/>
  <c r="CP14" i="12" s="1"/>
  <c r="CJ14" i="12"/>
  <c r="CA145" i="12"/>
  <c r="CB145" i="12" s="1"/>
  <c r="BV145" i="12"/>
  <c r="DB109" i="12"/>
  <c r="DJ109" i="12" s="1"/>
  <c r="CO90" i="12"/>
  <c r="CP90" i="12" s="1"/>
  <c r="CJ90" i="12"/>
  <c r="CU111" i="12"/>
  <c r="CV111" i="12" s="1"/>
  <c r="CW111" i="12" s="1"/>
  <c r="DE111" i="12"/>
  <c r="DF111" i="12" s="1"/>
  <c r="DG111" i="12" s="1"/>
  <c r="DE135" i="12"/>
  <c r="DF135" i="12" s="1"/>
  <c r="DG135" i="12" s="1"/>
  <c r="CU135" i="12"/>
  <c r="CV135" i="12" s="1"/>
  <c r="CW135" i="12" s="1"/>
  <c r="CI47" i="12"/>
  <c r="CQ47" i="12"/>
  <c r="CS160" i="12"/>
  <c r="CC160" i="12"/>
  <c r="BU160" i="12"/>
  <c r="BV12" i="12"/>
  <c r="CA12" i="12"/>
  <c r="CB12" i="12" s="1"/>
  <c r="DE67" i="12"/>
  <c r="DF67" i="12" s="1"/>
  <c r="DG67" i="12" s="1"/>
  <c r="CU67" i="12"/>
  <c r="CV67" i="12" s="1"/>
  <c r="CW67" i="12" s="1"/>
  <c r="BV89" i="12"/>
  <c r="CA89" i="12"/>
  <c r="CB89" i="12" s="1"/>
  <c r="DB151" i="12"/>
  <c r="DJ151" i="12" s="1"/>
  <c r="CJ69" i="12"/>
  <c r="CO69" i="12"/>
  <c r="CP69" i="12" s="1"/>
  <c r="CC159" i="12"/>
  <c r="BU159" i="12"/>
  <c r="BV62" i="12"/>
  <c r="CA62" i="12"/>
  <c r="CB62" i="12" s="1"/>
  <c r="DB60" i="12"/>
  <c r="DJ60" i="12" s="1"/>
  <c r="CI39" i="12"/>
  <c r="CQ39" i="12"/>
  <c r="BV136" i="12"/>
  <c r="CA136" i="12"/>
  <c r="CB136" i="12" s="1"/>
  <c r="DB127" i="12"/>
  <c r="DJ127" i="12" s="1"/>
  <c r="DE5" i="12"/>
  <c r="DF5" i="12" s="1"/>
  <c r="DG5" i="12" s="1"/>
  <c r="CU5" i="12"/>
  <c r="CV5" i="12" s="1"/>
  <c r="CW5" i="12" s="1"/>
  <c r="BU33" i="12"/>
  <c r="CC33" i="12"/>
  <c r="DE38" i="12"/>
  <c r="DF38" i="12" s="1"/>
  <c r="DG38" i="12" s="1"/>
  <c r="CU38" i="12"/>
  <c r="CV38" i="12" s="1"/>
  <c r="CW38" i="12" s="1"/>
  <c r="DB149" i="12"/>
  <c r="DJ149" i="12" s="1"/>
  <c r="CJ33" i="12"/>
  <c r="CO33" i="12"/>
  <c r="CP33" i="12" s="1"/>
  <c r="CI103" i="12"/>
  <c r="CQ103" i="12"/>
  <c r="DE124" i="12"/>
  <c r="DF124" i="12" s="1"/>
  <c r="DG124" i="12" s="1"/>
  <c r="CU124" i="12"/>
  <c r="CV124" i="12" s="1"/>
  <c r="CW124" i="12" s="1"/>
  <c r="CC45" i="12"/>
  <c r="BU45" i="12"/>
  <c r="CJ139" i="12"/>
  <c r="CO139" i="12"/>
  <c r="CP139" i="12" s="1"/>
  <c r="CC165" i="12"/>
  <c r="BU165" i="12"/>
  <c r="BV17" i="12"/>
  <c r="CA17" i="12"/>
  <c r="CB17" i="12" s="1"/>
  <c r="BV38" i="12"/>
  <c r="CA38" i="12"/>
  <c r="CB38" i="12" s="1"/>
  <c r="DB114" i="12"/>
  <c r="DJ114" i="12" s="1"/>
  <c r="CO146" i="12"/>
  <c r="CP146" i="12" s="1"/>
  <c r="CJ146" i="12"/>
  <c r="CO128" i="12"/>
  <c r="CP128" i="12" s="1"/>
  <c r="CJ128" i="12"/>
  <c r="BU125" i="12"/>
  <c r="CC125" i="12"/>
  <c r="CI96" i="12"/>
  <c r="CQ96" i="12"/>
  <c r="CQ113" i="12"/>
  <c r="CI113" i="12"/>
  <c r="CC44" i="12"/>
  <c r="BU44" i="12"/>
  <c r="CI43" i="12"/>
  <c r="CQ43" i="12"/>
  <c r="CI118" i="12"/>
  <c r="CQ118" i="12"/>
  <c r="CC54" i="12"/>
  <c r="BU54" i="12"/>
  <c r="CC61" i="12"/>
  <c r="BU61" i="12"/>
  <c r="DE112" i="12"/>
  <c r="DF112" i="12" s="1"/>
  <c r="DG112" i="12" s="1"/>
  <c r="CU112" i="12"/>
  <c r="CC124" i="12"/>
  <c r="BU124" i="12"/>
  <c r="DE100" i="12"/>
  <c r="DF100" i="12" s="1"/>
  <c r="DG100" i="12" s="1"/>
  <c r="CU100" i="12"/>
  <c r="CV100" i="12" s="1"/>
  <c r="CW100" i="12" s="1"/>
  <c r="BV72" i="12"/>
  <c r="CA72" i="12"/>
  <c r="CB72" i="12" s="1"/>
  <c r="CA25" i="12"/>
  <c r="CB25" i="12" s="1"/>
  <c r="BV25" i="12"/>
  <c r="DB23" i="12"/>
  <c r="DJ23" i="12" s="1"/>
  <c r="CJ160" i="12"/>
  <c r="CO160" i="12"/>
  <c r="CP160" i="12" s="1"/>
  <c r="CI64" i="12"/>
  <c r="CQ64" i="12"/>
  <c r="CI12" i="12"/>
  <c r="CQ12" i="12"/>
  <c r="DE26" i="12"/>
  <c r="DF26" i="12" s="1"/>
  <c r="DG26" i="12" s="1"/>
  <c r="CU26" i="12"/>
  <c r="CV26" i="12" s="1"/>
  <c r="CW26" i="12" s="1"/>
  <c r="CC6" i="12"/>
  <c r="BU6" i="12"/>
  <c r="DE86" i="12"/>
  <c r="DF86" i="12" s="1"/>
  <c r="DG86" i="12" s="1"/>
  <c r="CU86" i="12"/>
  <c r="CV86" i="12" s="1"/>
  <c r="CW86" i="12" s="1"/>
  <c r="CO28" i="12"/>
  <c r="CP28" i="12" s="1"/>
  <c r="CJ28" i="12"/>
  <c r="CU108" i="12"/>
  <c r="DE108" i="12"/>
  <c r="DF108" i="12" s="1"/>
  <c r="DG108" i="12" s="1"/>
  <c r="CS151" i="12"/>
  <c r="CJ45" i="12"/>
  <c r="CO45" i="12"/>
  <c r="CP45" i="12" s="1"/>
  <c r="CA88" i="12"/>
  <c r="CB88" i="12" s="1"/>
  <c r="BV88" i="12"/>
  <c r="BV13" i="12"/>
  <c r="CA13" i="12"/>
  <c r="CB13" i="12" s="1"/>
  <c r="CO140" i="12"/>
  <c r="CP140" i="12" s="1"/>
  <c r="CJ140" i="12"/>
  <c r="CO68" i="12"/>
  <c r="CP68" i="12" s="1"/>
  <c r="CJ68" i="12"/>
  <c r="BV137" i="12"/>
  <c r="CI23" i="12"/>
  <c r="CQ23" i="12"/>
  <c r="CC101" i="12"/>
  <c r="BU101" i="12"/>
  <c r="CI149" i="12"/>
  <c r="CQ149" i="12"/>
  <c r="CJ53" i="12"/>
  <c r="CO53" i="12"/>
  <c r="CP53" i="12" s="1"/>
  <c r="CC75" i="12"/>
  <c r="BU75" i="12"/>
  <c r="CJ106" i="12"/>
  <c r="CO106" i="12"/>
  <c r="CP106" i="12" s="1"/>
  <c r="BV114" i="12"/>
  <c r="CA114" i="12"/>
  <c r="CB114" i="12" s="1"/>
  <c r="DE75" i="12"/>
  <c r="DF75" i="12" s="1"/>
  <c r="DG75" i="12" s="1"/>
  <c r="CU75" i="12"/>
  <c r="CV75" i="12" s="1"/>
  <c r="CW75" i="12" s="1"/>
  <c r="CA51" i="12"/>
  <c r="CB51" i="12" s="1"/>
  <c r="BV51" i="12"/>
  <c r="BV98" i="12"/>
  <c r="CA98" i="12"/>
  <c r="CB98" i="12" s="1"/>
  <c r="DB154" i="12"/>
  <c r="DJ154" i="12" s="1"/>
  <c r="CS18" i="12"/>
  <c r="DB8" i="12"/>
  <c r="DJ8" i="12" s="1"/>
  <c r="CC71" i="12"/>
  <c r="BU71" i="12"/>
  <c r="BV48" i="12"/>
  <c r="CA48" i="12"/>
  <c r="CB48" i="12" s="1"/>
  <c r="DE24" i="12"/>
  <c r="DF24" i="12" s="1"/>
  <c r="DG24" i="12" s="1"/>
  <c r="CU24" i="12"/>
  <c r="DE155" i="12"/>
  <c r="DF155" i="12" s="1"/>
  <c r="DG155" i="12" s="1"/>
  <c r="CU155" i="12"/>
  <c r="CC76" i="12"/>
  <c r="BU76" i="12"/>
  <c r="CA108" i="12"/>
  <c r="CB108" i="12" s="1"/>
  <c r="BV108" i="12"/>
  <c r="CC152" i="12"/>
  <c r="BU152" i="12"/>
  <c r="CU113" i="12"/>
  <c r="DE113" i="12"/>
  <c r="DF113" i="12" s="1"/>
  <c r="DG113" i="12" s="1"/>
  <c r="DB29" i="12"/>
  <c r="DJ29" i="12" s="1"/>
  <c r="CA84" i="12"/>
  <c r="CB84" i="12" s="1"/>
  <c r="BV84" i="12"/>
  <c r="DE165" i="12"/>
  <c r="DF165" i="12" s="1"/>
  <c r="DG165" i="12" s="1"/>
  <c r="CU165" i="12"/>
  <c r="CV165" i="12" s="1"/>
  <c r="CW165" i="12" s="1"/>
  <c r="CJ71" i="12"/>
  <c r="CO71" i="12"/>
  <c r="CP71" i="12" s="1"/>
  <c r="BV85" i="12"/>
  <c r="CA85" i="12"/>
  <c r="CB85" i="12" s="1"/>
  <c r="BV36" i="12"/>
  <c r="CA36" i="12"/>
  <c r="CB36" i="12" s="1"/>
  <c r="DB145" i="12"/>
  <c r="DJ145" i="12" s="1"/>
  <c r="DE128" i="12"/>
  <c r="DF128" i="12" s="1"/>
  <c r="DG128" i="12" s="1"/>
  <c r="CU128" i="12"/>
  <c r="DE142" i="12"/>
  <c r="DF142" i="12" s="1"/>
  <c r="DG142" i="12" s="1"/>
  <c r="CU142" i="12"/>
  <c r="CV142" i="12" s="1"/>
  <c r="CW142" i="12" s="1"/>
  <c r="CC80" i="12"/>
  <c r="BU80" i="12"/>
  <c r="CU59" i="12"/>
  <c r="CV59" i="12" s="1"/>
  <c r="CW59" i="12" s="1"/>
  <c r="DE59" i="12"/>
  <c r="DF59" i="12" s="1"/>
  <c r="DG59" i="12" s="1"/>
  <c r="BV11" i="12"/>
  <c r="CA11" i="12"/>
  <c r="CB11" i="12" s="1"/>
  <c r="CQ9" i="12"/>
  <c r="CI9" i="12"/>
  <c r="CA109" i="12"/>
  <c r="CB109" i="12" s="1"/>
  <c r="BV109" i="12"/>
  <c r="CU126" i="12"/>
  <c r="CV126" i="12" s="1"/>
  <c r="CW126" i="12" s="1"/>
  <c r="DE126" i="12"/>
  <c r="DF126" i="12" s="1"/>
  <c r="DG126" i="12" s="1"/>
  <c r="BV32" i="12"/>
  <c r="CA32" i="12"/>
  <c r="CB32" i="12" s="1"/>
  <c r="BU105" i="12"/>
  <c r="CC105" i="12"/>
  <c r="CI30" i="12"/>
  <c r="CQ30" i="12"/>
  <c r="DE137" i="12"/>
  <c r="DF137" i="12" s="1"/>
  <c r="DG137" i="12" s="1"/>
  <c r="CU137" i="12"/>
  <c r="CA37" i="12"/>
  <c r="CB37" i="12" s="1"/>
  <c r="BV37" i="12"/>
  <c r="BV162" i="12"/>
  <c r="CA162" i="12"/>
  <c r="CB162" i="12" s="1"/>
  <c r="DB77" i="12"/>
  <c r="DJ77" i="12" s="1"/>
  <c r="CI162" i="12"/>
  <c r="CQ162" i="12"/>
  <c r="CJ86" i="12"/>
  <c r="CO86" i="12"/>
  <c r="CP86" i="12" s="1"/>
  <c r="CC102" i="12"/>
  <c r="BU102" i="12"/>
  <c r="CA92" i="12"/>
  <c r="CB92" i="12" s="1"/>
  <c r="BV92" i="12"/>
  <c r="CI111" i="12"/>
  <c r="CQ111" i="12"/>
  <c r="CC86" i="12"/>
  <c r="BU86" i="12"/>
  <c r="BV15" i="12"/>
  <c r="CA15" i="12"/>
  <c r="CB15" i="12" s="1"/>
  <c r="CA27" i="12"/>
  <c r="CB27" i="12" s="1"/>
  <c r="BV27" i="12"/>
  <c r="BU47" i="12"/>
  <c r="CC47" i="12"/>
  <c r="DE89" i="12"/>
  <c r="DF89" i="12" s="1"/>
  <c r="DG89" i="12" s="1"/>
  <c r="CU89" i="12"/>
  <c r="CJ56" i="12"/>
  <c r="CO56" i="12"/>
  <c r="CP56" i="12" s="1"/>
  <c r="CO74" i="12"/>
  <c r="CP74" i="12" s="1"/>
  <c r="CJ74" i="12"/>
  <c r="DE118" i="12"/>
  <c r="DF118" i="12" s="1"/>
  <c r="DG118" i="12" s="1"/>
  <c r="CU118" i="12"/>
  <c r="DE156" i="12"/>
  <c r="DF156" i="12" s="1"/>
  <c r="DG156" i="12" s="1"/>
  <c r="CU156" i="12"/>
  <c r="CV156" i="12" s="1"/>
  <c r="CW156" i="12" s="1"/>
  <c r="CO46" i="12"/>
  <c r="CP46" i="12" s="1"/>
  <c r="CJ46" i="12"/>
  <c r="DB51" i="12"/>
  <c r="DJ51" i="12" s="1"/>
  <c r="DB4" i="12"/>
  <c r="DJ4" i="12" s="1"/>
  <c r="CC150" i="12"/>
  <c r="BU150" i="12"/>
  <c r="CS150" i="12"/>
  <c r="CS31" i="12"/>
  <c r="BU31" i="12"/>
  <c r="CC31" i="12"/>
  <c r="DE159" i="12"/>
  <c r="DF159" i="12" s="1"/>
  <c r="DG159" i="12" s="1"/>
  <c r="CU159" i="12"/>
  <c r="CV159" i="12" s="1"/>
  <c r="CW159" i="12" s="1"/>
  <c r="CJ92" i="12"/>
  <c r="CO92" i="12"/>
  <c r="CP92" i="12" s="1"/>
  <c r="CC59" i="12"/>
  <c r="BU59" i="12"/>
  <c r="BU126" i="12"/>
  <c r="CC126" i="12"/>
  <c r="BU41" i="12"/>
  <c r="CC41" i="12"/>
  <c r="CU107" i="12"/>
  <c r="DE107" i="12"/>
  <c r="DF107" i="12" s="1"/>
  <c r="DG107" i="12" s="1"/>
  <c r="CC139" i="12"/>
  <c r="BU139" i="12"/>
  <c r="CJ65" i="12"/>
  <c r="CO65" i="12"/>
  <c r="CP65" i="12" s="1"/>
  <c r="CO10" i="12"/>
  <c r="CP10" i="12" s="1"/>
  <c r="CJ10" i="12"/>
  <c r="DE131" i="12"/>
  <c r="DF131" i="12" s="1"/>
  <c r="DG131" i="12" s="1"/>
  <c r="CU131" i="12"/>
  <c r="DE96" i="12"/>
  <c r="DF96" i="12" s="1"/>
  <c r="DG96" i="12" s="1"/>
  <c r="CU96" i="12"/>
  <c r="CV96" i="12" s="1"/>
  <c r="CW96" i="12" s="1"/>
  <c r="CU55" i="12"/>
  <c r="CV55" i="12" s="1"/>
  <c r="CW55" i="12" s="1"/>
  <c r="DE55" i="12"/>
  <c r="DF55" i="12" s="1"/>
  <c r="DG55" i="12" s="1"/>
  <c r="DB18" i="12"/>
  <c r="DJ18" i="12" s="1"/>
  <c r="CJ37" i="12"/>
  <c r="CO37" i="12"/>
  <c r="CP37" i="12" s="1"/>
  <c r="DB57" i="12"/>
  <c r="DJ57" i="12" s="1"/>
  <c r="DE10" i="12"/>
  <c r="DF10" i="12" s="1"/>
  <c r="DG10" i="12" s="1"/>
  <c r="CU10" i="12"/>
  <c r="CI142" i="12"/>
  <c r="CQ142" i="12"/>
  <c r="CI126" i="12"/>
  <c r="CQ126" i="12"/>
  <c r="CC91" i="12"/>
  <c r="BU91" i="12"/>
  <c r="CJ110" i="12"/>
  <c r="CO110" i="12"/>
  <c r="CP110" i="12" s="1"/>
  <c r="BU55" i="12"/>
  <c r="CC55" i="12"/>
  <c r="CA29" i="12"/>
  <c r="CB29" i="12" s="1"/>
  <c r="BV29" i="12"/>
  <c r="CJ21" i="12"/>
  <c r="CO21" i="12"/>
  <c r="CP21" i="12" s="1"/>
  <c r="BV151" i="12"/>
  <c r="CA151" i="12"/>
  <c r="CB151" i="12" s="1"/>
  <c r="CC50" i="12"/>
  <c r="BU50" i="12"/>
  <c r="CS50" i="12"/>
  <c r="CQ81" i="12"/>
  <c r="CI81" i="12"/>
  <c r="CQ99" i="12"/>
  <c r="CI99" i="12"/>
  <c r="CC142" i="12"/>
  <c r="BU142" i="12"/>
  <c r="CO136" i="12"/>
  <c r="CP136" i="12" s="1"/>
  <c r="CJ136" i="12"/>
  <c r="CC147" i="12"/>
  <c r="BU147" i="12"/>
  <c r="DE44" i="12"/>
  <c r="DF44" i="12" s="1"/>
  <c r="DG44" i="12" s="1"/>
  <c r="CU44" i="12"/>
  <c r="CV44" i="12" s="1"/>
  <c r="CW44" i="12" s="1"/>
  <c r="CO97" i="12"/>
  <c r="CP97" i="12" s="1"/>
  <c r="CJ97" i="12"/>
  <c r="CU54" i="12"/>
  <c r="CV54" i="12" s="1"/>
  <c r="CW54" i="12" s="1"/>
  <c r="DE54" i="12"/>
  <c r="DF54" i="12" s="1"/>
  <c r="DG54" i="12" s="1"/>
  <c r="CJ27" i="12"/>
  <c r="CO27" i="12"/>
  <c r="CP27" i="12" s="1"/>
  <c r="DE143" i="12"/>
  <c r="DF143" i="12" s="1"/>
  <c r="DG143" i="12" s="1"/>
  <c r="CU143" i="12"/>
  <c r="CV143" i="12" s="1"/>
  <c r="CW143" i="12" s="1"/>
  <c r="BV10" i="12"/>
  <c r="CA10" i="12"/>
  <c r="CB10" i="12" s="1"/>
  <c r="CA21" i="12"/>
  <c r="CB21" i="12" s="1"/>
  <c r="BV21" i="12"/>
  <c r="CJ147" i="12"/>
  <c r="CO147" i="12"/>
  <c r="CP147" i="12" s="1"/>
  <c r="CO129" i="12"/>
  <c r="CP129" i="12" s="1"/>
  <c r="CJ129" i="12"/>
  <c r="CJ153" i="12"/>
  <c r="CO153" i="12"/>
  <c r="CP153" i="12" s="1"/>
  <c r="BU158" i="12"/>
  <c r="CC158" i="12"/>
  <c r="DE34" i="12"/>
  <c r="DF34" i="12" s="1"/>
  <c r="DG34" i="12" s="1"/>
  <c r="CU34" i="12"/>
  <c r="CV34" i="12" s="1"/>
  <c r="CW34" i="12" s="1"/>
  <c r="CO60" i="12"/>
  <c r="CP60" i="12" s="1"/>
  <c r="CJ60" i="12"/>
  <c r="CU27" i="12"/>
  <c r="DE27" i="12"/>
  <c r="DF27" i="12" s="1"/>
  <c r="DG27" i="12" s="1"/>
  <c r="BU133" i="12"/>
  <c r="CC133" i="12"/>
  <c r="CA53" i="12"/>
  <c r="CB53" i="12" s="1"/>
  <c r="BV53" i="12"/>
  <c r="CO76" i="12"/>
  <c r="CP76" i="12" s="1"/>
  <c r="CJ76" i="12"/>
  <c r="CU64" i="12"/>
  <c r="DE64" i="12"/>
  <c r="DF64" i="12" s="1"/>
  <c r="DG64" i="12" s="1"/>
  <c r="CO78" i="12"/>
  <c r="CP78" i="12" s="1"/>
  <c r="CJ78" i="12"/>
  <c r="CC116" i="12"/>
  <c r="BU116" i="12"/>
  <c r="CU62" i="12"/>
  <c r="DE62" i="12"/>
  <c r="DF62" i="12" s="1"/>
  <c r="DG62" i="12" s="1"/>
  <c r="DE141" i="12"/>
  <c r="DF141" i="12" s="1"/>
  <c r="DG141" i="12" s="1"/>
  <c r="CU141" i="12"/>
  <c r="CV141" i="12" s="1"/>
  <c r="CW141" i="12" s="1"/>
  <c r="CJ152" i="12"/>
  <c r="CO152" i="12"/>
  <c r="CP152" i="12" s="1"/>
  <c r="BU148" i="12"/>
  <c r="CC148" i="12"/>
  <c r="CO125" i="12"/>
  <c r="CP125" i="12" s="1"/>
  <c r="CJ125" i="12"/>
  <c r="BV94" i="12"/>
  <c r="CA94" i="12"/>
  <c r="CB94" i="12" s="1"/>
  <c r="CQ114" i="12"/>
  <c r="CI114" i="12"/>
  <c r="CI38" i="12"/>
  <c r="CQ38" i="12"/>
  <c r="CC95" i="12"/>
  <c r="BU95" i="12"/>
  <c r="CU90" i="12"/>
  <c r="DE90" i="12"/>
  <c r="DF90" i="12" s="1"/>
  <c r="DG90" i="12" s="1"/>
  <c r="DE40" i="12"/>
  <c r="DF40" i="12" s="1"/>
  <c r="DG40" i="12" s="1"/>
  <c r="CU40" i="12"/>
  <c r="CV40" i="12" s="1"/>
  <c r="CW40" i="12" s="1"/>
  <c r="CJ67" i="12"/>
  <c r="CO67" i="12"/>
  <c r="CP67" i="12" s="1"/>
  <c r="DE19" i="12"/>
  <c r="DF19" i="12" s="1"/>
  <c r="DG19" i="12" s="1"/>
  <c r="CU19" i="12"/>
  <c r="DE56" i="12"/>
  <c r="DF56" i="12" s="1"/>
  <c r="DG56" i="12" s="1"/>
  <c r="CU56" i="12"/>
  <c r="CJ107" i="12"/>
  <c r="CO107" i="12"/>
  <c r="CP107" i="12" s="1"/>
  <c r="BV90" i="12"/>
  <c r="CA90" i="12"/>
  <c r="CB90" i="12" s="1"/>
  <c r="BU70" i="12"/>
  <c r="CC70" i="12"/>
  <c r="CU41" i="12"/>
  <c r="CV41" i="12" s="1"/>
  <c r="CW41" i="12" s="1"/>
  <c r="DE41" i="12"/>
  <c r="DF41" i="12" s="1"/>
  <c r="DG41" i="12" s="1"/>
  <c r="CI105" i="12"/>
  <c r="CQ105" i="12"/>
  <c r="CA117" i="12"/>
  <c r="CB117" i="12" s="1"/>
  <c r="BV117" i="12"/>
  <c r="BU87" i="12"/>
  <c r="CC87" i="12"/>
  <c r="DE84" i="12"/>
  <c r="DF84" i="12" s="1"/>
  <c r="DG84" i="12" s="1"/>
  <c r="CU84" i="12"/>
  <c r="CV84" i="12" s="1"/>
  <c r="CW84" i="12" s="1"/>
  <c r="CU123" i="12"/>
  <c r="DE123" i="12"/>
  <c r="DF123" i="12" s="1"/>
  <c r="DG123" i="12" s="1"/>
  <c r="CU105" i="12"/>
  <c r="CV105" i="12" s="1"/>
  <c r="CW105" i="12" s="1"/>
  <c r="DE105" i="12"/>
  <c r="DF105" i="12" s="1"/>
  <c r="DG105" i="12" s="1"/>
  <c r="CJ158" i="12"/>
  <c r="CO158" i="12"/>
  <c r="CP158" i="12" s="1"/>
  <c r="CA157" i="12"/>
  <c r="CB157" i="12" s="1"/>
  <c r="BV157" i="12"/>
  <c r="CA83" i="12"/>
  <c r="CB83" i="12" s="1"/>
  <c r="BV83" i="12"/>
  <c r="BV42" i="12"/>
  <c r="CA42" i="12"/>
  <c r="CB42" i="12" s="1"/>
  <c r="CI83" i="12"/>
  <c r="CQ83" i="12"/>
  <c r="CQ40" i="12"/>
  <c r="CI40" i="12"/>
  <c r="CJ121" i="12"/>
  <c r="CO121" i="12"/>
  <c r="CP121" i="12" s="1"/>
  <c r="CO44" i="12"/>
  <c r="CP44" i="12" s="1"/>
  <c r="CJ44" i="12"/>
  <c r="DE32" i="12"/>
  <c r="DF32" i="12" s="1"/>
  <c r="DG32" i="12" s="1"/>
  <c r="CU32" i="12"/>
  <c r="CJ137" i="12"/>
  <c r="CO137" i="12"/>
  <c r="CP137" i="12" s="1"/>
  <c r="DB132" i="12"/>
  <c r="DJ132" i="12" s="1"/>
  <c r="DE103" i="12"/>
  <c r="DF103" i="12" s="1"/>
  <c r="DG103" i="12" s="1"/>
  <c r="CU103" i="12"/>
  <c r="CO102" i="12"/>
  <c r="CP102" i="12" s="1"/>
  <c r="CJ102" i="12"/>
  <c r="CI164" i="12"/>
  <c r="CQ164" i="12"/>
  <c r="CC153" i="12"/>
  <c r="BU153" i="12"/>
  <c r="DE72" i="12"/>
  <c r="DF72" i="12" s="1"/>
  <c r="DG72" i="12" s="1"/>
  <c r="CU72" i="12"/>
  <c r="CI61" i="12"/>
  <c r="CQ61" i="12"/>
  <c r="CI48" i="12"/>
  <c r="CQ48" i="12"/>
  <c r="CC28" i="12"/>
  <c r="BU28" i="12"/>
  <c r="DE65" i="12"/>
  <c r="DF65" i="12" s="1"/>
  <c r="DG65" i="12" s="1"/>
  <c r="CU65" i="12"/>
  <c r="CC60" i="12"/>
  <c r="BU60" i="12"/>
  <c r="CS60" i="12"/>
  <c r="CU37" i="12"/>
  <c r="DE37" i="12"/>
  <c r="DF37" i="12" s="1"/>
  <c r="DG37" i="12" s="1"/>
  <c r="CU53" i="12"/>
  <c r="DE53" i="12"/>
  <c r="DF53" i="12" s="1"/>
  <c r="DG53" i="12" s="1"/>
  <c r="CU144" i="12"/>
  <c r="DE144" i="12"/>
  <c r="DF144" i="12" s="1"/>
  <c r="DG144" i="12" s="1"/>
  <c r="CS4" i="12"/>
  <c r="DB68" i="12"/>
  <c r="DJ68" i="12" s="1"/>
  <c r="CJ145" i="12"/>
  <c r="CO145" i="12"/>
  <c r="CP145" i="12" s="1"/>
  <c r="CI93" i="12"/>
  <c r="CQ93" i="12"/>
  <c r="CU47" i="12"/>
  <c r="CV47" i="12" s="1"/>
  <c r="CW47" i="12" s="1"/>
  <c r="DE47" i="12"/>
  <c r="DF47" i="12" s="1"/>
  <c r="DG47" i="12" s="1"/>
  <c r="CC69" i="12"/>
  <c r="BU69" i="12"/>
  <c r="CI91" i="12"/>
  <c r="CQ91" i="12"/>
  <c r="BU156" i="12"/>
  <c r="CC156" i="12"/>
  <c r="CC140" i="12"/>
  <c r="BU140" i="12"/>
  <c r="CC111" i="12"/>
  <c r="BU111" i="12"/>
  <c r="DE125" i="12"/>
  <c r="DF125" i="12" s="1"/>
  <c r="DG125" i="12" s="1"/>
  <c r="CU125" i="12"/>
  <c r="CV125" i="12" s="1"/>
  <c r="CW125" i="12" s="1"/>
  <c r="DE153" i="12"/>
  <c r="DF153" i="12" s="1"/>
  <c r="DG153" i="12" s="1"/>
  <c r="CU153" i="12"/>
  <c r="CV153" i="12" s="1"/>
  <c r="CW153" i="12" s="1"/>
  <c r="DE99" i="12"/>
  <c r="DF99" i="12" s="1"/>
  <c r="DG99" i="12" s="1"/>
  <c r="CU99" i="12"/>
  <c r="DB115" i="12"/>
  <c r="DJ115" i="12" s="1"/>
  <c r="DB83" i="12"/>
  <c r="DJ83" i="12" s="1"/>
  <c r="CJ132" i="12"/>
  <c r="CO132" i="12"/>
  <c r="CP132" i="12" s="1"/>
  <c r="BV16" i="12"/>
  <c r="CA16" i="12"/>
  <c r="CB16" i="12" s="1"/>
  <c r="DE9" i="12"/>
  <c r="DF9" i="12" s="1"/>
  <c r="DG9" i="12" s="1"/>
  <c r="CU9" i="12"/>
  <c r="CV9" i="12" s="1"/>
  <c r="CW9" i="12" s="1"/>
  <c r="CC63" i="12"/>
  <c r="BU63" i="12"/>
  <c r="CQ49" i="12"/>
  <c r="CI49" i="12"/>
  <c r="CU14" i="12"/>
  <c r="DE14" i="12"/>
  <c r="DF14" i="12" s="1"/>
  <c r="DG14" i="12" s="1"/>
  <c r="CI59" i="12"/>
  <c r="CQ59" i="12"/>
  <c r="CC134" i="12"/>
  <c r="BU134" i="12"/>
  <c r="BU43" i="12"/>
  <c r="CC43" i="12"/>
  <c r="DE22" i="12"/>
  <c r="DF22" i="12" s="1"/>
  <c r="DG22" i="12" s="1"/>
  <c r="CU22" i="12"/>
  <c r="CV22" i="12" s="1"/>
  <c r="CW22" i="12" s="1"/>
  <c r="CO98" i="12"/>
  <c r="CP98" i="12" s="1"/>
  <c r="CJ98" i="12"/>
  <c r="CA103" i="12"/>
  <c r="CB103" i="12" s="1"/>
  <c r="CS115" i="12"/>
  <c r="DE70" i="12"/>
  <c r="DF70" i="12" s="1"/>
  <c r="DG70" i="12" s="1"/>
  <c r="CU70" i="12"/>
  <c r="CV70" i="12" s="1"/>
  <c r="CW70" i="12" s="1"/>
  <c r="CO143" i="12"/>
  <c r="CP143" i="12" s="1"/>
  <c r="CJ143" i="12"/>
  <c r="CA93" i="12"/>
  <c r="CB93" i="12" s="1"/>
  <c r="BV93" i="12"/>
  <c r="CI127" i="12"/>
  <c r="CQ127" i="12"/>
  <c r="BU58" i="12"/>
  <c r="CC58" i="12"/>
  <c r="DE15" i="12"/>
  <c r="DF15" i="12" s="1"/>
  <c r="DG15" i="12" s="1"/>
  <c r="CU15" i="12"/>
  <c r="CC135" i="12"/>
  <c r="BU135" i="12"/>
  <c r="CC149" i="12"/>
  <c r="BU149" i="12"/>
  <c r="CS149" i="12"/>
  <c r="DE42" i="12"/>
  <c r="DF42" i="12" s="1"/>
  <c r="DG42" i="12" s="1"/>
  <c r="CU42" i="12"/>
  <c r="CA39" i="12"/>
  <c r="CB39" i="12" s="1"/>
  <c r="BV39" i="12"/>
  <c r="BV164" i="12"/>
  <c r="CA164" i="12"/>
  <c r="CB164" i="12" s="1"/>
  <c r="CA99" i="12"/>
  <c r="CB99" i="12" s="1"/>
  <c r="BV99" i="12"/>
  <c r="CS13" i="12"/>
  <c r="CO112" i="12"/>
  <c r="CP112" i="12" s="1"/>
  <c r="CJ31" i="12"/>
  <c r="CO31" i="12"/>
  <c r="CP31" i="12" s="1"/>
  <c r="BV96" i="12"/>
  <c r="CA96" i="12"/>
  <c r="CB96" i="12" s="1"/>
  <c r="CQ87" i="12"/>
  <c r="CI87" i="12"/>
  <c r="CI165" i="12"/>
  <c r="CQ165" i="12"/>
  <c r="CC119" i="12"/>
  <c r="BU119" i="12"/>
  <c r="CC106" i="12"/>
  <c r="BU106" i="12"/>
  <c r="DE101" i="12"/>
  <c r="DF101" i="12" s="1"/>
  <c r="DG101" i="12" s="1"/>
  <c r="CU101" i="12"/>
  <c r="CV101" i="12" s="1"/>
  <c r="CW101" i="12" s="1"/>
  <c r="CO131" i="12"/>
  <c r="CP131" i="12" s="1"/>
  <c r="CJ131" i="12"/>
  <c r="DE36" i="12"/>
  <c r="DF36" i="12" s="1"/>
  <c r="DG36" i="12" s="1"/>
  <c r="CU36" i="12"/>
  <c r="CU16" i="12"/>
  <c r="DE16" i="12"/>
  <c r="DF16" i="12" s="1"/>
  <c r="DG16" i="12" s="1"/>
  <c r="DE129" i="12"/>
  <c r="DF129" i="12" s="1"/>
  <c r="DG129" i="12" s="1"/>
  <c r="CU129" i="12"/>
  <c r="CV129" i="12" s="1"/>
  <c r="CW129" i="12" s="1"/>
  <c r="CS21" i="12"/>
  <c r="CO63" i="12"/>
  <c r="CP63" i="12" s="1"/>
  <c r="CJ63" i="12"/>
  <c r="CJ29" i="12"/>
  <c r="CO29" i="12"/>
  <c r="CP29" i="12" s="1"/>
  <c r="DB150" i="12"/>
  <c r="DJ150" i="12" s="1"/>
  <c r="DB66" i="12"/>
  <c r="DJ66" i="12" s="1"/>
  <c r="CO11" i="12"/>
  <c r="CP11" i="12" s="1"/>
  <c r="CJ11" i="12"/>
  <c r="BP166" i="12"/>
  <c r="CH166" i="12"/>
  <c r="CI2" i="12"/>
  <c r="CQ2" i="12"/>
  <c r="DE2" i="12"/>
  <c r="CU2" i="12"/>
  <c r="BQ166" i="12"/>
  <c r="BO166" i="12"/>
  <c r="BT2" i="12"/>
  <c r="BV161" i="12" l="1"/>
  <c r="BV138" i="12"/>
  <c r="DB121" i="12"/>
  <c r="DJ121" i="12" s="1"/>
  <c r="CA118" i="12"/>
  <c r="CB118" i="12" s="1"/>
  <c r="DB104" i="12"/>
  <c r="DJ104" i="12" s="1"/>
  <c r="BV112" i="12"/>
  <c r="DC115" i="12"/>
  <c r="CW134" i="12"/>
  <c r="DB95" i="12"/>
  <c r="DJ95" i="12" s="1"/>
  <c r="CW95" i="12"/>
  <c r="DB73" i="12"/>
  <c r="DJ73" i="12" s="1"/>
  <c r="CW73" i="12"/>
  <c r="DB76" i="12"/>
  <c r="DJ76" i="12" s="1"/>
  <c r="CW76" i="12"/>
  <c r="DB162" i="12"/>
  <c r="DJ162" i="12" s="1"/>
  <c r="CW162" i="12"/>
  <c r="DB110" i="12"/>
  <c r="DJ110" i="12" s="1"/>
  <c r="CW110" i="12"/>
  <c r="DB33" i="12"/>
  <c r="DJ33" i="12" s="1"/>
  <c r="CW33" i="12"/>
  <c r="DB146" i="12"/>
  <c r="DJ146" i="12" s="1"/>
  <c r="CW146" i="12"/>
  <c r="DB133" i="12"/>
  <c r="DJ133" i="12" s="1"/>
  <c r="CW133" i="12"/>
  <c r="DB97" i="12"/>
  <c r="DJ97" i="12" s="1"/>
  <c r="CW97" i="12"/>
  <c r="DB43" i="12"/>
  <c r="DJ43" i="12" s="1"/>
  <c r="CW43" i="12"/>
  <c r="DB39" i="12"/>
  <c r="DJ39" i="12" s="1"/>
  <c r="CW39" i="12"/>
  <c r="DB3" i="12"/>
  <c r="DJ3" i="12" s="1"/>
  <c r="CW3" i="12"/>
  <c r="DB48" i="12"/>
  <c r="DJ48" i="12" s="1"/>
  <c r="CW48" i="12"/>
  <c r="DB12" i="12"/>
  <c r="DJ12" i="12" s="1"/>
  <c r="CW12" i="12"/>
  <c r="CI166" i="12"/>
  <c r="CI168" i="12"/>
  <c r="CS52" i="12"/>
  <c r="CJ42" i="12"/>
  <c r="CJ25" i="12"/>
  <c r="DB52" i="12"/>
  <c r="DJ52" i="12" s="1"/>
  <c r="CS25" i="12"/>
  <c r="BV82" i="12"/>
  <c r="CA123" i="12"/>
  <c r="CB123" i="12" s="1"/>
  <c r="DB25" i="12"/>
  <c r="DJ25" i="12" s="1"/>
  <c r="CA120" i="12"/>
  <c r="CB120" i="12" s="1"/>
  <c r="CS43" i="12"/>
  <c r="DB17" i="12"/>
  <c r="DJ17" i="12" s="1"/>
  <c r="BV115" i="12"/>
  <c r="DB164" i="12"/>
  <c r="DJ164" i="12" s="1"/>
  <c r="CS138" i="12"/>
  <c r="CS74" i="12"/>
  <c r="CS133" i="12"/>
  <c r="CS146" i="12"/>
  <c r="CS119" i="12"/>
  <c r="BV154" i="12"/>
  <c r="CS97" i="12"/>
  <c r="CO72" i="12"/>
  <c r="CP72" i="12" s="1"/>
  <c r="BV56" i="12"/>
  <c r="CS92" i="12"/>
  <c r="BV128" i="12"/>
  <c r="DB46" i="12"/>
  <c r="DJ46" i="12" s="1"/>
  <c r="CS76" i="12"/>
  <c r="CS80" i="12"/>
  <c r="CA132" i="12"/>
  <c r="CB132" i="12" s="1"/>
  <c r="CS104" i="12"/>
  <c r="CS95" i="12"/>
  <c r="CS116" i="12"/>
  <c r="DB7" i="12"/>
  <c r="DJ7" i="12" s="1"/>
  <c r="BV155" i="12"/>
  <c r="CS134" i="12"/>
  <c r="DB80" i="12"/>
  <c r="DJ80" i="12" s="1"/>
  <c r="CO150" i="12"/>
  <c r="CP150" i="12" s="1"/>
  <c r="CO6" i="12"/>
  <c r="CP6" i="12" s="1"/>
  <c r="CS3" i="12"/>
  <c r="DB116" i="12"/>
  <c r="DJ116" i="12" s="1"/>
  <c r="CS39" i="12"/>
  <c r="CJ66" i="12"/>
  <c r="DB138" i="12"/>
  <c r="DJ138" i="12" s="1"/>
  <c r="DB147" i="12"/>
  <c r="DJ147" i="12" s="1"/>
  <c r="DB92" i="12"/>
  <c r="DJ92" i="12" s="1"/>
  <c r="CS161" i="12"/>
  <c r="CS147" i="12"/>
  <c r="CS120" i="12"/>
  <c r="DB161" i="12"/>
  <c r="DJ161" i="12" s="1"/>
  <c r="DB120" i="12"/>
  <c r="DJ120" i="12" s="1"/>
  <c r="CS162" i="12"/>
  <c r="CS17" i="12"/>
  <c r="CS102" i="12"/>
  <c r="CS71" i="12"/>
  <c r="CS59" i="12"/>
  <c r="CS121" i="12"/>
  <c r="CS86" i="12"/>
  <c r="CS164" i="12"/>
  <c r="CS12" i="12"/>
  <c r="CS33" i="12"/>
  <c r="DB119" i="12"/>
  <c r="DJ119" i="12" s="1"/>
  <c r="CS110" i="12"/>
  <c r="CO108" i="12"/>
  <c r="CP108" i="12" s="1"/>
  <c r="CJ120" i="12"/>
  <c r="DC104" i="12"/>
  <c r="DB88" i="12"/>
  <c r="DJ88" i="12" s="1"/>
  <c r="CS140" i="12"/>
  <c r="DC43" i="12"/>
  <c r="CS73" i="12"/>
  <c r="CS46" i="12"/>
  <c r="CS7" i="12"/>
  <c r="CJ148" i="12"/>
  <c r="CJ100" i="12"/>
  <c r="CS55" i="12"/>
  <c r="CJ130" i="12"/>
  <c r="DB74" i="12"/>
  <c r="DJ74" i="12" s="1"/>
  <c r="CJ19" i="12"/>
  <c r="CS88" i="12"/>
  <c r="DC4" i="12"/>
  <c r="CS48" i="12"/>
  <c r="CS124" i="12"/>
  <c r="CS87" i="12"/>
  <c r="CS106" i="12"/>
  <c r="CS45" i="12"/>
  <c r="CS111" i="12"/>
  <c r="DC23" i="12"/>
  <c r="DC13" i="12"/>
  <c r="DC66" i="12"/>
  <c r="CS41" i="12"/>
  <c r="CS22" i="12"/>
  <c r="DC49" i="12"/>
  <c r="CS152" i="12"/>
  <c r="CS61" i="12"/>
  <c r="DC95" i="12"/>
  <c r="CS69" i="12"/>
  <c r="CS6" i="12"/>
  <c r="CS163" i="12"/>
  <c r="DC121" i="12"/>
  <c r="CS58" i="12"/>
  <c r="DC18" i="12"/>
  <c r="DC29" i="12"/>
  <c r="DC160" i="12"/>
  <c r="DC79" i="12"/>
  <c r="CO24" i="12"/>
  <c r="CP24" i="12" s="1"/>
  <c r="CO41" i="12"/>
  <c r="CP41" i="12" s="1"/>
  <c r="CO34" i="12"/>
  <c r="CP34" i="12" s="1"/>
  <c r="CO58" i="12"/>
  <c r="CP58" i="12" s="1"/>
  <c r="CJ4" i="12"/>
  <c r="CJ116" i="12"/>
  <c r="CJ79" i="12"/>
  <c r="CO52" i="12"/>
  <c r="CP52" i="12" s="1"/>
  <c r="CJ159" i="12"/>
  <c r="CO17" i="12"/>
  <c r="CP17" i="12" s="1"/>
  <c r="CJ26" i="12"/>
  <c r="CJ109" i="12"/>
  <c r="CJ15" i="12"/>
  <c r="CJ161" i="12"/>
  <c r="CO22" i="12"/>
  <c r="CP22" i="12" s="1"/>
  <c r="CJ75" i="12"/>
  <c r="CJ3" i="12"/>
  <c r="CO133" i="12"/>
  <c r="CP133" i="12" s="1"/>
  <c r="CO82" i="12"/>
  <c r="CP82" i="12" s="1"/>
  <c r="CJ88" i="12"/>
  <c r="CJ80" i="12"/>
  <c r="CO124" i="12"/>
  <c r="CP124" i="12" s="1"/>
  <c r="CO135" i="12"/>
  <c r="CP135" i="12" s="1"/>
  <c r="CJ7" i="12"/>
  <c r="CJ157" i="12"/>
  <c r="CO54" i="12"/>
  <c r="CP54" i="12" s="1"/>
  <c r="CA43" i="12"/>
  <c r="CB43" i="12" s="1"/>
  <c r="BV43" i="12"/>
  <c r="CA69" i="12"/>
  <c r="CB69" i="12" s="1"/>
  <c r="BV69" i="12"/>
  <c r="CV144" i="12"/>
  <c r="CW144" i="12" s="1"/>
  <c r="CS144" i="12"/>
  <c r="DB34" i="12"/>
  <c r="DJ34" i="12" s="1"/>
  <c r="CJ81" i="12"/>
  <c r="CO81" i="12"/>
  <c r="CP81" i="12" s="1"/>
  <c r="CV107" i="12"/>
  <c r="CW107" i="12" s="1"/>
  <c r="CS107" i="12"/>
  <c r="DB126" i="12"/>
  <c r="DJ126" i="12" s="1"/>
  <c r="CV113" i="12"/>
  <c r="CW113" i="12" s="1"/>
  <c r="CS113" i="12"/>
  <c r="DB129" i="12"/>
  <c r="DJ129" i="12" s="1"/>
  <c r="CO49" i="12"/>
  <c r="CP49" i="12" s="1"/>
  <c r="CJ49" i="12"/>
  <c r="CO48" i="12"/>
  <c r="CP48" i="12" s="1"/>
  <c r="CJ48" i="12"/>
  <c r="CO83" i="12"/>
  <c r="CP83" i="12" s="1"/>
  <c r="CJ83" i="12"/>
  <c r="CA133" i="12"/>
  <c r="CB133" i="12" s="1"/>
  <c r="BV133" i="12"/>
  <c r="DB55" i="12"/>
  <c r="DJ55" i="12" s="1"/>
  <c r="DB40" i="12"/>
  <c r="DJ40" i="12" s="1"/>
  <c r="DB96" i="12"/>
  <c r="DJ96" i="12" s="1"/>
  <c r="CV128" i="12"/>
  <c r="CW128" i="12" s="1"/>
  <c r="CS128" i="12"/>
  <c r="DB100" i="12"/>
  <c r="DJ100" i="12" s="1"/>
  <c r="CS156" i="12"/>
  <c r="CJ61" i="12"/>
  <c r="CO61" i="12"/>
  <c r="CP61" i="12" s="1"/>
  <c r="BV158" i="12"/>
  <c r="CA158" i="12"/>
  <c r="CB158" i="12" s="1"/>
  <c r="CS142" i="12"/>
  <c r="BV8" i="12"/>
  <c r="CA8" i="12"/>
  <c r="CB8" i="12" s="1"/>
  <c r="CA119" i="12"/>
  <c r="CB119" i="12" s="1"/>
  <c r="BV119" i="12"/>
  <c r="CV42" i="12"/>
  <c r="CW42" i="12" s="1"/>
  <c r="CS42" i="12"/>
  <c r="CV15" i="12"/>
  <c r="CW15" i="12" s="1"/>
  <c r="CS15" i="12"/>
  <c r="CO91" i="12"/>
  <c r="CP91" i="12" s="1"/>
  <c r="CJ91" i="12"/>
  <c r="CV37" i="12"/>
  <c r="CW37" i="12" s="1"/>
  <c r="CS37" i="12"/>
  <c r="BV153" i="12"/>
  <c r="CA153" i="12"/>
  <c r="CB153" i="12" s="1"/>
  <c r="CV103" i="12"/>
  <c r="CW103" i="12" s="1"/>
  <c r="CS103" i="12"/>
  <c r="DB41" i="12"/>
  <c r="DJ41" i="12" s="1"/>
  <c r="CV56" i="12"/>
  <c r="CW56" i="12" s="1"/>
  <c r="CS56" i="12"/>
  <c r="DB54" i="12"/>
  <c r="DJ54" i="12" s="1"/>
  <c r="CA59" i="12"/>
  <c r="CB59" i="12" s="1"/>
  <c r="BV59" i="12"/>
  <c r="BV150" i="12"/>
  <c r="CA150" i="12"/>
  <c r="CB150" i="12" s="1"/>
  <c r="CJ111" i="12"/>
  <c r="CO111" i="12"/>
  <c r="CP111" i="12" s="1"/>
  <c r="BV102" i="12"/>
  <c r="CA102" i="12"/>
  <c r="CB102" i="12" s="1"/>
  <c r="CA105" i="12"/>
  <c r="CB105" i="12" s="1"/>
  <c r="BV105" i="12"/>
  <c r="DC154" i="12"/>
  <c r="CJ23" i="12"/>
  <c r="CO23" i="12"/>
  <c r="CP23" i="12" s="1"/>
  <c r="CV108" i="12"/>
  <c r="CW108" i="12" s="1"/>
  <c r="CS108" i="12"/>
  <c r="CV112" i="12"/>
  <c r="CW112" i="12" s="1"/>
  <c r="CS112" i="12"/>
  <c r="DB124" i="12"/>
  <c r="DJ124" i="12" s="1"/>
  <c r="BV159" i="12"/>
  <c r="CA159" i="12"/>
  <c r="CB159" i="12" s="1"/>
  <c r="CJ47" i="12"/>
  <c r="CO47" i="12"/>
  <c r="CP47" i="12" s="1"/>
  <c r="CS122" i="12"/>
  <c r="CJ55" i="12"/>
  <c r="CO55" i="12"/>
  <c r="CP55" i="12" s="1"/>
  <c r="CO134" i="12"/>
  <c r="CP134" i="12" s="1"/>
  <c r="CJ134" i="12"/>
  <c r="DB106" i="12"/>
  <c r="DJ106" i="12" s="1"/>
  <c r="DC31" i="12"/>
  <c r="DB102" i="12"/>
  <c r="DJ102" i="12" s="1"/>
  <c r="CV35" i="12"/>
  <c r="CW35" i="12" s="1"/>
  <c r="CS35" i="12"/>
  <c r="CO118" i="12"/>
  <c r="CP118" i="12" s="1"/>
  <c r="CJ118" i="12"/>
  <c r="BV122" i="12"/>
  <c r="CA122" i="12"/>
  <c r="CB122" i="12" s="1"/>
  <c r="CO84" i="12"/>
  <c r="CP84" i="12" s="1"/>
  <c r="CJ84" i="12"/>
  <c r="DB130" i="12"/>
  <c r="DJ130" i="12" s="1"/>
  <c r="DC81" i="12"/>
  <c r="CS34" i="12"/>
  <c r="CA79" i="12"/>
  <c r="CB79" i="12" s="1"/>
  <c r="BV79" i="12"/>
  <c r="DB134" i="12"/>
  <c r="DJ134" i="12" s="1"/>
  <c r="DB117" i="12"/>
  <c r="DJ117" i="12" s="1"/>
  <c r="DB139" i="12"/>
  <c r="DJ139" i="12" s="1"/>
  <c r="CJ115" i="12"/>
  <c r="CO115" i="12"/>
  <c r="CP115" i="12" s="1"/>
  <c r="DB152" i="12"/>
  <c r="DJ152" i="12" s="1"/>
  <c r="DB71" i="12"/>
  <c r="DJ71" i="12" s="1"/>
  <c r="CO32" i="12"/>
  <c r="CP32" i="12" s="1"/>
  <c r="CJ32" i="12"/>
  <c r="CO51" i="12"/>
  <c r="CP51" i="12" s="1"/>
  <c r="CJ51" i="12"/>
  <c r="DB78" i="12"/>
  <c r="DJ78" i="12" s="1"/>
  <c r="DC77" i="12"/>
  <c r="DB135" i="12"/>
  <c r="DJ135" i="12" s="1"/>
  <c r="CA121" i="12"/>
  <c r="CB121" i="12" s="1"/>
  <c r="BV121" i="12"/>
  <c r="CO18" i="12"/>
  <c r="CP18" i="12" s="1"/>
  <c r="CJ18" i="12"/>
  <c r="BV34" i="12"/>
  <c r="CA34" i="12"/>
  <c r="CB34" i="12" s="1"/>
  <c r="DB122" i="12"/>
  <c r="DJ122" i="12" s="1"/>
  <c r="DC21" i="12"/>
  <c r="CO94" i="12"/>
  <c r="CP94" i="12" s="1"/>
  <c r="CJ94" i="12"/>
  <c r="CA23" i="12"/>
  <c r="CB23" i="12" s="1"/>
  <c r="BV23" i="12"/>
  <c r="CO77" i="12"/>
  <c r="CP77" i="12" s="1"/>
  <c r="CJ77" i="12"/>
  <c r="CO36" i="12"/>
  <c r="CP36" i="12" s="1"/>
  <c r="CJ36" i="12"/>
  <c r="CS130" i="12"/>
  <c r="CV136" i="12"/>
  <c r="CW136" i="12" s="1"/>
  <c r="CS136" i="12"/>
  <c r="DB148" i="12"/>
  <c r="DJ148" i="12" s="1"/>
  <c r="DB158" i="12"/>
  <c r="DJ158" i="12" s="1"/>
  <c r="BV22" i="12"/>
  <c r="CA22" i="12"/>
  <c r="CB22" i="12" s="1"/>
  <c r="CV93" i="12"/>
  <c r="CW93" i="12" s="1"/>
  <c r="CS93" i="12"/>
  <c r="DB91" i="12"/>
  <c r="DJ91" i="12" s="1"/>
  <c r="CV85" i="12"/>
  <c r="CW85" i="12" s="1"/>
  <c r="CS85" i="12"/>
  <c r="DB140" i="12"/>
  <c r="DJ140" i="12" s="1"/>
  <c r="CA9" i="12"/>
  <c r="CB9" i="12" s="1"/>
  <c r="BV9" i="12"/>
  <c r="BV78" i="12"/>
  <c r="CA78" i="12"/>
  <c r="CB78" i="12" s="1"/>
  <c r="DB163" i="12"/>
  <c r="DJ163" i="12" s="1"/>
  <c r="BV130" i="12"/>
  <c r="CA130" i="12"/>
  <c r="CB130" i="12" s="1"/>
  <c r="BV100" i="12"/>
  <c r="CA100" i="12"/>
  <c r="CB100" i="12" s="1"/>
  <c r="CJ95" i="12"/>
  <c r="CO95" i="12"/>
  <c r="CP95" i="12" s="1"/>
  <c r="CJ156" i="12"/>
  <c r="CO156" i="12"/>
  <c r="CP156" i="12" s="1"/>
  <c r="CA67" i="12"/>
  <c r="CB67" i="12" s="1"/>
  <c r="BV67" i="12"/>
  <c r="CV64" i="12"/>
  <c r="CW64" i="12" s="1"/>
  <c r="CS64" i="12"/>
  <c r="CV137" i="12"/>
  <c r="CW137" i="12" s="1"/>
  <c r="CS137" i="12"/>
  <c r="DB165" i="12"/>
  <c r="DJ165" i="12" s="1"/>
  <c r="BV76" i="12"/>
  <c r="CA76" i="12"/>
  <c r="CB76" i="12" s="1"/>
  <c r="DB70" i="12"/>
  <c r="DJ70" i="12" s="1"/>
  <c r="CA60" i="12"/>
  <c r="CB60" i="12" s="1"/>
  <c r="BV60" i="12"/>
  <c r="DC48" i="12"/>
  <c r="CV19" i="12"/>
  <c r="CW19" i="12" s="1"/>
  <c r="CS19" i="12"/>
  <c r="DB105" i="12"/>
  <c r="DJ105" i="12" s="1"/>
  <c r="DB156" i="12"/>
  <c r="DJ156" i="12" s="1"/>
  <c r="CO149" i="12"/>
  <c r="CP149" i="12" s="1"/>
  <c r="CJ149" i="12"/>
  <c r="CJ43" i="12"/>
  <c r="CO43" i="12"/>
  <c r="CP43" i="12" s="1"/>
  <c r="CO103" i="12"/>
  <c r="CP103" i="12" s="1"/>
  <c r="CJ103" i="12"/>
  <c r="CA63" i="12"/>
  <c r="CB63" i="12" s="1"/>
  <c r="BV63" i="12"/>
  <c r="CV65" i="12"/>
  <c r="CW65" i="12" s="1"/>
  <c r="CS65" i="12"/>
  <c r="DC73" i="12"/>
  <c r="DB44" i="12"/>
  <c r="DJ44" i="12" s="1"/>
  <c r="DC57" i="12"/>
  <c r="BV86" i="12"/>
  <c r="CA86" i="12"/>
  <c r="CB86" i="12" s="1"/>
  <c r="CV30" i="12"/>
  <c r="CW30" i="12" s="1"/>
  <c r="CS30" i="12"/>
  <c r="DB45" i="12"/>
  <c r="DJ45" i="12" s="1"/>
  <c r="CV16" i="12"/>
  <c r="CW16" i="12" s="1"/>
  <c r="CS16" i="12"/>
  <c r="CV99" i="12"/>
  <c r="CW99" i="12" s="1"/>
  <c r="CS99" i="12"/>
  <c r="CV72" i="12"/>
  <c r="CW72" i="12" s="1"/>
  <c r="CS72" i="12"/>
  <c r="CV123" i="12"/>
  <c r="CW123" i="12" s="1"/>
  <c r="CS123" i="12"/>
  <c r="BV87" i="12"/>
  <c r="CA87" i="12"/>
  <c r="CB87" i="12" s="1"/>
  <c r="CS148" i="12"/>
  <c r="CV27" i="12"/>
  <c r="CW27" i="12" s="1"/>
  <c r="CS27" i="12"/>
  <c r="CS158" i="12"/>
  <c r="CA142" i="12"/>
  <c r="CB142" i="12" s="1"/>
  <c r="BV142" i="12"/>
  <c r="CV10" i="12"/>
  <c r="CW10" i="12" s="1"/>
  <c r="CS10" i="12"/>
  <c r="CV131" i="12"/>
  <c r="CW131" i="12" s="1"/>
  <c r="CS131" i="12"/>
  <c r="CA139" i="12"/>
  <c r="CB139" i="12" s="1"/>
  <c r="BV139" i="12"/>
  <c r="CA31" i="12"/>
  <c r="CB31" i="12" s="1"/>
  <c r="BV31" i="12"/>
  <c r="CS117" i="12"/>
  <c r="CS47" i="12"/>
  <c r="DB59" i="12"/>
  <c r="DJ59" i="12" s="1"/>
  <c r="BV54" i="12"/>
  <c r="CA54" i="12"/>
  <c r="CB54" i="12" s="1"/>
  <c r="BV44" i="12"/>
  <c r="CA44" i="12"/>
  <c r="CB44" i="12" s="1"/>
  <c r="BV125" i="12"/>
  <c r="CA125" i="12"/>
  <c r="CB125" i="12" s="1"/>
  <c r="DC114" i="12"/>
  <c r="CS165" i="12"/>
  <c r="CA33" i="12"/>
  <c r="CB33" i="12" s="1"/>
  <c r="BV33" i="12"/>
  <c r="DC60" i="12"/>
  <c r="DC151" i="12"/>
  <c r="DB111" i="12"/>
  <c r="DJ111" i="12" s="1"/>
  <c r="CS26" i="12"/>
  <c r="BV143" i="12"/>
  <c r="CA143" i="12"/>
  <c r="CB143" i="12" s="1"/>
  <c r="CV82" i="12"/>
  <c r="CW82" i="12" s="1"/>
  <c r="CS82" i="12"/>
  <c r="CV98" i="12"/>
  <c r="CW98" i="12" s="1"/>
  <c r="CS98" i="12"/>
  <c r="BV104" i="12"/>
  <c r="CA104" i="12"/>
  <c r="CB104" i="12" s="1"/>
  <c r="DB87" i="12"/>
  <c r="DJ87" i="12" s="1"/>
  <c r="CS141" i="12"/>
  <c r="CS100" i="12"/>
  <c r="CA5" i="12"/>
  <c r="CB5" i="12" s="1"/>
  <c r="BV5" i="12"/>
  <c r="DB58" i="12"/>
  <c r="DJ58" i="12" s="1"/>
  <c r="BV163" i="12"/>
  <c r="CA163" i="12"/>
  <c r="CB163" i="12" s="1"/>
  <c r="CS9" i="12"/>
  <c r="CS78" i="12"/>
  <c r="DB61" i="12"/>
  <c r="DJ61" i="12" s="1"/>
  <c r="CO138" i="12"/>
  <c r="CP138" i="12" s="1"/>
  <c r="CJ138" i="12"/>
  <c r="CS38" i="12"/>
  <c r="CV14" i="12"/>
  <c r="CW14" i="12" s="1"/>
  <c r="CS14" i="12"/>
  <c r="DB125" i="12"/>
  <c r="DJ125" i="12" s="1"/>
  <c r="BV152" i="12"/>
  <c r="CA152" i="12"/>
  <c r="CB152" i="12" s="1"/>
  <c r="BV6" i="12"/>
  <c r="CA6" i="12"/>
  <c r="CB6" i="12" s="1"/>
  <c r="DB38" i="12"/>
  <c r="DJ38" i="12" s="1"/>
  <c r="BV149" i="12"/>
  <c r="CA149" i="12"/>
  <c r="CB149" i="12" s="1"/>
  <c r="DC133" i="12"/>
  <c r="CJ164" i="12"/>
  <c r="CO164" i="12"/>
  <c r="CP164" i="12" s="1"/>
  <c r="CA61" i="12"/>
  <c r="CB61" i="12" s="1"/>
  <c r="BV61" i="12"/>
  <c r="CO165" i="12"/>
  <c r="CP165" i="12" s="1"/>
  <c r="CJ165" i="12"/>
  <c r="CA58" i="12"/>
  <c r="CB58" i="12" s="1"/>
  <c r="BV58" i="12"/>
  <c r="DC83" i="12"/>
  <c r="CS70" i="12"/>
  <c r="CO114" i="12"/>
  <c r="CP114" i="12" s="1"/>
  <c r="CJ114" i="12"/>
  <c r="BV50" i="12"/>
  <c r="CA50" i="12"/>
  <c r="CB50" i="12" s="1"/>
  <c r="CJ142" i="12"/>
  <c r="CO142" i="12"/>
  <c r="CP142" i="12" s="1"/>
  <c r="CA47" i="12"/>
  <c r="CB47" i="12" s="1"/>
  <c r="BV47" i="12"/>
  <c r="CV155" i="12"/>
  <c r="CW155" i="12" s="1"/>
  <c r="CS155" i="12"/>
  <c r="DC8" i="12"/>
  <c r="CA75" i="12"/>
  <c r="CB75" i="12" s="1"/>
  <c r="BV75" i="12"/>
  <c r="DB26" i="12"/>
  <c r="DJ26" i="12" s="1"/>
  <c r="CS44" i="12"/>
  <c r="CJ39" i="12"/>
  <c r="CO39" i="12"/>
  <c r="CP39" i="12" s="1"/>
  <c r="BV160" i="12"/>
  <c r="CA160" i="12"/>
  <c r="CB160" i="12" s="1"/>
  <c r="BV106" i="12"/>
  <c r="CA106" i="12"/>
  <c r="CB106" i="12" s="1"/>
  <c r="CA135" i="12"/>
  <c r="CB135" i="12" s="1"/>
  <c r="BV135" i="12"/>
  <c r="CJ127" i="12"/>
  <c r="CO127" i="12"/>
  <c r="CP127" i="12" s="1"/>
  <c r="DB22" i="12"/>
  <c r="DJ22" i="12" s="1"/>
  <c r="BV156" i="12"/>
  <c r="CA156" i="12"/>
  <c r="CB156" i="12" s="1"/>
  <c r="CV53" i="12"/>
  <c r="CW53" i="12" s="1"/>
  <c r="CS53" i="12"/>
  <c r="CA147" i="12"/>
  <c r="CB147" i="12" s="1"/>
  <c r="BV147" i="12"/>
  <c r="CS91" i="12"/>
  <c r="BV126" i="12"/>
  <c r="CA126" i="12"/>
  <c r="CB126" i="12" s="1"/>
  <c r="CS105" i="12"/>
  <c r="BV80" i="12"/>
  <c r="CA80" i="12"/>
  <c r="CB80" i="12" s="1"/>
  <c r="CV24" i="12"/>
  <c r="CW24" i="12" s="1"/>
  <c r="CS24" i="12"/>
  <c r="CS75" i="12"/>
  <c r="CS101" i="12"/>
  <c r="CS96" i="12"/>
  <c r="BV124" i="12"/>
  <c r="CA124" i="12"/>
  <c r="CB124" i="12" s="1"/>
  <c r="BV165" i="12"/>
  <c r="CA165" i="12"/>
  <c r="CB165" i="12" s="1"/>
  <c r="DB67" i="12"/>
  <c r="DJ67" i="12" s="1"/>
  <c r="DC109" i="12"/>
  <c r="BV26" i="12"/>
  <c r="CA26" i="12"/>
  <c r="CB26" i="12" s="1"/>
  <c r="CV94" i="12"/>
  <c r="CW94" i="12" s="1"/>
  <c r="CS94" i="12"/>
  <c r="CV157" i="12"/>
  <c r="CW157" i="12" s="1"/>
  <c r="CS157" i="12"/>
  <c r="CV11" i="12"/>
  <c r="CW11" i="12" s="1"/>
  <c r="CS11" i="12"/>
  <c r="CS129" i="12"/>
  <c r="CA141" i="12"/>
  <c r="CB141" i="12" s="1"/>
  <c r="BV141" i="12"/>
  <c r="CJ57" i="12"/>
  <c r="CO57" i="12"/>
  <c r="CP57" i="12" s="1"/>
  <c r="CA110" i="12"/>
  <c r="CB110" i="12" s="1"/>
  <c r="BV110" i="12"/>
  <c r="CO20" i="12"/>
  <c r="CP20" i="12" s="1"/>
  <c r="CJ20" i="12"/>
  <c r="CO13" i="12"/>
  <c r="CP13" i="12" s="1"/>
  <c r="CJ13" i="12"/>
  <c r="CJ117" i="12"/>
  <c r="CO117" i="12"/>
  <c r="CP117" i="12" s="1"/>
  <c r="CA77" i="12"/>
  <c r="CB77" i="12" s="1"/>
  <c r="BV77" i="12"/>
  <c r="CA127" i="12"/>
  <c r="CB127" i="12" s="1"/>
  <c r="BV127" i="12"/>
  <c r="DC50" i="12"/>
  <c r="CS67" i="12"/>
  <c r="CS40" i="12"/>
  <c r="BV140" i="12"/>
  <c r="CA140" i="12"/>
  <c r="CB140" i="12" s="1"/>
  <c r="CV62" i="12"/>
  <c r="CW62" i="12" s="1"/>
  <c r="CS62" i="12"/>
  <c r="DB143" i="12"/>
  <c r="DJ143" i="12" s="1"/>
  <c r="CA55" i="12"/>
  <c r="CB55" i="12" s="1"/>
  <c r="BV55" i="12"/>
  <c r="CV89" i="12"/>
  <c r="CW89" i="12" s="1"/>
  <c r="CS89" i="12"/>
  <c r="DB142" i="12"/>
  <c r="DJ142" i="12" s="1"/>
  <c r="CO64" i="12"/>
  <c r="CP64" i="12" s="1"/>
  <c r="CJ64" i="12"/>
  <c r="CJ126" i="12"/>
  <c r="CO126" i="12"/>
  <c r="CP126" i="12" s="1"/>
  <c r="DB159" i="12"/>
  <c r="DJ159" i="12" s="1"/>
  <c r="CO96" i="12"/>
  <c r="CP96" i="12" s="1"/>
  <c r="CJ96" i="12"/>
  <c r="CA45" i="12"/>
  <c r="CB45" i="12" s="1"/>
  <c r="BV45" i="12"/>
  <c r="DB101" i="12"/>
  <c r="DJ101" i="12" s="1"/>
  <c r="CO38" i="12"/>
  <c r="CP38" i="12" s="1"/>
  <c r="CJ38" i="12"/>
  <c r="BV116" i="12"/>
  <c r="CA116" i="12"/>
  <c r="CB116" i="12" s="1"/>
  <c r="CA41" i="12"/>
  <c r="CB41" i="12" s="1"/>
  <c r="BV41" i="12"/>
  <c r="CV118" i="12"/>
  <c r="CW118" i="12" s="1"/>
  <c r="CS118" i="12"/>
  <c r="DC97" i="12"/>
  <c r="CS125" i="12"/>
  <c r="CA49" i="12"/>
  <c r="CB49" i="12" s="1"/>
  <c r="BV49" i="12"/>
  <c r="CA134" i="12"/>
  <c r="CB134" i="12" s="1"/>
  <c r="BV134" i="12"/>
  <c r="CO30" i="12"/>
  <c r="CP30" i="12" s="1"/>
  <c r="CJ30" i="12"/>
  <c r="DB75" i="12"/>
  <c r="DJ75" i="12" s="1"/>
  <c r="CA101" i="12"/>
  <c r="CB101" i="12" s="1"/>
  <c r="BV101" i="12"/>
  <c r="DC127" i="12"/>
  <c r="CS143" i="12"/>
  <c r="DB63" i="12"/>
  <c r="DJ63" i="12" s="1"/>
  <c r="DB28" i="12"/>
  <c r="DJ28" i="12" s="1"/>
  <c r="CV20" i="12"/>
  <c r="CW20" i="12" s="1"/>
  <c r="CS20" i="12"/>
  <c r="DC146" i="12"/>
  <c r="CO87" i="12"/>
  <c r="CP87" i="12" s="1"/>
  <c r="CJ87" i="12"/>
  <c r="DB47" i="12"/>
  <c r="DJ47" i="12" s="1"/>
  <c r="CV36" i="12"/>
  <c r="CW36" i="12" s="1"/>
  <c r="CS36" i="12"/>
  <c r="CS63" i="12"/>
  <c r="CA111" i="12"/>
  <c r="CB111" i="12" s="1"/>
  <c r="BV111" i="12"/>
  <c r="DC68" i="12"/>
  <c r="CS28" i="12"/>
  <c r="CV32" i="12"/>
  <c r="CW32" i="12" s="1"/>
  <c r="CS32" i="12"/>
  <c r="DB84" i="12"/>
  <c r="DJ84" i="12" s="1"/>
  <c r="CO105" i="12"/>
  <c r="CP105" i="12" s="1"/>
  <c r="CJ105" i="12"/>
  <c r="BV70" i="12"/>
  <c r="CA70" i="12"/>
  <c r="CB70" i="12" s="1"/>
  <c r="CV90" i="12"/>
  <c r="CW90" i="12" s="1"/>
  <c r="CS90" i="12"/>
  <c r="DB141" i="12"/>
  <c r="DJ141" i="12" s="1"/>
  <c r="DC150" i="12"/>
  <c r="CS135" i="12"/>
  <c r="CJ59" i="12"/>
  <c r="CO59" i="12"/>
  <c r="CP59" i="12" s="1"/>
  <c r="DB9" i="12"/>
  <c r="DJ9" i="12" s="1"/>
  <c r="DB153" i="12"/>
  <c r="DJ153" i="12" s="1"/>
  <c r="CJ93" i="12"/>
  <c r="CO93" i="12"/>
  <c r="CP93" i="12" s="1"/>
  <c r="BV28" i="12"/>
  <c r="CA28" i="12"/>
  <c r="CB28" i="12" s="1"/>
  <c r="CS153" i="12"/>
  <c r="DC132" i="12"/>
  <c r="CO40" i="12"/>
  <c r="CP40" i="12" s="1"/>
  <c r="CJ40" i="12"/>
  <c r="CA95" i="12"/>
  <c r="CB95" i="12" s="1"/>
  <c r="BV95" i="12"/>
  <c r="BV148" i="12"/>
  <c r="CA148" i="12"/>
  <c r="CB148" i="12" s="1"/>
  <c r="DC164" i="12"/>
  <c r="CO99" i="12"/>
  <c r="CP99" i="12" s="1"/>
  <c r="CJ99" i="12"/>
  <c r="CA91" i="12"/>
  <c r="CB91" i="12" s="1"/>
  <c r="BV91" i="12"/>
  <c r="CS139" i="12"/>
  <c r="CS126" i="12"/>
  <c r="DC51" i="12"/>
  <c r="DC110" i="12"/>
  <c r="CJ162" i="12"/>
  <c r="CO162" i="12"/>
  <c r="CP162" i="12" s="1"/>
  <c r="CO9" i="12"/>
  <c r="CP9" i="12" s="1"/>
  <c r="CJ9" i="12"/>
  <c r="DC145" i="12"/>
  <c r="CA71" i="12"/>
  <c r="CB71" i="12" s="1"/>
  <c r="BV71" i="12"/>
  <c r="DB86" i="12"/>
  <c r="DJ86" i="12" s="1"/>
  <c r="CO12" i="12"/>
  <c r="CP12" i="12" s="1"/>
  <c r="CJ12" i="12"/>
  <c r="DC76" i="12"/>
  <c r="CS54" i="12"/>
  <c r="CJ113" i="12"/>
  <c r="CO113" i="12"/>
  <c r="CP113" i="12" s="1"/>
  <c r="DC149" i="12"/>
  <c r="DB5" i="12"/>
  <c r="DJ5" i="12" s="1"/>
  <c r="CS159" i="12"/>
  <c r="DC33" i="12"/>
  <c r="DB69" i="12"/>
  <c r="DJ69" i="12" s="1"/>
  <c r="CA129" i="12"/>
  <c r="CB129" i="12" s="1"/>
  <c r="BV129" i="12"/>
  <c r="CS5" i="12"/>
  <c r="BV146" i="12"/>
  <c r="CA146" i="12"/>
  <c r="CB146" i="12" s="1"/>
  <c r="DB6" i="12"/>
  <c r="DJ6" i="12" s="1"/>
  <c r="CO101" i="12"/>
  <c r="CP101" i="12" s="1"/>
  <c r="CJ101" i="12"/>
  <c r="CS84" i="12"/>
  <c r="CO2" i="12"/>
  <c r="CP2" i="12" s="1"/>
  <c r="CJ2" i="12"/>
  <c r="CU166" i="12"/>
  <c r="CV2" i="12"/>
  <c r="CW2" i="12" s="1"/>
  <c r="DF2" i="12"/>
  <c r="DE166" i="12"/>
  <c r="CS2" i="12"/>
  <c r="BU2" i="12"/>
  <c r="BU166" i="12" s="1"/>
  <c r="CC2" i="12"/>
  <c r="BT166" i="12"/>
  <c r="DC46" i="12" l="1"/>
  <c r="DC25" i="12"/>
  <c r="DC3" i="12"/>
  <c r="CV168" i="12"/>
  <c r="DC12" i="12"/>
  <c r="DC39" i="12"/>
  <c r="DC162" i="12"/>
  <c r="DC52" i="12"/>
  <c r="BU168" i="12"/>
  <c r="DC17" i="12"/>
  <c r="DC116" i="12"/>
  <c r="DC80" i="12"/>
  <c r="DC120" i="12"/>
  <c r="DC92" i="12"/>
  <c r="DC7" i="12"/>
  <c r="DC147" i="12"/>
  <c r="DC138" i="12"/>
  <c r="DC161" i="12"/>
  <c r="DC86" i="12"/>
  <c r="DC141" i="12"/>
  <c r="DC159" i="12"/>
  <c r="DC156" i="12"/>
  <c r="DC5" i="12"/>
  <c r="DC119" i="12"/>
  <c r="DC45" i="12"/>
  <c r="DC163" i="12"/>
  <c r="DC74" i="12"/>
  <c r="DC88" i="12"/>
  <c r="DC41" i="12"/>
  <c r="DC26" i="12"/>
  <c r="DC126" i="12"/>
  <c r="DC111" i="12"/>
  <c r="DC158" i="12"/>
  <c r="DC122" i="12"/>
  <c r="DC87" i="12"/>
  <c r="DC165" i="12"/>
  <c r="DC142" i="12"/>
  <c r="DC105" i="12"/>
  <c r="DC139" i="12"/>
  <c r="DC9" i="12"/>
  <c r="DC125" i="12"/>
  <c r="DC129" i="12"/>
  <c r="DB11" i="12"/>
  <c r="DJ11" i="12" s="1"/>
  <c r="DB32" i="12"/>
  <c r="DJ32" i="12" s="1"/>
  <c r="DB90" i="12"/>
  <c r="DJ90" i="12" s="1"/>
  <c r="DC47" i="12"/>
  <c r="DC28" i="12"/>
  <c r="DB118" i="12"/>
  <c r="DJ118" i="12" s="1"/>
  <c r="DB82" i="12"/>
  <c r="DJ82" i="12" s="1"/>
  <c r="DC44" i="12"/>
  <c r="DC148" i="12"/>
  <c r="DB35" i="12"/>
  <c r="DJ35" i="12" s="1"/>
  <c r="DB131" i="12"/>
  <c r="DJ131" i="12" s="1"/>
  <c r="DB123" i="12"/>
  <c r="DJ123" i="12" s="1"/>
  <c r="DB16" i="12"/>
  <c r="DJ16" i="12" s="1"/>
  <c r="DB37" i="12"/>
  <c r="DJ37" i="12" s="1"/>
  <c r="DB128" i="12"/>
  <c r="DJ128" i="12" s="1"/>
  <c r="DB107" i="12"/>
  <c r="DJ107" i="12" s="1"/>
  <c r="DB144" i="12"/>
  <c r="DJ144" i="12" s="1"/>
  <c r="DB85" i="12"/>
  <c r="DJ85" i="12" s="1"/>
  <c r="DC78" i="12"/>
  <c r="DC134" i="12"/>
  <c r="DC130" i="12"/>
  <c r="DB108" i="12"/>
  <c r="DJ108" i="12" s="1"/>
  <c r="DB15" i="12"/>
  <c r="DJ15" i="12" s="1"/>
  <c r="DB72" i="12"/>
  <c r="DJ72" i="12" s="1"/>
  <c r="DC71" i="12"/>
  <c r="DC54" i="12"/>
  <c r="DC96" i="12"/>
  <c r="DC55" i="12"/>
  <c r="DC102" i="12"/>
  <c r="DC124" i="12"/>
  <c r="DB103" i="12"/>
  <c r="DJ103" i="12" s="1"/>
  <c r="DB42" i="12"/>
  <c r="DJ42" i="12" s="1"/>
  <c r="DB113" i="12"/>
  <c r="DJ113" i="12" s="1"/>
  <c r="DC75" i="12"/>
  <c r="DB157" i="12"/>
  <c r="DJ157" i="12" s="1"/>
  <c r="DC58" i="12"/>
  <c r="DB65" i="12"/>
  <c r="DJ65" i="12" s="1"/>
  <c r="DB137" i="12"/>
  <c r="DJ137" i="12" s="1"/>
  <c r="DB24" i="12"/>
  <c r="DJ24" i="12" s="1"/>
  <c r="DB89" i="12"/>
  <c r="DJ89" i="12" s="1"/>
  <c r="DC69" i="12"/>
  <c r="DC101" i="12"/>
  <c r="DC67" i="12"/>
  <c r="DC38" i="12"/>
  <c r="DB14" i="12"/>
  <c r="DJ14" i="12" s="1"/>
  <c r="DC61" i="12"/>
  <c r="DB98" i="12"/>
  <c r="DJ98" i="12" s="1"/>
  <c r="DB19" i="12"/>
  <c r="DJ19" i="12" s="1"/>
  <c r="DC135" i="12"/>
  <c r="DC152" i="12"/>
  <c r="DC40" i="12"/>
  <c r="DC34" i="12"/>
  <c r="DB53" i="12"/>
  <c r="DJ53" i="12" s="1"/>
  <c r="DB155" i="12"/>
  <c r="DJ155" i="12" s="1"/>
  <c r="DB27" i="12"/>
  <c r="DJ27" i="12" s="1"/>
  <c r="DB62" i="12"/>
  <c r="DJ62" i="12" s="1"/>
  <c r="DB10" i="12"/>
  <c r="DJ10" i="12" s="1"/>
  <c r="DC70" i="12"/>
  <c r="DC91" i="12"/>
  <c r="DB136" i="12"/>
  <c r="DJ136" i="12" s="1"/>
  <c r="DC63" i="12"/>
  <c r="DC6" i="12"/>
  <c r="DB36" i="12"/>
  <c r="DJ36" i="12" s="1"/>
  <c r="DC22" i="12"/>
  <c r="DC153" i="12"/>
  <c r="DC84" i="12"/>
  <c r="DB20" i="12"/>
  <c r="DJ20" i="12" s="1"/>
  <c r="DC143" i="12"/>
  <c r="DB94" i="12"/>
  <c r="DJ94" i="12" s="1"/>
  <c r="DC59" i="12"/>
  <c r="DB99" i="12"/>
  <c r="DJ99" i="12" s="1"/>
  <c r="DB30" i="12"/>
  <c r="DJ30" i="12" s="1"/>
  <c r="DB64" i="12"/>
  <c r="DJ64" i="12" s="1"/>
  <c r="DC140" i="12"/>
  <c r="DB93" i="12"/>
  <c r="DJ93" i="12" s="1"/>
  <c r="DC117" i="12"/>
  <c r="DC106" i="12"/>
  <c r="DB112" i="12"/>
  <c r="DJ112" i="12" s="1"/>
  <c r="DB56" i="12"/>
  <c r="DJ56" i="12" s="1"/>
  <c r="DC100" i="12"/>
  <c r="CL168" i="12"/>
  <c r="DB2" i="12"/>
  <c r="DJ2" i="12" s="1"/>
  <c r="CV166" i="12"/>
  <c r="CV167" i="12" s="1"/>
  <c r="DG2" i="12"/>
  <c r="DF166" i="12"/>
  <c r="BV2" i="12"/>
  <c r="CA2" i="12"/>
  <c r="CB2" i="12" s="1"/>
  <c r="CS166" i="12"/>
  <c r="DC155" i="12" l="1"/>
  <c r="DC36" i="12"/>
  <c r="DC94" i="12"/>
  <c r="DC27" i="12"/>
  <c r="DC136" i="12"/>
  <c r="DC157" i="12"/>
  <c r="DC90" i="12"/>
  <c r="DC42" i="12"/>
  <c r="DC15" i="12"/>
  <c r="DC82" i="12"/>
  <c r="DC144" i="12"/>
  <c r="DC35" i="12"/>
  <c r="DC11" i="12"/>
  <c r="DC65" i="12"/>
  <c r="DC19" i="12"/>
  <c r="DC113" i="12"/>
  <c r="DC72" i="12"/>
  <c r="DC64" i="12"/>
  <c r="DC14" i="12"/>
  <c r="DC131" i="12"/>
  <c r="DC62" i="12"/>
  <c r="DC30" i="12"/>
  <c r="DC85" i="12"/>
  <c r="DC93" i="12"/>
  <c r="DC107" i="12"/>
  <c r="DC32" i="12"/>
  <c r="DC128" i="12"/>
  <c r="DC20" i="12"/>
  <c r="DC123" i="12"/>
  <c r="DC24" i="12"/>
  <c r="DC53" i="12"/>
  <c r="DC16" i="12"/>
  <c r="DC118" i="12"/>
  <c r="DC98" i="12"/>
  <c r="DC56" i="12"/>
  <c r="DC10" i="12"/>
  <c r="DC89" i="12"/>
  <c r="DC137" i="12"/>
  <c r="DC108" i="12"/>
  <c r="DC112" i="12"/>
  <c r="DC99" i="12"/>
  <c r="DC103" i="12"/>
  <c r="DC37" i="12"/>
  <c r="DG166" i="12"/>
  <c r="DC2" i="12"/>
  <c r="DH80" i="12" l="1"/>
  <c r="DI80" i="12" s="1"/>
  <c r="DK80" i="12" s="1"/>
  <c r="DH120" i="12"/>
  <c r="DI120" i="12" s="1"/>
  <c r="DK120" i="12" s="1"/>
  <c r="DH21" i="12"/>
  <c r="DI21" i="12" s="1"/>
  <c r="DK21" i="12" s="1"/>
  <c r="DH149" i="12"/>
  <c r="DI149" i="12" s="1"/>
  <c r="DK149" i="12" s="1"/>
  <c r="DH154" i="12"/>
  <c r="DI154" i="12" s="1"/>
  <c r="DK154" i="12" s="1"/>
  <c r="DH116" i="12"/>
  <c r="DI116" i="12" s="1"/>
  <c r="DK116" i="12" s="1"/>
  <c r="DH68" i="12"/>
  <c r="DI68" i="12" s="1"/>
  <c r="DK68" i="12" s="1"/>
  <c r="DH147" i="12"/>
  <c r="DI147" i="12" s="1"/>
  <c r="DK147" i="12" s="1"/>
  <c r="DH115" i="12"/>
  <c r="DI115" i="12" s="1"/>
  <c r="DK115" i="12" s="1"/>
  <c r="DH46" i="12"/>
  <c r="DI46" i="12" s="1"/>
  <c r="DK46" i="12" s="1"/>
  <c r="DH43" i="12"/>
  <c r="DI43" i="12" s="1"/>
  <c r="DK43" i="12" s="1"/>
  <c r="DH51" i="12"/>
  <c r="DI51" i="12" s="1"/>
  <c r="DK51" i="12" s="1"/>
  <c r="DH150" i="12"/>
  <c r="DI150" i="12" s="1"/>
  <c r="DK150" i="12" s="1"/>
  <c r="DH81" i="12"/>
  <c r="DI81" i="12" s="1"/>
  <c r="DK81" i="12" s="1"/>
  <c r="DH88" i="12"/>
  <c r="DI88" i="12" s="1"/>
  <c r="DK88" i="12" s="1"/>
  <c r="DH92" i="12"/>
  <c r="DI92" i="12" s="1"/>
  <c r="DK92" i="12" s="1"/>
  <c r="DH57" i="12"/>
  <c r="DI57" i="12" s="1"/>
  <c r="DK57" i="12" s="1"/>
  <c r="DH109" i="12"/>
  <c r="DI109" i="12" s="1"/>
  <c r="DK109" i="12" s="1"/>
  <c r="DH39" i="12"/>
  <c r="DI39" i="12" s="1"/>
  <c r="DK39" i="12" s="1"/>
  <c r="DH121" i="12"/>
  <c r="DI121" i="12" s="1"/>
  <c r="DK121" i="12" s="1"/>
  <c r="DH138" i="12"/>
  <c r="DI138" i="12" s="1"/>
  <c r="DK138" i="12" s="1"/>
  <c r="DH164" i="12"/>
  <c r="DI164" i="12" s="1"/>
  <c r="DK164" i="12" s="1"/>
  <c r="DH66" i="12"/>
  <c r="DI66" i="12" s="1"/>
  <c r="DK66" i="12" s="1"/>
  <c r="DH161" i="12"/>
  <c r="DI161" i="12" s="1"/>
  <c r="DK161" i="12" s="1"/>
  <c r="DH7" i="12"/>
  <c r="DI7" i="12" s="1"/>
  <c r="DK7" i="12" s="1"/>
  <c r="DH18" i="12"/>
  <c r="DI18" i="12" s="1"/>
  <c r="DK18" i="12" s="1"/>
  <c r="DH146" i="12"/>
  <c r="DI146" i="12" s="1"/>
  <c r="DK146" i="12" s="1"/>
  <c r="DH95" i="12"/>
  <c r="DI95" i="12" s="1"/>
  <c r="DK95" i="12" s="1"/>
  <c r="DH97" i="12"/>
  <c r="DI97" i="12" s="1"/>
  <c r="DK97" i="12" s="1"/>
  <c r="DH110" i="12"/>
  <c r="DI110" i="12" s="1"/>
  <c r="DK110" i="12" s="1"/>
  <c r="DH33" i="12"/>
  <c r="DI33" i="12" s="1"/>
  <c r="DK33" i="12" s="1"/>
  <c r="DH74" i="12"/>
  <c r="DI74" i="12" s="1"/>
  <c r="DK74" i="12" s="1"/>
  <c r="DH104" i="12"/>
  <c r="DI104" i="12" s="1"/>
  <c r="DK104" i="12" s="1"/>
  <c r="DH48" i="12"/>
  <c r="DI48" i="12" s="1"/>
  <c r="DK48" i="12" s="1"/>
  <c r="DH31" i="12"/>
  <c r="DI31" i="12" s="1"/>
  <c r="DK31" i="12" s="1"/>
  <c r="DH160" i="12"/>
  <c r="DI160" i="12" s="1"/>
  <c r="DK160" i="12" s="1"/>
  <c r="DH76" i="12"/>
  <c r="DI76" i="12" s="1"/>
  <c r="DK76" i="12" s="1"/>
  <c r="DH23" i="12"/>
  <c r="DI23" i="12" s="1"/>
  <c r="DK23" i="12" s="1"/>
  <c r="DH79" i="12"/>
  <c r="DI79" i="12" s="1"/>
  <c r="DK79" i="12" s="1"/>
  <c r="DH49" i="12"/>
  <c r="DI49" i="12" s="1"/>
  <c r="DK49" i="12" s="1"/>
  <c r="DH17" i="12"/>
  <c r="DI17" i="12" s="1"/>
  <c r="DK17" i="12" s="1"/>
  <c r="DH151" i="12"/>
  <c r="DI151" i="12" s="1"/>
  <c r="DK151" i="12" s="1"/>
  <c r="DH73" i="12"/>
  <c r="DI73" i="12" s="1"/>
  <c r="DK73" i="12" s="1"/>
  <c r="DH133" i="12"/>
  <c r="DI133" i="12" s="1"/>
  <c r="DK133" i="12" s="1"/>
  <c r="DH162" i="12"/>
  <c r="DI162" i="12" s="1"/>
  <c r="DK162" i="12" s="1"/>
  <c r="DH50" i="12"/>
  <c r="DI50" i="12" s="1"/>
  <c r="DK50" i="12" s="1"/>
  <c r="DH145" i="12"/>
  <c r="DI145" i="12" s="1"/>
  <c r="DK145" i="12" s="1"/>
  <c r="DH13" i="12"/>
  <c r="DI13" i="12" s="1"/>
  <c r="DK13" i="12" s="1"/>
  <c r="DH83" i="12"/>
  <c r="DI83" i="12" s="1"/>
  <c r="DK83" i="12" s="1"/>
  <c r="DH29" i="12"/>
  <c r="DI29" i="12" s="1"/>
  <c r="DK29" i="12" s="1"/>
  <c r="DH12" i="12"/>
  <c r="DI12" i="12" s="1"/>
  <c r="DK12" i="12" s="1"/>
  <c r="DH60" i="12"/>
  <c r="DI60" i="12" s="1"/>
  <c r="DK60" i="12" s="1"/>
  <c r="DH25" i="12"/>
  <c r="DI25" i="12" s="1"/>
  <c r="DK25" i="12" s="1"/>
  <c r="DH119" i="12"/>
  <c r="DI119" i="12" s="1"/>
  <c r="DK119" i="12" s="1"/>
  <c r="DH132" i="12"/>
  <c r="DI132" i="12" s="1"/>
  <c r="DK132" i="12" s="1"/>
  <c r="DH77" i="12"/>
  <c r="DI77" i="12" s="1"/>
  <c r="DK77" i="12" s="1"/>
  <c r="DH127" i="12"/>
  <c r="DI127" i="12" s="1"/>
  <c r="DK127" i="12" s="1"/>
  <c r="DH114" i="12"/>
  <c r="DI114" i="12" s="1"/>
  <c r="DK114" i="12" s="1"/>
  <c r="DH3" i="12"/>
  <c r="DI3" i="12" s="1"/>
  <c r="DK3" i="12" s="1"/>
  <c r="DH4" i="12"/>
  <c r="DI4" i="12" s="1"/>
  <c r="DK4" i="12" s="1"/>
  <c r="DH8" i="12"/>
  <c r="DI8" i="12" s="1"/>
  <c r="DK8" i="12" s="1"/>
  <c r="DH52" i="12"/>
  <c r="DI52" i="12" s="1"/>
  <c r="DK52" i="12" s="1"/>
  <c r="DH9" i="12"/>
  <c r="DI9" i="12" s="1"/>
  <c r="DK9" i="12" s="1"/>
  <c r="DH113" i="12"/>
  <c r="DI113" i="12" s="1"/>
  <c r="DK113" i="12" s="1"/>
  <c r="DH44" i="12"/>
  <c r="DI44" i="12" s="1"/>
  <c r="DK44" i="12" s="1"/>
  <c r="DH15" i="12"/>
  <c r="DI15" i="12" s="1"/>
  <c r="DK15" i="12" s="1"/>
  <c r="DH89" i="12"/>
  <c r="DI89" i="12" s="1"/>
  <c r="DK89" i="12" s="1"/>
  <c r="DH87" i="12"/>
  <c r="DI87" i="12" s="1"/>
  <c r="DK87" i="12" s="1"/>
  <c r="DH41" i="12"/>
  <c r="DI41" i="12" s="1"/>
  <c r="DK41" i="12" s="1"/>
  <c r="DH67" i="12"/>
  <c r="DI67" i="12" s="1"/>
  <c r="DK67" i="12" s="1"/>
  <c r="DH61" i="12"/>
  <c r="DI61" i="12" s="1"/>
  <c r="DK61" i="12" s="1"/>
  <c r="DH54" i="12"/>
  <c r="DI54" i="12" s="1"/>
  <c r="DK54" i="12" s="1"/>
  <c r="DH94" i="12"/>
  <c r="DI94" i="12" s="1"/>
  <c r="DK94" i="12" s="1"/>
  <c r="DH20" i="12"/>
  <c r="DI20" i="12" s="1"/>
  <c r="DK20" i="12" s="1"/>
  <c r="DH103" i="12"/>
  <c r="DI103" i="12" s="1"/>
  <c r="DK103" i="12" s="1"/>
  <c r="DH72" i="12"/>
  <c r="DI72" i="12" s="1"/>
  <c r="DK72" i="12" s="1"/>
  <c r="DH35" i="12"/>
  <c r="DI35" i="12" s="1"/>
  <c r="DK35" i="12" s="1"/>
  <c r="DH157" i="12"/>
  <c r="DI157" i="12" s="1"/>
  <c r="DK157" i="12" s="1"/>
  <c r="DH153" i="12"/>
  <c r="DI153" i="12" s="1"/>
  <c r="DK153" i="12" s="1"/>
  <c r="DH78" i="12"/>
  <c r="DI78" i="12" s="1"/>
  <c r="DK78" i="12" s="1"/>
  <c r="DH118" i="12"/>
  <c r="DI118" i="12" s="1"/>
  <c r="DK118" i="12" s="1"/>
  <c r="DH142" i="12"/>
  <c r="DI142" i="12" s="1"/>
  <c r="DK142" i="12" s="1"/>
  <c r="DH152" i="12"/>
  <c r="DI152" i="12" s="1"/>
  <c r="DK152" i="12" s="1"/>
  <c r="DH163" i="12"/>
  <c r="DI163" i="12" s="1"/>
  <c r="DK163" i="12" s="1"/>
  <c r="DH34" i="12"/>
  <c r="DI34" i="12" s="1"/>
  <c r="DK34" i="12" s="1"/>
  <c r="DH90" i="12"/>
  <c r="DI90" i="12" s="1"/>
  <c r="DK90" i="12" s="1"/>
  <c r="DH155" i="12"/>
  <c r="DI155" i="12" s="1"/>
  <c r="DK155" i="12" s="1"/>
  <c r="DH11" i="12"/>
  <c r="DI11" i="12" s="1"/>
  <c r="DK11" i="12" s="1"/>
  <c r="DH159" i="12"/>
  <c r="DI159" i="12" s="1"/>
  <c r="DK159" i="12" s="1"/>
  <c r="DH47" i="12"/>
  <c r="DI47" i="12" s="1"/>
  <c r="DK47" i="12" s="1"/>
  <c r="DH165" i="12"/>
  <c r="DI165" i="12" s="1"/>
  <c r="DK165" i="12" s="1"/>
  <c r="DH75" i="12"/>
  <c r="DI75" i="12" s="1"/>
  <c r="DK75" i="12" s="1"/>
  <c r="DH105" i="12"/>
  <c r="DI105" i="12" s="1"/>
  <c r="DK105" i="12" s="1"/>
  <c r="DH37" i="12"/>
  <c r="DI37" i="12" s="1"/>
  <c r="DK37" i="12" s="1"/>
  <c r="DH63" i="12"/>
  <c r="DI63" i="12" s="1"/>
  <c r="DK63" i="12" s="1"/>
  <c r="DH85" i="12"/>
  <c r="DI85" i="12" s="1"/>
  <c r="DK85" i="12" s="1"/>
  <c r="DH143" i="12"/>
  <c r="DI143" i="12" s="1"/>
  <c r="DK143" i="12" s="1"/>
  <c r="DH62" i="12"/>
  <c r="DI62" i="12" s="1"/>
  <c r="DK62" i="12" s="1"/>
  <c r="DH112" i="12"/>
  <c r="DI112" i="12" s="1"/>
  <c r="DK112" i="12" s="1"/>
  <c r="DH136" i="12"/>
  <c r="DI136" i="12" s="1"/>
  <c r="DK136" i="12" s="1"/>
  <c r="DH139" i="12"/>
  <c r="DI139" i="12" s="1"/>
  <c r="DK139" i="12" s="1"/>
  <c r="DH140" i="12"/>
  <c r="DI140" i="12" s="1"/>
  <c r="DK140" i="12" s="1"/>
  <c r="DH148" i="12"/>
  <c r="DI148" i="12" s="1"/>
  <c r="DK148" i="12" s="1"/>
  <c r="DH53" i="12"/>
  <c r="DI53" i="12" s="1"/>
  <c r="DK53" i="12" s="1"/>
  <c r="DH30" i="12"/>
  <c r="DI30" i="12" s="1"/>
  <c r="DK30" i="12" s="1"/>
  <c r="DH28" i="12"/>
  <c r="DI28" i="12" s="1"/>
  <c r="DK28" i="12" s="1"/>
  <c r="DH19" i="12"/>
  <c r="DI19" i="12" s="1"/>
  <c r="DK19" i="12" s="1"/>
  <c r="DH106" i="12"/>
  <c r="DI106" i="12" s="1"/>
  <c r="DK106" i="12" s="1"/>
  <c r="DH65" i="12"/>
  <c r="DI65" i="12" s="1"/>
  <c r="DK65" i="12" s="1"/>
  <c r="DH38" i="12"/>
  <c r="DI38" i="12" s="1"/>
  <c r="DK38" i="12" s="1"/>
  <c r="DH10" i="12"/>
  <c r="DI10" i="12" s="1"/>
  <c r="DK10" i="12" s="1"/>
  <c r="DH82" i="12"/>
  <c r="DI82" i="12" s="1"/>
  <c r="DK82" i="12" s="1"/>
  <c r="DH40" i="12"/>
  <c r="DI40" i="12" s="1"/>
  <c r="DK40" i="12" s="1"/>
  <c r="DH59" i="12"/>
  <c r="DI59" i="12" s="1"/>
  <c r="DK59" i="12" s="1"/>
  <c r="DH98" i="12"/>
  <c r="DI98" i="12" s="1"/>
  <c r="DK98" i="12" s="1"/>
  <c r="DH27" i="12"/>
  <c r="DI27" i="12" s="1"/>
  <c r="DK27" i="12" s="1"/>
  <c r="DH56" i="12"/>
  <c r="DI56" i="12" s="1"/>
  <c r="DK56" i="12" s="1"/>
  <c r="DH96" i="12"/>
  <c r="DI96" i="12" s="1"/>
  <c r="DK96" i="12" s="1"/>
  <c r="DH101" i="12"/>
  <c r="DI101" i="12" s="1"/>
  <c r="DK101" i="12" s="1"/>
  <c r="DH64" i="12"/>
  <c r="DI64" i="12" s="1"/>
  <c r="DK64" i="12" s="1"/>
  <c r="DH156" i="12"/>
  <c r="DI156" i="12" s="1"/>
  <c r="DK156" i="12" s="1"/>
  <c r="DH71" i="12"/>
  <c r="DI71" i="12" s="1"/>
  <c r="DK71" i="12" s="1"/>
  <c r="DH144" i="12"/>
  <c r="DI144" i="12" s="1"/>
  <c r="DK144" i="12" s="1"/>
  <c r="DH5" i="12"/>
  <c r="DI5" i="12" s="1"/>
  <c r="DK5" i="12" s="1"/>
  <c r="DH130" i="12"/>
  <c r="DI130" i="12" s="1"/>
  <c r="DK130" i="12" s="1"/>
  <c r="DH134" i="12"/>
  <c r="DI134" i="12" s="1"/>
  <c r="DK134" i="12" s="1"/>
  <c r="DH93" i="12"/>
  <c r="DI93" i="12" s="1"/>
  <c r="DK93" i="12" s="1"/>
  <c r="DH129" i="12"/>
  <c r="DI129" i="12" s="1"/>
  <c r="DK129" i="12" s="1"/>
  <c r="DH128" i="12"/>
  <c r="DI128" i="12" s="1"/>
  <c r="DK128" i="12" s="1"/>
  <c r="DH26" i="12"/>
  <c r="DI26" i="12" s="1"/>
  <c r="DK26" i="12" s="1"/>
  <c r="DH69" i="12"/>
  <c r="DI69" i="12" s="1"/>
  <c r="DK69" i="12" s="1"/>
  <c r="DH117" i="12"/>
  <c r="DI117" i="12" s="1"/>
  <c r="DK117" i="12" s="1"/>
  <c r="DH6" i="12"/>
  <c r="DI6" i="12" s="1"/>
  <c r="DK6" i="12" s="1"/>
  <c r="DH124" i="12"/>
  <c r="DI124" i="12" s="1"/>
  <c r="DK124" i="12" s="1"/>
  <c r="DH158" i="12"/>
  <c r="DI158" i="12" s="1"/>
  <c r="DK158" i="12" s="1"/>
  <c r="DH122" i="12"/>
  <c r="DI122" i="12" s="1"/>
  <c r="DK122" i="12" s="1"/>
  <c r="DH91" i="12"/>
  <c r="DI91" i="12" s="1"/>
  <c r="DK91" i="12" s="1"/>
  <c r="DH70" i="12"/>
  <c r="DI70" i="12" s="1"/>
  <c r="DK70" i="12" s="1"/>
  <c r="DH100" i="12"/>
  <c r="DI100" i="12" s="1"/>
  <c r="DK100" i="12" s="1"/>
  <c r="DH137" i="12"/>
  <c r="DI137" i="12" s="1"/>
  <c r="DK137" i="12" s="1"/>
  <c r="DH14" i="12"/>
  <c r="DI14" i="12" s="1"/>
  <c r="DK14" i="12" s="1"/>
  <c r="DH107" i="12"/>
  <c r="DI107" i="12" s="1"/>
  <c r="DK107" i="12" s="1"/>
  <c r="DH126" i="12"/>
  <c r="DI126" i="12" s="1"/>
  <c r="DK126" i="12" s="1"/>
  <c r="DH86" i="12"/>
  <c r="DI86" i="12" s="1"/>
  <c r="DK86" i="12" s="1"/>
  <c r="DH45" i="12"/>
  <c r="DI45" i="12" s="1"/>
  <c r="DK45" i="12" s="1"/>
  <c r="DH42" i="12"/>
  <c r="DI42" i="12" s="1"/>
  <c r="DK42" i="12" s="1"/>
  <c r="DH111" i="12"/>
  <c r="DI111" i="12" s="1"/>
  <c r="DK111" i="12" s="1"/>
  <c r="DH55" i="12"/>
  <c r="DI55" i="12" s="1"/>
  <c r="DK55" i="12" s="1"/>
  <c r="DH135" i="12"/>
  <c r="DI135" i="12" s="1"/>
  <c r="DK135" i="12" s="1"/>
  <c r="DH123" i="12"/>
  <c r="DI123" i="12" s="1"/>
  <c r="DK123" i="12" s="1"/>
  <c r="DH58" i="12"/>
  <c r="DI58" i="12" s="1"/>
  <c r="DK58" i="12" s="1"/>
  <c r="DH16" i="12"/>
  <c r="DI16" i="12" s="1"/>
  <c r="DK16" i="12" s="1"/>
  <c r="DH22" i="12"/>
  <c r="DI22" i="12" s="1"/>
  <c r="DK22" i="12" s="1"/>
  <c r="DH84" i="12"/>
  <c r="DI84" i="12" s="1"/>
  <c r="DK84" i="12" s="1"/>
  <c r="DH141" i="12"/>
  <c r="DI141" i="12" s="1"/>
  <c r="DK141" i="12" s="1"/>
  <c r="DH108" i="12"/>
  <c r="DI108" i="12" s="1"/>
  <c r="DK108" i="12" s="1"/>
  <c r="DH102" i="12"/>
  <c r="DI102" i="12" s="1"/>
  <c r="DK102" i="12" s="1"/>
  <c r="DH32" i="12"/>
  <c r="DI32" i="12" s="1"/>
  <c r="DK32" i="12" s="1"/>
  <c r="DH24" i="12"/>
  <c r="DI24" i="12" s="1"/>
  <c r="DK24" i="12" s="1"/>
  <c r="DH125" i="12"/>
  <c r="DI125" i="12" s="1"/>
  <c r="DK125" i="12" s="1"/>
  <c r="DH131" i="12"/>
  <c r="DI131" i="12" s="1"/>
  <c r="DK131" i="12" s="1"/>
  <c r="DH99" i="12"/>
  <c r="DI99" i="12" s="1"/>
  <c r="DK99" i="12" s="1"/>
  <c r="DH36" i="12"/>
  <c r="DI36" i="12" s="1"/>
  <c r="DK36" i="12" s="1"/>
  <c r="DH2" i="12"/>
  <c r="DI2" i="12" l="1"/>
  <c r="DH166" i="12"/>
  <c r="DK2" i="12" l="1"/>
  <c r="DI166" i="12"/>
</calcChain>
</file>

<file path=xl/sharedStrings.xml><?xml version="1.0" encoding="utf-8"?>
<sst xmlns="http://schemas.openxmlformats.org/spreadsheetml/2006/main" count="335" uniqueCount="332">
  <si>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</si>
  <si>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</si>
  <si>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</si>
  <si>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</si>
  <si>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</si>
  <si>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</si>
  <si>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</si>
  <si>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</si>
  <si>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</si>
  <si>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</si>
  <si>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</si>
  <si>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</si>
  <si>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</si>
  <si>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</si>
  <si>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</si>
  <si>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</si>
  <si>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</si>
  <si>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</si>
  <si>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</si>
  <si>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</si>
  <si>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</si>
  <si>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</si>
  <si>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</si>
  <si>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</si>
  <si>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</si>
  <si>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</si>
  <si>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fair_value_mult</t>
  </si>
  <si>
    <t>drop</t>
  </si>
  <si>
    <t>climb</t>
  </si>
  <si>
    <t>geomean</t>
  </si>
  <si>
    <t>score</t>
  </si>
  <si>
    <t>statusAdj</t>
  </si>
  <si>
    <t>sharpe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</si>
  <si>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</si>
  <si>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</si>
  <si>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</si>
  <si>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</si>
  <si>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</si>
  <si>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</si>
  <si>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</si>
  <si>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</si>
  <si>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</si>
  <si>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</si>
  <si>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</si>
  <si>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</si>
  <si>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</si>
  <si>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</si>
  <si>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</si>
  <si>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yestDir</t>
  </si>
  <si>
    <t>401k</t>
  </si>
  <si>
    <t>TD</t>
  </si>
  <si>
    <t>TDTarget</t>
  </si>
  <si>
    <t>TDDiff</t>
  </si>
  <si>
    <t>price</t>
  </si>
  <si>
    <t>Amt In</t>
  </si>
  <si>
    <t>portion_self_managed</t>
  </si>
  <si>
    <t>in_self_managed</t>
  </si>
  <si>
    <t>portionNormSelfManaged</t>
  </si>
  <si>
    <t>Self-Managed</t>
  </si>
  <si>
    <t>nShrs</t>
  </si>
  <si>
    <t>currentlyActive</t>
  </si>
  <si>
    <t>statusAdj2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</si>
  <si>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</si>
  <si>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</si>
  <si>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</si>
  <si>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</si>
  <si>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</si>
  <si>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</si>
  <si>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</si>
  <si>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OR</t>
  </si>
  <si>
    <t>RED/GREEN</t>
  </si>
  <si>
    <t>nSharesET</t>
  </si>
  <si>
    <t>PctTargET</t>
  </si>
  <si>
    <t>nSharesFid</t>
  </si>
  <si>
    <t>pctTargFid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</si>
  <si>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</si>
  <si>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</si>
  <si>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</si>
  <si>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</si>
  <si>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</si>
  <si>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</si>
  <si>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</si>
  <si>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</si>
  <si>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</si>
  <si>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</si>
  <si>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</si>
  <si>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</si>
  <si>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</si>
  <si>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</si>
  <si>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</si>
  <si>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</si>
  <si>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</si>
  <si>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</si>
  <si>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</si>
  <si>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</si>
  <si>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</si>
  <si>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</si>
  <si>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</si>
  <si>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</si>
  <si>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</si>
  <si>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</si>
  <si>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</si>
  <si>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</si>
  <si>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</si>
  <si>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</si>
  <si>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</si>
  <si>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</si>
  <si>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</si>
  <si>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</si>
  <si>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</si>
  <si>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</si>
  <si>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</si>
  <si>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</si>
  <si>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</si>
  <si>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</si>
  <si>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</si>
  <si>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</si>
  <si>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</si>
  <si>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</si>
  <si>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</si>
  <si>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</si>
  <si>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</si>
  <si>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</si>
  <si>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</si>
  <si>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</si>
  <si>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</si>
  <si>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</si>
  <si>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</si>
  <si>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</si>
  <si>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</si>
  <si>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</si>
  <si>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</si>
  <si>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</si>
  <si>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</si>
  <si>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</si>
  <si>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</si>
  <si>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</si>
  <si>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</si>
  <si>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</si>
  <si>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</si>
  <si>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</si>
  <si>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</si>
  <si>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</si>
  <si>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</si>
  <si>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</si>
  <si>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</si>
  <si>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</si>
  <si>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</si>
  <si>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</si>
  <si>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</si>
  <si>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</si>
  <si>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</si>
  <si>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</si>
  <si>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</si>
  <si>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</si>
  <si>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</si>
  <si>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</si>
  <si>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</si>
  <si>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</si>
  <si>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</si>
  <si>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</si>
  <si>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</si>
  <si>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</si>
  <si>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</si>
  <si>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</si>
  <si>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</si>
  <si>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</si>
  <si>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</si>
  <si>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</si>
  <si>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</si>
  <si>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</si>
  <si>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</si>
  <si>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</si>
  <si>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</si>
  <si>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</si>
  <si>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</si>
  <si>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LFMD</t>
  </si>
  <si>
    <t>PETV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</si>
  <si>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</si>
  <si>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</si>
  <si>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</si>
  <si>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</si>
  <si>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</si>
  <si>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</si>
  <si>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</si>
  <si>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</si>
  <si>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</si>
  <si>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</si>
  <si>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</si>
  <si>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</si>
  <si>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</si>
  <si>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</si>
  <si>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</si>
  <si>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</si>
  <si>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</si>
  <si>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DMIRA</t>
  </si>
  <si>
    <t>PTON</t>
  </si>
  <si>
    <t>https://drive.google.com/drive/folders/11wGnpuH3ZcG_6yy3OCOXjwJdiobPGCqX</t>
  </si>
  <si>
    <t>DYAI</t>
  </si>
  <si>
    <t>HMY</t>
  </si>
  <si>
    <t>statCopy</t>
  </si>
  <si>
    <t>BTTR</t>
  </si>
  <si>
    <t>MOBQ</t>
  </si>
  <si>
    <t>CTGO</t>
  </si>
  <si>
    <t>RMD</t>
  </si>
  <si>
    <t>Owned</t>
  </si>
  <si>
    <t>FKWL</t>
  </si>
  <si>
    <t>CEF</t>
  </si>
  <si>
    <t>CENN</t>
  </si>
  <si>
    <t>RVYL</t>
  </si>
  <si>
    <t>ACN</t>
  </si>
  <si>
    <t>TSCO</t>
  </si>
  <si>
    <t>CGAU</t>
  </si>
  <si>
    <t>HNRG</t>
  </si>
  <si>
    <t>AGI</t>
  </si>
  <si>
    <t>GCBC</t>
  </si>
  <si>
    <t>IDR</t>
  </si>
  <si>
    <t>MTA</t>
  </si>
  <si>
    <t>MA</t>
  </si>
  <si>
    <t>NET</t>
  </si>
  <si>
    <t>SBUX</t>
  </si>
  <si>
    <t>ZEST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</si>
  <si>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</si>
  <si>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</si>
  <si>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</si>
  <si>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</si>
  <si>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</si>
  <si>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</si>
  <si>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</si>
  <si>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</si>
  <si>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</si>
  <si>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</si>
  <si>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COOP</t>
  </si>
  <si>
    <t>DQ</t>
  </si>
  <si>
    <t>neach</t>
  </si>
  <si>
    <t>BRTX</t>
  </si>
  <si>
    <t>ESOA</t>
  </si>
  <si>
    <t>NOW</t>
  </si>
  <si>
    <t>TMUS</t>
  </si>
  <si>
    <t>DGX</t>
  </si>
  <si>
    <t>rsiWt</t>
  </si>
  <si>
    <t>Amt</t>
  </si>
  <si>
    <t>Amt in RSI</t>
  </si>
  <si>
    <t>rsiDollarsTarget</t>
  </si>
  <si>
    <t>ddiff</t>
  </si>
  <si>
    <t>rsiWtN</t>
  </si>
  <si>
    <t>shWtPos</t>
  </si>
  <si>
    <t>shWNorm</t>
  </si>
  <si>
    <t>rsiShNorm</t>
  </si>
  <si>
    <t>pctDiff</t>
  </si>
  <si>
    <t>SAND</t>
  </si>
  <si>
    <t>WRN</t>
  </si>
  <si>
    <t>EA</t>
  </si>
  <si>
    <t>LPLA</t>
  </si>
  <si>
    <t>rsiDollarsIn</t>
  </si>
  <si>
    <t>APPS</t>
  </si>
  <si>
    <t>UI</t>
  </si>
  <si>
    <t>ZBRA</t>
  </si>
  <si>
    <t>TTC</t>
  </si>
  <si>
    <t>EPSN</t>
  </si>
  <si>
    <t>GTLS</t>
  </si>
  <si>
    <t>status</t>
  </si>
  <si>
    <t>buy_pt_up_p50</t>
  </si>
  <si>
    <t>buy_pt_up_p95</t>
  </si>
  <si>
    <t>buy_pt_down_p50</t>
  </si>
  <si>
    <t>buy_pt_down_p95</t>
  </si>
  <si>
    <t>sell_pt_up_p50</t>
  </si>
  <si>
    <t>sell_pt_up_p95</t>
  </si>
  <si>
    <t>sell_pt_down_p50</t>
  </si>
  <si>
    <t>sell_pt_down_p95</t>
  </si>
  <si>
    <t>buy_pt_up_p30</t>
  </si>
  <si>
    <t>buy_pt_up_p40</t>
  </si>
  <si>
    <t>buy_pt_up_p61</t>
  </si>
  <si>
    <t>buy_pt_up_p73</t>
  </si>
  <si>
    <t>buy_pt_up_p84</t>
  </si>
  <si>
    <t>buy_pt_down_p30</t>
  </si>
  <si>
    <t>buy_pt_down_p40</t>
  </si>
  <si>
    <t>buy_pt_down_p61</t>
  </si>
  <si>
    <t>buy_pt_down_p73</t>
  </si>
  <si>
    <t>buy_pt_down_p84</t>
  </si>
  <si>
    <t>sell_pt_up_p30</t>
  </si>
  <si>
    <t>sell_pt_up_p40</t>
  </si>
  <si>
    <t>sell_pt_up_p61</t>
  </si>
  <si>
    <t>sell_pt_up_p73</t>
  </si>
  <si>
    <t>sell_pt_up_p84</t>
  </si>
  <si>
    <t>sell_pt_down_p30</t>
  </si>
  <si>
    <t>sell_pt_down_p40</t>
  </si>
  <si>
    <t>sell_pt_down_p61</t>
  </si>
  <si>
    <t>sell_pt_down_p73</t>
  </si>
  <si>
    <t>sell_pt_down_p84</t>
  </si>
  <si>
    <t>bsET</t>
  </si>
  <si>
    <t>buyUpET</t>
  </si>
  <si>
    <t>buyDownET</t>
  </si>
  <si>
    <t>sellUpET</t>
  </si>
  <si>
    <t>sellDownET</t>
  </si>
  <si>
    <t>buyUpFid</t>
  </si>
  <si>
    <t>buyDownFid</t>
  </si>
  <si>
    <t>sellUpFid</t>
  </si>
  <si>
    <t>sellDownFId</t>
  </si>
  <si>
    <t>bsFid</t>
  </si>
  <si>
    <t>buyUpTD</t>
  </si>
  <si>
    <t>buyDownTD</t>
  </si>
  <si>
    <t>sellUpTD</t>
  </si>
  <si>
    <t>sellDownTD</t>
  </si>
  <si>
    <t>bsTD</t>
  </si>
  <si>
    <t>etUD</t>
  </si>
  <si>
    <t>statusScaled</t>
  </si>
  <si>
    <t>FidUD</t>
  </si>
  <si>
    <t>tdUD</t>
  </si>
  <si>
    <t>pricecopy</t>
  </si>
  <si>
    <t>GNRC</t>
  </si>
  <si>
    <t>PARR</t>
  </si>
  <si>
    <t>STKL</t>
  </si>
  <si>
    <t>VTSI</t>
  </si>
  <si>
    <t>ATVI</t>
  </si>
  <si>
    <t>BHC</t>
  </si>
  <si>
    <t>CHS</t>
  </si>
  <si>
    <t>CNXN</t>
  </si>
  <si>
    <t>CRMT</t>
  </si>
  <si>
    <t>CRUS</t>
  </si>
  <si>
    <t>CUBI</t>
  </si>
  <si>
    <t>DORM</t>
  </si>
  <si>
    <t>SIX</t>
  </si>
  <si>
    <t>SRC</t>
  </si>
  <si>
    <t>USPH</t>
  </si>
  <si>
    <t>VERU</t>
  </si>
  <si>
    <t>WGO</t>
  </si>
  <si>
    <t>AORT</t>
  </si>
  <si>
    <t>POWL</t>
  </si>
  <si>
    <t>URBN</t>
  </si>
  <si>
    <t>KNSL</t>
  </si>
  <si>
    <t>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</si>
</sst>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auto="1"/>
      </top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1" fontId="3" fillId="4" borderId="0" xfId="0" applyNumberFormat="1" applyFont="1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1" fontId="0" fillId="11" borderId="0" xfId="0" applyNumberFormat="1" applyFill="1"/>
    <xf numFmtId="1" fontId="4" fillId="12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0" borderId="1" xfId="0" applyNumberFormat="1" applyBorder="1"/>
    <xf numFmtId="0" fontId="5" fillId="8" borderId="0" xfId="0" applyFont="1" applyFill="1"/>
    <xf numFmtId="0" fontId="5" fillId="5" borderId="0" xfId="0" applyFont="1" applyFill="1"/>
    <xf numFmtId="165" fontId="5" fillId="0" borderId="0" xfId="0" applyNumberFormat="1" applyFont="1"/>
    <xf numFmtId="0" fontId="5" fillId="2" borderId="0" xfId="0" applyFont="1" applyFill="1"/>
    <xf numFmtId="0" fontId="5" fillId="7" borderId="0" xfId="0" applyFont="1" applyFill="1"/>
    <xf numFmtId="0" fontId="5" fillId="3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1" xfId="0" applyFont="1" applyFill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/>
    <xf numFmtId="0" fontId="3" fillId="12" borderId="0" xfId="0" applyFont="1" applyFill="1"/>
    <xf numFmtId="0" fontId="3" fillId="12" borderId="2" xfId="0" applyFont="1" applyFill="1" applyBorder="1"/>
    <xf numFmtId="2" fontId="3" fillId="12" borderId="0" xfId="0" applyNumberFormat="1" applyFont="1" applyFill="1"/>
    <xf numFmtId="1" fontId="5" fillId="14" borderId="0" xfId="0" applyNumberFormat="1" applyFont="1" applyFill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2" fontId="0" fillId="13" borderId="0" xfId="0" applyNumberFormat="1" applyFill="1"/>
    <xf numFmtId="2" fontId="0" fillId="0" borderId="10" xfId="0" applyNumberFormat="1" applyBorder="1"/>
    <xf numFmtId="1" fontId="0" fillId="0" borderId="10" xfId="0" applyNumberFormat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7" borderId="0" xfId="0" applyNumberFormat="1" applyFill="1"/>
    <xf numFmtId="2" fontId="6" fillId="0" borderId="0" xfId="0" applyNumberFormat="1" applyFont="1"/>
    <xf numFmtId="2" fontId="6" fillId="14" borderId="0" xfId="0" applyNumberFormat="1" applyFont="1" applyFill="1"/>
    <xf numFmtId="0" fontId="0" fillId="0" borderId="3" xfId="0" applyBorder="1"/>
    <xf numFmtId="0" fontId="3" fillId="12" borderId="11" xfId="0" applyFont="1" applyFill="1" applyBorder="1"/>
    <xf numFmtId="1" fontId="0" fillId="0" borderId="11" xfId="0" applyNumberFormat="1" applyBorder="1"/>
    <xf numFmtId="2" fontId="0" fillId="2" borderId="0" xfId="0" applyNumberFormat="1" applyFill="1"/>
    <xf numFmtId="0" fontId="0" fillId="8" borderId="0" xfId="0" applyFill="1"/>
    <xf numFmtId="2" fontId="6" fillId="9" borderId="0" xfId="0" applyNumberFormat="1" applyFont="1" applyFill="1"/>
    <xf numFmtId="2" fontId="0" fillId="9" borderId="0" xfId="0" applyNumberFormat="1" applyFill="1"/>
    <xf numFmtId="2" fontId="6" fillId="15" borderId="0" xfId="0" applyNumberFormat="1" applyFont="1" applyFill="1"/>
    <xf numFmtId="2" fontId="0" fillId="15" borderId="0" xfId="0" applyNumberFormat="1" applyFill="1"/>
    <xf numFmtId="1" fontId="6" fillId="0" borderId="0" xfId="0" applyNumberFormat="1" applyFont="1"/>
    <xf numFmtId="1" fontId="6" fillId="16" borderId="0" xfId="0" applyNumberFormat="1" applyFont="1" applyFill="1"/>
    <xf numFmtId="2" fontId="6" fillId="5" borderId="0" xfId="0" applyNumberFormat="1" applyFont="1" applyFill="1"/>
    <xf numFmtId="2" fontId="0" fillId="5" borderId="0" xfId="0" applyNumberFormat="1" applyFill="1"/>
    <xf numFmtId="0" fontId="0" fillId="0" borderId="13" xfId="0" applyBorder="1"/>
    <xf numFmtId="0" fontId="0" fillId="0" borderId="12" xfId="0" applyBorder="1"/>
    <xf numFmtId="0" fontId="3" fillId="12" borderId="14" xfId="0" applyFont="1" applyFill="1" applyBorder="1"/>
    <xf numFmtId="0" fontId="0" fillId="0" borderId="14" xfId="0" applyBorder="1"/>
    <xf numFmtId="0" fontId="0" fillId="0" borderId="15" xfId="0" applyBorder="1"/>
    <xf numFmtId="2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3" fillId="12" borderId="16" xfId="0" applyFont="1" applyFill="1" applyBorder="1"/>
    <xf numFmtId="1" fontId="0" fillId="2" borderId="16" xfId="0" applyNumberFormat="1" applyFill="1" applyBorder="1"/>
    <xf numFmtId="0" fontId="0" fillId="0" borderId="17" xfId="0" applyBorder="1"/>
    <xf numFmtId="0" fontId="0" fillId="0" borderId="16" xfId="0" applyBorder="1"/>
    <xf numFmtId="166" fontId="0" fillId="2" borderId="16" xfId="0" applyNumberFormat="1" applyFill="1" applyBorder="1"/>
    <xf numFmtId="165" fontId="0" fillId="0" borderId="14" xfId="0" applyNumberFormat="1" applyBorder="1"/>
    <xf numFmtId="165" fontId="0" fillId="0" borderId="15" xfId="0" applyNumberFormat="1" applyBorder="1"/>
    <xf numFmtId="1" fontId="5" fillId="20" borderId="0" xfId="0" applyNumberFormat="1" applyFont="1" applyFill="1"/>
    <xf numFmtId="1" fontId="0" fillId="20" borderId="0" xfId="0" applyNumberFormat="1" applyFill="1"/>
    <xf numFmtId="2" fontId="5" fillId="21" borderId="0" xfId="0" applyNumberFormat="1" applyFont="1" applyFill="1"/>
    <xf numFmtId="1" fontId="0" fillId="22" borderId="0" xfId="0" applyNumberFormat="1" applyFill="1"/>
    <xf numFmtId="2" fontId="6" fillId="6" borderId="0" xfId="0" applyNumberFormat="1" applyFont="1" applyFill="1"/>
    <xf numFmtId="2" fontId="0" fillId="6" borderId="0" xfId="0" applyNumberFormat="1" applyFill="1"/>
    <xf numFmtId="1" fontId="7" fillId="23" borderId="0" xfId="0" applyNumberFormat="1" applyFont="1" applyFill="1"/>
    <xf numFmtId="0" fontId="0" fillId="6" borderId="0" xfId="0" applyFill="1"/>
    <xf numFmtId="2" fontId="6" fillId="7" borderId="0" xfId="0" applyNumberFormat="1" applyFont="1" applyFill="1"/>
    <xf numFmtId="2" fontId="0" fillId="7" borderId="0" xfId="0" applyNumberFormat="1" applyFill="1"/>
    <xf numFmtId="2" fontId="0" fillId="3" borderId="0" xfId="0" applyNumberFormat="1" applyFill="1"/>
    <xf numFmtId="0" fontId="5" fillId="5" borderId="0" xfId="0" applyFont="1" applyFill="1" applyBorder="1"/>
    <xf numFmtId="2" fontId="6" fillId="8" borderId="0" xfId="0" applyNumberFormat="1" applyFont="1" applyFill="1"/>
    <xf numFmtId="2" fontId="0" fillId="8" borderId="0" xfId="0" applyNumberFormat="1" applyFill="1"/>
    <xf numFmtId="0" fontId="5" fillId="9" borderId="0" xfId="0" applyFont="1" applyFill="1" applyBorder="1"/>
    <xf numFmtId="0" fontId="5" fillId="6" borderId="0" xfId="0" applyFon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DW2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4" sqref="O34"/>
    </sheetView>
  </sheetViews>
  <sheetFormatPr baseColWidth="10" defaultRowHeight="16" x14ac:dyDescent="0.2"/>
  <cols>
    <col min="4" max="4" width="9.83203125" customWidth="1"/>
    <col min="5" max="5" width="10.33203125" hidden="1" customWidth="1"/>
    <col min="6" max="6" width="10.33203125" customWidth="1"/>
    <col min="15" max="15" width="10.83203125" style="75"/>
    <col min="16" max="22" width="4.6640625" customWidth="1"/>
    <col min="23" max="23" width="4.6640625" style="65" customWidth="1"/>
    <col min="24" max="29" width="4.6640625" customWidth="1"/>
    <col min="30" max="30" width="4.6640625" style="67" customWidth="1"/>
    <col min="31" max="43" width="4.6640625" customWidth="1"/>
    <col min="44" max="44" width="9.5" customWidth="1"/>
    <col min="45" max="45" width="5.6640625" style="67" customWidth="1"/>
    <col min="46" max="55" width="5.6640625" customWidth="1"/>
    <col min="56" max="56" width="6.5" customWidth="1"/>
    <col min="57" max="73" width="10.5" customWidth="1"/>
    <col min="74" max="101" width="10.33203125" customWidth="1"/>
    <col min="117" max="117" width="10.83203125" style="51"/>
    <col min="118" max="118" width="12.1640625" bestFit="1" customWidth="1"/>
    <col min="121" max="121" width="12.1640625" bestFit="1" customWidth="1"/>
  </cols>
  <sheetData>
    <row r="1" spans="1:127" x14ac:dyDescent="0.2">
      <c r="A1" s="31" t="s">
        <v>0</v>
      </c>
      <c r="B1" s="31" t="s">
        <v>48</v>
      </c>
      <c r="C1" s="31" t="s">
        <v>25</v>
      </c>
      <c r="D1" s="31" t="s">
        <v>2</v>
      </c>
      <c r="E1" s="32" t="s">
        <v>19</v>
      </c>
      <c r="F1" s="31" t="s">
        <v>26</v>
      </c>
      <c r="G1" s="32" t="s">
        <v>27</v>
      </c>
      <c r="H1" s="33" t="s">
        <v>28</v>
      </c>
      <c r="I1" s="32" t="s">
        <v>29</v>
      </c>
      <c r="J1" s="32" t="s">
        <v>30</v>
      </c>
      <c r="K1" s="32" t="s">
        <v>32</v>
      </c>
      <c r="L1" s="31" t="s">
        <v>156</v>
      </c>
      <c r="M1" s="31" t="s">
        <v>261</v>
      </c>
      <c r="N1" s="31" t="s">
        <v>306</v>
      </c>
      <c r="O1" s="72" t="s">
        <v>43</v>
      </c>
      <c r="P1" s="31" t="s">
        <v>270</v>
      </c>
      <c r="Q1" s="31" t="s">
        <v>271</v>
      </c>
      <c r="R1" s="31" t="s">
        <v>262</v>
      </c>
      <c r="S1" s="31" t="s">
        <v>272</v>
      </c>
      <c r="T1" s="31" t="s">
        <v>273</v>
      </c>
      <c r="U1" s="31" t="s">
        <v>274</v>
      </c>
      <c r="V1" s="31" t="s">
        <v>263</v>
      </c>
      <c r="W1" s="31" t="s">
        <v>280</v>
      </c>
      <c r="X1" s="31" t="s">
        <v>281</v>
      </c>
      <c r="Y1" s="31" t="s">
        <v>266</v>
      </c>
      <c r="Z1" s="31" t="s">
        <v>282</v>
      </c>
      <c r="AA1" s="31" t="s">
        <v>283</v>
      </c>
      <c r="AB1" s="31" t="s">
        <v>284</v>
      </c>
      <c r="AC1" s="31" t="s">
        <v>267</v>
      </c>
      <c r="AD1" s="31" t="s">
        <v>275</v>
      </c>
      <c r="AE1" s="31" t="s">
        <v>276</v>
      </c>
      <c r="AF1" s="31" t="s">
        <v>264</v>
      </c>
      <c r="AG1" s="31" t="s">
        <v>277</v>
      </c>
      <c r="AH1" s="31" t="s">
        <v>278</v>
      </c>
      <c r="AI1" s="31" t="s">
        <v>279</v>
      </c>
      <c r="AJ1" s="31" t="s">
        <v>265</v>
      </c>
      <c r="AK1" s="31" t="s">
        <v>285</v>
      </c>
      <c r="AL1" s="31" t="s">
        <v>286</v>
      </c>
      <c r="AM1" s="31" t="s">
        <v>268</v>
      </c>
      <c r="AN1" s="31" t="s">
        <v>287</v>
      </c>
      <c r="AO1" s="31" t="s">
        <v>288</v>
      </c>
      <c r="AP1" s="31" t="s">
        <v>289</v>
      </c>
      <c r="AQ1" s="31" t="s">
        <v>269</v>
      </c>
      <c r="AR1" s="31" t="s">
        <v>53</v>
      </c>
      <c r="AS1" s="66" t="s">
        <v>22</v>
      </c>
      <c r="AT1" s="31" t="s">
        <v>31</v>
      </c>
      <c r="AU1" s="31" t="s">
        <v>61</v>
      </c>
      <c r="AV1" s="31" t="s">
        <v>95</v>
      </c>
      <c r="AW1" s="31" t="s">
        <v>45</v>
      </c>
      <c r="AX1" s="31" t="s">
        <v>46</v>
      </c>
      <c r="AY1" s="31" t="s">
        <v>44</v>
      </c>
      <c r="AZ1" s="31" t="s">
        <v>47</v>
      </c>
      <c r="BA1" s="31" t="s">
        <v>62</v>
      </c>
      <c r="BB1" s="31" t="s">
        <v>63</v>
      </c>
      <c r="BC1" s="31" t="s">
        <v>64</v>
      </c>
      <c r="BD1" s="31" t="s">
        <v>65</v>
      </c>
      <c r="BE1" s="31" t="s">
        <v>92</v>
      </c>
      <c r="BF1" s="31" t="s">
        <v>91</v>
      </c>
      <c r="BG1" s="31" t="s">
        <v>56</v>
      </c>
      <c r="BH1" s="31" t="s">
        <v>60</v>
      </c>
      <c r="BI1" s="31" t="s">
        <v>93</v>
      </c>
      <c r="BJ1" s="31" t="s">
        <v>94</v>
      </c>
      <c r="BK1" s="31" t="s">
        <v>55</v>
      </c>
      <c r="BL1" s="31" t="s">
        <v>183</v>
      </c>
      <c r="BM1" s="31" t="s">
        <v>184</v>
      </c>
      <c r="BN1" s="31" t="s">
        <v>185</v>
      </c>
      <c r="BO1" s="31" t="s">
        <v>97</v>
      </c>
      <c r="BP1" s="31" t="s">
        <v>96</v>
      </c>
      <c r="BQ1" s="31" t="s">
        <v>57</v>
      </c>
      <c r="BR1" s="31" t="s">
        <v>75</v>
      </c>
      <c r="BS1" s="36" t="s">
        <v>13</v>
      </c>
      <c r="BT1" s="37" t="s">
        <v>14</v>
      </c>
      <c r="BU1" s="38" t="s">
        <v>15</v>
      </c>
      <c r="BV1" s="39" t="s">
        <v>305</v>
      </c>
      <c r="BW1" s="39" t="s">
        <v>291</v>
      </c>
      <c r="BX1" s="39" t="s">
        <v>292</v>
      </c>
      <c r="BY1" s="39" t="s">
        <v>293</v>
      </c>
      <c r="BZ1" s="39" t="s">
        <v>294</v>
      </c>
      <c r="CA1" s="39" t="s">
        <v>290</v>
      </c>
      <c r="CB1" s="39" t="s">
        <v>71</v>
      </c>
      <c r="CC1" s="40" t="s">
        <v>72</v>
      </c>
      <c r="CD1" s="31" t="s">
        <v>4</v>
      </c>
      <c r="CE1" s="31" t="s">
        <v>5</v>
      </c>
      <c r="CF1" s="31" t="s">
        <v>6</v>
      </c>
      <c r="CG1" s="31" t="s">
        <v>3</v>
      </c>
      <c r="CH1" s="31" t="s">
        <v>16</v>
      </c>
      <c r="CI1" s="31" t="s">
        <v>10</v>
      </c>
      <c r="CJ1" s="31" t="s">
        <v>307</v>
      </c>
      <c r="CK1" s="31" t="s">
        <v>295</v>
      </c>
      <c r="CL1" s="31" t="s">
        <v>296</v>
      </c>
      <c r="CM1" s="31" t="s">
        <v>297</v>
      </c>
      <c r="CN1" s="31" t="s">
        <v>298</v>
      </c>
      <c r="CO1" s="31" t="s">
        <v>299</v>
      </c>
      <c r="CP1" s="31" t="s">
        <v>73</v>
      </c>
      <c r="CQ1" s="31" t="s">
        <v>74</v>
      </c>
      <c r="CR1" s="31" t="s">
        <v>21</v>
      </c>
      <c r="CS1" s="46" t="s">
        <v>33</v>
      </c>
      <c r="CT1" s="31" t="s">
        <v>50</v>
      </c>
      <c r="CU1" s="31" t="s">
        <v>51</v>
      </c>
      <c r="CV1" s="31" t="s">
        <v>52</v>
      </c>
      <c r="CW1" s="31" t="s">
        <v>308</v>
      </c>
      <c r="CX1" s="31" t="s">
        <v>300</v>
      </c>
      <c r="CY1" s="31" t="s">
        <v>301</v>
      </c>
      <c r="CZ1" s="31" t="s">
        <v>302</v>
      </c>
      <c r="DA1" s="31" t="s">
        <v>303</v>
      </c>
      <c r="DB1" s="31" t="s">
        <v>304</v>
      </c>
      <c r="DC1" s="31" t="s">
        <v>59</v>
      </c>
      <c r="DD1" s="31" t="s">
        <v>195</v>
      </c>
      <c r="DE1" s="31" t="s">
        <v>188</v>
      </c>
      <c r="DF1" s="31" t="s">
        <v>189</v>
      </c>
      <c r="DG1" s="31" t="s">
        <v>190</v>
      </c>
      <c r="DH1" s="31" t="s">
        <v>191</v>
      </c>
      <c r="DI1" s="31" t="s">
        <v>192</v>
      </c>
      <c r="DJ1" s="31" t="s">
        <v>193</v>
      </c>
      <c r="DK1" s="31" t="s">
        <v>194</v>
      </c>
      <c r="DL1" s="31" t="s">
        <v>200</v>
      </c>
      <c r="DM1" s="52" t="s">
        <v>205</v>
      </c>
      <c r="DN1" s="31" t="s">
        <v>240</v>
      </c>
      <c r="DO1" s="31" t="s">
        <v>246</v>
      </c>
      <c r="DP1" s="31" t="s">
        <v>247</v>
      </c>
      <c r="DQ1" s="31" t="s">
        <v>245</v>
      </c>
      <c r="DR1" s="31" t="s">
        <v>248</v>
      </c>
      <c r="DS1" s="31" t="s">
        <v>243</v>
      </c>
      <c r="DT1" s="31" t="s">
        <v>254</v>
      </c>
      <c r="DU1" s="31" t="s">
        <v>244</v>
      </c>
      <c r="DV1" s="31" t="s">
        <v>249</v>
      </c>
      <c r="DW1" s="31" t="s">
        <v>309</v>
      </c>
    </row>
    <row r="2" spans="1:127" x14ac:dyDescent="0.2">
      <c r="A2" s="27" t="s">
        <v>141</v>
      </c>
      <c r="B2">
        <v>1</v>
      </c>
      <c r="C2">
        <v>1</v>
      </c>
      <c r="D2">
        <v>0.91689972033559697</v>
      </c>
      <c r="E2">
        <v>8.3100279664402699E-2</v>
      </c>
      <c r="F2">
        <v>0.99523241954707897</v>
      </c>
      <c r="G2">
        <v>0.26535729210196402</v>
      </c>
      <c r="H2">
        <v>0.50856665273714996</v>
      </c>
      <c r="I2">
        <v>0.367357958704708</v>
      </c>
      <c r="J2">
        <v>0.45902451766006003</v>
      </c>
      <c r="K2">
        <v>0.97611010441284596</v>
      </c>
      <c r="L2">
        <v>-0.12808099980904</v>
      </c>
      <c r="M2">
        <f>HARMEAN(D2,F2, I2)</f>
        <v>0.62272151529668396</v>
      </c>
      <c r="N2">
        <f>MAX(MIN(0.6*TAN(3*(1-M2) - 1.5), 5), -5)</f>
        <v>-0.23145185136766272</v>
      </c>
      <c r="O2" s="73">
        <v>-1</v>
      </c>
      <c r="P2">
        <v>151.75</v>
      </c>
      <c r="Q2">
        <v>152.15</v>
      </c>
      <c r="R2">
        <v>152.66</v>
      </c>
      <c r="S2">
        <v>153.35</v>
      </c>
      <c r="T2">
        <v>153.62</v>
      </c>
      <c r="U2">
        <v>153.75</v>
      </c>
      <c r="V2">
        <v>154.68</v>
      </c>
      <c r="W2">
        <v>157.44</v>
      </c>
      <c r="X2">
        <v>157.05000000000001</v>
      </c>
      <c r="Y2">
        <v>156.63999999999999</v>
      </c>
      <c r="Z2">
        <v>156.03</v>
      </c>
      <c r="AA2">
        <v>155.34</v>
      </c>
      <c r="AB2">
        <v>154.27000000000001</v>
      </c>
      <c r="AC2">
        <v>153.22999999999999</v>
      </c>
      <c r="AD2">
        <v>150.83000000000001</v>
      </c>
      <c r="AE2">
        <v>151.38999999999999</v>
      </c>
      <c r="AF2">
        <v>151.9</v>
      </c>
      <c r="AG2">
        <v>152.66</v>
      </c>
      <c r="AH2">
        <v>154.19999999999999</v>
      </c>
      <c r="AI2">
        <v>154.6</v>
      </c>
      <c r="AJ2">
        <v>155.94999999999999</v>
      </c>
      <c r="AK2">
        <v>157.74</v>
      </c>
      <c r="AL2">
        <v>156.88</v>
      </c>
      <c r="AM2">
        <v>155.80000000000001</v>
      </c>
      <c r="AN2">
        <v>155.63999999999999</v>
      </c>
      <c r="AO2">
        <v>155.16999999999999</v>
      </c>
      <c r="AP2">
        <v>154.81</v>
      </c>
      <c r="AQ2">
        <v>153.46</v>
      </c>
      <c r="AR2">
        <v>154.5</v>
      </c>
      <c r="AS2" s="77">
        <f>0.5 * (D2-MAX($D$3:$D$165))/(MIN($D$3:$D$165)-MAX($D$3:$D$165)) + 0.75</f>
        <v>0.79148296593186374</v>
      </c>
      <c r="AT2" s="17">
        <f>AZ2^N2</f>
        <v>0.86478708247411551</v>
      </c>
      <c r="AU2" s="17">
        <f>(AT2+AV2)/2</f>
        <v>0.86004919932754009</v>
      </c>
      <c r="AV2" s="17">
        <f>BD2^N2</f>
        <v>0.85531131618096479</v>
      </c>
      <c r="AW2" s="17">
        <f>PERCENTILE($K$2:$K$165, 0.05)</f>
        <v>0.10209699944022725</v>
      </c>
      <c r="AX2" s="17">
        <f>PERCENTILE($K$2:$K$165, 0.95)</f>
        <v>0.97531004798855347</v>
      </c>
      <c r="AY2" s="17">
        <f>MIN(MAX(K2,AW2), AX2)</f>
        <v>0.97531004798855347</v>
      </c>
      <c r="AZ2" s="17">
        <f>AY2-$AY$166+1</f>
        <v>1.8732130485483263</v>
      </c>
      <c r="BA2" s="17">
        <f>PERCENTILE($L$2:$L$165, 0.02)</f>
        <v>-1.0926211824473815</v>
      </c>
      <c r="BB2" s="17">
        <f>PERCENTILE($L$2:$L$165, 0.98)</f>
        <v>1.870769289934499</v>
      </c>
      <c r="BC2" s="17">
        <f>MIN(MAX(L2,BA2), BB2)</f>
        <v>-0.12808099980904</v>
      </c>
      <c r="BD2" s="17">
        <f>BC2-$BC$166 + 1</f>
        <v>1.9645401826383415</v>
      </c>
      <c r="BE2" s="1">
        <v>1</v>
      </c>
      <c r="BF2" s="15">
        <v>1</v>
      </c>
      <c r="BG2" s="15">
        <v>1</v>
      </c>
      <c r="BH2" s="16">
        <v>1</v>
      </c>
      <c r="BI2" s="12">
        <f>(AZ2^4)*AV2*BE2</f>
        <v>10.531080084766304</v>
      </c>
      <c r="BJ2" s="12">
        <f>(BD2^4) *AT2*BF2</f>
        <v>12.881097246436376</v>
      </c>
      <c r="BK2" s="12">
        <f>(BD2^4)*AU2*BG2*BH2</f>
        <v>12.810525963874328</v>
      </c>
      <c r="BL2" s="12">
        <f>MIN(BI2, 0.05*BI$166)</f>
        <v>10.531080084766304</v>
      </c>
      <c r="BM2" s="12">
        <f>MIN(BJ2, 0.05*BJ$166)</f>
        <v>12.881097246436376</v>
      </c>
      <c r="BN2" s="12">
        <f>MIN(BK2, 0.05*BK$166)</f>
        <v>12.810525963874328</v>
      </c>
      <c r="BO2" s="9">
        <f>BL2/$BL$166</f>
        <v>2.576447837867472E-2</v>
      </c>
      <c r="BP2" s="9">
        <f>BM2/$BM$166</f>
        <v>2.6021488397456397E-3</v>
      </c>
      <c r="BQ2" s="45">
        <f>BN2/$BN$166</f>
        <v>1.8949750477542219E-3</v>
      </c>
      <c r="BR2" s="85">
        <f>N2</f>
        <v>-0.23145185136766272</v>
      </c>
      <c r="BS2" s="55">
        <v>3554</v>
      </c>
      <c r="BT2" s="10">
        <f>$D$172*BO2</f>
        <v>2360.5591319573887</v>
      </c>
      <c r="BU2" s="14">
        <f>BT2-BS2</f>
        <v>-1193.4408680426113</v>
      </c>
      <c r="BV2" s="1">
        <f>IF(BU2&gt;1, 1, 0)</f>
        <v>0</v>
      </c>
      <c r="BW2" s="71">
        <f>IF(N2&lt;=0,P2, IF(N2&lt;=1,Q2, IF(N2&lt;=2,R2, IF(N2&lt;=3,S2, IF(N2&lt;=4,T2, IF(N2&lt;=5, U2, V2))))))</f>
        <v>151.75</v>
      </c>
      <c r="BX2" s="41">
        <f>IF(N2&lt;=0,AD2, IF(N2&lt;=1,AE2, IF(N2&lt;=2,AF2, IF(N2&lt;=3,AG2, IF(N2&lt;=4,AH2, IF(N2&lt;=5, AI2, AJ2))))))</f>
        <v>150.83000000000001</v>
      </c>
      <c r="BY2" s="70">
        <f>IF(N2&gt;=0,W2, IF(N2&gt;=-1,X2, IF(N2&gt;=-2,Y2, IF(N2&gt;=-3,Z2, IF(N2&gt;=-4,AA2, IF(N2&gt;=-5, AB2, AC2))))))</f>
        <v>157.05000000000001</v>
      </c>
      <c r="BZ2" s="69">
        <f>IF(N2&gt;=0,AK2, IF(N2&gt;=-1,AL2, IF(N2&gt;=-2,AM2, IF(N2&gt;=-3,AN2, IF(N2&gt;=-4,AO2, IF(N2&gt;=-5, AP2, AQ2))))))</f>
        <v>156.88</v>
      </c>
      <c r="CA2" s="54">
        <f>IF(C2&gt;0, IF(BU2 &gt;0, BW2, BY2), IF(BU2&gt;0, BX2, BZ2))</f>
        <v>157.05000000000001</v>
      </c>
      <c r="CB2" s="1">
        <f>BU2/CA2</f>
        <v>-7.5991140913251272</v>
      </c>
      <c r="CC2" s="42">
        <f>BS2/BT2</f>
        <v>1.505575501958726</v>
      </c>
      <c r="CD2" s="55">
        <v>0</v>
      </c>
      <c r="CE2" s="55">
        <v>618</v>
      </c>
      <c r="CF2" s="55">
        <v>0</v>
      </c>
      <c r="CG2" s="6">
        <f>SUM(CD2:CF2)</f>
        <v>618</v>
      </c>
      <c r="CH2" s="10">
        <f>BP2*$D$171</f>
        <v>330.49784164217635</v>
      </c>
      <c r="CI2" s="1">
        <f>CH2-CG2</f>
        <v>-287.50215835782365</v>
      </c>
      <c r="CJ2" s="82">
        <f>IF(CI2&gt;1, 1, 0)</f>
        <v>0</v>
      </c>
      <c r="CK2" s="71">
        <f>IF(N2&lt;=0,Q2, IF(N2&lt;=1,R2, IF(N2&lt;=2,S2, IF(N2&lt;=3,T2, IF(N2&lt;=4,U2,V2)))))</f>
        <v>152.15</v>
      </c>
      <c r="CL2" s="41">
        <f>IF(N2&lt;=0,AE2, IF(N2&lt;=1,AF2, IF(N2&lt;=2,AG2, IF(N2&lt;=3,AH2, IF(N2&lt;=4,AI2,AJ2)))))</f>
        <v>151.38999999999999</v>
      </c>
      <c r="CM2" s="70">
        <f>IF(N2&gt;=0,X2, IF(N2&gt;=-1,Y2, IF(N2&gt;=-2,Z2, IF(N2&gt;=-3,AA2, IF(N2&gt;=-4,AB2, AC2)))))</f>
        <v>156.63999999999999</v>
      </c>
      <c r="CN2" s="69">
        <f>IF(N2&gt;=0,AL2, IF(N2&gt;=-1,AM2, IF(N2&gt;=-2,AN2, IF(N2&gt;=-3,AO2, IF(N2&gt;=-4,AP2, AQ2)))))</f>
        <v>155.80000000000001</v>
      </c>
      <c r="CO2" s="54">
        <f>IF(C2&gt;0, IF(CI2 &gt;0, CK2, CM2), IF(CI2&gt;0, CL2, CN2))</f>
        <v>156.63999999999999</v>
      </c>
      <c r="CP2" s="1">
        <f>CI2/CO2</f>
        <v>-1.8354325737859019</v>
      </c>
      <c r="CQ2" s="42">
        <f>CG2/CH2</f>
        <v>1.8699063114278873</v>
      </c>
      <c r="CR2" s="11">
        <f>BS2+CG2+CT2</f>
        <v>4172</v>
      </c>
      <c r="CS2" s="47">
        <f>BT2+CH2+CU2</f>
        <v>2703.4509517807987</v>
      </c>
      <c r="CT2" s="55">
        <v>0</v>
      </c>
      <c r="CU2" s="10">
        <f>BQ2*$D$174</f>
        <v>12.393978181233813</v>
      </c>
      <c r="CV2" s="30">
        <f>CU2-CT2</f>
        <v>12.393978181233813</v>
      </c>
      <c r="CW2" s="82">
        <f>IF(CV2&gt;0, 1, 0)</f>
        <v>1</v>
      </c>
      <c r="CX2" s="71">
        <f>IF(N2&lt;=0,R2, IF(N2&lt;=1,S2, IF(N2&lt;=2,T2, IF(N2&lt;=3,U2, V2))))</f>
        <v>152.66</v>
      </c>
      <c r="CY2" s="41">
        <f>IF(N2&lt;=0,AF2, IF(N2&lt;=1,AG2, IF(N2&lt;=2,AH2, IF(N2&lt;=3,AI2, AJ2))))</f>
        <v>151.9</v>
      </c>
      <c r="CZ2" s="70">
        <f>IF(N2&gt;=0,Y2, IF(N2&gt;=-1,Z2, IF(N2&gt;=-2,AA2, IF(N2&gt;=-3,AB2,  AC2))))</f>
        <v>156.03</v>
      </c>
      <c r="DA2" s="69">
        <f>IF(N2&gt;=0,AM2, IF(N2&gt;=-1,AN2, IF(N2&gt;=-2,AO2, IF(N2&gt;=-3,AP2, AQ2))))</f>
        <v>155.63999999999999</v>
      </c>
      <c r="DB2" s="54">
        <f>IF(C2&gt;0, IF(CV2 &gt;0, CX2, CZ2), IF(CV2&gt;0, CY2, DA2))</f>
        <v>152.66</v>
      </c>
      <c r="DC2" s="43">
        <f>CV2/DB2</f>
        <v>8.1186808471333763E-2</v>
      </c>
      <c r="DD2" s="44">
        <v>0</v>
      </c>
      <c r="DE2" s="10">
        <f>BQ2*$DD$169</f>
        <v>7.4535508347328276</v>
      </c>
      <c r="DF2" s="30">
        <f>DE2-DD2</f>
        <v>7.4535508347328276</v>
      </c>
      <c r="DG2" s="34">
        <f>DF2*(DF2&lt;&gt;0)</f>
        <v>7.4535508347328276</v>
      </c>
      <c r="DH2" s="21">
        <f>DG2/$DG$166</f>
        <v>1.8949750477542206E-3</v>
      </c>
      <c r="DI2" s="79">
        <f>DH2 * $DF$166</f>
        <v>7.4535508347328276</v>
      </c>
      <c r="DJ2" s="81">
        <f>DB2</f>
        <v>152.66</v>
      </c>
      <c r="DK2" s="43">
        <f>DI2/DJ2</f>
        <v>4.8824517455344087E-2</v>
      </c>
      <c r="DL2" s="16">
        <f>O2</f>
        <v>-1</v>
      </c>
      <c r="DM2" s="53">
        <f>CR2+CT2</f>
        <v>4172</v>
      </c>
      <c r="DN2">
        <f>E2/$E$166</f>
        <v>1.5408335454809258E-3</v>
      </c>
      <c r="DO2">
        <f>MAX(0,K2)</f>
        <v>0.97611010441284596</v>
      </c>
      <c r="DP2">
        <f>DO2/$DO$166</f>
        <v>1.0476862414218111E-2</v>
      </c>
      <c r="DQ2">
        <f>DN2*DP2*BF2</f>
        <v>1.6143101059215542E-5</v>
      </c>
      <c r="DR2">
        <f>DQ2/$DQ$166</f>
        <v>4.3567335178117707E-3</v>
      </c>
      <c r="DS2" s="1">
        <f>$DS$168*DR2</f>
        <v>354.52589589634619</v>
      </c>
      <c r="DT2" s="55">
        <v>1390</v>
      </c>
      <c r="DU2" s="1">
        <f>DS2-DT2</f>
        <v>-1035.4741041036539</v>
      </c>
      <c r="DV2">
        <f>DT2/DS2</f>
        <v>3.9207291091830383</v>
      </c>
      <c r="DW2" s="86">
        <f>AR2</f>
        <v>154.5</v>
      </c>
    </row>
    <row r="3" spans="1:127" x14ac:dyDescent="0.2">
      <c r="A3" s="90" t="s">
        <v>142</v>
      </c>
      <c r="B3">
        <v>0</v>
      </c>
      <c r="C3">
        <v>0</v>
      </c>
      <c r="D3">
        <v>0.91590091889732295</v>
      </c>
      <c r="E3">
        <v>8.4099081102676804E-2</v>
      </c>
      <c r="F3">
        <v>0.40226460071513698</v>
      </c>
      <c r="G3">
        <v>0.89197659841203503</v>
      </c>
      <c r="H3">
        <v>0.762432093606351</v>
      </c>
      <c r="I3">
        <v>0.82466452899052201</v>
      </c>
      <c r="J3">
        <v>0.68443133958807101</v>
      </c>
      <c r="K3">
        <v>0.953580547799598</v>
      </c>
      <c r="L3">
        <v>0.73032628588717996</v>
      </c>
      <c r="M3">
        <f>HARMEAN(D3,F3, I3)</f>
        <v>0.62625755371552527</v>
      </c>
      <c r="N3">
        <f>MAX(MIN(0.6*TAN(3*(1-M3) - 1.5), 5), -5)</f>
        <v>-0.23879416870724537</v>
      </c>
      <c r="O3" s="73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 s="77">
        <f>0.5 * (D3-MAX($D$3:$D$165))/(MIN($D$3:$D$165)-MAX($D$3:$D$165)) + 0.75</f>
        <v>0.79198396793587167</v>
      </c>
      <c r="AT3" s="17">
        <f>AZ3^N3</f>
        <v>0.86321269357116337</v>
      </c>
      <c r="AU3" s="17">
        <f>(AT3+AV3)/2</f>
        <v>0.82185804778319271</v>
      </c>
      <c r="AV3" s="17">
        <f>BD3^N3</f>
        <v>0.78050340199522217</v>
      </c>
      <c r="AW3" s="17">
        <f>PERCENTILE($K$2:$K$165, 0.05)</f>
        <v>0.10209699944022725</v>
      </c>
      <c r="AX3" s="17">
        <f>PERCENTILE($K$2:$K$165, 0.95)</f>
        <v>0.97531004798855347</v>
      </c>
      <c r="AY3" s="17">
        <f>MIN(MAX(K3,AW3), AX3)</f>
        <v>0.953580547799598</v>
      </c>
      <c r="AZ3" s="17">
        <f>AY3-$AY$166+1</f>
        <v>1.8514835483593708</v>
      </c>
      <c r="BA3" s="17">
        <f>PERCENTILE($L$2:$L$165, 0.02)</f>
        <v>-1.0926211824473815</v>
      </c>
      <c r="BB3" s="17">
        <f>PERCENTILE($L$2:$L$165, 0.98)</f>
        <v>1.870769289934499</v>
      </c>
      <c r="BC3" s="17">
        <f>MIN(MAX(L3,BA3), BB3)</f>
        <v>0.73032628588717996</v>
      </c>
      <c r="BD3" s="17">
        <f>BC3-$BC$166 + 1</f>
        <v>2.8229474683345614</v>
      </c>
      <c r="BE3" s="16">
        <v>0</v>
      </c>
      <c r="BF3" s="54">
        <v>0</v>
      </c>
      <c r="BG3" s="54">
        <v>0</v>
      </c>
      <c r="BH3" s="16">
        <v>1</v>
      </c>
      <c r="BI3" s="12">
        <f>(AZ3^4)*AV3*BE3</f>
        <v>0</v>
      </c>
      <c r="BJ3" s="12">
        <f>(BD3^4) *AT3*BF3</f>
        <v>0</v>
      </c>
      <c r="BK3" s="12">
        <f>(BD3^4)*AU3*BG3*BH3</f>
        <v>0</v>
      </c>
      <c r="BL3" s="12">
        <f>MIN(BI3, 0.05*BI$166)</f>
        <v>0</v>
      </c>
      <c r="BM3" s="12">
        <f>MIN(BJ3, 0.05*BJ$166)</f>
        <v>0</v>
      </c>
      <c r="BN3" s="12">
        <f>MIN(BK3, 0.05*BK$166)</f>
        <v>0</v>
      </c>
      <c r="BO3" s="9">
        <f>BL3/$BL$166</f>
        <v>0</v>
      </c>
      <c r="BP3" s="9">
        <f>BM3/$BM$166</f>
        <v>0</v>
      </c>
      <c r="BQ3" s="45">
        <f>BN3/$BN$166</f>
        <v>0</v>
      </c>
      <c r="BR3" s="85">
        <f>N3</f>
        <v>-0.23879416870724537</v>
      </c>
      <c r="BS3" s="55">
        <v>0</v>
      </c>
      <c r="BT3" s="10">
        <f>$D$172*BO3</f>
        <v>0</v>
      </c>
      <c r="BU3" s="14">
        <f>BT3-BS3</f>
        <v>0</v>
      </c>
      <c r="BV3" s="1">
        <f>IF(BU3&gt;1, 1, 0)</f>
        <v>0</v>
      </c>
      <c r="BW3" s="71">
        <f>IF(N3&lt;=0,P3, IF(N3&lt;=1,Q3, IF(N3&lt;=2,R3, IF(N3&lt;=3,S3, IF(N3&lt;=4,T3, IF(N3&lt;=5, U3, V3))))))</f>
        <v>-1</v>
      </c>
      <c r="BX3" s="41">
        <f>IF(N3&lt;=0,AD3, IF(N3&lt;=1,AE3, IF(N3&lt;=2,AF3, IF(N3&lt;=3,AG3, IF(N3&lt;=4,AH3, IF(N3&lt;=5, AI3, AJ3))))))</f>
        <v>-1</v>
      </c>
      <c r="BY3" s="70">
        <f>IF(N3&gt;=0,W3, IF(N3&gt;=-1,X3, IF(N3&gt;=-2,Y3, IF(N3&gt;=-3,Z3, IF(N3&gt;=-4,AA3, IF(N3&gt;=-5, AB3, AC3))))))</f>
        <v>-1</v>
      </c>
      <c r="BZ3" s="69">
        <f>IF(N3&gt;=0,AK3, IF(N3&gt;=-1,AL3, IF(N3&gt;=-2,AM3, IF(N3&gt;=-3,AN3, IF(N3&gt;=-4,AO3, IF(N3&gt;=-5, AP3, AQ3))))))</f>
        <v>-1</v>
      </c>
      <c r="CA3" s="54">
        <f>IF(C3&gt;0, IF(BU3 &gt;0, BW3, BY3), IF(BU3&gt;0, BX3, BZ3))</f>
        <v>-1</v>
      </c>
      <c r="CB3" s="1">
        <f>BU3/CA3</f>
        <v>0</v>
      </c>
      <c r="CC3" s="42" t="e">
        <f>BS3/BT3</f>
        <v>#DIV/0!</v>
      </c>
      <c r="CD3" s="55">
        <v>0</v>
      </c>
      <c r="CE3" s="55">
        <v>0</v>
      </c>
      <c r="CF3" s="55">
        <v>0</v>
      </c>
      <c r="CG3" s="6">
        <f>SUM(CD3:CF3)</f>
        <v>0</v>
      </c>
      <c r="CH3" s="10">
        <f>BP3*$D$171</f>
        <v>0</v>
      </c>
      <c r="CI3" s="1">
        <f>CH3-CG3</f>
        <v>0</v>
      </c>
      <c r="CJ3" s="82">
        <f>IF(CI3&gt;1, 1, 0)</f>
        <v>0</v>
      </c>
      <c r="CK3" s="71">
        <f>IF(N3&lt;=0,Q3, IF(N3&lt;=1,R3, IF(N3&lt;=2,S3, IF(N3&lt;=3,T3, IF(N3&lt;=4,U3,V3)))))</f>
        <v>-1</v>
      </c>
      <c r="CL3" s="41">
        <f>IF(N3&lt;=0,AE3, IF(N3&lt;=1,AF3, IF(N3&lt;=2,AG3, IF(N3&lt;=3,AH3, IF(N3&lt;=4,AI3,AJ3)))))</f>
        <v>-1</v>
      </c>
      <c r="CM3" s="70">
        <f>IF(N3&gt;=0,X3, IF(N3&gt;=-1,Y3, IF(N3&gt;=-2,Z3, IF(N3&gt;=-3,AA3, IF(N3&gt;=-4,AB3, AC3)))))</f>
        <v>-1</v>
      </c>
      <c r="CN3" s="69">
        <f>IF(N3&gt;=0,AL3, IF(N3&gt;=-1,AM3, IF(N3&gt;=-2,AN3, IF(N3&gt;=-3,AO3, IF(N3&gt;=-4,AP3, AQ3)))))</f>
        <v>-1</v>
      </c>
      <c r="CO3" s="54">
        <f>IF(C3&gt;0, IF(CI3 &gt;0, CK3, CM3), IF(CI3&gt;0, CL3, CN3))</f>
        <v>-1</v>
      </c>
      <c r="CP3" s="1">
        <f>CI3/CO3</f>
        <v>0</v>
      </c>
      <c r="CQ3" s="42" t="e">
        <f>CG3/CH3</f>
        <v>#DIV/0!</v>
      </c>
      <c r="CR3" s="11">
        <f>BS3+CG3+CT3</f>
        <v>0</v>
      </c>
      <c r="CS3" s="47">
        <f>BT3+CH3+CU3</f>
        <v>0</v>
      </c>
      <c r="CT3" s="55">
        <v>0</v>
      </c>
      <c r="CU3" s="10">
        <f>BQ3*$D$174</f>
        <v>0</v>
      </c>
      <c r="CV3" s="30">
        <f>CU3-CT3</f>
        <v>0</v>
      </c>
      <c r="CW3" s="82">
        <f>IF(CV3&gt;0, 1, 0)</f>
        <v>0</v>
      </c>
      <c r="CX3" s="71">
        <f>IF(N3&lt;=0,R3, IF(N3&lt;=1,S3, IF(N3&lt;=2,T3, IF(N3&lt;=3,U3, V3))))</f>
        <v>-1</v>
      </c>
      <c r="CY3" s="41">
        <f>IF(N3&lt;=0,AF3, IF(N3&lt;=1,AG3, IF(N3&lt;=2,AH3, IF(N3&lt;=3,AI3, AJ3))))</f>
        <v>-1</v>
      </c>
      <c r="CZ3" s="70">
        <f>IF(N3&gt;=0,Y3, IF(N3&gt;=-1,Z3, IF(N3&gt;=-2,AA3, IF(N3&gt;=-3,AB3,  AC3))))</f>
        <v>-1</v>
      </c>
      <c r="DA3" s="69">
        <f>IF(N3&gt;=0,AM3, IF(N3&gt;=-1,AN3, IF(N3&gt;=-2,AO3, IF(N3&gt;=-3,AP3, AQ3))))</f>
        <v>-1</v>
      </c>
      <c r="DB3" s="54">
        <f>IF(C3&gt;0, IF(CV3 &gt;0, CX3, CZ3), IF(CV3&gt;0, CY3, DA3))</f>
        <v>-1</v>
      </c>
      <c r="DC3" s="43">
        <f>CV3/DB3</f>
        <v>0</v>
      </c>
      <c r="DD3" s="44">
        <v>0</v>
      </c>
      <c r="DE3" s="10">
        <f>BQ3*$DD$169</f>
        <v>0</v>
      </c>
      <c r="DF3" s="30">
        <f>DE3-DD3</f>
        <v>0</v>
      </c>
      <c r="DG3" s="34">
        <f>DF3*(DF3&lt;&gt;0)</f>
        <v>0</v>
      </c>
      <c r="DH3" s="21">
        <f>DG3/$DG$166</f>
        <v>0</v>
      </c>
      <c r="DI3" s="79">
        <f>DH3 * $DF$166</f>
        <v>0</v>
      </c>
      <c r="DJ3" s="81">
        <f>DB3</f>
        <v>-1</v>
      </c>
      <c r="DK3" s="43">
        <f>DI3/DJ3</f>
        <v>0</v>
      </c>
      <c r="DL3" s="16">
        <f>O3</f>
        <v>0</v>
      </c>
      <c r="DM3" s="53">
        <f>CR3+CT3</f>
        <v>0</v>
      </c>
      <c r="DN3">
        <f>E3/$E$166</f>
        <v>1.5593531794410337E-3</v>
      </c>
      <c r="DO3">
        <f>MAX(0,K3)</f>
        <v>0.953580547799598</v>
      </c>
      <c r="DP3">
        <f>DO3/$DO$166</f>
        <v>1.0235046389751978E-2</v>
      </c>
      <c r="DQ3">
        <f>DN3*DP3*BF3</f>
        <v>0</v>
      </c>
      <c r="DR3">
        <f>DQ3/$DQ$166</f>
        <v>0</v>
      </c>
      <c r="DS3" s="1">
        <f>$DS$168*DR3</f>
        <v>0</v>
      </c>
      <c r="DT3" s="55">
        <v>0</v>
      </c>
      <c r="DU3" s="1">
        <f>DS3-DT3</f>
        <v>0</v>
      </c>
      <c r="DV3" t="e">
        <f>DT3/DS3</f>
        <v>#DIV/0!</v>
      </c>
      <c r="DW3" s="86">
        <f>AR3</f>
        <v>-1</v>
      </c>
    </row>
    <row r="4" spans="1:127" x14ac:dyDescent="0.2">
      <c r="A4" s="20" t="s">
        <v>143</v>
      </c>
      <c r="B4">
        <v>1</v>
      </c>
      <c r="C4">
        <v>1</v>
      </c>
      <c r="D4">
        <v>0.98671726755218203</v>
      </c>
      <c r="E4">
        <v>1.32827324478178E-2</v>
      </c>
      <c r="F4">
        <v>0.97781885397412205</v>
      </c>
      <c r="G4">
        <v>0.92565947242206204</v>
      </c>
      <c r="H4">
        <v>0.97362110311750605</v>
      </c>
      <c r="I4">
        <v>0.94933745141058001</v>
      </c>
      <c r="J4">
        <v>0.73687739883822501</v>
      </c>
      <c r="K4">
        <v>0.12405422156189901</v>
      </c>
      <c r="L4">
        <v>0.847064057493645</v>
      </c>
      <c r="M4">
        <f>HARMEAN(D4,F4, I4)</f>
        <v>0.97102711893077087</v>
      </c>
      <c r="N4">
        <f>MAX(MIN(0.6*TAN(3*(1-M4) - 1.5), 5), -5)</f>
        <v>-3.7727358949712384</v>
      </c>
      <c r="O4" s="73">
        <v>0</v>
      </c>
      <c r="P4">
        <v>115.8</v>
      </c>
      <c r="Q4">
        <v>116.06</v>
      </c>
      <c r="R4">
        <v>117.27</v>
      </c>
      <c r="S4">
        <v>117.55</v>
      </c>
      <c r="T4">
        <v>118.12</v>
      </c>
      <c r="U4">
        <v>119.02</v>
      </c>
      <c r="V4">
        <v>120.25</v>
      </c>
      <c r="W4">
        <v>123.36</v>
      </c>
      <c r="X4">
        <v>121.6</v>
      </c>
      <c r="Y4">
        <v>121.39</v>
      </c>
      <c r="Z4">
        <v>119.76</v>
      </c>
      <c r="AA4">
        <v>119.27</v>
      </c>
      <c r="AB4">
        <v>118.56</v>
      </c>
      <c r="AC4">
        <v>117.77</v>
      </c>
      <c r="AD4">
        <v>115.33</v>
      </c>
      <c r="AE4">
        <v>115.99</v>
      </c>
      <c r="AF4">
        <v>116.43</v>
      </c>
      <c r="AG4">
        <v>116.86</v>
      </c>
      <c r="AH4">
        <v>117.51</v>
      </c>
      <c r="AI4">
        <v>118.73</v>
      </c>
      <c r="AJ4">
        <v>119.32</v>
      </c>
      <c r="AK4">
        <v>121.14</v>
      </c>
      <c r="AL4">
        <v>120.91</v>
      </c>
      <c r="AM4">
        <v>120.28</v>
      </c>
      <c r="AN4">
        <v>119.72</v>
      </c>
      <c r="AO4">
        <v>119.01</v>
      </c>
      <c r="AP4">
        <v>118.61</v>
      </c>
      <c r="AQ4">
        <v>117.26</v>
      </c>
      <c r="AR4">
        <v>118.7</v>
      </c>
      <c r="AS4" s="77">
        <f>0.5 * (D4-MAX($D$3:$D$165))/(MIN($D$3:$D$165)-MAX($D$3:$D$165)) + 0.75</f>
        <v>0.75646226038414577</v>
      </c>
      <c r="AT4" s="17">
        <f>AZ4^N4</f>
        <v>0.92132498645197813</v>
      </c>
      <c r="AU4" s="17">
        <f>(AT4+AV4)/2</f>
        <v>0.46921699353840729</v>
      </c>
      <c r="AV4" s="17">
        <f>BD4^N4</f>
        <v>1.7109000624836408E-2</v>
      </c>
      <c r="AW4" s="17">
        <f>PERCENTILE($K$2:$K$165, 0.05)</f>
        <v>0.10209699944022725</v>
      </c>
      <c r="AX4" s="17">
        <f>PERCENTILE($K$2:$K$165, 0.95)</f>
        <v>0.97531004798855347</v>
      </c>
      <c r="AY4" s="17">
        <f>MIN(MAX(K4,AW4), AX4)</f>
        <v>0.12405422156189901</v>
      </c>
      <c r="AZ4" s="17">
        <f>AY4-$AY$166+1</f>
        <v>1.0219572221216717</v>
      </c>
      <c r="BA4" s="17">
        <f>PERCENTILE($L$2:$L$165, 0.02)</f>
        <v>-1.0926211824473815</v>
      </c>
      <c r="BB4" s="17">
        <f>PERCENTILE($L$2:$L$165, 0.98)</f>
        <v>1.870769289934499</v>
      </c>
      <c r="BC4" s="17">
        <f>MIN(MAX(L4,BA4), BB4)</f>
        <v>0.847064057493645</v>
      </c>
      <c r="BD4" s="17">
        <f>BC4-$BC$166 + 1</f>
        <v>2.9396852399410265</v>
      </c>
      <c r="BE4" s="1">
        <v>1</v>
      </c>
      <c r="BF4" s="15">
        <v>1</v>
      </c>
      <c r="BG4" s="15">
        <v>1</v>
      </c>
      <c r="BH4" s="16">
        <v>1</v>
      </c>
      <c r="BI4" s="12">
        <f>(AZ4^4)*AV4*BE4</f>
        <v>1.8661885081219323E-2</v>
      </c>
      <c r="BJ4" s="12">
        <f>(BD4^4) *AT4*BF4</f>
        <v>68.804394409266664</v>
      </c>
      <c r="BK4" s="12">
        <f>(BD4^4)*AU4*BG4*BH4</f>
        <v>35.041045843414388</v>
      </c>
      <c r="BL4" s="12">
        <f>MIN(BI4, 0.05*BI$166)</f>
        <v>1.8661885081219323E-2</v>
      </c>
      <c r="BM4" s="12">
        <f>MIN(BJ4, 0.05*BJ$166)</f>
        <v>68.804394409266664</v>
      </c>
      <c r="BN4" s="12">
        <f>MIN(BK4, 0.05*BK$166)</f>
        <v>35.041045843414388</v>
      </c>
      <c r="BO4" s="9">
        <f>BL4/$BL$166</f>
        <v>4.5656640231604255E-5</v>
      </c>
      <c r="BP4" s="9">
        <f>BM4/$BM$166</f>
        <v>1.3899380748096346E-2</v>
      </c>
      <c r="BQ4" s="45">
        <f>BN4/$BN$166</f>
        <v>5.1833865141630705E-3</v>
      </c>
      <c r="BR4" s="85">
        <f>N4</f>
        <v>-3.7727358949712384</v>
      </c>
      <c r="BS4" s="55">
        <v>0</v>
      </c>
      <c r="BT4" s="10">
        <f>$D$172*BO4</f>
        <v>4.1830926071615</v>
      </c>
      <c r="BU4" s="14">
        <f>BT4-BS4</f>
        <v>4.1830926071615</v>
      </c>
      <c r="BV4" s="1">
        <f>IF(BU4&gt;1, 1, 0)</f>
        <v>1</v>
      </c>
      <c r="BW4" s="71">
        <f>IF(N4&lt;=0,P4, IF(N4&lt;=1,Q4, IF(N4&lt;=2,R4, IF(N4&lt;=3,S4, IF(N4&lt;=4,T4, IF(N4&lt;=5, U4, V4))))))</f>
        <v>115.8</v>
      </c>
      <c r="BX4" s="41">
        <f>IF(N4&lt;=0,AD4, IF(N4&lt;=1,AE4, IF(N4&lt;=2,AF4, IF(N4&lt;=3,AG4, IF(N4&lt;=4,AH4, IF(N4&lt;=5, AI4, AJ4))))))</f>
        <v>115.33</v>
      </c>
      <c r="BY4" s="70">
        <f>IF(N4&gt;=0,W4, IF(N4&gt;=-1,X4, IF(N4&gt;=-2,Y4, IF(N4&gt;=-3,Z4, IF(N4&gt;=-4,AA4, IF(N4&gt;=-5, AB4, AC4))))))</f>
        <v>119.27</v>
      </c>
      <c r="BZ4" s="69">
        <f>IF(N4&gt;=0,AK4, IF(N4&gt;=-1,AL4, IF(N4&gt;=-2,AM4, IF(N4&gt;=-3,AN4, IF(N4&gt;=-4,AO4, IF(N4&gt;=-5, AP4, AQ4))))))</f>
        <v>119.01</v>
      </c>
      <c r="CA4" s="54">
        <f>IF(C4&gt;0, IF(BU4 &gt;0, BW4, BY4), IF(BU4&gt;0, BX4, BZ4))</f>
        <v>115.8</v>
      </c>
      <c r="CB4" s="1">
        <f>BU4/CA4</f>
        <v>3.6123424932310015E-2</v>
      </c>
      <c r="CC4" s="42">
        <f>BS4/BT4</f>
        <v>0</v>
      </c>
      <c r="CD4" s="55">
        <v>0</v>
      </c>
      <c r="CE4" s="55">
        <v>119</v>
      </c>
      <c r="CF4" s="55">
        <v>0</v>
      </c>
      <c r="CG4" s="6">
        <f>SUM(CD4:CF4)</f>
        <v>119</v>
      </c>
      <c r="CH4" s="10">
        <f>BP4*$D$171</f>
        <v>1765.3545666733257</v>
      </c>
      <c r="CI4" s="1">
        <f>CH4-CG4</f>
        <v>1646.3545666733257</v>
      </c>
      <c r="CJ4" s="82">
        <f>IF(CI4&gt;1, 1, 0)</f>
        <v>1</v>
      </c>
      <c r="CK4" s="71">
        <f>IF(N4&lt;=0,Q4, IF(N4&lt;=1,R4, IF(N4&lt;=2,S4, IF(N4&lt;=3,T4, IF(N4&lt;=4,U4,V4)))))</f>
        <v>116.06</v>
      </c>
      <c r="CL4" s="41">
        <f>IF(N4&lt;=0,AE4, IF(N4&lt;=1,AF4, IF(N4&lt;=2,AG4, IF(N4&lt;=3,AH4, IF(N4&lt;=4,AI4,AJ4)))))</f>
        <v>115.99</v>
      </c>
      <c r="CM4" s="70">
        <f>IF(N4&gt;=0,X4, IF(N4&gt;=-1,Y4, IF(N4&gt;=-2,Z4, IF(N4&gt;=-3,AA4, IF(N4&gt;=-4,AB4, AC4)))))</f>
        <v>118.56</v>
      </c>
      <c r="CN4" s="69">
        <f>IF(N4&gt;=0,AL4, IF(N4&gt;=-1,AM4, IF(N4&gt;=-2,AN4, IF(N4&gt;=-3,AO4, IF(N4&gt;=-4,AP4, AQ4)))))</f>
        <v>118.61</v>
      </c>
      <c r="CO4" s="54">
        <f>IF(C4&gt;0, IF(CI4 &gt;0, CK4, CM4), IF(CI4&gt;0, CL4, CN4))</f>
        <v>116.06</v>
      </c>
      <c r="CP4" s="1">
        <f>CI4/CO4</f>
        <v>14.185374518984368</v>
      </c>
      <c r="CQ4" s="42">
        <f>CG4/CH4</f>
        <v>6.7408554772227028E-2</v>
      </c>
      <c r="CR4" s="11">
        <f>BS4+CG4+CT4</f>
        <v>119</v>
      </c>
      <c r="CS4" s="47">
        <f>BT4+CH4+CU4</f>
        <v>1803.4393085067261</v>
      </c>
      <c r="CT4" s="55">
        <v>0</v>
      </c>
      <c r="CU4" s="10">
        <f>BQ4*$D$174</f>
        <v>33.901649226238767</v>
      </c>
      <c r="CV4" s="30">
        <f>CU4-CT4</f>
        <v>33.901649226238767</v>
      </c>
      <c r="CW4" s="82">
        <f>IF(CV4&gt;0, 1, 0)</f>
        <v>1</v>
      </c>
      <c r="CX4" s="71">
        <f>IF(N4&lt;=0,R4, IF(N4&lt;=1,S4, IF(N4&lt;=2,T4, IF(N4&lt;=3,U4, V4))))</f>
        <v>117.27</v>
      </c>
      <c r="CY4" s="41">
        <f>IF(N4&lt;=0,AF4, IF(N4&lt;=1,AG4, IF(N4&lt;=2,AH4, IF(N4&lt;=3,AI4, AJ4))))</f>
        <v>116.43</v>
      </c>
      <c r="CZ4" s="70">
        <f>IF(N4&gt;=0,Y4, IF(N4&gt;=-1,Z4, IF(N4&gt;=-2,AA4, IF(N4&gt;=-3,AB4,  AC4))))</f>
        <v>117.77</v>
      </c>
      <c r="DA4" s="69">
        <f>IF(N4&gt;=0,AM4, IF(N4&gt;=-1,AN4, IF(N4&gt;=-2,AO4, IF(N4&gt;=-3,AP4, AQ4))))</f>
        <v>117.26</v>
      </c>
      <c r="DB4" s="54">
        <f>IF(C4&gt;0, IF(CV4 &gt;0, CX4, CZ4), IF(CV4&gt;0, CY4, DA4))</f>
        <v>117.27</v>
      </c>
      <c r="DC4" s="43">
        <f>CV4/DB4</f>
        <v>0.28909055364746966</v>
      </c>
      <c r="DD4" s="44">
        <v>0</v>
      </c>
      <c r="DE4" s="10">
        <f>BQ4*$DD$169</f>
        <v>20.387938577433946</v>
      </c>
      <c r="DF4" s="30">
        <f>DE4-DD4</f>
        <v>20.387938577433946</v>
      </c>
      <c r="DG4" s="34">
        <f>DF4*(DF4&lt;&gt;0)</f>
        <v>20.387938577433946</v>
      </c>
      <c r="DH4" s="21">
        <f>DG4/$DG$166</f>
        <v>5.1833865141630671E-3</v>
      </c>
      <c r="DI4" s="79">
        <f>DH4 * $DF$166</f>
        <v>20.387938577433946</v>
      </c>
      <c r="DJ4" s="81">
        <f>DB4</f>
        <v>117.27</v>
      </c>
      <c r="DK4" s="43">
        <f>DI4/DJ4</f>
        <v>0.17385468216452585</v>
      </c>
      <c r="DL4" s="16">
        <f>O4</f>
        <v>0</v>
      </c>
      <c r="DM4" s="53">
        <f>CR4+CT4</f>
        <v>119</v>
      </c>
      <c r="DN4">
        <f>E4/$E$166</f>
        <v>2.4628653253513385E-4</v>
      </c>
      <c r="DO4">
        <f>MAX(0,K4)</f>
        <v>0.12405422156189901</v>
      </c>
      <c r="DP4">
        <f>DO4/$DO$166</f>
        <v>1.3315086129435637E-3</v>
      </c>
      <c r="DQ4">
        <f>DN4*DP4*BF4</f>
        <v>3.2793263932253595E-7</v>
      </c>
      <c r="DR4">
        <f>DQ4/$DQ$166</f>
        <v>8.8503139271705553E-5</v>
      </c>
      <c r="DS4" s="1">
        <f>$DS$168*DR4</f>
        <v>7.2018760412272966</v>
      </c>
      <c r="DT4" s="55">
        <v>0</v>
      </c>
      <c r="DU4" s="1">
        <f>DS4-DT4</f>
        <v>7.2018760412272966</v>
      </c>
      <c r="DV4">
        <f>DT4/DS4</f>
        <v>0</v>
      </c>
      <c r="DW4" s="86">
        <f>AR4</f>
        <v>118.7</v>
      </c>
    </row>
    <row r="5" spans="1:127" x14ac:dyDescent="0.2">
      <c r="A5" s="20" t="s">
        <v>210</v>
      </c>
      <c r="B5">
        <v>1</v>
      </c>
      <c r="C5">
        <v>1</v>
      </c>
      <c r="D5">
        <v>0.60247702756691901</v>
      </c>
      <c r="E5">
        <v>0.39752297243307999</v>
      </c>
      <c r="F5">
        <v>0.95669447755264203</v>
      </c>
      <c r="G5">
        <v>0.17885499373171701</v>
      </c>
      <c r="H5">
        <v>0.51149185123276197</v>
      </c>
      <c r="I5">
        <v>0.302461355954872</v>
      </c>
      <c r="J5">
        <v>0.423489740420467</v>
      </c>
      <c r="K5">
        <v>0.77123013269268303</v>
      </c>
      <c r="L5">
        <v>0.60384585142533498</v>
      </c>
      <c r="M5">
        <f>HARMEAN(D5,F5, I5)</f>
        <v>0.49906113353150588</v>
      </c>
      <c r="N5">
        <f>MAX(MIN(0.6*TAN(3*(1-M5) - 1.5), 5), -5)</f>
        <v>1.689964112251114E-3</v>
      </c>
      <c r="O5" s="73">
        <v>0</v>
      </c>
      <c r="P5">
        <v>283.14</v>
      </c>
      <c r="Q5">
        <v>284.27</v>
      </c>
      <c r="R5">
        <v>285.08999999999997</v>
      </c>
      <c r="S5">
        <v>286.27</v>
      </c>
      <c r="T5">
        <v>288.27</v>
      </c>
      <c r="U5">
        <v>289.37</v>
      </c>
      <c r="V5">
        <v>290.44</v>
      </c>
      <c r="W5">
        <v>293.26</v>
      </c>
      <c r="X5">
        <v>292.16000000000003</v>
      </c>
      <c r="Y5">
        <v>291.66000000000003</v>
      </c>
      <c r="Z5">
        <v>290.11</v>
      </c>
      <c r="AA5">
        <v>288.99</v>
      </c>
      <c r="AB5">
        <v>288.01</v>
      </c>
      <c r="AC5">
        <v>286.91000000000003</v>
      </c>
      <c r="AD5">
        <v>285.33</v>
      </c>
      <c r="AE5">
        <v>286.27</v>
      </c>
      <c r="AF5">
        <v>286.70999999999998</v>
      </c>
      <c r="AG5">
        <v>287.54000000000002</v>
      </c>
      <c r="AH5">
        <v>288.93</v>
      </c>
      <c r="AI5">
        <v>289.42</v>
      </c>
      <c r="AJ5">
        <v>291.97000000000003</v>
      </c>
      <c r="AK5">
        <v>296.3</v>
      </c>
      <c r="AL5">
        <v>294.35000000000002</v>
      </c>
      <c r="AM5">
        <v>293.7</v>
      </c>
      <c r="AN5">
        <v>291.64</v>
      </c>
      <c r="AO5">
        <v>289.7</v>
      </c>
      <c r="AP5">
        <v>287.97000000000003</v>
      </c>
      <c r="AQ5">
        <v>286.07</v>
      </c>
      <c r="AR5">
        <v>289.22000000000003</v>
      </c>
      <c r="AS5" s="77">
        <f>0.5 * (D5-MAX($D$3:$D$165))/(MIN($D$3:$D$165)-MAX($D$3:$D$165)) + 0.75</f>
        <v>0.94919839679358742</v>
      </c>
      <c r="AT5" s="17">
        <f>AZ5^N5</f>
        <v>1.0008661509593488</v>
      </c>
      <c r="AU5" s="17">
        <f>(AT5+AV5)/2</f>
        <v>1.0012719519446072</v>
      </c>
      <c r="AV5" s="17">
        <f>BD5^N5</f>
        <v>1.0016777529298653</v>
      </c>
      <c r="AW5" s="17">
        <f>PERCENTILE($K$2:$K$165, 0.05)</f>
        <v>0.10209699944022725</v>
      </c>
      <c r="AX5" s="17">
        <f>PERCENTILE($K$2:$K$165, 0.95)</f>
        <v>0.97531004798855347</v>
      </c>
      <c r="AY5" s="17">
        <f>MIN(MAX(K5,AW5), AX5)</f>
        <v>0.77123013269268303</v>
      </c>
      <c r="AZ5" s="17">
        <f>AY5-$AY$166+1</f>
        <v>1.6691331332524557</v>
      </c>
      <c r="BA5" s="17">
        <f>PERCENTILE($L$2:$L$165, 0.02)</f>
        <v>-1.0926211824473815</v>
      </c>
      <c r="BB5" s="17">
        <f>PERCENTILE($L$2:$L$165, 0.98)</f>
        <v>1.870769289934499</v>
      </c>
      <c r="BC5" s="17">
        <f>MIN(MAX(L5,BA5), BB5)</f>
        <v>0.60384585142533498</v>
      </c>
      <c r="BD5" s="17">
        <f>BC5-$BC$166 + 1</f>
        <v>2.6964670338727164</v>
      </c>
      <c r="BE5" s="1">
        <v>1</v>
      </c>
      <c r="BF5" s="49">
        <v>1</v>
      </c>
      <c r="BG5" s="15">
        <v>1</v>
      </c>
      <c r="BH5" s="16">
        <v>1</v>
      </c>
      <c r="BI5" s="12">
        <f>(AZ5^4)*AV5*BE5</f>
        <v>7.7748486075013279</v>
      </c>
      <c r="BJ5" s="12">
        <f>(BD5^4) *AT5*BF5</f>
        <v>52.912278350159291</v>
      </c>
      <c r="BK5" s="12">
        <f>(BD5^4)*AU5*BG5*BH5</f>
        <v>52.933731623073136</v>
      </c>
      <c r="BL5" s="12">
        <f>MIN(BI5, 0.05*BI$166)</f>
        <v>7.7748486075013279</v>
      </c>
      <c r="BM5" s="12">
        <f>MIN(BJ5, 0.05*BJ$166)</f>
        <v>52.912278350159291</v>
      </c>
      <c r="BN5" s="12">
        <f>MIN(BK5, 0.05*BK$166)</f>
        <v>52.933731623073136</v>
      </c>
      <c r="BO5" s="9">
        <f>BL5/$BL$166</f>
        <v>1.9021308093098831E-2</v>
      </c>
      <c r="BP5" s="9">
        <f>BM5/$BM$166</f>
        <v>1.0688967025325175E-2</v>
      </c>
      <c r="BQ5" s="45">
        <f>BN5/$BN$166</f>
        <v>7.8301313227193744E-3</v>
      </c>
      <c r="BR5" s="85">
        <f>N5</f>
        <v>1.689964112251114E-3</v>
      </c>
      <c r="BS5" s="55">
        <v>2314</v>
      </c>
      <c r="BT5" s="10">
        <f>$D$172*BO5</f>
        <v>1742.7452580644506</v>
      </c>
      <c r="BU5" s="14">
        <f>BT5-BS5</f>
        <v>-571.25474193554942</v>
      </c>
      <c r="BV5" s="1">
        <f>IF(BU5&gt;1, 1, 0)</f>
        <v>0</v>
      </c>
      <c r="BW5" s="71">
        <f>IF(N5&lt;=0,P5, IF(N5&lt;=1,Q5, IF(N5&lt;=2,R5, IF(N5&lt;=3,S5, IF(N5&lt;=4,T5, IF(N5&lt;=5, U5, V5))))))</f>
        <v>284.27</v>
      </c>
      <c r="BX5" s="41">
        <f>IF(N5&lt;=0,AD5, IF(N5&lt;=1,AE5, IF(N5&lt;=2,AF5, IF(N5&lt;=3,AG5, IF(N5&lt;=4,AH5, IF(N5&lt;=5, AI5, AJ5))))))</f>
        <v>286.27</v>
      </c>
      <c r="BY5" s="70">
        <f>IF(N5&gt;=0,W5, IF(N5&gt;=-1,X5, IF(N5&gt;=-2,Y5, IF(N5&gt;=-3,Z5, IF(N5&gt;=-4,AA5, IF(N5&gt;=-5, AB5, AC5))))))</f>
        <v>293.26</v>
      </c>
      <c r="BZ5" s="69">
        <f>IF(N5&gt;=0,AK5, IF(N5&gt;=-1,AL5, IF(N5&gt;=-2,AM5, IF(N5&gt;=-3,AN5, IF(N5&gt;=-4,AO5, IF(N5&gt;=-5, AP5, AQ5))))))</f>
        <v>296.3</v>
      </c>
      <c r="CA5" s="54">
        <f>IF(C5&gt;0, IF(BU5 &gt;0, BW5, BY5), IF(BU5&gt;0, BX5, BZ5))</f>
        <v>293.26</v>
      </c>
      <c r="CB5" s="1">
        <f>BU5/CA5</f>
        <v>-1.9479463340910776</v>
      </c>
      <c r="CC5" s="42">
        <f>BS5/BT5</f>
        <v>1.3277901571053496</v>
      </c>
      <c r="CD5" s="55">
        <v>0</v>
      </c>
      <c r="CE5" s="55">
        <v>1735</v>
      </c>
      <c r="CF5" s="55">
        <v>0</v>
      </c>
      <c r="CG5" s="6">
        <f>SUM(CD5:CF5)</f>
        <v>1735</v>
      </c>
      <c r="CH5" s="10">
        <f>BP5*$D$171</f>
        <v>1357.6012552762679</v>
      </c>
      <c r="CI5" s="1">
        <f>CH5-CG5</f>
        <v>-377.39874472373208</v>
      </c>
      <c r="CJ5" s="82">
        <f>IF(CI5&gt;1, 1, 0)</f>
        <v>0</v>
      </c>
      <c r="CK5" s="71">
        <f>IF(N5&lt;=0,Q5, IF(N5&lt;=1,R5, IF(N5&lt;=2,S5, IF(N5&lt;=3,T5, IF(N5&lt;=4,U5,V5)))))</f>
        <v>285.08999999999997</v>
      </c>
      <c r="CL5" s="41">
        <f>IF(N5&lt;=0,AE5, IF(N5&lt;=1,AF5, IF(N5&lt;=2,AG5, IF(N5&lt;=3,AH5, IF(N5&lt;=4,AI5,AJ5)))))</f>
        <v>286.70999999999998</v>
      </c>
      <c r="CM5" s="70">
        <f>IF(N5&gt;=0,X5, IF(N5&gt;=-1,Y5, IF(N5&gt;=-2,Z5, IF(N5&gt;=-3,AA5, IF(N5&gt;=-4,AB5, AC5)))))</f>
        <v>292.16000000000003</v>
      </c>
      <c r="CN5" s="69">
        <f>IF(N5&gt;=0,AL5, IF(N5&gt;=-1,AM5, IF(N5&gt;=-2,AN5, IF(N5&gt;=-3,AO5, IF(N5&gt;=-4,AP5, AQ5)))))</f>
        <v>294.35000000000002</v>
      </c>
      <c r="CO5" s="54">
        <f>IF(C5&gt;0, IF(CI5 &gt;0, CK5, CM5), IF(CI5&gt;0, CL5, CN5))</f>
        <v>292.16000000000003</v>
      </c>
      <c r="CP5" s="1">
        <f>CI5/CO5</f>
        <v>-1.2917536443172646</v>
      </c>
      <c r="CQ5" s="42">
        <f>CG5/CH5</f>
        <v>1.2779893899309429</v>
      </c>
      <c r="CR5" s="11">
        <f>BS5+CG5+CT5</f>
        <v>4049</v>
      </c>
      <c r="CS5" s="47">
        <f>BT5+CH5+CU5</f>
        <v>3151.5590487696104</v>
      </c>
      <c r="CT5" s="55">
        <v>0</v>
      </c>
      <c r="CU5" s="10">
        <f>BQ5*$D$174</f>
        <v>51.212535428891989</v>
      </c>
      <c r="CV5" s="30">
        <f>CU5-CT5</f>
        <v>51.212535428891989</v>
      </c>
      <c r="CW5" s="82">
        <f>IF(CV5&gt;0, 1, 0)</f>
        <v>1</v>
      </c>
      <c r="CX5" s="71">
        <f>IF(N5&lt;=0,R5, IF(N5&lt;=1,S5, IF(N5&lt;=2,T5, IF(N5&lt;=3,U5, V5))))</f>
        <v>286.27</v>
      </c>
      <c r="CY5" s="41">
        <f>IF(N5&lt;=0,AF5, IF(N5&lt;=1,AG5, IF(N5&lt;=2,AH5, IF(N5&lt;=3,AI5, AJ5))))</f>
        <v>287.54000000000002</v>
      </c>
      <c r="CZ5" s="70">
        <f>IF(N5&gt;=0,Y5, IF(N5&gt;=-1,Z5, IF(N5&gt;=-2,AA5, IF(N5&gt;=-3,AB5,  AC5))))</f>
        <v>291.66000000000003</v>
      </c>
      <c r="DA5" s="69">
        <f>IF(N5&gt;=0,AM5, IF(N5&gt;=-1,AN5, IF(N5&gt;=-2,AO5, IF(N5&gt;=-3,AP5, AQ5))))</f>
        <v>293.7</v>
      </c>
      <c r="DB5" s="54">
        <f>IF(C5&gt;0, IF(CV5 &gt;0, CX5, CZ5), IF(CV5&gt;0, CY5, DA5))</f>
        <v>286.27</v>
      </c>
      <c r="DC5" s="43">
        <f>CV5/DB5</f>
        <v>0.17889592143393299</v>
      </c>
      <c r="DD5" s="44">
        <v>0</v>
      </c>
      <c r="DE5" s="10">
        <f>BQ5*$DD$169</f>
        <v>30.798443454803863</v>
      </c>
      <c r="DF5" s="30">
        <f>DE5-DD5</f>
        <v>30.798443454803863</v>
      </c>
      <c r="DG5" s="34">
        <f>DF5*(DF5&lt;&gt;0)</f>
        <v>30.798443454803863</v>
      </c>
      <c r="DH5" s="21">
        <f>DG5/$DG$166</f>
        <v>7.8301313227193692E-3</v>
      </c>
      <c r="DI5" s="79">
        <f>DH5 * $DF$166</f>
        <v>30.798443454803863</v>
      </c>
      <c r="DJ5" s="81">
        <f>DB5</f>
        <v>286.27</v>
      </c>
      <c r="DK5" s="43">
        <f>DI5/DJ5</f>
        <v>0.10758529868586951</v>
      </c>
      <c r="DL5" s="16">
        <f>O5</f>
        <v>0</v>
      </c>
      <c r="DM5" s="53">
        <f>CR5+CT5</f>
        <v>4049</v>
      </c>
      <c r="DN5">
        <f>E5/$E$166</f>
        <v>7.3708143161226938E-3</v>
      </c>
      <c r="DO5">
        <f>MAX(0,K5)</f>
        <v>0.77123013269268303</v>
      </c>
      <c r="DP5">
        <f>DO5/$DO$166</f>
        <v>8.2778284472127019E-3</v>
      </c>
      <c r="DQ5">
        <f>DN5*DP5*BF5</f>
        <v>6.1014336425123073E-5</v>
      </c>
      <c r="DR5">
        <f>DQ5/$DQ$166</f>
        <v>1.6466675367718644E-2</v>
      </c>
      <c r="DS5" s="1">
        <f>$DS$168*DR5</f>
        <v>1339.9632576350216</v>
      </c>
      <c r="DT5" s="55">
        <v>2025</v>
      </c>
      <c r="DU5" s="1">
        <f>DS5-DT5</f>
        <v>-685.03674236497841</v>
      </c>
      <c r="DV5">
        <f>DT5/DS5</f>
        <v>1.5112354674366515</v>
      </c>
      <c r="DW5" s="86">
        <f>AR5</f>
        <v>289.22000000000003</v>
      </c>
    </row>
    <row r="6" spans="1:127" x14ac:dyDescent="0.2">
      <c r="A6" s="20" t="s">
        <v>144</v>
      </c>
      <c r="B6">
        <v>1</v>
      </c>
      <c r="C6">
        <v>1</v>
      </c>
      <c r="D6">
        <v>0.71673991210547305</v>
      </c>
      <c r="E6">
        <v>0.283260087894526</v>
      </c>
      <c r="F6">
        <v>0.86889153754469595</v>
      </c>
      <c r="G6">
        <v>0.13664855829502701</v>
      </c>
      <c r="H6">
        <v>0.85833681571249398</v>
      </c>
      <c r="I6">
        <v>0.34247698959004003</v>
      </c>
      <c r="J6">
        <v>0.46391967636612202</v>
      </c>
      <c r="K6">
        <v>0.88351889681732998</v>
      </c>
      <c r="L6">
        <v>-0.28298735570921302</v>
      </c>
      <c r="M6">
        <f>HARMEAN(D6,F6, I6)</f>
        <v>0.54884721211342913</v>
      </c>
      <c r="N6">
        <f>MAX(MIN(0.6*TAN(3*(1-M6) - 1.5), 5), -5)</f>
        <v>-8.8559815689165405E-2</v>
      </c>
      <c r="O6" s="73">
        <v>0</v>
      </c>
      <c r="P6">
        <v>369.53</v>
      </c>
      <c r="Q6">
        <v>371.78</v>
      </c>
      <c r="R6">
        <v>373.18</v>
      </c>
      <c r="S6">
        <v>375.54</v>
      </c>
      <c r="T6">
        <v>376.86</v>
      </c>
      <c r="U6">
        <v>379.1</v>
      </c>
      <c r="V6">
        <v>381.82</v>
      </c>
      <c r="W6">
        <v>387.22</v>
      </c>
      <c r="X6">
        <v>386.09</v>
      </c>
      <c r="Y6">
        <v>383.21</v>
      </c>
      <c r="Z6">
        <v>381</v>
      </c>
      <c r="AA6">
        <v>378.96</v>
      </c>
      <c r="AB6">
        <v>378.27</v>
      </c>
      <c r="AC6">
        <v>376.62</v>
      </c>
      <c r="AD6">
        <v>372.98</v>
      </c>
      <c r="AE6">
        <v>373.74</v>
      </c>
      <c r="AF6">
        <v>375.13</v>
      </c>
      <c r="AG6">
        <v>376.45</v>
      </c>
      <c r="AH6">
        <v>379.27</v>
      </c>
      <c r="AI6">
        <v>381.4</v>
      </c>
      <c r="AJ6">
        <v>389</v>
      </c>
      <c r="AK6">
        <v>390.21</v>
      </c>
      <c r="AL6">
        <v>388.72</v>
      </c>
      <c r="AM6">
        <v>386.06</v>
      </c>
      <c r="AN6">
        <v>384.42</v>
      </c>
      <c r="AO6">
        <v>381.94</v>
      </c>
      <c r="AP6">
        <v>379.73</v>
      </c>
      <c r="AQ6">
        <v>378.31</v>
      </c>
      <c r="AR6">
        <v>379.33</v>
      </c>
      <c r="AS6" s="77">
        <f>0.5 * (D6-MAX($D$3:$D$165))/(MIN($D$3:$D$165)-MAX($D$3:$D$165)) + 0.75</f>
        <v>0.89188376753507015</v>
      </c>
      <c r="AT6" s="17">
        <f>AZ6^N6</f>
        <v>0.95014992764342066</v>
      </c>
      <c r="AU6" s="17">
        <f>(AT6+AV6)/2</f>
        <v>0.94948931589253127</v>
      </c>
      <c r="AV6" s="17">
        <f>BD6^N6</f>
        <v>0.94882870414164178</v>
      </c>
      <c r="AW6" s="17">
        <f>PERCENTILE($K$2:$K$165, 0.05)</f>
        <v>0.10209699944022725</v>
      </c>
      <c r="AX6" s="17">
        <f>PERCENTILE($K$2:$K$165, 0.95)</f>
        <v>0.97531004798855347</v>
      </c>
      <c r="AY6" s="17">
        <f>MIN(MAX(K6,AW6), AX6)</f>
        <v>0.88351889681732998</v>
      </c>
      <c r="AZ6" s="17">
        <f>AY6-$AY$166+1</f>
        <v>1.7814218973771028</v>
      </c>
      <c r="BA6" s="17">
        <f>PERCENTILE($L$2:$L$165, 0.02)</f>
        <v>-1.0926211824473815</v>
      </c>
      <c r="BB6" s="17">
        <f>PERCENTILE($L$2:$L$165, 0.98)</f>
        <v>1.870769289934499</v>
      </c>
      <c r="BC6" s="17">
        <f>MIN(MAX(L6,BA6), BB6)</f>
        <v>-0.28298735570921302</v>
      </c>
      <c r="BD6" s="17">
        <f>BC6-$BC$166 + 1</f>
        <v>1.8096338267381684</v>
      </c>
      <c r="BE6" s="1">
        <v>1</v>
      </c>
      <c r="BF6" s="15">
        <v>1</v>
      </c>
      <c r="BG6" s="15">
        <v>1</v>
      </c>
      <c r="BH6" s="16">
        <v>1</v>
      </c>
      <c r="BI6" s="12">
        <f>(AZ6^4)*AV6*BE6</f>
        <v>9.5555339568132407</v>
      </c>
      <c r="BJ6" s="12">
        <f>(BD6^4) *AT6*BF6</f>
        <v>10.1895490114269</v>
      </c>
      <c r="BK6" s="12">
        <f>(BD6^4)*AU6*BG6*BH6</f>
        <v>10.182464512846863</v>
      </c>
      <c r="BL6" s="12">
        <f>MIN(BI6, 0.05*BI$166)</f>
        <v>9.5555339568132407</v>
      </c>
      <c r="BM6" s="12">
        <f>MIN(BJ6, 0.05*BJ$166)</f>
        <v>10.1895490114269</v>
      </c>
      <c r="BN6" s="12">
        <f>MIN(BK6, 0.05*BK$166)</f>
        <v>10.182464512846863</v>
      </c>
      <c r="BO6" s="9">
        <f>BL6/$BL$166</f>
        <v>2.3377787087873064E-2</v>
      </c>
      <c r="BP6" s="9">
        <f>BM6/$BM$166</f>
        <v>2.0584211601190477E-3</v>
      </c>
      <c r="BQ6" s="45">
        <f>BN6/$BN$166</f>
        <v>1.5062235719986044E-3</v>
      </c>
      <c r="BR6" s="85">
        <f>N6</f>
        <v>-8.8559815689165405E-2</v>
      </c>
      <c r="BS6" s="55">
        <v>3793</v>
      </c>
      <c r="BT6" s="10">
        <f>$D$172*BO6</f>
        <v>2141.8888433972979</v>
      </c>
      <c r="BU6" s="14">
        <f>BT6-BS6</f>
        <v>-1651.1111566027021</v>
      </c>
      <c r="BV6" s="1">
        <f>IF(BU6&gt;1, 1, 0)</f>
        <v>0</v>
      </c>
      <c r="BW6" s="71">
        <f>IF(N6&lt;=0,P6, IF(N6&lt;=1,Q6, IF(N6&lt;=2,R6, IF(N6&lt;=3,S6, IF(N6&lt;=4,T6, IF(N6&lt;=5, U6, V6))))))</f>
        <v>369.53</v>
      </c>
      <c r="BX6" s="41">
        <f>IF(N6&lt;=0,AD6, IF(N6&lt;=1,AE6, IF(N6&lt;=2,AF6, IF(N6&lt;=3,AG6, IF(N6&lt;=4,AH6, IF(N6&lt;=5, AI6, AJ6))))))</f>
        <v>372.98</v>
      </c>
      <c r="BY6" s="70">
        <f>IF(N6&gt;=0,W6, IF(N6&gt;=-1,X6, IF(N6&gt;=-2,Y6, IF(N6&gt;=-3,Z6, IF(N6&gt;=-4,AA6, IF(N6&gt;=-5, AB6, AC6))))))</f>
        <v>386.09</v>
      </c>
      <c r="BZ6" s="69">
        <f>IF(N6&gt;=0,AK6, IF(N6&gt;=-1,AL6, IF(N6&gt;=-2,AM6, IF(N6&gt;=-3,AN6, IF(N6&gt;=-4,AO6, IF(N6&gt;=-5, AP6, AQ6))))))</f>
        <v>388.72</v>
      </c>
      <c r="CA6" s="54">
        <f>IF(C6&gt;0, IF(BU6 &gt;0, BW6, BY6), IF(BU6&gt;0, BX6, BZ6))</f>
        <v>386.09</v>
      </c>
      <c r="CB6" s="1">
        <f>BU6/CA6</f>
        <v>-4.2764929332609034</v>
      </c>
      <c r="CC6" s="42">
        <f>BS6/BT6</f>
        <v>1.7708668737374054</v>
      </c>
      <c r="CD6" s="55">
        <v>0</v>
      </c>
      <c r="CE6" s="55">
        <v>0</v>
      </c>
      <c r="CF6" s="55">
        <v>0</v>
      </c>
      <c r="CG6" s="6">
        <f>SUM(CD6:CF6)</f>
        <v>0</v>
      </c>
      <c r="CH6" s="10">
        <f>BP6*$D$171</f>
        <v>261.43921524351765</v>
      </c>
      <c r="CI6" s="1">
        <f>CH6-CG6</f>
        <v>261.43921524351765</v>
      </c>
      <c r="CJ6" s="82">
        <f>IF(CI6&gt;1, 1, 0)</f>
        <v>1</v>
      </c>
      <c r="CK6" s="71">
        <f>IF(N6&lt;=0,Q6, IF(N6&lt;=1,R6, IF(N6&lt;=2,S6, IF(N6&lt;=3,T6, IF(N6&lt;=4,U6,V6)))))</f>
        <v>371.78</v>
      </c>
      <c r="CL6" s="41">
        <f>IF(N6&lt;=0,AE6, IF(N6&lt;=1,AF6, IF(N6&lt;=2,AG6, IF(N6&lt;=3,AH6, IF(N6&lt;=4,AI6,AJ6)))))</f>
        <v>373.74</v>
      </c>
      <c r="CM6" s="70">
        <f>IF(N6&gt;=0,X6, IF(N6&gt;=-1,Y6, IF(N6&gt;=-2,Z6, IF(N6&gt;=-3,AA6, IF(N6&gt;=-4,AB6, AC6)))))</f>
        <v>383.21</v>
      </c>
      <c r="CN6" s="69">
        <f>IF(N6&gt;=0,AL6, IF(N6&gt;=-1,AM6, IF(N6&gt;=-2,AN6, IF(N6&gt;=-3,AO6, IF(N6&gt;=-4,AP6, AQ6)))))</f>
        <v>386.06</v>
      </c>
      <c r="CO6" s="54">
        <f>IF(C6&gt;0, IF(CI6 &gt;0, CK6, CM6), IF(CI6&gt;0, CL6, CN6))</f>
        <v>371.78</v>
      </c>
      <c r="CP6" s="1">
        <f>CI6/CO6</f>
        <v>0.70320946593016753</v>
      </c>
      <c r="CQ6" s="42">
        <f>CG6/CH6</f>
        <v>0</v>
      </c>
      <c r="CR6" s="11">
        <f>BS6+CG6+CT6</f>
        <v>3793</v>
      </c>
      <c r="CS6" s="47">
        <f>BT6+CH6+CU6</f>
        <v>2413.1794295649524</v>
      </c>
      <c r="CT6" s="55">
        <v>0</v>
      </c>
      <c r="CU6" s="10">
        <f>BQ6*$D$174</f>
        <v>9.8513709241368392</v>
      </c>
      <c r="CV6" s="30">
        <f>CU6-CT6</f>
        <v>9.8513709241368392</v>
      </c>
      <c r="CW6" s="82">
        <f>IF(CV6&gt;0, 1, 0)</f>
        <v>1</v>
      </c>
      <c r="CX6" s="71">
        <f>IF(N6&lt;=0,R6, IF(N6&lt;=1,S6, IF(N6&lt;=2,T6, IF(N6&lt;=3,U6, V6))))</f>
        <v>373.18</v>
      </c>
      <c r="CY6" s="41">
        <f>IF(N6&lt;=0,AF6, IF(N6&lt;=1,AG6, IF(N6&lt;=2,AH6, IF(N6&lt;=3,AI6, AJ6))))</f>
        <v>375.13</v>
      </c>
      <c r="CZ6" s="70">
        <f>IF(N6&gt;=0,Y6, IF(N6&gt;=-1,Z6, IF(N6&gt;=-2,AA6, IF(N6&gt;=-3,AB6,  AC6))))</f>
        <v>381</v>
      </c>
      <c r="DA6" s="69">
        <f>IF(N6&gt;=0,AM6, IF(N6&gt;=-1,AN6, IF(N6&gt;=-2,AO6, IF(N6&gt;=-3,AP6, AQ6))))</f>
        <v>384.42</v>
      </c>
      <c r="DB6" s="54">
        <f>IF(C6&gt;0, IF(CV6 &gt;0, CX6, CZ6), IF(CV6&gt;0, CY6, DA6))</f>
        <v>373.18</v>
      </c>
      <c r="DC6" s="43">
        <f>CV6/DB6</f>
        <v>2.6398442907274878E-2</v>
      </c>
      <c r="DD6" s="44">
        <v>0</v>
      </c>
      <c r="DE6" s="10">
        <f>BQ6*$DD$169</f>
        <v>5.924465325107839</v>
      </c>
      <c r="DF6" s="30">
        <f>DE6-DD6</f>
        <v>5.924465325107839</v>
      </c>
      <c r="DG6" s="34">
        <f>DF6*(DF6&lt;&gt;0)</f>
        <v>5.924465325107839</v>
      </c>
      <c r="DH6" s="21">
        <f>DG6/$DG$166</f>
        <v>1.5062235719986033E-3</v>
      </c>
      <c r="DI6" s="79">
        <f>DH6 * $DF$166</f>
        <v>5.924465325107839</v>
      </c>
      <c r="DJ6" s="81">
        <f>DB6</f>
        <v>373.18</v>
      </c>
      <c r="DK6" s="43">
        <f>DI6/DJ6</f>
        <v>1.5875623894924269E-2</v>
      </c>
      <c r="DL6" s="16">
        <f>O6</f>
        <v>0</v>
      </c>
      <c r="DM6" s="53">
        <f>CR6+CT6</f>
        <v>3793</v>
      </c>
      <c r="DN6">
        <f>E6/$E$166</f>
        <v>5.2521681910864156E-3</v>
      </c>
      <c r="DO6">
        <f>MAX(0,K6)</f>
        <v>0.88351889681732998</v>
      </c>
      <c r="DP6">
        <f>DO6/$DO$166</f>
        <v>9.4830551189560193E-3</v>
      </c>
      <c r="DQ6">
        <f>DN6*DP6*BF6</f>
        <v>4.9806600450100012E-5</v>
      </c>
      <c r="DR6">
        <f>DQ6/$DQ$166</f>
        <v>1.3441908391283661E-2</v>
      </c>
      <c r="DS6" s="1">
        <f>$DS$168*DR6</f>
        <v>1093.8251319465583</v>
      </c>
      <c r="DT6" s="55">
        <v>759</v>
      </c>
      <c r="DU6" s="1">
        <f>DS6-DT6</f>
        <v>334.82513194655826</v>
      </c>
      <c r="DV6">
        <f>DT6/DS6</f>
        <v>0.69389519204892702</v>
      </c>
      <c r="DW6" s="86">
        <f>AR6</f>
        <v>379.33</v>
      </c>
    </row>
    <row r="7" spans="1:127" x14ac:dyDescent="0.2">
      <c r="A7" s="20" t="s">
        <v>145</v>
      </c>
      <c r="B7">
        <v>1</v>
      </c>
      <c r="C7">
        <v>1</v>
      </c>
      <c r="D7">
        <v>0.85731559854897199</v>
      </c>
      <c r="E7">
        <v>0.14268440145102701</v>
      </c>
      <c r="F7">
        <v>0.97384066587395901</v>
      </c>
      <c r="G7">
        <v>0.58158995815899495</v>
      </c>
      <c r="H7">
        <v>0.61506276150627603</v>
      </c>
      <c r="I7">
        <v>0.59809223847964399</v>
      </c>
      <c r="J7">
        <v>0.57667998190775605</v>
      </c>
      <c r="K7">
        <v>0.846328232963241</v>
      </c>
      <c r="L7">
        <v>0.54189718964228295</v>
      </c>
      <c r="M7">
        <f>HARMEAN(D7,F7, I7)</f>
        <v>0.77614110606253817</v>
      </c>
      <c r="N7">
        <f>MAX(MIN(0.6*TAN(3*(1-M7) - 1.5), 5), -5)</f>
        <v>-0.65398626996046094</v>
      </c>
      <c r="O7" s="73">
        <v>0</v>
      </c>
      <c r="P7">
        <v>16.72</v>
      </c>
      <c r="Q7">
        <v>16.82</v>
      </c>
      <c r="R7">
        <v>16.95</v>
      </c>
      <c r="S7">
        <v>17</v>
      </c>
      <c r="T7">
        <v>17.14</v>
      </c>
      <c r="U7">
        <v>17.25</v>
      </c>
      <c r="V7">
        <v>17.95</v>
      </c>
      <c r="W7">
        <v>17.57</v>
      </c>
      <c r="X7">
        <v>17.47</v>
      </c>
      <c r="Y7">
        <v>17.260000000000002</v>
      </c>
      <c r="Z7">
        <v>17.22</v>
      </c>
      <c r="AA7">
        <v>17.09</v>
      </c>
      <c r="AB7">
        <v>17.03</v>
      </c>
      <c r="AC7">
        <v>16.809999999999999</v>
      </c>
      <c r="AD7">
        <v>16.940000000000001</v>
      </c>
      <c r="AE7">
        <v>17.02</v>
      </c>
      <c r="AF7">
        <v>17.07</v>
      </c>
      <c r="AG7">
        <v>17.14</v>
      </c>
      <c r="AH7">
        <v>17.22</v>
      </c>
      <c r="AI7">
        <v>17.39</v>
      </c>
      <c r="AJ7">
        <v>17.61</v>
      </c>
      <c r="AK7">
        <v>17.72</v>
      </c>
      <c r="AL7">
        <v>17.66</v>
      </c>
      <c r="AM7">
        <v>17.61</v>
      </c>
      <c r="AN7">
        <v>17.5</v>
      </c>
      <c r="AO7">
        <v>17.29</v>
      </c>
      <c r="AP7">
        <v>17.04</v>
      </c>
      <c r="AQ7">
        <v>16.91</v>
      </c>
      <c r="AR7">
        <v>17.21</v>
      </c>
      <c r="AS7" s="77">
        <f>0.5 * (D7-MAX($D$3:$D$165))/(MIN($D$3:$D$165)-MAX($D$3:$D$165)) + 0.75</f>
        <v>0.82137055247132706</v>
      </c>
      <c r="AT7" s="17">
        <f>AZ7^N7</f>
        <v>0.69501513583156993</v>
      </c>
      <c r="AU7" s="17">
        <f>(AT7+AV7)/2</f>
        <v>0.61286861681913485</v>
      </c>
      <c r="AV7" s="17">
        <f>BD7^N7</f>
        <v>0.53072209780669977</v>
      </c>
      <c r="AW7" s="17">
        <f>PERCENTILE($K$2:$K$165, 0.05)</f>
        <v>0.10209699944022725</v>
      </c>
      <c r="AX7" s="17">
        <f>PERCENTILE($K$2:$K$165, 0.95)</f>
        <v>0.97531004798855347</v>
      </c>
      <c r="AY7" s="17">
        <f>MIN(MAX(K7,AW7), AX7)</f>
        <v>0.846328232963241</v>
      </c>
      <c r="AZ7" s="17">
        <f>AY7-$AY$166+1</f>
        <v>1.7442312335230139</v>
      </c>
      <c r="BA7" s="17">
        <f>PERCENTILE($L$2:$L$165, 0.02)</f>
        <v>-1.0926211824473815</v>
      </c>
      <c r="BB7" s="17">
        <f>PERCENTILE($L$2:$L$165, 0.98)</f>
        <v>1.870769289934499</v>
      </c>
      <c r="BC7" s="17">
        <f>MIN(MAX(L7,BA7), BB7)</f>
        <v>0.54189718964228295</v>
      </c>
      <c r="BD7" s="17">
        <f>BC7-$BC$166 + 1</f>
        <v>2.6345183720896643</v>
      </c>
      <c r="BE7" s="1">
        <v>1</v>
      </c>
      <c r="BF7" s="15">
        <v>1</v>
      </c>
      <c r="BG7" s="15">
        <v>0</v>
      </c>
      <c r="BH7" s="16">
        <v>1</v>
      </c>
      <c r="BI7" s="12">
        <f>(AZ7^4)*AV7*BE7</f>
        <v>4.9122833177324656</v>
      </c>
      <c r="BJ7" s="12">
        <f>(BD7^4) *AT7*BF7</f>
        <v>33.481059192845912</v>
      </c>
      <c r="BK7" s="12">
        <f>(BD7^4)*AU7*BG7*BH7</f>
        <v>0</v>
      </c>
      <c r="BL7" s="12">
        <f>MIN(BI7, 0.05*BI$166)</f>
        <v>4.9122833177324656</v>
      </c>
      <c r="BM7" s="12">
        <f>MIN(BJ7, 0.05*BJ$166)</f>
        <v>33.481059192845912</v>
      </c>
      <c r="BN7" s="12">
        <f>MIN(BK7, 0.05*BK$166)</f>
        <v>0</v>
      </c>
      <c r="BO7" s="9">
        <f>BL7/$BL$166</f>
        <v>1.2017990207169827E-2</v>
      </c>
      <c r="BP7" s="9">
        <f>BM7/$BM$166</f>
        <v>6.7636085393441171E-3</v>
      </c>
      <c r="BQ7" s="45">
        <f>BN7/$BN$166</f>
        <v>0</v>
      </c>
      <c r="BR7" s="85">
        <f>N7</f>
        <v>-0.65398626996046094</v>
      </c>
      <c r="BS7" s="55">
        <v>2977</v>
      </c>
      <c r="BT7" s="10">
        <f>$D$172*BO7</f>
        <v>1101.0964830862013</v>
      </c>
      <c r="BU7" s="14">
        <f>BT7-BS7</f>
        <v>-1875.9035169137987</v>
      </c>
      <c r="BV7" s="1">
        <f>IF(BU7&gt;1, 1, 0)</f>
        <v>0</v>
      </c>
      <c r="BW7" s="71">
        <f>IF(N7&lt;=0,P7, IF(N7&lt;=1,Q7, IF(N7&lt;=2,R7, IF(N7&lt;=3,S7, IF(N7&lt;=4,T7, IF(N7&lt;=5, U7, V7))))))</f>
        <v>16.72</v>
      </c>
      <c r="BX7" s="41">
        <f>IF(N7&lt;=0,AD7, IF(N7&lt;=1,AE7, IF(N7&lt;=2,AF7, IF(N7&lt;=3,AG7, IF(N7&lt;=4,AH7, IF(N7&lt;=5, AI7, AJ7))))))</f>
        <v>16.940000000000001</v>
      </c>
      <c r="BY7" s="70">
        <f>IF(N7&gt;=0,W7, IF(N7&gt;=-1,X7, IF(N7&gt;=-2,Y7, IF(N7&gt;=-3,Z7, IF(N7&gt;=-4,AA7, IF(N7&gt;=-5, AB7, AC7))))))</f>
        <v>17.47</v>
      </c>
      <c r="BZ7" s="69">
        <f>IF(N7&gt;=0,AK7, IF(N7&gt;=-1,AL7, IF(N7&gt;=-2,AM7, IF(N7&gt;=-3,AN7, IF(N7&gt;=-4,AO7, IF(N7&gt;=-5, AP7, AQ7))))))</f>
        <v>17.66</v>
      </c>
      <c r="CA7" s="54">
        <f>IF(C7&gt;0, IF(BU7 &gt;0, BW7, BY7), IF(BU7&gt;0, BX7, BZ7))</f>
        <v>17.47</v>
      </c>
      <c r="CB7" s="1">
        <f>BU7/CA7</f>
        <v>-107.37856421945042</v>
      </c>
      <c r="CC7" s="42">
        <f>BS7/BT7</f>
        <v>2.7036686119057745</v>
      </c>
      <c r="CD7" s="55">
        <v>224</v>
      </c>
      <c r="CE7" s="55">
        <v>4096</v>
      </c>
      <c r="CF7" s="55">
        <v>120</v>
      </c>
      <c r="CG7" s="6">
        <f>SUM(CD7:CF7)</f>
        <v>4440</v>
      </c>
      <c r="CH7" s="10">
        <f>BP7*$D$171</f>
        <v>859.04310692094396</v>
      </c>
      <c r="CI7" s="1">
        <f>CH7-CG7</f>
        <v>-3580.956893079056</v>
      </c>
      <c r="CJ7" s="82">
        <f>IF(CI7&gt;1, 1, 0)</f>
        <v>0</v>
      </c>
      <c r="CK7" s="71">
        <f>IF(N7&lt;=0,Q7, IF(N7&lt;=1,R7, IF(N7&lt;=2,S7, IF(N7&lt;=3,T7, IF(N7&lt;=4,U7,V7)))))</f>
        <v>16.82</v>
      </c>
      <c r="CL7" s="41">
        <f>IF(N7&lt;=0,AE7, IF(N7&lt;=1,AF7, IF(N7&lt;=2,AG7, IF(N7&lt;=3,AH7, IF(N7&lt;=4,AI7,AJ7)))))</f>
        <v>17.02</v>
      </c>
      <c r="CM7" s="70">
        <f>IF(N7&gt;=0,X7, IF(N7&gt;=-1,Y7, IF(N7&gt;=-2,Z7, IF(N7&gt;=-3,AA7, IF(N7&gt;=-4,AB7, AC7)))))</f>
        <v>17.260000000000002</v>
      </c>
      <c r="CN7" s="69">
        <f>IF(N7&gt;=0,AL7, IF(N7&gt;=-1,AM7, IF(N7&gt;=-2,AN7, IF(N7&gt;=-3,AO7, IF(N7&gt;=-4,AP7, AQ7)))))</f>
        <v>17.61</v>
      </c>
      <c r="CO7" s="54">
        <f>IF(C7&gt;0, IF(CI7 &gt;0, CK7, CM7), IF(CI7&gt;0, CL7, CN7))</f>
        <v>17.260000000000002</v>
      </c>
      <c r="CP7" s="1">
        <f>CI7/CO7</f>
        <v>-207.47143065347947</v>
      </c>
      <c r="CQ7" s="42">
        <f>CG7/CH7</f>
        <v>5.1685415600553846</v>
      </c>
      <c r="CR7" s="11">
        <f>BS7+CG7+CT7</f>
        <v>7417</v>
      </c>
      <c r="CS7" s="47">
        <f>BT7+CH7+CU7</f>
        <v>1960.1395900071452</v>
      </c>
      <c r="CT7" s="55">
        <v>0</v>
      </c>
      <c r="CU7" s="10">
        <f>BQ7*$D$174</f>
        <v>0</v>
      </c>
      <c r="CV7" s="30">
        <f>CU7-CT7</f>
        <v>0</v>
      </c>
      <c r="CW7" s="82">
        <f>IF(CV7&gt;0, 1, 0)</f>
        <v>0</v>
      </c>
      <c r="CX7" s="71">
        <f>IF(N7&lt;=0,R7, IF(N7&lt;=1,S7, IF(N7&lt;=2,T7, IF(N7&lt;=3,U7, V7))))</f>
        <v>16.95</v>
      </c>
      <c r="CY7" s="41">
        <f>IF(N7&lt;=0,AF7, IF(N7&lt;=1,AG7, IF(N7&lt;=2,AH7, IF(N7&lt;=3,AI7, AJ7))))</f>
        <v>17.07</v>
      </c>
      <c r="CZ7" s="70">
        <f>IF(N7&gt;=0,Y7, IF(N7&gt;=-1,Z7, IF(N7&gt;=-2,AA7, IF(N7&gt;=-3,AB7,  AC7))))</f>
        <v>17.22</v>
      </c>
      <c r="DA7" s="69">
        <f>IF(N7&gt;=0,AM7, IF(N7&gt;=-1,AN7, IF(N7&gt;=-2,AO7, IF(N7&gt;=-3,AP7, AQ7))))</f>
        <v>17.5</v>
      </c>
      <c r="DB7" s="54">
        <f>IF(C7&gt;0, IF(CV7 &gt;0, CX7, CZ7), IF(CV7&gt;0, CY7, DA7))</f>
        <v>17.22</v>
      </c>
      <c r="DC7" s="43">
        <f>CV7/DB7</f>
        <v>0</v>
      </c>
      <c r="DD7" s="44">
        <v>0</v>
      </c>
      <c r="DE7" s="10">
        <f>BQ7*$DD$169</f>
        <v>0</v>
      </c>
      <c r="DF7" s="30">
        <f>DE7-DD7</f>
        <v>0</v>
      </c>
      <c r="DG7" s="34">
        <f>DF7*(DF7&lt;&gt;0)</f>
        <v>0</v>
      </c>
      <c r="DH7" s="21">
        <f>DG7/$DG$166</f>
        <v>0</v>
      </c>
      <c r="DI7" s="79">
        <f>DH7 * $DF$166</f>
        <v>0</v>
      </c>
      <c r="DJ7" s="81">
        <f>DB7</f>
        <v>17.22</v>
      </c>
      <c r="DK7" s="43">
        <f>DI7/DJ7</f>
        <v>0</v>
      </c>
      <c r="DL7" s="16">
        <f>O7</f>
        <v>0</v>
      </c>
      <c r="DM7" s="53">
        <f>CR7+CT7</f>
        <v>7417</v>
      </c>
      <c r="DN7">
        <f>E7/$E$166</f>
        <v>2.6456338421540489E-3</v>
      </c>
      <c r="DO7">
        <f>MAX(0,K7)</f>
        <v>0.846328232963241</v>
      </c>
      <c r="DP7">
        <f>DO7/$DO$166</f>
        <v>9.0838773350859266E-3</v>
      </c>
      <c r="DQ7">
        <f>DN7*DP7*BF7</f>
        <v>2.4032613295679462E-5</v>
      </c>
      <c r="DR7">
        <f>DQ7/$DQ$166</f>
        <v>6.4859714054830734E-3</v>
      </c>
      <c r="DS7" s="1">
        <f>$DS$168*DR7</f>
        <v>527.79101909402482</v>
      </c>
      <c r="DT7" s="55">
        <v>1088</v>
      </c>
      <c r="DU7" s="1">
        <f>DS7-DT7</f>
        <v>-560.20898090597518</v>
      </c>
      <c r="DV7">
        <f>DT7/DS7</f>
        <v>2.0614219655870558</v>
      </c>
      <c r="DW7" s="86">
        <f>AR7</f>
        <v>17.21</v>
      </c>
    </row>
    <row r="8" spans="1:127" x14ac:dyDescent="0.2">
      <c r="A8" s="20" t="s">
        <v>214</v>
      </c>
      <c r="B8">
        <v>0</v>
      </c>
      <c r="C8">
        <v>0</v>
      </c>
      <c r="D8">
        <v>0.41909708349980002</v>
      </c>
      <c r="E8">
        <v>0.58090291650019898</v>
      </c>
      <c r="F8">
        <v>0.50297973778307503</v>
      </c>
      <c r="G8">
        <v>0.81696615127454997</v>
      </c>
      <c r="H8">
        <v>0.84872544922691096</v>
      </c>
      <c r="I8">
        <v>0.83269439997136596</v>
      </c>
      <c r="J8">
        <v>0.49145093377762999</v>
      </c>
      <c r="K8">
        <v>0.222961800242822</v>
      </c>
      <c r="L8">
        <v>0.515301771079133</v>
      </c>
      <c r="M8">
        <f>HARMEAN(D8,F8, I8)</f>
        <v>0.53810168804398428</v>
      </c>
      <c r="N8">
        <f>MAX(MIN(0.6*TAN(3*(1-M8) - 1.5), 5), -5)</f>
        <v>-6.8883301769951055E-2</v>
      </c>
      <c r="O8" s="73">
        <v>0</v>
      </c>
      <c r="P8">
        <v>10.44</v>
      </c>
      <c r="Q8">
        <v>10.48</v>
      </c>
      <c r="R8">
        <v>10.54</v>
      </c>
      <c r="S8">
        <v>10.55</v>
      </c>
      <c r="T8">
        <v>10.64</v>
      </c>
      <c r="U8">
        <v>10.68</v>
      </c>
      <c r="V8">
        <v>10.74</v>
      </c>
      <c r="W8">
        <v>10.9</v>
      </c>
      <c r="X8">
        <v>10.85</v>
      </c>
      <c r="Y8">
        <v>10.83</v>
      </c>
      <c r="Z8">
        <v>10.77</v>
      </c>
      <c r="AA8">
        <v>10.71</v>
      </c>
      <c r="AB8">
        <v>10.64</v>
      </c>
      <c r="AC8">
        <v>10.57</v>
      </c>
      <c r="AD8">
        <v>10.44</v>
      </c>
      <c r="AE8">
        <v>10.47</v>
      </c>
      <c r="AF8">
        <v>10.5</v>
      </c>
      <c r="AG8">
        <v>10.55</v>
      </c>
      <c r="AH8">
        <v>10.59</v>
      </c>
      <c r="AI8">
        <v>10.71</v>
      </c>
      <c r="AJ8">
        <v>10.93</v>
      </c>
      <c r="AK8">
        <v>10.96</v>
      </c>
      <c r="AL8">
        <v>10.93</v>
      </c>
      <c r="AM8">
        <v>10.85</v>
      </c>
      <c r="AN8">
        <v>10.77</v>
      </c>
      <c r="AO8">
        <v>10.74</v>
      </c>
      <c r="AP8">
        <v>10.71</v>
      </c>
      <c r="AQ8">
        <v>10.63</v>
      </c>
      <c r="AR8">
        <v>10.65</v>
      </c>
      <c r="AS8" s="77">
        <f>0.5 * (D8-MAX($D$3:$D$165))/(MIN($D$3:$D$165)-MAX($D$3:$D$165)) + 0.75</f>
        <v>1.0411823647294589</v>
      </c>
      <c r="AT8" s="17">
        <f>AZ8^N8</f>
        <v>0.99217118475844424</v>
      </c>
      <c r="AU8" s="17">
        <f>(AT8+AV8)/2</f>
        <v>0.96413774503221161</v>
      </c>
      <c r="AV8" s="17">
        <f>BD8^N8</f>
        <v>0.93610430530597899</v>
      </c>
      <c r="AW8" s="17">
        <f>PERCENTILE($K$2:$K$165, 0.05)</f>
        <v>0.10209699944022725</v>
      </c>
      <c r="AX8" s="17">
        <f>PERCENTILE($K$2:$K$165, 0.95)</f>
        <v>0.97531004798855347</v>
      </c>
      <c r="AY8" s="17">
        <f>MIN(MAX(K8,AW8), AX8)</f>
        <v>0.222961800242822</v>
      </c>
      <c r="AZ8" s="17">
        <f>AY8-$AY$166+1</f>
        <v>1.1208648008025948</v>
      </c>
      <c r="BA8" s="17">
        <f>PERCENTILE($L$2:$L$165, 0.02)</f>
        <v>-1.0926211824473815</v>
      </c>
      <c r="BB8" s="17">
        <f>PERCENTILE($L$2:$L$165, 0.98)</f>
        <v>1.870769289934499</v>
      </c>
      <c r="BC8" s="17">
        <f>MIN(MAX(L8,BA8), BB8)</f>
        <v>0.515301771079133</v>
      </c>
      <c r="BD8" s="17">
        <f>BC8-$BC$166 + 1</f>
        <v>2.6079229535265145</v>
      </c>
      <c r="BE8" s="1">
        <v>0</v>
      </c>
      <c r="BF8" s="49">
        <v>0</v>
      </c>
      <c r="BG8" s="49">
        <v>0</v>
      </c>
      <c r="BH8" s="16">
        <v>1</v>
      </c>
      <c r="BI8" s="12">
        <f>(AZ8^4)*AV8*BE8</f>
        <v>0</v>
      </c>
      <c r="BJ8" s="12">
        <f>(BD8^4) *AT8*BF8</f>
        <v>0</v>
      </c>
      <c r="BK8" s="12">
        <f>(BD8^4)*AU8*BG8*BH8</f>
        <v>0</v>
      </c>
      <c r="BL8" s="12">
        <f>MIN(BI8, 0.05*BI$166)</f>
        <v>0</v>
      </c>
      <c r="BM8" s="12">
        <f>MIN(BJ8, 0.05*BJ$166)</f>
        <v>0</v>
      </c>
      <c r="BN8" s="12">
        <f>MIN(BK8, 0.05*BK$166)</f>
        <v>0</v>
      </c>
      <c r="BO8" s="9">
        <f>BL8/$BL$166</f>
        <v>0</v>
      </c>
      <c r="BP8" s="9">
        <f>BM8/$BM$166</f>
        <v>0</v>
      </c>
      <c r="BQ8" s="45">
        <f>BN8/$BN$166</f>
        <v>0</v>
      </c>
      <c r="BR8" s="85">
        <f>N8</f>
        <v>-6.8883301769951055E-2</v>
      </c>
      <c r="BS8" s="55">
        <v>0</v>
      </c>
      <c r="BT8" s="10">
        <f>$D$172*BO8</f>
        <v>0</v>
      </c>
      <c r="BU8" s="14">
        <f>BT8-BS8</f>
        <v>0</v>
      </c>
      <c r="BV8" s="1">
        <f>IF(BU8&gt;1, 1, 0)</f>
        <v>0</v>
      </c>
      <c r="BW8" s="71">
        <f>IF(N8&lt;=0,P8, IF(N8&lt;=1,Q8, IF(N8&lt;=2,R8, IF(N8&lt;=3,S8, IF(N8&lt;=4,T8, IF(N8&lt;=5, U8, V8))))))</f>
        <v>10.44</v>
      </c>
      <c r="BX8" s="41">
        <f>IF(N8&lt;=0,AD8, IF(N8&lt;=1,AE8, IF(N8&lt;=2,AF8, IF(N8&lt;=3,AG8, IF(N8&lt;=4,AH8, IF(N8&lt;=5, AI8, AJ8))))))</f>
        <v>10.44</v>
      </c>
      <c r="BY8" s="70">
        <f>IF(N8&gt;=0,W8, IF(N8&gt;=-1,X8, IF(N8&gt;=-2,Y8, IF(N8&gt;=-3,Z8, IF(N8&gt;=-4,AA8, IF(N8&gt;=-5, AB8, AC8))))))</f>
        <v>10.85</v>
      </c>
      <c r="BZ8" s="69">
        <f>IF(N8&gt;=0,AK8, IF(N8&gt;=-1,AL8, IF(N8&gt;=-2,AM8, IF(N8&gt;=-3,AN8, IF(N8&gt;=-4,AO8, IF(N8&gt;=-5, AP8, AQ8))))))</f>
        <v>10.93</v>
      </c>
      <c r="CA8" s="54">
        <f>IF(C8&gt;0, IF(BU8 &gt;0, BW8, BY8), IF(BU8&gt;0, BX8, BZ8))</f>
        <v>10.93</v>
      </c>
      <c r="CB8" s="1">
        <f>BU8/CA8</f>
        <v>0</v>
      </c>
      <c r="CC8" s="42" t="e">
        <f>BS8/BT8</f>
        <v>#DIV/0!</v>
      </c>
      <c r="CD8" s="55">
        <v>0</v>
      </c>
      <c r="CE8" s="55">
        <v>756</v>
      </c>
      <c r="CF8" s="55">
        <v>0</v>
      </c>
      <c r="CG8" s="6">
        <f>SUM(CD8:CF8)</f>
        <v>756</v>
      </c>
      <c r="CH8" s="10">
        <f>BP8*$D$171</f>
        <v>0</v>
      </c>
      <c r="CI8" s="1">
        <f>CH8-CG8</f>
        <v>-756</v>
      </c>
      <c r="CJ8" s="82">
        <f>IF(CI8&gt;1, 1, 0)</f>
        <v>0</v>
      </c>
      <c r="CK8" s="71">
        <f>IF(N8&lt;=0,Q8, IF(N8&lt;=1,R8, IF(N8&lt;=2,S8, IF(N8&lt;=3,T8, IF(N8&lt;=4,U8,V8)))))</f>
        <v>10.48</v>
      </c>
      <c r="CL8" s="41">
        <f>IF(N8&lt;=0,AE8, IF(N8&lt;=1,AF8, IF(N8&lt;=2,AG8, IF(N8&lt;=3,AH8, IF(N8&lt;=4,AI8,AJ8)))))</f>
        <v>10.47</v>
      </c>
      <c r="CM8" s="70">
        <f>IF(N8&gt;=0,X8, IF(N8&gt;=-1,Y8, IF(N8&gt;=-2,Z8, IF(N8&gt;=-3,AA8, IF(N8&gt;=-4,AB8, AC8)))))</f>
        <v>10.83</v>
      </c>
      <c r="CN8" s="69">
        <f>IF(N8&gt;=0,AL8, IF(N8&gt;=-1,AM8, IF(N8&gt;=-2,AN8, IF(N8&gt;=-3,AO8, IF(N8&gt;=-4,AP8, AQ8)))))</f>
        <v>10.85</v>
      </c>
      <c r="CO8" s="54">
        <f>IF(C8&gt;0, IF(CI8 &gt;0, CK8, CM8), IF(CI8&gt;0, CL8, CN8))</f>
        <v>10.85</v>
      </c>
      <c r="CP8" s="1">
        <f>CI8/CO8</f>
        <v>-69.677419354838719</v>
      </c>
      <c r="CQ8" s="42" t="e">
        <f>CG8/CH8</f>
        <v>#DIV/0!</v>
      </c>
      <c r="CR8" s="11">
        <f>BS8+CG8+CT8</f>
        <v>756</v>
      </c>
      <c r="CS8" s="47">
        <f>BT8+CH8+CU8</f>
        <v>0</v>
      </c>
      <c r="CT8" s="55">
        <v>0</v>
      </c>
      <c r="CU8" s="10">
        <f>BQ8*$D$174</f>
        <v>0</v>
      </c>
      <c r="CV8" s="30">
        <f>CU8-CT8</f>
        <v>0</v>
      </c>
      <c r="CW8" s="82">
        <f>IF(CV8&gt;0, 1, 0)</f>
        <v>0</v>
      </c>
      <c r="CX8" s="71">
        <f>IF(N8&lt;=0,R8, IF(N8&lt;=1,S8, IF(N8&lt;=2,T8, IF(N8&lt;=3,U8, V8))))</f>
        <v>10.54</v>
      </c>
      <c r="CY8" s="41">
        <f>IF(N8&lt;=0,AF8, IF(N8&lt;=1,AG8, IF(N8&lt;=2,AH8, IF(N8&lt;=3,AI8, AJ8))))</f>
        <v>10.5</v>
      </c>
      <c r="CZ8" s="70">
        <f>IF(N8&gt;=0,Y8, IF(N8&gt;=-1,Z8, IF(N8&gt;=-2,AA8, IF(N8&gt;=-3,AB8,  AC8))))</f>
        <v>10.77</v>
      </c>
      <c r="DA8" s="69">
        <f>IF(N8&gt;=0,AM8, IF(N8&gt;=-1,AN8, IF(N8&gt;=-2,AO8, IF(N8&gt;=-3,AP8, AQ8))))</f>
        <v>10.77</v>
      </c>
      <c r="DB8" s="54">
        <f>IF(C8&gt;0, IF(CV8 &gt;0, CX8, CZ8), IF(CV8&gt;0, CY8, DA8))</f>
        <v>10.77</v>
      </c>
      <c r="DC8" s="43">
        <f>CV8/DB8</f>
        <v>0</v>
      </c>
      <c r="DD8" s="44">
        <v>0</v>
      </c>
      <c r="DE8" s="10">
        <f>BQ8*$DD$169</f>
        <v>0</v>
      </c>
      <c r="DF8" s="30">
        <f>DE8-DD8</f>
        <v>0</v>
      </c>
      <c r="DG8" s="34">
        <f>DF8*(DF8&lt;&gt;0)</f>
        <v>0</v>
      </c>
      <c r="DH8" s="21">
        <f>DG8/$DG$166</f>
        <v>0</v>
      </c>
      <c r="DI8" s="79">
        <f>DH8 * $DF$166</f>
        <v>0</v>
      </c>
      <c r="DJ8" s="81">
        <f>DB8</f>
        <v>10.77</v>
      </c>
      <c r="DK8" s="43">
        <f>DI8/DJ8</f>
        <v>0</v>
      </c>
      <c r="DL8" s="16">
        <f>O8</f>
        <v>0</v>
      </c>
      <c r="DM8" s="53">
        <f>CR8+CT8</f>
        <v>756</v>
      </c>
      <c r="DN8">
        <f>E8/$E$166</f>
        <v>1.0771019111198382E-2</v>
      </c>
      <c r="DO8">
        <f>MAX(0,K8)</f>
        <v>0.222961800242822</v>
      </c>
      <c r="DP8">
        <f>DO8/$DO$166</f>
        <v>2.3931112834607456E-3</v>
      </c>
      <c r="DQ8">
        <f>DN8*DP8*BF8</f>
        <v>0</v>
      </c>
      <c r="DR8">
        <f>DQ8/$DQ$166</f>
        <v>0</v>
      </c>
      <c r="DS8" s="1">
        <f>$DS$168*DR8</f>
        <v>0</v>
      </c>
      <c r="DT8" s="55">
        <v>0</v>
      </c>
      <c r="DU8" s="1">
        <f>DS8-DT8</f>
        <v>0</v>
      </c>
      <c r="DV8" t="e">
        <f>DT8/DS8</f>
        <v>#DIV/0!</v>
      </c>
      <c r="DW8" s="86">
        <f>AR8</f>
        <v>10.65</v>
      </c>
    </row>
    <row r="9" spans="1:127" x14ac:dyDescent="0.2">
      <c r="A9" s="20" t="s">
        <v>106</v>
      </c>
      <c r="B9">
        <v>1</v>
      </c>
      <c r="C9">
        <v>1</v>
      </c>
      <c r="D9">
        <v>0.90491410307630804</v>
      </c>
      <c r="E9">
        <v>9.5085896923691501E-2</v>
      </c>
      <c r="F9">
        <v>0.95788637266587195</v>
      </c>
      <c r="G9">
        <v>0.51525282072711998</v>
      </c>
      <c r="H9">
        <v>0.66025908900961106</v>
      </c>
      <c r="I9">
        <v>0.58326696976849401</v>
      </c>
      <c r="J9">
        <v>0.59001132605642803</v>
      </c>
      <c r="K9">
        <v>0.88593544292135795</v>
      </c>
      <c r="L9">
        <v>0.42559983497411102</v>
      </c>
      <c r="M9">
        <f>HARMEAN(D9,F9, I9)</f>
        <v>0.77649333398690579</v>
      </c>
      <c r="N9">
        <f>MAX(MIN(0.6*TAN(3*(1-M9) - 1.5), 5), -5)</f>
        <v>-0.65537511632721646</v>
      </c>
      <c r="O9" s="73">
        <v>0</v>
      </c>
      <c r="P9">
        <v>83.65</v>
      </c>
      <c r="Q9">
        <v>84.02</v>
      </c>
      <c r="R9">
        <v>84.23</v>
      </c>
      <c r="S9">
        <v>84.91</v>
      </c>
      <c r="T9">
        <v>85.6</v>
      </c>
      <c r="U9">
        <v>85.84</v>
      </c>
      <c r="V9">
        <v>88.04</v>
      </c>
      <c r="W9">
        <v>89.33</v>
      </c>
      <c r="X9">
        <v>88.08</v>
      </c>
      <c r="Y9">
        <v>87.78</v>
      </c>
      <c r="Z9">
        <v>87</v>
      </c>
      <c r="AA9">
        <v>86.4</v>
      </c>
      <c r="AB9">
        <v>85.43</v>
      </c>
      <c r="AC9">
        <v>84.67</v>
      </c>
      <c r="AD9">
        <v>83.85</v>
      </c>
      <c r="AE9">
        <v>84.02</v>
      </c>
      <c r="AF9">
        <v>84.54</v>
      </c>
      <c r="AG9">
        <v>84.71</v>
      </c>
      <c r="AH9">
        <v>85.16</v>
      </c>
      <c r="AI9">
        <v>86.08</v>
      </c>
      <c r="AJ9">
        <v>87.98</v>
      </c>
      <c r="AK9">
        <v>88.76</v>
      </c>
      <c r="AL9">
        <v>88.05</v>
      </c>
      <c r="AM9">
        <v>87.34</v>
      </c>
      <c r="AN9">
        <v>86.84</v>
      </c>
      <c r="AO9">
        <v>86.33</v>
      </c>
      <c r="AP9">
        <v>85.77</v>
      </c>
      <c r="AQ9">
        <v>85.06</v>
      </c>
      <c r="AR9">
        <v>86.09</v>
      </c>
      <c r="AS9" s="77">
        <f>0.5 * (D9-MAX($D$3:$D$165))/(MIN($D$3:$D$165)-MAX($D$3:$D$165)) + 0.75</f>
        <v>0.79749498997995993</v>
      </c>
      <c r="AT9" s="17">
        <f>AZ9^N9</f>
        <v>0.68433357400659023</v>
      </c>
      <c r="AU9" s="17">
        <f>(AT9+AV9)/2</f>
        <v>0.61512934505787165</v>
      </c>
      <c r="AV9" s="17">
        <f>BD9^N9</f>
        <v>0.54592511610915317</v>
      </c>
      <c r="AW9" s="17">
        <f>PERCENTILE($K$2:$K$165, 0.05)</f>
        <v>0.10209699944022725</v>
      </c>
      <c r="AX9" s="17">
        <f>PERCENTILE($K$2:$K$165, 0.95)</f>
        <v>0.97531004798855347</v>
      </c>
      <c r="AY9" s="17">
        <f>MIN(MAX(K9,AW9), AX9)</f>
        <v>0.88593544292135795</v>
      </c>
      <c r="AZ9" s="17">
        <f>AY9-$AY$166+1</f>
        <v>1.7838384434811307</v>
      </c>
      <c r="BA9" s="17">
        <f>PERCENTILE($L$2:$L$165, 0.02)</f>
        <v>-1.0926211824473815</v>
      </c>
      <c r="BB9" s="17">
        <f>PERCENTILE($L$2:$L$165, 0.98)</f>
        <v>1.870769289934499</v>
      </c>
      <c r="BC9" s="17">
        <f>MIN(MAX(L9,BA9), BB9)</f>
        <v>0.42559983497411102</v>
      </c>
      <c r="BD9" s="17">
        <f>BC9-$BC$166 + 1</f>
        <v>2.5182210174214923</v>
      </c>
      <c r="BE9" s="1">
        <v>1</v>
      </c>
      <c r="BF9" s="15">
        <v>1</v>
      </c>
      <c r="BG9" s="15">
        <v>1</v>
      </c>
      <c r="BH9" s="16">
        <v>1</v>
      </c>
      <c r="BI9" s="12">
        <f>(AZ9^4)*AV9*BE9</f>
        <v>5.5278360242047722</v>
      </c>
      <c r="BJ9" s="12">
        <f>(BD9^4) *AT9*BF9</f>
        <v>27.519670175572337</v>
      </c>
      <c r="BK9" s="12">
        <f>(BD9^4)*AU9*BG9*BH9</f>
        <v>24.736703464947102</v>
      </c>
      <c r="BL9" s="12">
        <f>MIN(BI9, 0.05*BI$166)</f>
        <v>5.5278360242047722</v>
      </c>
      <c r="BM9" s="12">
        <f>MIN(BJ9, 0.05*BJ$166)</f>
        <v>27.519670175572337</v>
      </c>
      <c r="BN9" s="12">
        <f>MIN(BK9, 0.05*BK$166)</f>
        <v>24.736703464947102</v>
      </c>
      <c r="BO9" s="9">
        <f>BL9/$BL$166</f>
        <v>1.3523951064858281E-2</v>
      </c>
      <c r="BP9" s="9">
        <f>BM9/$BM$166</f>
        <v>5.55933057933862E-3</v>
      </c>
      <c r="BQ9" s="45">
        <f>BN9/$BN$166</f>
        <v>3.6591343682498946E-3</v>
      </c>
      <c r="BR9" s="85">
        <f>N9</f>
        <v>-0.65537511632721646</v>
      </c>
      <c r="BS9" s="55">
        <v>3358</v>
      </c>
      <c r="BT9" s="10">
        <f>$D$172*BO9</f>
        <v>1239.0736469448441</v>
      </c>
      <c r="BU9" s="14">
        <f>BT9-BS9</f>
        <v>-2118.9263530551561</v>
      </c>
      <c r="BV9" s="1">
        <f>IF(BU9&gt;1, 1, 0)</f>
        <v>0</v>
      </c>
      <c r="BW9" s="71">
        <f>IF(N9&lt;=0,P9, IF(N9&lt;=1,Q9, IF(N9&lt;=2,R9, IF(N9&lt;=3,S9, IF(N9&lt;=4,T9, IF(N9&lt;=5, U9, V9))))))</f>
        <v>83.65</v>
      </c>
      <c r="BX9" s="41">
        <f>IF(N9&lt;=0,AD9, IF(N9&lt;=1,AE9, IF(N9&lt;=2,AF9, IF(N9&lt;=3,AG9, IF(N9&lt;=4,AH9, IF(N9&lt;=5, AI9, AJ9))))))</f>
        <v>83.85</v>
      </c>
      <c r="BY9" s="70">
        <f>IF(N9&gt;=0,W9, IF(N9&gt;=-1,X9, IF(N9&gt;=-2,Y9, IF(N9&gt;=-3,Z9, IF(N9&gt;=-4,AA9, IF(N9&gt;=-5, AB9, AC9))))))</f>
        <v>88.08</v>
      </c>
      <c r="BZ9" s="69">
        <f>IF(N9&gt;=0,AK9, IF(N9&gt;=-1,AL9, IF(N9&gt;=-2,AM9, IF(N9&gt;=-3,AN9, IF(N9&gt;=-4,AO9, IF(N9&gt;=-5, AP9, AQ9))))))</f>
        <v>88.05</v>
      </c>
      <c r="CA9" s="54">
        <f>IF(C9&gt;0, IF(BU9 &gt;0, BW9, BY9), IF(BU9&gt;0, BX9, BZ9))</f>
        <v>88.08</v>
      </c>
      <c r="CB9" s="1">
        <f>BU9/CA9</f>
        <v>-24.056838704077613</v>
      </c>
      <c r="CC9" s="42">
        <f>BS9/BT9</f>
        <v>2.7100891123620818</v>
      </c>
      <c r="CD9" s="55">
        <v>1550</v>
      </c>
      <c r="CE9" s="55">
        <v>0</v>
      </c>
      <c r="CF9" s="55">
        <v>344</v>
      </c>
      <c r="CG9" s="6">
        <f>SUM(CD9:CF9)</f>
        <v>1894</v>
      </c>
      <c r="CH9" s="10">
        <f>BP9*$D$171</f>
        <v>706.08826420027708</v>
      </c>
      <c r="CI9" s="1">
        <f>CH9-CG9</f>
        <v>-1187.9117357997229</v>
      </c>
      <c r="CJ9" s="82">
        <f>IF(CI9&gt;1, 1, 0)</f>
        <v>0</v>
      </c>
      <c r="CK9" s="71">
        <f>IF(N9&lt;=0,Q9, IF(N9&lt;=1,R9, IF(N9&lt;=2,S9, IF(N9&lt;=3,T9, IF(N9&lt;=4,U9,V9)))))</f>
        <v>84.02</v>
      </c>
      <c r="CL9" s="41">
        <f>IF(N9&lt;=0,AE9, IF(N9&lt;=1,AF9, IF(N9&lt;=2,AG9, IF(N9&lt;=3,AH9, IF(N9&lt;=4,AI9,AJ9)))))</f>
        <v>84.02</v>
      </c>
      <c r="CM9" s="70">
        <f>IF(N9&gt;=0,X9, IF(N9&gt;=-1,Y9, IF(N9&gt;=-2,Z9, IF(N9&gt;=-3,AA9, IF(N9&gt;=-4,AB9, AC9)))))</f>
        <v>87.78</v>
      </c>
      <c r="CN9" s="69">
        <f>IF(N9&gt;=0,AL9, IF(N9&gt;=-1,AM9, IF(N9&gt;=-2,AN9, IF(N9&gt;=-3,AO9, IF(N9&gt;=-4,AP9, AQ9)))))</f>
        <v>87.34</v>
      </c>
      <c r="CO9" s="54">
        <f>IF(C9&gt;0, IF(CI9 &gt;0, CK9, CM9), IF(CI9&gt;0, CL9, CN9))</f>
        <v>87.78</v>
      </c>
      <c r="CP9" s="1">
        <f>CI9/CO9</f>
        <v>-13.532829070400124</v>
      </c>
      <c r="CQ9" s="42">
        <f>CG9/CH9</f>
        <v>2.6823841947651745</v>
      </c>
      <c r="CR9" s="11">
        <f>BS9+CG9+CT9</f>
        <v>5252</v>
      </c>
      <c r="CS9" s="47">
        <f>BT9+CH9+CU9</f>
        <v>1969.094274569135</v>
      </c>
      <c r="CT9" s="55">
        <v>0</v>
      </c>
      <c r="CU9" s="10">
        <f>BQ9*$D$174</f>
        <v>23.932363424013811</v>
      </c>
      <c r="CV9" s="30">
        <f>CU9-CT9</f>
        <v>23.932363424013811</v>
      </c>
      <c r="CW9" s="82">
        <f>IF(CV9&gt;0, 1, 0)</f>
        <v>1</v>
      </c>
      <c r="CX9" s="71">
        <f>IF(N9&lt;=0,R9, IF(N9&lt;=1,S9, IF(N9&lt;=2,T9, IF(N9&lt;=3,U9, V9))))</f>
        <v>84.23</v>
      </c>
      <c r="CY9" s="41">
        <f>IF(N9&lt;=0,AF9, IF(N9&lt;=1,AG9, IF(N9&lt;=2,AH9, IF(N9&lt;=3,AI9, AJ9))))</f>
        <v>84.54</v>
      </c>
      <c r="CZ9" s="70">
        <f>IF(N9&gt;=0,Y9, IF(N9&gt;=-1,Z9, IF(N9&gt;=-2,AA9, IF(N9&gt;=-3,AB9,  AC9))))</f>
        <v>87</v>
      </c>
      <c r="DA9" s="69">
        <f>IF(N9&gt;=0,AM9, IF(N9&gt;=-1,AN9, IF(N9&gt;=-2,AO9, IF(N9&gt;=-3,AP9, AQ9))))</f>
        <v>86.84</v>
      </c>
      <c r="DB9" s="54">
        <f>IF(C9&gt;0, IF(CV9 &gt;0, CX9, CZ9), IF(CV9&gt;0, CY9, DA9))</f>
        <v>84.23</v>
      </c>
      <c r="DC9" s="43">
        <f>CV9/DB9</f>
        <v>0.28413111034089766</v>
      </c>
      <c r="DD9" s="44">
        <v>0</v>
      </c>
      <c r="DE9" s="10">
        <f>BQ9*$DD$169</f>
        <v>14.392561029862149</v>
      </c>
      <c r="DF9" s="30">
        <f>DE9-DD9</f>
        <v>14.392561029862149</v>
      </c>
      <c r="DG9" s="34">
        <f>DF9*(DF9&lt;&gt;0)</f>
        <v>14.392561029862149</v>
      </c>
      <c r="DH9" s="21">
        <f>DG9/$DG$166</f>
        <v>3.659134368249892E-3</v>
      </c>
      <c r="DI9" s="79">
        <f>DH9 * $DF$166</f>
        <v>14.392561029862149</v>
      </c>
      <c r="DJ9" s="81">
        <f>DB9</f>
        <v>84.23</v>
      </c>
      <c r="DK9" s="43">
        <f>DI9/DJ9</f>
        <v>0.17087214804537751</v>
      </c>
      <c r="DL9" s="16">
        <f>O9</f>
        <v>0</v>
      </c>
      <c r="DM9" s="53">
        <f>CR9+CT9</f>
        <v>5252</v>
      </c>
      <c r="DN9">
        <f>E9/$E$166</f>
        <v>1.7630691530022124E-3</v>
      </c>
      <c r="DO9">
        <f>MAX(0,K9)</f>
        <v>0.88593544292135795</v>
      </c>
      <c r="DP9">
        <f>DO9/$DO$166</f>
        <v>9.5089925833210104E-3</v>
      </c>
      <c r="DQ9">
        <f>DN9*DP9*BF9</f>
        <v>1.6765011499780094E-5</v>
      </c>
      <c r="DR9">
        <f>DQ9/$DQ$166</f>
        <v>4.5245759943933015E-3</v>
      </c>
      <c r="DS9" s="1">
        <f>$DS$168*DR9</f>
        <v>368.18395052288105</v>
      </c>
      <c r="DT9" s="55">
        <v>344</v>
      </c>
      <c r="DU9" s="1">
        <f>DS9-DT9</f>
        <v>24.183950522881048</v>
      </c>
      <c r="DV9">
        <f>DT9/DS9</f>
        <v>0.93431557652489761</v>
      </c>
      <c r="DW9" s="86">
        <f>AR9</f>
        <v>86.09</v>
      </c>
    </row>
    <row r="10" spans="1:127" x14ac:dyDescent="0.2">
      <c r="A10" s="20" t="s">
        <v>157</v>
      </c>
      <c r="B10">
        <v>1</v>
      </c>
      <c r="C10">
        <v>1</v>
      </c>
      <c r="D10">
        <v>0.86536156612065496</v>
      </c>
      <c r="E10">
        <v>0.13463843387934399</v>
      </c>
      <c r="F10">
        <v>0.78347238776321004</v>
      </c>
      <c r="G10">
        <v>0.37776849143334701</v>
      </c>
      <c r="H10">
        <v>0.41997492687003701</v>
      </c>
      <c r="I10">
        <v>0.39831306100042002</v>
      </c>
      <c r="J10">
        <v>0.46783243379025502</v>
      </c>
      <c r="K10">
        <v>0.53004964373313102</v>
      </c>
      <c r="L10">
        <v>-6.6484871060473294E-2</v>
      </c>
      <c r="M10">
        <f>HARMEAN(D10,F10, I10)</f>
        <v>0.60697492798793129</v>
      </c>
      <c r="N10">
        <f>MAX(MIN(0.6*TAN(3*(1-M10) - 1.5), 5), -5)</f>
        <v>-0.19944963774396382</v>
      </c>
      <c r="O10" s="73">
        <v>0</v>
      </c>
      <c r="P10">
        <v>35.340000000000003</v>
      </c>
      <c r="Q10">
        <v>35.42</v>
      </c>
      <c r="R10">
        <v>35.54</v>
      </c>
      <c r="S10">
        <v>35.72</v>
      </c>
      <c r="T10">
        <v>35.950000000000003</v>
      </c>
      <c r="U10">
        <v>36.4</v>
      </c>
      <c r="V10">
        <v>36.619999999999997</v>
      </c>
      <c r="W10">
        <v>37.67</v>
      </c>
      <c r="X10">
        <v>37.53</v>
      </c>
      <c r="Y10">
        <v>37.090000000000003</v>
      </c>
      <c r="Z10">
        <v>36.799999999999997</v>
      </c>
      <c r="AA10">
        <v>36.69</v>
      </c>
      <c r="AB10">
        <v>36.54</v>
      </c>
      <c r="AC10">
        <v>36.36</v>
      </c>
      <c r="AD10">
        <v>35.369999999999997</v>
      </c>
      <c r="AE10">
        <v>35.5</v>
      </c>
      <c r="AF10">
        <v>35.619999999999997</v>
      </c>
      <c r="AG10">
        <v>35.67</v>
      </c>
      <c r="AH10">
        <v>35.97</v>
      </c>
      <c r="AI10">
        <v>36.26</v>
      </c>
      <c r="AJ10">
        <v>36.450000000000003</v>
      </c>
      <c r="AK10">
        <v>37.53</v>
      </c>
      <c r="AL10">
        <v>37.44</v>
      </c>
      <c r="AM10">
        <v>37.39</v>
      </c>
      <c r="AN10">
        <v>37.24</v>
      </c>
      <c r="AO10">
        <v>36.950000000000003</v>
      </c>
      <c r="AP10">
        <v>36.76</v>
      </c>
      <c r="AQ10">
        <v>36.17</v>
      </c>
      <c r="AR10">
        <v>36.35</v>
      </c>
      <c r="AS10" s="77">
        <f>0.5 * (D10-MAX($D$3:$D$165))/(MIN($D$3:$D$165)-MAX($D$3:$D$165)) + 0.75</f>
        <v>0.81733466933867738</v>
      </c>
      <c r="AT10" s="17">
        <f>AZ10^N10</f>
        <v>0.9314131982165309</v>
      </c>
      <c r="AU10" s="17">
        <f>(AT10+AV10)/2</f>
        <v>0.90002182143256304</v>
      </c>
      <c r="AV10" s="17">
        <f>BD10^N10</f>
        <v>0.86863044464859529</v>
      </c>
      <c r="AW10" s="17">
        <f>PERCENTILE($K$2:$K$165, 0.05)</f>
        <v>0.10209699944022725</v>
      </c>
      <c r="AX10" s="17">
        <f>PERCENTILE($K$2:$K$165, 0.95)</f>
        <v>0.97531004798855347</v>
      </c>
      <c r="AY10" s="17">
        <f>MIN(MAX(K10,AW10), AX10)</f>
        <v>0.53004964373313102</v>
      </c>
      <c r="AZ10" s="17">
        <f>AY10-$AY$166+1</f>
        <v>1.4279526442929038</v>
      </c>
      <c r="BA10" s="17">
        <f>PERCENTILE($L$2:$L$165, 0.02)</f>
        <v>-1.0926211824473815</v>
      </c>
      <c r="BB10" s="17">
        <f>PERCENTILE($L$2:$L$165, 0.98)</f>
        <v>1.870769289934499</v>
      </c>
      <c r="BC10" s="17">
        <f>MIN(MAX(L10,BA10), BB10)</f>
        <v>-6.6484871060473294E-2</v>
      </c>
      <c r="BD10" s="17">
        <f>BC10-$BC$166 + 1</f>
        <v>2.0261363113869084</v>
      </c>
      <c r="BE10" s="1">
        <v>0</v>
      </c>
      <c r="BF10" s="49">
        <v>0</v>
      </c>
      <c r="BG10" s="49">
        <v>0</v>
      </c>
      <c r="BH10" s="16">
        <v>1</v>
      </c>
      <c r="BI10" s="12">
        <f>(AZ10^4)*AV10*BE10</f>
        <v>0</v>
      </c>
      <c r="BJ10" s="12">
        <f>(BD10^4) *AT10*BF10</f>
        <v>0</v>
      </c>
      <c r="BK10" s="12">
        <f>(BD10^4)*AU10*BG10*BH10</f>
        <v>0</v>
      </c>
      <c r="BL10" s="12">
        <f>MIN(BI10, 0.05*BI$166)</f>
        <v>0</v>
      </c>
      <c r="BM10" s="12">
        <f>MIN(BJ10, 0.05*BJ$166)</f>
        <v>0</v>
      </c>
      <c r="BN10" s="12">
        <f>MIN(BK10, 0.05*BK$166)</f>
        <v>0</v>
      </c>
      <c r="BO10" s="9">
        <f>BL10/$BL$166</f>
        <v>0</v>
      </c>
      <c r="BP10" s="9">
        <f>BM10/$BM$166</f>
        <v>0</v>
      </c>
      <c r="BQ10" s="45">
        <f>BN10/$BN$166</f>
        <v>0</v>
      </c>
      <c r="BR10" s="85">
        <f>N10</f>
        <v>-0.19944963774396382</v>
      </c>
      <c r="BS10" s="55">
        <v>0</v>
      </c>
      <c r="BT10" s="10">
        <f>$D$172*BO10</f>
        <v>0</v>
      </c>
      <c r="BU10" s="14">
        <f>BT10-BS10</f>
        <v>0</v>
      </c>
      <c r="BV10" s="1">
        <f>IF(BU10&gt;1, 1, 0)</f>
        <v>0</v>
      </c>
      <c r="BW10" s="71">
        <f>IF(N10&lt;=0,P10, IF(N10&lt;=1,Q10, IF(N10&lt;=2,R10, IF(N10&lt;=3,S10, IF(N10&lt;=4,T10, IF(N10&lt;=5, U10, V10))))))</f>
        <v>35.340000000000003</v>
      </c>
      <c r="BX10" s="41">
        <f>IF(N10&lt;=0,AD10, IF(N10&lt;=1,AE10, IF(N10&lt;=2,AF10, IF(N10&lt;=3,AG10, IF(N10&lt;=4,AH10, IF(N10&lt;=5, AI10, AJ10))))))</f>
        <v>35.369999999999997</v>
      </c>
      <c r="BY10" s="70">
        <f>IF(N10&gt;=0,W10, IF(N10&gt;=-1,X10, IF(N10&gt;=-2,Y10, IF(N10&gt;=-3,Z10, IF(N10&gt;=-4,AA10, IF(N10&gt;=-5, AB10, AC10))))))</f>
        <v>37.53</v>
      </c>
      <c r="BZ10" s="69">
        <f>IF(N10&gt;=0,AK10, IF(N10&gt;=-1,AL10, IF(N10&gt;=-2,AM10, IF(N10&gt;=-3,AN10, IF(N10&gt;=-4,AO10, IF(N10&gt;=-5, AP10, AQ10))))))</f>
        <v>37.44</v>
      </c>
      <c r="CA10" s="54">
        <f>IF(C10&gt;0, IF(BU10 &gt;0, BW10, BY10), IF(BU10&gt;0, BX10, BZ10))</f>
        <v>37.53</v>
      </c>
      <c r="CB10" s="1">
        <f>BU10/CA10</f>
        <v>0</v>
      </c>
      <c r="CC10" s="42" t="e">
        <f>BS10/BT10</f>
        <v>#DIV/0!</v>
      </c>
      <c r="CD10" s="55">
        <v>0</v>
      </c>
      <c r="CE10" s="55">
        <v>727</v>
      </c>
      <c r="CF10" s="55">
        <v>0</v>
      </c>
      <c r="CG10" s="6">
        <f>SUM(CD10:CF10)</f>
        <v>727</v>
      </c>
      <c r="CH10" s="10">
        <f>BP10*$D$171</f>
        <v>0</v>
      </c>
      <c r="CI10" s="1">
        <f>CH10-CG10</f>
        <v>-727</v>
      </c>
      <c r="CJ10" s="82">
        <f>IF(CI10&gt;1, 1, 0)</f>
        <v>0</v>
      </c>
      <c r="CK10" s="71">
        <f>IF(N10&lt;=0,Q10, IF(N10&lt;=1,R10, IF(N10&lt;=2,S10, IF(N10&lt;=3,T10, IF(N10&lt;=4,U10,V10)))))</f>
        <v>35.42</v>
      </c>
      <c r="CL10" s="41">
        <f>IF(N10&lt;=0,AE10, IF(N10&lt;=1,AF10, IF(N10&lt;=2,AG10, IF(N10&lt;=3,AH10, IF(N10&lt;=4,AI10,AJ10)))))</f>
        <v>35.5</v>
      </c>
      <c r="CM10" s="70">
        <f>IF(N10&gt;=0,X10, IF(N10&gt;=-1,Y10, IF(N10&gt;=-2,Z10, IF(N10&gt;=-3,AA10, IF(N10&gt;=-4,AB10, AC10)))))</f>
        <v>37.090000000000003</v>
      </c>
      <c r="CN10" s="69">
        <f>IF(N10&gt;=0,AL10, IF(N10&gt;=-1,AM10, IF(N10&gt;=-2,AN10, IF(N10&gt;=-3,AO10, IF(N10&gt;=-4,AP10, AQ10)))))</f>
        <v>37.39</v>
      </c>
      <c r="CO10" s="54">
        <f>IF(C10&gt;0, IF(CI10 &gt;0, CK10, CM10), IF(CI10&gt;0, CL10, CN10))</f>
        <v>37.090000000000003</v>
      </c>
      <c r="CP10" s="1">
        <f>CI10/CO10</f>
        <v>-19.600970612024803</v>
      </c>
      <c r="CQ10" s="42" t="e">
        <f>CG10/CH10</f>
        <v>#DIV/0!</v>
      </c>
      <c r="CR10" s="11">
        <f>BS10+CG10+CT10</f>
        <v>872</v>
      </c>
      <c r="CS10" s="47">
        <f>BT10+CH10+CU10</f>
        <v>0</v>
      </c>
      <c r="CT10" s="55">
        <v>145</v>
      </c>
      <c r="CU10" s="10">
        <f>BQ10*$D$174</f>
        <v>0</v>
      </c>
      <c r="CV10" s="30">
        <f>CU10-CT10</f>
        <v>-145</v>
      </c>
      <c r="CW10" s="82">
        <f>IF(CV10&gt;0, 1, 0)</f>
        <v>0</v>
      </c>
      <c r="CX10" s="71">
        <f>IF(N10&lt;=0,R10, IF(N10&lt;=1,S10, IF(N10&lt;=2,T10, IF(N10&lt;=3,U10, V10))))</f>
        <v>35.54</v>
      </c>
      <c r="CY10" s="41">
        <f>IF(N10&lt;=0,AF10, IF(N10&lt;=1,AG10, IF(N10&lt;=2,AH10, IF(N10&lt;=3,AI10, AJ10))))</f>
        <v>35.619999999999997</v>
      </c>
      <c r="CZ10" s="70">
        <f>IF(N10&gt;=0,Y10, IF(N10&gt;=-1,Z10, IF(N10&gt;=-2,AA10, IF(N10&gt;=-3,AB10,  AC10))))</f>
        <v>36.799999999999997</v>
      </c>
      <c r="DA10" s="69">
        <f>IF(N10&gt;=0,AM10, IF(N10&gt;=-1,AN10, IF(N10&gt;=-2,AO10, IF(N10&gt;=-3,AP10, AQ10))))</f>
        <v>37.24</v>
      </c>
      <c r="DB10" s="54">
        <f>IF(C10&gt;0, IF(CV10 &gt;0, CX10, CZ10), IF(CV10&gt;0, CY10, DA10))</f>
        <v>36.799999999999997</v>
      </c>
      <c r="DC10" s="43">
        <f>CV10/DB10</f>
        <v>-3.9402173913043481</v>
      </c>
      <c r="DD10" s="44">
        <v>0</v>
      </c>
      <c r="DE10" s="10">
        <f>BQ10*$DD$169</f>
        <v>0</v>
      </c>
      <c r="DF10" s="30">
        <f>DE10-DD10</f>
        <v>0</v>
      </c>
      <c r="DG10" s="34">
        <f>DF10*(DF10&lt;&gt;0)</f>
        <v>0</v>
      </c>
      <c r="DH10" s="21">
        <f>DG10/$DG$166</f>
        <v>0</v>
      </c>
      <c r="DI10" s="79">
        <f>DH10 * $DF$166</f>
        <v>0</v>
      </c>
      <c r="DJ10" s="81">
        <f>DB10</f>
        <v>36.799999999999997</v>
      </c>
      <c r="DK10" s="43">
        <f>DI10/DJ10</f>
        <v>0</v>
      </c>
      <c r="DL10" s="16">
        <f>O10</f>
        <v>0</v>
      </c>
      <c r="DM10" s="53">
        <f>CR10+CT10</f>
        <v>1017</v>
      </c>
      <c r="DN10">
        <f>E10/$E$166</f>
        <v>2.4964466578224474E-3</v>
      </c>
      <c r="DO10">
        <f>MAX(0,K10)</f>
        <v>0.53004964373313102</v>
      </c>
      <c r="DP10">
        <f>DO10/$DO$166</f>
        <v>5.6891708886035557E-3</v>
      </c>
      <c r="DQ10">
        <f>DN10*DP10*BF10</f>
        <v>0</v>
      </c>
      <c r="DR10">
        <f>DQ10/$DQ$166</f>
        <v>0</v>
      </c>
      <c r="DS10" s="1">
        <f>$DS$168*DR10</f>
        <v>0</v>
      </c>
      <c r="DT10" s="55">
        <v>0</v>
      </c>
      <c r="DU10" s="1">
        <f>DS10-DT10</f>
        <v>0</v>
      </c>
      <c r="DV10" t="e">
        <f>DT10/DS10</f>
        <v>#DIV/0!</v>
      </c>
      <c r="DW10" s="86">
        <f>AR10</f>
        <v>36.35</v>
      </c>
    </row>
    <row r="11" spans="1:127" x14ac:dyDescent="0.2">
      <c r="A11" s="90" t="s">
        <v>178</v>
      </c>
      <c r="B11">
        <v>0</v>
      </c>
      <c r="C11">
        <v>0</v>
      </c>
      <c r="D11">
        <v>2.7966440271673899E-3</v>
      </c>
      <c r="E11">
        <v>0.99720335597283205</v>
      </c>
      <c r="F11">
        <v>0.66388557806912996</v>
      </c>
      <c r="G11">
        <v>5.1399916422900101E-2</v>
      </c>
      <c r="H11">
        <v>0.26619306310071</v>
      </c>
      <c r="I11">
        <v>0.116971369128228</v>
      </c>
      <c r="J11">
        <v>8.9776034367220897E-2</v>
      </c>
      <c r="K11">
        <v>0.62251454575620002</v>
      </c>
      <c r="L11">
        <v>0.963076643051618</v>
      </c>
      <c r="M11">
        <f>HARMEAN(D11,F11, I11)</f>
        <v>8.1604493889152405E-3</v>
      </c>
      <c r="N11">
        <f>MAX(MIN(0.6*TAN(3*(1-M11) - 1.5), 5), -5)</f>
        <v>5</v>
      </c>
      <c r="O11" s="73">
        <v>1</v>
      </c>
      <c r="P11">
        <v>241.07</v>
      </c>
      <c r="Q11">
        <v>241.74</v>
      </c>
      <c r="R11">
        <v>242.21</v>
      </c>
      <c r="S11">
        <v>242.99</v>
      </c>
      <c r="T11">
        <v>244.05</v>
      </c>
      <c r="U11">
        <v>244.88</v>
      </c>
      <c r="V11">
        <v>246.26</v>
      </c>
      <c r="W11">
        <v>247.29</v>
      </c>
      <c r="X11">
        <v>246.64</v>
      </c>
      <c r="Y11">
        <v>246.26</v>
      </c>
      <c r="Z11">
        <v>246.03</v>
      </c>
      <c r="AA11">
        <v>245.67</v>
      </c>
      <c r="AB11">
        <v>245.19</v>
      </c>
      <c r="AC11">
        <v>244.88</v>
      </c>
      <c r="AD11">
        <v>241.73</v>
      </c>
      <c r="AE11">
        <v>241.96</v>
      </c>
      <c r="AF11">
        <v>242.51</v>
      </c>
      <c r="AG11">
        <v>242.84</v>
      </c>
      <c r="AH11">
        <v>243.44</v>
      </c>
      <c r="AI11">
        <v>243.99</v>
      </c>
      <c r="AJ11">
        <v>244.82</v>
      </c>
      <c r="AK11">
        <v>247.65</v>
      </c>
      <c r="AL11">
        <v>247.29</v>
      </c>
      <c r="AM11">
        <v>246.87</v>
      </c>
      <c r="AN11">
        <v>246.36</v>
      </c>
      <c r="AO11">
        <v>245.83</v>
      </c>
      <c r="AP11">
        <v>245.29</v>
      </c>
      <c r="AQ11">
        <v>244.65</v>
      </c>
      <c r="AR11">
        <v>245.17</v>
      </c>
      <c r="AS11" s="77">
        <f>0.5 * (D11-MAX($D$3:$D$165))/(MIN($D$3:$D$165)-MAX($D$3:$D$165)) + 0.75</f>
        <v>1.25</v>
      </c>
      <c r="AT11" s="17">
        <f>AZ11^N11</f>
        <v>8.1248315304865031</v>
      </c>
      <c r="AU11" s="17">
        <f>(AT11+AV11)/2</f>
        <v>137.26787680514462</v>
      </c>
      <c r="AV11" s="17">
        <f>BD11^N11</f>
        <v>266.41092207980273</v>
      </c>
      <c r="AW11" s="17">
        <f>PERCENTILE($K$2:$K$165, 0.05)</f>
        <v>0.10209699944022725</v>
      </c>
      <c r="AX11" s="17">
        <f>PERCENTILE($K$2:$K$165, 0.95)</f>
        <v>0.97531004798855347</v>
      </c>
      <c r="AY11" s="17">
        <f>MIN(MAX(K11,AW11), AX11)</f>
        <v>0.62251454575620002</v>
      </c>
      <c r="AZ11" s="17">
        <f>AY11-$AY$166+1</f>
        <v>1.5204175463159728</v>
      </c>
      <c r="BA11" s="17">
        <f>PERCENTILE($L$2:$L$165, 0.02)</f>
        <v>-1.0926211824473815</v>
      </c>
      <c r="BB11" s="17">
        <f>PERCENTILE($L$2:$L$165, 0.98)</f>
        <v>1.870769289934499</v>
      </c>
      <c r="BC11" s="17">
        <f>MIN(MAX(L11,BA11), BB11)</f>
        <v>0.963076643051618</v>
      </c>
      <c r="BD11" s="17">
        <f>BC11-$BC$166 + 1</f>
        <v>3.0556978254989993</v>
      </c>
      <c r="BE11" s="1">
        <v>1</v>
      </c>
      <c r="BF11" s="49">
        <v>1</v>
      </c>
      <c r="BG11" s="15">
        <v>1</v>
      </c>
      <c r="BH11" s="16">
        <v>1</v>
      </c>
      <c r="BI11" s="12">
        <f>(AZ11^4)*AV11*BE11</f>
        <v>1423.6509339324141</v>
      </c>
      <c r="BJ11" s="12">
        <f>(BD11^4) *AT11*BF11</f>
        <v>708.36319014184312</v>
      </c>
      <c r="BK11" s="12">
        <f>(BD11^4)*AU11*BG11*BH11</f>
        <v>11967.695668868526</v>
      </c>
      <c r="BL11" s="12">
        <f>MIN(BI11, 0.05*BI$166)</f>
        <v>87.256909257123667</v>
      </c>
      <c r="BM11" s="12">
        <f>MIN(BJ11, 0.05*BJ$166)</f>
        <v>269.45429310978892</v>
      </c>
      <c r="BN11" s="12">
        <f>MIN(BK11, 0.05*BK$166)</f>
        <v>891.80746174330659</v>
      </c>
      <c r="BO11" s="9">
        <f>BL11/$BL$166</f>
        <v>0.21347561065433046</v>
      </c>
      <c r="BP11" s="9">
        <f>BM11/$BM$166</f>
        <v>5.4433264710744916E-2</v>
      </c>
      <c r="BQ11" s="45">
        <f>BN11/$BN$166</f>
        <v>0.13191908686421303</v>
      </c>
      <c r="BR11" s="85">
        <f>N11</f>
        <v>5</v>
      </c>
      <c r="BS11" s="55">
        <v>24272</v>
      </c>
      <c r="BT11" s="10">
        <f>$D$172*BO11</f>
        <v>19558.781465467444</v>
      </c>
      <c r="BU11" s="14">
        <f>BT11-BS11</f>
        <v>-4713.2185345325561</v>
      </c>
      <c r="BV11" s="1">
        <f>IF(BU11&gt;1, 1, 0)</f>
        <v>0</v>
      </c>
      <c r="BW11" s="71">
        <f>IF(N11&lt;=0,P11, IF(N11&lt;=1,Q11, IF(N11&lt;=2,R11, IF(N11&lt;=3,S11, IF(N11&lt;=4,T11, IF(N11&lt;=5, U11, V11))))))</f>
        <v>244.88</v>
      </c>
      <c r="BX11" s="41">
        <f>IF(N11&lt;=0,AD11, IF(N11&lt;=1,AE11, IF(N11&lt;=2,AF11, IF(N11&lt;=3,AG11, IF(N11&lt;=4,AH11, IF(N11&lt;=5, AI11, AJ11))))))</f>
        <v>243.99</v>
      </c>
      <c r="BY11" s="70">
        <f>IF(N11&gt;=0,W11, IF(N11&gt;=-1,X11, IF(N11&gt;=-2,Y11, IF(N11&gt;=-3,Z11, IF(N11&gt;=-4,AA11, IF(N11&gt;=-5, AB11, AC11))))))</f>
        <v>247.29</v>
      </c>
      <c r="BZ11" s="69">
        <f>IF(N11&gt;=0,AK11, IF(N11&gt;=-1,AL11, IF(N11&gt;=-2,AM11, IF(N11&gt;=-3,AN11, IF(N11&gt;=-4,AO11, IF(N11&gt;=-5, AP11, AQ11))))))</f>
        <v>247.65</v>
      </c>
      <c r="CA11" s="54">
        <f>IF(C11&gt;0, IF(BU11 &gt;0, BW11, BY11), IF(BU11&gt;0, BX11, BZ11))</f>
        <v>247.65</v>
      </c>
      <c r="CB11" s="1">
        <f>BU11/CA11</f>
        <v>-19.031772802473476</v>
      </c>
      <c r="CC11" s="42">
        <f>BS11/BT11</f>
        <v>1.2409771049824403</v>
      </c>
      <c r="CD11" s="55">
        <v>6865</v>
      </c>
      <c r="CE11" s="55">
        <v>1226</v>
      </c>
      <c r="CF11" s="55">
        <v>0</v>
      </c>
      <c r="CG11" s="6">
        <f>SUM(CD11:CF11)</f>
        <v>8091</v>
      </c>
      <c r="CH11" s="10">
        <f>BP11*$D$171</f>
        <v>6913.546306673592</v>
      </c>
      <c r="CI11" s="1">
        <f>CH11-CG11</f>
        <v>-1177.453693326408</v>
      </c>
      <c r="CJ11" s="82">
        <f>IF(CI11&gt;1, 1, 0)</f>
        <v>0</v>
      </c>
      <c r="CK11" s="71">
        <f>IF(N11&lt;=0,Q11, IF(N11&lt;=1,R11, IF(N11&lt;=2,S11, IF(N11&lt;=3,T11, IF(N11&lt;=4,U11,V11)))))</f>
        <v>246.26</v>
      </c>
      <c r="CL11" s="41">
        <f>IF(N11&lt;=0,AE11, IF(N11&lt;=1,AF11, IF(N11&lt;=2,AG11, IF(N11&lt;=3,AH11, IF(N11&lt;=4,AI11,AJ11)))))</f>
        <v>244.82</v>
      </c>
      <c r="CM11" s="70">
        <f>IF(N11&gt;=0,X11, IF(N11&gt;=-1,Y11, IF(N11&gt;=-2,Z11, IF(N11&gt;=-3,AA11, IF(N11&gt;=-4,AB11, AC11)))))</f>
        <v>246.64</v>
      </c>
      <c r="CN11" s="69">
        <f>IF(N11&gt;=0,AL11, IF(N11&gt;=-1,AM11, IF(N11&gt;=-2,AN11, IF(N11&gt;=-3,AO11, IF(N11&gt;=-4,AP11, AQ11)))))</f>
        <v>247.29</v>
      </c>
      <c r="CO11" s="54">
        <f>IF(C11&gt;0, IF(CI11 &gt;0, CK11, CM11), IF(CI11&gt;0, CL11, CN11))</f>
        <v>247.29</v>
      </c>
      <c r="CP11" s="1">
        <f>CI11/CO11</f>
        <v>-4.7614286599798135</v>
      </c>
      <c r="CQ11" s="42">
        <f>CG11/CH11</f>
        <v>1.1703111024496677</v>
      </c>
      <c r="CR11" s="11">
        <f>BS11+CG11+CT11</f>
        <v>33344</v>
      </c>
      <c r="CS11" s="47">
        <f>BT11+CH11+CU11</f>
        <v>27335.137172307554</v>
      </c>
      <c r="CT11" s="55">
        <v>981</v>
      </c>
      <c r="CU11" s="10">
        <f>BQ11*$D$174</f>
        <v>862.80940016652085</v>
      </c>
      <c r="CV11" s="30">
        <f>CU11-CT11</f>
        <v>-118.19059983347915</v>
      </c>
      <c r="CW11" s="82">
        <f>IF(CV11&gt;0, 1, 0)</f>
        <v>0</v>
      </c>
      <c r="CX11" s="71">
        <f>IF(N11&lt;=0,R11, IF(N11&lt;=1,S11, IF(N11&lt;=2,T11, IF(N11&lt;=3,U11, V11))))</f>
        <v>246.26</v>
      </c>
      <c r="CY11" s="41">
        <f>IF(N11&lt;=0,AF11, IF(N11&lt;=1,AG11, IF(N11&lt;=2,AH11, IF(N11&lt;=3,AI11, AJ11))))</f>
        <v>244.82</v>
      </c>
      <c r="CZ11" s="70">
        <f>IF(N11&gt;=0,Y11, IF(N11&gt;=-1,Z11, IF(N11&gt;=-2,AA11, IF(N11&gt;=-3,AB11,  AC11))))</f>
        <v>246.26</v>
      </c>
      <c r="DA11" s="69">
        <f>IF(N11&gt;=0,AM11, IF(N11&gt;=-1,AN11, IF(N11&gt;=-2,AO11, IF(N11&gt;=-3,AP11, AQ11))))</f>
        <v>246.87</v>
      </c>
      <c r="DB11" s="54">
        <f>IF(C11&gt;0, IF(CV11 &gt;0, CX11, CZ11), IF(CV11&gt;0, CY11, DA11))</f>
        <v>246.87</v>
      </c>
      <c r="DC11" s="43">
        <f>CV11/DB11</f>
        <v>-0.47875642983545652</v>
      </c>
      <c r="DD11" s="44">
        <v>0</v>
      </c>
      <c r="DE11" s="10">
        <f>BQ11*$DD$169</f>
        <v>518.88051042109385</v>
      </c>
      <c r="DF11" s="30">
        <f>DE11-DD11</f>
        <v>518.88051042109385</v>
      </c>
      <c r="DG11" s="34">
        <f>DF11*(DF11&lt;&gt;0)</f>
        <v>518.88051042109385</v>
      </c>
      <c r="DH11" s="21">
        <f>DG11/$DG$166</f>
        <v>0.13191908686421294</v>
      </c>
      <c r="DI11" s="79">
        <f>DH11 * $DF$166</f>
        <v>518.88051042109385</v>
      </c>
      <c r="DJ11" s="81">
        <f>DB11</f>
        <v>246.87</v>
      </c>
      <c r="DK11" s="43">
        <f>DI11/DJ11</f>
        <v>2.1018370414432446</v>
      </c>
      <c r="DL11" s="16">
        <f>O11</f>
        <v>1</v>
      </c>
      <c r="DM11" s="53">
        <f>CR11+CT11</f>
        <v>34325</v>
      </c>
      <c r="DN11">
        <f>E11/$E$166</f>
        <v>1.8490002545771104E-2</v>
      </c>
      <c r="DO11">
        <f>MAX(0,K11)</f>
        <v>0.62251454575620002</v>
      </c>
      <c r="DP11">
        <f>DO11/$DO$166</f>
        <v>6.6816225108747686E-3</v>
      </c>
      <c r="DQ11">
        <f>DN11*DP11*BF11</f>
        <v>1.23543217235956E-4</v>
      </c>
      <c r="DR11">
        <f>DQ11/$DQ$166</f>
        <v>3.3342099108208512E-2</v>
      </c>
      <c r="DS11" s="1">
        <f>$DS$168*DR11</f>
        <v>2713.188105050654</v>
      </c>
      <c r="DT11" s="55">
        <v>4413</v>
      </c>
      <c r="DU11" s="1">
        <f>DS11-DT11</f>
        <v>-1699.811894949346</v>
      </c>
      <c r="DV11">
        <f>DT11/DS11</f>
        <v>1.6264998330875444</v>
      </c>
      <c r="DW11" s="86">
        <f>AR11</f>
        <v>245.17</v>
      </c>
    </row>
    <row r="12" spans="1:127" x14ac:dyDescent="0.2">
      <c r="A12" s="20" t="s">
        <v>107</v>
      </c>
      <c r="B12">
        <v>1</v>
      </c>
      <c r="C12">
        <v>1</v>
      </c>
      <c r="D12">
        <v>0.60886935677187304</v>
      </c>
      <c r="E12">
        <v>0.39113064322812602</v>
      </c>
      <c r="F12">
        <v>0.76479936432260598</v>
      </c>
      <c r="G12">
        <v>5.8086084412870803E-2</v>
      </c>
      <c r="H12">
        <v>0.58127872962808103</v>
      </c>
      <c r="I12">
        <v>0.183750388724985</v>
      </c>
      <c r="J12">
        <v>0.32085239787748299</v>
      </c>
      <c r="K12">
        <v>0.79418951928021397</v>
      </c>
      <c r="L12">
        <v>0.412372218142598</v>
      </c>
      <c r="M12">
        <f>HARMEAN(D12,F12, I12)</f>
        <v>0.35747964225592044</v>
      </c>
      <c r="N12">
        <f>MAX(MIN(0.6*TAN(3*(1-M12) - 1.5), 5), -5)</f>
        <v>0.27340344099295555</v>
      </c>
      <c r="O12" s="73">
        <v>0</v>
      </c>
      <c r="P12">
        <v>100.68</v>
      </c>
      <c r="Q12">
        <v>101.51</v>
      </c>
      <c r="R12">
        <v>101.72</v>
      </c>
      <c r="S12">
        <v>102.18</v>
      </c>
      <c r="T12">
        <v>102.94</v>
      </c>
      <c r="U12">
        <v>103.41</v>
      </c>
      <c r="V12">
        <v>104.27</v>
      </c>
      <c r="W12">
        <v>106.64</v>
      </c>
      <c r="X12">
        <v>105.78</v>
      </c>
      <c r="Y12">
        <v>104.51</v>
      </c>
      <c r="Z12">
        <v>104.14</v>
      </c>
      <c r="AA12">
        <v>103.78</v>
      </c>
      <c r="AB12">
        <v>103.24</v>
      </c>
      <c r="AC12">
        <v>102.8</v>
      </c>
      <c r="AD12">
        <v>100.83</v>
      </c>
      <c r="AE12">
        <v>101.33</v>
      </c>
      <c r="AF12">
        <v>101.61</v>
      </c>
      <c r="AG12">
        <v>102.28</v>
      </c>
      <c r="AH12">
        <v>102.67</v>
      </c>
      <c r="AI12">
        <v>103.4</v>
      </c>
      <c r="AJ12">
        <v>104.51</v>
      </c>
      <c r="AK12">
        <v>105.93</v>
      </c>
      <c r="AL12">
        <v>105.39</v>
      </c>
      <c r="AM12">
        <v>104.79</v>
      </c>
      <c r="AN12">
        <v>104.39</v>
      </c>
      <c r="AO12">
        <v>103.52</v>
      </c>
      <c r="AP12">
        <v>103.25</v>
      </c>
      <c r="AQ12">
        <v>102.31</v>
      </c>
      <c r="AR12">
        <v>103.39</v>
      </c>
      <c r="AS12" s="77">
        <f>0.5 * (D12-MAX($D$3:$D$165))/(MIN($D$3:$D$165)-MAX($D$3:$D$165)) + 0.75</f>
        <v>0.94599198396793605</v>
      </c>
      <c r="AT12" s="17">
        <f>AZ12^N12</f>
        <v>1.1546541916355344</v>
      </c>
      <c r="AU12" s="17">
        <f>(AT12+AV12)/2</f>
        <v>1.2200223563157118</v>
      </c>
      <c r="AV12" s="17">
        <f>BD12^N12</f>
        <v>1.2853905209958891</v>
      </c>
      <c r="AW12" s="17">
        <f>PERCENTILE($K$2:$K$165, 0.05)</f>
        <v>0.10209699944022725</v>
      </c>
      <c r="AX12" s="17">
        <f>PERCENTILE($K$2:$K$165, 0.95)</f>
        <v>0.97531004798855347</v>
      </c>
      <c r="AY12" s="17">
        <f>MIN(MAX(K12,AW12), AX12)</f>
        <v>0.79418951928021397</v>
      </c>
      <c r="AZ12" s="17">
        <f>AY12-$AY$166+1</f>
        <v>1.6920925198399868</v>
      </c>
      <c r="BA12" s="17">
        <f>PERCENTILE($L$2:$L$165, 0.02)</f>
        <v>-1.0926211824473815</v>
      </c>
      <c r="BB12" s="17">
        <f>PERCENTILE($L$2:$L$165, 0.98)</f>
        <v>1.870769289934499</v>
      </c>
      <c r="BC12" s="17">
        <f>MIN(MAX(L12,BA12), BB12)</f>
        <v>0.412372218142598</v>
      </c>
      <c r="BD12" s="17">
        <f>BC12-$BC$166 + 1</f>
        <v>2.5049934005899797</v>
      </c>
      <c r="BE12" s="1">
        <v>0</v>
      </c>
      <c r="BF12" s="15">
        <v>1</v>
      </c>
      <c r="BG12" s="15">
        <v>1</v>
      </c>
      <c r="BH12" s="16">
        <v>1</v>
      </c>
      <c r="BI12" s="12">
        <f>(AZ12^4)*AV12*BE12</f>
        <v>0</v>
      </c>
      <c r="BJ12" s="12">
        <f>(BD12^4) *AT12*BF12</f>
        <v>45.465113614376413</v>
      </c>
      <c r="BK12" s="12">
        <f>(BD12^4)*AU12*BG12*BH12</f>
        <v>48.039019339117964</v>
      </c>
      <c r="BL12" s="12">
        <f>MIN(BI12, 0.05*BI$166)</f>
        <v>0</v>
      </c>
      <c r="BM12" s="12">
        <f>MIN(BJ12, 0.05*BJ$166)</f>
        <v>45.465113614376413</v>
      </c>
      <c r="BN12" s="12">
        <f>MIN(BK12, 0.05*BK$166)</f>
        <v>48.039019339117964</v>
      </c>
      <c r="BO12" s="9">
        <f>BL12/$BL$166</f>
        <v>0</v>
      </c>
      <c r="BP12" s="9">
        <f>BM12/$BM$166</f>
        <v>9.1845430848900324E-3</v>
      </c>
      <c r="BQ12" s="45">
        <f>BN12/$BN$166</f>
        <v>7.106089416072635E-3</v>
      </c>
      <c r="BR12" s="85">
        <f>N12</f>
        <v>0.27340344099295555</v>
      </c>
      <c r="BS12" s="55">
        <v>0</v>
      </c>
      <c r="BT12" s="10">
        <f>$D$172*BO12</f>
        <v>0</v>
      </c>
      <c r="BU12" s="14">
        <f>BT12-BS12</f>
        <v>0</v>
      </c>
      <c r="BV12" s="1">
        <f>IF(BU12&gt;1, 1, 0)</f>
        <v>0</v>
      </c>
      <c r="BW12" s="71">
        <f>IF(N12&lt;=0,P12, IF(N12&lt;=1,Q12, IF(N12&lt;=2,R12, IF(N12&lt;=3,S12, IF(N12&lt;=4,T12, IF(N12&lt;=5, U12, V12))))))</f>
        <v>101.51</v>
      </c>
      <c r="BX12" s="41">
        <f>IF(N12&lt;=0,AD12, IF(N12&lt;=1,AE12, IF(N12&lt;=2,AF12, IF(N12&lt;=3,AG12, IF(N12&lt;=4,AH12, IF(N12&lt;=5, AI12, AJ12))))))</f>
        <v>101.33</v>
      </c>
      <c r="BY12" s="70">
        <f>IF(N12&gt;=0,W12, IF(N12&gt;=-1,X12, IF(N12&gt;=-2,Y12, IF(N12&gt;=-3,Z12, IF(N12&gt;=-4,AA12, IF(N12&gt;=-5, AB12, AC12))))))</f>
        <v>106.64</v>
      </c>
      <c r="BZ12" s="69">
        <f>IF(N12&gt;=0,AK12, IF(N12&gt;=-1,AL12, IF(N12&gt;=-2,AM12, IF(N12&gt;=-3,AN12, IF(N12&gt;=-4,AO12, IF(N12&gt;=-5, AP12, AQ12))))))</f>
        <v>105.93</v>
      </c>
      <c r="CA12" s="54">
        <f>IF(C12&gt;0, IF(BU12 &gt;0, BW12, BY12), IF(BU12&gt;0, BX12, BZ12))</f>
        <v>106.64</v>
      </c>
      <c r="CB12" s="1">
        <f>BU12/CA12</f>
        <v>0</v>
      </c>
      <c r="CC12" s="42" t="e">
        <f>BS12/BT12</f>
        <v>#DIV/0!</v>
      </c>
      <c r="CD12" s="55">
        <v>0</v>
      </c>
      <c r="CE12" s="55">
        <v>931</v>
      </c>
      <c r="CF12" s="55">
        <v>207</v>
      </c>
      <c r="CG12" s="6">
        <f>SUM(CD12:CF12)</f>
        <v>1138</v>
      </c>
      <c r="CH12" s="10">
        <f>BP12*$D$171</f>
        <v>1166.5249964419597</v>
      </c>
      <c r="CI12" s="1">
        <f>CH12-CG12</f>
        <v>28.524996441959729</v>
      </c>
      <c r="CJ12" s="82">
        <f>IF(CI12&gt;1, 1, 0)</f>
        <v>1</v>
      </c>
      <c r="CK12" s="71">
        <f>IF(N12&lt;=0,Q12, IF(N12&lt;=1,R12, IF(N12&lt;=2,S12, IF(N12&lt;=3,T12, IF(N12&lt;=4,U12,V12)))))</f>
        <v>101.72</v>
      </c>
      <c r="CL12" s="41">
        <f>IF(N12&lt;=0,AE12, IF(N12&lt;=1,AF12, IF(N12&lt;=2,AG12, IF(N12&lt;=3,AH12, IF(N12&lt;=4,AI12,AJ12)))))</f>
        <v>101.61</v>
      </c>
      <c r="CM12" s="70">
        <f>IF(N12&gt;=0,X12, IF(N12&gt;=-1,Y12, IF(N12&gt;=-2,Z12, IF(N12&gt;=-3,AA12, IF(N12&gt;=-4,AB12, AC12)))))</f>
        <v>105.78</v>
      </c>
      <c r="CN12" s="69">
        <f>IF(N12&gt;=0,AL12, IF(N12&gt;=-1,AM12, IF(N12&gt;=-2,AN12, IF(N12&gt;=-3,AO12, IF(N12&gt;=-4,AP12, AQ12)))))</f>
        <v>105.39</v>
      </c>
      <c r="CO12" s="54">
        <f>IF(C12&gt;0, IF(CI12 &gt;0, CK12, CM12), IF(CI12&gt;0, CL12, CN12))</f>
        <v>101.72</v>
      </c>
      <c r="CP12" s="1">
        <f>CI12/CO12</f>
        <v>0.28042662644474764</v>
      </c>
      <c r="CQ12" s="42">
        <f>CG12/CH12</f>
        <v>0.97554703368640672</v>
      </c>
      <c r="CR12" s="11">
        <f>BS12+CG12+CT12</f>
        <v>1241</v>
      </c>
      <c r="CS12" s="47">
        <f>BT12+CH12+CU12</f>
        <v>1213.0019763267755</v>
      </c>
      <c r="CT12" s="55">
        <v>103</v>
      </c>
      <c r="CU12" s="10">
        <f>BQ12*$D$174</f>
        <v>46.476979884815769</v>
      </c>
      <c r="CV12" s="30">
        <f>CU12-CT12</f>
        <v>-56.523020115184231</v>
      </c>
      <c r="CW12" s="82">
        <f>IF(CV12&gt;0, 1, 0)</f>
        <v>0</v>
      </c>
      <c r="CX12" s="71">
        <f>IF(N12&lt;=0,R12, IF(N12&lt;=1,S12, IF(N12&lt;=2,T12, IF(N12&lt;=3,U12, V12))))</f>
        <v>102.18</v>
      </c>
      <c r="CY12" s="41">
        <f>IF(N12&lt;=0,AF12, IF(N12&lt;=1,AG12, IF(N12&lt;=2,AH12, IF(N12&lt;=3,AI12, AJ12))))</f>
        <v>102.28</v>
      </c>
      <c r="CZ12" s="70">
        <f>IF(N12&gt;=0,Y12, IF(N12&gt;=-1,Z12, IF(N12&gt;=-2,AA12, IF(N12&gt;=-3,AB12,  AC12))))</f>
        <v>104.51</v>
      </c>
      <c r="DA12" s="69">
        <f>IF(N12&gt;=0,AM12, IF(N12&gt;=-1,AN12, IF(N12&gt;=-2,AO12, IF(N12&gt;=-3,AP12, AQ12))))</f>
        <v>104.79</v>
      </c>
      <c r="DB12" s="54">
        <f>IF(C12&gt;0, IF(CV12 &gt;0, CX12, CZ12), IF(CV12&gt;0, CY12, DA12))</f>
        <v>104.51</v>
      </c>
      <c r="DC12" s="43">
        <f>CV12/DB12</f>
        <v>-0.54083838977307652</v>
      </c>
      <c r="DD12" s="44">
        <v>0</v>
      </c>
      <c r="DE12" s="10">
        <f>BQ12*$DD$169</f>
        <v>27.95055204638448</v>
      </c>
      <c r="DF12" s="30">
        <f>DE12-DD12</f>
        <v>27.95055204638448</v>
      </c>
      <c r="DG12" s="34">
        <f>DF12*(DF12&lt;&gt;0)</f>
        <v>27.95055204638448</v>
      </c>
      <c r="DH12" s="21">
        <f>DG12/$DG$166</f>
        <v>7.1060894160726298E-3</v>
      </c>
      <c r="DI12" s="79">
        <f>DH12 * $DF$166</f>
        <v>27.95055204638448</v>
      </c>
      <c r="DJ12" s="81">
        <f>DB12</f>
        <v>104.51</v>
      </c>
      <c r="DK12" s="43">
        <f>DI12/DJ12</f>
        <v>0.26744380486445773</v>
      </c>
      <c r="DL12" s="16">
        <f>O12</f>
        <v>0</v>
      </c>
      <c r="DM12" s="53">
        <f>CR12+CT12</f>
        <v>1344</v>
      </c>
      <c r="DN12">
        <f>E12/$E$166</f>
        <v>7.2522886587780087E-3</v>
      </c>
      <c r="DO12">
        <f>MAX(0,K12)</f>
        <v>0.79418951928021397</v>
      </c>
      <c r="DP12">
        <f>DO12/$DO$166</f>
        <v>8.52425795686018E-3</v>
      </c>
      <c r="DQ12">
        <f>DN12*DP12*BF12</f>
        <v>6.1820379305035285E-5</v>
      </c>
      <c r="DR12">
        <f>DQ12/$DQ$166</f>
        <v>1.668421188804553E-2</v>
      </c>
      <c r="DS12" s="1">
        <f>$DS$168*DR12</f>
        <v>1357.6651274977896</v>
      </c>
      <c r="DT12" s="55">
        <v>724</v>
      </c>
      <c r="DU12" s="1">
        <f>DS12-DT12</f>
        <v>633.66512749778963</v>
      </c>
      <c r="DV12">
        <f>DT12/DS12</f>
        <v>0.53326846608658929</v>
      </c>
      <c r="DW12" s="86">
        <f>AR12</f>
        <v>103.39</v>
      </c>
    </row>
    <row r="13" spans="1:127" x14ac:dyDescent="0.2">
      <c r="A13" s="20" t="s">
        <v>146</v>
      </c>
      <c r="B13">
        <v>1</v>
      </c>
      <c r="C13">
        <v>1</v>
      </c>
      <c r="D13">
        <v>0.79843173431734304</v>
      </c>
      <c r="E13">
        <v>0.20156826568265601</v>
      </c>
      <c r="F13">
        <v>0.87488542621448195</v>
      </c>
      <c r="G13">
        <v>0.63994169096209896</v>
      </c>
      <c r="H13">
        <v>0.47570456754130203</v>
      </c>
      <c r="I13">
        <v>0.55174558027298604</v>
      </c>
      <c r="J13">
        <v>0.50809123277206003</v>
      </c>
      <c r="K13">
        <v>0.81760260384112005</v>
      </c>
      <c r="L13">
        <v>0.47025348207112799</v>
      </c>
      <c r="M13">
        <f>HARMEAN(D13,F13, I13)</f>
        <v>0.71294612258428802</v>
      </c>
      <c r="N13">
        <f>MAX(MIN(0.6*TAN(3*(1-M13) - 1.5), 5), -5)</f>
        <v>-0.44564388229216151</v>
      </c>
      <c r="O13" s="73">
        <v>0</v>
      </c>
      <c r="P13">
        <v>129.07</v>
      </c>
      <c r="Q13">
        <v>129.52000000000001</v>
      </c>
      <c r="R13">
        <v>130.44</v>
      </c>
      <c r="S13">
        <v>130.63999999999999</v>
      </c>
      <c r="T13">
        <v>131.21</v>
      </c>
      <c r="U13">
        <v>131.56</v>
      </c>
      <c r="V13">
        <v>132.78</v>
      </c>
      <c r="W13">
        <v>135.05000000000001</v>
      </c>
      <c r="X13">
        <v>134.75</v>
      </c>
      <c r="Y13">
        <v>133.57</v>
      </c>
      <c r="Z13">
        <v>133.31</v>
      </c>
      <c r="AA13">
        <v>132.21</v>
      </c>
      <c r="AB13">
        <v>132</v>
      </c>
      <c r="AC13">
        <v>131.07</v>
      </c>
      <c r="AD13">
        <v>129.43</v>
      </c>
      <c r="AE13">
        <v>129.69999999999999</v>
      </c>
      <c r="AF13">
        <v>130.13999999999999</v>
      </c>
      <c r="AG13">
        <v>130.63</v>
      </c>
      <c r="AH13">
        <v>131.34</v>
      </c>
      <c r="AI13">
        <v>132.31</v>
      </c>
      <c r="AJ13">
        <v>133.55000000000001</v>
      </c>
      <c r="AK13">
        <v>134.87</v>
      </c>
      <c r="AL13">
        <v>134.13999999999999</v>
      </c>
      <c r="AM13">
        <v>133.38999999999999</v>
      </c>
      <c r="AN13">
        <v>132.56</v>
      </c>
      <c r="AO13">
        <v>132.04</v>
      </c>
      <c r="AP13">
        <v>131.52000000000001</v>
      </c>
      <c r="AQ13">
        <v>130.41</v>
      </c>
      <c r="AR13">
        <v>131.96</v>
      </c>
      <c r="AS13" s="77">
        <f>0.5 * (D13-MAX($D$3:$D$165))/(MIN($D$3:$D$165)-MAX($D$3:$D$165)) + 0.75</f>
        <v>0.85090688757588973</v>
      </c>
      <c r="AT13" s="17">
        <f>AZ13^N13</f>
        <v>0.78622088514103339</v>
      </c>
      <c r="AU13" s="17">
        <f>(AT13+AV13)/2</f>
        <v>0.72182819083838745</v>
      </c>
      <c r="AV13" s="17">
        <f>BD13^N13</f>
        <v>0.65743549653574151</v>
      </c>
      <c r="AW13" s="17">
        <f>PERCENTILE($K$2:$K$165, 0.05)</f>
        <v>0.10209699944022725</v>
      </c>
      <c r="AX13" s="17">
        <f>PERCENTILE($K$2:$K$165, 0.95)</f>
        <v>0.97531004798855347</v>
      </c>
      <c r="AY13" s="17">
        <f>MIN(MAX(K13,AW13), AX13)</f>
        <v>0.81760260384112005</v>
      </c>
      <c r="AZ13" s="17">
        <f>AY13-$AY$166+1</f>
        <v>1.7155056044008927</v>
      </c>
      <c r="BA13" s="17">
        <f>PERCENTILE($L$2:$L$165, 0.02)</f>
        <v>-1.0926211824473815</v>
      </c>
      <c r="BB13" s="17">
        <f>PERCENTILE($L$2:$L$165, 0.98)</f>
        <v>1.870769289934499</v>
      </c>
      <c r="BC13" s="17">
        <f>MIN(MAX(L13,BA13), BB13)</f>
        <v>0.47025348207112799</v>
      </c>
      <c r="BD13" s="17">
        <f>BC13-$BC$166 + 1</f>
        <v>2.5628746645185094</v>
      </c>
      <c r="BE13" s="1">
        <v>1</v>
      </c>
      <c r="BF13" s="15">
        <v>1</v>
      </c>
      <c r="BG13" s="15">
        <v>1</v>
      </c>
      <c r="BH13" s="16">
        <v>1</v>
      </c>
      <c r="BI13" s="12">
        <f>(AZ13^4)*AV13*BE13</f>
        <v>5.6940557342638094</v>
      </c>
      <c r="BJ13" s="12">
        <f>(BD13^4) *AT13*BF13</f>
        <v>33.919859730179368</v>
      </c>
      <c r="BK13" s="12">
        <f>(BD13^4)*AU13*BG13*BH13</f>
        <v>31.141771282424294</v>
      </c>
      <c r="BL13" s="12">
        <f>MIN(BI13, 0.05*BI$166)</f>
        <v>5.6940557342638094</v>
      </c>
      <c r="BM13" s="12">
        <f>MIN(BJ13, 0.05*BJ$166)</f>
        <v>33.919859730179368</v>
      </c>
      <c r="BN13" s="12">
        <f>MIN(BK13, 0.05*BK$166)</f>
        <v>31.141771282424294</v>
      </c>
      <c r="BO13" s="9">
        <f>BL13/$BL$166</f>
        <v>1.3930610599441118E-2</v>
      </c>
      <c r="BP13" s="9">
        <f>BM13/$BM$166</f>
        <v>6.8522519434933956E-3</v>
      </c>
      <c r="BQ13" s="45">
        <f>BN13/$BN$166</f>
        <v>4.6065930227595104E-3</v>
      </c>
      <c r="BR13" s="85">
        <f>N13</f>
        <v>-0.44564388229216151</v>
      </c>
      <c r="BS13" s="55">
        <v>2507</v>
      </c>
      <c r="BT13" s="10">
        <f>$D$172*BO13</f>
        <v>1276.3320716584451</v>
      </c>
      <c r="BU13" s="14">
        <f>BT13-BS13</f>
        <v>-1230.6679283415549</v>
      </c>
      <c r="BV13" s="1">
        <f>IF(BU13&gt;1, 1, 0)</f>
        <v>0</v>
      </c>
      <c r="BW13" s="71">
        <f>IF(N13&lt;=0,P13, IF(N13&lt;=1,Q13, IF(N13&lt;=2,R13, IF(N13&lt;=3,S13, IF(N13&lt;=4,T13, IF(N13&lt;=5, U13, V13))))))</f>
        <v>129.07</v>
      </c>
      <c r="BX13" s="41">
        <f>IF(N13&lt;=0,AD13, IF(N13&lt;=1,AE13, IF(N13&lt;=2,AF13, IF(N13&lt;=3,AG13, IF(N13&lt;=4,AH13, IF(N13&lt;=5, AI13, AJ13))))))</f>
        <v>129.43</v>
      </c>
      <c r="BY13" s="70">
        <f>IF(N13&gt;=0,W13, IF(N13&gt;=-1,X13, IF(N13&gt;=-2,Y13, IF(N13&gt;=-3,Z13, IF(N13&gt;=-4,AA13, IF(N13&gt;=-5, AB13, AC13))))))</f>
        <v>134.75</v>
      </c>
      <c r="BZ13" s="69">
        <f>IF(N13&gt;=0,AK13, IF(N13&gt;=-1,AL13, IF(N13&gt;=-2,AM13, IF(N13&gt;=-3,AN13, IF(N13&gt;=-4,AO13, IF(N13&gt;=-5, AP13, AQ13))))))</f>
        <v>134.13999999999999</v>
      </c>
      <c r="CA13" s="54">
        <f>IF(C13&gt;0, IF(BU13 &gt;0, BW13, BY13), IF(BU13&gt;0, BX13, BZ13))</f>
        <v>134.75</v>
      </c>
      <c r="CB13" s="1">
        <f>BU13/CA13</f>
        <v>-9.1329716388983666</v>
      </c>
      <c r="CC13" s="42">
        <f>BS13/BT13</f>
        <v>1.9642223647506132</v>
      </c>
      <c r="CD13" s="55">
        <v>0</v>
      </c>
      <c r="CE13" s="55">
        <v>0</v>
      </c>
      <c r="CF13" s="55">
        <v>0</v>
      </c>
      <c r="CG13" s="6">
        <f>SUM(CD13:CF13)</f>
        <v>0</v>
      </c>
      <c r="CH13" s="10">
        <f>BP13*$D$171</f>
        <v>870.30166880628769</v>
      </c>
      <c r="CI13" s="1">
        <f>CH13-CG13</f>
        <v>870.30166880628769</v>
      </c>
      <c r="CJ13" s="82">
        <f>IF(CI13&gt;1, 1, 0)</f>
        <v>1</v>
      </c>
      <c r="CK13" s="71">
        <f>IF(N13&lt;=0,Q13, IF(N13&lt;=1,R13, IF(N13&lt;=2,S13, IF(N13&lt;=3,T13, IF(N13&lt;=4,U13,V13)))))</f>
        <v>129.52000000000001</v>
      </c>
      <c r="CL13" s="41">
        <f>IF(N13&lt;=0,AE13, IF(N13&lt;=1,AF13, IF(N13&lt;=2,AG13, IF(N13&lt;=3,AH13, IF(N13&lt;=4,AI13,AJ13)))))</f>
        <v>129.69999999999999</v>
      </c>
      <c r="CM13" s="70">
        <f>IF(N13&gt;=0,X13, IF(N13&gt;=-1,Y13, IF(N13&gt;=-2,Z13, IF(N13&gt;=-3,AA13, IF(N13&gt;=-4,AB13, AC13)))))</f>
        <v>133.57</v>
      </c>
      <c r="CN13" s="69">
        <f>IF(N13&gt;=0,AL13, IF(N13&gt;=-1,AM13, IF(N13&gt;=-2,AN13, IF(N13&gt;=-3,AO13, IF(N13&gt;=-4,AP13, AQ13)))))</f>
        <v>133.38999999999999</v>
      </c>
      <c r="CO13" s="54">
        <f>IF(C13&gt;0, IF(CI13 &gt;0, CK13, CM13), IF(CI13&gt;0, CL13, CN13))</f>
        <v>129.52000000000001</v>
      </c>
      <c r="CP13" s="1">
        <f>CI13/CO13</f>
        <v>6.7194384558854816</v>
      </c>
      <c r="CQ13" s="42">
        <f>CG13/CH13</f>
        <v>0</v>
      </c>
      <c r="CR13" s="11">
        <f>BS13+CG13+CT13</f>
        <v>2507</v>
      </c>
      <c r="CS13" s="47">
        <f>BT13+CH13+CU13</f>
        <v>2176.762904160882</v>
      </c>
      <c r="CT13" s="55">
        <v>0</v>
      </c>
      <c r="CU13" s="10">
        <f>BQ13*$D$174</f>
        <v>30.129163696149302</v>
      </c>
      <c r="CV13" s="30">
        <f>CU13-CT13</f>
        <v>30.129163696149302</v>
      </c>
      <c r="CW13" s="82">
        <f>IF(CV13&gt;0, 1, 0)</f>
        <v>1</v>
      </c>
      <c r="CX13" s="71">
        <f>IF(N13&lt;=0,R13, IF(N13&lt;=1,S13, IF(N13&lt;=2,T13, IF(N13&lt;=3,U13, V13))))</f>
        <v>130.44</v>
      </c>
      <c r="CY13" s="41">
        <f>IF(N13&lt;=0,AF13, IF(N13&lt;=1,AG13, IF(N13&lt;=2,AH13, IF(N13&lt;=3,AI13, AJ13))))</f>
        <v>130.13999999999999</v>
      </c>
      <c r="CZ13" s="70">
        <f>IF(N13&gt;=0,Y13, IF(N13&gt;=-1,Z13, IF(N13&gt;=-2,AA13, IF(N13&gt;=-3,AB13,  AC13))))</f>
        <v>133.31</v>
      </c>
      <c r="DA13" s="69">
        <f>IF(N13&gt;=0,AM13, IF(N13&gt;=-1,AN13, IF(N13&gt;=-2,AO13, IF(N13&gt;=-3,AP13, AQ13))))</f>
        <v>132.56</v>
      </c>
      <c r="DB13" s="54">
        <f>IF(C13&gt;0, IF(CV13 &gt;0, CX13, CZ13), IF(CV13&gt;0, CY13, DA13))</f>
        <v>130.44</v>
      </c>
      <c r="DC13" s="43">
        <f>CV13/DB13</f>
        <v>0.23098101576318078</v>
      </c>
      <c r="DD13" s="44">
        <v>0</v>
      </c>
      <c r="DE13" s="10">
        <f>BQ13*$DD$169</f>
        <v>18.11922289465253</v>
      </c>
      <c r="DF13" s="30">
        <f>DE13-DD13</f>
        <v>18.11922289465253</v>
      </c>
      <c r="DG13" s="34">
        <f>DF13*(DF13&lt;&gt;0)</f>
        <v>18.11922289465253</v>
      </c>
      <c r="DH13" s="21">
        <f>DG13/$DG$166</f>
        <v>4.6065930227595078E-3</v>
      </c>
      <c r="DI13" s="79">
        <f>DH13 * $DF$166</f>
        <v>18.11922289465253</v>
      </c>
      <c r="DJ13" s="81">
        <f>DB13</f>
        <v>130.44</v>
      </c>
      <c r="DK13" s="43">
        <f>DI13/DJ13</f>
        <v>0.13890848585290194</v>
      </c>
      <c r="DL13" s="16">
        <f>O13</f>
        <v>0</v>
      </c>
      <c r="DM13" s="53">
        <f>CR13+CT13</f>
        <v>2507</v>
      </c>
      <c r="DN13">
        <f>E13/$E$166</f>
        <v>3.7374500630145439E-3</v>
      </c>
      <c r="DO13">
        <f>MAX(0,K13)</f>
        <v>0.81760260384112005</v>
      </c>
      <c r="DP13">
        <f>DO13/$DO$166</f>
        <v>8.7755571335904718E-3</v>
      </c>
      <c r="DQ13">
        <f>DN13*DP13*BF13</f>
        <v>3.2798206561925442E-5</v>
      </c>
      <c r="DR13">
        <f>DQ13/$DQ$166</f>
        <v>8.8516478542938811E-3</v>
      </c>
      <c r="DS13" s="1">
        <f>$DS$168*DR13</f>
        <v>720.29615143381125</v>
      </c>
      <c r="DT13" s="55">
        <v>924</v>
      </c>
      <c r="DU13" s="1">
        <f>DS13-DT13</f>
        <v>-203.70384856618875</v>
      </c>
      <c r="DV13">
        <f>DT13/DS13</f>
        <v>1.2828056878558893</v>
      </c>
      <c r="DW13" s="86">
        <f>AR13</f>
        <v>131.96</v>
      </c>
    </row>
    <row r="14" spans="1:127" x14ac:dyDescent="0.2">
      <c r="A14" s="20" t="s">
        <v>327</v>
      </c>
      <c r="B14">
        <v>1</v>
      </c>
      <c r="C14">
        <v>1</v>
      </c>
      <c r="D14">
        <v>0.90451458250099803</v>
      </c>
      <c r="E14">
        <v>9.5485417499001093E-2</v>
      </c>
      <c r="F14">
        <v>0.94477552642034102</v>
      </c>
      <c r="G14">
        <v>4.6803175929795202E-2</v>
      </c>
      <c r="H14">
        <v>0.77893857083159201</v>
      </c>
      <c r="I14">
        <v>0.19093663600559799</v>
      </c>
      <c r="J14">
        <v>0.33173539053199902</v>
      </c>
      <c r="K14">
        <v>0.40601523398651801</v>
      </c>
      <c r="L14">
        <v>0.17068476235072999</v>
      </c>
      <c r="M14">
        <f>HARMEAN(D14,F14, I14)</f>
        <v>0.4053310530798751</v>
      </c>
      <c r="N14">
        <f>MAX(MIN(0.6*TAN(3*(1-M14) - 1.5), 5), -5)</f>
        <v>0.17513850570010861</v>
      </c>
      <c r="O14" s="73">
        <v>0</v>
      </c>
      <c r="P14">
        <v>13.58</v>
      </c>
      <c r="Q14">
        <v>13.67</v>
      </c>
      <c r="R14">
        <v>13.76</v>
      </c>
      <c r="S14">
        <v>13.85</v>
      </c>
      <c r="T14">
        <v>13.91</v>
      </c>
      <c r="U14">
        <v>13.98</v>
      </c>
      <c r="V14">
        <v>14.22</v>
      </c>
      <c r="W14">
        <v>14.46</v>
      </c>
      <c r="X14">
        <v>14.36</v>
      </c>
      <c r="Y14">
        <v>14.32</v>
      </c>
      <c r="Z14">
        <v>14.26</v>
      </c>
      <c r="AA14">
        <v>14.19</v>
      </c>
      <c r="AB14">
        <v>14.14</v>
      </c>
      <c r="AC14">
        <v>14.07</v>
      </c>
      <c r="AD14">
        <v>13.66</v>
      </c>
      <c r="AE14">
        <v>13.7</v>
      </c>
      <c r="AF14">
        <v>13.78</v>
      </c>
      <c r="AG14">
        <v>13.86</v>
      </c>
      <c r="AH14">
        <v>13.91</v>
      </c>
      <c r="AI14">
        <v>13.98</v>
      </c>
      <c r="AJ14">
        <v>14.16</v>
      </c>
      <c r="AK14">
        <v>14.48</v>
      </c>
      <c r="AL14">
        <v>14.47</v>
      </c>
      <c r="AM14">
        <v>14.36</v>
      </c>
      <c r="AN14">
        <v>14.31</v>
      </c>
      <c r="AO14">
        <v>14.22</v>
      </c>
      <c r="AP14">
        <v>14.12</v>
      </c>
      <c r="AQ14">
        <v>14</v>
      </c>
      <c r="AR14">
        <v>14.03</v>
      </c>
      <c r="AS14" s="77">
        <f>0.5 * (D14-MAX($D$3:$D$165))/(MIN($D$3:$D$165)-MAX($D$3:$D$165)) + 0.75</f>
        <v>0.79769539078156337</v>
      </c>
      <c r="AT14" s="17">
        <f>AZ14^N14</f>
        <v>1.0475741557873306</v>
      </c>
      <c r="AU14" s="17">
        <f>(AT14+AV14)/2</f>
        <v>1.1006853119291182</v>
      </c>
      <c r="AV14" s="17">
        <f>BD14^N14</f>
        <v>1.1537964680709059</v>
      </c>
      <c r="AW14" s="17">
        <f>PERCENTILE($K$2:$K$165, 0.05)</f>
        <v>0.10209699944022725</v>
      </c>
      <c r="AX14" s="17">
        <f>PERCENTILE($K$2:$K$165, 0.95)</f>
        <v>0.97531004798855347</v>
      </c>
      <c r="AY14" s="17">
        <f>MIN(MAX(K14,AW14), AX14)</f>
        <v>0.40601523398651801</v>
      </c>
      <c r="AZ14" s="17">
        <f>AY14-$AY$166+1</f>
        <v>1.3039182345462907</v>
      </c>
      <c r="BA14" s="17">
        <f>PERCENTILE($L$2:$L$165, 0.02)</f>
        <v>-1.0926211824473815</v>
      </c>
      <c r="BB14" s="17">
        <f>PERCENTILE($L$2:$L$165, 0.98)</f>
        <v>1.870769289934499</v>
      </c>
      <c r="BC14" s="17">
        <f>MIN(MAX(L14,BA14), BB14)</f>
        <v>0.17068476235072999</v>
      </c>
      <c r="BD14" s="17">
        <f>BC14-$BC$166 + 1</f>
        <v>2.2633059447981116</v>
      </c>
      <c r="BE14" s="1">
        <v>0</v>
      </c>
      <c r="BF14" s="50">
        <v>0.4</v>
      </c>
      <c r="BG14" s="15">
        <v>1</v>
      </c>
      <c r="BH14" s="16">
        <v>1</v>
      </c>
      <c r="BI14" s="12">
        <f>(AZ14^4)*AV14*BE14</f>
        <v>0</v>
      </c>
      <c r="BJ14" s="12">
        <f>(BD14^4) *AT14*BF14</f>
        <v>10.995571919443494</v>
      </c>
      <c r="BK14" s="12">
        <f>(BD14^4)*AU14*BG14*BH14</f>
        <v>28.882596141596427</v>
      </c>
      <c r="BL14" s="12">
        <f>MIN(BI14, 0.05*BI$166)</f>
        <v>0</v>
      </c>
      <c r="BM14" s="12">
        <f>MIN(BJ14, 0.05*BJ$166)</f>
        <v>10.995571919443494</v>
      </c>
      <c r="BN14" s="12">
        <f>MIN(BK14, 0.05*BK$166)</f>
        <v>28.882596141596427</v>
      </c>
      <c r="BO14" s="9">
        <f>BL14/$BL$166</f>
        <v>0</v>
      </c>
      <c r="BP14" s="9">
        <f>BM14/$BM$166</f>
        <v>2.2212482496733977E-3</v>
      </c>
      <c r="BQ14" s="45">
        <f>BN14/$BN$166</f>
        <v>4.2724084207807871E-3</v>
      </c>
      <c r="BR14" s="85">
        <f>N14</f>
        <v>0.17513850570010861</v>
      </c>
      <c r="BS14" s="55">
        <v>0</v>
      </c>
      <c r="BT14" s="10">
        <f>$D$172*BO14</f>
        <v>0</v>
      </c>
      <c r="BU14" s="14">
        <f>BT14-BS14</f>
        <v>0</v>
      </c>
      <c r="BV14" s="1">
        <f>IF(BU14&gt;1, 1, 0)</f>
        <v>0</v>
      </c>
      <c r="BW14" s="71">
        <f>IF(N14&lt;=0,P14, IF(N14&lt;=1,Q14, IF(N14&lt;=2,R14, IF(N14&lt;=3,S14, IF(N14&lt;=4,T14, IF(N14&lt;=5, U14, V14))))))</f>
        <v>13.67</v>
      </c>
      <c r="BX14" s="41">
        <f>IF(N14&lt;=0,AD14, IF(N14&lt;=1,AE14, IF(N14&lt;=2,AF14, IF(N14&lt;=3,AG14, IF(N14&lt;=4,AH14, IF(N14&lt;=5, AI14, AJ14))))))</f>
        <v>13.7</v>
      </c>
      <c r="BY14" s="70">
        <f>IF(N14&gt;=0,W14, IF(N14&gt;=-1,X14, IF(N14&gt;=-2,Y14, IF(N14&gt;=-3,Z14, IF(N14&gt;=-4,AA14, IF(N14&gt;=-5, AB14, AC14))))))</f>
        <v>14.46</v>
      </c>
      <c r="BZ14" s="69">
        <f>IF(N14&gt;=0,AK14, IF(N14&gt;=-1,AL14, IF(N14&gt;=-2,AM14, IF(N14&gt;=-3,AN14, IF(N14&gt;=-4,AO14, IF(N14&gt;=-5, AP14, AQ14))))))</f>
        <v>14.48</v>
      </c>
      <c r="CA14" s="54">
        <f>IF(C14&gt;0, IF(BU14 &gt;0, BW14, BY14), IF(BU14&gt;0, BX14, BZ14))</f>
        <v>14.46</v>
      </c>
      <c r="CB14" s="1">
        <f>BU14/CA14</f>
        <v>0</v>
      </c>
      <c r="CC14" s="42" t="e">
        <f>BS14/BT14</f>
        <v>#DIV/0!</v>
      </c>
      <c r="CD14" s="55">
        <v>0</v>
      </c>
      <c r="CE14" s="55">
        <v>0</v>
      </c>
      <c r="CF14" s="55">
        <v>0</v>
      </c>
      <c r="CG14" s="6">
        <f>SUM(CD14:CF14)</f>
        <v>0</v>
      </c>
      <c r="CH14" s="10">
        <f>BP14*$D$171</f>
        <v>282.11981615174636</v>
      </c>
      <c r="CI14" s="1">
        <f>CH14-CG14</f>
        <v>282.11981615174636</v>
      </c>
      <c r="CJ14" s="82">
        <f>IF(CI14&gt;1, 1, 0)</f>
        <v>1</v>
      </c>
      <c r="CK14" s="71">
        <f>IF(N14&lt;=0,Q14, IF(N14&lt;=1,R14, IF(N14&lt;=2,S14, IF(N14&lt;=3,T14, IF(N14&lt;=4,U14,V14)))))</f>
        <v>13.76</v>
      </c>
      <c r="CL14" s="41">
        <f>IF(N14&lt;=0,AE14, IF(N14&lt;=1,AF14, IF(N14&lt;=2,AG14, IF(N14&lt;=3,AH14, IF(N14&lt;=4,AI14,AJ14)))))</f>
        <v>13.78</v>
      </c>
      <c r="CM14" s="70">
        <f>IF(N14&gt;=0,X14, IF(N14&gt;=-1,Y14, IF(N14&gt;=-2,Z14, IF(N14&gt;=-3,AA14, IF(N14&gt;=-4,AB14, AC14)))))</f>
        <v>14.36</v>
      </c>
      <c r="CN14" s="69">
        <f>IF(N14&gt;=0,AL14, IF(N14&gt;=-1,AM14, IF(N14&gt;=-2,AN14, IF(N14&gt;=-3,AO14, IF(N14&gt;=-4,AP14, AQ14)))))</f>
        <v>14.47</v>
      </c>
      <c r="CO14" s="54">
        <f>IF(C14&gt;0, IF(CI14 &gt;0, CK14, CM14), IF(CI14&gt;0, CL14, CN14))</f>
        <v>13.76</v>
      </c>
      <c r="CP14" s="1">
        <f>CI14/CO14</f>
        <v>20.502893615679241</v>
      </c>
      <c r="CQ14" s="42">
        <f>CG14/CH14</f>
        <v>0</v>
      </c>
      <c r="CR14" s="11">
        <f>BS14+CG14+CT14</f>
        <v>0</v>
      </c>
      <c r="CS14" s="47">
        <f>BT14+CH14+CU14</f>
        <v>310.06326417299152</v>
      </c>
      <c r="CT14" s="55">
        <v>0</v>
      </c>
      <c r="CU14" s="10">
        <f>BQ14*$D$174</f>
        <v>27.943448021245171</v>
      </c>
      <c r="CV14" s="30">
        <f>CU14-CT14</f>
        <v>27.943448021245171</v>
      </c>
      <c r="CW14" s="82">
        <f>IF(CV14&gt;0, 1, 0)</f>
        <v>1</v>
      </c>
      <c r="CX14" s="71">
        <f>IF(N14&lt;=0,R14, IF(N14&lt;=1,S14, IF(N14&lt;=2,T14, IF(N14&lt;=3,U14, V14))))</f>
        <v>13.85</v>
      </c>
      <c r="CY14" s="41">
        <f>IF(N14&lt;=0,AF14, IF(N14&lt;=1,AG14, IF(N14&lt;=2,AH14, IF(N14&lt;=3,AI14, AJ14))))</f>
        <v>13.86</v>
      </c>
      <c r="CZ14" s="70">
        <f>IF(N14&gt;=0,Y14, IF(N14&gt;=-1,Z14, IF(N14&gt;=-2,AA14, IF(N14&gt;=-3,AB14,  AC14))))</f>
        <v>14.32</v>
      </c>
      <c r="DA14" s="69">
        <f>IF(N14&gt;=0,AM14, IF(N14&gt;=-1,AN14, IF(N14&gt;=-2,AO14, IF(N14&gt;=-3,AP14, AQ14))))</f>
        <v>14.36</v>
      </c>
      <c r="DB14" s="54">
        <f>IF(C14&gt;0, IF(CV14 &gt;0, CX14, CZ14), IF(CV14&gt;0, CY14, DA14))</f>
        <v>13.85</v>
      </c>
      <c r="DC14" s="43">
        <f>CV14/DB14</f>
        <v>2.0175774744581352</v>
      </c>
      <c r="DD14" s="44">
        <v>0</v>
      </c>
      <c r="DE14" s="10">
        <f>BQ14*$DD$169</f>
        <v>16.804766579259169</v>
      </c>
      <c r="DF14" s="30">
        <f>DE14-DD14</f>
        <v>16.804766579259169</v>
      </c>
      <c r="DG14" s="34">
        <f>DF14*(DF14&lt;&gt;0)</f>
        <v>16.804766579259169</v>
      </c>
      <c r="DH14" s="21">
        <f>DG14/$DG$166</f>
        <v>4.2724084207807845E-3</v>
      </c>
      <c r="DI14" s="79">
        <f>DH14 * $DF$166</f>
        <v>16.804766579259169</v>
      </c>
      <c r="DJ14" s="81">
        <f>DB14</f>
        <v>13.85</v>
      </c>
      <c r="DK14" s="43">
        <f>DI14/DJ14</f>
        <v>1.2133405472389291</v>
      </c>
      <c r="DL14" s="16">
        <f>O14</f>
        <v>0</v>
      </c>
      <c r="DM14" s="53">
        <f>CR14+CT14</f>
        <v>0</v>
      </c>
      <c r="DN14">
        <f>E14/$E$166</f>
        <v>1.7704770065862544E-3</v>
      </c>
      <c r="DO14">
        <f>MAX(0,K14)</f>
        <v>0.40601523398651801</v>
      </c>
      <c r="DP14">
        <f>DO14/$DO$166</f>
        <v>4.3578749214076276E-3</v>
      </c>
      <c r="DQ14">
        <f>DN14*DP14*BF14</f>
        <v>3.0862069383724342E-6</v>
      </c>
      <c r="DR14">
        <f>DQ14/$DQ$166</f>
        <v>8.3291191463084446E-4</v>
      </c>
      <c r="DS14" s="1">
        <f>$DS$168*DR14</f>
        <v>67.77757729041781</v>
      </c>
      <c r="DT14" s="55">
        <v>0</v>
      </c>
      <c r="DU14" s="1">
        <f>DS14-DT14</f>
        <v>67.77757729041781</v>
      </c>
      <c r="DV14">
        <f>DT14/DS14</f>
        <v>0</v>
      </c>
      <c r="DW14" s="86">
        <f>AR14</f>
        <v>14.03</v>
      </c>
    </row>
    <row r="15" spans="1:127" x14ac:dyDescent="0.2">
      <c r="A15" s="20" t="s">
        <v>255</v>
      </c>
      <c r="B15">
        <v>0</v>
      </c>
      <c r="C15">
        <v>1</v>
      </c>
      <c r="D15">
        <v>0.61166600079904099</v>
      </c>
      <c r="E15">
        <v>0.38833399920095801</v>
      </c>
      <c r="F15">
        <v>0.65474771553436595</v>
      </c>
      <c r="G15">
        <v>0.45674885081487598</v>
      </c>
      <c r="H15">
        <v>0.65482657751775997</v>
      </c>
      <c r="I15">
        <v>0.54689239047940297</v>
      </c>
      <c r="J15">
        <v>0.32013420302198298</v>
      </c>
      <c r="K15">
        <v>0.57909675700418195</v>
      </c>
      <c r="L15">
        <v>0.58359526718805799</v>
      </c>
      <c r="M15">
        <f>HARMEAN(D15,F15, I15)</f>
        <v>0.60111828781908427</v>
      </c>
      <c r="N15">
        <f>MAX(MIN(0.6*TAN(3*(1-M15) - 1.5), 5), -5)</f>
        <v>-0.18780958131579636</v>
      </c>
      <c r="O15" s="73">
        <v>0</v>
      </c>
      <c r="P15">
        <v>16.07</v>
      </c>
      <c r="Q15">
        <v>16.39</v>
      </c>
      <c r="R15">
        <v>16.64</v>
      </c>
      <c r="S15">
        <v>16.79</v>
      </c>
      <c r="T15">
        <v>16.96</v>
      </c>
      <c r="U15">
        <v>17.149999999999999</v>
      </c>
      <c r="V15">
        <v>17.239999999999998</v>
      </c>
      <c r="W15">
        <v>17.82</v>
      </c>
      <c r="X15">
        <v>17.55</v>
      </c>
      <c r="Y15">
        <v>17.48</v>
      </c>
      <c r="Z15">
        <v>17.46</v>
      </c>
      <c r="AA15">
        <v>17.36</v>
      </c>
      <c r="AB15">
        <v>17.12</v>
      </c>
      <c r="AC15">
        <v>16.87</v>
      </c>
      <c r="AD15">
        <v>16.489999999999998</v>
      </c>
      <c r="AE15">
        <v>16.63</v>
      </c>
      <c r="AF15">
        <v>16.89</v>
      </c>
      <c r="AG15">
        <v>17.07</v>
      </c>
      <c r="AH15">
        <v>17.260000000000002</v>
      </c>
      <c r="AI15">
        <v>17.3</v>
      </c>
      <c r="AJ15">
        <v>17.75</v>
      </c>
      <c r="AK15">
        <v>18.260000000000002</v>
      </c>
      <c r="AL15">
        <v>17.86</v>
      </c>
      <c r="AM15">
        <v>17.73</v>
      </c>
      <c r="AN15">
        <v>17.57</v>
      </c>
      <c r="AO15">
        <v>17.399999999999999</v>
      </c>
      <c r="AP15">
        <v>17.239999999999998</v>
      </c>
      <c r="AQ15">
        <v>17.14</v>
      </c>
      <c r="AR15">
        <v>17.28</v>
      </c>
      <c r="AS15" s="77">
        <f>0.5 * (D15-MAX($D$3:$D$165))/(MIN($D$3:$D$165)-MAX($D$3:$D$165)) + 0.75</f>
        <v>0.94458917835671341</v>
      </c>
      <c r="AT15" s="17">
        <f>AZ15^N15</f>
        <v>0.92937017998624338</v>
      </c>
      <c r="AU15" s="17">
        <f>(AT15+AV15)/2</f>
        <v>0.88028689017195927</v>
      </c>
      <c r="AV15" s="17">
        <f>BD15^N15</f>
        <v>0.83120360035767515</v>
      </c>
      <c r="AW15" s="17">
        <f>PERCENTILE($K$2:$K$165, 0.05)</f>
        <v>0.10209699944022725</v>
      </c>
      <c r="AX15" s="17">
        <f>PERCENTILE($K$2:$K$165, 0.95)</f>
        <v>0.97531004798855347</v>
      </c>
      <c r="AY15" s="17">
        <f>MIN(MAX(K15,AW15), AX15)</f>
        <v>0.57909675700418195</v>
      </c>
      <c r="AZ15" s="17">
        <f>AY15-$AY$166+1</f>
        <v>1.4769997575639546</v>
      </c>
      <c r="BA15" s="17">
        <f>PERCENTILE($L$2:$L$165, 0.02)</f>
        <v>-1.0926211824473815</v>
      </c>
      <c r="BB15" s="17">
        <f>PERCENTILE($L$2:$L$165, 0.98)</f>
        <v>1.870769289934499</v>
      </c>
      <c r="BC15" s="17">
        <f>MIN(MAX(L15,BA15), BB15)</f>
        <v>0.58359526718805799</v>
      </c>
      <c r="BD15" s="17">
        <f>BC15-$BC$166 + 1</f>
        <v>2.6762164496354393</v>
      </c>
      <c r="BE15" s="1">
        <v>0</v>
      </c>
      <c r="BF15" s="91">
        <v>0.34</v>
      </c>
      <c r="BG15" s="92">
        <v>0.8</v>
      </c>
      <c r="BH15" s="16">
        <v>1</v>
      </c>
      <c r="BI15" s="12">
        <f>(AZ15^4)*AV15*BE15</f>
        <v>0</v>
      </c>
      <c r="BJ15" s="12">
        <f>(BD15^4) *AT15*BF15</f>
        <v>16.208864575288555</v>
      </c>
      <c r="BK15" s="12">
        <f>(BD15^4)*AU15*BG15*BH15</f>
        <v>36.124277045115839</v>
      </c>
      <c r="BL15" s="12">
        <f>MIN(BI15, 0.05*BI$166)</f>
        <v>0</v>
      </c>
      <c r="BM15" s="12">
        <f>MIN(BJ15, 0.05*BJ$166)</f>
        <v>16.208864575288555</v>
      </c>
      <c r="BN15" s="12">
        <f>MIN(BK15, 0.05*BK$166)</f>
        <v>36.124277045115839</v>
      </c>
      <c r="BO15" s="9">
        <f>BL15/$BL$166</f>
        <v>0</v>
      </c>
      <c r="BP15" s="9">
        <f>BM15/$BM$166</f>
        <v>3.2744010344188689E-3</v>
      </c>
      <c r="BQ15" s="45">
        <f>BN15/$BN$166</f>
        <v>5.3436216289399086E-3</v>
      </c>
      <c r="BR15" s="85">
        <f>N15</f>
        <v>-0.18780958131579636</v>
      </c>
      <c r="BS15" s="55">
        <v>0</v>
      </c>
      <c r="BT15" s="10">
        <f>$D$172*BO15</f>
        <v>0</v>
      </c>
      <c r="BU15" s="14">
        <f>BT15-BS15</f>
        <v>0</v>
      </c>
      <c r="BV15" s="1">
        <f>IF(BU15&gt;1, 1, 0)</f>
        <v>0</v>
      </c>
      <c r="BW15" s="71">
        <f>IF(N15&lt;=0,P15, IF(N15&lt;=1,Q15, IF(N15&lt;=2,R15, IF(N15&lt;=3,S15, IF(N15&lt;=4,T15, IF(N15&lt;=5, U15, V15))))))</f>
        <v>16.07</v>
      </c>
      <c r="BX15" s="41">
        <f>IF(N15&lt;=0,AD15, IF(N15&lt;=1,AE15, IF(N15&lt;=2,AF15, IF(N15&lt;=3,AG15, IF(N15&lt;=4,AH15, IF(N15&lt;=5, AI15, AJ15))))))</f>
        <v>16.489999999999998</v>
      </c>
      <c r="BY15" s="70">
        <f>IF(N15&gt;=0,W15, IF(N15&gt;=-1,X15, IF(N15&gt;=-2,Y15, IF(N15&gt;=-3,Z15, IF(N15&gt;=-4,AA15, IF(N15&gt;=-5, AB15, AC15))))))</f>
        <v>17.55</v>
      </c>
      <c r="BZ15" s="69">
        <f>IF(N15&gt;=0,AK15, IF(N15&gt;=-1,AL15, IF(N15&gt;=-2,AM15, IF(N15&gt;=-3,AN15, IF(N15&gt;=-4,AO15, IF(N15&gt;=-5, AP15, AQ15))))))</f>
        <v>17.86</v>
      </c>
      <c r="CA15" s="54">
        <f>IF(C15&gt;0, IF(BU15 &gt;0, BW15, BY15), IF(BU15&gt;0, BX15, BZ15))</f>
        <v>17.55</v>
      </c>
      <c r="CB15" s="1">
        <f>BU15/CA15</f>
        <v>0</v>
      </c>
      <c r="CC15" s="42" t="e">
        <f>BS15/BT15</f>
        <v>#DIV/0!</v>
      </c>
      <c r="CD15" s="55">
        <v>0</v>
      </c>
      <c r="CE15" s="55">
        <v>0</v>
      </c>
      <c r="CF15" s="55">
        <v>0</v>
      </c>
      <c r="CG15" s="6">
        <f>SUM(CD15:CF15)</f>
        <v>0</v>
      </c>
      <c r="CH15" s="10">
        <f>BP15*$D$171</f>
        <v>415.88031323071021</v>
      </c>
      <c r="CI15" s="1">
        <f>CH15-CG15</f>
        <v>415.88031323071021</v>
      </c>
      <c r="CJ15" s="82">
        <f>IF(CI15&gt;1, 1, 0)</f>
        <v>1</v>
      </c>
      <c r="CK15" s="71">
        <f>IF(N15&lt;=0,Q15, IF(N15&lt;=1,R15, IF(N15&lt;=2,S15, IF(N15&lt;=3,T15, IF(N15&lt;=4,U15,V15)))))</f>
        <v>16.39</v>
      </c>
      <c r="CL15" s="41">
        <f>IF(N15&lt;=0,AE15, IF(N15&lt;=1,AF15, IF(N15&lt;=2,AG15, IF(N15&lt;=3,AH15, IF(N15&lt;=4,AI15,AJ15)))))</f>
        <v>16.63</v>
      </c>
      <c r="CM15" s="70">
        <f>IF(N15&gt;=0,X15, IF(N15&gt;=-1,Y15, IF(N15&gt;=-2,Z15, IF(N15&gt;=-3,AA15, IF(N15&gt;=-4,AB15, AC15)))))</f>
        <v>17.48</v>
      </c>
      <c r="CN15" s="69">
        <f>IF(N15&gt;=0,AL15, IF(N15&gt;=-1,AM15, IF(N15&gt;=-2,AN15, IF(N15&gt;=-3,AO15, IF(N15&gt;=-4,AP15, AQ15)))))</f>
        <v>17.73</v>
      </c>
      <c r="CO15" s="54">
        <f>IF(C15&gt;0, IF(CI15 &gt;0, CK15, CM15), IF(CI15&gt;0, CL15, CN15))</f>
        <v>16.39</v>
      </c>
      <c r="CP15" s="1">
        <f>CI15/CO15</f>
        <v>25.374027652880429</v>
      </c>
      <c r="CQ15" s="42">
        <f>CG15/CH15</f>
        <v>0</v>
      </c>
      <c r="CR15" s="11">
        <f>BS15+CG15+CT15</f>
        <v>86</v>
      </c>
      <c r="CS15" s="47">
        <f>BT15+CH15+CU15</f>
        <v>450.82997125198045</v>
      </c>
      <c r="CT15" s="55">
        <v>86</v>
      </c>
      <c r="CU15" s="10">
        <f>BQ15*$D$174</f>
        <v>34.949658021270253</v>
      </c>
      <c r="CV15" s="30">
        <f>CU15-CT15</f>
        <v>-51.050341978729747</v>
      </c>
      <c r="CW15" s="82">
        <f>IF(CV15&gt;0, 1, 0)</f>
        <v>0</v>
      </c>
      <c r="CX15" s="71">
        <f>IF(N15&lt;=0,R15, IF(N15&lt;=1,S15, IF(N15&lt;=2,T15, IF(N15&lt;=3,U15, V15))))</f>
        <v>16.64</v>
      </c>
      <c r="CY15" s="41">
        <f>IF(N15&lt;=0,AF15, IF(N15&lt;=1,AG15, IF(N15&lt;=2,AH15, IF(N15&lt;=3,AI15, AJ15))))</f>
        <v>16.89</v>
      </c>
      <c r="CZ15" s="70">
        <f>IF(N15&gt;=0,Y15, IF(N15&gt;=-1,Z15, IF(N15&gt;=-2,AA15, IF(N15&gt;=-3,AB15,  AC15))))</f>
        <v>17.46</v>
      </c>
      <c r="DA15" s="69">
        <f>IF(N15&gt;=0,AM15, IF(N15&gt;=-1,AN15, IF(N15&gt;=-2,AO15, IF(N15&gt;=-3,AP15, AQ15))))</f>
        <v>17.57</v>
      </c>
      <c r="DB15" s="54">
        <f>IF(C15&gt;0, IF(CV15 &gt;0, CX15, CZ15), IF(CV15&gt;0, CY15, DA15))</f>
        <v>17.46</v>
      </c>
      <c r="DC15" s="43">
        <f>CV15/DB15</f>
        <v>-2.923845474154052</v>
      </c>
      <c r="DD15" s="44">
        <v>0</v>
      </c>
      <c r="DE15" s="10">
        <f>BQ15*$DD$169</f>
        <v>21.018195200028437</v>
      </c>
      <c r="DF15" s="30">
        <f>DE15-DD15</f>
        <v>21.018195200028437</v>
      </c>
      <c r="DG15" s="34">
        <f>DF15*(DF15&lt;&gt;0)</f>
        <v>21.018195200028437</v>
      </c>
      <c r="DH15" s="21">
        <f>DG15/$DG$166</f>
        <v>5.3436216289399052E-3</v>
      </c>
      <c r="DI15" s="79">
        <f>DH15 * $DF$166</f>
        <v>21.018195200028437</v>
      </c>
      <c r="DJ15" s="81">
        <f>DB15</f>
        <v>17.46</v>
      </c>
      <c r="DK15" s="43">
        <f>DI15/DJ15</f>
        <v>1.2037912485697844</v>
      </c>
      <c r="DL15" s="16">
        <f>O15</f>
        <v>0</v>
      </c>
      <c r="DM15" s="53">
        <f>CR15+CT15</f>
        <v>172</v>
      </c>
      <c r="DN15">
        <f>E15/$E$166</f>
        <v>7.2004336836896969E-3</v>
      </c>
      <c r="DO15">
        <f>MAX(0,K15)</f>
        <v>0.57909675700418195</v>
      </c>
      <c r="DP15">
        <f>DO15/$DO$166</f>
        <v>6.2156072560095371E-3</v>
      </c>
      <c r="DQ15">
        <f>DN15*DP15*BF15</f>
        <v>1.5216723069257435E-5</v>
      </c>
      <c r="DR15">
        <f>DQ15/$DQ$166</f>
        <v>4.1067207089834704E-3</v>
      </c>
      <c r="DS15" s="1">
        <f>$DS$168*DR15</f>
        <v>334.18129261201818</v>
      </c>
      <c r="DT15" s="55">
        <v>588</v>
      </c>
      <c r="DU15" s="1">
        <f>DS15-DT15</f>
        <v>-253.81870738798182</v>
      </c>
      <c r="DV15">
        <f>DT15/DS15</f>
        <v>1.7595239859301859</v>
      </c>
      <c r="DW15" s="86">
        <f>AR15</f>
        <v>17.28</v>
      </c>
    </row>
    <row r="16" spans="1:127" x14ac:dyDescent="0.2">
      <c r="A16" s="20" t="s">
        <v>158</v>
      </c>
      <c r="B16">
        <v>1</v>
      </c>
      <c r="C16">
        <v>1</v>
      </c>
      <c r="D16">
        <v>0.87175389532560899</v>
      </c>
      <c r="E16">
        <v>0.12824610467438999</v>
      </c>
      <c r="F16">
        <v>0.78386968613428598</v>
      </c>
      <c r="G16">
        <v>0.66903468449644798</v>
      </c>
      <c r="H16">
        <v>0.31466778102799797</v>
      </c>
      <c r="I16">
        <v>0.45882857321799803</v>
      </c>
      <c r="J16">
        <v>0.50230811998720504</v>
      </c>
      <c r="K16">
        <v>0.47060862318622099</v>
      </c>
      <c r="L16">
        <v>0.31885666809792002</v>
      </c>
      <c r="M16">
        <f>HARMEAN(D16,F16, I16)</f>
        <v>0.65184824231741212</v>
      </c>
      <c r="N16">
        <f>MAX(MIN(0.6*TAN(3*(1-M16) - 1.5), 5), -5)</f>
        <v>-0.29394722844166449</v>
      </c>
      <c r="O16" s="73">
        <v>0</v>
      </c>
      <c r="P16">
        <v>4.1399999999999997</v>
      </c>
      <c r="Q16">
        <v>4.1500000000000004</v>
      </c>
      <c r="R16">
        <v>4.17</v>
      </c>
      <c r="S16">
        <v>4.18</v>
      </c>
      <c r="T16">
        <v>4.2</v>
      </c>
      <c r="U16">
        <v>4.2</v>
      </c>
      <c r="V16">
        <v>4.21</v>
      </c>
      <c r="W16">
        <v>4.2699999999999996</v>
      </c>
      <c r="X16">
        <v>4.26</v>
      </c>
      <c r="Y16">
        <v>4.25</v>
      </c>
      <c r="Z16">
        <v>4.24</v>
      </c>
      <c r="AA16">
        <v>4.24</v>
      </c>
      <c r="AB16">
        <v>4.22</v>
      </c>
      <c r="AC16">
        <v>4.21</v>
      </c>
      <c r="AD16">
        <v>4.1500000000000004</v>
      </c>
      <c r="AE16">
        <v>4.17</v>
      </c>
      <c r="AF16">
        <v>4.17</v>
      </c>
      <c r="AG16">
        <v>4.18</v>
      </c>
      <c r="AH16">
        <v>4.2</v>
      </c>
      <c r="AI16">
        <v>4.2</v>
      </c>
      <c r="AJ16">
        <v>4.21</v>
      </c>
      <c r="AK16">
        <v>4.28</v>
      </c>
      <c r="AL16">
        <v>4.2699999999999996</v>
      </c>
      <c r="AM16">
        <v>4.2699999999999996</v>
      </c>
      <c r="AN16">
        <v>4.26</v>
      </c>
      <c r="AO16">
        <v>4.25</v>
      </c>
      <c r="AP16">
        <v>4.25</v>
      </c>
      <c r="AQ16">
        <v>4.2</v>
      </c>
      <c r="AR16">
        <v>4.21</v>
      </c>
      <c r="AS16" s="77">
        <f>0.5 * (D16-MAX($D$3:$D$165))/(MIN($D$3:$D$165)-MAX($D$3:$D$165)) + 0.75</f>
        <v>0.81412825651302601</v>
      </c>
      <c r="AT16" s="17">
        <f>AZ16^N16</f>
        <v>0.91190612727575371</v>
      </c>
      <c r="AU16" s="17">
        <f>(AT16+AV16)/2</f>
        <v>0.84196336479075096</v>
      </c>
      <c r="AV16" s="17">
        <f>BD16^N16</f>
        <v>0.77202060230574809</v>
      </c>
      <c r="AW16" s="17">
        <f>PERCENTILE($K$2:$K$165, 0.05)</f>
        <v>0.10209699944022725</v>
      </c>
      <c r="AX16" s="17">
        <f>PERCENTILE($K$2:$K$165, 0.95)</f>
        <v>0.97531004798855347</v>
      </c>
      <c r="AY16" s="17">
        <f>MIN(MAX(K16,AW16), AX16)</f>
        <v>0.47060862318622099</v>
      </c>
      <c r="AZ16" s="17">
        <f>AY16-$AY$166+1</f>
        <v>1.3685116237459938</v>
      </c>
      <c r="BA16" s="17">
        <f>PERCENTILE($L$2:$L$165, 0.02)</f>
        <v>-1.0926211824473815</v>
      </c>
      <c r="BB16" s="17">
        <f>PERCENTILE($L$2:$L$165, 0.98)</f>
        <v>1.870769289934499</v>
      </c>
      <c r="BC16" s="17">
        <f>MIN(MAX(L16,BA16), BB16)</f>
        <v>0.31885666809792002</v>
      </c>
      <c r="BD16" s="17">
        <f>BC16-$BC$166 + 1</f>
        <v>2.4114778505453014</v>
      </c>
      <c r="BE16" s="1">
        <v>0</v>
      </c>
      <c r="BF16" s="49">
        <v>0</v>
      </c>
      <c r="BG16" s="49">
        <v>0</v>
      </c>
      <c r="BH16" s="16">
        <v>1</v>
      </c>
      <c r="BI16" s="12">
        <f>(AZ16^4)*AV16*BE16</f>
        <v>0</v>
      </c>
      <c r="BJ16" s="12">
        <f>(BD16^4) *AT16*BF16</f>
        <v>0</v>
      </c>
      <c r="BK16" s="12">
        <f>(BD16^4)*AU16*BG16*BH16</f>
        <v>0</v>
      </c>
      <c r="BL16" s="12">
        <f>MIN(BI16, 0.05*BI$166)</f>
        <v>0</v>
      </c>
      <c r="BM16" s="12">
        <f>MIN(BJ16, 0.05*BJ$166)</f>
        <v>0</v>
      </c>
      <c r="BN16" s="12">
        <f>MIN(BK16, 0.05*BK$166)</f>
        <v>0</v>
      </c>
      <c r="BO16" s="9">
        <f>BL16/$BL$166</f>
        <v>0</v>
      </c>
      <c r="BP16" s="9">
        <f>BM16/$BM$166</f>
        <v>0</v>
      </c>
      <c r="BQ16" s="45">
        <f>BN16/$BN$166</f>
        <v>0</v>
      </c>
      <c r="BR16" s="85">
        <f>N16</f>
        <v>-0.29394722844166449</v>
      </c>
      <c r="BS16" s="55">
        <v>0</v>
      </c>
      <c r="BT16" s="10">
        <f>$D$172*BO16</f>
        <v>0</v>
      </c>
      <c r="BU16" s="14">
        <f>BT16-BS16</f>
        <v>0</v>
      </c>
      <c r="BV16" s="1">
        <f>IF(BU16&gt;1, 1, 0)</f>
        <v>0</v>
      </c>
      <c r="BW16" s="71">
        <f>IF(N16&lt;=0,P16, IF(N16&lt;=1,Q16, IF(N16&lt;=2,R16, IF(N16&lt;=3,S16, IF(N16&lt;=4,T16, IF(N16&lt;=5, U16, V16))))))</f>
        <v>4.1399999999999997</v>
      </c>
      <c r="BX16" s="41">
        <f>IF(N16&lt;=0,AD16, IF(N16&lt;=1,AE16, IF(N16&lt;=2,AF16, IF(N16&lt;=3,AG16, IF(N16&lt;=4,AH16, IF(N16&lt;=5, AI16, AJ16))))))</f>
        <v>4.1500000000000004</v>
      </c>
      <c r="BY16" s="70">
        <f>IF(N16&gt;=0,W16, IF(N16&gt;=-1,X16, IF(N16&gt;=-2,Y16, IF(N16&gt;=-3,Z16, IF(N16&gt;=-4,AA16, IF(N16&gt;=-5, AB16, AC16))))))</f>
        <v>4.26</v>
      </c>
      <c r="BZ16" s="69">
        <f>IF(N16&gt;=0,AK16, IF(N16&gt;=-1,AL16, IF(N16&gt;=-2,AM16, IF(N16&gt;=-3,AN16, IF(N16&gt;=-4,AO16, IF(N16&gt;=-5, AP16, AQ16))))))</f>
        <v>4.2699999999999996</v>
      </c>
      <c r="CA16" s="54">
        <f>IF(C16&gt;0, IF(BU16 &gt;0, BW16, BY16), IF(BU16&gt;0, BX16, BZ16))</f>
        <v>4.26</v>
      </c>
      <c r="CB16" s="1">
        <f>BU16/CA16</f>
        <v>0</v>
      </c>
      <c r="CC16" s="42" t="e">
        <f>BS16/BT16</f>
        <v>#DIV/0!</v>
      </c>
      <c r="CD16" s="55">
        <v>0</v>
      </c>
      <c r="CE16" s="55">
        <v>1162</v>
      </c>
      <c r="CF16" s="55">
        <v>0</v>
      </c>
      <c r="CG16" s="6">
        <f>SUM(CD16:CF16)</f>
        <v>1162</v>
      </c>
      <c r="CH16" s="10">
        <f>BP16*$D$171</f>
        <v>0</v>
      </c>
      <c r="CI16" s="1">
        <f>CH16-CG16</f>
        <v>-1162</v>
      </c>
      <c r="CJ16" s="82">
        <f>IF(CI16&gt;1, 1, 0)</f>
        <v>0</v>
      </c>
      <c r="CK16" s="71">
        <f>IF(N16&lt;=0,Q16, IF(N16&lt;=1,R16, IF(N16&lt;=2,S16, IF(N16&lt;=3,T16, IF(N16&lt;=4,U16,V16)))))</f>
        <v>4.1500000000000004</v>
      </c>
      <c r="CL16" s="41">
        <f>IF(N16&lt;=0,AE16, IF(N16&lt;=1,AF16, IF(N16&lt;=2,AG16, IF(N16&lt;=3,AH16, IF(N16&lt;=4,AI16,AJ16)))))</f>
        <v>4.17</v>
      </c>
      <c r="CM16" s="70">
        <f>IF(N16&gt;=0,X16, IF(N16&gt;=-1,Y16, IF(N16&gt;=-2,Z16, IF(N16&gt;=-3,AA16, IF(N16&gt;=-4,AB16, AC16)))))</f>
        <v>4.25</v>
      </c>
      <c r="CN16" s="69">
        <f>IF(N16&gt;=0,AL16, IF(N16&gt;=-1,AM16, IF(N16&gt;=-2,AN16, IF(N16&gt;=-3,AO16, IF(N16&gt;=-4,AP16, AQ16)))))</f>
        <v>4.2699999999999996</v>
      </c>
      <c r="CO16" s="54">
        <f>IF(C16&gt;0, IF(CI16 &gt;0, CK16, CM16), IF(CI16&gt;0, CL16, CN16))</f>
        <v>4.25</v>
      </c>
      <c r="CP16" s="1">
        <f>CI16/CO16</f>
        <v>-273.41176470588238</v>
      </c>
      <c r="CQ16" s="42" t="e">
        <f>CG16/CH16</f>
        <v>#DIV/0!</v>
      </c>
      <c r="CR16" s="11">
        <f>BS16+CG16+CT16</f>
        <v>1162</v>
      </c>
      <c r="CS16" s="47">
        <f>BT16+CH16+CU16</f>
        <v>0</v>
      </c>
      <c r="CT16" s="55">
        <v>0</v>
      </c>
      <c r="CU16" s="10">
        <f>BQ16*$D$174</f>
        <v>0</v>
      </c>
      <c r="CV16" s="30">
        <f>CU16-CT16</f>
        <v>0</v>
      </c>
      <c r="CW16" s="82">
        <f>IF(CV16&gt;0, 1, 0)</f>
        <v>0</v>
      </c>
      <c r="CX16" s="71">
        <f>IF(N16&lt;=0,R16, IF(N16&lt;=1,S16, IF(N16&lt;=2,T16, IF(N16&lt;=3,U16, V16))))</f>
        <v>4.17</v>
      </c>
      <c r="CY16" s="41">
        <f>IF(N16&lt;=0,AF16, IF(N16&lt;=1,AG16, IF(N16&lt;=2,AH16, IF(N16&lt;=3,AI16, AJ16))))</f>
        <v>4.17</v>
      </c>
      <c r="CZ16" s="70">
        <f>IF(N16&gt;=0,Y16, IF(N16&gt;=-1,Z16, IF(N16&gt;=-2,AA16, IF(N16&gt;=-3,AB16,  AC16))))</f>
        <v>4.24</v>
      </c>
      <c r="DA16" s="69">
        <f>IF(N16&gt;=0,AM16, IF(N16&gt;=-1,AN16, IF(N16&gt;=-2,AO16, IF(N16&gt;=-3,AP16, AQ16))))</f>
        <v>4.26</v>
      </c>
      <c r="DB16" s="54">
        <f>IF(C16&gt;0, IF(CV16 &gt;0, CX16, CZ16), IF(CV16&gt;0, CY16, DA16))</f>
        <v>4.24</v>
      </c>
      <c r="DC16" s="43">
        <f>CV16/DB16</f>
        <v>0</v>
      </c>
      <c r="DD16" s="44">
        <v>0</v>
      </c>
      <c r="DE16" s="10">
        <f>BQ16*$DD$169</f>
        <v>0</v>
      </c>
      <c r="DF16" s="30">
        <f>DE16-DD16</f>
        <v>0</v>
      </c>
      <c r="DG16" s="34">
        <f>DF16*(DF16&lt;&gt;0)</f>
        <v>0</v>
      </c>
      <c r="DH16" s="21">
        <f>DG16/$DG$166</f>
        <v>0</v>
      </c>
      <c r="DI16" s="79">
        <f>DH16 * $DF$166</f>
        <v>0</v>
      </c>
      <c r="DJ16" s="81">
        <f>DB16</f>
        <v>4.24</v>
      </c>
      <c r="DK16" s="43">
        <f>DI16/DJ16</f>
        <v>0</v>
      </c>
      <c r="DL16" s="16">
        <f>O16</f>
        <v>0</v>
      </c>
      <c r="DM16" s="53">
        <f>CR16+CT16</f>
        <v>1162</v>
      </c>
      <c r="DN16">
        <f>E16/$E$166</f>
        <v>2.3779210004777618E-3</v>
      </c>
      <c r="DO16">
        <f>MAX(0,K16)</f>
        <v>0.47060862318622099</v>
      </c>
      <c r="DP16">
        <f>DO16/$DO$166</f>
        <v>5.0511738110041076E-3</v>
      </c>
      <c r="DQ16">
        <f>DN16*DP16*BF16</f>
        <v>0</v>
      </c>
      <c r="DR16">
        <f>DQ16/$DQ$166</f>
        <v>0</v>
      </c>
      <c r="DS16" s="1">
        <f>$DS$168*DR16</f>
        <v>0</v>
      </c>
      <c r="DT16" s="55">
        <v>0</v>
      </c>
      <c r="DU16" s="1">
        <f>DS16-DT16</f>
        <v>0</v>
      </c>
      <c r="DV16" t="e">
        <f>DT16/DS16</f>
        <v>#DIV/0!</v>
      </c>
      <c r="DW16" s="86">
        <f>AR16</f>
        <v>4.21</v>
      </c>
    </row>
    <row r="17" spans="1:127" x14ac:dyDescent="0.2">
      <c r="A17" s="20" t="s">
        <v>147</v>
      </c>
      <c r="B17">
        <v>1</v>
      </c>
      <c r="C17">
        <v>1</v>
      </c>
      <c r="D17">
        <v>0.67958449860167802</v>
      </c>
      <c r="E17">
        <v>0.32041550139832198</v>
      </c>
      <c r="F17">
        <v>0.865713150576082</v>
      </c>
      <c r="G17">
        <v>0.66652737150020802</v>
      </c>
      <c r="H17">
        <v>0.96782281654826496</v>
      </c>
      <c r="I17">
        <v>0.80316897225418504</v>
      </c>
      <c r="J17">
        <v>0.71470692730843</v>
      </c>
      <c r="K17">
        <v>0.83678152562465502</v>
      </c>
      <c r="L17">
        <v>1.1639941432588901</v>
      </c>
      <c r="M17">
        <f>HARMEAN(D17,F17, I17)</f>
        <v>0.77485894645305564</v>
      </c>
      <c r="N17">
        <f>MAX(MIN(0.6*TAN(3*(1-M17) - 1.5), 5), -5)</f>
        <v>-0.64895755535235555</v>
      </c>
      <c r="O17" s="73">
        <v>0</v>
      </c>
      <c r="P17">
        <v>664.83</v>
      </c>
      <c r="Q17">
        <v>667.05</v>
      </c>
      <c r="R17">
        <v>671.37</v>
      </c>
      <c r="S17">
        <v>674.53</v>
      </c>
      <c r="T17">
        <v>676.91</v>
      </c>
      <c r="U17">
        <v>679.7</v>
      </c>
      <c r="V17">
        <v>688.06</v>
      </c>
      <c r="W17">
        <v>695.68</v>
      </c>
      <c r="X17">
        <v>692.58</v>
      </c>
      <c r="Y17">
        <v>690.46</v>
      </c>
      <c r="Z17">
        <v>684.41</v>
      </c>
      <c r="AA17">
        <v>683.01</v>
      </c>
      <c r="AB17">
        <v>676.02</v>
      </c>
      <c r="AC17">
        <v>668.96</v>
      </c>
      <c r="AD17">
        <v>662.87</v>
      </c>
      <c r="AE17">
        <v>667.21</v>
      </c>
      <c r="AF17">
        <v>669.76</v>
      </c>
      <c r="AG17">
        <v>675.09</v>
      </c>
      <c r="AH17">
        <v>680.97</v>
      </c>
      <c r="AI17">
        <v>687.2</v>
      </c>
      <c r="AJ17">
        <v>699.57</v>
      </c>
      <c r="AK17">
        <v>702.3</v>
      </c>
      <c r="AL17">
        <v>688.57</v>
      </c>
      <c r="AM17">
        <v>682.86</v>
      </c>
      <c r="AN17">
        <v>680.7</v>
      </c>
      <c r="AO17">
        <v>679.29</v>
      </c>
      <c r="AP17">
        <v>674.32</v>
      </c>
      <c r="AQ17">
        <v>672.38</v>
      </c>
      <c r="AR17">
        <v>679.62</v>
      </c>
      <c r="AS17" s="77">
        <f>0.5 * (D17-MAX($D$3:$D$165))/(MIN($D$3:$D$165)-MAX($D$3:$D$165)) + 0.75</f>
        <v>0.91052104208416818</v>
      </c>
      <c r="AT17" s="17">
        <f>AZ17^N17</f>
        <v>0.69944898810580203</v>
      </c>
      <c r="AU17" s="17">
        <f>(AT17+AV17)/2</f>
        <v>0.58210855375191173</v>
      </c>
      <c r="AV17" s="17">
        <f>BD17^N17</f>
        <v>0.46476811939802154</v>
      </c>
      <c r="AW17" s="17">
        <f>PERCENTILE($K$2:$K$165, 0.05)</f>
        <v>0.10209699944022725</v>
      </c>
      <c r="AX17" s="17">
        <f>PERCENTILE($K$2:$K$165, 0.95)</f>
        <v>0.97531004798855347</v>
      </c>
      <c r="AY17" s="17">
        <f>MIN(MAX(K17,AW17), AX17)</f>
        <v>0.83678152562465502</v>
      </c>
      <c r="AZ17" s="17">
        <f>AY17-$AY$166+1</f>
        <v>1.7346845261844277</v>
      </c>
      <c r="BA17" s="17">
        <f>PERCENTILE($L$2:$L$165, 0.02)</f>
        <v>-1.0926211824473815</v>
      </c>
      <c r="BB17" s="17">
        <f>PERCENTILE($L$2:$L$165, 0.98)</f>
        <v>1.870769289934499</v>
      </c>
      <c r="BC17" s="17">
        <f>MIN(MAX(L17,BA17), BB17)</f>
        <v>1.1639941432588901</v>
      </c>
      <c r="BD17" s="17">
        <f>BC17-$BC$166 + 1</f>
        <v>3.2566153257062718</v>
      </c>
      <c r="BE17" s="1">
        <v>1</v>
      </c>
      <c r="BF17" s="15">
        <v>1</v>
      </c>
      <c r="BG17" s="15">
        <v>1</v>
      </c>
      <c r="BH17" s="16">
        <v>1</v>
      </c>
      <c r="BI17" s="12">
        <f>(AZ17^4)*AV17*BE17</f>
        <v>4.208412947689399</v>
      </c>
      <c r="BJ17" s="12">
        <f>(BD17^4) *AT17*BF17</f>
        <v>78.672308795886835</v>
      </c>
      <c r="BK17" s="12">
        <f>(BD17^4)*AU17*BG17*BH17</f>
        <v>65.474144179575532</v>
      </c>
      <c r="BL17" s="12">
        <f>MIN(BI17, 0.05*BI$166)</f>
        <v>4.208412947689399</v>
      </c>
      <c r="BM17" s="12">
        <f>MIN(BJ17, 0.05*BJ$166)</f>
        <v>78.672308795886835</v>
      </c>
      <c r="BN17" s="12">
        <f>MIN(BK17, 0.05*BK$166)</f>
        <v>65.474144179575532</v>
      </c>
      <c r="BO17" s="9">
        <f>BL17/$BL$166</f>
        <v>1.0295958584164959E-2</v>
      </c>
      <c r="BP17" s="9">
        <f>BM17/$BM$166</f>
        <v>1.5892827539203902E-2</v>
      </c>
      <c r="BQ17" s="45">
        <f>BN17/$BN$166</f>
        <v>9.6851503086790129E-3</v>
      </c>
      <c r="BR17" s="85">
        <f>N17</f>
        <v>-0.64895755535235555</v>
      </c>
      <c r="BS17" s="55">
        <v>1359</v>
      </c>
      <c r="BT17" s="10">
        <f>$D$172*BO17</f>
        <v>943.32276791686502</v>
      </c>
      <c r="BU17" s="14">
        <f>BT17-BS17</f>
        <v>-415.67723208313498</v>
      </c>
      <c r="BV17" s="1">
        <f>IF(BU17&gt;1, 1, 0)</f>
        <v>0</v>
      </c>
      <c r="BW17" s="71">
        <f>IF(N17&lt;=0,P17, IF(N17&lt;=1,Q17, IF(N17&lt;=2,R17, IF(N17&lt;=3,S17, IF(N17&lt;=4,T17, IF(N17&lt;=5, U17, V17))))))</f>
        <v>664.83</v>
      </c>
      <c r="BX17" s="41">
        <f>IF(N17&lt;=0,AD17, IF(N17&lt;=1,AE17, IF(N17&lt;=2,AF17, IF(N17&lt;=3,AG17, IF(N17&lt;=4,AH17, IF(N17&lt;=5, AI17, AJ17))))))</f>
        <v>662.87</v>
      </c>
      <c r="BY17" s="70">
        <f>IF(N17&gt;=0,W17, IF(N17&gt;=-1,X17, IF(N17&gt;=-2,Y17, IF(N17&gt;=-3,Z17, IF(N17&gt;=-4,AA17, IF(N17&gt;=-5, AB17, AC17))))))</f>
        <v>692.58</v>
      </c>
      <c r="BZ17" s="69">
        <f>IF(N17&gt;=0,AK17, IF(N17&gt;=-1,AL17, IF(N17&gt;=-2,AM17, IF(N17&gt;=-3,AN17, IF(N17&gt;=-4,AO17, IF(N17&gt;=-5, AP17, AQ17))))))</f>
        <v>688.57</v>
      </c>
      <c r="CA17" s="54">
        <f>IF(C17&gt;0, IF(BU17 &gt;0, BW17, BY17), IF(BU17&gt;0, BX17, BZ17))</f>
        <v>692.58</v>
      </c>
      <c r="CB17" s="1">
        <f>BU17/CA17</f>
        <v>-0.60018659517042794</v>
      </c>
      <c r="CC17" s="42">
        <f>BS17/BT17</f>
        <v>1.4406521778341819</v>
      </c>
      <c r="CD17" s="55">
        <v>0</v>
      </c>
      <c r="CE17" s="55">
        <v>0</v>
      </c>
      <c r="CF17" s="55">
        <v>0</v>
      </c>
      <c r="CG17" s="6">
        <f>SUM(CD17:CF17)</f>
        <v>0</v>
      </c>
      <c r="CH17" s="10">
        <f>BP17*$D$171</f>
        <v>2018.5414143380312</v>
      </c>
      <c r="CI17" s="1">
        <f>CH17-CG17</f>
        <v>2018.5414143380312</v>
      </c>
      <c r="CJ17" s="82">
        <f>IF(CI17&gt;1, 1, 0)</f>
        <v>1</v>
      </c>
      <c r="CK17" s="71">
        <f>IF(N17&lt;=0,Q17, IF(N17&lt;=1,R17, IF(N17&lt;=2,S17, IF(N17&lt;=3,T17, IF(N17&lt;=4,U17,V17)))))</f>
        <v>667.05</v>
      </c>
      <c r="CL17" s="41">
        <f>IF(N17&lt;=0,AE17, IF(N17&lt;=1,AF17, IF(N17&lt;=2,AG17, IF(N17&lt;=3,AH17, IF(N17&lt;=4,AI17,AJ17)))))</f>
        <v>667.21</v>
      </c>
      <c r="CM17" s="70">
        <f>IF(N17&gt;=0,X17, IF(N17&gt;=-1,Y17, IF(N17&gt;=-2,Z17, IF(N17&gt;=-3,AA17, IF(N17&gt;=-4,AB17, AC17)))))</f>
        <v>690.46</v>
      </c>
      <c r="CN17" s="69">
        <f>IF(N17&gt;=0,AL17, IF(N17&gt;=-1,AM17, IF(N17&gt;=-2,AN17, IF(N17&gt;=-3,AO17, IF(N17&gt;=-4,AP17, AQ17)))))</f>
        <v>682.86</v>
      </c>
      <c r="CO17" s="54">
        <f>IF(C17&gt;0, IF(CI17 &gt;0, CK17, CM17), IF(CI17&gt;0, CL17, CN17))</f>
        <v>667.05</v>
      </c>
      <c r="CP17" s="1">
        <f>CI17/CO17</f>
        <v>3.0260721300322784</v>
      </c>
      <c r="CQ17" s="42">
        <f>CG17/CH17</f>
        <v>0</v>
      </c>
      <c r="CR17" s="11">
        <f>BS17+CG17+CT17</f>
        <v>1359</v>
      </c>
      <c r="CS17" s="47">
        <f>BT17+CH17+CU17</f>
        <v>3025.2093654803939</v>
      </c>
      <c r="CT17" s="55">
        <v>0</v>
      </c>
      <c r="CU17" s="10">
        <f>BQ17*$D$174</f>
        <v>63.345183225497792</v>
      </c>
      <c r="CV17" s="30">
        <f>CU17-CT17</f>
        <v>63.345183225497792</v>
      </c>
      <c r="CW17" s="82">
        <f>IF(CV17&gt;0, 1, 0)</f>
        <v>1</v>
      </c>
      <c r="CX17" s="71">
        <f>IF(N17&lt;=0,R17, IF(N17&lt;=1,S17, IF(N17&lt;=2,T17, IF(N17&lt;=3,U17, V17))))</f>
        <v>671.37</v>
      </c>
      <c r="CY17" s="41">
        <f>IF(N17&lt;=0,AF17, IF(N17&lt;=1,AG17, IF(N17&lt;=2,AH17, IF(N17&lt;=3,AI17, AJ17))))</f>
        <v>669.76</v>
      </c>
      <c r="CZ17" s="70">
        <f>IF(N17&gt;=0,Y17, IF(N17&gt;=-1,Z17, IF(N17&gt;=-2,AA17, IF(N17&gt;=-3,AB17,  AC17))))</f>
        <v>684.41</v>
      </c>
      <c r="DA17" s="69">
        <f>IF(N17&gt;=0,AM17, IF(N17&gt;=-1,AN17, IF(N17&gt;=-2,AO17, IF(N17&gt;=-3,AP17, AQ17))))</f>
        <v>680.7</v>
      </c>
      <c r="DB17" s="54">
        <f>IF(C17&gt;0, IF(CV17 &gt;0, CX17, CZ17), IF(CV17&gt;0, CY17, DA17))</f>
        <v>671.37</v>
      </c>
      <c r="DC17" s="43">
        <f>CV17/DB17</f>
        <v>9.4352120627221633E-2</v>
      </c>
      <c r="DD17" s="44">
        <v>0</v>
      </c>
      <c r="DE17" s="10">
        <f>BQ17*$DD$169</f>
        <v>38.09483415273457</v>
      </c>
      <c r="DF17" s="30">
        <f>DE17-DD17</f>
        <v>38.09483415273457</v>
      </c>
      <c r="DG17" s="34">
        <f>DF17*(DF17&lt;&gt;0)</f>
        <v>38.09483415273457</v>
      </c>
      <c r="DH17" s="21">
        <f>DG17/$DG$166</f>
        <v>9.685150308679006E-3</v>
      </c>
      <c r="DI17" s="79">
        <f>DH17 * $DF$166</f>
        <v>38.09483415273457</v>
      </c>
      <c r="DJ17" s="81">
        <f>DB17</f>
        <v>671.37</v>
      </c>
      <c r="DK17" s="43">
        <f>DI17/DJ17</f>
        <v>5.6741936864522648E-2</v>
      </c>
      <c r="DL17" s="16">
        <f>O17</f>
        <v>0</v>
      </c>
      <c r="DM17" s="53">
        <f>CR17+CT17</f>
        <v>1359</v>
      </c>
      <c r="DN17">
        <f>E17/$E$166</f>
        <v>5.9410985744024168E-3</v>
      </c>
      <c r="DO17">
        <f>MAX(0,K17)</f>
        <v>0.83678152562465502</v>
      </c>
      <c r="DP17">
        <f>DO17/$DO$166</f>
        <v>8.9814098584734027E-3</v>
      </c>
      <c r="DQ17">
        <f>DN17*DP17*BF17</f>
        <v>5.3359441306300146E-5</v>
      </c>
      <c r="DR17">
        <f>DQ17/$DQ$166</f>
        <v>1.440075643323542E-2</v>
      </c>
      <c r="DS17" s="1">
        <f>$DS$168*DR17</f>
        <v>1171.8506663777168</v>
      </c>
      <c r="DT17" s="55">
        <v>680</v>
      </c>
      <c r="DU17" s="1">
        <f>DS17-DT17</f>
        <v>491.85066637771683</v>
      </c>
      <c r="DV17">
        <f>DT17/DS17</f>
        <v>0.58027871597490643</v>
      </c>
      <c r="DW17" s="86">
        <f>AR17</f>
        <v>679.62</v>
      </c>
    </row>
    <row r="18" spans="1:127" x14ac:dyDescent="0.2">
      <c r="A18" s="20" t="s">
        <v>314</v>
      </c>
      <c r="B18">
        <v>1</v>
      </c>
      <c r="C18">
        <v>0</v>
      </c>
      <c r="D18">
        <v>0.27487015581302399</v>
      </c>
      <c r="E18">
        <v>0.72512984418697501</v>
      </c>
      <c r="F18">
        <v>0.52205005959475503</v>
      </c>
      <c r="G18">
        <v>0.40409527789385702</v>
      </c>
      <c r="H18">
        <v>0.12620142081069699</v>
      </c>
      <c r="I18">
        <v>0.22582603528623199</v>
      </c>
      <c r="J18">
        <v>0.265391768917011</v>
      </c>
      <c r="K18">
        <v>0.75093301618098696</v>
      </c>
      <c r="L18">
        <v>0.70899300337795501</v>
      </c>
      <c r="M18">
        <f>HARMEAN(D18,F18, I18)</f>
        <v>0.30054717945327486</v>
      </c>
      <c r="N18">
        <f>MAX(MIN(0.6*TAN(3*(1-M18) - 1.5), 5), -5)</f>
        <v>0.40903779618829356</v>
      </c>
      <c r="O18" s="73">
        <v>0</v>
      </c>
      <c r="P18">
        <v>74.489999999999995</v>
      </c>
      <c r="Q18">
        <v>74.62</v>
      </c>
      <c r="R18">
        <v>74.849999999999994</v>
      </c>
      <c r="S18">
        <v>75.010000000000005</v>
      </c>
      <c r="T18">
        <v>75.099999999999994</v>
      </c>
      <c r="U18">
        <v>75.2</v>
      </c>
      <c r="V18">
        <v>75.37</v>
      </c>
      <c r="W18">
        <v>75.959999999999994</v>
      </c>
      <c r="X18">
        <v>75.91</v>
      </c>
      <c r="Y18">
        <v>75.739999999999995</v>
      </c>
      <c r="Z18">
        <v>75.62</v>
      </c>
      <c r="AA18">
        <v>75.38</v>
      </c>
      <c r="AB18">
        <v>75.040000000000006</v>
      </c>
      <c r="AC18">
        <v>74.88</v>
      </c>
      <c r="AD18">
        <v>74.61</v>
      </c>
      <c r="AE18">
        <v>74.819999999999993</v>
      </c>
      <c r="AF18">
        <v>74.86</v>
      </c>
      <c r="AG18">
        <v>74.88</v>
      </c>
      <c r="AH18">
        <v>75.05</v>
      </c>
      <c r="AI18">
        <v>75.209999999999994</v>
      </c>
      <c r="AJ18">
        <v>75.41</v>
      </c>
      <c r="AK18">
        <v>75.989999999999995</v>
      </c>
      <c r="AL18">
        <v>75.67</v>
      </c>
      <c r="AM18">
        <v>75.510000000000005</v>
      </c>
      <c r="AN18">
        <v>75.47</v>
      </c>
      <c r="AO18">
        <v>75.42</v>
      </c>
      <c r="AP18">
        <v>75.28</v>
      </c>
      <c r="AQ18">
        <v>75.239999999999995</v>
      </c>
      <c r="AR18">
        <v>75.239999999999995</v>
      </c>
      <c r="AS18" s="77">
        <f>0.5 * (D18-MAX($D$3:$D$165))/(MIN($D$3:$D$165)-MAX($D$3:$D$165)) + 0.75</f>
        <v>1.1135270541082165</v>
      </c>
      <c r="AT18" s="17">
        <f>AZ18^N18</f>
        <v>1.2269695697649485</v>
      </c>
      <c r="AU18" s="17">
        <f>(AT18+AV18)/2</f>
        <v>1.3755232975839398</v>
      </c>
      <c r="AV18" s="17">
        <f>BD18^N18</f>
        <v>1.524077025402931</v>
      </c>
      <c r="AW18" s="17">
        <f>PERCENTILE($K$2:$K$165, 0.05)</f>
        <v>0.10209699944022725</v>
      </c>
      <c r="AX18" s="17">
        <f>PERCENTILE($K$2:$K$165, 0.95)</f>
        <v>0.97531004798855347</v>
      </c>
      <c r="AY18" s="17">
        <f>MIN(MAX(K18,AW18), AX18)</f>
        <v>0.75093301618098696</v>
      </c>
      <c r="AZ18" s="17">
        <f>AY18-$AY$166+1</f>
        <v>1.6488360167407596</v>
      </c>
      <c r="BA18" s="17">
        <f>PERCENTILE($L$2:$L$165, 0.02)</f>
        <v>-1.0926211824473815</v>
      </c>
      <c r="BB18" s="17">
        <f>PERCENTILE($L$2:$L$165, 0.98)</f>
        <v>1.870769289934499</v>
      </c>
      <c r="BC18" s="17">
        <f>MIN(MAX(L18,BA18), BB18)</f>
        <v>0.70899300337795501</v>
      </c>
      <c r="BD18" s="17">
        <f>BC18-$BC$166 + 1</f>
        <v>2.8016141858253363</v>
      </c>
      <c r="BE18" s="1">
        <v>0</v>
      </c>
      <c r="BF18" s="50">
        <v>0.4</v>
      </c>
      <c r="BG18" s="15">
        <v>1</v>
      </c>
      <c r="BH18" s="16">
        <v>1</v>
      </c>
      <c r="BI18" s="12">
        <f>(AZ18^4)*AV18*BE18</f>
        <v>0</v>
      </c>
      <c r="BJ18" s="12">
        <f>(BD18^4) *AT18*BF18</f>
        <v>30.236191988240662</v>
      </c>
      <c r="BK18" s="12">
        <f>(BD18^4)*AU18*BG18*BH18</f>
        <v>84.742497970046287</v>
      </c>
      <c r="BL18" s="12">
        <f>MIN(BI18, 0.05*BI$166)</f>
        <v>0</v>
      </c>
      <c r="BM18" s="12">
        <f>MIN(BJ18, 0.05*BJ$166)</f>
        <v>30.236191988240662</v>
      </c>
      <c r="BN18" s="12">
        <f>MIN(BK18, 0.05*BK$166)</f>
        <v>84.742497970046287</v>
      </c>
      <c r="BO18" s="9">
        <f>BL18/$BL$166</f>
        <v>0</v>
      </c>
      <c r="BP18" s="9">
        <f>BM18/$BM$166</f>
        <v>6.1081032458080251E-3</v>
      </c>
      <c r="BQ18" s="45">
        <f>BN18/$BN$166</f>
        <v>1.2535388444662603E-2</v>
      </c>
      <c r="BR18" s="85">
        <f>N18</f>
        <v>0.40903779618829356</v>
      </c>
      <c r="BS18" s="55">
        <v>0</v>
      </c>
      <c r="BT18" s="10">
        <f>$D$172*BO18</f>
        <v>0</v>
      </c>
      <c r="BU18" s="14">
        <f>BT18-BS18</f>
        <v>0</v>
      </c>
      <c r="BV18" s="1">
        <f>IF(BU18&gt;1, 1, 0)</f>
        <v>0</v>
      </c>
      <c r="BW18" s="71">
        <f>IF(N18&lt;=0,P18, IF(N18&lt;=1,Q18, IF(N18&lt;=2,R18, IF(N18&lt;=3,S18, IF(N18&lt;=4,T18, IF(N18&lt;=5, U18, V18))))))</f>
        <v>74.62</v>
      </c>
      <c r="BX18" s="41">
        <f>IF(N18&lt;=0,AD18, IF(N18&lt;=1,AE18, IF(N18&lt;=2,AF18, IF(N18&lt;=3,AG18, IF(N18&lt;=4,AH18, IF(N18&lt;=5, AI18, AJ18))))))</f>
        <v>74.819999999999993</v>
      </c>
      <c r="BY18" s="70">
        <f>IF(N18&gt;=0,W18, IF(N18&gt;=-1,X18, IF(N18&gt;=-2,Y18, IF(N18&gt;=-3,Z18, IF(N18&gt;=-4,AA18, IF(N18&gt;=-5, AB18, AC18))))))</f>
        <v>75.959999999999994</v>
      </c>
      <c r="BZ18" s="69">
        <f>IF(N18&gt;=0,AK18, IF(N18&gt;=-1,AL18, IF(N18&gt;=-2,AM18, IF(N18&gt;=-3,AN18, IF(N18&gt;=-4,AO18, IF(N18&gt;=-5, AP18, AQ18))))))</f>
        <v>75.989999999999995</v>
      </c>
      <c r="CA18" s="54">
        <f>IF(C18&gt;0, IF(BU18 &gt;0, BW18, BY18), IF(BU18&gt;0, BX18, BZ18))</f>
        <v>75.989999999999995</v>
      </c>
      <c r="CB18" s="1">
        <f>BU18/CA18</f>
        <v>0</v>
      </c>
      <c r="CC18" s="42" t="e">
        <f>BS18/BT18</f>
        <v>#DIV/0!</v>
      </c>
      <c r="CD18" s="55">
        <v>0</v>
      </c>
      <c r="CE18" s="55">
        <v>0</v>
      </c>
      <c r="CF18" s="55">
        <v>0</v>
      </c>
      <c r="CG18" s="6">
        <f>SUM(CD18:CF18)</f>
        <v>0</v>
      </c>
      <c r="CH18" s="10">
        <f>BP18*$D$171</f>
        <v>775.78765227912697</v>
      </c>
      <c r="CI18" s="1">
        <f>CH18-CG18</f>
        <v>775.78765227912697</v>
      </c>
      <c r="CJ18" s="82">
        <f>IF(CI18&gt;1, 1, 0)</f>
        <v>1</v>
      </c>
      <c r="CK18" s="71">
        <f>IF(N18&lt;=0,Q18, IF(N18&lt;=1,R18, IF(N18&lt;=2,S18, IF(N18&lt;=3,T18, IF(N18&lt;=4,U18,V18)))))</f>
        <v>74.849999999999994</v>
      </c>
      <c r="CL18" s="41">
        <f>IF(N18&lt;=0,AE18, IF(N18&lt;=1,AF18, IF(N18&lt;=2,AG18, IF(N18&lt;=3,AH18, IF(N18&lt;=4,AI18,AJ18)))))</f>
        <v>74.86</v>
      </c>
      <c r="CM18" s="70">
        <f>IF(N18&gt;=0,X18, IF(N18&gt;=-1,Y18, IF(N18&gt;=-2,Z18, IF(N18&gt;=-3,AA18, IF(N18&gt;=-4,AB18, AC18)))))</f>
        <v>75.91</v>
      </c>
      <c r="CN18" s="69">
        <f>IF(N18&gt;=0,AL18, IF(N18&gt;=-1,AM18, IF(N18&gt;=-2,AN18, IF(N18&gt;=-3,AO18, IF(N18&gt;=-4,AP18, AQ18)))))</f>
        <v>75.67</v>
      </c>
      <c r="CO18" s="54">
        <f>IF(C18&gt;0, IF(CI18 &gt;0, CK18, CM18), IF(CI18&gt;0, CL18, CN18))</f>
        <v>74.86</v>
      </c>
      <c r="CP18" s="1">
        <f>CI18/CO18</f>
        <v>10.3631799663255</v>
      </c>
      <c r="CQ18" s="42">
        <f>CG18/CH18</f>
        <v>0</v>
      </c>
      <c r="CR18" s="11">
        <f>BS18+CG18+CT18</f>
        <v>0</v>
      </c>
      <c r="CS18" s="47">
        <f>BT18+CH18+CU18</f>
        <v>857.77465841968979</v>
      </c>
      <c r="CT18" s="55">
        <v>0</v>
      </c>
      <c r="CU18" s="10">
        <f>BQ18*$D$174</f>
        <v>81.987006140562855</v>
      </c>
      <c r="CV18" s="30">
        <f>CU18-CT18</f>
        <v>81.987006140562855</v>
      </c>
      <c r="CW18" s="82">
        <f>IF(CV18&gt;0, 1, 0)</f>
        <v>1</v>
      </c>
      <c r="CX18" s="71">
        <f>IF(N18&lt;=0,R18, IF(N18&lt;=1,S18, IF(N18&lt;=2,T18, IF(N18&lt;=3,U18, V18))))</f>
        <v>75.010000000000005</v>
      </c>
      <c r="CY18" s="41">
        <f>IF(N18&lt;=0,AF18, IF(N18&lt;=1,AG18, IF(N18&lt;=2,AH18, IF(N18&lt;=3,AI18, AJ18))))</f>
        <v>74.88</v>
      </c>
      <c r="CZ18" s="70">
        <f>IF(N18&gt;=0,Y18, IF(N18&gt;=-1,Z18, IF(N18&gt;=-2,AA18, IF(N18&gt;=-3,AB18,  AC18))))</f>
        <v>75.739999999999995</v>
      </c>
      <c r="DA18" s="69">
        <f>IF(N18&gt;=0,AM18, IF(N18&gt;=-1,AN18, IF(N18&gt;=-2,AO18, IF(N18&gt;=-3,AP18, AQ18))))</f>
        <v>75.510000000000005</v>
      </c>
      <c r="DB18" s="54">
        <f>IF(C18&gt;0, IF(CV18 &gt;0, CX18, CZ18), IF(CV18&gt;0, CY18, DA18))</f>
        <v>74.88</v>
      </c>
      <c r="DC18" s="43">
        <f>CV18/DB18</f>
        <v>1.094911940979739</v>
      </c>
      <c r="DD18" s="44">
        <v>0</v>
      </c>
      <c r="DE18" s="10">
        <f>BQ18*$DD$169</f>
        <v>49.305744218714089</v>
      </c>
      <c r="DF18" s="30">
        <f>DE18-DD18</f>
        <v>49.305744218714089</v>
      </c>
      <c r="DG18" s="34">
        <f>DF18*(DF18&lt;&gt;0)</f>
        <v>49.305744218714089</v>
      </c>
      <c r="DH18" s="21">
        <f>DG18/$DG$166</f>
        <v>1.2535388444662595E-2</v>
      </c>
      <c r="DI18" s="79">
        <f>DH18 * $DF$166</f>
        <v>49.305744218714089</v>
      </c>
      <c r="DJ18" s="81">
        <f>DB18</f>
        <v>74.88</v>
      </c>
      <c r="DK18" s="43">
        <f>DI18/DJ18</f>
        <v>0.6584634644593228</v>
      </c>
      <c r="DL18" s="16">
        <f>O18</f>
        <v>0</v>
      </c>
      <c r="DM18" s="53">
        <f>CR18+CT18</f>
        <v>0</v>
      </c>
      <c r="DN18">
        <f>E18/$E$166</f>
        <v>1.3445254255037878E-2</v>
      </c>
      <c r="DO18">
        <f>MAX(0,K18)</f>
        <v>0.75093301618098696</v>
      </c>
      <c r="DP18">
        <f>DO18/$DO$166</f>
        <v>8.0599738259593875E-3</v>
      </c>
      <c r="DQ18">
        <f>DN18*DP18*BF18</f>
        <v>4.3347358951589755E-5</v>
      </c>
      <c r="DR18">
        <f>DQ18/$DQ$166</f>
        <v>1.1698674929944737E-2</v>
      </c>
      <c r="DS18" s="1">
        <f>$DS$168*DR18</f>
        <v>951.97082708467167</v>
      </c>
      <c r="DT18" s="55">
        <v>0</v>
      </c>
      <c r="DU18" s="1">
        <f>DS18-DT18</f>
        <v>951.97082708467167</v>
      </c>
      <c r="DV18">
        <f>DT18/DS18</f>
        <v>0</v>
      </c>
      <c r="DW18" s="86">
        <f>AR18</f>
        <v>75.239999999999995</v>
      </c>
    </row>
    <row r="19" spans="1:127" x14ac:dyDescent="0.2">
      <c r="A19" s="20" t="s">
        <v>148</v>
      </c>
      <c r="B19">
        <v>1</v>
      </c>
      <c r="C19">
        <v>1</v>
      </c>
      <c r="D19">
        <v>0.928485817019576</v>
      </c>
      <c r="E19">
        <v>7.1514182980423405E-2</v>
      </c>
      <c r="F19">
        <v>0.73738577671831496</v>
      </c>
      <c r="G19">
        <v>0.91266193063100698</v>
      </c>
      <c r="H19">
        <v>0.80401170079398199</v>
      </c>
      <c r="I19">
        <v>0.85661594142098196</v>
      </c>
      <c r="J19">
        <v>0.46844430761100903</v>
      </c>
      <c r="K19">
        <v>0.88696585929039895</v>
      </c>
      <c r="L19">
        <v>-0.65214288256517505</v>
      </c>
      <c r="M19">
        <f>HARMEAN(D19,F19, I19)</f>
        <v>0.83320628898740634</v>
      </c>
      <c r="N19">
        <f>MAX(MIN(0.6*TAN(3*(1-M19) - 1.5), 5), -5)</f>
        <v>-0.93366175242149718</v>
      </c>
      <c r="O19" s="73">
        <v>0</v>
      </c>
      <c r="P19">
        <v>193.6</v>
      </c>
      <c r="Q19">
        <v>194.47</v>
      </c>
      <c r="R19">
        <v>195.14</v>
      </c>
      <c r="S19">
        <v>195.74</v>
      </c>
      <c r="T19">
        <v>196.53</v>
      </c>
      <c r="U19">
        <v>197.53</v>
      </c>
      <c r="V19">
        <v>198.69</v>
      </c>
      <c r="W19">
        <v>202.52</v>
      </c>
      <c r="X19">
        <v>202.25</v>
      </c>
      <c r="Y19">
        <v>201.76</v>
      </c>
      <c r="Z19">
        <v>200.86</v>
      </c>
      <c r="AA19">
        <v>199.75</v>
      </c>
      <c r="AB19">
        <v>199.28</v>
      </c>
      <c r="AC19">
        <v>198.47</v>
      </c>
      <c r="AD19">
        <v>195.02</v>
      </c>
      <c r="AE19">
        <v>195.73</v>
      </c>
      <c r="AF19">
        <v>196.69</v>
      </c>
      <c r="AG19">
        <v>197.17</v>
      </c>
      <c r="AH19">
        <v>198.01</v>
      </c>
      <c r="AI19">
        <v>198.71</v>
      </c>
      <c r="AJ19">
        <v>199.37</v>
      </c>
      <c r="AK19">
        <v>203.19</v>
      </c>
      <c r="AL19">
        <v>202.24</v>
      </c>
      <c r="AM19">
        <v>201.76</v>
      </c>
      <c r="AN19">
        <v>201.15</v>
      </c>
      <c r="AO19">
        <v>200.4</v>
      </c>
      <c r="AP19">
        <v>199.46</v>
      </c>
      <c r="AQ19">
        <v>197.58</v>
      </c>
      <c r="AR19">
        <v>198.19</v>
      </c>
      <c r="AS19" s="77">
        <f>0.5 * (D19-MAX($D$3:$D$165))/(MIN($D$3:$D$165)-MAX($D$3:$D$165)) + 0.75</f>
        <v>0.78567134268537087</v>
      </c>
      <c r="AT19" s="17">
        <f>AZ19^N19</f>
        <v>0.58221690231552825</v>
      </c>
      <c r="AU19" s="17">
        <f>(AT19+AV19)/2</f>
        <v>0.64672203518261173</v>
      </c>
      <c r="AV19" s="17">
        <f>BD19^N19</f>
        <v>0.71122716804969532</v>
      </c>
      <c r="AW19" s="17">
        <f>PERCENTILE($K$2:$K$165, 0.05)</f>
        <v>0.10209699944022725</v>
      </c>
      <c r="AX19" s="17">
        <f>PERCENTILE($K$2:$K$165, 0.95)</f>
        <v>0.97531004798855347</v>
      </c>
      <c r="AY19" s="17">
        <f>MIN(MAX(K19,AW19), AX19)</f>
        <v>0.88696585929039895</v>
      </c>
      <c r="AZ19" s="17">
        <f>AY19-$AY$166+1</f>
        <v>1.7848688598501719</v>
      </c>
      <c r="BA19" s="17">
        <f>PERCENTILE($L$2:$L$165, 0.02)</f>
        <v>-1.0926211824473815</v>
      </c>
      <c r="BB19" s="17">
        <f>PERCENTILE($L$2:$L$165, 0.98)</f>
        <v>1.870769289934499</v>
      </c>
      <c r="BC19" s="17">
        <f>MIN(MAX(L19,BA19), BB19)</f>
        <v>-0.65214288256517505</v>
      </c>
      <c r="BD19" s="17">
        <f>BC19-$BC$166 + 1</f>
        <v>1.4404782998822063</v>
      </c>
      <c r="BE19" s="1">
        <v>1</v>
      </c>
      <c r="BF19" s="15">
        <v>1</v>
      </c>
      <c r="BG19" s="15">
        <v>1</v>
      </c>
      <c r="BH19" s="16">
        <v>1</v>
      </c>
      <c r="BI19" s="12">
        <f>(AZ19^4)*AV19*BE19</f>
        <v>7.2182777338363779</v>
      </c>
      <c r="BJ19" s="12">
        <f>(BD19^4) *AT19*BF19</f>
        <v>2.5067538474188318</v>
      </c>
      <c r="BK19" s="12">
        <f>(BD19^4)*AU19*BG19*BH19</f>
        <v>2.7844827992059327</v>
      </c>
      <c r="BL19" s="12">
        <f>MIN(BI19, 0.05*BI$166)</f>
        <v>7.2182777338363779</v>
      </c>
      <c r="BM19" s="12">
        <f>MIN(BJ19, 0.05*BJ$166)</f>
        <v>2.5067538474188318</v>
      </c>
      <c r="BN19" s="12">
        <f>MIN(BK19, 0.05*BK$166)</f>
        <v>2.7844827992059327</v>
      </c>
      <c r="BO19" s="9">
        <f>BL19/$BL$166</f>
        <v>1.7659647358841971E-2</v>
      </c>
      <c r="BP19" s="9">
        <f>BM19/$BM$166</f>
        <v>5.0639681471183976E-4</v>
      </c>
      <c r="BQ19" s="45">
        <f>BN19/$BN$166</f>
        <v>4.1188983499005965E-4</v>
      </c>
      <c r="BR19" s="85">
        <f>N19</f>
        <v>-0.93366175242149718</v>
      </c>
      <c r="BS19" s="55">
        <v>1387</v>
      </c>
      <c r="BT19" s="10">
        <f>$D$172*BO19</f>
        <v>1617.9889702158946</v>
      </c>
      <c r="BU19" s="14">
        <f>BT19-BS19</f>
        <v>230.9889702158946</v>
      </c>
      <c r="BV19" s="1">
        <f>IF(BU19&gt;1, 1, 0)</f>
        <v>1</v>
      </c>
      <c r="BW19" s="71">
        <f>IF(N19&lt;=0,P19, IF(N19&lt;=1,Q19, IF(N19&lt;=2,R19, IF(N19&lt;=3,S19, IF(N19&lt;=4,T19, IF(N19&lt;=5, U19, V19))))))</f>
        <v>193.6</v>
      </c>
      <c r="BX19" s="41">
        <f>IF(N19&lt;=0,AD19, IF(N19&lt;=1,AE19, IF(N19&lt;=2,AF19, IF(N19&lt;=3,AG19, IF(N19&lt;=4,AH19, IF(N19&lt;=5, AI19, AJ19))))))</f>
        <v>195.02</v>
      </c>
      <c r="BY19" s="70">
        <f>IF(N19&gt;=0,W19, IF(N19&gt;=-1,X19, IF(N19&gt;=-2,Y19, IF(N19&gt;=-3,Z19, IF(N19&gt;=-4,AA19, IF(N19&gt;=-5, AB19, AC19))))))</f>
        <v>202.25</v>
      </c>
      <c r="BZ19" s="69">
        <f>IF(N19&gt;=0,AK19, IF(N19&gt;=-1,AL19, IF(N19&gt;=-2,AM19, IF(N19&gt;=-3,AN19, IF(N19&gt;=-4,AO19, IF(N19&gt;=-5, AP19, AQ19))))))</f>
        <v>202.24</v>
      </c>
      <c r="CA19" s="54">
        <f>IF(C19&gt;0, IF(BU19 &gt;0, BW19, BY19), IF(BU19&gt;0, BX19, BZ19))</f>
        <v>193.6</v>
      </c>
      <c r="CB19" s="1">
        <f>BU19/CA19</f>
        <v>1.1931248461564803</v>
      </c>
      <c r="CC19" s="42">
        <f>BS19/BT19</f>
        <v>0.85723699328736902</v>
      </c>
      <c r="CD19" s="55">
        <v>0</v>
      </c>
      <c r="CE19" s="55">
        <v>0</v>
      </c>
      <c r="CF19" s="55">
        <v>0</v>
      </c>
      <c r="CG19" s="6">
        <f>SUM(CD19:CF19)</f>
        <v>0</v>
      </c>
      <c r="CH19" s="10">
        <f>BP19*$D$171</f>
        <v>64.317248775475846</v>
      </c>
      <c r="CI19" s="1">
        <f>CH19-CG19</f>
        <v>64.317248775475846</v>
      </c>
      <c r="CJ19" s="82">
        <f>IF(CI19&gt;1, 1, 0)</f>
        <v>1</v>
      </c>
      <c r="CK19" s="71">
        <f>IF(N19&lt;=0,Q19, IF(N19&lt;=1,R19, IF(N19&lt;=2,S19, IF(N19&lt;=3,T19, IF(N19&lt;=4,U19,V19)))))</f>
        <v>194.47</v>
      </c>
      <c r="CL19" s="41">
        <f>IF(N19&lt;=0,AE19, IF(N19&lt;=1,AF19, IF(N19&lt;=2,AG19, IF(N19&lt;=3,AH19, IF(N19&lt;=4,AI19,AJ19)))))</f>
        <v>195.73</v>
      </c>
      <c r="CM19" s="70">
        <f>IF(N19&gt;=0,X19, IF(N19&gt;=-1,Y19, IF(N19&gt;=-2,Z19, IF(N19&gt;=-3,AA19, IF(N19&gt;=-4,AB19, AC19)))))</f>
        <v>201.76</v>
      </c>
      <c r="CN19" s="69">
        <f>IF(N19&gt;=0,AL19, IF(N19&gt;=-1,AM19, IF(N19&gt;=-2,AN19, IF(N19&gt;=-3,AO19, IF(N19&gt;=-4,AP19, AQ19)))))</f>
        <v>201.76</v>
      </c>
      <c r="CO19" s="54">
        <f>IF(C19&gt;0, IF(CI19 &gt;0, CK19, CM19), IF(CI19&gt;0, CL19, CN19))</f>
        <v>194.47</v>
      </c>
      <c r="CP19" s="1">
        <f>CI19/CO19</f>
        <v>0.33073095477696224</v>
      </c>
      <c r="CQ19" s="42">
        <f>CG19/CH19</f>
        <v>0</v>
      </c>
      <c r="CR19" s="11">
        <f>BS19+CG19+CT19</f>
        <v>1387</v>
      </c>
      <c r="CS19" s="47">
        <f>BT19+CH19+CU19</f>
        <v>1685.0001613912923</v>
      </c>
      <c r="CT19" s="55">
        <v>0</v>
      </c>
      <c r="CU19" s="10">
        <f>BQ19*$D$174</f>
        <v>2.6939423999217254</v>
      </c>
      <c r="CV19" s="30">
        <f>CU19-CT19</f>
        <v>2.6939423999217254</v>
      </c>
      <c r="CW19" s="82">
        <f>IF(CV19&gt;0, 1, 0)</f>
        <v>1</v>
      </c>
      <c r="CX19" s="71">
        <f>IF(N19&lt;=0,R19, IF(N19&lt;=1,S19, IF(N19&lt;=2,T19, IF(N19&lt;=3,U19, V19))))</f>
        <v>195.14</v>
      </c>
      <c r="CY19" s="41">
        <f>IF(N19&lt;=0,AF19, IF(N19&lt;=1,AG19, IF(N19&lt;=2,AH19, IF(N19&lt;=3,AI19, AJ19))))</f>
        <v>196.69</v>
      </c>
      <c r="CZ19" s="70">
        <f>IF(N19&gt;=0,Y19, IF(N19&gt;=-1,Z19, IF(N19&gt;=-2,AA19, IF(N19&gt;=-3,AB19,  AC19))))</f>
        <v>200.86</v>
      </c>
      <c r="DA19" s="69">
        <f>IF(N19&gt;=0,AM19, IF(N19&gt;=-1,AN19, IF(N19&gt;=-2,AO19, IF(N19&gt;=-3,AP19, AQ19))))</f>
        <v>201.15</v>
      </c>
      <c r="DB19" s="54">
        <f>IF(C19&gt;0, IF(CV19 &gt;0, CX19, CZ19), IF(CV19&gt;0, CY19, DA19))</f>
        <v>195.14</v>
      </c>
      <c r="DC19" s="43">
        <f>CV19/DB19</f>
        <v>1.3805177820650433E-2</v>
      </c>
      <c r="DD19" s="44">
        <v>0</v>
      </c>
      <c r="DE19" s="10">
        <f>BQ19*$DD$169</f>
        <v>1.6200961733224415</v>
      </c>
      <c r="DF19" s="30">
        <f>DE19-DD19</f>
        <v>1.6200961733224415</v>
      </c>
      <c r="DG19" s="34">
        <f>DF19*(DF19&lt;&gt;0)</f>
        <v>1.6200961733224415</v>
      </c>
      <c r="DH19" s="21">
        <f>DG19/$DG$166</f>
        <v>4.1188983499005938E-4</v>
      </c>
      <c r="DI19" s="79">
        <f>DH19 * $DF$166</f>
        <v>1.6200961733224415</v>
      </c>
      <c r="DJ19" s="81">
        <f>DB19</f>
        <v>195.14</v>
      </c>
      <c r="DK19" s="43">
        <f>DI19/DJ19</f>
        <v>8.3022249324712603E-3</v>
      </c>
      <c r="DL19" s="16">
        <f>O19</f>
        <v>0</v>
      </c>
      <c r="DM19" s="53">
        <f>CR19+CT19</f>
        <v>1387</v>
      </c>
      <c r="DN19">
        <f>E19/$E$166</f>
        <v>1.3260057915436801E-3</v>
      </c>
      <c r="DO19">
        <f>MAX(0,K19)</f>
        <v>0.88696585929039895</v>
      </c>
      <c r="DP19">
        <f>DO19/$DO$166</f>
        <v>9.5200523300432247E-3</v>
      </c>
      <c r="DQ19">
        <f>DN19*DP19*BF19</f>
        <v>1.2623644525436222E-5</v>
      </c>
      <c r="DR19">
        <f>DQ19/$DQ$166</f>
        <v>3.4068953058751165E-3</v>
      </c>
      <c r="DS19" s="1">
        <f>$DS$168*DR19</f>
        <v>277.23352957035632</v>
      </c>
      <c r="DT19" s="55">
        <v>595</v>
      </c>
      <c r="DU19" s="1">
        <f>DS19-DT19</f>
        <v>-317.76647042964368</v>
      </c>
      <c r="DV19">
        <f>DT19/DS19</f>
        <v>2.146205045695964</v>
      </c>
      <c r="DW19" s="86">
        <f>AR19</f>
        <v>198.19</v>
      </c>
    </row>
    <row r="20" spans="1:127" x14ac:dyDescent="0.2">
      <c r="A20" s="20" t="s">
        <v>315</v>
      </c>
      <c r="B20">
        <v>1</v>
      </c>
      <c r="C20">
        <v>0</v>
      </c>
      <c r="D20">
        <v>0.60047942469037097</v>
      </c>
      <c r="E20">
        <v>0.39952057530962798</v>
      </c>
      <c r="F20">
        <v>0.56019070321811604</v>
      </c>
      <c r="G20">
        <v>0.72252402841621399</v>
      </c>
      <c r="H20">
        <v>0.77935645633096495</v>
      </c>
      <c r="I20">
        <v>0.75040240298151595</v>
      </c>
      <c r="J20">
        <v>0.46341728990981901</v>
      </c>
      <c r="K20">
        <v>-2.0052915260927E-2</v>
      </c>
      <c r="L20">
        <v>-0.38120838796487999</v>
      </c>
      <c r="M20">
        <f>HARMEAN(D20,F20, I20)</f>
        <v>0.62721344781702015</v>
      </c>
      <c r="N20">
        <f>MAX(MIN(0.6*TAN(3*(1-M20) - 1.5), 5), -5)</f>
        <v>-0.24078959906167807</v>
      </c>
      <c r="O20" s="73">
        <v>0</v>
      </c>
      <c r="P20">
        <v>7.59</v>
      </c>
      <c r="Q20">
        <v>7.65</v>
      </c>
      <c r="R20">
        <v>7.68</v>
      </c>
      <c r="S20">
        <v>7.72</v>
      </c>
      <c r="T20">
        <v>7.77</v>
      </c>
      <c r="U20">
        <v>7.81</v>
      </c>
      <c r="V20">
        <v>7.82</v>
      </c>
      <c r="W20">
        <v>8.14</v>
      </c>
      <c r="X20">
        <v>8.09</v>
      </c>
      <c r="Y20">
        <v>8.02</v>
      </c>
      <c r="Z20">
        <v>7.97</v>
      </c>
      <c r="AA20">
        <v>7.91</v>
      </c>
      <c r="AB20">
        <v>7.84</v>
      </c>
      <c r="AC20">
        <v>7.78</v>
      </c>
      <c r="AD20">
        <v>7.57</v>
      </c>
      <c r="AE20">
        <v>7.61</v>
      </c>
      <c r="AF20">
        <v>7.68</v>
      </c>
      <c r="AG20">
        <v>7.74</v>
      </c>
      <c r="AH20">
        <v>7.83</v>
      </c>
      <c r="AI20">
        <v>7.85</v>
      </c>
      <c r="AJ20">
        <v>7.92</v>
      </c>
      <c r="AK20">
        <v>8.26</v>
      </c>
      <c r="AL20">
        <v>8.11</v>
      </c>
      <c r="AM20">
        <v>8.0500000000000007</v>
      </c>
      <c r="AN20">
        <v>7.95</v>
      </c>
      <c r="AO20">
        <v>7.89</v>
      </c>
      <c r="AP20">
        <v>7.85</v>
      </c>
      <c r="AQ20">
        <v>7.81</v>
      </c>
      <c r="AR20">
        <v>7.86</v>
      </c>
      <c r="AS20" s="77">
        <f>0.5 * (D20-MAX($D$3:$D$165))/(MIN($D$3:$D$165)-MAX($D$3:$D$165)) + 0.75</f>
        <v>0.9502004008016034</v>
      </c>
      <c r="AT20" s="17">
        <f>AZ20^N20</f>
        <v>1</v>
      </c>
      <c r="AU20" s="17">
        <f>(AT20+AV20)/2</f>
        <v>0.93931962251206369</v>
      </c>
      <c r="AV20" s="17">
        <f>BD20^N20</f>
        <v>0.87863924502412727</v>
      </c>
      <c r="AW20" s="17">
        <f>PERCENTILE($K$2:$K$165, 0.05)</f>
        <v>0.10209699944022725</v>
      </c>
      <c r="AX20" s="17">
        <f>PERCENTILE($K$2:$K$165, 0.95)</f>
        <v>0.97531004798855347</v>
      </c>
      <c r="AY20" s="17">
        <f>MIN(MAX(K20,AW20), AX20)</f>
        <v>0.10209699944022725</v>
      </c>
      <c r="AZ20" s="17">
        <f>AY20-$AY$166+1</f>
        <v>1</v>
      </c>
      <c r="BA20" s="17">
        <f>PERCENTILE($L$2:$L$165, 0.02)</f>
        <v>-1.0926211824473815</v>
      </c>
      <c r="BB20" s="17">
        <f>PERCENTILE($L$2:$L$165, 0.98)</f>
        <v>1.870769289934499</v>
      </c>
      <c r="BC20" s="17">
        <f>MIN(MAX(L20,BA20), BB20)</f>
        <v>-0.38120838796487999</v>
      </c>
      <c r="BD20" s="17">
        <f>BC20-$BC$166 + 1</f>
        <v>1.7114127944825015</v>
      </c>
      <c r="BE20" s="1">
        <v>0</v>
      </c>
      <c r="BF20" s="50">
        <v>0.4</v>
      </c>
      <c r="BG20" s="15">
        <v>1</v>
      </c>
      <c r="BH20" s="16">
        <v>1</v>
      </c>
      <c r="BI20" s="12">
        <f>(AZ20^4)*AV20*BE20</f>
        <v>0</v>
      </c>
      <c r="BJ20" s="12">
        <f>(BD20^4) *AT20*BF20</f>
        <v>3.4314611720625061</v>
      </c>
      <c r="BK20" s="12">
        <f>(BD20^4)*AU20*BG20*BH20</f>
        <v>8.0580970320163914</v>
      </c>
      <c r="BL20" s="12">
        <f>MIN(BI20, 0.05*BI$166)</f>
        <v>0</v>
      </c>
      <c r="BM20" s="12">
        <f>MIN(BJ20, 0.05*BJ$166)</f>
        <v>3.4314611720625061</v>
      </c>
      <c r="BN20" s="12">
        <f>MIN(BK20, 0.05*BK$166)</f>
        <v>8.0580970320163914</v>
      </c>
      <c r="BO20" s="9">
        <f>BL20/$BL$166</f>
        <v>0</v>
      </c>
      <c r="BP20" s="9">
        <f>BM20/$BM$166</f>
        <v>6.9319969694235217E-4</v>
      </c>
      <c r="BQ20" s="45">
        <f>BN20/$BN$166</f>
        <v>1.1919801615573396E-3</v>
      </c>
      <c r="BR20" s="85">
        <f>N20</f>
        <v>-0.24078959906167807</v>
      </c>
      <c r="BS20" s="55">
        <v>0</v>
      </c>
      <c r="BT20" s="10">
        <f>$D$172*BO20</f>
        <v>0</v>
      </c>
      <c r="BU20" s="14">
        <f>BT20-BS20</f>
        <v>0</v>
      </c>
      <c r="BV20" s="1">
        <f>IF(BU20&gt;1, 1, 0)</f>
        <v>0</v>
      </c>
      <c r="BW20" s="71">
        <f>IF(N20&lt;=0,P20, IF(N20&lt;=1,Q20, IF(N20&lt;=2,R20, IF(N20&lt;=3,S20, IF(N20&lt;=4,T20, IF(N20&lt;=5, U20, V20))))))</f>
        <v>7.59</v>
      </c>
      <c r="BX20" s="41">
        <f>IF(N20&lt;=0,AD20, IF(N20&lt;=1,AE20, IF(N20&lt;=2,AF20, IF(N20&lt;=3,AG20, IF(N20&lt;=4,AH20, IF(N20&lt;=5, AI20, AJ20))))))</f>
        <v>7.57</v>
      </c>
      <c r="BY20" s="70">
        <f>IF(N20&gt;=0,W20, IF(N20&gt;=-1,X20, IF(N20&gt;=-2,Y20, IF(N20&gt;=-3,Z20, IF(N20&gt;=-4,AA20, IF(N20&gt;=-5, AB20, AC20))))))</f>
        <v>8.09</v>
      </c>
      <c r="BZ20" s="69">
        <f>IF(N20&gt;=0,AK20, IF(N20&gt;=-1,AL20, IF(N20&gt;=-2,AM20, IF(N20&gt;=-3,AN20, IF(N20&gt;=-4,AO20, IF(N20&gt;=-5, AP20, AQ20))))))</f>
        <v>8.11</v>
      </c>
      <c r="CA20" s="54">
        <f>IF(C20&gt;0, IF(BU20 &gt;0, BW20, BY20), IF(BU20&gt;0, BX20, BZ20))</f>
        <v>8.11</v>
      </c>
      <c r="CB20" s="1">
        <f>BU20/CA20</f>
        <v>0</v>
      </c>
      <c r="CC20" s="42" t="e">
        <f>BS20/BT20</f>
        <v>#DIV/0!</v>
      </c>
      <c r="CD20" s="55">
        <v>0</v>
      </c>
      <c r="CE20" s="55">
        <v>0</v>
      </c>
      <c r="CF20" s="55">
        <v>0</v>
      </c>
      <c r="CG20" s="6">
        <f>SUM(CD20:CF20)</f>
        <v>0</v>
      </c>
      <c r="CH20" s="10">
        <f>BP20*$D$171</f>
        <v>88.043005137574227</v>
      </c>
      <c r="CI20" s="1">
        <f>CH20-CG20</f>
        <v>88.043005137574227</v>
      </c>
      <c r="CJ20" s="82">
        <f>IF(CI20&gt;1, 1, 0)</f>
        <v>1</v>
      </c>
      <c r="CK20" s="71">
        <f>IF(N20&lt;=0,Q20, IF(N20&lt;=1,R20, IF(N20&lt;=2,S20, IF(N20&lt;=3,T20, IF(N20&lt;=4,U20,V20)))))</f>
        <v>7.65</v>
      </c>
      <c r="CL20" s="41">
        <f>IF(N20&lt;=0,AE20, IF(N20&lt;=1,AF20, IF(N20&lt;=2,AG20, IF(N20&lt;=3,AH20, IF(N20&lt;=4,AI20,AJ20)))))</f>
        <v>7.61</v>
      </c>
      <c r="CM20" s="70">
        <f>IF(N20&gt;=0,X20, IF(N20&gt;=-1,Y20, IF(N20&gt;=-2,Z20, IF(N20&gt;=-3,AA20, IF(N20&gt;=-4,AB20, AC20)))))</f>
        <v>8.02</v>
      </c>
      <c r="CN20" s="69">
        <f>IF(N20&gt;=0,AL20, IF(N20&gt;=-1,AM20, IF(N20&gt;=-2,AN20, IF(N20&gt;=-3,AO20, IF(N20&gt;=-4,AP20, AQ20)))))</f>
        <v>8.0500000000000007</v>
      </c>
      <c r="CO20" s="54">
        <f>IF(C20&gt;0, IF(CI20 &gt;0, CK20, CM20), IF(CI20&gt;0, CL20, CN20))</f>
        <v>7.61</v>
      </c>
      <c r="CP20" s="1">
        <f>CI20/CO20</f>
        <v>11.569383066698322</v>
      </c>
      <c r="CQ20" s="42">
        <f>CG20/CH20</f>
        <v>0</v>
      </c>
      <c r="CR20" s="11">
        <f>BS20+CG20+CT20</f>
        <v>0</v>
      </c>
      <c r="CS20" s="47">
        <f>BT20+CH20+CU20</f>
        <v>95.839084633350964</v>
      </c>
      <c r="CT20" s="55">
        <v>0</v>
      </c>
      <c r="CU20" s="10">
        <f>BQ20*$D$174</f>
        <v>7.7960794957767314</v>
      </c>
      <c r="CV20" s="30">
        <f>CU20-CT20</f>
        <v>7.7960794957767314</v>
      </c>
      <c r="CW20" s="82">
        <f>IF(CV20&gt;0, 1, 0)</f>
        <v>1</v>
      </c>
      <c r="CX20" s="71">
        <f>IF(N20&lt;=0,R20, IF(N20&lt;=1,S20, IF(N20&lt;=2,T20, IF(N20&lt;=3,U20, V20))))</f>
        <v>7.68</v>
      </c>
      <c r="CY20" s="41">
        <f>IF(N20&lt;=0,AF20, IF(N20&lt;=1,AG20, IF(N20&lt;=2,AH20, IF(N20&lt;=3,AI20, AJ20))))</f>
        <v>7.68</v>
      </c>
      <c r="CZ20" s="70">
        <f>IF(N20&gt;=0,Y20, IF(N20&gt;=-1,Z20, IF(N20&gt;=-2,AA20, IF(N20&gt;=-3,AB20,  AC20))))</f>
        <v>7.97</v>
      </c>
      <c r="DA20" s="69">
        <f>IF(N20&gt;=0,AM20, IF(N20&gt;=-1,AN20, IF(N20&gt;=-2,AO20, IF(N20&gt;=-3,AP20, AQ20))))</f>
        <v>7.95</v>
      </c>
      <c r="DB20" s="54">
        <f>IF(C20&gt;0, IF(CV20 &gt;0, CX20, CZ20), IF(CV20&gt;0, CY20, DA20))</f>
        <v>7.68</v>
      </c>
      <c r="DC20" s="43">
        <f>CV20/DB20</f>
        <v>1.015114517679262</v>
      </c>
      <c r="DD20" s="44">
        <v>0</v>
      </c>
      <c r="DE20" s="10">
        <f>BQ20*$DD$169</f>
        <v>4.6884441769773613</v>
      </c>
      <c r="DF20" s="30">
        <f>DE20-DD20</f>
        <v>4.6884441769773613</v>
      </c>
      <c r="DG20" s="34">
        <f>DF20*(DF20&lt;&gt;0)</f>
        <v>4.6884441769773613</v>
      </c>
      <c r="DH20" s="21">
        <f>DG20/$DG$166</f>
        <v>1.1919801615573387E-3</v>
      </c>
      <c r="DI20" s="79">
        <f>DH20 * $DF$166</f>
        <v>4.6884441769773613</v>
      </c>
      <c r="DJ20" s="81">
        <f>DB20</f>
        <v>7.68</v>
      </c>
      <c r="DK20" s="43">
        <f>DI20/DJ20</f>
        <v>0.61047450221059396</v>
      </c>
      <c r="DL20" s="16">
        <f>O20</f>
        <v>0</v>
      </c>
      <c r="DM20" s="53">
        <f>CR20+CT20</f>
        <v>0</v>
      </c>
      <c r="DN20">
        <f>E20/$E$166</f>
        <v>7.407853584042905E-3</v>
      </c>
      <c r="DO20">
        <f>MAX(0,K20)</f>
        <v>0</v>
      </c>
      <c r="DP20">
        <f>DO20/$DO$166</f>
        <v>0</v>
      </c>
      <c r="DQ20">
        <f>DN20*DP20*BF20</f>
        <v>0</v>
      </c>
      <c r="DR20">
        <f>DQ20/$DQ$166</f>
        <v>0</v>
      </c>
      <c r="DS20" s="1">
        <f>$DS$168*DR20</f>
        <v>0</v>
      </c>
      <c r="DT20" s="55">
        <v>0</v>
      </c>
      <c r="DU20" s="1">
        <f>DS20-DT20</f>
        <v>0</v>
      </c>
      <c r="DV20" t="e">
        <f>DT20/DS20</f>
        <v>#DIV/0!</v>
      </c>
      <c r="DW20" s="86">
        <f>AR20</f>
        <v>7.86</v>
      </c>
    </row>
    <row r="21" spans="1:127" x14ac:dyDescent="0.2">
      <c r="A21" s="20" t="s">
        <v>108</v>
      </c>
      <c r="B21">
        <v>1</v>
      </c>
      <c r="C21">
        <v>1</v>
      </c>
      <c r="D21">
        <v>0.94345238095238004</v>
      </c>
      <c r="E21">
        <v>5.6547619047618999E-2</v>
      </c>
      <c r="F21">
        <v>0.81714285714285695</v>
      </c>
      <c r="G21">
        <v>0.99557522123893805</v>
      </c>
      <c r="H21">
        <v>0.734513274336283</v>
      </c>
      <c r="I21">
        <v>0.85513929602157901</v>
      </c>
      <c r="J21">
        <v>0.71723065374598705</v>
      </c>
      <c r="K21">
        <v>0.47277215217637197</v>
      </c>
      <c r="L21">
        <v>0.25753354295019798</v>
      </c>
      <c r="M21">
        <f>HARMEAN(D21,F21, I21)</f>
        <v>0.86878123482283776</v>
      </c>
      <c r="N21">
        <f>MAX(MIN(0.6*TAN(3*(1-M21) - 1.5), 5), -5)</f>
        <v>-1.1975888415318143</v>
      </c>
      <c r="O21" s="73">
        <v>0</v>
      </c>
      <c r="P21">
        <v>37.700000000000003</v>
      </c>
      <c r="Q21">
        <v>37.880000000000003</v>
      </c>
      <c r="R21">
        <v>38.06</v>
      </c>
      <c r="S21">
        <v>38.159999999999997</v>
      </c>
      <c r="T21">
        <v>38.54</v>
      </c>
      <c r="U21">
        <v>38.94</v>
      </c>
      <c r="V21">
        <v>39.19</v>
      </c>
      <c r="W21">
        <v>40.58</v>
      </c>
      <c r="X21">
        <v>40.1</v>
      </c>
      <c r="Y21">
        <v>39.82</v>
      </c>
      <c r="Z21">
        <v>39.590000000000003</v>
      </c>
      <c r="AA21">
        <v>39.340000000000003</v>
      </c>
      <c r="AB21">
        <v>38.96</v>
      </c>
      <c r="AC21">
        <v>38.5</v>
      </c>
      <c r="AD21">
        <v>37.33</v>
      </c>
      <c r="AE21">
        <v>37.840000000000003</v>
      </c>
      <c r="AF21">
        <v>37.92</v>
      </c>
      <c r="AG21">
        <v>38.17</v>
      </c>
      <c r="AH21">
        <v>38.26</v>
      </c>
      <c r="AI21">
        <v>38.58</v>
      </c>
      <c r="AJ21">
        <v>40.17</v>
      </c>
      <c r="AK21">
        <v>39.99</v>
      </c>
      <c r="AL21">
        <v>39.659999999999997</v>
      </c>
      <c r="AM21">
        <v>39.58</v>
      </c>
      <c r="AN21">
        <v>39.22</v>
      </c>
      <c r="AO21">
        <v>39.130000000000003</v>
      </c>
      <c r="AP21">
        <v>38.85</v>
      </c>
      <c r="AQ21">
        <v>38.42</v>
      </c>
      <c r="AR21">
        <v>38.86</v>
      </c>
      <c r="AS21" s="77">
        <f>0.5 * (D21-MAX($D$3:$D$165))/(MIN($D$3:$D$165)-MAX($D$3:$D$165)) + 0.75</f>
        <v>0.77816406622769374</v>
      </c>
      <c r="AT21" s="17">
        <f>AZ21^N21</f>
        <v>0.68550199461575356</v>
      </c>
      <c r="AU21" s="17">
        <f>(AT21+AV21)/2</f>
        <v>0.52245139161203857</v>
      </c>
      <c r="AV21" s="17">
        <f>BD21^N21</f>
        <v>0.35940078860832353</v>
      </c>
      <c r="AW21" s="17">
        <f>PERCENTILE($K$2:$K$165, 0.05)</f>
        <v>0.10209699944022725</v>
      </c>
      <c r="AX21" s="17">
        <f>PERCENTILE($K$2:$K$165, 0.95)</f>
        <v>0.97531004798855347</v>
      </c>
      <c r="AY21" s="17">
        <f>MIN(MAX(K21,AW21), AX21)</f>
        <v>0.47277215217637197</v>
      </c>
      <c r="AZ21" s="17">
        <f>AY21-$AY$166+1</f>
        <v>1.3706751527361447</v>
      </c>
      <c r="BA21" s="17">
        <f>PERCENTILE($L$2:$L$165, 0.02)</f>
        <v>-1.0926211824473815</v>
      </c>
      <c r="BB21" s="17">
        <f>PERCENTILE($L$2:$L$165, 0.98)</f>
        <v>1.870769289934499</v>
      </c>
      <c r="BC21" s="17">
        <f>MIN(MAX(L21,BA21), BB21)</f>
        <v>0.25753354295019798</v>
      </c>
      <c r="BD21" s="17">
        <f>BC21-$BC$166 + 1</f>
        <v>2.3501547253975792</v>
      </c>
      <c r="BE21" s="1">
        <v>1</v>
      </c>
      <c r="BF21" s="15">
        <v>1</v>
      </c>
      <c r="BG21" s="15">
        <v>1</v>
      </c>
      <c r="BH21" s="16">
        <v>1</v>
      </c>
      <c r="BI21" s="12">
        <f>(AZ21^4)*AV21*BE21</f>
        <v>1.2685780306255969</v>
      </c>
      <c r="BJ21" s="12">
        <f>(BD21^4) *AT21*BF21</f>
        <v>20.911950630833086</v>
      </c>
      <c r="BK21" s="12">
        <f>(BD21^4)*AU21*BG21*BH21</f>
        <v>15.937922565090542</v>
      </c>
      <c r="BL21" s="12">
        <f>MIN(BI21, 0.05*BI$166)</f>
        <v>1.2685780306255969</v>
      </c>
      <c r="BM21" s="12">
        <f>MIN(BJ21, 0.05*BJ$166)</f>
        <v>20.911950630833086</v>
      </c>
      <c r="BN21" s="12">
        <f>MIN(BK21, 0.05*BK$166)</f>
        <v>15.937922565090542</v>
      </c>
      <c r="BO21" s="9">
        <f>BL21/$BL$166</f>
        <v>3.1035991539931636E-3</v>
      </c>
      <c r="BP21" s="9">
        <f>BM21/$BM$166</f>
        <v>4.2244854634487673E-3</v>
      </c>
      <c r="BQ21" s="45">
        <f>BN21/$BN$166</f>
        <v>2.3575898178618939E-3</v>
      </c>
      <c r="BR21" s="85">
        <f>N21</f>
        <v>-1.1975888415318143</v>
      </c>
      <c r="BS21" s="55">
        <v>155</v>
      </c>
      <c r="BT21" s="10">
        <f>$D$172*BO21</f>
        <v>284.35387735067496</v>
      </c>
      <c r="BU21" s="14">
        <f>BT21-BS21</f>
        <v>129.35387735067496</v>
      </c>
      <c r="BV21" s="1">
        <f>IF(BU21&gt;1, 1, 0)</f>
        <v>1</v>
      </c>
      <c r="BW21" s="71">
        <f>IF(N21&lt;=0,P21, IF(N21&lt;=1,Q21, IF(N21&lt;=2,R21, IF(N21&lt;=3,S21, IF(N21&lt;=4,T21, IF(N21&lt;=5, U21, V21))))))</f>
        <v>37.700000000000003</v>
      </c>
      <c r="BX21" s="41">
        <f>IF(N21&lt;=0,AD21, IF(N21&lt;=1,AE21, IF(N21&lt;=2,AF21, IF(N21&lt;=3,AG21, IF(N21&lt;=4,AH21, IF(N21&lt;=5, AI21, AJ21))))))</f>
        <v>37.33</v>
      </c>
      <c r="BY21" s="70">
        <f>IF(N21&gt;=0,W21, IF(N21&gt;=-1,X21, IF(N21&gt;=-2,Y21, IF(N21&gt;=-3,Z21, IF(N21&gt;=-4,AA21, IF(N21&gt;=-5, AB21, AC21))))))</f>
        <v>39.82</v>
      </c>
      <c r="BZ21" s="69">
        <f>IF(N21&gt;=0,AK21, IF(N21&gt;=-1,AL21, IF(N21&gt;=-2,AM21, IF(N21&gt;=-3,AN21, IF(N21&gt;=-4,AO21, IF(N21&gt;=-5, AP21, AQ21))))))</f>
        <v>39.58</v>
      </c>
      <c r="CA21" s="54">
        <f>IF(C21&gt;0, IF(BU21 &gt;0, BW21, BY21), IF(BU21&gt;0, BX21, BZ21))</f>
        <v>37.700000000000003</v>
      </c>
      <c r="CB21" s="1">
        <f>BU21/CA21</f>
        <v>3.4311373302566301</v>
      </c>
      <c r="CC21" s="42">
        <f>BS21/BT21</f>
        <v>0.54509543335274691</v>
      </c>
      <c r="CD21" s="55">
        <v>39</v>
      </c>
      <c r="CE21" s="55">
        <v>0</v>
      </c>
      <c r="CF21" s="55">
        <v>0</v>
      </c>
      <c r="CG21" s="6">
        <f>SUM(CD21:CF21)</f>
        <v>39</v>
      </c>
      <c r="CH21" s="10">
        <f>BP21*$D$171</f>
        <v>536.55014132667509</v>
      </c>
      <c r="CI21" s="1">
        <f>CH21-CG21</f>
        <v>497.55014132667509</v>
      </c>
      <c r="CJ21" s="82">
        <f>IF(CI21&gt;1, 1, 0)</f>
        <v>1</v>
      </c>
      <c r="CK21" s="71">
        <f>IF(N21&lt;=0,Q21, IF(N21&lt;=1,R21, IF(N21&lt;=2,S21, IF(N21&lt;=3,T21, IF(N21&lt;=4,U21,V21)))))</f>
        <v>37.880000000000003</v>
      </c>
      <c r="CL21" s="41">
        <f>IF(N21&lt;=0,AE21, IF(N21&lt;=1,AF21, IF(N21&lt;=2,AG21, IF(N21&lt;=3,AH21, IF(N21&lt;=4,AI21,AJ21)))))</f>
        <v>37.840000000000003</v>
      </c>
      <c r="CM21" s="70">
        <f>IF(N21&gt;=0,X21, IF(N21&gt;=-1,Y21, IF(N21&gt;=-2,Z21, IF(N21&gt;=-3,AA21, IF(N21&gt;=-4,AB21, AC21)))))</f>
        <v>39.590000000000003</v>
      </c>
      <c r="CN21" s="69">
        <f>IF(N21&gt;=0,AL21, IF(N21&gt;=-1,AM21, IF(N21&gt;=-2,AN21, IF(N21&gt;=-3,AO21, IF(N21&gt;=-4,AP21, AQ21)))))</f>
        <v>39.22</v>
      </c>
      <c r="CO21" s="54">
        <f>IF(C21&gt;0, IF(CI21 &gt;0, CK21, CM21), IF(CI21&gt;0, CL21, CN21))</f>
        <v>37.880000000000003</v>
      </c>
      <c r="CP21" s="1">
        <f>CI21/CO21</f>
        <v>13.134903414114969</v>
      </c>
      <c r="CQ21" s="42">
        <f>CG21/CH21</f>
        <v>7.2686589744564253E-2</v>
      </c>
      <c r="CR21" s="11">
        <f>BS21+CG21+CT21</f>
        <v>194</v>
      </c>
      <c r="CS21" s="47">
        <f>BT21+CH21+CU21</f>
        <v>836.32370285604588</v>
      </c>
      <c r="CT21" s="55">
        <v>0</v>
      </c>
      <c r="CU21" s="10">
        <f>BQ21*$D$174</f>
        <v>15.419684178695915</v>
      </c>
      <c r="CV21" s="30">
        <f>CU21-CT21</f>
        <v>15.419684178695915</v>
      </c>
      <c r="CW21" s="82">
        <f>IF(CV21&gt;0, 1, 0)</f>
        <v>1</v>
      </c>
      <c r="CX21" s="71">
        <f>IF(N21&lt;=0,R21, IF(N21&lt;=1,S21, IF(N21&lt;=2,T21, IF(N21&lt;=3,U21, V21))))</f>
        <v>38.06</v>
      </c>
      <c r="CY21" s="41">
        <f>IF(N21&lt;=0,AF21, IF(N21&lt;=1,AG21, IF(N21&lt;=2,AH21, IF(N21&lt;=3,AI21, AJ21))))</f>
        <v>37.92</v>
      </c>
      <c r="CZ21" s="70">
        <f>IF(N21&gt;=0,Y21, IF(N21&gt;=-1,Z21, IF(N21&gt;=-2,AA21, IF(N21&gt;=-3,AB21,  AC21))))</f>
        <v>39.340000000000003</v>
      </c>
      <c r="DA21" s="69">
        <f>IF(N21&gt;=0,AM21, IF(N21&gt;=-1,AN21, IF(N21&gt;=-2,AO21, IF(N21&gt;=-3,AP21, AQ21))))</f>
        <v>39.130000000000003</v>
      </c>
      <c r="DB21" s="54">
        <f>IF(C21&gt;0, IF(CV21 &gt;0, CX21, CZ21), IF(CV21&gt;0, CY21, DA21))</f>
        <v>38.06</v>
      </c>
      <c r="DC21" s="43">
        <f>CV21/DB21</f>
        <v>0.40514146554639818</v>
      </c>
      <c r="DD21" s="44">
        <v>0</v>
      </c>
      <c r="DE21" s="10">
        <f>BQ21*$DD$169</f>
        <v>9.2731646127518168</v>
      </c>
      <c r="DF21" s="30">
        <f>DE21-DD21</f>
        <v>9.2731646127518168</v>
      </c>
      <c r="DG21" s="34">
        <f>DF21*(DF21&lt;&gt;0)</f>
        <v>9.2731646127518168</v>
      </c>
      <c r="DH21" s="21">
        <f>DG21/$DG$166</f>
        <v>2.3575898178618926E-3</v>
      </c>
      <c r="DI21" s="79">
        <f>DH21 * $DF$166</f>
        <v>9.2731646127518168</v>
      </c>
      <c r="DJ21" s="81">
        <f>DB21</f>
        <v>38.06</v>
      </c>
      <c r="DK21" s="43">
        <f>DI21/DJ21</f>
        <v>0.24364594358254904</v>
      </c>
      <c r="DL21" s="16">
        <f>O21</f>
        <v>0</v>
      </c>
      <c r="DM21" s="53">
        <f>CR21+CT21</f>
        <v>194</v>
      </c>
      <c r="DN21">
        <f>E21/$E$166</f>
        <v>1.0484978955247874E-3</v>
      </c>
      <c r="DO21">
        <f>MAX(0,K21)</f>
        <v>0.47277215217637197</v>
      </c>
      <c r="DP21">
        <f>DO21/$DO$166</f>
        <v>5.0743955720088446E-3</v>
      </c>
      <c r="DQ21">
        <f>DN21*DP21*BF21</f>
        <v>5.3204930783115732E-6</v>
      </c>
      <c r="DR21">
        <f>DQ21/$DQ$166</f>
        <v>1.4359056813519054E-3</v>
      </c>
      <c r="DS21" s="1">
        <f>$DS$168*DR21</f>
        <v>116.84573913522783</v>
      </c>
      <c r="DT21" s="55">
        <v>0</v>
      </c>
      <c r="DU21" s="1">
        <f>DS21-DT21</f>
        <v>116.84573913522783</v>
      </c>
      <c r="DV21">
        <f>DT21/DS21</f>
        <v>0</v>
      </c>
      <c r="DW21" s="86">
        <f>AR21</f>
        <v>38.86</v>
      </c>
    </row>
    <row r="22" spans="1:127" x14ac:dyDescent="0.2">
      <c r="A22" s="20" t="s">
        <v>235</v>
      </c>
      <c r="B22">
        <v>0</v>
      </c>
      <c r="C22">
        <v>1</v>
      </c>
      <c r="D22">
        <v>0.83579704354774198</v>
      </c>
      <c r="E22">
        <v>0.16420295645225699</v>
      </c>
      <c r="F22">
        <v>0.70348837209302295</v>
      </c>
      <c r="G22">
        <v>0.876305892185541</v>
      </c>
      <c r="H22">
        <v>0.61847053907229399</v>
      </c>
      <c r="I22">
        <v>0.73618569500650999</v>
      </c>
      <c r="J22">
        <v>0.71965135735180896</v>
      </c>
      <c r="K22">
        <v>0.53450546389988296</v>
      </c>
      <c r="L22">
        <v>0.983249111184196</v>
      </c>
      <c r="M22">
        <f>HARMEAN(D22,F22, I22)</f>
        <v>0.7544696187172486</v>
      </c>
      <c r="N22">
        <f>MAX(MIN(0.6*TAN(3*(1-M22) - 1.5), 5), -5)</f>
        <v>-0.57417650969257761</v>
      </c>
      <c r="O22" s="73">
        <v>0</v>
      </c>
      <c r="P22">
        <v>2.97</v>
      </c>
      <c r="Q22">
        <v>3.01</v>
      </c>
      <c r="R22">
        <v>3.05</v>
      </c>
      <c r="S22">
        <v>3.07</v>
      </c>
      <c r="T22">
        <v>3.11</v>
      </c>
      <c r="U22">
        <v>3.13</v>
      </c>
      <c r="V22">
        <v>3.15</v>
      </c>
      <c r="W22">
        <v>3.27</v>
      </c>
      <c r="X22">
        <v>3.24</v>
      </c>
      <c r="Y22">
        <v>3.22</v>
      </c>
      <c r="Z22">
        <v>3.19</v>
      </c>
      <c r="AA22">
        <v>3.18</v>
      </c>
      <c r="AB22">
        <v>3.15</v>
      </c>
      <c r="AC22">
        <v>3.1</v>
      </c>
      <c r="AD22">
        <v>3.01</v>
      </c>
      <c r="AE22">
        <v>3.03</v>
      </c>
      <c r="AF22">
        <v>3.05</v>
      </c>
      <c r="AG22">
        <v>3.07</v>
      </c>
      <c r="AH22">
        <v>3.14</v>
      </c>
      <c r="AI22">
        <v>3.17</v>
      </c>
      <c r="AJ22">
        <v>3.29</v>
      </c>
      <c r="AK22">
        <v>3.41</v>
      </c>
      <c r="AL22">
        <v>3.31</v>
      </c>
      <c r="AM22">
        <v>3.26</v>
      </c>
      <c r="AN22">
        <v>3.25</v>
      </c>
      <c r="AO22">
        <v>3.22</v>
      </c>
      <c r="AP22">
        <v>3.14</v>
      </c>
      <c r="AQ22">
        <v>3.08</v>
      </c>
      <c r="AR22">
        <v>3.14</v>
      </c>
      <c r="AS22" s="77">
        <f>0.5 * (D22-MAX($D$3:$D$165))/(MIN($D$3:$D$165)-MAX($D$3:$D$165)) + 0.75</f>
        <v>0.83216432865731482</v>
      </c>
      <c r="AT22" s="17">
        <f>AZ22^N22</f>
        <v>0.81356089292878775</v>
      </c>
      <c r="AU22" s="17">
        <f>(AT22+AV22)/2</f>
        <v>0.66907557881139257</v>
      </c>
      <c r="AV22" s="17">
        <f>BD22^N22</f>
        <v>0.52459026469399739</v>
      </c>
      <c r="AW22" s="17">
        <f>PERCENTILE($K$2:$K$165, 0.05)</f>
        <v>0.10209699944022725</v>
      </c>
      <c r="AX22" s="17">
        <f>PERCENTILE($K$2:$K$165, 0.95)</f>
        <v>0.97531004798855347</v>
      </c>
      <c r="AY22" s="17">
        <f>MIN(MAX(K22,AW22), AX22)</f>
        <v>0.53450546389988296</v>
      </c>
      <c r="AZ22" s="17">
        <f>AY22-$AY$166+1</f>
        <v>1.4324084644596558</v>
      </c>
      <c r="BA22" s="17">
        <f>PERCENTILE($L$2:$L$165, 0.02)</f>
        <v>-1.0926211824473815</v>
      </c>
      <c r="BB22" s="17">
        <f>PERCENTILE($L$2:$L$165, 0.98)</f>
        <v>1.870769289934499</v>
      </c>
      <c r="BC22" s="17">
        <f>MIN(MAX(L22,BA22), BB22)</f>
        <v>0.983249111184196</v>
      </c>
      <c r="BD22" s="17">
        <f>BC22-$BC$166 + 1</f>
        <v>3.0758702936315774</v>
      </c>
      <c r="BE22" s="1">
        <v>0</v>
      </c>
      <c r="BF22" s="49">
        <v>0</v>
      </c>
      <c r="BG22" s="49">
        <v>0</v>
      </c>
      <c r="BH22" s="16">
        <v>1</v>
      </c>
      <c r="BI22" s="12">
        <f>(AZ22^4)*AV22*BE22</f>
        <v>0</v>
      </c>
      <c r="BJ22" s="12">
        <f>(BD22^4) *AT22*BF22</f>
        <v>0</v>
      </c>
      <c r="BK22" s="12">
        <f>(BD22^4)*AU22*BG22*BH22</f>
        <v>0</v>
      </c>
      <c r="BL22" s="12">
        <f>MIN(BI22, 0.05*BI$166)</f>
        <v>0</v>
      </c>
      <c r="BM22" s="12">
        <f>MIN(BJ22, 0.05*BJ$166)</f>
        <v>0</v>
      </c>
      <c r="BN22" s="12">
        <f>MIN(BK22, 0.05*BK$166)</f>
        <v>0</v>
      </c>
      <c r="BO22" s="9">
        <f>BL22/$BL$166</f>
        <v>0</v>
      </c>
      <c r="BP22" s="9">
        <f>BM22/$BM$166</f>
        <v>0</v>
      </c>
      <c r="BQ22" s="45">
        <f>BN22/$BN$166</f>
        <v>0</v>
      </c>
      <c r="BR22" s="85">
        <f>N22</f>
        <v>-0.57417650969257761</v>
      </c>
      <c r="BS22" s="55">
        <v>0</v>
      </c>
      <c r="BT22" s="10">
        <f>$D$172*BO22</f>
        <v>0</v>
      </c>
      <c r="BU22" s="14">
        <f>BT22-BS22</f>
        <v>0</v>
      </c>
      <c r="BV22" s="1">
        <f>IF(BU22&gt;1, 1, 0)</f>
        <v>0</v>
      </c>
      <c r="BW22" s="71">
        <f>IF(N22&lt;=0,P22, IF(N22&lt;=1,Q22, IF(N22&lt;=2,R22, IF(N22&lt;=3,S22, IF(N22&lt;=4,T22, IF(N22&lt;=5, U22, V22))))))</f>
        <v>2.97</v>
      </c>
      <c r="BX22" s="41">
        <f>IF(N22&lt;=0,AD22, IF(N22&lt;=1,AE22, IF(N22&lt;=2,AF22, IF(N22&lt;=3,AG22, IF(N22&lt;=4,AH22, IF(N22&lt;=5, AI22, AJ22))))))</f>
        <v>3.01</v>
      </c>
      <c r="BY22" s="70">
        <f>IF(N22&gt;=0,W22, IF(N22&gt;=-1,X22, IF(N22&gt;=-2,Y22, IF(N22&gt;=-3,Z22, IF(N22&gt;=-4,AA22, IF(N22&gt;=-5, AB22, AC22))))))</f>
        <v>3.24</v>
      </c>
      <c r="BZ22" s="69">
        <f>IF(N22&gt;=0,AK22, IF(N22&gt;=-1,AL22, IF(N22&gt;=-2,AM22, IF(N22&gt;=-3,AN22, IF(N22&gt;=-4,AO22, IF(N22&gt;=-5, AP22, AQ22))))))</f>
        <v>3.31</v>
      </c>
      <c r="CA22" s="54">
        <f>IF(C22&gt;0, IF(BU22 &gt;0, BW22, BY22), IF(BU22&gt;0, BX22, BZ22))</f>
        <v>3.24</v>
      </c>
      <c r="CB22" s="1">
        <f>BU22/CA22</f>
        <v>0</v>
      </c>
      <c r="CC22" s="42" t="e">
        <f>BS22/BT22</f>
        <v>#DIV/0!</v>
      </c>
      <c r="CD22" s="55">
        <v>0</v>
      </c>
      <c r="CE22" s="55">
        <v>35</v>
      </c>
      <c r="CF22" s="55">
        <v>0</v>
      </c>
      <c r="CG22" s="6">
        <f>SUM(CD22:CF22)</f>
        <v>35</v>
      </c>
      <c r="CH22" s="10">
        <f>BP22*$D$171</f>
        <v>0</v>
      </c>
      <c r="CI22" s="1">
        <f>CH22-CG22</f>
        <v>-35</v>
      </c>
      <c r="CJ22" s="82">
        <f>IF(CI22&gt;1, 1, 0)</f>
        <v>0</v>
      </c>
      <c r="CK22" s="71">
        <f>IF(N22&lt;=0,Q22, IF(N22&lt;=1,R22, IF(N22&lt;=2,S22, IF(N22&lt;=3,T22, IF(N22&lt;=4,U22,V22)))))</f>
        <v>3.01</v>
      </c>
      <c r="CL22" s="41">
        <f>IF(N22&lt;=0,AE22, IF(N22&lt;=1,AF22, IF(N22&lt;=2,AG22, IF(N22&lt;=3,AH22, IF(N22&lt;=4,AI22,AJ22)))))</f>
        <v>3.03</v>
      </c>
      <c r="CM22" s="70">
        <f>IF(N22&gt;=0,X22, IF(N22&gt;=-1,Y22, IF(N22&gt;=-2,Z22, IF(N22&gt;=-3,AA22, IF(N22&gt;=-4,AB22, AC22)))))</f>
        <v>3.22</v>
      </c>
      <c r="CN22" s="69">
        <f>IF(N22&gt;=0,AL22, IF(N22&gt;=-1,AM22, IF(N22&gt;=-2,AN22, IF(N22&gt;=-3,AO22, IF(N22&gt;=-4,AP22, AQ22)))))</f>
        <v>3.26</v>
      </c>
      <c r="CO22" s="54">
        <f>IF(C22&gt;0, IF(CI22 &gt;0, CK22, CM22), IF(CI22&gt;0, CL22, CN22))</f>
        <v>3.22</v>
      </c>
      <c r="CP22" s="1">
        <f>CI22/CO22</f>
        <v>-10.869565217391303</v>
      </c>
      <c r="CQ22" s="42" t="e">
        <f>CG22/CH22</f>
        <v>#DIV/0!</v>
      </c>
      <c r="CR22" s="11">
        <f>BS22+CG22+CT22</f>
        <v>41</v>
      </c>
      <c r="CS22" s="47">
        <f>BT22+CH22+CU22</f>
        <v>0</v>
      </c>
      <c r="CT22" s="55">
        <v>6</v>
      </c>
      <c r="CU22" s="10">
        <f>BQ22*$D$174</f>
        <v>0</v>
      </c>
      <c r="CV22" s="30">
        <f>CU22-CT22</f>
        <v>-6</v>
      </c>
      <c r="CW22" s="82">
        <f>IF(CV22&gt;0, 1, 0)</f>
        <v>0</v>
      </c>
      <c r="CX22" s="71">
        <f>IF(N22&lt;=0,R22, IF(N22&lt;=1,S22, IF(N22&lt;=2,T22, IF(N22&lt;=3,U22, V22))))</f>
        <v>3.05</v>
      </c>
      <c r="CY22" s="41">
        <f>IF(N22&lt;=0,AF22, IF(N22&lt;=1,AG22, IF(N22&lt;=2,AH22, IF(N22&lt;=3,AI22, AJ22))))</f>
        <v>3.05</v>
      </c>
      <c r="CZ22" s="70">
        <f>IF(N22&gt;=0,Y22, IF(N22&gt;=-1,Z22, IF(N22&gt;=-2,AA22, IF(N22&gt;=-3,AB22,  AC22))))</f>
        <v>3.19</v>
      </c>
      <c r="DA22" s="69">
        <f>IF(N22&gt;=0,AM22, IF(N22&gt;=-1,AN22, IF(N22&gt;=-2,AO22, IF(N22&gt;=-3,AP22, AQ22))))</f>
        <v>3.25</v>
      </c>
      <c r="DB22" s="54">
        <f>IF(C22&gt;0, IF(CV22 &gt;0, CX22, CZ22), IF(CV22&gt;0, CY22, DA22))</f>
        <v>3.19</v>
      </c>
      <c r="DC22" s="43">
        <f>CV22/DB22</f>
        <v>-1.8808777429467085</v>
      </c>
      <c r="DD22" s="44">
        <v>0</v>
      </c>
      <c r="DE22" s="10">
        <f>BQ22*$DD$169</f>
        <v>0</v>
      </c>
      <c r="DF22" s="30">
        <f>DE22-DD22</f>
        <v>0</v>
      </c>
      <c r="DG22" s="34">
        <f>DF22*(DF22&lt;&gt;0)</f>
        <v>0</v>
      </c>
      <c r="DH22" s="21">
        <f>DG22/$DG$166</f>
        <v>0</v>
      </c>
      <c r="DI22" s="79">
        <f>DH22 * $DF$166</f>
        <v>0</v>
      </c>
      <c r="DJ22" s="81">
        <f>DB22</f>
        <v>3.19</v>
      </c>
      <c r="DK22" s="43">
        <f>DI22/DJ22</f>
        <v>0</v>
      </c>
      <c r="DL22" s="16">
        <f>O22</f>
        <v>0</v>
      </c>
      <c r="DM22" s="53">
        <f>CR22+CT22</f>
        <v>47</v>
      </c>
      <c r="DN22">
        <f>E22/$E$166</f>
        <v>3.0446278230416321E-3</v>
      </c>
      <c r="DO22">
        <f>MAX(0,K22)</f>
        <v>0.53450546389988296</v>
      </c>
      <c r="DP22">
        <f>DO22/$DO$166</f>
        <v>5.7369964511282253E-3</v>
      </c>
      <c r="DQ22">
        <f>DN22*DP22*BF22</f>
        <v>0</v>
      </c>
      <c r="DR22">
        <f>DQ22/$DQ$166</f>
        <v>0</v>
      </c>
      <c r="DS22" s="1">
        <f>$DS$168*DR22</f>
        <v>0</v>
      </c>
      <c r="DT22" s="55">
        <v>0</v>
      </c>
      <c r="DU22" s="1">
        <f>DS22-DT22</f>
        <v>0</v>
      </c>
      <c r="DV22" t="e">
        <f>DT22/DS22</f>
        <v>#DIV/0!</v>
      </c>
      <c r="DW22" s="86">
        <f>AR22</f>
        <v>3.14</v>
      </c>
    </row>
    <row r="23" spans="1:127" ht="17" customHeight="1" x14ac:dyDescent="0.2">
      <c r="A23" s="20" t="s">
        <v>201</v>
      </c>
      <c r="B23">
        <v>1</v>
      </c>
      <c r="C23">
        <v>1</v>
      </c>
      <c r="D23">
        <v>0.74149659863945505</v>
      </c>
      <c r="E23">
        <v>0.25850340136054401</v>
      </c>
      <c r="F23">
        <v>0.75390156062424896</v>
      </c>
      <c r="G23">
        <v>0.241537818637693</v>
      </c>
      <c r="H23">
        <v>0.495821145006268</v>
      </c>
      <c r="I23">
        <v>0.34606293907215402</v>
      </c>
      <c r="J23">
        <v>0.51078115650512301</v>
      </c>
      <c r="K23">
        <v>0.35898505377459899</v>
      </c>
      <c r="L23">
        <v>1.1510799851015301</v>
      </c>
      <c r="M23">
        <f>HARMEAN(D23,F23, I23)</f>
        <v>0.5391121610494537</v>
      </c>
      <c r="N23">
        <f>MAX(MIN(0.6*TAN(3*(1-M23) - 1.5), 5), -5)</f>
        <v>-7.0726773411887434E-2</v>
      </c>
      <c r="O23" s="73">
        <v>0</v>
      </c>
      <c r="P23">
        <v>0.7</v>
      </c>
      <c r="Q23">
        <v>0.71</v>
      </c>
      <c r="R23">
        <v>0.72</v>
      </c>
      <c r="S23">
        <v>0.72</v>
      </c>
      <c r="T23">
        <v>0.74</v>
      </c>
      <c r="U23">
        <v>0.75</v>
      </c>
      <c r="V23">
        <v>0.77</v>
      </c>
      <c r="W23">
        <v>0.8</v>
      </c>
      <c r="X23">
        <v>0.79</v>
      </c>
      <c r="Y23">
        <v>0.78</v>
      </c>
      <c r="Z23">
        <v>0.76</v>
      </c>
      <c r="AA23">
        <v>0.75</v>
      </c>
      <c r="AB23">
        <v>0.75</v>
      </c>
      <c r="AC23">
        <v>0.74</v>
      </c>
      <c r="AD23">
        <v>0.68</v>
      </c>
      <c r="AE23">
        <v>0.68</v>
      </c>
      <c r="AF23">
        <v>0.7</v>
      </c>
      <c r="AG23">
        <v>0.71</v>
      </c>
      <c r="AH23">
        <v>0.72</v>
      </c>
      <c r="AI23">
        <v>0.74</v>
      </c>
      <c r="AJ23">
        <v>0.75</v>
      </c>
      <c r="AK23">
        <v>0.78</v>
      </c>
      <c r="AL23">
        <v>0.78</v>
      </c>
      <c r="AM23">
        <v>0.78</v>
      </c>
      <c r="AN23">
        <v>0.77</v>
      </c>
      <c r="AO23">
        <v>0.76</v>
      </c>
      <c r="AP23">
        <v>0.75</v>
      </c>
      <c r="AQ23">
        <v>0.73</v>
      </c>
      <c r="AR23">
        <v>0.74</v>
      </c>
      <c r="AS23" s="77">
        <f>0.5 * (D23-MAX($D$3:$D$165))/(MIN($D$3:$D$165)-MAX($D$3:$D$165)) + 0.75</f>
        <v>0.87946573418946761</v>
      </c>
      <c r="AT23" s="17">
        <f>AZ23^N23</f>
        <v>0.98395915749861296</v>
      </c>
      <c r="AU23" s="17">
        <f>(AT23+AV23)/2</f>
        <v>0.9520515066643529</v>
      </c>
      <c r="AV23" s="17">
        <f>BD23^N23</f>
        <v>0.92014385583009284</v>
      </c>
      <c r="AW23" s="17">
        <f>PERCENTILE($K$2:$K$165, 0.05)</f>
        <v>0.10209699944022725</v>
      </c>
      <c r="AX23" s="17">
        <f>PERCENTILE($K$2:$K$165, 0.95)</f>
        <v>0.97531004798855347</v>
      </c>
      <c r="AY23" s="17">
        <f>MIN(MAX(K23,AW23), AX23)</f>
        <v>0.35898505377459899</v>
      </c>
      <c r="AZ23" s="17">
        <f>AY23-$AY$166+1</f>
        <v>1.2568880543343717</v>
      </c>
      <c r="BA23" s="17">
        <f>PERCENTILE($L$2:$L$165, 0.02)</f>
        <v>-1.0926211824473815</v>
      </c>
      <c r="BB23" s="17">
        <f>PERCENTILE($L$2:$L$165, 0.98)</f>
        <v>1.870769289934499</v>
      </c>
      <c r="BC23" s="17">
        <f>MIN(MAX(L23,BA23), BB23)</f>
        <v>1.1510799851015301</v>
      </c>
      <c r="BD23" s="17">
        <f>BC23-$BC$166 + 1</f>
        <v>3.2437011675489114</v>
      </c>
      <c r="BE23" s="1">
        <v>0</v>
      </c>
      <c r="BF23" s="49">
        <v>0</v>
      </c>
      <c r="BG23" s="49">
        <v>0</v>
      </c>
      <c r="BH23" s="16">
        <v>1</v>
      </c>
      <c r="BI23" s="12">
        <f>(AZ23^4)*AV23*BE23</f>
        <v>0</v>
      </c>
      <c r="BJ23" s="12">
        <f>(BD23^4) *AT23*BF23</f>
        <v>0</v>
      </c>
      <c r="BK23" s="12">
        <f>(BD23^4)*AU23*BG23*BH23</f>
        <v>0</v>
      </c>
      <c r="BL23" s="12">
        <f>MIN(BI23, 0.05*BI$166)</f>
        <v>0</v>
      </c>
      <c r="BM23" s="12">
        <f>MIN(BJ23, 0.05*BJ$166)</f>
        <v>0</v>
      </c>
      <c r="BN23" s="12">
        <f>MIN(BK23, 0.05*BK$166)</f>
        <v>0</v>
      </c>
      <c r="BO23" s="9">
        <f>BL23/$BL$166</f>
        <v>0</v>
      </c>
      <c r="BP23" s="9">
        <f>BM23/$BM$166</f>
        <v>0</v>
      </c>
      <c r="BQ23" s="45">
        <f>BN23/$BN$166</f>
        <v>0</v>
      </c>
      <c r="BR23" s="85">
        <f>N23</f>
        <v>-7.0726773411887434E-2</v>
      </c>
      <c r="BS23" s="55">
        <v>0</v>
      </c>
      <c r="BT23" s="10">
        <f>$D$172*BO23</f>
        <v>0</v>
      </c>
      <c r="BU23" s="14">
        <f>BT23-BS23</f>
        <v>0</v>
      </c>
      <c r="BV23" s="1">
        <f>IF(BU23&gt;1, 1, 0)</f>
        <v>0</v>
      </c>
      <c r="BW23" s="71">
        <f>IF(N23&lt;=0,P23, IF(N23&lt;=1,Q23, IF(N23&lt;=2,R23, IF(N23&lt;=3,S23, IF(N23&lt;=4,T23, IF(N23&lt;=5, U23, V23))))))</f>
        <v>0.7</v>
      </c>
      <c r="BX23" s="41">
        <f>IF(N23&lt;=0,AD23, IF(N23&lt;=1,AE23, IF(N23&lt;=2,AF23, IF(N23&lt;=3,AG23, IF(N23&lt;=4,AH23, IF(N23&lt;=5, AI23, AJ23))))))</f>
        <v>0.68</v>
      </c>
      <c r="BY23" s="70">
        <f>IF(N23&gt;=0,W23, IF(N23&gt;=-1,X23, IF(N23&gt;=-2,Y23, IF(N23&gt;=-3,Z23, IF(N23&gt;=-4,AA23, IF(N23&gt;=-5, AB23, AC23))))))</f>
        <v>0.79</v>
      </c>
      <c r="BZ23" s="69">
        <f>IF(N23&gt;=0,AK23, IF(N23&gt;=-1,AL23, IF(N23&gt;=-2,AM23, IF(N23&gt;=-3,AN23, IF(N23&gt;=-4,AO23, IF(N23&gt;=-5, AP23, AQ23))))))</f>
        <v>0.78</v>
      </c>
      <c r="CA23" s="54">
        <f>IF(C23&gt;0, IF(BU23 &gt;0, BW23, BY23), IF(BU23&gt;0, BX23, BZ23))</f>
        <v>0.79</v>
      </c>
      <c r="CB23" s="1">
        <f>BU23/CA23</f>
        <v>0</v>
      </c>
      <c r="CC23" s="42" t="e">
        <f>BS23/BT23</f>
        <v>#DIV/0!</v>
      </c>
      <c r="CD23" s="55">
        <v>0</v>
      </c>
      <c r="CE23" s="55">
        <v>1636</v>
      </c>
      <c r="CF23" s="55">
        <v>107</v>
      </c>
      <c r="CG23" s="6">
        <f>SUM(CD23:CF23)</f>
        <v>1743</v>
      </c>
      <c r="CH23" s="10">
        <f>BP23*$D$171</f>
        <v>0</v>
      </c>
      <c r="CI23" s="1">
        <f>CH23-CG23</f>
        <v>-1743</v>
      </c>
      <c r="CJ23" s="82">
        <f>IF(CI23&gt;1, 1, 0)</f>
        <v>0</v>
      </c>
      <c r="CK23" s="71">
        <f>IF(N23&lt;=0,Q23, IF(N23&lt;=1,R23, IF(N23&lt;=2,S23, IF(N23&lt;=3,T23, IF(N23&lt;=4,U23,V23)))))</f>
        <v>0.71</v>
      </c>
      <c r="CL23" s="41">
        <f>IF(N23&lt;=0,AE23, IF(N23&lt;=1,AF23, IF(N23&lt;=2,AG23, IF(N23&lt;=3,AH23, IF(N23&lt;=4,AI23,AJ23)))))</f>
        <v>0.68</v>
      </c>
      <c r="CM23" s="70">
        <f>IF(N23&gt;=0,X23, IF(N23&gt;=-1,Y23, IF(N23&gt;=-2,Z23, IF(N23&gt;=-3,AA23, IF(N23&gt;=-4,AB23, AC23)))))</f>
        <v>0.78</v>
      </c>
      <c r="CN23" s="69">
        <f>IF(N23&gt;=0,AL23, IF(N23&gt;=-1,AM23, IF(N23&gt;=-2,AN23, IF(N23&gt;=-3,AO23, IF(N23&gt;=-4,AP23, AQ23)))))</f>
        <v>0.78</v>
      </c>
      <c r="CO23" s="54">
        <f>IF(C23&gt;0, IF(CI23 &gt;0, CK23, CM23), IF(CI23&gt;0, CL23, CN23))</f>
        <v>0.78</v>
      </c>
      <c r="CP23" s="1">
        <f>CI23/CO23</f>
        <v>-2234.6153846153848</v>
      </c>
      <c r="CQ23" s="42" t="e">
        <f>CG23/CH23</f>
        <v>#DIV/0!</v>
      </c>
      <c r="CR23" s="11">
        <f>BS23+CG23+CT23</f>
        <v>1847</v>
      </c>
      <c r="CS23" s="47">
        <f>BT23+CH23+CU23</f>
        <v>0</v>
      </c>
      <c r="CT23" s="55">
        <v>104</v>
      </c>
      <c r="CU23" s="10">
        <f>BQ23*$D$174</f>
        <v>0</v>
      </c>
      <c r="CV23" s="30">
        <f>CU23-CT23</f>
        <v>-104</v>
      </c>
      <c r="CW23" s="82">
        <f>IF(CV23&gt;0, 1, 0)</f>
        <v>0</v>
      </c>
      <c r="CX23" s="71">
        <f>IF(N23&lt;=0,R23, IF(N23&lt;=1,S23, IF(N23&lt;=2,T23, IF(N23&lt;=3,U23, V23))))</f>
        <v>0.72</v>
      </c>
      <c r="CY23" s="41">
        <f>IF(N23&lt;=0,AF23, IF(N23&lt;=1,AG23, IF(N23&lt;=2,AH23, IF(N23&lt;=3,AI23, AJ23))))</f>
        <v>0.7</v>
      </c>
      <c r="CZ23" s="70">
        <f>IF(N23&gt;=0,Y23, IF(N23&gt;=-1,Z23, IF(N23&gt;=-2,AA23, IF(N23&gt;=-3,AB23,  AC23))))</f>
        <v>0.76</v>
      </c>
      <c r="DA23" s="69">
        <f>IF(N23&gt;=0,AM23, IF(N23&gt;=-1,AN23, IF(N23&gt;=-2,AO23, IF(N23&gt;=-3,AP23, AQ23))))</f>
        <v>0.77</v>
      </c>
      <c r="DB23" s="54">
        <f>IF(C23&gt;0, IF(CV23 &gt;0, CX23, CZ23), IF(CV23&gt;0, CY23, DA23))</f>
        <v>0.76</v>
      </c>
      <c r="DC23" s="43">
        <f>CV23/DB23</f>
        <v>-136.84210526315789</v>
      </c>
      <c r="DD23" s="44">
        <v>0</v>
      </c>
      <c r="DE23" s="10">
        <f>BQ23*$DD$169</f>
        <v>0</v>
      </c>
      <c r="DF23" s="30">
        <f>DE23-DD23</f>
        <v>0</v>
      </c>
      <c r="DG23" s="34">
        <f>DF23*(DF23&lt;&gt;0)</f>
        <v>0</v>
      </c>
      <c r="DH23" s="21">
        <f>DG23/$DG$166</f>
        <v>0</v>
      </c>
      <c r="DI23" s="79">
        <f>DH23 * $DF$166</f>
        <v>0</v>
      </c>
      <c r="DJ23" s="81">
        <f>DB23</f>
        <v>0.76</v>
      </c>
      <c r="DK23" s="43">
        <f>DI23/DJ23</f>
        <v>0</v>
      </c>
      <c r="DL23" s="16">
        <f>O23</f>
        <v>0</v>
      </c>
      <c r="DM23" s="53">
        <f>CR23+CT23</f>
        <v>1951</v>
      </c>
      <c r="DN23">
        <f>E23/$E$166</f>
        <v>4.7931332366847428E-3</v>
      </c>
      <c r="DO23">
        <f>MAX(0,K23)</f>
        <v>0.35898505377459899</v>
      </c>
      <c r="DP23">
        <f>DO23/$DO$166</f>
        <v>3.8530868599291053E-3</v>
      </c>
      <c r="DQ23">
        <f>DN23*DP23*BF23</f>
        <v>0</v>
      </c>
      <c r="DR23">
        <f>DQ23/$DQ$166</f>
        <v>0</v>
      </c>
      <c r="DS23" s="1">
        <f>$DS$168*DR23</f>
        <v>0</v>
      </c>
      <c r="DT23" s="55">
        <v>0</v>
      </c>
      <c r="DU23" s="1">
        <f>DS23-DT23</f>
        <v>0</v>
      </c>
      <c r="DV23" t="e">
        <f>DT23/DS23</f>
        <v>#DIV/0!</v>
      </c>
      <c r="DW23" s="86">
        <f>AR23</f>
        <v>0.74</v>
      </c>
    </row>
    <row r="24" spans="1:127" x14ac:dyDescent="0.2">
      <c r="A24" s="26" t="s">
        <v>109</v>
      </c>
      <c r="B24">
        <v>1</v>
      </c>
      <c r="C24">
        <v>1</v>
      </c>
      <c r="D24">
        <v>0.899357601713062</v>
      </c>
      <c r="E24">
        <v>0.100642398286937</v>
      </c>
      <c r="F24">
        <v>0.92827004219409204</v>
      </c>
      <c r="G24">
        <v>0.41383495145631</v>
      </c>
      <c r="H24">
        <v>0.836165048543689</v>
      </c>
      <c r="I24">
        <v>0.58824682087839697</v>
      </c>
      <c r="J24">
        <v>0.54375244180716298</v>
      </c>
      <c r="K24">
        <v>3.1477377282582202E-2</v>
      </c>
      <c r="L24">
        <v>0.15360948324238899</v>
      </c>
      <c r="M24">
        <f>HARMEAN(D24,F24, I24)</f>
        <v>0.77137793382986919</v>
      </c>
      <c r="N24">
        <f>MAX(MIN(0.6*TAN(3*(1-M24) - 1.5), 5), -5)</f>
        <v>-0.63551303065166243</v>
      </c>
      <c r="O24" s="73">
        <v>0</v>
      </c>
      <c r="P24">
        <v>18.440000000000001</v>
      </c>
      <c r="Q24">
        <v>18.57</v>
      </c>
      <c r="R24">
        <v>18.600000000000001</v>
      </c>
      <c r="S24">
        <v>18.670000000000002</v>
      </c>
      <c r="T24">
        <v>19.04</v>
      </c>
      <c r="U24">
        <v>19.34</v>
      </c>
      <c r="V24">
        <v>19.55</v>
      </c>
      <c r="W24">
        <v>20.8</v>
      </c>
      <c r="X24">
        <v>20.38</v>
      </c>
      <c r="Y24">
        <v>20.23</v>
      </c>
      <c r="Z24">
        <v>20.059999999999999</v>
      </c>
      <c r="AA24">
        <v>19.77</v>
      </c>
      <c r="AB24">
        <v>19.399999999999999</v>
      </c>
      <c r="AC24">
        <v>19.170000000000002</v>
      </c>
      <c r="AD24">
        <v>18.45</v>
      </c>
      <c r="AE24">
        <v>18.73</v>
      </c>
      <c r="AF24">
        <v>18.84</v>
      </c>
      <c r="AG24">
        <v>18.899999999999999</v>
      </c>
      <c r="AH24">
        <v>19.149999999999999</v>
      </c>
      <c r="AI24">
        <v>19.329999999999998</v>
      </c>
      <c r="AJ24">
        <v>19.57</v>
      </c>
      <c r="AK24">
        <v>20.27</v>
      </c>
      <c r="AL24">
        <v>20.18</v>
      </c>
      <c r="AM24">
        <v>19.97</v>
      </c>
      <c r="AN24">
        <v>19.829999999999998</v>
      </c>
      <c r="AO24">
        <v>19.47</v>
      </c>
      <c r="AP24">
        <v>19.399999999999999</v>
      </c>
      <c r="AQ24">
        <v>19.350000000000001</v>
      </c>
      <c r="AR24">
        <v>19.420000000000002</v>
      </c>
      <c r="AS24" s="77">
        <f>0.5 * (D24-MAX($D$3:$D$165))/(MIN($D$3:$D$165)-MAX($D$3:$D$165)) + 0.75</f>
        <v>0.80028214888020144</v>
      </c>
      <c r="AT24" s="17">
        <f>AZ24^N24</f>
        <v>1</v>
      </c>
      <c r="AU24" s="17">
        <f>(AT24+AV24)/2</f>
        <v>0.79896213339649658</v>
      </c>
      <c r="AV24" s="17">
        <f>BD24^N24</f>
        <v>0.59792426679299315</v>
      </c>
      <c r="AW24" s="17">
        <f>PERCENTILE($K$2:$K$165, 0.05)</f>
        <v>0.10209699944022725</v>
      </c>
      <c r="AX24" s="17">
        <f>PERCENTILE($K$2:$K$165, 0.95)</f>
        <v>0.97531004798855347</v>
      </c>
      <c r="AY24" s="17">
        <f>MIN(MAX(K24,AW24), AX24)</f>
        <v>0.10209699944022725</v>
      </c>
      <c r="AZ24" s="17">
        <f>AY24-$AY$166+1</f>
        <v>1</v>
      </c>
      <c r="BA24" s="17">
        <f>PERCENTILE($L$2:$L$165, 0.02)</f>
        <v>-1.0926211824473815</v>
      </c>
      <c r="BB24" s="17">
        <f>PERCENTILE($L$2:$L$165, 0.98)</f>
        <v>1.870769289934499</v>
      </c>
      <c r="BC24" s="17">
        <f>MIN(MAX(L24,BA24), BB24)</f>
        <v>0.15360948324238899</v>
      </c>
      <c r="BD24" s="17">
        <f>BC24-$BC$166 + 1</f>
        <v>2.2462306656897706</v>
      </c>
      <c r="BE24" s="1">
        <v>1</v>
      </c>
      <c r="BF24" s="15">
        <v>1</v>
      </c>
      <c r="BG24" s="15">
        <v>1</v>
      </c>
      <c r="BH24" s="16">
        <v>1</v>
      </c>
      <c r="BI24" s="12">
        <f>(AZ24^4)*AV24*BE24</f>
        <v>0.59792426679299315</v>
      </c>
      <c r="BJ24" s="12">
        <f>(BD24^4) *AT24*BF24</f>
        <v>25.457597038093454</v>
      </c>
      <c r="BK24" s="12">
        <f>(BD24^4)*AU24*BG24*BH24</f>
        <v>20.339656040703478</v>
      </c>
      <c r="BL24" s="12">
        <f>MIN(BI24, 0.05*BI$166)</f>
        <v>0.59792426679299315</v>
      </c>
      <c r="BM24" s="12">
        <f>MIN(BJ24, 0.05*BJ$166)</f>
        <v>25.457597038093454</v>
      </c>
      <c r="BN24" s="12">
        <f>MIN(BK24, 0.05*BK$166)</f>
        <v>20.339656040703478</v>
      </c>
      <c r="BO24" s="9">
        <f>BL24/$BL$166</f>
        <v>1.4628325603712154E-3</v>
      </c>
      <c r="BP24" s="9">
        <f>BM24/$BM$166</f>
        <v>5.142765039966901E-3</v>
      </c>
      <c r="BQ24" s="45">
        <f>BN24/$BN$166</f>
        <v>3.0087086811055332E-3</v>
      </c>
      <c r="BR24" s="85">
        <f>N24</f>
        <v>-0.63551303065166243</v>
      </c>
      <c r="BS24" s="55">
        <v>350</v>
      </c>
      <c r="BT24" s="10">
        <f>$D$172*BO24</f>
        <v>134.02571975868204</v>
      </c>
      <c r="BU24" s="14">
        <f>BT24-BS24</f>
        <v>-215.97428024131796</v>
      </c>
      <c r="BV24" s="1">
        <f>IF(BU24&gt;1, 1, 0)</f>
        <v>0</v>
      </c>
      <c r="BW24" s="71">
        <f>IF(N24&lt;=0,P24, IF(N24&lt;=1,Q24, IF(N24&lt;=2,R24, IF(N24&lt;=3,S24, IF(N24&lt;=4,T24, IF(N24&lt;=5, U24, V24))))))</f>
        <v>18.440000000000001</v>
      </c>
      <c r="BX24" s="41">
        <f>IF(N24&lt;=0,AD24, IF(N24&lt;=1,AE24, IF(N24&lt;=2,AF24, IF(N24&lt;=3,AG24, IF(N24&lt;=4,AH24, IF(N24&lt;=5, AI24, AJ24))))))</f>
        <v>18.45</v>
      </c>
      <c r="BY24" s="70">
        <f>IF(N24&gt;=0,W24, IF(N24&gt;=-1,X24, IF(N24&gt;=-2,Y24, IF(N24&gt;=-3,Z24, IF(N24&gt;=-4,AA24, IF(N24&gt;=-5, AB24, AC24))))))</f>
        <v>20.38</v>
      </c>
      <c r="BZ24" s="69">
        <f>IF(N24&gt;=0,AK24, IF(N24&gt;=-1,AL24, IF(N24&gt;=-2,AM24, IF(N24&gt;=-3,AN24, IF(N24&gt;=-4,AO24, IF(N24&gt;=-5, AP24, AQ24))))))</f>
        <v>20.18</v>
      </c>
      <c r="CA24" s="54">
        <f>IF(C24&gt;0, IF(BU24 &gt;0, BW24, BY24), IF(BU24&gt;0, BX24, BZ24))</f>
        <v>20.38</v>
      </c>
      <c r="CB24" s="1">
        <f>BU24/CA24</f>
        <v>-10.597364094274679</v>
      </c>
      <c r="CC24" s="42">
        <f>BS24/BT24</f>
        <v>2.6114390628171007</v>
      </c>
      <c r="CD24" s="55">
        <v>78</v>
      </c>
      <c r="CE24" s="55">
        <v>427</v>
      </c>
      <c r="CF24" s="55">
        <v>0</v>
      </c>
      <c r="CG24" s="6">
        <f>SUM(CD24:CF24)</f>
        <v>505</v>
      </c>
      <c r="CH24" s="10">
        <f>BP24*$D$171</f>
        <v>653.18044833593945</v>
      </c>
      <c r="CI24" s="1">
        <f>CH24-CG24</f>
        <v>148.18044833593945</v>
      </c>
      <c r="CJ24" s="82">
        <f>IF(CI24&gt;1, 1, 0)</f>
        <v>1</v>
      </c>
      <c r="CK24" s="71">
        <f>IF(N24&lt;=0,Q24, IF(N24&lt;=1,R24, IF(N24&lt;=2,S24, IF(N24&lt;=3,T24, IF(N24&lt;=4,U24,V24)))))</f>
        <v>18.57</v>
      </c>
      <c r="CL24" s="41">
        <f>IF(N24&lt;=0,AE24, IF(N24&lt;=1,AF24, IF(N24&lt;=2,AG24, IF(N24&lt;=3,AH24, IF(N24&lt;=4,AI24,AJ24)))))</f>
        <v>18.73</v>
      </c>
      <c r="CM24" s="70">
        <f>IF(N24&gt;=0,X24, IF(N24&gt;=-1,Y24, IF(N24&gt;=-2,Z24, IF(N24&gt;=-3,AA24, IF(N24&gt;=-4,AB24, AC24)))))</f>
        <v>20.23</v>
      </c>
      <c r="CN24" s="69">
        <f>IF(N24&gt;=0,AL24, IF(N24&gt;=-1,AM24, IF(N24&gt;=-2,AN24, IF(N24&gt;=-3,AO24, IF(N24&gt;=-4,AP24, AQ24)))))</f>
        <v>19.97</v>
      </c>
      <c r="CO24" s="54">
        <f>IF(C24&gt;0, IF(CI24 &gt;0, CK24, CM24), IF(CI24&gt;0, CL24, CN24))</f>
        <v>18.57</v>
      </c>
      <c r="CP24" s="1">
        <f>CI24/CO24</f>
        <v>7.979561030476007</v>
      </c>
      <c r="CQ24" s="42">
        <f>CG24/CH24</f>
        <v>0.77314010437169689</v>
      </c>
      <c r="CR24" s="11">
        <f>BS24+CG24+CT24</f>
        <v>874</v>
      </c>
      <c r="CS24" s="47">
        <f>BT24+CH24+CU24</f>
        <v>806.88445873570606</v>
      </c>
      <c r="CT24" s="55">
        <v>19</v>
      </c>
      <c r="CU24" s="10">
        <f>BQ24*$D$174</f>
        <v>19.678290641084597</v>
      </c>
      <c r="CV24" s="30">
        <f>CU24-CT24</f>
        <v>0.67829064108459747</v>
      </c>
      <c r="CW24" s="82">
        <f>IF(CV24&gt;0, 1, 0)</f>
        <v>1</v>
      </c>
      <c r="CX24" s="71">
        <f>IF(N24&lt;=0,R24, IF(N24&lt;=1,S24, IF(N24&lt;=2,T24, IF(N24&lt;=3,U24, V24))))</f>
        <v>18.600000000000001</v>
      </c>
      <c r="CY24" s="41">
        <f>IF(N24&lt;=0,AF24, IF(N24&lt;=1,AG24, IF(N24&lt;=2,AH24, IF(N24&lt;=3,AI24, AJ24))))</f>
        <v>18.84</v>
      </c>
      <c r="CZ24" s="70">
        <f>IF(N24&gt;=0,Y24, IF(N24&gt;=-1,Z24, IF(N24&gt;=-2,AA24, IF(N24&gt;=-3,AB24,  AC24))))</f>
        <v>20.059999999999999</v>
      </c>
      <c r="DA24" s="69">
        <f>IF(N24&gt;=0,AM24, IF(N24&gt;=-1,AN24, IF(N24&gt;=-2,AO24, IF(N24&gt;=-3,AP24, AQ24))))</f>
        <v>19.829999999999998</v>
      </c>
      <c r="DB24" s="54">
        <f>IF(C24&gt;0, IF(CV24 &gt;0, CX24, CZ24), IF(CV24&gt;0, CY24, DA24))</f>
        <v>18.600000000000001</v>
      </c>
      <c r="DC24" s="43">
        <f>CV24/DB24</f>
        <v>3.6467238767989109E-2</v>
      </c>
      <c r="DD24" s="44">
        <v>0</v>
      </c>
      <c r="DE24" s="10">
        <f>BQ24*$DD$169</f>
        <v>11.83422606440074</v>
      </c>
      <c r="DF24" s="30">
        <f>DE24-DD24</f>
        <v>11.83422606440074</v>
      </c>
      <c r="DG24" s="34">
        <f>DF24*(DF24&lt;&gt;0)</f>
        <v>11.83422606440074</v>
      </c>
      <c r="DH24" s="21">
        <f>DG24/$DG$166</f>
        <v>3.008708681105531E-3</v>
      </c>
      <c r="DI24" s="79">
        <f>DH24 * $DF$166</f>
        <v>11.83422606440074</v>
      </c>
      <c r="DJ24" s="81">
        <f>DB24</f>
        <v>18.600000000000001</v>
      </c>
      <c r="DK24" s="43">
        <f>DI24/DJ24</f>
        <v>0.63624871313982467</v>
      </c>
      <c r="DL24" s="16">
        <f>O24</f>
        <v>0</v>
      </c>
      <c r="DM24" s="53">
        <f>CR24+CT24</f>
        <v>893</v>
      </c>
      <c r="DN24">
        <f>E24/$E$166</f>
        <v>1.8660970095939714E-3</v>
      </c>
      <c r="DO24">
        <f>MAX(0,K24)</f>
        <v>3.1477377282582202E-2</v>
      </c>
      <c r="DP24">
        <f>DO24/$DO$166</f>
        <v>3.3785548316644226E-4</v>
      </c>
      <c r="DQ24">
        <f>DN24*DP24*BF24</f>
        <v>6.3047110681182427E-7</v>
      </c>
      <c r="DR24">
        <f>DQ24/$DQ$166</f>
        <v>1.7015284690241774E-4</v>
      </c>
      <c r="DS24" s="1">
        <f>$DS$168*DR24</f>
        <v>13.846059264531707</v>
      </c>
      <c r="DT24" s="55">
        <v>0</v>
      </c>
      <c r="DU24" s="1">
        <f>DS24-DT24</f>
        <v>13.846059264531707</v>
      </c>
      <c r="DV24">
        <f>DT24/DS24</f>
        <v>0</v>
      </c>
      <c r="DW24" s="86">
        <f>AR24</f>
        <v>19.420000000000002</v>
      </c>
    </row>
    <row r="25" spans="1:127" x14ac:dyDescent="0.2">
      <c r="A25" s="26" t="s">
        <v>159</v>
      </c>
      <c r="B25">
        <v>0</v>
      </c>
      <c r="C25">
        <v>0</v>
      </c>
      <c r="D25">
        <v>0.83619656412305199</v>
      </c>
      <c r="E25">
        <v>0.16380343587694701</v>
      </c>
      <c r="F25">
        <v>0.49940405244338498</v>
      </c>
      <c r="G25">
        <v>0.941913915587129</v>
      </c>
      <c r="H25">
        <v>0.81905557877141599</v>
      </c>
      <c r="I25">
        <v>0.87833925523345902</v>
      </c>
      <c r="J25">
        <v>0.75243246807321196</v>
      </c>
      <c r="K25">
        <v>0.55771533498190895</v>
      </c>
      <c r="L25">
        <v>-8.4746593012314006E-2</v>
      </c>
      <c r="M25">
        <f>HARMEAN(D25,F25, I25)</f>
        <v>0.69175589220349454</v>
      </c>
      <c r="N25">
        <f>MAX(MIN(0.6*TAN(3*(1-M25) - 1.5), 5), -5)</f>
        <v>-0.38905539085374952</v>
      </c>
      <c r="O25" s="73">
        <v>0</v>
      </c>
      <c r="P25">
        <v>9.6</v>
      </c>
      <c r="Q25">
        <v>9.64</v>
      </c>
      <c r="R25">
        <v>9.66</v>
      </c>
      <c r="S25">
        <v>9.68</v>
      </c>
      <c r="T25">
        <v>9.6999999999999993</v>
      </c>
      <c r="U25">
        <v>9.74</v>
      </c>
      <c r="V25">
        <v>9.7799999999999994</v>
      </c>
      <c r="W25">
        <v>10.029999999999999</v>
      </c>
      <c r="X25">
        <v>10.029999999999999</v>
      </c>
      <c r="Y25">
        <v>9.9600000000000009</v>
      </c>
      <c r="Z25">
        <v>9.92</v>
      </c>
      <c r="AA25">
        <v>9.9</v>
      </c>
      <c r="AB25">
        <v>9.8800000000000008</v>
      </c>
      <c r="AC25">
        <v>9.82</v>
      </c>
      <c r="AD25">
        <v>9.52</v>
      </c>
      <c r="AE25">
        <v>9.57</v>
      </c>
      <c r="AF25">
        <v>9.67</v>
      </c>
      <c r="AG25">
        <v>9.68</v>
      </c>
      <c r="AH25">
        <v>9.6999999999999993</v>
      </c>
      <c r="AI25">
        <v>9.74</v>
      </c>
      <c r="AJ25">
        <v>9.8000000000000007</v>
      </c>
      <c r="AK25">
        <v>10.16</v>
      </c>
      <c r="AL25">
        <v>10.14</v>
      </c>
      <c r="AM25">
        <v>10.119999999999999</v>
      </c>
      <c r="AN25">
        <v>10.01</v>
      </c>
      <c r="AO25">
        <v>9.9499999999999993</v>
      </c>
      <c r="AP25">
        <v>9.89</v>
      </c>
      <c r="AQ25">
        <v>9.82</v>
      </c>
      <c r="AR25">
        <v>9.77</v>
      </c>
      <c r="AS25" s="77">
        <f>0.5 * (D25-MAX($D$3:$D$165))/(MIN($D$3:$D$165)-MAX($D$3:$D$165)) + 0.75</f>
        <v>0.83196392785571138</v>
      </c>
      <c r="AT25" s="17">
        <f>AZ25^N25</f>
        <v>0.86410294315304659</v>
      </c>
      <c r="AU25" s="17">
        <f>(AT25+AV25)/2</f>
        <v>0.81328290715348195</v>
      </c>
      <c r="AV25" s="17">
        <f>BD25^N25</f>
        <v>0.7624628711539172</v>
      </c>
      <c r="AW25" s="17">
        <f>PERCENTILE($K$2:$K$165, 0.05)</f>
        <v>0.10209699944022725</v>
      </c>
      <c r="AX25" s="17">
        <f>PERCENTILE($K$2:$K$165, 0.95)</f>
        <v>0.97531004798855347</v>
      </c>
      <c r="AY25" s="17">
        <f>MIN(MAX(K25,AW25), AX25)</f>
        <v>0.55771533498190895</v>
      </c>
      <c r="AZ25" s="17">
        <f>AY25-$AY$166+1</f>
        <v>1.4556183355416816</v>
      </c>
      <c r="BA25" s="17">
        <f>PERCENTILE($L$2:$L$165, 0.02)</f>
        <v>-1.0926211824473815</v>
      </c>
      <c r="BB25" s="17">
        <f>PERCENTILE($L$2:$L$165, 0.98)</f>
        <v>1.870769289934499</v>
      </c>
      <c r="BC25" s="17">
        <f>MIN(MAX(L25,BA25), BB25)</f>
        <v>-8.4746593012314006E-2</v>
      </c>
      <c r="BD25" s="17">
        <f>BC25-$BC$166 + 1</f>
        <v>2.0078745894350676</v>
      </c>
      <c r="BE25" s="1">
        <v>0</v>
      </c>
      <c r="BF25" s="49">
        <v>0</v>
      </c>
      <c r="BG25" s="49">
        <v>0</v>
      </c>
      <c r="BH25" s="16">
        <v>1</v>
      </c>
      <c r="BI25" s="12">
        <f>(AZ25^4)*AV25*BE25</f>
        <v>0</v>
      </c>
      <c r="BJ25" s="12">
        <f>(BD25^4) *AT25*BF25</f>
        <v>0</v>
      </c>
      <c r="BK25" s="12">
        <f>(BD25^4)*AU25*BG25*BH25</f>
        <v>0</v>
      </c>
      <c r="BL25" s="12">
        <f>MIN(BI25, 0.05*BI$166)</f>
        <v>0</v>
      </c>
      <c r="BM25" s="12">
        <f>MIN(BJ25, 0.05*BJ$166)</f>
        <v>0</v>
      </c>
      <c r="BN25" s="12">
        <f>MIN(BK25, 0.05*BK$166)</f>
        <v>0</v>
      </c>
      <c r="BO25" s="9">
        <f>BL25/$BL$166</f>
        <v>0</v>
      </c>
      <c r="BP25" s="9">
        <f>BM25/$BM$166</f>
        <v>0</v>
      </c>
      <c r="BQ25" s="45">
        <f>BN25/$BN$166</f>
        <v>0</v>
      </c>
      <c r="BR25" s="85">
        <f>N25</f>
        <v>-0.38905539085374952</v>
      </c>
      <c r="BS25" s="55">
        <v>0</v>
      </c>
      <c r="BT25" s="10">
        <f>$D$172*BO25</f>
        <v>0</v>
      </c>
      <c r="BU25" s="14">
        <f>BT25-BS25</f>
        <v>0</v>
      </c>
      <c r="BV25" s="1">
        <f>IF(BU25&gt;1, 1, 0)</f>
        <v>0</v>
      </c>
      <c r="BW25" s="71">
        <f>IF(N25&lt;=0,P25, IF(N25&lt;=1,Q25, IF(N25&lt;=2,R25, IF(N25&lt;=3,S25, IF(N25&lt;=4,T25, IF(N25&lt;=5, U25, V25))))))</f>
        <v>9.6</v>
      </c>
      <c r="BX25" s="41">
        <f>IF(N25&lt;=0,AD25, IF(N25&lt;=1,AE25, IF(N25&lt;=2,AF25, IF(N25&lt;=3,AG25, IF(N25&lt;=4,AH25, IF(N25&lt;=5, AI25, AJ25))))))</f>
        <v>9.52</v>
      </c>
      <c r="BY25" s="70">
        <f>IF(N25&gt;=0,W25, IF(N25&gt;=-1,X25, IF(N25&gt;=-2,Y25, IF(N25&gt;=-3,Z25, IF(N25&gt;=-4,AA25, IF(N25&gt;=-5, AB25, AC25))))))</f>
        <v>10.029999999999999</v>
      </c>
      <c r="BZ25" s="69">
        <f>IF(N25&gt;=0,AK25, IF(N25&gt;=-1,AL25, IF(N25&gt;=-2,AM25, IF(N25&gt;=-3,AN25, IF(N25&gt;=-4,AO25, IF(N25&gt;=-5, AP25, AQ25))))))</f>
        <v>10.14</v>
      </c>
      <c r="CA25" s="54">
        <f>IF(C25&gt;0, IF(BU25 &gt;0, BW25, BY25), IF(BU25&gt;0, BX25, BZ25))</f>
        <v>10.14</v>
      </c>
      <c r="CB25" s="1">
        <f>BU25/CA25</f>
        <v>0</v>
      </c>
      <c r="CC25" s="42" t="e">
        <f>BS25/BT25</f>
        <v>#DIV/0!</v>
      </c>
      <c r="CD25" s="55">
        <v>0</v>
      </c>
      <c r="CE25" s="55">
        <v>928</v>
      </c>
      <c r="CF25" s="55">
        <v>0</v>
      </c>
      <c r="CG25" s="6">
        <f>SUM(CD25:CF25)</f>
        <v>928</v>
      </c>
      <c r="CH25" s="10">
        <f>BP25*$D$171</f>
        <v>0</v>
      </c>
      <c r="CI25" s="1">
        <f>CH25-CG25</f>
        <v>-928</v>
      </c>
      <c r="CJ25" s="82">
        <f>IF(CI25&gt;1, 1, 0)</f>
        <v>0</v>
      </c>
      <c r="CK25" s="71">
        <f>IF(N25&lt;=0,Q25, IF(N25&lt;=1,R25, IF(N25&lt;=2,S25, IF(N25&lt;=3,T25, IF(N25&lt;=4,U25,V25)))))</f>
        <v>9.64</v>
      </c>
      <c r="CL25" s="41">
        <f>IF(N25&lt;=0,AE25, IF(N25&lt;=1,AF25, IF(N25&lt;=2,AG25, IF(N25&lt;=3,AH25, IF(N25&lt;=4,AI25,AJ25)))))</f>
        <v>9.57</v>
      </c>
      <c r="CM25" s="70">
        <f>IF(N25&gt;=0,X25, IF(N25&gt;=-1,Y25, IF(N25&gt;=-2,Z25, IF(N25&gt;=-3,AA25, IF(N25&gt;=-4,AB25, AC25)))))</f>
        <v>9.9600000000000009</v>
      </c>
      <c r="CN25" s="69">
        <f>IF(N25&gt;=0,AL25, IF(N25&gt;=-1,AM25, IF(N25&gt;=-2,AN25, IF(N25&gt;=-3,AO25, IF(N25&gt;=-4,AP25, AQ25)))))</f>
        <v>10.119999999999999</v>
      </c>
      <c r="CO25" s="54">
        <f>IF(C25&gt;0, IF(CI25 &gt;0, CK25, CM25), IF(CI25&gt;0, CL25, CN25))</f>
        <v>10.119999999999999</v>
      </c>
      <c r="CP25" s="1">
        <f>CI25/CO25</f>
        <v>-91.699604743083015</v>
      </c>
      <c r="CQ25" s="42" t="e">
        <f>CG25/CH25</f>
        <v>#DIV/0!</v>
      </c>
      <c r="CR25" s="11">
        <f>BS25+CG25+CT25</f>
        <v>928</v>
      </c>
      <c r="CS25" s="47">
        <f>BT25+CH25+CU25</f>
        <v>0</v>
      </c>
      <c r="CT25" s="55">
        <v>0</v>
      </c>
      <c r="CU25" s="10">
        <f>BQ25*$D$174</f>
        <v>0</v>
      </c>
      <c r="CV25" s="30">
        <f>CU25-CT25</f>
        <v>0</v>
      </c>
      <c r="CW25" s="82">
        <f>IF(CV25&gt;0, 1, 0)</f>
        <v>0</v>
      </c>
      <c r="CX25" s="71">
        <f>IF(N25&lt;=0,R25, IF(N25&lt;=1,S25, IF(N25&lt;=2,T25, IF(N25&lt;=3,U25, V25))))</f>
        <v>9.66</v>
      </c>
      <c r="CY25" s="41">
        <f>IF(N25&lt;=0,AF25, IF(N25&lt;=1,AG25, IF(N25&lt;=2,AH25, IF(N25&lt;=3,AI25, AJ25))))</f>
        <v>9.67</v>
      </c>
      <c r="CZ25" s="70">
        <f>IF(N25&gt;=0,Y25, IF(N25&gt;=-1,Z25, IF(N25&gt;=-2,AA25, IF(N25&gt;=-3,AB25,  AC25))))</f>
        <v>9.92</v>
      </c>
      <c r="DA25" s="69">
        <f>IF(N25&gt;=0,AM25, IF(N25&gt;=-1,AN25, IF(N25&gt;=-2,AO25, IF(N25&gt;=-3,AP25, AQ25))))</f>
        <v>10.01</v>
      </c>
      <c r="DB25" s="54">
        <f>IF(C25&gt;0, IF(CV25 &gt;0, CX25, CZ25), IF(CV25&gt;0, CY25, DA25))</f>
        <v>10.01</v>
      </c>
      <c r="DC25" s="43">
        <f>CV25/DB25</f>
        <v>0</v>
      </c>
      <c r="DD25" s="44">
        <v>0</v>
      </c>
      <c r="DE25" s="10">
        <f>BQ25*$DD$169</f>
        <v>0</v>
      </c>
      <c r="DF25" s="30">
        <f>DE25-DD25</f>
        <v>0</v>
      </c>
      <c r="DG25" s="34">
        <f>DF25*(DF25&lt;&gt;0)</f>
        <v>0</v>
      </c>
      <c r="DH25" s="21">
        <f>DG25/$DG$166</f>
        <v>0</v>
      </c>
      <c r="DI25" s="79">
        <f>DH25 * $DF$166</f>
        <v>0</v>
      </c>
      <c r="DJ25" s="81">
        <f>DB25</f>
        <v>10.01</v>
      </c>
      <c r="DK25" s="43">
        <f>DI25/DJ25</f>
        <v>0</v>
      </c>
      <c r="DL25" s="16">
        <f>O25</f>
        <v>0</v>
      </c>
      <c r="DM25" s="53">
        <f>CR25+CT25</f>
        <v>928</v>
      </c>
      <c r="DN25">
        <f>E25/$E$166</f>
        <v>3.0372199694575826E-3</v>
      </c>
      <c r="DO25">
        <f>MAX(0,K25)</f>
        <v>0.55771533498190895</v>
      </c>
      <c r="DP25">
        <f>DO25/$DO$166</f>
        <v>5.9861144808246777E-3</v>
      </c>
      <c r="DQ25">
        <f>DN25*DP25*BF25</f>
        <v>0</v>
      </c>
      <c r="DR25">
        <f>DQ25/$DQ$166</f>
        <v>0</v>
      </c>
      <c r="DS25" s="1">
        <f>$DS$168*DR25</f>
        <v>0</v>
      </c>
      <c r="DT25" s="55">
        <v>0</v>
      </c>
      <c r="DU25" s="1">
        <f>DS25-DT25</f>
        <v>0</v>
      </c>
      <c r="DV25" t="e">
        <f>DT25/DS25</f>
        <v>#DIV/0!</v>
      </c>
      <c r="DW25" s="86">
        <f>AR25</f>
        <v>9.77</v>
      </c>
    </row>
    <row r="26" spans="1:127" x14ac:dyDescent="0.2">
      <c r="A26" s="26" t="s">
        <v>207</v>
      </c>
      <c r="B26">
        <v>0</v>
      </c>
      <c r="C26">
        <v>0</v>
      </c>
      <c r="D26">
        <v>0.24690371554134999</v>
      </c>
      <c r="E26">
        <v>0.75309628445864896</v>
      </c>
      <c r="F26">
        <v>0.13190305919745701</v>
      </c>
      <c r="G26">
        <v>0.67697450898453804</v>
      </c>
      <c r="H26">
        <v>0.81195152528207204</v>
      </c>
      <c r="I26">
        <v>0.74139765655623502</v>
      </c>
      <c r="J26">
        <v>0.444726962357265</v>
      </c>
      <c r="K26">
        <v>1.23182162645443E-2</v>
      </c>
      <c r="L26">
        <v>0.99489016253580598</v>
      </c>
      <c r="M26">
        <f>HARMEAN(D26,F26, I26)</f>
        <v>0.23111962687565468</v>
      </c>
      <c r="N26">
        <f>MAX(MIN(0.6*TAN(3*(1-M26) - 1.5), 5), -5)</f>
        <v>0.62604881950559144</v>
      </c>
      <c r="O26" s="73">
        <v>0</v>
      </c>
      <c r="P26">
        <v>17.579999999999998</v>
      </c>
      <c r="Q26">
        <v>17.66</v>
      </c>
      <c r="R26">
        <v>17.690000000000001</v>
      </c>
      <c r="S26">
        <v>17.73</v>
      </c>
      <c r="T26">
        <v>17.75</v>
      </c>
      <c r="U26">
        <v>17.82</v>
      </c>
      <c r="V26">
        <v>17.86</v>
      </c>
      <c r="W26">
        <v>17.98</v>
      </c>
      <c r="X26">
        <v>17.93</v>
      </c>
      <c r="Y26">
        <v>17.88</v>
      </c>
      <c r="Z26">
        <v>17.84</v>
      </c>
      <c r="AA26">
        <v>17.8</v>
      </c>
      <c r="AB26">
        <v>17.75</v>
      </c>
      <c r="AC26">
        <v>17.61</v>
      </c>
      <c r="AD26">
        <v>17.63</v>
      </c>
      <c r="AE26">
        <v>17.68</v>
      </c>
      <c r="AF26">
        <v>17.72</v>
      </c>
      <c r="AG26">
        <v>17.75</v>
      </c>
      <c r="AH26">
        <v>17.850000000000001</v>
      </c>
      <c r="AI26">
        <v>17.940000000000001</v>
      </c>
      <c r="AJ26">
        <v>18.149999999999999</v>
      </c>
      <c r="AK26">
        <v>17.989999999999998</v>
      </c>
      <c r="AL26">
        <v>17.96</v>
      </c>
      <c r="AM26">
        <v>17.920000000000002</v>
      </c>
      <c r="AN26">
        <v>17.91</v>
      </c>
      <c r="AO26">
        <v>17.850000000000001</v>
      </c>
      <c r="AP26">
        <v>17.78</v>
      </c>
      <c r="AQ26">
        <v>17.63</v>
      </c>
      <c r="AR26">
        <v>17.78</v>
      </c>
      <c r="AS26" s="77">
        <f>0.5 * (D26-MAX($D$3:$D$165))/(MIN($D$3:$D$165)-MAX($D$3:$D$165)) + 0.75</f>
        <v>1.1275551102204411</v>
      </c>
      <c r="AT26" s="17">
        <f>AZ26^N26</f>
        <v>1</v>
      </c>
      <c r="AU26" s="17">
        <f>(AT26+AV26)/2</f>
        <v>1.5127187869269814</v>
      </c>
      <c r="AV26" s="17">
        <f>BD26^N26</f>
        <v>2.0254375738539627</v>
      </c>
      <c r="AW26" s="17">
        <f>PERCENTILE($K$2:$K$165, 0.05)</f>
        <v>0.10209699944022725</v>
      </c>
      <c r="AX26" s="17">
        <f>PERCENTILE($K$2:$K$165, 0.95)</f>
        <v>0.97531004798855347</v>
      </c>
      <c r="AY26" s="17">
        <f>MIN(MAX(K26,AW26), AX26)</f>
        <v>0.10209699944022725</v>
      </c>
      <c r="AZ26" s="17">
        <f>AY26-$AY$166+1</f>
        <v>1</v>
      </c>
      <c r="BA26" s="17">
        <f>PERCENTILE($L$2:$L$165, 0.02)</f>
        <v>-1.0926211824473815</v>
      </c>
      <c r="BB26" s="17">
        <f>PERCENTILE($L$2:$L$165, 0.98)</f>
        <v>1.870769289934499</v>
      </c>
      <c r="BC26" s="17">
        <f>MIN(MAX(L26,BA26), BB26)</f>
        <v>0.99489016253580598</v>
      </c>
      <c r="BD26" s="17">
        <f>BC26-$BC$166 + 1</f>
        <v>3.0875113449831875</v>
      </c>
      <c r="BE26" s="1">
        <v>0</v>
      </c>
      <c r="BF26" s="49">
        <v>0</v>
      </c>
      <c r="BG26" s="49">
        <v>0</v>
      </c>
      <c r="BH26" s="16">
        <v>1</v>
      </c>
      <c r="BI26" s="12">
        <f>(AZ26^4)*AV26*BE26</f>
        <v>0</v>
      </c>
      <c r="BJ26" s="12">
        <f>(BD26^4) *AT26*BF26</f>
        <v>0</v>
      </c>
      <c r="BK26" s="12">
        <f>(BD26^4)*AU26*BG26*BH26</f>
        <v>0</v>
      </c>
      <c r="BL26" s="12">
        <f>MIN(BI26, 0.05*BI$166)</f>
        <v>0</v>
      </c>
      <c r="BM26" s="12">
        <f>MIN(BJ26, 0.05*BJ$166)</f>
        <v>0</v>
      </c>
      <c r="BN26" s="12">
        <f>MIN(BK26, 0.05*BK$166)</f>
        <v>0</v>
      </c>
      <c r="BO26" s="9">
        <f>BL26/$BL$166</f>
        <v>0</v>
      </c>
      <c r="BP26" s="9">
        <f>BM26/$BM$166</f>
        <v>0</v>
      </c>
      <c r="BQ26" s="45">
        <f>BN26/$BN$166</f>
        <v>0</v>
      </c>
      <c r="BR26" s="85">
        <f>N26</f>
        <v>0.62604881950559144</v>
      </c>
      <c r="BS26" s="55">
        <v>0</v>
      </c>
      <c r="BT26" s="10">
        <f>$D$172*BO26</f>
        <v>0</v>
      </c>
      <c r="BU26" s="14">
        <f>BT26-BS26</f>
        <v>0</v>
      </c>
      <c r="BV26" s="1">
        <f>IF(BU26&gt;1, 1, 0)</f>
        <v>0</v>
      </c>
      <c r="BW26" s="71">
        <f>IF(N26&lt;=0,P26, IF(N26&lt;=1,Q26, IF(N26&lt;=2,R26, IF(N26&lt;=3,S26, IF(N26&lt;=4,T26, IF(N26&lt;=5, U26, V26))))))</f>
        <v>17.66</v>
      </c>
      <c r="BX26" s="41">
        <f>IF(N26&lt;=0,AD26, IF(N26&lt;=1,AE26, IF(N26&lt;=2,AF26, IF(N26&lt;=3,AG26, IF(N26&lt;=4,AH26, IF(N26&lt;=5, AI26, AJ26))))))</f>
        <v>17.68</v>
      </c>
      <c r="BY26" s="70">
        <f>IF(N26&gt;=0,W26, IF(N26&gt;=-1,X26, IF(N26&gt;=-2,Y26, IF(N26&gt;=-3,Z26, IF(N26&gt;=-4,AA26, IF(N26&gt;=-5, AB26, AC26))))))</f>
        <v>17.98</v>
      </c>
      <c r="BZ26" s="69">
        <f>IF(N26&gt;=0,AK26, IF(N26&gt;=-1,AL26, IF(N26&gt;=-2,AM26, IF(N26&gt;=-3,AN26, IF(N26&gt;=-4,AO26, IF(N26&gt;=-5, AP26, AQ26))))))</f>
        <v>17.989999999999998</v>
      </c>
      <c r="CA26" s="54">
        <f>IF(C26&gt;0, IF(BU26 &gt;0, BW26, BY26), IF(BU26&gt;0, BX26, BZ26))</f>
        <v>17.989999999999998</v>
      </c>
      <c r="CB26" s="1">
        <f>BU26/CA26</f>
        <v>0</v>
      </c>
      <c r="CC26" s="42" t="e">
        <f>BS26/BT26</f>
        <v>#DIV/0!</v>
      </c>
      <c r="CD26" s="55">
        <v>338</v>
      </c>
      <c r="CE26" s="55">
        <v>1938</v>
      </c>
      <c r="CF26" s="55">
        <v>0</v>
      </c>
      <c r="CG26" s="6">
        <f>SUM(CD26:CF26)</f>
        <v>2276</v>
      </c>
      <c r="CH26" s="10">
        <f>BP26*$D$171</f>
        <v>0</v>
      </c>
      <c r="CI26" s="1">
        <f>CH26-CG26</f>
        <v>-2276</v>
      </c>
      <c r="CJ26" s="82">
        <f>IF(CI26&gt;1, 1, 0)</f>
        <v>0</v>
      </c>
      <c r="CK26" s="71">
        <f>IF(N26&lt;=0,Q26, IF(N26&lt;=1,R26, IF(N26&lt;=2,S26, IF(N26&lt;=3,T26, IF(N26&lt;=4,U26,V26)))))</f>
        <v>17.690000000000001</v>
      </c>
      <c r="CL26" s="41">
        <f>IF(N26&lt;=0,AE26, IF(N26&lt;=1,AF26, IF(N26&lt;=2,AG26, IF(N26&lt;=3,AH26, IF(N26&lt;=4,AI26,AJ26)))))</f>
        <v>17.72</v>
      </c>
      <c r="CM26" s="70">
        <f>IF(N26&gt;=0,X26, IF(N26&gt;=-1,Y26, IF(N26&gt;=-2,Z26, IF(N26&gt;=-3,AA26, IF(N26&gt;=-4,AB26, AC26)))))</f>
        <v>17.93</v>
      </c>
      <c r="CN26" s="69">
        <f>IF(N26&gt;=0,AL26, IF(N26&gt;=-1,AM26, IF(N26&gt;=-2,AN26, IF(N26&gt;=-3,AO26, IF(N26&gt;=-4,AP26, AQ26)))))</f>
        <v>17.96</v>
      </c>
      <c r="CO26" s="54">
        <f>IF(C26&gt;0, IF(CI26 &gt;0, CK26, CM26), IF(CI26&gt;0, CL26, CN26))</f>
        <v>17.96</v>
      </c>
      <c r="CP26" s="1">
        <f>CI26/CO26</f>
        <v>-126.72605790645879</v>
      </c>
      <c r="CQ26" s="42" t="e">
        <f>CG26/CH26</f>
        <v>#DIV/0!</v>
      </c>
      <c r="CR26" s="11">
        <f>BS26+CG26+CT26</f>
        <v>2276</v>
      </c>
      <c r="CS26" s="47">
        <f>BT26+CH26+CU26</f>
        <v>0</v>
      </c>
      <c r="CT26" s="55">
        <v>0</v>
      </c>
      <c r="CU26" s="10">
        <f>BQ26*$D$174</f>
        <v>0</v>
      </c>
      <c r="CV26" s="30">
        <f>CU26-CT26</f>
        <v>0</v>
      </c>
      <c r="CW26" s="82">
        <f>IF(CV26&gt;0, 1, 0)</f>
        <v>0</v>
      </c>
      <c r="CX26" s="71">
        <f>IF(N26&lt;=0,R26, IF(N26&lt;=1,S26, IF(N26&lt;=2,T26, IF(N26&lt;=3,U26, V26))))</f>
        <v>17.73</v>
      </c>
      <c r="CY26" s="41">
        <f>IF(N26&lt;=0,AF26, IF(N26&lt;=1,AG26, IF(N26&lt;=2,AH26, IF(N26&lt;=3,AI26, AJ26))))</f>
        <v>17.75</v>
      </c>
      <c r="CZ26" s="70">
        <f>IF(N26&gt;=0,Y26, IF(N26&gt;=-1,Z26, IF(N26&gt;=-2,AA26, IF(N26&gt;=-3,AB26,  AC26))))</f>
        <v>17.88</v>
      </c>
      <c r="DA26" s="69">
        <f>IF(N26&gt;=0,AM26, IF(N26&gt;=-1,AN26, IF(N26&gt;=-2,AO26, IF(N26&gt;=-3,AP26, AQ26))))</f>
        <v>17.920000000000002</v>
      </c>
      <c r="DB26" s="54">
        <f>IF(C26&gt;0, IF(CV26 &gt;0, CX26, CZ26), IF(CV26&gt;0, CY26, DA26))</f>
        <v>17.920000000000002</v>
      </c>
      <c r="DC26" s="43">
        <f>CV26/DB26</f>
        <v>0</v>
      </c>
      <c r="DD26" s="44">
        <v>0</v>
      </c>
      <c r="DE26" s="10">
        <f>BQ26*$DD$169</f>
        <v>0</v>
      </c>
      <c r="DF26" s="30">
        <f>DE26-DD26</f>
        <v>0</v>
      </c>
      <c r="DG26" s="34">
        <f>DF26*(DF26&lt;&gt;0)</f>
        <v>0</v>
      </c>
      <c r="DH26" s="21">
        <f>DG26/$DG$166</f>
        <v>0</v>
      </c>
      <c r="DI26" s="79">
        <f>DH26 * $DF$166</f>
        <v>0</v>
      </c>
      <c r="DJ26" s="81">
        <f>DB26</f>
        <v>17.920000000000002</v>
      </c>
      <c r="DK26" s="43">
        <f>DI26/DJ26</f>
        <v>0</v>
      </c>
      <c r="DL26" s="16">
        <f>O26</f>
        <v>0</v>
      </c>
      <c r="DM26" s="53">
        <f>CR26+CT26</f>
        <v>2276</v>
      </c>
      <c r="DN26">
        <f>E26/$E$166</f>
        <v>1.396380400592088E-2</v>
      </c>
      <c r="DO26">
        <f>MAX(0,K26)</f>
        <v>1.23182162645443E-2</v>
      </c>
      <c r="DP26">
        <f>DO26/$DO$166</f>
        <v>1.322148560995021E-4</v>
      </c>
      <c r="DQ26">
        <f>DN26*DP26*BF26</f>
        <v>0</v>
      </c>
      <c r="DR26">
        <f>DQ26/$DQ$166</f>
        <v>0</v>
      </c>
      <c r="DS26" s="1">
        <f>$DS$168*DR26</f>
        <v>0</v>
      </c>
      <c r="DT26" s="55">
        <v>0</v>
      </c>
      <c r="DU26" s="1">
        <f>DS26-DT26</f>
        <v>0</v>
      </c>
      <c r="DV26" t="e">
        <f>DT26/DS26</f>
        <v>#DIV/0!</v>
      </c>
      <c r="DW26" s="86">
        <f>AR26</f>
        <v>17.78</v>
      </c>
    </row>
    <row r="27" spans="1:127" x14ac:dyDescent="0.2">
      <c r="A27" s="26" t="s">
        <v>208</v>
      </c>
      <c r="B27">
        <v>1</v>
      </c>
      <c r="C27">
        <v>1</v>
      </c>
      <c r="D27">
        <v>0.98681582101478205</v>
      </c>
      <c r="E27">
        <v>1.31841789852177E-2</v>
      </c>
      <c r="F27">
        <v>0.99083665338645399</v>
      </c>
      <c r="G27">
        <v>0.54241537818637697</v>
      </c>
      <c r="H27">
        <v>0.90221479314667696</v>
      </c>
      <c r="I27">
        <v>0.69955355637006</v>
      </c>
      <c r="J27">
        <v>0.83255228343828502</v>
      </c>
      <c r="K27">
        <v>0.145742540500538</v>
      </c>
      <c r="L27">
        <v>-0.99617397733699597</v>
      </c>
      <c r="M27">
        <f>HARMEAN(D27,F27, I27)</f>
        <v>0.8690383702018567</v>
      </c>
      <c r="N27">
        <f>MAX(MIN(0.6*TAN(3*(1-M27) - 1.5), 5), -5)</f>
        <v>-1.1998991852106042</v>
      </c>
      <c r="O27" s="73">
        <v>-1</v>
      </c>
      <c r="P27">
        <v>0.76</v>
      </c>
      <c r="Q27">
        <v>0.77</v>
      </c>
      <c r="R27">
        <v>0.78</v>
      </c>
      <c r="S27">
        <v>0.79</v>
      </c>
      <c r="T27">
        <v>0.8</v>
      </c>
      <c r="U27">
        <v>0.8</v>
      </c>
      <c r="V27">
        <v>0.82</v>
      </c>
      <c r="W27">
        <v>0.88</v>
      </c>
      <c r="X27">
        <v>0.86</v>
      </c>
      <c r="Y27">
        <v>0.85</v>
      </c>
      <c r="Z27">
        <v>0.84</v>
      </c>
      <c r="AA27">
        <v>0.83</v>
      </c>
      <c r="AB27">
        <v>0.82</v>
      </c>
      <c r="AC27">
        <v>0.8</v>
      </c>
      <c r="AD27">
        <v>0.72</v>
      </c>
      <c r="AE27">
        <v>0.74</v>
      </c>
      <c r="AF27">
        <v>0.76</v>
      </c>
      <c r="AG27">
        <v>0.77</v>
      </c>
      <c r="AH27">
        <v>0.78</v>
      </c>
      <c r="AI27">
        <v>0.8</v>
      </c>
      <c r="AJ27">
        <v>0.82</v>
      </c>
      <c r="AK27">
        <v>0.83</v>
      </c>
      <c r="AL27">
        <v>0.82</v>
      </c>
      <c r="AM27">
        <v>0.82</v>
      </c>
      <c r="AN27">
        <v>0.82</v>
      </c>
      <c r="AO27">
        <v>0.81</v>
      </c>
      <c r="AP27">
        <v>0.81</v>
      </c>
      <c r="AQ27">
        <v>0.8</v>
      </c>
      <c r="AR27">
        <v>0.8</v>
      </c>
      <c r="AS27" s="77">
        <f>0.5 * (D27-MAX($D$3:$D$165))/(MIN($D$3:$D$165)-MAX($D$3:$D$165)) + 0.75</f>
        <v>0.75641282565130252</v>
      </c>
      <c r="AT27" s="17">
        <f>AZ27^N27</f>
        <v>0.9500320222680696</v>
      </c>
      <c r="AU27" s="17">
        <f>(AT27+AV27)/2</f>
        <v>0.92271773420752656</v>
      </c>
      <c r="AV27" s="17">
        <f>BD27^N27</f>
        <v>0.89540344614698342</v>
      </c>
      <c r="AW27" s="17">
        <f>PERCENTILE($K$2:$K$165, 0.05)</f>
        <v>0.10209699944022725</v>
      </c>
      <c r="AX27" s="17">
        <f>PERCENTILE($K$2:$K$165, 0.95)</f>
        <v>0.97531004798855347</v>
      </c>
      <c r="AY27" s="17">
        <f>MIN(MAX(K27,AW27), AX27)</f>
        <v>0.145742540500538</v>
      </c>
      <c r="AZ27" s="17">
        <f>AY27-$AY$166+1</f>
        <v>1.0436455410603107</v>
      </c>
      <c r="BA27" s="17">
        <f>PERCENTILE($L$2:$L$165, 0.02)</f>
        <v>-1.0926211824473815</v>
      </c>
      <c r="BB27" s="17">
        <f>PERCENTILE($L$2:$L$165, 0.98)</f>
        <v>1.870769289934499</v>
      </c>
      <c r="BC27" s="17">
        <f>MIN(MAX(L27,BA27), BB27)</f>
        <v>-0.99617397733699597</v>
      </c>
      <c r="BD27" s="17">
        <f>BC27-$BC$166 + 1</f>
        <v>1.0964472051103855</v>
      </c>
      <c r="BE27" s="1">
        <v>0</v>
      </c>
      <c r="BF27" s="49">
        <v>0</v>
      </c>
      <c r="BG27" s="49">
        <v>0</v>
      </c>
      <c r="BH27" s="16">
        <v>1</v>
      </c>
      <c r="BI27" s="12">
        <f>(AZ27^4)*AV27*BE27</f>
        <v>0</v>
      </c>
      <c r="BJ27" s="12">
        <f>(BD27^4) *AT27*BF27</f>
        <v>0</v>
      </c>
      <c r="BK27" s="12">
        <f>(BD27^4)*AU27*BG27*BH27</f>
        <v>0</v>
      </c>
      <c r="BL27" s="12">
        <f>MIN(BI27, 0.05*BI$166)</f>
        <v>0</v>
      </c>
      <c r="BM27" s="12">
        <f>MIN(BJ27, 0.05*BJ$166)</f>
        <v>0</v>
      </c>
      <c r="BN27" s="12">
        <f>MIN(BK27, 0.05*BK$166)</f>
        <v>0</v>
      </c>
      <c r="BO27" s="9">
        <f>BL27/$BL$166</f>
        <v>0</v>
      </c>
      <c r="BP27" s="9">
        <f>BM27/$BM$166</f>
        <v>0</v>
      </c>
      <c r="BQ27" s="45">
        <f>BN27/$BN$166</f>
        <v>0</v>
      </c>
      <c r="BR27" s="85">
        <f>N27</f>
        <v>-1.1998991852106042</v>
      </c>
      <c r="BS27" s="55">
        <v>0</v>
      </c>
      <c r="BT27" s="10">
        <f>$D$172*BO27</f>
        <v>0</v>
      </c>
      <c r="BU27" s="14">
        <f>BT27-BS27</f>
        <v>0</v>
      </c>
      <c r="BV27" s="1">
        <f>IF(BU27&gt;1, 1, 0)</f>
        <v>0</v>
      </c>
      <c r="BW27" s="71">
        <f>IF(N27&lt;=0,P27, IF(N27&lt;=1,Q27, IF(N27&lt;=2,R27, IF(N27&lt;=3,S27, IF(N27&lt;=4,T27, IF(N27&lt;=5, U27, V27))))))</f>
        <v>0.76</v>
      </c>
      <c r="BX27" s="41">
        <f>IF(N27&lt;=0,AD27, IF(N27&lt;=1,AE27, IF(N27&lt;=2,AF27, IF(N27&lt;=3,AG27, IF(N27&lt;=4,AH27, IF(N27&lt;=5, AI27, AJ27))))))</f>
        <v>0.72</v>
      </c>
      <c r="BY27" s="70">
        <f>IF(N27&gt;=0,W27, IF(N27&gt;=-1,X27, IF(N27&gt;=-2,Y27, IF(N27&gt;=-3,Z27, IF(N27&gt;=-4,AA27, IF(N27&gt;=-5, AB27, AC27))))))</f>
        <v>0.85</v>
      </c>
      <c r="BZ27" s="69">
        <f>IF(N27&gt;=0,AK27, IF(N27&gt;=-1,AL27, IF(N27&gt;=-2,AM27, IF(N27&gt;=-3,AN27, IF(N27&gt;=-4,AO27, IF(N27&gt;=-5, AP27, AQ27))))))</f>
        <v>0.82</v>
      </c>
      <c r="CA27" s="54">
        <f>IF(C27&gt;0, IF(BU27 &gt;0, BW27, BY27), IF(BU27&gt;0, BX27, BZ27))</f>
        <v>0.85</v>
      </c>
      <c r="CB27" s="1">
        <f>BU27/CA27</f>
        <v>0</v>
      </c>
      <c r="CC27" s="42" t="e">
        <f>BS27/BT27</f>
        <v>#DIV/0!</v>
      </c>
      <c r="CD27" s="55">
        <v>0</v>
      </c>
      <c r="CE27" s="55">
        <v>1</v>
      </c>
      <c r="CF27" s="55">
        <v>0</v>
      </c>
      <c r="CG27" s="6">
        <f>SUM(CD27:CF27)</f>
        <v>1</v>
      </c>
      <c r="CH27" s="10">
        <f>BP27*$D$171</f>
        <v>0</v>
      </c>
      <c r="CI27" s="1">
        <f>CH27-CG27</f>
        <v>-1</v>
      </c>
      <c r="CJ27" s="82">
        <f>IF(CI27&gt;1, 1, 0)</f>
        <v>0</v>
      </c>
      <c r="CK27" s="71">
        <f>IF(N27&lt;=0,Q27, IF(N27&lt;=1,R27, IF(N27&lt;=2,S27, IF(N27&lt;=3,T27, IF(N27&lt;=4,U27,V27)))))</f>
        <v>0.77</v>
      </c>
      <c r="CL27" s="41">
        <f>IF(N27&lt;=0,AE27, IF(N27&lt;=1,AF27, IF(N27&lt;=2,AG27, IF(N27&lt;=3,AH27, IF(N27&lt;=4,AI27,AJ27)))))</f>
        <v>0.74</v>
      </c>
      <c r="CM27" s="70">
        <f>IF(N27&gt;=0,X27, IF(N27&gt;=-1,Y27, IF(N27&gt;=-2,Z27, IF(N27&gt;=-3,AA27, IF(N27&gt;=-4,AB27, AC27)))))</f>
        <v>0.84</v>
      </c>
      <c r="CN27" s="69">
        <f>IF(N27&gt;=0,AL27, IF(N27&gt;=-1,AM27, IF(N27&gt;=-2,AN27, IF(N27&gt;=-3,AO27, IF(N27&gt;=-4,AP27, AQ27)))))</f>
        <v>0.82</v>
      </c>
      <c r="CO27" s="54">
        <f>IF(C27&gt;0, IF(CI27 &gt;0, CK27, CM27), IF(CI27&gt;0, CL27, CN27))</f>
        <v>0.84</v>
      </c>
      <c r="CP27" s="1">
        <f>CI27/CO27</f>
        <v>-1.1904761904761905</v>
      </c>
      <c r="CQ27" s="42" t="e">
        <f>CG27/CH27</f>
        <v>#DIV/0!</v>
      </c>
      <c r="CR27" s="11">
        <f>BS27+CG27+CT27</f>
        <v>1</v>
      </c>
      <c r="CS27" s="47">
        <f>BT27+CH27+CU27</f>
        <v>0</v>
      </c>
      <c r="CT27" s="55">
        <v>0</v>
      </c>
      <c r="CU27" s="10">
        <f>BQ27*$D$174</f>
        <v>0</v>
      </c>
      <c r="CV27" s="30">
        <f>CU27-CT27</f>
        <v>0</v>
      </c>
      <c r="CW27" s="82">
        <f>IF(CV27&gt;0, 1, 0)</f>
        <v>0</v>
      </c>
      <c r="CX27" s="71">
        <f>IF(N27&lt;=0,R27, IF(N27&lt;=1,S27, IF(N27&lt;=2,T27, IF(N27&lt;=3,U27, V27))))</f>
        <v>0.78</v>
      </c>
      <c r="CY27" s="41">
        <f>IF(N27&lt;=0,AF27, IF(N27&lt;=1,AG27, IF(N27&lt;=2,AH27, IF(N27&lt;=3,AI27, AJ27))))</f>
        <v>0.76</v>
      </c>
      <c r="CZ27" s="70">
        <f>IF(N27&gt;=0,Y27, IF(N27&gt;=-1,Z27, IF(N27&gt;=-2,AA27, IF(N27&gt;=-3,AB27,  AC27))))</f>
        <v>0.83</v>
      </c>
      <c r="DA27" s="69">
        <f>IF(N27&gt;=0,AM27, IF(N27&gt;=-1,AN27, IF(N27&gt;=-2,AO27, IF(N27&gt;=-3,AP27, AQ27))))</f>
        <v>0.81</v>
      </c>
      <c r="DB27" s="54">
        <f>IF(C27&gt;0, IF(CV27 &gt;0, CX27, CZ27), IF(CV27&gt;0, CY27, DA27))</f>
        <v>0.83</v>
      </c>
      <c r="DC27" s="43">
        <f>CV27/DB27</f>
        <v>0</v>
      </c>
      <c r="DD27" s="44">
        <v>0</v>
      </c>
      <c r="DE27" s="10">
        <f>BQ27*$DD$169</f>
        <v>0</v>
      </c>
      <c r="DF27" s="30">
        <f>DE27-DD27</f>
        <v>0</v>
      </c>
      <c r="DG27" s="34">
        <f>DF27*(DF27&lt;&gt;0)</f>
        <v>0</v>
      </c>
      <c r="DH27" s="21">
        <f>DG27/$DG$166</f>
        <v>0</v>
      </c>
      <c r="DI27" s="79">
        <f>DH27 * $DF$166</f>
        <v>0</v>
      </c>
      <c r="DJ27" s="81">
        <f>DB27</f>
        <v>0.83</v>
      </c>
      <c r="DK27" s="43">
        <f>DI27/DJ27</f>
        <v>0</v>
      </c>
      <c r="DL27" s="16">
        <f>O27</f>
        <v>-1</v>
      </c>
      <c r="DM27" s="53">
        <f>CR27+CT27</f>
        <v>1</v>
      </c>
      <c r="DN27">
        <f>E27/$E$166</f>
        <v>2.4445916827341548E-4</v>
      </c>
      <c r="DO27">
        <f>MAX(0,K27)</f>
        <v>0.145742540500538</v>
      </c>
      <c r="DP27">
        <f>DO27/$DO$166</f>
        <v>1.5642953984594081E-3</v>
      </c>
      <c r="DQ27">
        <f>DN27*DP27*BF27</f>
        <v>0</v>
      </c>
      <c r="DR27">
        <f>DQ27/$DQ$166</f>
        <v>0</v>
      </c>
      <c r="DS27" s="1">
        <f>$DS$168*DR27</f>
        <v>0</v>
      </c>
      <c r="DT27" s="55">
        <v>0</v>
      </c>
      <c r="DU27" s="1">
        <f>DS27-DT27</f>
        <v>0</v>
      </c>
      <c r="DV27" t="e">
        <f>DT27/DS27</f>
        <v>#DIV/0!</v>
      </c>
      <c r="DW27" s="86">
        <f>AR27</f>
        <v>0.8</v>
      </c>
    </row>
    <row r="28" spans="1:127" x14ac:dyDescent="0.2">
      <c r="A28" s="26" t="s">
        <v>212</v>
      </c>
      <c r="B28">
        <v>1</v>
      </c>
      <c r="C28">
        <v>1</v>
      </c>
      <c r="D28">
        <v>0.75789053136236495</v>
      </c>
      <c r="E28">
        <v>0.242109468637634</v>
      </c>
      <c r="F28">
        <v>0.76479936432260598</v>
      </c>
      <c r="G28">
        <v>0.82908483075637196</v>
      </c>
      <c r="H28">
        <v>0.89511073965733301</v>
      </c>
      <c r="I28">
        <v>0.86146545844683298</v>
      </c>
      <c r="J28">
        <v>0.69472046160260104</v>
      </c>
      <c r="K28">
        <v>0.24048868818531</v>
      </c>
      <c r="L28">
        <v>0.69982340341634597</v>
      </c>
      <c r="M28">
        <f>HARMEAN(D28,F28, I28)</f>
        <v>0.79201712601089713</v>
      </c>
      <c r="N28">
        <f>MAX(MIN(0.6*TAN(3*(1-M28) - 1.5), 5), -5)</f>
        <v>-0.71999023144232244</v>
      </c>
      <c r="O28" s="73">
        <v>0</v>
      </c>
      <c r="P28">
        <v>6.32</v>
      </c>
      <c r="Q28">
        <v>6.36</v>
      </c>
      <c r="R28">
        <v>6.38</v>
      </c>
      <c r="S28">
        <v>6.42</v>
      </c>
      <c r="T28">
        <v>6.43</v>
      </c>
      <c r="U28">
        <v>6.45</v>
      </c>
      <c r="V28">
        <v>6.48</v>
      </c>
      <c r="W28">
        <v>6.63</v>
      </c>
      <c r="X28">
        <v>6.61</v>
      </c>
      <c r="Y28">
        <v>6.59</v>
      </c>
      <c r="Z28">
        <v>6.55</v>
      </c>
      <c r="AA28">
        <v>6.5</v>
      </c>
      <c r="AB28">
        <v>6.48</v>
      </c>
      <c r="AC28">
        <v>6.44</v>
      </c>
      <c r="AD28">
        <v>6.31</v>
      </c>
      <c r="AE28">
        <v>6.33</v>
      </c>
      <c r="AF28">
        <v>6.39</v>
      </c>
      <c r="AG28">
        <v>6.47</v>
      </c>
      <c r="AH28">
        <v>6.52</v>
      </c>
      <c r="AI28">
        <v>6.56</v>
      </c>
      <c r="AJ28">
        <v>6.6</v>
      </c>
      <c r="AK28">
        <v>6.76</v>
      </c>
      <c r="AL28">
        <v>6.68</v>
      </c>
      <c r="AM28">
        <v>6.67</v>
      </c>
      <c r="AN28">
        <v>6.6</v>
      </c>
      <c r="AO28">
        <v>6.56</v>
      </c>
      <c r="AP28">
        <v>6.5</v>
      </c>
      <c r="AQ28">
        <v>6.46</v>
      </c>
      <c r="AR28">
        <v>6.48</v>
      </c>
      <c r="AS28" s="77">
        <f>0.5 * (D28-MAX($D$3:$D$165))/(MIN($D$3:$D$165)-MAX($D$3:$D$165)) + 0.75</f>
        <v>0.87124248496993983</v>
      </c>
      <c r="AT28" s="17">
        <f>AZ28^N28</f>
        <v>0.91089960575935436</v>
      </c>
      <c r="AU28" s="17">
        <f>(AT28+AV28)/2</f>
        <v>0.69415697900863904</v>
      </c>
      <c r="AV28" s="17">
        <f>BD28^N28</f>
        <v>0.47741435225792378</v>
      </c>
      <c r="AW28" s="17">
        <f>PERCENTILE($K$2:$K$165, 0.05)</f>
        <v>0.10209699944022725</v>
      </c>
      <c r="AX28" s="17">
        <f>PERCENTILE($K$2:$K$165, 0.95)</f>
        <v>0.97531004798855347</v>
      </c>
      <c r="AY28" s="17">
        <f>MIN(MAX(K28,AW28), AX28)</f>
        <v>0.24048868818531</v>
      </c>
      <c r="AZ28" s="17">
        <f>AY28-$AY$166+1</f>
        <v>1.1383916887450827</v>
      </c>
      <c r="BA28" s="17">
        <f>PERCENTILE($L$2:$L$165, 0.02)</f>
        <v>-1.0926211824473815</v>
      </c>
      <c r="BB28" s="17">
        <f>PERCENTILE($L$2:$L$165, 0.98)</f>
        <v>1.870769289934499</v>
      </c>
      <c r="BC28" s="17">
        <f>MIN(MAX(L28,BA28), BB28)</f>
        <v>0.69982340341634597</v>
      </c>
      <c r="BD28" s="17">
        <f>BC28-$BC$166 + 1</f>
        <v>2.7924445858637275</v>
      </c>
      <c r="BE28" s="1">
        <v>0</v>
      </c>
      <c r="BF28" s="87">
        <v>0.19</v>
      </c>
      <c r="BG28" s="88">
        <v>0.41</v>
      </c>
      <c r="BH28" s="16">
        <v>1</v>
      </c>
      <c r="BI28" s="12">
        <f>(AZ28^4)*AV28*BE28</f>
        <v>0</v>
      </c>
      <c r="BJ28" s="12">
        <f>(BD28^4) *AT28*BF28</f>
        <v>10.523552438083502</v>
      </c>
      <c r="BK28" s="12">
        <f>(BD28^4)*AU28*BG28*BH28</f>
        <v>17.305326816741211</v>
      </c>
      <c r="BL28" s="12">
        <f>MIN(BI28, 0.05*BI$166)</f>
        <v>0</v>
      </c>
      <c r="BM28" s="12">
        <f>MIN(BJ28, 0.05*BJ$166)</f>
        <v>10.523552438083502</v>
      </c>
      <c r="BN28" s="12">
        <f>MIN(BK28, 0.05*BK$166)</f>
        <v>17.305326816741211</v>
      </c>
      <c r="BO28" s="9">
        <f>BL28/$BL$166</f>
        <v>0</v>
      </c>
      <c r="BP28" s="9">
        <f>BM28/$BM$166</f>
        <v>2.1258941876506109E-3</v>
      </c>
      <c r="BQ28" s="45">
        <f>BN28/$BN$166</f>
        <v>2.5598607429104226E-3</v>
      </c>
      <c r="BR28" s="85">
        <f>N28</f>
        <v>-0.71999023144232244</v>
      </c>
      <c r="BS28" s="55">
        <v>0</v>
      </c>
      <c r="BT28" s="10">
        <f>$D$172*BO28</f>
        <v>0</v>
      </c>
      <c r="BU28" s="14">
        <f>BT28-BS28</f>
        <v>0</v>
      </c>
      <c r="BV28" s="1">
        <f>IF(BU28&gt;1, 1, 0)</f>
        <v>0</v>
      </c>
      <c r="BW28" s="71">
        <f>IF(N28&lt;=0,P28, IF(N28&lt;=1,Q28, IF(N28&lt;=2,R28, IF(N28&lt;=3,S28, IF(N28&lt;=4,T28, IF(N28&lt;=5, U28, V28))))))</f>
        <v>6.32</v>
      </c>
      <c r="BX28" s="41">
        <f>IF(N28&lt;=0,AD28, IF(N28&lt;=1,AE28, IF(N28&lt;=2,AF28, IF(N28&lt;=3,AG28, IF(N28&lt;=4,AH28, IF(N28&lt;=5, AI28, AJ28))))))</f>
        <v>6.31</v>
      </c>
      <c r="BY28" s="70">
        <f>IF(N28&gt;=0,W28, IF(N28&gt;=-1,X28, IF(N28&gt;=-2,Y28, IF(N28&gt;=-3,Z28, IF(N28&gt;=-4,AA28, IF(N28&gt;=-5, AB28, AC28))))))</f>
        <v>6.61</v>
      </c>
      <c r="BZ28" s="69">
        <f>IF(N28&gt;=0,AK28, IF(N28&gt;=-1,AL28, IF(N28&gt;=-2,AM28, IF(N28&gt;=-3,AN28, IF(N28&gt;=-4,AO28, IF(N28&gt;=-5, AP28, AQ28))))))</f>
        <v>6.68</v>
      </c>
      <c r="CA28" s="54">
        <f>IF(C28&gt;0, IF(BU28 &gt;0, BW28, BY28), IF(BU28&gt;0, BX28, BZ28))</f>
        <v>6.61</v>
      </c>
      <c r="CB28" s="1">
        <f>BU28/CA28</f>
        <v>0</v>
      </c>
      <c r="CC28" s="42" t="e">
        <f>BS28/BT28</f>
        <v>#DIV/0!</v>
      </c>
      <c r="CD28" s="55">
        <v>0</v>
      </c>
      <c r="CE28" s="55">
        <v>58</v>
      </c>
      <c r="CF28" s="55">
        <v>0</v>
      </c>
      <c r="CG28" s="6">
        <f>SUM(CD28:CF28)</f>
        <v>58</v>
      </c>
      <c r="CH28" s="10">
        <f>BP28*$D$171</f>
        <v>270.00893640152202</v>
      </c>
      <c r="CI28" s="1">
        <f>CH28-CG28</f>
        <v>212.00893640152202</v>
      </c>
      <c r="CJ28" s="82">
        <f>IF(CI28&gt;1, 1, 0)</f>
        <v>1</v>
      </c>
      <c r="CK28" s="71">
        <f>IF(N28&lt;=0,Q28, IF(N28&lt;=1,R28, IF(N28&lt;=2,S28, IF(N28&lt;=3,T28, IF(N28&lt;=4,U28,V28)))))</f>
        <v>6.36</v>
      </c>
      <c r="CL28" s="41">
        <f>IF(N28&lt;=0,AE28, IF(N28&lt;=1,AF28, IF(N28&lt;=2,AG28, IF(N28&lt;=3,AH28, IF(N28&lt;=4,AI28,AJ28)))))</f>
        <v>6.33</v>
      </c>
      <c r="CM28" s="70">
        <f>IF(N28&gt;=0,X28, IF(N28&gt;=-1,Y28, IF(N28&gt;=-2,Z28, IF(N28&gt;=-3,AA28, IF(N28&gt;=-4,AB28, AC28)))))</f>
        <v>6.59</v>
      </c>
      <c r="CN28" s="69">
        <f>IF(N28&gt;=0,AL28, IF(N28&gt;=-1,AM28, IF(N28&gt;=-2,AN28, IF(N28&gt;=-3,AO28, IF(N28&gt;=-4,AP28, AQ28)))))</f>
        <v>6.67</v>
      </c>
      <c r="CO28" s="54">
        <f>IF(C28&gt;0, IF(CI28 &gt;0, CK28, CM28), IF(CI28&gt;0, CL28, CN28))</f>
        <v>6.36</v>
      </c>
      <c r="CP28" s="1">
        <f>CI28/CO28</f>
        <v>33.334738427912264</v>
      </c>
      <c r="CQ28" s="42">
        <f>CG28/CH28</f>
        <v>0.21480770515591371</v>
      </c>
      <c r="CR28" s="11">
        <f>BS28+CG28+CT28</f>
        <v>64</v>
      </c>
      <c r="CS28" s="47">
        <f>BT28+CH28+CU28</f>
        <v>286.75156223832602</v>
      </c>
      <c r="CT28" s="55">
        <v>6</v>
      </c>
      <c r="CU28" s="10">
        <f>BQ28*$D$174</f>
        <v>16.742625836804013</v>
      </c>
      <c r="CV28" s="30">
        <f>CU28-CT28</f>
        <v>10.742625836804013</v>
      </c>
      <c r="CW28" s="82">
        <f>IF(CV28&gt;0, 1, 0)</f>
        <v>1</v>
      </c>
      <c r="CX28" s="71">
        <f>IF(N28&lt;=0,R28, IF(N28&lt;=1,S28, IF(N28&lt;=2,T28, IF(N28&lt;=3,U28, V28))))</f>
        <v>6.38</v>
      </c>
      <c r="CY28" s="41">
        <f>IF(N28&lt;=0,AF28, IF(N28&lt;=1,AG28, IF(N28&lt;=2,AH28, IF(N28&lt;=3,AI28, AJ28))))</f>
        <v>6.39</v>
      </c>
      <c r="CZ28" s="70">
        <f>IF(N28&gt;=0,Y28, IF(N28&gt;=-1,Z28, IF(N28&gt;=-2,AA28, IF(N28&gt;=-3,AB28,  AC28))))</f>
        <v>6.55</v>
      </c>
      <c r="DA28" s="69">
        <f>IF(N28&gt;=0,AM28, IF(N28&gt;=-1,AN28, IF(N28&gt;=-2,AO28, IF(N28&gt;=-3,AP28, AQ28))))</f>
        <v>6.6</v>
      </c>
      <c r="DB28" s="54">
        <f>IF(C28&gt;0, IF(CV28 &gt;0, CX28, CZ28), IF(CV28&gt;0, CY28, DA28))</f>
        <v>6.38</v>
      </c>
      <c r="DC28" s="43">
        <f>CV28/DB28</f>
        <v>1.6837971531040774</v>
      </c>
      <c r="DD28" s="44">
        <v>0</v>
      </c>
      <c r="DE28" s="10">
        <f>BQ28*$DD$169</f>
        <v>10.068761696747396</v>
      </c>
      <c r="DF28" s="30">
        <f>DE28-DD28</f>
        <v>10.068761696747396</v>
      </c>
      <c r="DG28" s="34">
        <f>DF28*(DF28&lt;&gt;0)</f>
        <v>10.068761696747396</v>
      </c>
      <c r="DH28" s="21">
        <f>DG28/$DG$166</f>
        <v>2.5598607429104209E-3</v>
      </c>
      <c r="DI28" s="79">
        <f>DH28 * $DF$166</f>
        <v>10.068761696747396</v>
      </c>
      <c r="DJ28" s="81">
        <f>DB28</f>
        <v>6.38</v>
      </c>
      <c r="DK28" s="43">
        <f>DI28/DJ28</f>
        <v>1.5781758145372093</v>
      </c>
      <c r="DL28" s="16">
        <f>O28</f>
        <v>0</v>
      </c>
      <c r="DM28" s="53">
        <f>CR28+CT28</f>
        <v>70</v>
      </c>
      <c r="DN28">
        <f>E28/$E$166</f>
        <v>4.4891592719299902E-3</v>
      </c>
      <c r="DO28">
        <f>MAX(0,K28)</f>
        <v>0.24048868818531</v>
      </c>
      <c r="DP28">
        <f>DO28/$DO$166</f>
        <v>2.581232267653734E-3</v>
      </c>
      <c r="DQ28">
        <f>DN28*DP28*BF28</f>
        <v>2.2016369257951003E-6</v>
      </c>
      <c r="DR28">
        <f>DQ28/$DQ$166</f>
        <v>5.9418232924880732E-4</v>
      </c>
      <c r="DS28" s="1">
        <f>$DS$168*DR28</f>
        <v>48.351137782811776</v>
      </c>
      <c r="DT28" s="55">
        <v>0</v>
      </c>
      <c r="DU28" s="1">
        <f>DS28-DT28</f>
        <v>48.351137782811776</v>
      </c>
      <c r="DV28">
        <f>DT28/DS28</f>
        <v>0</v>
      </c>
      <c r="DW28" s="86">
        <f>AR28</f>
        <v>6.48</v>
      </c>
    </row>
    <row r="29" spans="1:127" x14ac:dyDescent="0.2">
      <c r="A29" s="26" t="s">
        <v>316</v>
      </c>
      <c r="B29">
        <v>1</v>
      </c>
      <c r="C29">
        <v>1</v>
      </c>
      <c r="D29">
        <v>0.86815821014782202</v>
      </c>
      <c r="E29">
        <v>0.13184178985217701</v>
      </c>
      <c r="F29">
        <v>0.95669447755264203</v>
      </c>
      <c r="G29">
        <v>0.38675302966987002</v>
      </c>
      <c r="H29">
        <v>0.67321353949017904</v>
      </c>
      <c r="I29">
        <v>0.51026206601373303</v>
      </c>
      <c r="J29">
        <v>0.55005306326875203</v>
      </c>
      <c r="K29">
        <v>0.173683591992665</v>
      </c>
      <c r="L29">
        <v>-3.07285330519864E-2</v>
      </c>
      <c r="M29">
        <f>HARMEAN(D29,F29, I29)</f>
        <v>0.72169045839432699</v>
      </c>
      <c r="N29">
        <f>MAX(MIN(0.6*TAN(3*(1-M29) - 1.5), 5), -5)</f>
        <v>-0.47055789262181008</v>
      </c>
      <c r="O29" s="73">
        <v>0</v>
      </c>
      <c r="P29">
        <v>5.47</v>
      </c>
      <c r="Q29">
        <v>5.48</v>
      </c>
      <c r="R29">
        <v>5.49</v>
      </c>
      <c r="S29">
        <v>5.52</v>
      </c>
      <c r="T29">
        <v>5.58</v>
      </c>
      <c r="U29">
        <v>5.65</v>
      </c>
      <c r="V29">
        <v>5.67</v>
      </c>
      <c r="W29">
        <v>5.87</v>
      </c>
      <c r="X29">
        <v>5.79</v>
      </c>
      <c r="Y29">
        <v>5.77</v>
      </c>
      <c r="Z29">
        <v>5.72</v>
      </c>
      <c r="AA29">
        <v>5.69</v>
      </c>
      <c r="AB29">
        <v>5.67</v>
      </c>
      <c r="AC29">
        <v>5.48</v>
      </c>
      <c r="AD29">
        <v>5.41</v>
      </c>
      <c r="AE29">
        <v>5.45</v>
      </c>
      <c r="AF29">
        <v>5.48</v>
      </c>
      <c r="AG29">
        <v>5.52</v>
      </c>
      <c r="AH29">
        <v>5.55</v>
      </c>
      <c r="AI29">
        <v>5.62</v>
      </c>
      <c r="AJ29">
        <v>5.67</v>
      </c>
      <c r="AK29">
        <v>5.81</v>
      </c>
      <c r="AL29">
        <v>5.77</v>
      </c>
      <c r="AM29">
        <v>5.72</v>
      </c>
      <c r="AN29">
        <v>5.68</v>
      </c>
      <c r="AO29">
        <v>5.66</v>
      </c>
      <c r="AP29">
        <v>5.63</v>
      </c>
      <c r="AQ29">
        <v>5.59</v>
      </c>
      <c r="AR29">
        <v>5.62</v>
      </c>
      <c r="AS29" s="77">
        <f>0.5 * (D29-MAX($D$3:$D$165))/(MIN($D$3:$D$165)-MAX($D$3:$D$165)) + 0.75</f>
        <v>0.81593186372745508</v>
      </c>
      <c r="AT29" s="17">
        <f>AZ29^N29</f>
        <v>0.96798901880780241</v>
      </c>
      <c r="AU29" s="17">
        <f>(AT29+AV29)/2</f>
        <v>0.83969923422044501</v>
      </c>
      <c r="AV29" s="17">
        <f>BD29^N29</f>
        <v>0.7114094496330875</v>
      </c>
      <c r="AW29" s="17">
        <f>PERCENTILE($K$2:$K$165, 0.05)</f>
        <v>0.10209699944022725</v>
      </c>
      <c r="AX29" s="17">
        <f>PERCENTILE($K$2:$K$165, 0.95)</f>
        <v>0.97531004798855347</v>
      </c>
      <c r="AY29" s="17">
        <f>MIN(MAX(K29,AW29), AX29)</f>
        <v>0.173683591992665</v>
      </c>
      <c r="AZ29" s="17">
        <f>AY29-$AY$166+1</f>
        <v>1.0715865925524377</v>
      </c>
      <c r="BA29" s="17">
        <f>PERCENTILE($L$2:$L$165, 0.02)</f>
        <v>-1.0926211824473815</v>
      </c>
      <c r="BB29" s="17">
        <f>PERCENTILE($L$2:$L$165, 0.98)</f>
        <v>1.870769289934499</v>
      </c>
      <c r="BC29" s="17">
        <f>MIN(MAX(L29,BA29), BB29)</f>
        <v>-3.07285330519864E-2</v>
      </c>
      <c r="BD29" s="17">
        <f>BC29-$BC$166 + 1</f>
        <v>2.0618926493953951</v>
      </c>
      <c r="BE29" s="1">
        <v>0</v>
      </c>
      <c r="BF29" s="50">
        <v>0.4</v>
      </c>
      <c r="BG29" s="15">
        <v>1</v>
      </c>
      <c r="BH29" s="16">
        <v>1</v>
      </c>
      <c r="BI29" s="12">
        <f>(AZ29^4)*AV29*BE29</f>
        <v>0</v>
      </c>
      <c r="BJ29" s="12">
        <f>(BD29^4) *AT29*BF29</f>
        <v>6.9983333196406781</v>
      </c>
      <c r="BK29" s="12">
        <f>(BD29^4)*AU29*BG29*BH29</f>
        <v>15.177070749623091</v>
      </c>
      <c r="BL29" s="12">
        <f>MIN(BI29, 0.05*BI$166)</f>
        <v>0</v>
      </c>
      <c r="BM29" s="12">
        <f>MIN(BJ29, 0.05*BJ$166)</f>
        <v>6.9983333196406781</v>
      </c>
      <c r="BN29" s="12">
        <f>MIN(BK29, 0.05*BK$166)</f>
        <v>15.177070749623091</v>
      </c>
      <c r="BO29" s="9">
        <f>BL29/$BL$166</f>
        <v>0</v>
      </c>
      <c r="BP29" s="9">
        <f>BM29/$BM$166</f>
        <v>1.4137541685662165E-3</v>
      </c>
      <c r="BQ29" s="45">
        <f>BN29/$BN$166</f>
        <v>2.2450421200222283E-3</v>
      </c>
      <c r="BR29" s="85">
        <f>N29</f>
        <v>-0.47055789262181008</v>
      </c>
      <c r="BS29" s="55">
        <v>0</v>
      </c>
      <c r="BT29" s="10">
        <f>$D$172*BO29</f>
        <v>0</v>
      </c>
      <c r="BU29" s="14">
        <f>BT29-BS29</f>
        <v>0</v>
      </c>
      <c r="BV29" s="1">
        <f>IF(BU29&gt;1, 1, 0)</f>
        <v>0</v>
      </c>
      <c r="BW29" s="71">
        <f>IF(N29&lt;=0,P29, IF(N29&lt;=1,Q29, IF(N29&lt;=2,R29, IF(N29&lt;=3,S29, IF(N29&lt;=4,T29, IF(N29&lt;=5, U29, V29))))))</f>
        <v>5.47</v>
      </c>
      <c r="BX29" s="41">
        <f>IF(N29&lt;=0,AD29, IF(N29&lt;=1,AE29, IF(N29&lt;=2,AF29, IF(N29&lt;=3,AG29, IF(N29&lt;=4,AH29, IF(N29&lt;=5, AI29, AJ29))))))</f>
        <v>5.41</v>
      </c>
      <c r="BY29" s="70">
        <f>IF(N29&gt;=0,W29, IF(N29&gt;=-1,X29, IF(N29&gt;=-2,Y29, IF(N29&gt;=-3,Z29, IF(N29&gt;=-4,AA29, IF(N29&gt;=-5, AB29, AC29))))))</f>
        <v>5.79</v>
      </c>
      <c r="BZ29" s="69">
        <f>IF(N29&gt;=0,AK29, IF(N29&gt;=-1,AL29, IF(N29&gt;=-2,AM29, IF(N29&gt;=-3,AN29, IF(N29&gt;=-4,AO29, IF(N29&gt;=-5, AP29, AQ29))))))</f>
        <v>5.77</v>
      </c>
      <c r="CA29" s="54">
        <f>IF(C29&gt;0, IF(BU29 &gt;0, BW29, BY29), IF(BU29&gt;0, BX29, BZ29))</f>
        <v>5.79</v>
      </c>
      <c r="CB29" s="1">
        <f>BU29/CA29</f>
        <v>0</v>
      </c>
      <c r="CC29" s="42" t="e">
        <f>BS29/BT29</f>
        <v>#DIV/0!</v>
      </c>
      <c r="CD29" s="55">
        <v>0</v>
      </c>
      <c r="CE29" s="55">
        <v>0</v>
      </c>
      <c r="CF29" s="55">
        <v>0</v>
      </c>
      <c r="CG29" s="6">
        <f>SUM(CD29:CF29)</f>
        <v>0</v>
      </c>
      <c r="CH29" s="10">
        <f>BP29*$D$171</f>
        <v>179.56032882786104</v>
      </c>
      <c r="CI29" s="1">
        <f>CH29-CG29</f>
        <v>179.56032882786104</v>
      </c>
      <c r="CJ29" s="82">
        <f>IF(CI29&gt;1, 1, 0)</f>
        <v>1</v>
      </c>
      <c r="CK29" s="71">
        <f>IF(N29&lt;=0,Q29, IF(N29&lt;=1,R29, IF(N29&lt;=2,S29, IF(N29&lt;=3,T29, IF(N29&lt;=4,U29,V29)))))</f>
        <v>5.48</v>
      </c>
      <c r="CL29" s="41">
        <f>IF(N29&lt;=0,AE29, IF(N29&lt;=1,AF29, IF(N29&lt;=2,AG29, IF(N29&lt;=3,AH29, IF(N29&lt;=4,AI29,AJ29)))))</f>
        <v>5.45</v>
      </c>
      <c r="CM29" s="70">
        <f>IF(N29&gt;=0,X29, IF(N29&gt;=-1,Y29, IF(N29&gt;=-2,Z29, IF(N29&gt;=-3,AA29, IF(N29&gt;=-4,AB29, AC29)))))</f>
        <v>5.77</v>
      </c>
      <c r="CN29" s="69">
        <f>IF(N29&gt;=0,AL29, IF(N29&gt;=-1,AM29, IF(N29&gt;=-2,AN29, IF(N29&gt;=-3,AO29, IF(N29&gt;=-4,AP29, AQ29)))))</f>
        <v>5.72</v>
      </c>
      <c r="CO29" s="54">
        <f>IF(C29&gt;0, IF(CI29 &gt;0, CK29, CM29), IF(CI29&gt;0, CL29, CN29))</f>
        <v>5.48</v>
      </c>
      <c r="CP29" s="1">
        <f>CI29/CO29</f>
        <v>32.76648336274836</v>
      </c>
      <c r="CQ29" s="42">
        <f>CG29/CH29</f>
        <v>0</v>
      </c>
      <c r="CR29" s="11">
        <f>BS29+CG29+CT29</f>
        <v>0</v>
      </c>
      <c r="CS29" s="47">
        <f>BT29+CH29+CU29</f>
        <v>194.24390109150769</v>
      </c>
      <c r="CT29" s="55">
        <v>0</v>
      </c>
      <c r="CU29" s="10">
        <f>BQ29*$D$174</f>
        <v>14.683572263646662</v>
      </c>
      <c r="CV29" s="30">
        <f>CU29-CT29</f>
        <v>14.683572263646662</v>
      </c>
      <c r="CW29" s="82">
        <f>IF(CV29&gt;0, 1, 0)</f>
        <v>1</v>
      </c>
      <c r="CX29" s="71">
        <f>IF(N29&lt;=0,R29, IF(N29&lt;=1,S29, IF(N29&lt;=2,T29, IF(N29&lt;=3,U29, V29))))</f>
        <v>5.49</v>
      </c>
      <c r="CY29" s="41">
        <f>IF(N29&lt;=0,AF29, IF(N29&lt;=1,AG29, IF(N29&lt;=2,AH29, IF(N29&lt;=3,AI29, AJ29))))</f>
        <v>5.48</v>
      </c>
      <c r="CZ29" s="70">
        <f>IF(N29&gt;=0,Y29, IF(N29&gt;=-1,Z29, IF(N29&gt;=-2,AA29, IF(N29&gt;=-3,AB29,  AC29))))</f>
        <v>5.72</v>
      </c>
      <c r="DA29" s="69">
        <f>IF(N29&gt;=0,AM29, IF(N29&gt;=-1,AN29, IF(N29&gt;=-2,AO29, IF(N29&gt;=-3,AP29, AQ29))))</f>
        <v>5.68</v>
      </c>
      <c r="DB29" s="54">
        <f>IF(C29&gt;0, IF(CV29 &gt;0, CX29, CZ29), IF(CV29&gt;0, CY29, DA29))</f>
        <v>5.49</v>
      </c>
      <c r="DC29" s="43">
        <f>CV29/DB29</f>
        <v>2.6746033267115958</v>
      </c>
      <c r="DD29" s="44">
        <v>0</v>
      </c>
      <c r="DE29" s="10">
        <f>BQ29*$DD$169</f>
        <v>8.8304780516943104</v>
      </c>
      <c r="DF29" s="30">
        <f>DE29-DD29</f>
        <v>8.8304780516943104</v>
      </c>
      <c r="DG29" s="34">
        <f>DF29*(DF29&lt;&gt;0)</f>
        <v>8.8304780516943104</v>
      </c>
      <c r="DH29" s="21">
        <f>DG29/$DG$166</f>
        <v>2.2450421200222266E-3</v>
      </c>
      <c r="DI29" s="79">
        <f>DH29 * $DF$166</f>
        <v>8.8304780516943104</v>
      </c>
      <c r="DJ29" s="81">
        <f>DB29</f>
        <v>5.49</v>
      </c>
      <c r="DK29" s="43">
        <f>DI29/DJ29</f>
        <v>1.6084659474853025</v>
      </c>
      <c r="DL29" s="16">
        <f>O29</f>
        <v>0</v>
      </c>
      <c r="DM29" s="53">
        <f>CR29+CT29</f>
        <v>0</v>
      </c>
      <c r="DN29">
        <f>E29/$E$166</f>
        <v>2.4445916827341547E-3</v>
      </c>
      <c r="DO29">
        <f>MAX(0,K29)</f>
        <v>0.173683591992665</v>
      </c>
      <c r="DP29">
        <f>DO29/$DO$166</f>
        <v>1.8641945090906676E-3</v>
      </c>
      <c r="DQ29">
        <f>DN29*DP29*BF29</f>
        <v>1.8228777567686908E-6</v>
      </c>
      <c r="DR29">
        <f>DQ29/$DQ$166</f>
        <v>4.9196202096833132E-4</v>
      </c>
      <c r="DS29" s="1">
        <f>$DS$168*DR29</f>
        <v>40.033037485013814</v>
      </c>
      <c r="DT29" s="55">
        <v>0</v>
      </c>
      <c r="DU29" s="1">
        <f>DS29-DT29</f>
        <v>40.033037485013814</v>
      </c>
      <c r="DV29">
        <f>DT29/DS29</f>
        <v>0</v>
      </c>
      <c r="DW29" s="86">
        <f>AR29</f>
        <v>5.62</v>
      </c>
    </row>
    <row r="30" spans="1:127" x14ac:dyDescent="0.2">
      <c r="A30" s="26" t="s">
        <v>127</v>
      </c>
      <c r="B30">
        <v>1</v>
      </c>
      <c r="C30">
        <v>1</v>
      </c>
      <c r="D30">
        <v>0.90044247787610598</v>
      </c>
      <c r="E30">
        <v>9.9557522123893794E-2</v>
      </c>
      <c r="F30">
        <v>0.87581699346405195</v>
      </c>
      <c r="G30">
        <v>0.92947103274559195</v>
      </c>
      <c r="H30">
        <v>0.62846347607052899</v>
      </c>
      <c r="I30">
        <v>0.76428960227531495</v>
      </c>
      <c r="J30">
        <v>0.66218055119067698</v>
      </c>
      <c r="K30">
        <v>0.47079554532163898</v>
      </c>
      <c r="L30">
        <v>-0.172906529278229</v>
      </c>
      <c r="M30">
        <f>HARMEAN(D30,F30, I30)</f>
        <v>0.84251659706645199</v>
      </c>
      <c r="N30">
        <f>MAX(MIN(0.6*TAN(3*(1-M30) - 1.5), 5), -5)</f>
        <v>-0.99362208724681045</v>
      </c>
      <c r="O30" s="73">
        <v>0</v>
      </c>
      <c r="P30">
        <v>46.65</v>
      </c>
      <c r="Q30">
        <v>46.97</v>
      </c>
      <c r="R30">
        <v>47.38</v>
      </c>
      <c r="S30">
        <v>47.67</v>
      </c>
      <c r="T30">
        <v>47.99</v>
      </c>
      <c r="U30">
        <v>48.28</v>
      </c>
      <c r="V30">
        <v>48.98</v>
      </c>
      <c r="W30">
        <v>51.27</v>
      </c>
      <c r="X30">
        <v>50.58</v>
      </c>
      <c r="Y30">
        <v>50.19</v>
      </c>
      <c r="Z30">
        <v>49.78</v>
      </c>
      <c r="AA30">
        <v>49.35</v>
      </c>
      <c r="AB30">
        <v>48.97</v>
      </c>
      <c r="AC30">
        <v>48.08</v>
      </c>
      <c r="AD30">
        <v>46.62</v>
      </c>
      <c r="AE30">
        <v>46.93</v>
      </c>
      <c r="AF30">
        <v>47.23</v>
      </c>
      <c r="AG30">
        <v>47.72</v>
      </c>
      <c r="AH30">
        <v>48.42</v>
      </c>
      <c r="AI30">
        <v>48.83</v>
      </c>
      <c r="AJ30">
        <v>49.24</v>
      </c>
      <c r="AK30">
        <v>50.9</v>
      </c>
      <c r="AL30">
        <v>50.5</v>
      </c>
      <c r="AM30">
        <v>50.15</v>
      </c>
      <c r="AN30">
        <v>49.8</v>
      </c>
      <c r="AO30">
        <v>48.98</v>
      </c>
      <c r="AP30">
        <v>48.54</v>
      </c>
      <c r="AQ30">
        <v>48.19</v>
      </c>
      <c r="AR30">
        <v>48.73</v>
      </c>
      <c r="AS30" s="77">
        <f>0.5 * (D30-MAX($D$3:$D$165))/(MIN($D$3:$D$165)-MAX($D$3:$D$165)) + 0.75</f>
        <v>0.79973797151825765</v>
      </c>
      <c r="AT30" s="17">
        <f>AZ30^N30</f>
        <v>0.73208507574664705</v>
      </c>
      <c r="AU30" s="17">
        <f>(AT30+AV30)/2</f>
        <v>0.62758353990540827</v>
      </c>
      <c r="AV30" s="17">
        <f>BD30^N30</f>
        <v>0.52308200406416949</v>
      </c>
      <c r="AW30" s="17">
        <f>PERCENTILE($K$2:$K$165, 0.05)</f>
        <v>0.10209699944022725</v>
      </c>
      <c r="AX30" s="17">
        <f>PERCENTILE($K$2:$K$165, 0.95)</f>
        <v>0.97531004798855347</v>
      </c>
      <c r="AY30" s="17">
        <f>MIN(MAX(K30,AW30), AX30)</f>
        <v>0.47079554532163898</v>
      </c>
      <c r="AZ30" s="17">
        <f>AY30-$AY$166+1</f>
        <v>1.3686985458814118</v>
      </c>
      <c r="BA30" s="17">
        <f>PERCENTILE($L$2:$L$165, 0.02)</f>
        <v>-1.0926211824473815</v>
      </c>
      <c r="BB30" s="17">
        <f>PERCENTILE($L$2:$L$165, 0.98)</f>
        <v>1.870769289934499</v>
      </c>
      <c r="BC30" s="17">
        <f>MIN(MAX(L30,BA30), BB30)</f>
        <v>-0.172906529278229</v>
      </c>
      <c r="BD30" s="17">
        <f>BC30-$BC$166 + 1</f>
        <v>1.9197146531691525</v>
      </c>
      <c r="BE30" s="1">
        <v>1</v>
      </c>
      <c r="BF30" s="15">
        <v>1</v>
      </c>
      <c r="BG30" s="15">
        <v>1</v>
      </c>
      <c r="BH30" s="16">
        <v>1</v>
      </c>
      <c r="BI30" s="12">
        <f>(AZ30^4)*AV30*BE30</f>
        <v>1.8356970178615644</v>
      </c>
      <c r="BJ30" s="12">
        <f>(BD30^4) *AT30*BF30</f>
        <v>9.9427901387023834</v>
      </c>
      <c r="BK30" s="12">
        <f>(BD30^4)*AU30*BG30*BH30</f>
        <v>8.5235058581400214</v>
      </c>
      <c r="BL30" s="12">
        <f>MIN(BI30, 0.05*BI$166)</f>
        <v>1.8356970178615644</v>
      </c>
      <c r="BM30" s="12">
        <f>MIN(BJ30, 0.05*BJ$166)</f>
        <v>9.9427901387023834</v>
      </c>
      <c r="BN30" s="12">
        <f>MIN(BK30, 0.05*BK$166)</f>
        <v>8.5235058581400214</v>
      </c>
      <c r="BO30" s="9">
        <f>BL30/$BL$166</f>
        <v>4.4910660393616677E-3</v>
      </c>
      <c r="BP30" s="9">
        <f>BM30/$BM$166</f>
        <v>2.0085726649114919E-3</v>
      </c>
      <c r="BQ30" s="45">
        <f>BN30/$BN$166</f>
        <v>1.2608249626994571E-3</v>
      </c>
      <c r="BR30" s="85">
        <f>N30</f>
        <v>-0.99362208724681045</v>
      </c>
      <c r="BS30" s="55">
        <v>439</v>
      </c>
      <c r="BT30" s="10">
        <f>$D$172*BO30</f>
        <v>411.47454241548689</v>
      </c>
      <c r="BU30" s="14">
        <f>BT30-BS30</f>
        <v>-27.525457584513106</v>
      </c>
      <c r="BV30" s="1">
        <f>IF(BU30&gt;1, 1, 0)</f>
        <v>0</v>
      </c>
      <c r="BW30" s="71">
        <f>IF(N30&lt;=0,P30, IF(N30&lt;=1,Q30, IF(N30&lt;=2,R30, IF(N30&lt;=3,S30, IF(N30&lt;=4,T30, IF(N30&lt;=5, U30, V30))))))</f>
        <v>46.65</v>
      </c>
      <c r="BX30" s="41">
        <f>IF(N30&lt;=0,AD30, IF(N30&lt;=1,AE30, IF(N30&lt;=2,AF30, IF(N30&lt;=3,AG30, IF(N30&lt;=4,AH30, IF(N30&lt;=5, AI30, AJ30))))))</f>
        <v>46.62</v>
      </c>
      <c r="BY30" s="70">
        <f>IF(N30&gt;=0,W30, IF(N30&gt;=-1,X30, IF(N30&gt;=-2,Y30, IF(N30&gt;=-3,Z30, IF(N30&gt;=-4,AA30, IF(N30&gt;=-5, AB30, AC30))))))</f>
        <v>50.58</v>
      </c>
      <c r="BZ30" s="69">
        <f>IF(N30&gt;=0,AK30, IF(N30&gt;=-1,AL30, IF(N30&gt;=-2,AM30, IF(N30&gt;=-3,AN30, IF(N30&gt;=-4,AO30, IF(N30&gt;=-5, AP30, AQ30))))))</f>
        <v>50.5</v>
      </c>
      <c r="CA30" s="54">
        <f>IF(C30&gt;0, IF(BU30 &gt;0, BW30, BY30), IF(BU30&gt;0, BX30, BZ30))</f>
        <v>50.58</v>
      </c>
      <c r="CB30" s="1">
        <f>BU30/CA30</f>
        <v>-0.54419647260800919</v>
      </c>
      <c r="CC30" s="42">
        <f>BS30/BT30</f>
        <v>1.0668946793717295</v>
      </c>
      <c r="CD30" s="55">
        <v>0</v>
      </c>
      <c r="CE30" s="55">
        <v>244</v>
      </c>
      <c r="CF30" s="55">
        <v>0</v>
      </c>
      <c r="CG30" s="6">
        <f>SUM(CD30:CF30)</f>
        <v>244</v>
      </c>
      <c r="CH30" s="10">
        <f>BP30*$D$171</f>
        <v>255.10797860417998</v>
      </c>
      <c r="CI30" s="1">
        <f>CH30-CG30</f>
        <v>11.107978604179976</v>
      </c>
      <c r="CJ30" s="82">
        <f>IF(CI30&gt;1, 1, 0)</f>
        <v>1</v>
      </c>
      <c r="CK30" s="71">
        <f>IF(N30&lt;=0,Q30, IF(N30&lt;=1,R30, IF(N30&lt;=2,S30, IF(N30&lt;=3,T30, IF(N30&lt;=4,U30,V30)))))</f>
        <v>46.97</v>
      </c>
      <c r="CL30" s="41">
        <f>IF(N30&lt;=0,AE30, IF(N30&lt;=1,AF30, IF(N30&lt;=2,AG30, IF(N30&lt;=3,AH30, IF(N30&lt;=4,AI30,AJ30)))))</f>
        <v>46.93</v>
      </c>
      <c r="CM30" s="70">
        <f>IF(N30&gt;=0,X30, IF(N30&gt;=-1,Y30, IF(N30&gt;=-2,Z30, IF(N30&gt;=-3,AA30, IF(N30&gt;=-4,AB30, AC30)))))</f>
        <v>50.19</v>
      </c>
      <c r="CN30" s="69">
        <f>IF(N30&gt;=0,AL30, IF(N30&gt;=-1,AM30, IF(N30&gt;=-2,AN30, IF(N30&gt;=-3,AO30, IF(N30&gt;=-4,AP30, AQ30)))))</f>
        <v>50.15</v>
      </c>
      <c r="CO30" s="54">
        <f>IF(C30&gt;0, IF(CI30 &gt;0, CK30, CM30), IF(CI30&gt;0, CL30, CN30))</f>
        <v>46.97</v>
      </c>
      <c r="CP30" s="1">
        <f>CI30/CO30</f>
        <v>0.2364909219540127</v>
      </c>
      <c r="CQ30" s="42">
        <f>CG30/CH30</f>
        <v>0.95645773736690975</v>
      </c>
      <c r="CR30" s="11">
        <f>BS30+CG30+CT30</f>
        <v>683</v>
      </c>
      <c r="CS30" s="47">
        <f>BT30+CH30+CU30</f>
        <v>674.82887608200474</v>
      </c>
      <c r="CT30" s="55">
        <v>0</v>
      </c>
      <c r="CU30" s="10">
        <f>BQ30*$D$174</f>
        <v>8.2463550623378872</v>
      </c>
      <c r="CV30" s="30">
        <f>CU30-CT30</f>
        <v>8.2463550623378872</v>
      </c>
      <c r="CW30" s="82">
        <f>IF(CV30&gt;0, 1, 0)</f>
        <v>1</v>
      </c>
      <c r="CX30" s="71">
        <f>IF(N30&lt;=0,R30, IF(N30&lt;=1,S30, IF(N30&lt;=2,T30, IF(N30&lt;=3,U30, V30))))</f>
        <v>47.38</v>
      </c>
      <c r="CY30" s="41">
        <f>IF(N30&lt;=0,AF30, IF(N30&lt;=1,AG30, IF(N30&lt;=2,AH30, IF(N30&lt;=3,AI30, AJ30))))</f>
        <v>47.23</v>
      </c>
      <c r="CZ30" s="70">
        <f>IF(N30&gt;=0,Y30, IF(N30&gt;=-1,Z30, IF(N30&gt;=-2,AA30, IF(N30&gt;=-3,AB30,  AC30))))</f>
        <v>49.78</v>
      </c>
      <c r="DA30" s="69">
        <f>IF(N30&gt;=0,AM30, IF(N30&gt;=-1,AN30, IF(N30&gt;=-2,AO30, IF(N30&gt;=-3,AP30, AQ30))))</f>
        <v>49.8</v>
      </c>
      <c r="DB30" s="54">
        <f>IF(C30&gt;0, IF(CV30 &gt;0, CX30, CZ30), IF(CV30&gt;0, CY30, DA30))</f>
        <v>47.38</v>
      </c>
      <c r="DC30" s="43">
        <f>CV30/DB30</f>
        <v>0.17404717311814874</v>
      </c>
      <c r="DD30" s="44">
        <v>0</v>
      </c>
      <c r="DE30" s="10">
        <f>BQ30*$DD$169</f>
        <v>4.959233085584879</v>
      </c>
      <c r="DF30" s="30">
        <f>DE30-DD30</f>
        <v>4.959233085584879</v>
      </c>
      <c r="DG30" s="34">
        <f>DF30*(DF30&lt;&gt;0)</f>
        <v>4.959233085584879</v>
      </c>
      <c r="DH30" s="21">
        <f>DG30/$DG$166</f>
        <v>1.2608249626994562E-3</v>
      </c>
      <c r="DI30" s="79">
        <f>DH30 * $DF$166</f>
        <v>4.959233085584879</v>
      </c>
      <c r="DJ30" s="81">
        <f>DB30</f>
        <v>47.38</v>
      </c>
      <c r="DK30" s="43">
        <f>DI30/DJ30</f>
        <v>0.10466933485827097</v>
      </c>
      <c r="DL30" s="16">
        <f>O30</f>
        <v>0</v>
      </c>
      <c r="DM30" s="53">
        <f>CR30+CT30</f>
        <v>683</v>
      </c>
      <c r="DN30">
        <f>E30/$E$166</f>
        <v>1.8459813903510477E-3</v>
      </c>
      <c r="DO30">
        <f>MAX(0,K30)</f>
        <v>0.47079554532163898</v>
      </c>
      <c r="DP30">
        <f>DO30/$DO$166</f>
        <v>5.0531800984977959E-3</v>
      </c>
      <c r="DQ30">
        <f>DN30*DP30*BF30</f>
        <v>9.3280764239192046E-6</v>
      </c>
      <c r="DR30">
        <f>DQ30/$DQ$166</f>
        <v>2.5174805673163158E-3</v>
      </c>
      <c r="DS30" s="1">
        <f>$DS$168*DR30</f>
        <v>204.85807770444842</v>
      </c>
      <c r="DT30" s="55">
        <v>0</v>
      </c>
      <c r="DU30" s="1">
        <f>DS30-DT30</f>
        <v>204.85807770444842</v>
      </c>
      <c r="DV30">
        <f>DT30/DS30</f>
        <v>0</v>
      </c>
      <c r="DW30" s="86">
        <f>AR30</f>
        <v>48.73</v>
      </c>
    </row>
    <row r="31" spans="1:127" x14ac:dyDescent="0.2">
      <c r="A31" s="26" t="s">
        <v>317</v>
      </c>
      <c r="B31">
        <v>1</v>
      </c>
      <c r="C31">
        <v>1</v>
      </c>
      <c r="D31">
        <v>0.82900519376747905</v>
      </c>
      <c r="E31">
        <v>0.17099480623252</v>
      </c>
      <c r="F31">
        <v>0.94676201827572504</v>
      </c>
      <c r="G31">
        <v>0.59172586711241104</v>
      </c>
      <c r="H31">
        <v>0.47931466778102799</v>
      </c>
      <c r="I31">
        <v>0.53256256666463697</v>
      </c>
      <c r="J31">
        <v>0.55179741985208097</v>
      </c>
      <c r="K31">
        <v>0.58283449061082204</v>
      </c>
      <c r="L31">
        <v>0.41590471399719098</v>
      </c>
      <c r="M31">
        <f>HARMEAN(D31,F31, I31)</f>
        <v>0.7246008649018002</v>
      </c>
      <c r="N31">
        <f>MAX(MIN(0.6*TAN(3*(1-M31) - 1.5), 5), -5)</f>
        <v>-0.47907735837812504</v>
      </c>
      <c r="O31" s="73">
        <v>0</v>
      </c>
      <c r="P31">
        <v>51.03</v>
      </c>
      <c r="Q31">
        <v>51.16</v>
      </c>
      <c r="R31">
        <v>51.29</v>
      </c>
      <c r="S31">
        <v>51.35</v>
      </c>
      <c r="T31">
        <v>51.45</v>
      </c>
      <c r="U31">
        <v>51.55</v>
      </c>
      <c r="V31">
        <v>51.66</v>
      </c>
      <c r="W31">
        <v>52.55</v>
      </c>
      <c r="X31">
        <v>52.53</v>
      </c>
      <c r="Y31">
        <v>52.43</v>
      </c>
      <c r="Z31">
        <v>52.23</v>
      </c>
      <c r="AA31">
        <v>52.17</v>
      </c>
      <c r="AB31">
        <v>51.77</v>
      </c>
      <c r="AC31">
        <v>51.56</v>
      </c>
      <c r="AD31">
        <v>50.71</v>
      </c>
      <c r="AE31">
        <v>50.89</v>
      </c>
      <c r="AF31">
        <v>51.03</v>
      </c>
      <c r="AG31">
        <v>51.28</v>
      </c>
      <c r="AH31">
        <v>51.5</v>
      </c>
      <c r="AI31">
        <v>51.82</v>
      </c>
      <c r="AJ31">
        <v>52.04</v>
      </c>
      <c r="AK31">
        <v>52.91</v>
      </c>
      <c r="AL31">
        <v>52.6</v>
      </c>
      <c r="AM31">
        <v>52.2</v>
      </c>
      <c r="AN31">
        <v>52.09</v>
      </c>
      <c r="AO31">
        <v>52.02</v>
      </c>
      <c r="AP31">
        <v>51.81</v>
      </c>
      <c r="AQ31">
        <v>51.41</v>
      </c>
      <c r="AR31">
        <v>51.67</v>
      </c>
      <c r="AS31" s="77">
        <f>0.5 * (D31-MAX($D$3:$D$165))/(MIN($D$3:$D$165)-MAX($D$3:$D$165)) + 0.75</f>
        <v>0.83557114228456897</v>
      </c>
      <c r="AT31" s="17">
        <f>AZ31^N31</f>
        <v>0.82856734920027386</v>
      </c>
      <c r="AU31" s="17">
        <f>(AT31+AV31)/2</f>
        <v>0.7361070621363407</v>
      </c>
      <c r="AV31" s="17">
        <f>BD31^N31</f>
        <v>0.64364677507240753</v>
      </c>
      <c r="AW31" s="17">
        <f>PERCENTILE($K$2:$K$165, 0.05)</f>
        <v>0.10209699944022725</v>
      </c>
      <c r="AX31" s="17">
        <f>PERCENTILE($K$2:$K$165, 0.95)</f>
        <v>0.97531004798855347</v>
      </c>
      <c r="AY31" s="17">
        <f>MIN(MAX(K31,AW31), AX31)</f>
        <v>0.58283449061082204</v>
      </c>
      <c r="AZ31" s="17">
        <f>AY31-$AY$166+1</f>
        <v>1.4807374911705948</v>
      </c>
      <c r="BA31" s="17">
        <f>PERCENTILE($L$2:$L$165, 0.02)</f>
        <v>-1.0926211824473815</v>
      </c>
      <c r="BB31" s="17">
        <f>PERCENTILE($L$2:$L$165, 0.98)</f>
        <v>1.870769289934499</v>
      </c>
      <c r="BC31" s="17">
        <f>MIN(MAX(L31,BA31), BB31)</f>
        <v>0.41590471399719098</v>
      </c>
      <c r="BD31" s="17">
        <f>BC31-$BC$166 + 1</f>
        <v>2.5085258964445725</v>
      </c>
      <c r="BE31" s="1">
        <v>0</v>
      </c>
      <c r="BF31" s="50">
        <v>0.4</v>
      </c>
      <c r="BG31" s="15">
        <v>1</v>
      </c>
      <c r="BH31" s="16">
        <v>1</v>
      </c>
      <c r="BI31" s="12">
        <f>(AZ31^4)*AV31*BE31</f>
        <v>0</v>
      </c>
      <c r="BJ31" s="12">
        <f>(BD31^4) *AT31*BF31</f>
        <v>13.123877312178445</v>
      </c>
      <c r="BK31" s="12">
        <f>(BD31^4)*AU31*BG31*BH31</f>
        <v>29.148441528108002</v>
      </c>
      <c r="BL31" s="12">
        <f>MIN(BI31, 0.05*BI$166)</f>
        <v>0</v>
      </c>
      <c r="BM31" s="12">
        <f>MIN(BJ31, 0.05*BJ$166)</f>
        <v>13.123877312178445</v>
      </c>
      <c r="BN31" s="12">
        <f>MIN(BK31, 0.05*BK$166)</f>
        <v>29.148441528108002</v>
      </c>
      <c r="BO31" s="9">
        <f>BL31/$BL$166</f>
        <v>0</v>
      </c>
      <c r="BP31" s="9">
        <f>BM31/$BM$166</f>
        <v>2.6511935642980354E-3</v>
      </c>
      <c r="BQ31" s="45">
        <f>BN31/$BN$166</f>
        <v>4.3117331429210525E-3</v>
      </c>
      <c r="BR31" s="85">
        <f>N31</f>
        <v>-0.47907735837812504</v>
      </c>
      <c r="BS31" s="55">
        <v>0</v>
      </c>
      <c r="BT31" s="10">
        <f>$D$172*BO31</f>
        <v>0</v>
      </c>
      <c r="BU31" s="14">
        <f>BT31-BS31</f>
        <v>0</v>
      </c>
      <c r="BV31" s="1">
        <f>IF(BU31&gt;1, 1, 0)</f>
        <v>0</v>
      </c>
      <c r="BW31" s="71">
        <f>IF(N31&lt;=0,P31, IF(N31&lt;=1,Q31, IF(N31&lt;=2,R31, IF(N31&lt;=3,S31, IF(N31&lt;=4,T31, IF(N31&lt;=5, U31, V31))))))</f>
        <v>51.03</v>
      </c>
      <c r="BX31" s="41">
        <f>IF(N31&lt;=0,AD31, IF(N31&lt;=1,AE31, IF(N31&lt;=2,AF31, IF(N31&lt;=3,AG31, IF(N31&lt;=4,AH31, IF(N31&lt;=5, AI31, AJ31))))))</f>
        <v>50.71</v>
      </c>
      <c r="BY31" s="70">
        <f>IF(N31&gt;=0,W31, IF(N31&gt;=-1,X31, IF(N31&gt;=-2,Y31, IF(N31&gt;=-3,Z31, IF(N31&gt;=-4,AA31, IF(N31&gt;=-5, AB31, AC31))))))</f>
        <v>52.53</v>
      </c>
      <c r="BZ31" s="69">
        <f>IF(N31&gt;=0,AK31, IF(N31&gt;=-1,AL31, IF(N31&gt;=-2,AM31, IF(N31&gt;=-3,AN31, IF(N31&gt;=-4,AO31, IF(N31&gt;=-5, AP31, AQ31))))))</f>
        <v>52.6</v>
      </c>
      <c r="CA31" s="54">
        <f>IF(C31&gt;0, IF(BU31 &gt;0, BW31, BY31), IF(BU31&gt;0, BX31, BZ31))</f>
        <v>52.53</v>
      </c>
      <c r="CB31" s="1">
        <f>BU31/CA31</f>
        <v>0</v>
      </c>
      <c r="CC31" s="42" t="e">
        <f>BS31/BT31</f>
        <v>#DIV/0!</v>
      </c>
      <c r="CD31" s="55">
        <v>0</v>
      </c>
      <c r="CE31" s="55">
        <v>0</v>
      </c>
      <c r="CF31" s="55">
        <v>0</v>
      </c>
      <c r="CG31" s="6">
        <f>SUM(CD31:CF31)</f>
        <v>0</v>
      </c>
      <c r="CH31" s="10">
        <f>BP31*$D$171</f>
        <v>336.72699170497071</v>
      </c>
      <c r="CI31" s="1">
        <f>CH31-CG31</f>
        <v>336.72699170497071</v>
      </c>
      <c r="CJ31" s="82">
        <f>IF(CI31&gt;1, 1, 0)</f>
        <v>1</v>
      </c>
      <c r="CK31" s="71">
        <f>IF(N31&lt;=0,Q31, IF(N31&lt;=1,R31, IF(N31&lt;=2,S31, IF(N31&lt;=3,T31, IF(N31&lt;=4,U31,V31)))))</f>
        <v>51.16</v>
      </c>
      <c r="CL31" s="41">
        <f>IF(N31&lt;=0,AE31, IF(N31&lt;=1,AF31, IF(N31&lt;=2,AG31, IF(N31&lt;=3,AH31, IF(N31&lt;=4,AI31,AJ31)))))</f>
        <v>50.89</v>
      </c>
      <c r="CM31" s="70">
        <f>IF(N31&gt;=0,X31, IF(N31&gt;=-1,Y31, IF(N31&gt;=-2,Z31, IF(N31&gt;=-3,AA31, IF(N31&gt;=-4,AB31, AC31)))))</f>
        <v>52.43</v>
      </c>
      <c r="CN31" s="69">
        <f>IF(N31&gt;=0,AL31, IF(N31&gt;=-1,AM31, IF(N31&gt;=-2,AN31, IF(N31&gt;=-3,AO31, IF(N31&gt;=-4,AP31, AQ31)))))</f>
        <v>52.2</v>
      </c>
      <c r="CO31" s="54">
        <f>IF(C31&gt;0, IF(CI31 &gt;0, CK31, CM31), IF(CI31&gt;0, CL31, CN31))</f>
        <v>51.16</v>
      </c>
      <c r="CP31" s="1">
        <f>CI31/CO31</f>
        <v>6.5818411201127978</v>
      </c>
      <c r="CQ31" s="42">
        <f>CG31/CH31</f>
        <v>0</v>
      </c>
      <c r="CR31" s="11">
        <f>BS31+CG31+CT31</f>
        <v>0</v>
      </c>
      <c r="CS31" s="47">
        <f>BT31+CH31+CU31</f>
        <v>364.92764086918987</v>
      </c>
      <c r="CT31" s="55">
        <v>0</v>
      </c>
      <c r="CU31" s="10">
        <f>BQ31*$D$174</f>
        <v>28.200649164219136</v>
      </c>
      <c r="CV31" s="30">
        <f>CU31-CT31</f>
        <v>28.200649164219136</v>
      </c>
      <c r="CW31" s="82">
        <f>IF(CV31&gt;0, 1, 0)</f>
        <v>1</v>
      </c>
      <c r="CX31" s="71">
        <f>IF(N31&lt;=0,R31, IF(N31&lt;=1,S31, IF(N31&lt;=2,T31, IF(N31&lt;=3,U31, V31))))</f>
        <v>51.29</v>
      </c>
      <c r="CY31" s="41">
        <f>IF(N31&lt;=0,AF31, IF(N31&lt;=1,AG31, IF(N31&lt;=2,AH31, IF(N31&lt;=3,AI31, AJ31))))</f>
        <v>51.03</v>
      </c>
      <c r="CZ31" s="70">
        <f>IF(N31&gt;=0,Y31, IF(N31&gt;=-1,Z31, IF(N31&gt;=-2,AA31, IF(N31&gt;=-3,AB31,  AC31))))</f>
        <v>52.23</v>
      </c>
      <c r="DA31" s="69">
        <f>IF(N31&gt;=0,AM31, IF(N31&gt;=-1,AN31, IF(N31&gt;=-2,AO31, IF(N31&gt;=-3,AP31, AQ31))))</f>
        <v>52.09</v>
      </c>
      <c r="DB31" s="54">
        <f>IF(C31&gt;0, IF(CV31 &gt;0, CX31, CZ31), IF(CV31&gt;0, CY31, DA31))</f>
        <v>51.29</v>
      </c>
      <c r="DC31" s="43">
        <f>CV31/DB31</f>
        <v>0.54982743544977841</v>
      </c>
      <c r="DD31" s="44">
        <v>0</v>
      </c>
      <c r="DE31" s="10">
        <f>BQ31*$DD$169</f>
        <v>16.959443452646806</v>
      </c>
      <c r="DF31" s="30">
        <f>DE31-DD31</f>
        <v>16.959443452646806</v>
      </c>
      <c r="DG31" s="34">
        <f>DF31*(DF31&lt;&gt;0)</f>
        <v>16.959443452646806</v>
      </c>
      <c r="DH31" s="21">
        <f>DG31/$DG$166</f>
        <v>4.311733142921049E-3</v>
      </c>
      <c r="DI31" s="79">
        <f>DH31 * $DF$166</f>
        <v>16.959443452646806</v>
      </c>
      <c r="DJ31" s="81">
        <f>DB31</f>
        <v>51.29</v>
      </c>
      <c r="DK31" s="43">
        <f>DI31/DJ31</f>
        <v>0.33065789535283302</v>
      </c>
      <c r="DL31" s="16">
        <f>O31</f>
        <v>0</v>
      </c>
      <c r="DM31" s="53">
        <f>CR31+CT31</f>
        <v>0</v>
      </c>
      <c r="DN31">
        <f>E31/$E$166</f>
        <v>3.1705613339703493E-3</v>
      </c>
      <c r="DO31">
        <f>MAX(0,K31)</f>
        <v>0.58283449061082204</v>
      </c>
      <c r="DP31">
        <f>DO31/$DO$166</f>
        <v>6.2557253948964647E-3</v>
      </c>
      <c r="DQ31">
        <f>DN31*DP31*BF31</f>
        <v>7.9336644211980511E-6</v>
      </c>
      <c r="DR31">
        <f>DQ31/$DQ$166</f>
        <v>2.1411537706488171E-3</v>
      </c>
      <c r="DS31" s="1">
        <f>$DS$168*DR31</f>
        <v>174.23476916540383</v>
      </c>
      <c r="DT31" s="55">
        <v>0</v>
      </c>
      <c r="DU31" s="1">
        <f>DS31-DT31</f>
        <v>174.23476916540383</v>
      </c>
      <c r="DV31">
        <f>DT31/DS31</f>
        <v>0</v>
      </c>
      <c r="DW31" s="86">
        <f>AR31</f>
        <v>51.67</v>
      </c>
    </row>
    <row r="32" spans="1:127" x14ac:dyDescent="0.2">
      <c r="A32" s="26" t="s">
        <v>232</v>
      </c>
      <c r="B32">
        <v>1</v>
      </c>
      <c r="C32">
        <v>1</v>
      </c>
      <c r="D32">
        <v>0.81302437075509304</v>
      </c>
      <c r="E32">
        <v>0.18697562924490599</v>
      </c>
      <c r="F32">
        <v>0.79658323400873998</v>
      </c>
      <c r="G32">
        <v>0.88466360217300399</v>
      </c>
      <c r="H32">
        <v>0.47931466778102799</v>
      </c>
      <c r="I32">
        <v>0.65117757990698699</v>
      </c>
      <c r="J32">
        <v>0.60266377219476697</v>
      </c>
      <c r="K32">
        <v>0.55462529438409103</v>
      </c>
      <c r="L32">
        <v>0.77235811030560797</v>
      </c>
      <c r="M32">
        <f>HARMEAN(D32,F32, I32)</f>
        <v>0.74608001477412556</v>
      </c>
      <c r="N32">
        <f>MAX(MIN(0.6*TAN(3*(1-M32) - 1.5), 5), -5)</f>
        <v>-0.54592045197427796</v>
      </c>
      <c r="O32" s="73">
        <v>0</v>
      </c>
      <c r="P32">
        <v>46.07</v>
      </c>
      <c r="Q32">
        <v>46.17</v>
      </c>
      <c r="R32">
        <v>46.27</v>
      </c>
      <c r="S32">
        <v>46.52</v>
      </c>
      <c r="T32">
        <v>46.63</v>
      </c>
      <c r="U32">
        <v>46.69</v>
      </c>
      <c r="V32">
        <v>46.81</v>
      </c>
      <c r="W32">
        <v>47.68</v>
      </c>
      <c r="X32">
        <v>47.47</v>
      </c>
      <c r="Y32">
        <v>47.37</v>
      </c>
      <c r="Z32">
        <v>47.25</v>
      </c>
      <c r="AA32">
        <v>47.13</v>
      </c>
      <c r="AB32">
        <v>46.91</v>
      </c>
      <c r="AC32">
        <v>46.64</v>
      </c>
      <c r="AD32">
        <v>46.01</v>
      </c>
      <c r="AE32">
        <v>46.19</v>
      </c>
      <c r="AF32">
        <v>46.26</v>
      </c>
      <c r="AG32">
        <v>46.5</v>
      </c>
      <c r="AH32">
        <v>46.73</v>
      </c>
      <c r="AI32">
        <v>46.88</v>
      </c>
      <c r="AJ32">
        <v>47.18</v>
      </c>
      <c r="AK32">
        <v>47.88</v>
      </c>
      <c r="AL32">
        <v>47.82</v>
      </c>
      <c r="AM32">
        <v>47.38</v>
      </c>
      <c r="AN32">
        <v>47.32</v>
      </c>
      <c r="AO32">
        <v>46.92</v>
      </c>
      <c r="AP32">
        <v>46.88</v>
      </c>
      <c r="AQ32">
        <v>46.57</v>
      </c>
      <c r="AR32">
        <v>46.85</v>
      </c>
      <c r="AS32" s="77">
        <f>0.5 * (D32-MAX($D$3:$D$165))/(MIN($D$3:$D$165)-MAX($D$3:$D$165)) + 0.75</f>
        <v>0.84358717434869768</v>
      </c>
      <c r="AT32" s="17">
        <f>AZ32^N32</f>
        <v>0.81562938612774571</v>
      </c>
      <c r="AU32" s="17">
        <f>(AT32+AV32)/2</f>
        <v>0.68927556928929135</v>
      </c>
      <c r="AV32" s="17">
        <f>BD32^N32</f>
        <v>0.56292175245083698</v>
      </c>
      <c r="AW32" s="17">
        <f>PERCENTILE($K$2:$K$165, 0.05)</f>
        <v>0.10209699944022725</v>
      </c>
      <c r="AX32" s="17">
        <f>PERCENTILE($K$2:$K$165, 0.95)</f>
        <v>0.97531004798855347</v>
      </c>
      <c r="AY32" s="17">
        <f>MIN(MAX(K32,AW32), AX32)</f>
        <v>0.55462529438409103</v>
      </c>
      <c r="AZ32" s="17">
        <f>AY32-$AY$166+1</f>
        <v>1.4525282949438638</v>
      </c>
      <c r="BA32" s="17">
        <f>PERCENTILE($L$2:$L$165, 0.02)</f>
        <v>-1.0926211824473815</v>
      </c>
      <c r="BB32" s="17">
        <f>PERCENTILE($L$2:$L$165, 0.98)</f>
        <v>1.870769289934499</v>
      </c>
      <c r="BC32" s="17">
        <f>MIN(MAX(L32,BA32), BB32)</f>
        <v>0.77235811030560797</v>
      </c>
      <c r="BD32" s="17">
        <f>BC32-$BC$166 + 1</f>
        <v>2.8649792927529893</v>
      </c>
      <c r="BE32" s="1">
        <v>0</v>
      </c>
      <c r="BF32" s="87">
        <v>0.19</v>
      </c>
      <c r="BG32" s="88">
        <v>0.41</v>
      </c>
      <c r="BH32" s="16">
        <v>1</v>
      </c>
      <c r="BI32" s="12">
        <f>(AZ32^4)*AV32*BE32</f>
        <v>0</v>
      </c>
      <c r="BJ32" s="12">
        <f>(BD32^4) *AT32*BF32</f>
        <v>10.440767261568753</v>
      </c>
      <c r="BK32" s="12">
        <f>(BD32^4)*AU32*BG32*BH32</f>
        <v>19.039813575923489</v>
      </c>
      <c r="BL32" s="12">
        <f>MIN(BI32, 0.05*BI$166)</f>
        <v>0</v>
      </c>
      <c r="BM32" s="12">
        <f>MIN(BJ32, 0.05*BJ$166)</f>
        <v>10.440767261568753</v>
      </c>
      <c r="BN32" s="12">
        <f>MIN(BK32, 0.05*BK$166)</f>
        <v>19.039813575923489</v>
      </c>
      <c r="BO32" s="9">
        <f>BL32/$BL$166</f>
        <v>0</v>
      </c>
      <c r="BP32" s="9">
        <f>BM32/$BM$166</f>
        <v>2.1091705074473902E-3</v>
      </c>
      <c r="BQ32" s="45">
        <f>BN32/$BN$166</f>
        <v>2.8164317173246895E-3</v>
      </c>
      <c r="BR32" s="85">
        <f>N32</f>
        <v>-0.54592045197427796</v>
      </c>
      <c r="BS32" s="55">
        <v>0</v>
      </c>
      <c r="BT32" s="10">
        <f>$D$172*BO32</f>
        <v>0</v>
      </c>
      <c r="BU32" s="14">
        <f>BT32-BS32</f>
        <v>0</v>
      </c>
      <c r="BV32" s="1">
        <f>IF(BU32&gt;1, 1, 0)</f>
        <v>0</v>
      </c>
      <c r="BW32" s="71">
        <f>IF(N32&lt;=0,P32, IF(N32&lt;=1,Q32, IF(N32&lt;=2,R32, IF(N32&lt;=3,S32, IF(N32&lt;=4,T32, IF(N32&lt;=5, U32, V32))))))</f>
        <v>46.07</v>
      </c>
      <c r="BX32" s="41">
        <f>IF(N32&lt;=0,AD32, IF(N32&lt;=1,AE32, IF(N32&lt;=2,AF32, IF(N32&lt;=3,AG32, IF(N32&lt;=4,AH32, IF(N32&lt;=5, AI32, AJ32))))))</f>
        <v>46.01</v>
      </c>
      <c r="BY32" s="70">
        <f>IF(N32&gt;=0,W32, IF(N32&gt;=-1,X32, IF(N32&gt;=-2,Y32, IF(N32&gt;=-3,Z32, IF(N32&gt;=-4,AA32, IF(N32&gt;=-5, AB32, AC32))))))</f>
        <v>47.47</v>
      </c>
      <c r="BZ32" s="69">
        <f>IF(N32&gt;=0,AK32, IF(N32&gt;=-1,AL32, IF(N32&gt;=-2,AM32, IF(N32&gt;=-3,AN32, IF(N32&gt;=-4,AO32, IF(N32&gt;=-5, AP32, AQ32))))))</f>
        <v>47.82</v>
      </c>
      <c r="CA32" s="54">
        <f>IF(C32&gt;0, IF(BU32 &gt;0, BW32, BY32), IF(BU32&gt;0, BX32, BZ32))</f>
        <v>47.47</v>
      </c>
      <c r="CB32" s="1">
        <f>BU32/CA32</f>
        <v>0</v>
      </c>
      <c r="CC32" s="42" t="e">
        <f>BS32/BT32</f>
        <v>#DIV/0!</v>
      </c>
      <c r="CD32" s="55">
        <v>0</v>
      </c>
      <c r="CE32" s="55">
        <v>0</v>
      </c>
      <c r="CF32" s="55">
        <v>0</v>
      </c>
      <c r="CG32" s="6">
        <f>SUM(CD32:CF32)</f>
        <v>0</v>
      </c>
      <c r="CH32" s="10">
        <f>BP32*$D$171</f>
        <v>267.88486873596196</v>
      </c>
      <c r="CI32" s="1">
        <f>CH32-CG32</f>
        <v>267.88486873596196</v>
      </c>
      <c r="CJ32" s="82">
        <f>IF(CI32&gt;1, 1, 0)</f>
        <v>1</v>
      </c>
      <c r="CK32" s="71">
        <f>IF(N32&lt;=0,Q32, IF(N32&lt;=1,R32, IF(N32&lt;=2,S32, IF(N32&lt;=3,T32, IF(N32&lt;=4,U32,V32)))))</f>
        <v>46.17</v>
      </c>
      <c r="CL32" s="41">
        <f>IF(N32&lt;=0,AE32, IF(N32&lt;=1,AF32, IF(N32&lt;=2,AG32, IF(N32&lt;=3,AH32, IF(N32&lt;=4,AI32,AJ32)))))</f>
        <v>46.19</v>
      </c>
      <c r="CM32" s="70">
        <f>IF(N32&gt;=0,X32, IF(N32&gt;=-1,Y32, IF(N32&gt;=-2,Z32, IF(N32&gt;=-3,AA32, IF(N32&gt;=-4,AB32, AC32)))))</f>
        <v>47.37</v>
      </c>
      <c r="CN32" s="69">
        <f>IF(N32&gt;=0,AL32, IF(N32&gt;=-1,AM32, IF(N32&gt;=-2,AN32, IF(N32&gt;=-3,AO32, IF(N32&gt;=-4,AP32, AQ32)))))</f>
        <v>47.38</v>
      </c>
      <c r="CO32" s="54">
        <f>IF(C32&gt;0, IF(CI32 &gt;0, CK32, CM32), IF(CI32&gt;0, CL32, CN32))</f>
        <v>46.17</v>
      </c>
      <c r="CP32" s="1">
        <f>CI32/CO32</f>
        <v>5.8021414064535834</v>
      </c>
      <c r="CQ32" s="42">
        <f>CG32/CH32</f>
        <v>0</v>
      </c>
      <c r="CR32" s="11">
        <f>BS32+CG32+CT32</f>
        <v>94</v>
      </c>
      <c r="CS32" s="47">
        <f>BT32+CH32+CU32</f>
        <v>286.30558266294793</v>
      </c>
      <c r="CT32" s="55">
        <v>94</v>
      </c>
      <c r="CU32" s="10">
        <f>BQ32*$D$174</f>
        <v>18.420713926985961</v>
      </c>
      <c r="CV32" s="30">
        <f>CU32-CT32</f>
        <v>-75.579286073014032</v>
      </c>
      <c r="CW32" s="82">
        <f>IF(CV32&gt;0, 1, 0)</f>
        <v>0</v>
      </c>
      <c r="CX32" s="71">
        <f>IF(N32&lt;=0,R32, IF(N32&lt;=1,S32, IF(N32&lt;=2,T32, IF(N32&lt;=3,U32, V32))))</f>
        <v>46.27</v>
      </c>
      <c r="CY32" s="41">
        <f>IF(N32&lt;=0,AF32, IF(N32&lt;=1,AG32, IF(N32&lt;=2,AH32, IF(N32&lt;=3,AI32, AJ32))))</f>
        <v>46.26</v>
      </c>
      <c r="CZ32" s="70">
        <f>IF(N32&gt;=0,Y32, IF(N32&gt;=-1,Z32, IF(N32&gt;=-2,AA32, IF(N32&gt;=-3,AB32,  AC32))))</f>
        <v>47.25</v>
      </c>
      <c r="DA32" s="69">
        <f>IF(N32&gt;=0,AM32, IF(N32&gt;=-1,AN32, IF(N32&gt;=-2,AO32, IF(N32&gt;=-3,AP32, AQ32))))</f>
        <v>47.32</v>
      </c>
      <c r="DB32" s="54">
        <f>IF(C32&gt;0, IF(CV32 &gt;0, CX32, CZ32), IF(CV32&gt;0, CY32, DA32))</f>
        <v>47.25</v>
      </c>
      <c r="DC32" s="43">
        <f>CV32/DB32</f>
        <v>-1.5995616100108789</v>
      </c>
      <c r="DD32" s="44">
        <v>0</v>
      </c>
      <c r="DE32" s="10">
        <f>BQ32*$DD$169</f>
        <v>11.077938468114418</v>
      </c>
      <c r="DF32" s="30">
        <f>DE32-DD32</f>
        <v>11.077938468114418</v>
      </c>
      <c r="DG32" s="34">
        <f>DF32*(DF32&lt;&gt;0)</f>
        <v>11.077938468114418</v>
      </c>
      <c r="DH32" s="21">
        <f>DG32/$DG$166</f>
        <v>2.8164317173246878E-3</v>
      </c>
      <c r="DI32" s="79">
        <f>DH32 * $DF$166</f>
        <v>11.077938468114418</v>
      </c>
      <c r="DJ32" s="81">
        <f>DB32</f>
        <v>47.25</v>
      </c>
      <c r="DK32" s="43">
        <f>DI32/DJ32</f>
        <v>0.23445372419289773</v>
      </c>
      <c r="DL32" s="16">
        <f>O32</f>
        <v>0</v>
      </c>
      <c r="DM32" s="53">
        <f>CR32+CT32</f>
        <v>188</v>
      </c>
      <c r="DN32">
        <f>E32/$E$166</f>
        <v>3.4668754773320813E-3</v>
      </c>
      <c r="DO32">
        <f>MAX(0,K32)</f>
        <v>0.55462529438409103</v>
      </c>
      <c r="DP32">
        <f>DO32/$DO$166</f>
        <v>5.9529482119259859E-3</v>
      </c>
      <c r="DQ32">
        <f>DN32*DP32*BF32</f>
        <v>3.9212447330132715E-6</v>
      </c>
      <c r="DR32">
        <f>DQ32/$DQ$166</f>
        <v>1.0582736425421325E-3</v>
      </c>
      <c r="DS32" s="1">
        <f>$DS$168*DR32</f>
        <v>86.116217503746057</v>
      </c>
      <c r="DT32" s="55">
        <v>0</v>
      </c>
      <c r="DU32" s="1">
        <f>DS32-DT32</f>
        <v>86.116217503746057</v>
      </c>
      <c r="DV32">
        <f>DT32/DS32</f>
        <v>0</v>
      </c>
      <c r="DW32" s="86">
        <f>AR32</f>
        <v>46.85</v>
      </c>
    </row>
    <row r="33" spans="1:127" x14ac:dyDescent="0.2">
      <c r="A33" s="26" t="s">
        <v>318</v>
      </c>
      <c r="B33">
        <v>1</v>
      </c>
      <c r="C33">
        <v>1</v>
      </c>
      <c r="D33">
        <v>0.98841390331601997</v>
      </c>
      <c r="E33">
        <v>1.15860966839792E-2</v>
      </c>
      <c r="F33">
        <v>0.99682161303138594</v>
      </c>
      <c r="G33">
        <v>0.27664020058503902</v>
      </c>
      <c r="H33">
        <v>0.872544922691182</v>
      </c>
      <c r="I33">
        <v>0.49130540647620202</v>
      </c>
      <c r="J33">
        <v>0.53169294600823602</v>
      </c>
      <c r="K33">
        <v>0.42129766652505202</v>
      </c>
      <c r="L33">
        <v>0.232338059501566</v>
      </c>
      <c r="M33">
        <f>HARMEAN(D33,F33, I33)</f>
        <v>0.74068509362957979</v>
      </c>
      <c r="N33">
        <f>MAX(MIN(0.6*TAN(3*(1-M33) - 1.5), 5), -5)</f>
        <v>-0.52842646412027516</v>
      </c>
      <c r="O33" s="73">
        <v>-1</v>
      </c>
      <c r="P33">
        <v>92.71</v>
      </c>
      <c r="Q33">
        <v>93.23</v>
      </c>
      <c r="R33">
        <v>93.51</v>
      </c>
      <c r="S33">
        <v>94.42</v>
      </c>
      <c r="T33">
        <v>94.88</v>
      </c>
      <c r="U33">
        <v>95.63</v>
      </c>
      <c r="V33">
        <v>96.43</v>
      </c>
      <c r="W33">
        <v>98.8</v>
      </c>
      <c r="X33">
        <v>98.21</v>
      </c>
      <c r="Y33">
        <v>97.64</v>
      </c>
      <c r="Z33">
        <v>97.26</v>
      </c>
      <c r="AA33">
        <v>96.54</v>
      </c>
      <c r="AB33">
        <v>95.98</v>
      </c>
      <c r="AC33">
        <v>95.43</v>
      </c>
      <c r="AD33">
        <v>93.41</v>
      </c>
      <c r="AE33">
        <v>93.63</v>
      </c>
      <c r="AF33">
        <v>94.25</v>
      </c>
      <c r="AG33">
        <v>95.12</v>
      </c>
      <c r="AH33">
        <v>95.41</v>
      </c>
      <c r="AI33">
        <v>96.2</v>
      </c>
      <c r="AJ33">
        <v>98.29</v>
      </c>
      <c r="AK33">
        <v>100.71</v>
      </c>
      <c r="AL33">
        <v>100.17</v>
      </c>
      <c r="AM33">
        <v>99.3</v>
      </c>
      <c r="AN33">
        <v>98.33</v>
      </c>
      <c r="AO33">
        <v>96.77</v>
      </c>
      <c r="AP33">
        <v>95.99</v>
      </c>
      <c r="AQ33">
        <v>94.35</v>
      </c>
      <c r="AR33">
        <v>95.77</v>
      </c>
      <c r="AS33" s="77">
        <f>0.5 * (D33-MAX($D$3:$D$165))/(MIN($D$3:$D$165)-MAX($D$3:$D$165)) + 0.75</f>
        <v>0.75561122244488999</v>
      </c>
      <c r="AT33" s="17">
        <f>AZ33^N33</f>
        <v>0.86382258857581706</v>
      </c>
      <c r="AU33" s="17">
        <f>(AT33+AV33)/2</f>
        <v>0.75205608520152034</v>
      </c>
      <c r="AV33" s="17">
        <f>BD33^N33</f>
        <v>0.64028958182722351</v>
      </c>
      <c r="AW33" s="17">
        <f>PERCENTILE($K$2:$K$165, 0.05)</f>
        <v>0.10209699944022725</v>
      </c>
      <c r="AX33" s="17">
        <f>PERCENTILE($K$2:$K$165, 0.95)</f>
        <v>0.97531004798855347</v>
      </c>
      <c r="AY33" s="17">
        <f>MIN(MAX(K33,AW33), AX33)</f>
        <v>0.42129766652505202</v>
      </c>
      <c r="AZ33" s="17">
        <f>AY33-$AY$166+1</f>
        <v>1.3192006670848246</v>
      </c>
      <c r="BA33" s="17">
        <f>PERCENTILE($L$2:$L$165, 0.02)</f>
        <v>-1.0926211824473815</v>
      </c>
      <c r="BB33" s="17">
        <f>PERCENTILE($L$2:$L$165, 0.98)</f>
        <v>1.870769289934499</v>
      </c>
      <c r="BC33" s="17">
        <f>MIN(MAX(L33,BA33), BB33)</f>
        <v>0.232338059501566</v>
      </c>
      <c r="BD33" s="17">
        <f>BC33-$BC$166 + 1</f>
        <v>2.3249592419489478</v>
      </c>
      <c r="BE33" s="1">
        <v>0</v>
      </c>
      <c r="BF33" s="50">
        <v>0.4</v>
      </c>
      <c r="BG33" s="15">
        <v>1</v>
      </c>
      <c r="BH33" s="16">
        <v>1</v>
      </c>
      <c r="BI33" s="12">
        <f>(AZ33^4)*AV33*BE33</f>
        <v>0</v>
      </c>
      <c r="BJ33" s="12">
        <f>(BD33^4) *AT33*BF33</f>
        <v>10.095920523917322</v>
      </c>
      <c r="BK33" s="12">
        <f>(BD33^4)*AU33*BG33*BH33</f>
        <v>21.974125723665704</v>
      </c>
      <c r="BL33" s="12">
        <f>MIN(BI33, 0.05*BI$166)</f>
        <v>0</v>
      </c>
      <c r="BM33" s="12">
        <f>MIN(BJ33, 0.05*BJ$166)</f>
        <v>10.095920523917322</v>
      </c>
      <c r="BN33" s="12">
        <f>MIN(BK33, 0.05*BK$166)</f>
        <v>21.974125723665704</v>
      </c>
      <c r="BO33" s="9">
        <f>BL33/$BL$166</f>
        <v>0</v>
      </c>
      <c r="BP33" s="9">
        <f>BM33/$BM$166</f>
        <v>2.0395069903492644E-3</v>
      </c>
      <c r="BQ33" s="45">
        <f>BN33/$BN$166</f>
        <v>3.2504848013256162E-3</v>
      </c>
      <c r="BR33" s="85">
        <f>N33</f>
        <v>-0.52842646412027516</v>
      </c>
      <c r="BS33" s="55">
        <v>0</v>
      </c>
      <c r="BT33" s="10">
        <f>$D$172*BO33</f>
        <v>0</v>
      </c>
      <c r="BU33" s="14">
        <f>BT33-BS33</f>
        <v>0</v>
      </c>
      <c r="BV33" s="1">
        <f>IF(BU33&gt;1, 1, 0)</f>
        <v>0</v>
      </c>
      <c r="BW33" s="71">
        <f>IF(N33&lt;=0,P33, IF(N33&lt;=1,Q33, IF(N33&lt;=2,R33, IF(N33&lt;=3,S33, IF(N33&lt;=4,T33, IF(N33&lt;=5, U33, V33))))))</f>
        <v>92.71</v>
      </c>
      <c r="BX33" s="41">
        <f>IF(N33&lt;=0,AD33, IF(N33&lt;=1,AE33, IF(N33&lt;=2,AF33, IF(N33&lt;=3,AG33, IF(N33&lt;=4,AH33, IF(N33&lt;=5, AI33, AJ33))))))</f>
        <v>93.41</v>
      </c>
      <c r="BY33" s="70">
        <f>IF(N33&gt;=0,W33, IF(N33&gt;=-1,X33, IF(N33&gt;=-2,Y33, IF(N33&gt;=-3,Z33, IF(N33&gt;=-4,AA33, IF(N33&gt;=-5, AB33, AC33))))))</f>
        <v>98.21</v>
      </c>
      <c r="BZ33" s="69">
        <f>IF(N33&gt;=0,AK33, IF(N33&gt;=-1,AL33, IF(N33&gt;=-2,AM33, IF(N33&gt;=-3,AN33, IF(N33&gt;=-4,AO33, IF(N33&gt;=-5, AP33, AQ33))))))</f>
        <v>100.17</v>
      </c>
      <c r="CA33" s="54">
        <f>IF(C33&gt;0, IF(BU33 &gt;0, BW33, BY33), IF(BU33&gt;0, BX33, BZ33))</f>
        <v>98.21</v>
      </c>
      <c r="CB33" s="1">
        <f>BU33/CA33</f>
        <v>0</v>
      </c>
      <c r="CC33" s="42" t="e">
        <f>BS33/BT33</f>
        <v>#DIV/0!</v>
      </c>
      <c r="CD33" s="55">
        <v>0</v>
      </c>
      <c r="CE33" s="55">
        <v>0</v>
      </c>
      <c r="CF33" s="55">
        <v>0</v>
      </c>
      <c r="CG33" s="6">
        <f>SUM(CD33:CF33)</f>
        <v>0</v>
      </c>
      <c r="CH33" s="10">
        <f>BP33*$D$171</f>
        <v>259.03693440935211</v>
      </c>
      <c r="CI33" s="1">
        <f>CH33-CG33</f>
        <v>259.03693440935211</v>
      </c>
      <c r="CJ33" s="82">
        <f>IF(CI33&gt;1, 1, 0)</f>
        <v>1</v>
      </c>
      <c r="CK33" s="71">
        <f>IF(N33&lt;=0,Q33, IF(N33&lt;=1,R33, IF(N33&lt;=2,S33, IF(N33&lt;=3,T33, IF(N33&lt;=4,U33,V33)))))</f>
        <v>93.23</v>
      </c>
      <c r="CL33" s="41">
        <f>IF(N33&lt;=0,AE33, IF(N33&lt;=1,AF33, IF(N33&lt;=2,AG33, IF(N33&lt;=3,AH33, IF(N33&lt;=4,AI33,AJ33)))))</f>
        <v>93.63</v>
      </c>
      <c r="CM33" s="70">
        <f>IF(N33&gt;=0,X33, IF(N33&gt;=-1,Y33, IF(N33&gt;=-2,Z33, IF(N33&gt;=-3,AA33, IF(N33&gt;=-4,AB33, AC33)))))</f>
        <v>97.64</v>
      </c>
      <c r="CN33" s="69">
        <f>IF(N33&gt;=0,AL33, IF(N33&gt;=-1,AM33, IF(N33&gt;=-2,AN33, IF(N33&gt;=-3,AO33, IF(N33&gt;=-4,AP33, AQ33)))))</f>
        <v>99.3</v>
      </c>
      <c r="CO33" s="54">
        <f>IF(C33&gt;0, IF(CI33 &gt;0, CK33, CM33), IF(CI33&gt;0, CL33, CN33))</f>
        <v>93.23</v>
      </c>
      <c r="CP33" s="1">
        <f>CI33/CO33</f>
        <v>2.7784718911225155</v>
      </c>
      <c r="CQ33" s="42">
        <f>CG33/CH33</f>
        <v>0</v>
      </c>
      <c r="CR33" s="11">
        <f>BS33+CG33+CT33</f>
        <v>0</v>
      </c>
      <c r="CS33" s="47">
        <f>BT33+CH33+CU33</f>
        <v>280.29654822527345</v>
      </c>
      <c r="CT33" s="55">
        <v>0</v>
      </c>
      <c r="CU33" s="10">
        <f>BQ33*$D$174</f>
        <v>21.259613815921316</v>
      </c>
      <c r="CV33" s="30">
        <f>CU33-CT33</f>
        <v>21.259613815921316</v>
      </c>
      <c r="CW33" s="82">
        <f>IF(CV33&gt;0, 1, 0)</f>
        <v>1</v>
      </c>
      <c r="CX33" s="71">
        <f>IF(N33&lt;=0,R33, IF(N33&lt;=1,S33, IF(N33&lt;=2,T33, IF(N33&lt;=3,U33, V33))))</f>
        <v>93.51</v>
      </c>
      <c r="CY33" s="41">
        <f>IF(N33&lt;=0,AF33, IF(N33&lt;=1,AG33, IF(N33&lt;=2,AH33, IF(N33&lt;=3,AI33, AJ33))))</f>
        <v>94.25</v>
      </c>
      <c r="CZ33" s="70">
        <f>IF(N33&gt;=0,Y33, IF(N33&gt;=-1,Z33, IF(N33&gt;=-2,AA33, IF(N33&gt;=-3,AB33,  AC33))))</f>
        <v>97.26</v>
      </c>
      <c r="DA33" s="69">
        <f>IF(N33&gt;=0,AM33, IF(N33&gt;=-1,AN33, IF(N33&gt;=-2,AO33, IF(N33&gt;=-3,AP33, AQ33))))</f>
        <v>98.33</v>
      </c>
      <c r="DB33" s="54">
        <f>IF(C33&gt;0, IF(CV33 &gt;0, CX33, CZ33), IF(CV33&gt;0, CY33, DA33))</f>
        <v>93.51</v>
      </c>
      <c r="DC33" s="43">
        <f>CV33/DB33</f>
        <v>0.22735123319346931</v>
      </c>
      <c r="DD33" s="44">
        <v>0</v>
      </c>
      <c r="DE33" s="10">
        <f>BQ33*$DD$169</f>
        <v>12.785209880689278</v>
      </c>
      <c r="DF33" s="30">
        <f>DE33-DD33</f>
        <v>12.785209880689278</v>
      </c>
      <c r="DG33" s="34">
        <f>DF33*(DF33&lt;&gt;0)</f>
        <v>12.785209880689278</v>
      </c>
      <c r="DH33" s="21">
        <f>DG33/$DG$166</f>
        <v>3.250484801325614E-3</v>
      </c>
      <c r="DI33" s="79">
        <f>DH33 * $DF$166</f>
        <v>12.785209880689278</v>
      </c>
      <c r="DJ33" s="81">
        <f>DB33</f>
        <v>93.51</v>
      </c>
      <c r="DK33" s="43">
        <f>DI33/DJ33</f>
        <v>0.13672558956998479</v>
      </c>
      <c r="DL33" s="16">
        <f>O33</f>
        <v>-1</v>
      </c>
      <c r="DM33" s="53">
        <f>CR33+CT33</f>
        <v>0</v>
      </c>
      <c r="DN33">
        <f>E33/$E$166</f>
        <v>2.1482775393724405E-4</v>
      </c>
      <c r="DO33">
        <f>MAX(0,K33)</f>
        <v>0.42129766652505202</v>
      </c>
      <c r="DP33">
        <f>DO33/$DO$166</f>
        <v>4.521905538790799E-3</v>
      </c>
      <c r="DQ33">
        <f>DN33*DP33*BF33</f>
        <v>3.8857232416592434E-7</v>
      </c>
      <c r="DR33">
        <f>DQ33/$DQ$166</f>
        <v>1.048687028953016E-4</v>
      </c>
      <c r="DS33" s="1">
        <f>$DS$168*DR33</f>
        <v>8.5336114071346856</v>
      </c>
      <c r="DT33" s="55">
        <v>0</v>
      </c>
      <c r="DU33" s="1">
        <f>DS33-DT33</f>
        <v>8.5336114071346856</v>
      </c>
      <c r="DV33">
        <f>DT33/DS33</f>
        <v>0</v>
      </c>
      <c r="DW33" s="86">
        <f>AR33</f>
        <v>95.77</v>
      </c>
    </row>
    <row r="34" spans="1:127" x14ac:dyDescent="0.2">
      <c r="A34" s="26" t="s">
        <v>319</v>
      </c>
      <c r="B34">
        <v>1</v>
      </c>
      <c r="C34">
        <v>1</v>
      </c>
      <c r="D34">
        <v>0.99960047942468999</v>
      </c>
      <c r="E34">
        <v>3.99520575309675E-4</v>
      </c>
      <c r="F34">
        <v>0.993643226062773</v>
      </c>
      <c r="G34">
        <v>0.96719598829920606</v>
      </c>
      <c r="H34">
        <v>0.88967822816548203</v>
      </c>
      <c r="I34">
        <v>0.92762773414705502</v>
      </c>
      <c r="J34">
        <v>0.72825128847760201</v>
      </c>
      <c r="K34">
        <v>0.516403374292984</v>
      </c>
      <c r="L34">
        <v>1.0588124061347901</v>
      </c>
      <c r="M34">
        <f>HARMEAN(D34,F34, I34)</f>
        <v>0.97250540064203772</v>
      </c>
      <c r="N34">
        <f>MAX(MIN(0.6*TAN(3*(1-M34) - 1.5), 5), -5)</f>
        <v>-3.8836976717824192</v>
      </c>
      <c r="O34" s="73">
        <v>-2</v>
      </c>
      <c r="P34">
        <v>100.41</v>
      </c>
      <c r="Q34">
        <v>100.93</v>
      </c>
      <c r="R34">
        <v>101.2</v>
      </c>
      <c r="S34">
        <v>101.6</v>
      </c>
      <c r="T34">
        <v>102.02</v>
      </c>
      <c r="U34">
        <v>102.43</v>
      </c>
      <c r="V34">
        <v>103.65</v>
      </c>
      <c r="W34">
        <v>104.92</v>
      </c>
      <c r="X34">
        <v>103.96</v>
      </c>
      <c r="Y34">
        <v>103.64</v>
      </c>
      <c r="Z34">
        <v>103.4</v>
      </c>
      <c r="AA34">
        <v>102.53</v>
      </c>
      <c r="AB34">
        <v>102.17</v>
      </c>
      <c r="AC34">
        <v>101.64</v>
      </c>
      <c r="AD34">
        <v>100.39</v>
      </c>
      <c r="AE34">
        <v>100.56</v>
      </c>
      <c r="AF34">
        <v>100.78</v>
      </c>
      <c r="AG34">
        <v>100.83</v>
      </c>
      <c r="AH34">
        <v>101.92</v>
      </c>
      <c r="AI34">
        <v>103.11</v>
      </c>
      <c r="AJ34">
        <v>104.13</v>
      </c>
      <c r="AK34">
        <v>105.02</v>
      </c>
      <c r="AL34">
        <v>104.27</v>
      </c>
      <c r="AM34">
        <v>103.68</v>
      </c>
      <c r="AN34">
        <v>103.28</v>
      </c>
      <c r="AO34">
        <v>103.11</v>
      </c>
      <c r="AP34">
        <v>102.76</v>
      </c>
      <c r="AQ34">
        <v>102.07</v>
      </c>
      <c r="AR34">
        <v>102.38</v>
      </c>
      <c r="AS34" s="77">
        <f>0.5 * (D34-MAX($D$3:$D$165))/(MIN($D$3:$D$165)-MAX($D$3:$D$165)) + 0.75</f>
        <v>0.75</v>
      </c>
      <c r="AT34" s="17">
        <f>AZ34^N34</f>
        <v>0.26021633976902475</v>
      </c>
      <c r="AU34" s="17">
        <f>(AT34+AV34)/2</f>
        <v>0.13590132324937579</v>
      </c>
      <c r="AV34" s="17">
        <f>BD34^N34</f>
        <v>1.1586306729726815E-2</v>
      </c>
      <c r="AW34" s="17">
        <f>PERCENTILE($K$2:$K$165, 0.05)</f>
        <v>0.10209699944022725</v>
      </c>
      <c r="AX34" s="17">
        <f>PERCENTILE($K$2:$K$165, 0.95)</f>
        <v>0.97531004798855347</v>
      </c>
      <c r="AY34" s="17">
        <f>MIN(MAX(K34,AW34), AX34)</f>
        <v>0.516403374292984</v>
      </c>
      <c r="AZ34" s="17">
        <f>AY34-$AY$166+1</f>
        <v>1.4143063748527567</v>
      </c>
      <c r="BA34" s="17">
        <f>PERCENTILE($L$2:$L$165, 0.02)</f>
        <v>-1.0926211824473815</v>
      </c>
      <c r="BB34" s="17">
        <f>PERCENTILE($L$2:$L$165, 0.98)</f>
        <v>1.870769289934499</v>
      </c>
      <c r="BC34" s="17">
        <f>MIN(MAX(L34,BA34), BB34)</f>
        <v>1.0588124061347901</v>
      </c>
      <c r="BD34" s="17">
        <f>BC34-$BC$166 + 1</f>
        <v>3.1514335885821714</v>
      </c>
      <c r="BE34" s="1">
        <v>0</v>
      </c>
      <c r="BF34" s="50">
        <v>0.4</v>
      </c>
      <c r="BG34" s="15">
        <v>1</v>
      </c>
      <c r="BH34" s="16">
        <v>1</v>
      </c>
      <c r="BI34" s="12">
        <f>(AZ34^4)*AV34*BE34</f>
        <v>0</v>
      </c>
      <c r="BJ34" s="12">
        <f>(BD34^4) *AT34*BF34</f>
        <v>10.266613034509543</v>
      </c>
      <c r="BK34" s="12">
        <f>(BD34^4)*AU34*BG34*BH34</f>
        <v>13.404676066053304</v>
      </c>
      <c r="BL34" s="12">
        <f>MIN(BI34, 0.05*BI$166)</f>
        <v>0</v>
      </c>
      <c r="BM34" s="12">
        <f>MIN(BJ34, 0.05*BJ$166)</f>
        <v>10.266613034509543</v>
      </c>
      <c r="BN34" s="12">
        <f>MIN(BK34, 0.05*BK$166)</f>
        <v>13.404676066053304</v>
      </c>
      <c r="BO34" s="9">
        <f>BL34/$BL$166</f>
        <v>0</v>
      </c>
      <c r="BP34" s="9">
        <f>BM34/$BM$166</f>
        <v>2.0739890930687125E-3</v>
      </c>
      <c r="BQ34" s="45">
        <f>BN34/$BN$166</f>
        <v>1.9828636810097821E-3</v>
      </c>
      <c r="BR34" s="85">
        <f>N34</f>
        <v>-3.8836976717824192</v>
      </c>
      <c r="BS34" s="55">
        <v>0</v>
      </c>
      <c r="BT34" s="10">
        <f>$D$172*BO34</f>
        <v>0</v>
      </c>
      <c r="BU34" s="14">
        <f>BT34-BS34</f>
        <v>0</v>
      </c>
      <c r="BV34" s="1">
        <f>IF(BU34&gt;1, 1, 0)</f>
        <v>0</v>
      </c>
      <c r="BW34" s="71">
        <f>IF(N34&lt;=0,P34, IF(N34&lt;=1,Q34, IF(N34&lt;=2,R34, IF(N34&lt;=3,S34, IF(N34&lt;=4,T34, IF(N34&lt;=5, U34, V34))))))</f>
        <v>100.41</v>
      </c>
      <c r="BX34" s="41">
        <f>IF(N34&lt;=0,AD34, IF(N34&lt;=1,AE34, IF(N34&lt;=2,AF34, IF(N34&lt;=3,AG34, IF(N34&lt;=4,AH34, IF(N34&lt;=5, AI34, AJ34))))))</f>
        <v>100.39</v>
      </c>
      <c r="BY34" s="70">
        <f>IF(N34&gt;=0,W34, IF(N34&gt;=-1,X34, IF(N34&gt;=-2,Y34, IF(N34&gt;=-3,Z34, IF(N34&gt;=-4,AA34, IF(N34&gt;=-5, AB34, AC34))))))</f>
        <v>102.53</v>
      </c>
      <c r="BZ34" s="69">
        <f>IF(N34&gt;=0,AK34, IF(N34&gt;=-1,AL34, IF(N34&gt;=-2,AM34, IF(N34&gt;=-3,AN34, IF(N34&gt;=-4,AO34, IF(N34&gt;=-5, AP34, AQ34))))))</f>
        <v>103.11</v>
      </c>
      <c r="CA34" s="54">
        <f>IF(C34&gt;0, IF(BU34 &gt;0, BW34, BY34), IF(BU34&gt;0, BX34, BZ34))</f>
        <v>102.53</v>
      </c>
      <c r="CB34" s="1">
        <f>BU34/CA34</f>
        <v>0</v>
      </c>
      <c r="CC34" s="42" t="e">
        <f>BS34/BT34</f>
        <v>#DIV/0!</v>
      </c>
      <c r="CD34" s="55">
        <v>0</v>
      </c>
      <c r="CE34" s="55">
        <v>0</v>
      </c>
      <c r="CF34" s="55">
        <v>0</v>
      </c>
      <c r="CG34" s="6">
        <f>SUM(CD34:CF34)</f>
        <v>0</v>
      </c>
      <c r="CH34" s="10">
        <f>BP34*$D$171</f>
        <v>263.41649193119446</v>
      </c>
      <c r="CI34" s="1">
        <f>CH34-CG34</f>
        <v>263.41649193119446</v>
      </c>
      <c r="CJ34" s="82">
        <f>IF(CI34&gt;1, 1, 0)</f>
        <v>1</v>
      </c>
      <c r="CK34" s="71">
        <f>IF(N34&lt;=0,Q34, IF(N34&lt;=1,R34, IF(N34&lt;=2,S34, IF(N34&lt;=3,T34, IF(N34&lt;=4,U34,V34)))))</f>
        <v>100.93</v>
      </c>
      <c r="CL34" s="41">
        <f>IF(N34&lt;=0,AE34, IF(N34&lt;=1,AF34, IF(N34&lt;=2,AG34, IF(N34&lt;=3,AH34, IF(N34&lt;=4,AI34,AJ34)))))</f>
        <v>100.56</v>
      </c>
      <c r="CM34" s="70">
        <f>IF(N34&gt;=0,X34, IF(N34&gt;=-1,Y34, IF(N34&gt;=-2,Z34, IF(N34&gt;=-3,AA34, IF(N34&gt;=-4,AB34, AC34)))))</f>
        <v>102.17</v>
      </c>
      <c r="CN34" s="69">
        <f>IF(N34&gt;=0,AL34, IF(N34&gt;=-1,AM34, IF(N34&gt;=-2,AN34, IF(N34&gt;=-3,AO34, IF(N34&gt;=-4,AP34, AQ34)))))</f>
        <v>102.76</v>
      </c>
      <c r="CO34" s="54">
        <f>IF(C34&gt;0, IF(CI34 &gt;0, CK34, CM34), IF(CI34&gt;0, CL34, CN34))</f>
        <v>100.93</v>
      </c>
      <c r="CP34" s="1">
        <f>CI34/CO34</f>
        <v>2.6098929152005792</v>
      </c>
      <c r="CQ34" s="42">
        <f>CG34/CH34</f>
        <v>0</v>
      </c>
      <c r="CR34" s="11">
        <f>BS34+CG34+CT34</f>
        <v>0</v>
      </c>
      <c r="CS34" s="47">
        <f>BT34+CH34+CU34</f>
        <v>276.38530079647279</v>
      </c>
      <c r="CT34" s="55">
        <v>0</v>
      </c>
      <c r="CU34" s="10">
        <f>BQ34*$D$174</f>
        <v>12.968808865278342</v>
      </c>
      <c r="CV34" s="30">
        <f>CU34-CT34</f>
        <v>12.968808865278342</v>
      </c>
      <c r="CW34" s="82">
        <f>IF(CV34&gt;0, 1, 0)</f>
        <v>1</v>
      </c>
      <c r="CX34" s="71">
        <f>IF(N34&lt;=0,R34, IF(N34&lt;=1,S34, IF(N34&lt;=2,T34, IF(N34&lt;=3,U34, V34))))</f>
        <v>101.2</v>
      </c>
      <c r="CY34" s="41">
        <f>IF(N34&lt;=0,AF34, IF(N34&lt;=1,AG34, IF(N34&lt;=2,AH34, IF(N34&lt;=3,AI34, AJ34))))</f>
        <v>100.78</v>
      </c>
      <c r="CZ34" s="70">
        <f>IF(N34&gt;=0,Y34, IF(N34&gt;=-1,Z34, IF(N34&gt;=-2,AA34, IF(N34&gt;=-3,AB34,  AC34))))</f>
        <v>101.64</v>
      </c>
      <c r="DA34" s="69">
        <f>IF(N34&gt;=0,AM34, IF(N34&gt;=-1,AN34, IF(N34&gt;=-2,AO34, IF(N34&gt;=-3,AP34, AQ34))))</f>
        <v>102.07</v>
      </c>
      <c r="DB34" s="54">
        <f>IF(C34&gt;0, IF(CV34 &gt;0, CX34, CZ34), IF(CV34&gt;0, CY34, DA34))</f>
        <v>101.2</v>
      </c>
      <c r="DC34" s="43">
        <f>CV34/DB34</f>
        <v>0.12815028523002314</v>
      </c>
      <c r="DD34" s="44">
        <v>0</v>
      </c>
      <c r="DE34" s="10">
        <f>BQ34*$DD$169</f>
        <v>7.7992453052441197</v>
      </c>
      <c r="DF34" s="30">
        <f>DE34-DD34</f>
        <v>7.7992453052441197</v>
      </c>
      <c r="DG34" s="34">
        <f>DF34*(DF34&lt;&gt;0)</f>
        <v>7.7992453052441197</v>
      </c>
      <c r="DH34" s="21">
        <f>DG34/$DG$166</f>
        <v>1.9828636810097808E-3</v>
      </c>
      <c r="DI34" s="79">
        <f>DH34 * $DF$166</f>
        <v>7.7992453052441206</v>
      </c>
      <c r="DJ34" s="81">
        <f>DB34</f>
        <v>101.2</v>
      </c>
      <c r="DK34" s="43">
        <f>DI34/DJ34</f>
        <v>7.7067641356167199E-2</v>
      </c>
      <c r="DL34" s="16">
        <f>O34</f>
        <v>-2</v>
      </c>
      <c r="DM34" s="53">
        <f>CR34+CT34</f>
        <v>0</v>
      </c>
      <c r="DN34">
        <f>E34/$E$166</f>
        <v>7.4078535840437772E-6</v>
      </c>
      <c r="DO34">
        <f>MAX(0,K34)</f>
        <v>0.516403374292984</v>
      </c>
      <c r="DP34">
        <f>DO34/$DO$166</f>
        <v>5.5427016667960738E-3</v>
      </c>
      <c r="DQ34">
        <f>DN34*DP34*BF34</f>
        <v>1.6423808963064285E-8</v>
      </c>
      <c r="DR34">
        <f>DQ34/$DQ$166</f>
        <v>4.4324915477544966E-6</v>
      </c>
      <c r="DS34" s="1">
        <f>$DS$168*DR34</f>
        <v>0.36069064830247383</v>
      </c>
      <c r="DT34" s="55">
        <v>0</v>
      </c>
      <c r="DU34" s="1">
        <f>DS34-DT34</f>
        <v>0.36069064830247383</v>
      </c>
      <c r="DV34">
        <f>DT34/DS34</f>
        <v>0</v>
      </c>
      <c r="DW34" s="86">
        <f>AR34</f>
        <v>102.38</v>
      </c>
    </row>
    <row r="35" spans="1:127" x14ac:dyDescent="0.2">
      <c r="A35" s="26" t="s">
        <v>172</v>
      </c>
      <c r="B35">
        <v>1</v>
      </c>
      <c r="C35">
        <v>1</v>
      </c>
      <c r="D35">
        <v>0.66225165562913901</v>
      </c>
      <c r="E35">
        <v>0.33774834437085999</v>
      </c>
      <c r="F35">
        <v>0.80869565217391304</v>
      </c>
      <c r="G35">
        <v>9.0452261306532597E-2</v>
      </c>
      <c r="H35">
        <v>0.25879396984924602</v>
      </c>
      <c r="I35">
        <v>0.15299836530289701</v>
      </c>
      <c r="J35">
        <v>0.29578656950285298</v>
      </c>
      <c r="K35">
        <v>0.60638200506640605</v>
      </c>
      <c r="L35">
        <v>-0.17822241371804401</v>
      </c>
      <c r="M35">
        <f>HARMEAN(D35,F35, I35)</f>
        <v>0.32318612620423726</v>
      </c>
      <c r="N35">
        <f>MAX(MIN(0.6*TAN(3*(1-M35) - 1.5), 5), -5)</f>
        <v>0.35190623737954269</v>
      </c>
      <c r="O35" s="73">
        <v>0</v>
      </c>
      <c r="P35">
        <v>109.82</v>
      </c>
      <c r="Q35">
        <v>110.65</v>
      </c>
      <c r="R35">
        <v>110.98</v>
      </c>
      <c r="S35">
        <v>111.57</v>
      </c>
      <c r="T35">
        <v>111.97</v>
      </c>
      <c r="U35">
        <v>112.91</v>
      </c>
      <c r="V35">
        <v>116.15</v>
      </c>
      <c r="W35">
        <v>117.57</v>
      </c>
      <c r="X35">
        <v>116.59</v>
      </c>
      <c r="Y35">
        <v>115.01</v>
      </c>
      <c r="Z35">
        <v>114.34</v>
      </c>
      <c r="AA35">
        <v>114.06</v>
      </c>
      <c r="AB35">
        <v>112.66</v>
      </c>
      <c r="AC35">
        <v>110.89</v>
      </c>
      <c r="AD35">
        <v>109.55</v>
      </c>
      <c r="AE35">
        <v>110.29</v>
      </c>
      <c r="AF35">
        <v>110.96</v>
      </c>
      <c r="AG35">
        <v>111.55</v>
      </c>
      <c r="AH35">
        <v>112.31</v>
      </c>
      <c r="AI35">
        <v>113.14</v>
      </c>
      <c r="AJ35">
        <v>114.59</v>
      </c>
      <c r="AK35">
        <v>116.93</v>
      </c>
      <c r="AL35">
        <v>116.17</v>
      </c>
      <c r="AM35">
        <v>115.12</v>
      </c>
      <c r="AN35">
        <v>114.72</v>
      </c>
      <c r="AO35">
        <v>113.93</v>
      </c>
      <c r="AP35">
        <v>113.04</v>
      </c>
      <c r="AQ35">
        <v>111.66</v>
      </c>
      <c r="AR35">
        <v>113.56</v>
      </c>
      <c r="AS35" s="77">
        <f>0.5 * (D35-MAX($D$3:$D$165))/(MIN($D$3:$D$165)-MAX($D$3:$D$165)) + 0.75</f>
        <v>0.91921525169544371</v>
      </c>
      <c r="AT35" s="17">
        <f>AZ35^N35</f>
        <v>1.154525627598761</v>
      </c>
      <c r="AU35" s="17">
        <f>(AT35+AV35)/2</f>
        <v>1.2056379136550373</v>
      </c>
      <c r="AV35" s="17">
        <f>BD35^N35</f>
        <v>1.2567501997113135</v>
      </c>
      <c r="AW35" s="17">
        <f>PERCENTILE($K$2:$K$165, 0.05)</f>
        <v>0.10209699944022725</v>
      </c>
      <c r="AX35" s="17">
        <f>PERCENTILE($K$2:$K$165, 0.95)</f>
        <v>0.97531004798855347</v>
      </c>
      <c r="AY35" s="17">
        <f>MIN(MAX(K35,AW35), AX35)</f>
        <v>0.60638200506640605</v>
      </c>
      <c r="AZ35" s="17">
        <f>AY35-$AY$166+1</f>
        <v>1.504285005626179</v>
      </c>
      <c r="BA35" s="17">
        <f>PERCENTILE($L$2:$L$165, 0.02)</f>
        <v>-1.0926211824473815</v>
      </c>
      <c r="BB35" s="17">
        <f>PERCENTILE($L$2:$L$165, 0.98)</f>
        <v>1.870769289934499</v>
      </c>
      <c r="BC35" s="17">
        <f>MIN(MAX(L35,BA35), BB35)</f>
        <v>-0.17822241371804401</v>
      </c>
      <c r="BD35" s="17">
        <f>BC35-$BC$166 + 1</f>
        <v>1.9143987687293373</v>
      </c>
      <c r="BE35" s="1">
        <v>0</v>
      </c>
      <c r="BF35" s="15">
        <v>1</v>
      </c>
      <c r="BG35" s="15">
        <v>1</v>
      </c>
      <c r="BH35" s="16">
        <v>1</v>
      </c>
      <c r="BI35" s="12">
        <f>(AZ35^4)*AV35*BE35</f>
        <v>0</v>
      </c>
      <c r="BJ35" s="12">
        <f>(BD35^4) *AT35*BF35</f>
        <v>15.507193381051584</v>
      </c>
      <c r="BK35" s="12">
        <f>(BD35^4)*AU35*BG35*BH35</f>
        <v>16.193716126909383</v>
      </c>
      <c r="BL35" s="12">
        <f>MIN(BI35, 0.05*BI$166)</f>
        <v>0</v>
      </c>
      <c r="BM35" s="12">
        <f>MIN(BJ35, 0.05*BJ$166)</f>
        <v>15.507193381051584</v>
      </c>
      <c r="BN35" s="12">
        <f>MIN(BK35, 0.05*BK$166)</f>
        <v>16.193716126909383</v>
      </c>
      <c r="BO35" s="9">
        <f>BL35/$BL$166</f>
        <v>0</v>
      </c>
      <c r="BP35" s="9">
        <f>BM35/$BM$166</f>
        <v>3.1326543455277652E-3</v>
      </c>
      <c r="BQ35" s="45">
        <f>BN35/$BN$166</f>
        <v>2.3954276411011425E-3</v>
      </c>
      <c r="BR35" s="85">
        <f>N35</f>
        <v>0.35190623737954269</v>
      </c>
      <c r="BS35" s="55">
        <v>0</v>
      </c>
      <c r="BT35" s="10">
        <f>$D$172*BO35</f>
        <v>0</v>
      </c>
      <c r="BU35" s="14">
        <f>BT35-BS35</f>
        <v>0</v>
      </c>
      <c r="BV35" s="1">
        <f>IF(BU35&gt;1, 1, 0)</f>
        <v>0</v>
      </c>
      <c r="BW35" s="71">
        <f>IF(N35&lt;=0,P35, IF(N35&lt;=1,Q35, IF(N35&lt;=2,R35, IF(N35&lt;=3,S35, IF(N35&lt;=4,T35, IF(N35&lt;=5, U35, V35))))))</f>
        <v>110.65</v>
      </c>
      <c r="BX35" s="41">
        <f>IF(N35&lt;=0,AD35, IF(N35&lt;=1,AE35, IF(N35&lt;=2,AF35, IF(N35&lt;=3,AG35, IF(N35&lt;=4,AH35, IF(N35&lt;=5, AI35, AJ35))))))</f>
        <v>110.29</v>
      </c>
      <c r="BY35" s="70">
        <f>IF(N35&gt;=0,W35, IF(N35&gt;=-1,X35, IF(N35&gt;=-2,Y35, IF(N35&gt;=-3,Z35, IF(N35&gt;=-4,AA35, IF(N35&gt;=-5, AB35, AC35))))))</f>
        <v>117.57</v>
      </c>
      <c r="BZ35" s="69">
        <f>IF(N35&gt;=0,AK35, IF(N35&gt;=-1,AL35, IF(N35&gt;=-2,AM35, IF(N35&gt;=-3,AN35, IF(N35&gt;=-4,AO35, IF(N35&gt;=-5, AP35, AQ35))))))</f>
        <v>116.93</v>
      </c>
      <c r="CA35" s="54">
        <f>IF(C35&gt;0, IF(BU35 &gt;0, BW35, BY35), IF(BU35&gt;0, BX35, BZ35))</f>
        <v>117.57</v>
      </c>
      <c r="CB35" s="1">
        <f>BU35/CA35</f>
        <v>0</v>
      </c>
      <c r="CC35" s="42" t="e">
        <f>BS35/BT35</f>
        <v>#DIV/0!</v>
      </c>
      <c r="CD35" s="55">
        <v>0</v>
      </c>
      <c r="CE35" s="55">
        <v>2953</v>
      </c>
      <c r="CF35" s="55">
        <v>0</v>
      </c>
      <c r="CG35" s="6">
        <f>SUM(CD35:CF35)</f>
        <v>2953</v>
      </c>
      <c r="CH35" s="10">
        <f>BP35*$D$171</f>
        <v>397.87712524127375</v>
      </c>
      <c r="CI35" s="1">
        <f>CH35-CG35</f>
        <v>-2555.1228747587261</v>
      </c>
      <c r="CJ35" s="82">
        <f>IF(CI35&gt;1, 1, 0)</f>
        <v>0</v>
      </c>
      <c r="CK35" s="71">
        <f>IF(N35&lt;=0,Q35, IF(N35&lt;=1,R35, IF(N35&lt;=2,S35, IF(N35&lt;=3,T35, IF(N35&lt;=4,U35,V35)))))</f>
        <v>110.98</v>
      </c>
      <c r="CL35" s="41">
        <f>IF(N35&lt;=0,AE35, IF(N35&lt;=1,AF35, IF(N35&lt;=2,AG35, IF(N35&lt;=3,AH35, IF(N35&lt;=4,AI35,AJ35)))))</f>
        <v>110.96</v>
      </c>
      <c r="CM35" s="70">
        <f>IF(N35&gt;=0,X35, IF(N35&gt;=-1,Y35, IF(N35&gt;=-2,Z35, IF(N35&gt;=-3,AA35, IF(N35&gt;=-4,AB35, AC35)))))</f>
        <v>116.59</v>
      </c>
      <c r="CN35" s="69">
        <f>IF(N35&gt;=0,AL35, IF(N35&gt;=-1,AM35, IF(N35&gt;=-2,AN35, IF(N35&gt;=-3,AO35, IF(N35&gt;=-4,AP35, AQ35)))))</f>
        <v>116.17</v>
      </c>
      <c r="CO35" s="54">
        <f>IF(C35&gt;0, IF(CI35 &gt;0, CK35, CM35), IF(CI35&gt;0, CL35, CN35))</f>
        <v>116.59</v>
      </c>
      <c r="CP35" s="1">
        <f>CI35/CO35</f>
        <v>-21.915454796798404</v>
      </c>
      <c r="CQ35" s="42">
        <f>CG35/CH35</f>
        <v>7.421889353928786</v>
      </c>
      <c r="CR35" s="11">
        <f>BS35+CG35+CT35</f>
        <v>3067</v>
      </c>
      <c r="CS35" s="47">
        <f>BT35+CH35+CU35</f>
        <v>413.54428558394784</v>
      </c>
      <c r="CT35" s="55">
        <v>114</v>
      </c>
      <c r="CU35" s="10">
        <f>BQ35*$D$174</f>
        <v>15.667160342674119</v>
      </c>
      <c r="CV35" s="30">
        <f>CU35-CT35</f>
        <v>-98.332839657325877</v>
      </c>
      <c r="CW35" s="82">
        <f>IF(CV35&gt;0, 1, 0)</f>
        <v>0</v>
      </c>
      <c r="CX35" s="71">
        <f>IF(N35&lt;=0,R35, IF(N35&lt;=1,S35, IF(N35&lt;=2,T35, IF(N35&lt;=3,U35, V35))))</f>
        <v>111.57</v>
      </c>
      <c r="CY35" s="41">
        <f>IF(N35&lt;=0,AF35, IF(N35&lt;=1,AG35, IF(N35&lt;=2,AH35, IF(N35&lt;=3,AI35, AJ35))))</f>
        <v>111.55</v>
      </c>
      <c r="CZ35" s="70">
        <f>IF(N35&gt;=0,Y35, IF(N35&gt;=-1,Z35, IF(N35&gt;=-2,AA35, IF(N35&gt;=-3,AB35,  AC35))))</f>
        <v>115.01</v>
      </c>
      <c r="DA35" s="69">
        <f>IF(N35&gt;=0,AM35, IF(N35&gt;=-1,AN35, IF(N35&gt;=-2,AO35, IF(N35&gt;=-3,AP35, AQ35))))</f>
        <v>115.12</v>
      </c>
      <c r="DB35" s="54">
        <f>IF(C35&gt;0, IF(CV35 &gt;0, CX35, CZ35), IF(CV35&gt;0, CY35, DA35))</f>
        <v>115.01</v>
      </c>
      <c r="DC35" s="43">
        <f>CV35/DB35</f>
        <v>-0.85499382364425591</v>
      </c>
      <c r="DD35" s="44">
        <v>0</v>
      </c>
      <c r="DE35" s="10">
        <f>BQ35*$DD$169</f>
        <v>9.4219930310065099</v>
      </c>
      <c r="DF35" s="30">
        <f>DE35-DD35</f>
        <v>9.4219930310065099</v>
      </c>
      <c r="DG35" s="34">
        <f>DF35*(DF35&lt;&gt;0)</f>
        <v>9.4219930310065099</v>
      </c>
      <c r="DH35" s="21">
        <f>DG35/$DG$166</f>
        <v>2.3954276411011408E-3</v>
      </c>
      <c r="DI35" s="79">
        <f>DH35 * $DF$166</f>
        <v>9.4219930310065099</v>
      </c>
      <c r="DJ35" s="81">
        <f>DB35</f>
        <v>115.01</v>
      </c>
      <c r="DK35" s="43">
        <f>DI35/DJ35</f>
        <v>8.1923250421759061E-2</v>
      </c>
      <c r="DL35" s="16">
        <f>O35</f>
        <v>0</v>
      </c>
      <c r="DM35" s="53">
        <f>CR35+CT35</f>
        <v>3181</v>
      </c>
      <c r="DN35">
        <f>E35/$E$166</f>
        <v>6.262481679230646E-3</v>
      </c>
      <c r="DO35">
        <f>MAX(0,K35)</f>
        <v>0.60638200506640605</v>
      </c>
      <c r="DP35">
        <f>DO35/$DO$166</f>
        <v>6.5084674452375625E-3</v>
      </c>
      <c r="DQ35">
        <f>DN35*DP35*BF35</f>
        <v>4.0759158135669321E-5</v>
      </c>
      <c r="DR35">
        <f>DQ35/$DQ$166</f>
        <v>1.1000165938135435E-2</v>
      </c>
      <c r="DS35" s="1">
        <f>$DS$168*DR35</f>
        <v>895.13018601713475</v>
      </c>
      <c r="DT35" s="55">
        <v>1703</v>
      </c>
      <c r="DU35" s="1">
        <f>DS35-DT35</f>
        <v>-807.86981398286525</v>
      </c>
      <c r="DV35">
        <f>DT35/DS35</f>
        <v>1.9025165574825122</v>
      </c>
      <c r="DW35" s="86">
        <f>AR35</f>
        <v>113.56</v>
      </c>
    </row>
    <row r="36" spans="1:127" x14ac:dyDescent="0.2">
      <c r="A36" s="26" t="s">
        <v>203</v>
      </c>
      <c r="B36">
        <v>0</v>
      </c>
      <c r="C36">
        <v>0</v>
      </c>
      <c r="D36">
        <v>0.34558529764282803</v>
      </c>
      <c r="E36">
        <v>0.65441470235717103</v>
      </c>
      <c r="F36">
        <v>0.25039745627980903</v>
      </c>
      <c r="G36">
        <v>0.48056832427914697</v>
      </c>
      <c r="H36">
        <v>0.18470539072294101</v>
      </c>
      <c r="I36">
        <v>0.29793214010081098</v>
      </c>
      <c r="J36">
        <v>0.273132660121858</v>
      </c>
      <c r="K36">
        <v>0.564423618211363</v>
      </c>
      <c r="L36">
        <v>-4.1722010048391003E-2</v>
      </c>
      <c r="M36">
        <f>HARMEAN(D36,F36, I36)</f>
        <v>0.29286117391650202</v>
      </c>
      <c r="N36">
        <f>MAX(MIN(0.6*TAN(3*(1-M36) - 1.5), 5), -5)</f>
        <v>0.42962974912331325</v>
      </c>
      <c r="O36" s="73">
        <v>0</v>
      </c>
      <c r="P36">
        <v>23.54</v>
      </c>
      <c r="Q36">
        <v>23.81</v>
      </c>
      <c r="R36">
        <v>23.97</v>
      </c>
      <c r="S36">
        <v>24</v>
      </c>
      <c r="T36">
        <v>24</v>
      </c>
      <c r="U36">
        <v>24</v>
      </c>
      <c r="V36">
        <v>24.1</v>
      </c>
      <c r="W36">
        <v>24.11</v>
      </c>
      <c r="X36">
        <v>24</v>
      </c>
      <c r="Y36">
        <v>24</v>
      </c>
      <c r="Z36">
        <v>24</v>
      </c>
      <c r="AA36">
        <v>24</v>
      </c>
      <c r="AB36">
        <v>23.85</v>
      </c>
      <c r="AC36">
        <v>23.35</v>
      </c>
      <c r="AD36">
        <v>23.86</v>
      </c>
      <c r="AE36">
        <v>24</v>
      </c>
      <c r="AF36">
        <v>24</v>
      </c>
      <c r="AG36">
        <v>24</v>
      </c>
      <c r="AH36">
        <v>24</v>
      </c>
      <c r="AI36">
        <v>24.33</v>
      </c>
      <c r="AJ36">
        <v>24.68</v>
      </c>
      <c r="AK36">
        <v>24.1</v>
      </c>
      <c r="AL36">
        <v>24</v>
      </c>
      <c r="AM36">
        <v>24</v>
      </c>
      <c r="AN36">
        <v>24</v>
      </c>
      <c r="AO36">
        <v>24</v>
      </c>
      <c r="AP36">
        <v>23.75</v>
      </c>
      <c r="AQ36">
        <v>23.29</v>
      </c>
      <c r="AR36">
        <v>24</v>
      </c>
      <c r="AS36" s="77">
        <f>0.5 * (D36-MAX($D$3:$D$165))/(MIN($D$3:$D$165)-MAX($D$3:$D$165)) + 0.75</f>
        <v>1.0780561122244492</v>
      </c>
      <c r="AT36" s="17">
        <f>AZ36^N36</f>
        <v>1.177356478683645</v>
      </c>
      <c r="AU36" s="17">
        <f>(AT36+AV36)/2</f>
        <v>1.2694328005783184</v>
      </c>
      <c r="AV36" s="17">
        <f>BD36^N36</f>
        <v>1.3615091224729916</v>
      </c>
      <c r="AW36" s="17">
        <f>PERCENTILE($K$2:$K$165, 0.05)</f>
        <v>0.10209699944022725</v>
      </c>
      <c r="AX36" s="17">
        <f>PERCENTILE($K$2:$K$165, 0.95)</f>
        <v>0.97531004798855347</v>
      </c>
      <c r="AY36" s="17">
        <f>MIN(MAX(K36,AW36), AX36)</f>
        <v>0.564423618211363</v>
      </c>
      <c r="AZ36" s="17">
        <f>AY36-$AY$166+1</f>
        <v>1.4623266187711357</v>
      </c>
      <c r="BA36" s="17">
        <f>PERCENTILE($L$2:$L$165, 0.02)</f>
        <v>-1.0926211824473815</v>
      </c>
      <c r="BB36" s="17">
        <f>PERCENTILE($L$2:$L$165, 0.98)</f>
        <v>1.870769289934499</v>
      </c>
      <c r="BC36" s="17">
        <f>MIN(MAX(L36,BA36), BB36)</f>
        <v>-4.1722010048391003E-2</v>
      </c>
      <c r="BD36" s="17">
        <f>BC36-$BC$166 + 1</f>
        <v>2.0508991723989904</v>
      </c>
      <c r="BE36" s="1">
        <v>0</v>
      </c>
      <c r="BF36" s="49">
        <v>0</v>
      </c>
      <c r="BG36" s="49">
        <v>0</v>
      </c>
      <c r="BH36" s="16">
        <v>1</v>
      </c>
      <c r="BI36" s="12">
        <f>(AZ36^4)*AV36*BE36</f>
        <v>0</v>
      </c>
      <c r="BJ36" s="12">
        <f>(BD36^4) *AT36*BF36</f>
        <v>0</v>
      </c>
      <c r="BK36" s="12">
        <f>(BD36^4)*AU36*BG36*BH36</f>
        <v>0</v>
      </c>
      <c r="BL36" s="12">
        <f>MIN(BI36, 0.05*BI$166)</f>
        <v>0</v>
      </c>
      <c r="BM36" s="12">
        <f>MIN(BJ36, 0.05*BJ$166)</f>
        <v>0</v>
      </c>
      <c r="BN36" s="12">
        <f>MIN(BK36, 0.05*BK$166)</f>
        <v>0</v>
      </c>
      <c r="BO36" s="9">
        <f>BL36/$BL$166</f>
        <v>0</v>
      </c>
      <c r="BP36" s="9">
        <f>BM36/$BM$166</f>
        <v>0</v>
      </c>
      <c r="BQ36" s="45">
        <f>BN36/$BN$166</f>
        <v>0</v>
      </c>
      <c r="BR36" s="85">
        <f>N36</f>
        <v>0.42962974912331325</v>
      </c>
      <c r="BS36" s="55">
        <v>0</v>
      </c>
      <c r="BT36" s="10">
        <f>$D$172*BO36</f>
        <v>0</v>
      </c>
      <c r="BU36" s="14">
        <f>BT36-BS36</f>
        <v>0</v>
      </c>
      <c r="BV36" s="1">
        <f>IF(BU36&gt;1, 1, 0)</f>
        <v>0</v>
      </c>
      <c r="BW36" s="71">
        <f>IF(N36&lt;=0,P36, IF(N36&lt;=1,Q36, IF(N36&lt;=2,R36, IF(N36&lt;=3,S36, IF(N36&lt;=4,T36, IF(N36&lt;=5, U36, V36))))))</f>
        <v>23.81</v>
      </c>
      <c r="BX36" s="41">
        <f>IF(N36&lt;=0,AD36, IF(N36&lt;=1,AE36, IF(N36&lt;=2,AF36, IF(N36&lt;=3,AG36, IF(N36&lt;=4,AH36, IF(N36&lt;=5, AI36, AJ36))))))</f>
        <v>24</v>
      </c>
      <c r="BY36" s="70">
        <f>IF(N36&gt;=0,W36, IF(N36&gt;=-1,X36, IF(N36&gt;=-2,Y36, IF(N36&gt;=-3,Z36, IF(N36&gt;=-4,AA36, IF(N36&gt;=-5, AB36, AC36))))))</f>
        <v>24.11</v>
      </c>
      <c r="BZ36" s="69">
        <f>IF(N36&gt;=0,AK36, IF(N36&gt;=-1,AL36, IF(N36&gt;=-2,AM36, IF(N36&gt;=-3,AN36, IF(N36&gt;=-4,AO36, IF(N36&gt;=-5, AP36, AQ36))))))</f>
        <v>24.1</v>
      </c>
      <c r="CA36" s="54">
        <f>IF(C36&gt;0, IF(BU36 &gt;0, BW36, BY36), IF(BU36&gt;0, BX36, BZ36))</f>
        <v>24.1</v>
      </c>
      <c r="CB36" s="1">
        <f>BU36/CA36</f>
        <v>0</v>
      </c>
      <c r="CC36" s="42" t="e">
        <f>BS36/BT36</f>
        <v>#DIV/0!</v>
      </c>
      <c r="CD36" s="55">
        <v>0</v>
      </c>
      <c r="CE36" s="55">
        <v>72</v>
      </c>
      <c r="CF36" s="55">
        <v>0</v>
      </c>
      <c r="CG36" s="6">
        <f>SUM(CD36:CF36)</f>
        <v>72</v>
      </c>
      <c r="CH36" s="10">
        <f>BP36*$D$171</f>
        <v>0</v>
      </c>
      <c r="CI36" s="1">
        <f>CH36-CG36</f>
        <v>-72</v>
      </c>
      <c r="CJ36" s="82">
        <f>IF(CI36&gt;1, 1, 0)</f>
        <v>0</v>
      </c>
      <c r="CK36" s="71">
        <f>IF(N36&lt;=0,Q36, IF(N36&lt;=1,R36, IF(N36&lt;=2,S36, IF(N36&lt;=3,T36, IF(N36&lt;=4,U36,V36)))))</f>
        <v>23.97</v>
      </c>
      <c r="CL36" s="41">
        <f>IF(N36&lt;=0,AE36, IF(N36&lt;=1,AF36, IF(N36&lt;=2,AG36, IF(N36&lt;=3,AH36, IF(N36&lt;=4,AI36,AJ36)))))</f>
        <v>24</v>
      </c>
      <c r="CM36" s="70">
        <f>IF(N36&gt;=0,X36, IF(N36&gt;=-1,Y36, IF(N36&gt;=-2,Z36, IF(N36&gt;=-3,AA36, IF(N36&gt;=-4,AB36, AC36)))))</f>
        <v>24</v>
      </c>
      <c r="CN36" s="69">
        <f>IF(N36&gt;=0,AL36, IF(N36&gt;=-1,AM36, IF(N36&gt;=-2,AN36, IF(N36&gt;=-3,AO36, IF(N36&gt;=-4,AP36, AQ36)))))</f>
        <v>24</v>
      </c>
      <c r="CO36" s="54">
        <f>IF(C36&gt;0, IF(CI36 &gt;0, CK36, CM36), IF(CI36&gt;0, CL36, CN36))</f>
        <v>24</v>
      </c>
      <c r="CP36" s="1">
        <f>CI36/CO36</f>
        <v>-3</v>
      </c>
      <c r="CQ36" s="42" t="e">
        <f>CG36/CH36</f>
        <v>#DIV/0!</v>
      </c>
      <c r="CR36" s="11">
        <f>BS36+CG36+CT36</f>
        <v>144</v>
      </c>
      <c r="CS36" s="47">
        <f>BT36+CH36+CU36</f>
        <v>0</v>
      </c>
      <c r="CT36" s="55">
        <v>72</v>
      </c>
      <c r="CU36" s="10">
        <f>BQ36*$D$174</f>
        <v>0</v>
      </c>
      <c r="CV36" s="30">
        <f>CU36-CT36</f>
        <v>-72</v>
      </c>
      <c r="CW36" s="82">
        <f>IF(CV36&gt;0, 1, 0)</f>
        <v>0</v>
      </c>
      <c r="CX36" s="71">
        <f>IF(N36&lt;=0,R36, IF(N36&lt;=1,S36, IF(N36&lt;=2,T36, IF(N36&lt;=3,U36, V36))))</f>
        <v>24</v>
      </c>
      <c r="CY36" s="41">
        <f>IF(N36&lt;=0,AF36, IF(N36&lt;=1,AG36, IF(N36&lt;=2,AH36, IF(N36&lt;=3,AI36, AJ36))))</f>
        <v>24</v>
      </c>
      <c r="CZ36" s="70">
        <f>IF(N36&gt;=0,Y36, IF(N36&gt;=-1,Z36, IF(N36&gt;=-2,AA36, IF(N36&gt;=-3,AB36,  AC36))))</f>
        <v>24</v>
      </c>
      <c r="DA36" s="69">
        <f>IF(N36&gt;=0,AM36, IF(N36&gt;=-1,AN36, IF(N36&gt;=-2,AO36, IF(N36&gt;=-3,AP36, AQ36))))</f>
        <v>24</v>
      </c>
      <c r="DB36" s="54">
        <f>IF(C36&gt;0, IF(CV36 &gt;0, CX36, CZ36), IF(CV36&gt;0, CY36, DA36))</f>
        <v>24</v>
      </c>
      <c r="DC36" s="43">
        <f>CV36/DB36</f>
        <v>-3</v>
      </c>
      <c r="DD36" s="44">
        <v>0</v>
      </c>
      <c r="DE36" s="10">
        <f>BQ36*$DD$169</f>
        <v>0</v>
      </c>
      <c r="DF36" s="30">
        <f>DE36-DD36</f>
        <v>0</v>
      </c>
      <c r="DG36" s="34">
        <f>DF36*(DF36&lt;&gt;0)</f>
        <v>0</v>
      </c>
      <c r="DH36" s="21">
        <f>DG36/$DG$166</f>
        <v>0</v>
      </c>
      <c r="DI36" s="79">
        <f>DH36 * $DF$166</f>
        <v>0</v>
      </c>
      <c r="DJ36" s="81">
        <f>DB36</f>
        <v>24</v>
      </c>
      <c r="DK36" s="43">
        <f>DI36/DJ36</f>
        <v>0</v>
      </c>
      <c r="DL36" s="16">
        <f>O36</f>
        <v>0</v>
      </c>
      <c r="DM36" s="53">
        <f>CR36+CT36</f>
        <v>216</v>
      </c>
      <c r="DN36">
        <f>E36/$E$166</f>
        <v>1.2134064170662286E-2</v>
      </c>
      <c r="DO36">
        <f>MAX(0,K36)</f>
        <v>0.564423618211363</v>
      </c>
      <c r="DP36">
        <f>DO36/$DO$166</f>
        <v>6.0581163585973425E-3</v>
      </c>
      <c r="DQ36">
        <f>DN36*DP36*BF36</f>
        <v>0</v>
      </c>
      <c r="DR36">
        <f>DQ36/$DQ$166</f>
        <v>0</v>
      </c>
      <c r="DS36" s="1">
        <f>$DS$168*DR36</f>
        <v>0</v>
      </c>
      <c r="DT36" s="55">
        <v>0</v>
      </c>
      <c r="DU36" s="1">
        <f>DS36-DT36</f>
        <v>0</v>
      </c>
      <c r="DV36" t="e">
        <f>DT36/DS36</f>
        <v>#DIV/0!</v>
      </c>
      <c r="DW36" s="86">
        <f>AR36</f>
        <v>24</v>
      </c>
    </row>
    <row r="37" spans="1:127" x14ac:dyDescent="0.2">
      <c r="A37" s="26" t="s">
        <v>320</v>
      </c>
      <c r="B37">
        <v>0</v>
      </c>
      <c r="C37">
        <v>1</v>
      </c>
      <c r="D37">
        <v>0.75589292848581702</v>
      </c>
      <c r="E37">
        <v>0.24410707151418201</v>
      </c>
      <c r="F37">
        <v>0.96384584823202202</v>
      </c>
      <c r="G37">
        <v>0.25783535311324601</v>
      </c>
      <c r="H37">
        <v>0.55077308817383996</v>
      </c>
      <c r="I37">
        <v>0.376840514905942</v>
      </c>
      <c r="J37">
        <v>0.47177994983174798</v>
      </c>
      <c r="K37">
        <v>0.41164956825219701</v>
      </c>
      <c r="L37">
        <v>1.36308952090084</v>
      </c>
      <c r="M37">
        <f>HARMEAN(D37,F37, I37)</f>
        <v>0.59831377490612692</v>
      </c>
      <c r="N37">
        <f>MAX(MIN(0.6*TAN(3*(1-M37) - 1.5), 5), -5)</f>
        <v>-0.18228127676371469</v>
      </c>
      <c r="O37" s="73">
        <v>0</v>
      </c>
      <c r="P37">
        <v>31.35</v>
      </c>
      <c r="Q37">
        <v>31.61</v>
      </c>
      <c r="R37">
        <v>31.7</v>
      </c>
      <c r="S37">
        <v>31.8</v>
      </c>
      <c r="T37">
        <v>32.19</v>
      </c>
      <c r="U37">
        <v>32.28</v>
      </c>
      <c r="V37">
        <v>32.61</v>
      </c>
      <c r="W37">
        <v>33.33</v>
      </c>
      <c r="X37">
        <v>33.200000000000003</v>
      </c>
      <c r="Y37">
        <v>32.659999999999997</v>
      </c>
      <c r="Z37">
        <v>32.590000000000003</v>
      </c>
      <c r="AA37">
        <v>32.51</v>
      </c>
      <c r="AB37">
        <v>32.26</v>
      </c>
      <c r="AC37">
        <v>31.93</v>
      </c>
      <c r="AD37">
        <v>31.51</v>
      </c>
      <c r="AE37">
        <v>31.64</v>
      </c>
      <c r="AF37">
        <v>31.81</v>
      </c>
      <c r="AG37">
        <v>32.03</v>
      </c>
      <c r="AH37">
        <v>32.17</v>
      </c>
      <c r="AI37">
        <v>32.36</v>
      </c>
      <c r="AJ37">
        <v>32.58</v>
      </c>
      <c r="AK37">
        <v>33.130000000000003</v>
      </c>
      <c r="AL37">
        <v>32.869999999999997</v>
      </c>
      <c r="AM37">
        <v>32.700000000000003</v>
      </c>
      <c r="AN37">
        <v>32.590000000000003</v>
      </c>
      <c r="AO37">
        <v>32.32</v>
      </c>
      <c r="AP37">
        <v>32.200000000000003</v>
      </c>
      <c r="AQ37">
        <v>32</v>
      </c>
      <c r="AR37">
        <v>32.29</v>
      </c>
      <c r="AS37" s="77">
        <f>0.5 * (D37-MAX($D$3:$D$165))/(MIN($D$3:$D$165)-MAX($D$3:$D$165)) + 0.75</f>
        <v>0.87224448897795581</v>
      </c>
      <c r="AT37" s="17">
        <f>AZ37^N37</f>
        <v>0.95203010439066882</v>
      </c>
      <c r="AU37" s="17">
        <f>(AT37+AV37)/2</f>
        <v>0.87486057699600384</v>
      </c>
      <c r="AV37" s="17">
        <f>BD37^N37</f>
        <v>0.79769104960133874</v>
      </c>
      <c r="AW37" s="17">
        <f>PERCENTILE($K$2:$K$165, 0.05)</f>
        <v>0.10209699944022725</v>
      </c>
      <c r="AX37" s="17">
        <f>PERCENTILE($K$2:$K$165, 0.95)</f>
        <v>0.97531004798855347</v>
      </c>
      <c r="AY37" s="17">
        <f>MIN(MAX(K37,AW37), AX37)</f>
        <v>0.41164956825219701</v>
      </c>
      <c r="AZ37" s="17">
        <f>AY37-$AY$166+1</f>
        <v>1.3095525688119698</v>
      </c>
      <c r="BA37" s="17">
        <f>PERCENTILE($L$2:$L$165, 0.02)</f>
        <v>-1.0926211824473815</v>
      </c>
      <c r="BB37" s="17">
        <f>PERCENTILE($L$2:$L$165, 0.98)</f>
        <v>1.870769289934499</v>
      </c>
      <c r="BC37" s="17">
        <f>MIN(MAX(L37,BA37), BB37)</f>
        <v>1.36308952090084</v>
      </c>
      <c r="BD37" s="17">
        <f>BC37-$BC$166 + 1</f>
        <v>3.4557107033482213</v>
      </c>
      <c r="BE37" s="1">
        <v>0</v>
      </c>
      <c r="BF37" s="50">
        <v>0.4</v>
      </c>
      <c r="BG37" s="15">
        <v>1</v>
      </c>
      <c r="BH37" s="16">
        <v>1</v>
      </c>
      <c r="BI37" s="12">
        <f>(AZ37^4)*AV37*BE37</f>
        <v>0</v>
      </c>
      <c r="BJ37" s="12">
        <f>(BD37^4) *AT37*BF37</f>
        <v>54.307546835338883</v>
      </c>
      <c r="BK37" s="12">
        <f>(BD37^4)*AU37*BG37*BH37</f>
        <v>124.76373262905129</v>
      </c>
      <c r="BL37" s="12">
        <f>MIN(BI37, 0.05*BI$166)</f>
        <v>0</v>
      </c>
      <c r="BM37" s="12">
        <f>MIN(BJ37, 0.05*BJ$166)</f>
        <v>54.307546835338883</v>
      </c>
      <c r="BN37" s="12">
        <f>MIN(BK37, 0.05*BK$166)</f>
        <v>124.76373262905129</v>
      </c>
      <c r="BO37" s="9">
        <f>BL37/$BL$166</f>
        <v>0</v>
      </c>
      <c r="BP37" s="9">
        <f>BM37/$BM$166</f>
        <v>1.0970829369843083E-2</v>
      </c>
      <c r="BQ37" s="45">
        <f>BN37/$BN$166</f>
        <v>1.8455460834586133E-2</v>
      </c>
      <c r="BR37" s="85">
        <f>N37</f>
        <v>-0.18228127676371469</v>
      </c>
      <c r="BS37" s="55">
        <v>0</v>
      </c>
      <c r="BT37" s="10">
        <f>$D$172*BO37</f>
        <v>0</v>
      </c>
      <c r="BU37" s="14">
        <f>BT37-BS37</f>
        <v>0</v>
      </c>
      <c r="BV37" s="1">
        <f>IF(BU37&gt;1, 1, 0)</f>
        <v>0</v>
      </c>
      <c r="BW37" s="71">
        <f>IF(N37&lt;=0,P37, IF(N37&lt;=1,Q37, IF(N37&lt;=2,R37, IF(N37&lt;=3,S37, IF(N37&lt;=4,T37, IF(N37&lt;=5, U37, V37))))))</f>
        <v>31.35</v>
      </c>
      <c r="BX37" s="41">
        <f>IF(N37&lt;=0,AD37, IF(N37&lt;=1,AE37, IF(N37&lt;=2,AF37, IF(N37&lt;=3,AG37, IF(N37&lt;=4,AH37, IF(N37&lt;=5, AI37, AJ37))))))</f>
        <v>31.51</v>
      </c>
      <c r="BY37" s="70">
        <f>IF(N37&gt;=0,W37, IF(N37&gt;=-1,X37, IF(N37&gt;=-2,Y37, IF(N37&gt;=-3,Z37, IF(N37&gt;=-4,AA37, IF(N37&gt;=-5, AB37, AC37))))))</f>
        <v>33.200000000000003</v>
      </c>
      <c r="BZ37" s="69">
        <f>IF(N37&gt;=0,AK37, IF(N37&gt;=-1,AL37, IF(N37&gt;=-2,AM37, IF(N37&gt;=-3,AN37, IF(N37&gt;=-4,AO37, IF(N37&gt;=-5, AP37, AQ37))))))</f>
        <v>32.869999999999997</v>
      </c>
      <c r="CA37" s="54">
        <f>IF(C37&gt;0, IF(BU37 &gt;0, BW37, BY37), IF(BU37&gt;0, BX37, BZ37))</f>
        <v>33.200000000000003</v>
      </c>
      <c r="CB37" s="1">
        <f>BU37/CA37</f>
        <v>0</v>
      </c>
      <c r="CC37" s="42" t="e">
        <f>BS37/BT37</f>
        <v>#DIV/0!</v>
      </c>
      <c r="CD37" s="55">
        <v>0</v>
      </c>
      <c r="CE37" s="55">
        <v>0</v>
      </c>
      <c r="CF37" s="55">
        <v>0</v>
      </c>
      <c r="CG37" s="6">
        <f>SUM(CD37:CF37)</f>
        <v>0</v>
      </c>
      <c r="CH37" s="10">
        <f>BP37*$D$171</f>
        <v>1393.4004743987521</v>
      </c>
      <c r="CI37" s="1">
        <f>CH37-CG37</f>
        <v>1393.4004743987521</v>
      </c>
      <c r="CJ37" s="82">
        <f>IF(CI37&gt;1, 1, 0)</f>
        <v>1</v>
      </c>
      <c r="CK37" s="71">
        <f>IF(N37&lt;=0,Q37, IF(N37&lt;=1,R37, IF(N37&lt;=2,S37, IF(N37&lt;=3,T37, IF(N37&lt;=4,U37,V37)))))</f>
        <v>31.61</v>
      </c>
      <c r="CL37" s="41">
        <f>IF(N37&lt;=0,AE37, IF(N37&lt;=1,AF37, IF(N37&lt;=2,AG37, IF(N37&lt;=3,AH37, IF(N37&lt;=4,AI37,AJ37)))))</f>
        <v>31.64</v>
      </c>
      <c r="CM37" s="70">
        <f>IF(N37&gt;=0,X37, IF(N37&gt;=-1,Y37, IF(N37&gt;=-2,Z37, IF(N37&gt;=-3,AA37, IF(N37&gt;=-4,AB37, AC37)))))</f>
        <v>32.659999999999997</v>
      </c>
      <c r="CN37" s="69">
        <f>IF(N37&gt;=0,AL37, IF(N37&gt;=-1,AM37, IF(N37&gt;=-2,AN37, IF(N37&gt;=-3,AO37, IF(N37&gt;=-4,AP37, AQ37)))))</f>
        <v>32.700000000000003</v>
      </c>
      <c r="CO37" s="54">
        <f>IF(C37&gt;0, IF(CI37 &gt;0, CK37, CM37), IF(CI37&gt;0, CL37, CN37))</f>
        <v>31.61</v>
      </c>
      <c r="CP37" s="1">
        <f>CI37/CO37</f>
        <v>44.081002037290482</v>
      </c>
      <c r="CQ37" s="42">
        <f>CG37/CH37</f>
        <v>0</v>
      </c>
      <c r="CR37" s="11">
        <f>BS37+CG37+CT37</f>
        <v>0</v>
      </c>
      <c r="CS37" s="47">
        <f>BT37+CH37+CU37</f>
        <v>1514.107382481556</v>
      </c>
      <c r="CT37" s="55">
        <v>0</v>
      </c>
      <c r="CU37" s="10">
        <f>BQ37*$D$174</f>
        <v>120.70690808280385</v>
      </c>
      <c r="CV37" s="30">
        <f>CU37-CT37</f>
        <v>120.70690808280385</v>
      </c>
      <c r="CW37" s="82">
        <f>IF(CV37&gt;0, 1, 0)</f>
        <v>1</v>
      </c>
      <c r="CX37" s="71">
        <f>IF(N37&lt;=0,R37, IF(N37&lt;=1,S37, IF(N37&lt;=2,T37, IF(N37&lt;=3,U37, V37))))</f>
        <v>31.7</v>
      </c>
      <c r="CY37" s="41">
        <f>IF(N37&lt;=0,AF37, IF(N37&lt;=1,AG37, IF(N37&lt;=2,AH37, IF(N37&lt;=3,AI37, AJ37))))</f>
        <v>31.81</v>
      </c>
      <c r="CZ37" s="70">
        <f>IF(N37&gt;=0,Y37, IF(N37&gt;=-1,Z37, IF(N37&gt;=-2,AA37, IF(N37&gt;=-3,AB37,  AC37))))</f>
        <v>32.590000000000003</v>
      </c>
      <c r="DA37" s="69">
        <f>IF(N37&gt;=0,AM37, IF(N37&gt;=-1,AN37, IF(N37&gt;=-2,AO37, IF(N37&gt;=-3,AP37, AQ37))))</f>
        <v>32.590000000000003</v>
      </c>
      <c r="DB37" s="54">
        <f>IF(C37&gt;0, IF(CV37 &gt;0, CX37, CZ37), IF(CV37&gt;0, CY37, DA37))</f>
        <v>31.7</v>
      </c>
      <c r="DC37" s="43">
        <f>CV37/DB37</f>
        <v>3.8077888985111623</v>
      </c>
      <c r="DD37" s="44">
        <v>0</v>
      </c>
      <c r="DE37" s="10">
        <f>BQ37*$DD$169</f>
        <v>72.591307031737671</v>
      </c>
      <c r="DF37" s="30">
        <f>DE37-DD37</f>
        <v>72.591307031737671</v>
      </c>
      <c r="DG37" s="34">
        <f>DF37*(DF37&lt;&gt;0)</f>
        <v>72.591307031737671</v>
      </c>
      <c r="DH37" s="21">
        <f>DG37/$DG$166</f>
        <v>1.8455460834586122E-2</v>
      </c>
      <c r="DI37" s="79">
        <f>DH37 * $DF$166</f>
        <v>72.591307031737671</v>
      </c>
      <c r="DJ37" s="81">
        <f>DB37</f>
        <v>31.7</v>
      </c>
      <c r="DK37" s="43">
        <f>DI37/DJ37</f>
        <v>2.2899465940611252</v>
      </c>
      <c r="DL37" s="16">
        <f>O37</f>
        <v>0</v>
      </c>
      <c r="DM37" s="53">
        <f>CR37+CT37</f>
        <v>0</v>
      </c>
      <c r="DN37">
        <f>E37/$E$166</f>
        <v>4.5261985398502022E-3</v>
      </c>
      <c r="DO37">
        <f>MAX(0,K37)</f>
        <v>0.41164956825219701</v>
      </c>
      <c r="DP37">
        <f>DO37/$DO$166</f>
        <v>4.4183498049585376E-3</v>
      </c>
      <c r="DQ37">
        <f>DN37*DP37*BF37</f>
        <v>7.9993313743003031E-6</v>
      </c>
      <c r="DR37">
        <f>DQ37/$DQ$166</f>
        <v>2.1588761038327398E-3</v>
      </c>
      <c r="DS37" s="1">
        <f>$DS$168*DR37</f>
        <v>175.67691062843264</v>
      </c>
      <c r="DT37" s="55">
        <v>0</v>
      </c>
      <c r="DU37" s="1">
        <f>DS37-DT37</f>
        <v>175.67691062843264</v>
      </c>
      <c r="DV37">
        <f>DT37/DS37</f>
        <v>0</v>
      </c>
      <c r="DW37" s="86">
        <f>AR37</f>
        <v>32.29</v>
      </c>
    </row>
    <row r="38" spans="1:127" x14ac:dyDescent="0.2">
      <c r="A38" s="26" t="s">
        <v>110</v>
      </c>
      <c r="B38">
        <v>1</v>
      </c>
      <c r="C38">
        <v>1</v>
      </c>
      <c r="D38">
        <v>0.61529271206690495</v>
      </c>
      <c r="E38">
        <v>0.384707287933094</v>
      </c>
      <c r="F38">
        <v>0.65804935370152695</v>
      </c>
      <c r="G38">
        <v>0.29986244841815601</v>
      </c>
      <c r="H38">
        <v>0.39477303988995799</v>
      </c>
      <c r="I38">
        <v>0.34406047478732799</v>
      </c>
      <c r="J38">
        <v>0.11632072966054199</v>
      </c>
      <c r="K38">
        <v>0.66375372377122799</v>
      </c>
      <c r="L38">
        <v>-9.0944151981789595E-2</v>
      </c>
      <c r="M38">
        <f>HARMEAN(D38,F38, I38)</f>
        <v>0.49575703314306263</v>
      </c>
      <c r="N38">
        <f>MAX(MIN(0.6*TAN(3*(1-M38) - 1.5), 5), -5)</f>
        <v>7.6377528490151041E-3</v>
      </c>
      <c r="O38" s="73">
        <v>0</v>
      </c>
      <c r="P38">
        <v>75.09</v>
      </c>
      <c r="Q38">
        <v>76.349999999999994</v>
      </c>
      <c r="R38">
        <v>76.91</v>
      </c>
      <c r="S38">
        <v>77.39</v>
      </c>
      <c r="T38">
        <v>78.58</v>
      </c>
      <c r="U38">
        <v>79.2</v>
      </c>
      <c r="V38">
        <v>81.94</v>
      </c>
      <c r="W38">
        <v>82.89</v>
      </c>
      <c r="X38">
        <v>81.319999999999993</v>
      </c>
      <c r="Y38">
        <v>80.599999999999994</v>
      </c>
      <c r="Z38">
        <v>80.06</v>
      </c>
      <c r="AA38">
        <v>78.78</v>
      </c>
      <c r="AB38">
        <v>78.19</v>
      </c>
      <c r="AC38">
        <v>77.48</v>
      </c>
      <c r="AD38">
        <v>76.62</v>
      </c>
      <c r="AE38">
        <v>77.02</v>
      </c>
      <c r="AF38">
        <v>77.489999999999995</v>
      </c>
      <c r="AG38">
        <v>77.7</v>
      </c>
      <c r="AH38">
        <v>78.55</v>
      </c>
      <c r="AI38">
        <v>79.680000000000007</v>
      </c>
      <c r="AJ38">
        <v>80.489999999999995</v>
      </c>
      <c r="AK38">
        <v>82.77</v>
      </c>
      <c r="AL38">
        <v>82.03</v>
      </c>
      <c r="AM38">
        <v>80.83</v>
      </c>
      <c r="AN38">
        <v>80.25</v>
      </c>
      <c r="AO38">
        <v>79.94</v>
      </c>
      <c r="AP38">
        <v>79.47</v>
      </c>
      <c r="AQ38">
        <v>78.89</v>
      </c>
      <c r="AR38">
        <v>79.459999999999994</v>
      </c>
      <c r="AS38" s="77">
        <f>0.5 * (D38-MAX($D$3:$D$165))/(MIN($D$3:$D$165)-MAX($D$3:$D$165)) + 0.75</f>
        <v>0.94277000835601932</v>
      </c>
      <c r="AT38" s="17">
        <f>AZ38^N38</f>
        <v>1.0034103093266182</v>
      </c>
      <c r="AU38" s="17">
        <f>(AT38+AV38)/2</f>
        <v>1.0043624351551315</v>
      </c>
      <c r="AV38" s="17">
        <f>BD38^N38</f>
        <v>1.0053145609836445</v>
      </c>
      <c r="AW38" s="17">
        <f>PERCENTILE($K$2:$K$165, 0.05)</f>
        <v>0.10209699944022725</v>
      </c>
      <c r="AX38" s="17">
        <f>PERCENTILE($K$2:$K$165, 0.95)</f>
        <v>0.97531004798855347</v>
      </c>
      <c r="AY38" s="17">
        <f>MIN(MAX(K38,AW38), AX38)</f>
        <v>0.66375372377122799</v>
      </c>
      <c r="AZ38" s="17">
        <f>AY38-$AY$166+1</f>
        <v>1.5616567243310007</v>
      </c>
      <c r="BA38" s="17">
        <f>PERCENTILE($L$2:$L$165, 0.02)</f>
        <v>-1.0926211824473815</v>
      </c>
      <c r="BB38" s="17">
        <f>PERCENTILE($L$2:$L$165, 0.98)</f>
        <v>1.870769289934499</v>
      </c>
      <c r="BC38" s="17">
        <f>MIN(MAX(L38,BA38), BB38)</f>
        <v>-9.0944151981789595E-2</v>
      </c>
      <c r="BD38" s="17">
        <f>BC38-$BC$166 + 1</f>
        <v>2.0016770304655918</v>
      </c>
      <c r="BE38" s="1">
        <v>1</v>
      </c>
      <c r="BF38" s="15">
        <v>1</v>
      </c>
      <c r="BG38" s="15">
        <v>1</v>
      </c>
      <c r="BH38" s="16">
        <v>1</v>
      </c>
      <c r="BI38" s="12">
        <f>(AZ38^4)*AV38*BE38</f>
        <v>5.9792164478418037</v>
      </c>
      <c r="BJ38" s="12">
        <f>(BD38^4) *AT38*BF38</f>
        <v>16.108480704696742</v>
      </c>
      <c r="BK38" s="12">
        <f>(BD38^4)*AU38*BG38*BH38</f>
        <v>16.123765878064496</v>
      </c>
      <c r="BL38" s="12">
        <f>MIN(BI38, 0.05*BI$166)</f>
        <v>5.9792164478418037</v>
      </c>
      <c r="BM38" s="12">
        <f>MIN(BJ38, 0.05*BJ$166)</f>
        <v>16.108480704696742</v>
      </c>
      <c r="BN38" s="12">
        <f>MIN(BK38, 0.05*BK$166)</f>
        <v>16.123765878064496</v>
      </c>
      <c r="BO38" s="9">
        <f>BL38/$BL$166</f>
        <v>1.4628261455791122E-2</v>
      </c>
      <c r="BP38" s="9">
        <f>BM38/$BM$166</f>
        <v>3.2541221895819564E-3</v>
      </c>
      <c r="BQ38" s="45">
        <f>BN38/$BN$166</f>
        <v>2.385080370698736E-3</v>
      </c>
      <c r="BR38" s="85">
        <f>N38</f>
        <v>7.6377528490151041E-3</v>
      </c>
      <c r="BS38" s="55">
        <v>1669</v>
      </c>
      <c r="BT38" s="10">
        <f>$D$172*BO38</f>
        <v>1340.2513203104184</v>
      </c>
      <c r="BU38" s="14">
        <f>BT38-BS38</f>
        <v>-328.74867968958165</v>
      </c>
      <c r="BV38" s="1">
        <f>IF(BU38&gt;1, 1, 0)</f>
        <v>0</v>
      </c>
      <c r="BW38" s="71">
        <f>IF(N38&lt;=0,P38, IF(N38&lt;=1,Q38, IF(N38&lt;=2,R38, IF(N38&lt;=3,S38, IF(N38&lt;=4,T38, IF(N38&lt;=5, U38, V38))))))</f>
        <v>76.349999999999994</v>
      </c>
      <c r="BX38" s="41">
        <f>IF(N38&lt;=0,AD38, IF(N38&lt;=1,AE38, IF(N38&lt;=2,AF38, IF(N38&lt;=3,AG38, IF(N38&lt;=4,AH38, IF(N38&lt;=5, AI38, AJ38))))))</f>
        <v>77.02</v>
      </c>
      <c r="BY38" s="70">
        <f>IF(N38&gt;=0,W38, IF(N38&gt;=-1,X38, IF(N38&gt;=-2,Y38, IF(N38&gt;=-3,Z38, IF(N38&gt;=-4,AA38, IF(N38&gt;=-5, AB38, AC38))))))</f>
        <v>82.89</v>
      </c>
      <c r="BZ38" s="69">
        <f>IF(N38&gt;=0,AK38, IF(N38&gt;=-1,AL38, IF(N38&gt;=-2,AM38, IF(N38&gt;=-3,AN38, IF(N38&gt;=-4,AO38, IF(N38&gt;=-5, AP38, AQ38))))))</f>
        <v>82.77</v>
      </c>
      <c r="CA38" s="54">
        <f>IF(C38&gt;0, IF(BU38 &gt;0, BW38, BY38), IF(BU38&gt;0, BX38, BZ38))</f>
        <v>82.89</v>
      </c>
      <c r="CB38" s="1">
        <f>BU38/CA38</f>
        <v>-3.9660837216742868</v>
      </c>
      <c r="CC38" s="42">
        <f>BS38/BT38</f>
        <v>1.2452888310629975</v>
      </c>
      <c r="CD38" s="55">
        <v>238</v>
      </c>
      <c r="CE38" s="55">
        <v>2225</v>
      </c>
      <c r="CF38" s="55">
        <v>0</v>
      </c>
      <c r="CG38" s="6">
        <f>SUM(CD38:CF38)</f>
        <v>2463</v>
      </c>
      <c r="CH38" s="10">
        <f>BP38*$D$171</f>
        <v>413.30470558397343</v>
      </c>
      <c r="CI38" s="1">
        <f>CH38-CG38</f>
        <v>-2049.6952944160266</v>
      </c>
      <c r="CJ38" s="82">
        <f>IF(CI38&gt;1, 1, 0)</f>
        <v>0</v>
      </c>
      <c r="CK38" s="71">
        <f>IF(N38&lt;=0,Q38, IF(N38&lt;=1,R38, IF(N38&lt;=2,S38, IF(N38&lt;=3,T38, IF(N38&lt;=4,U38,V38)))))</f>
        <v>76.91</v>
      </c>
      <c r="CL38" s="41">
        <f>IF(N38&lt;=0,AE38, IF(N38&lt;=1,AF38, IF(N38&lt;=2,AG38, IF(N38&lt;=3,AH38, IF(N38&lt;=4,AI38,AJ38)))))</f>
        <v>77.489999999999995</v>
      </c>
      <c r="CM38" s="70">
        <f>IF(N38&gt;=0,X38, IF(N38&gt;=-1,Y38, IF(N38&gt;=-2,Z38, IF(N38&gt;=-3,AA38, IF(N38&gt;=-4,AB38, AC38)))))</f>
        <v>81.319999999999993</v>
      </c>
      <c r="CN38" s="69">
        <f>IF(N38&gt;=0,AL38, IF(N38&gt;=-1,AM38, IF(N38&gt;=-2,AN38, IF(N38&gt;=-3,AO38, IF(N38&gt;=-4,AP38, AQ38)))))</f>
        <v>82.03</v>
      </c>
      <c r="CO38" s="54">
        <f>IF(C38&gt;0, IF(CI38 &gt;0, CK38, CM38), IF(CI38&gt;0, CL38, CN38))</f>
        <v>81.319999999999993</v>
      </c>
      <c r="CP38" s="1">
        <f>CI38/CO38</f>
        <v>-25.205303669651091</v>
      </c>
      <c r="CQ38" s="42">
        <f>CG38/CH38</f>
        <v>5.9592837118075792</v>
      </c>
      <c r="CR38" s="11">
        <f>BS38+CG38+CT38</f>
        <v>4211</v>
      </c>
      <c r="CS38" s="47">
        <f>BT38+CH38+CU38</f>
        <v>1769.1555104944459</v>
      </c>
      <c r="CT38" s="55">
        <v>79</v>
      </c>
      <c r="CU38" s="10">
        <f>BQ38*$D$174</f>
        <v>15.599484600054323</v>
      </c>
      <c r="CV38" s="30">
        <f>CU38-CT38</f>
        <v>-63.400515399945675</v>
      </c>
      <c r="CW38" s="82">
        <f>IF(CV38&gt;0, 1, 0)</f>
        <v>0</v>
      </c>
      <c r="CX38" s="71">
        <f>IF(N38&lt;=0,R38, IF(N38&lt;=1,S38, IF(N38&lt;=2,T38, IF(N38&lt;=3,U38, V38))))</f>
        <v>77.39</v>
      </c>
      <c r="CY38" s="41">
        <f>IF(N38&lt;=0,AF38, IF(N38&lt;=1,AG38, IF(N38&lt;=2,AH38, IF(N38&lt;=3,AI38, AJ38))))</f>
        <v>77.7</v>
      </c>
      <c r="CZ38" s="70">
        <f>IF(N38&gt;=0,Y38, IF(N38&gt;=-1,Z38, IF(N38&gt;=-2,AA38, IF(N38&gt;=-3,AB38,  AC38))))</f>
        <v>80.599999999999994</v>
      </c>
      <c r="DA38" s="69">
        <f>IF(N38&gt;=0,AM38, IF(N38&gt;=-1,AN38, IF(N38&gt;=-2,AO38, IF(N38&gt;=-3,AP38, AQ38))))</f>
        <v>80.83</v>
      </c>
      <c r="DB38" s="54">
        <f>IF(C38&gt;0, IF(CV38 &gt;0, CX38, CZ38), IF(CV38&gt;0, CY38, DA38))</f>
        <v>80.599999999999994</v>
      </c>
      <c r="DC38" s="43">
        <f>CV38/DB38</f>
        <v>-0.78660689081818458</v>
      </c>
      <c r="DD38" s="44">
        <v>0</v>
      </c>
      <c r="DE38" s="10">
        <f>BQ38*$DD$169</f>
        <v>9.3812938639982359</v>
      </c>
      <c r="DF38" s="30">
        <f>DE38-DD38</f>
        <v>9.3812938639982359</v>
      </c>
      <c r="DG38" s="34">
        <f>DF38*(DF38&lt;&gt;0)</f>
        <v>9.3812938639982359</v>
      </c>
      <c r="DH38" s="21">
        <f>DG38/$DG$166</f>
        <v>2.3850803706987347E-3</v>
      </c>
      <c r="DI38" s="79">
        <f>DH38 * $DF$166</f>
        <v>9.3812938639982359</v>
      </c>
      <c r="DJ38" s="81">
        <f>DB38</f>
        <v>80.599999999999994</v>
      </c>
      <c r="DK38" s="43">
        <f>DI38/DJ38</f>
        <v>0.11639322411908481</v>
      </c>
      <c r="DL38" s="16">
        <f>O38</f>
        <v>0</v>
      </c>
      <c r="DM38" s="53">
        <f>CR38+CT38</f>
        <v>4290</v>
      </c>
      <c r="DN38">
        <f>E38/$E$166</f>
        <v>7.1331877200916669E-3</v>
      </c>
      <c r="DO38">
        <f>MAX(0,K38)</f>
        <v>0.66375372377122799</v>
      </c>
      <c r="DP38">
        <f>DO38/$DO$166</f>
        <v>7.1242541281335506E-3</v>
      </c>
      <c r="DQ38">
        <f>DN38*DP38*BF38</f>
        <v>5.081864206161461E-5</v>
      </c>
      <c r="DR38">
        <f>DQ38/$DQ$166</f>
        <v>1.371504027555622E-2</v>
      </c>
      <c r="DS38" s="1">
        <f>$DS$168*DR38</f>
        <v>1116.0510325148862</v>
      </c>
      <c r="DT38" s="55">
        <v>1033</v>
      </c>
      <c r="DU38" s="1">
        <f>DS38-DT38</f>
        <v>83.051032514886174</v>
      </c>
      <c r="DV38">
        <f>DT38/DS38</f>
        <v>0.92558491494090489</v>
      </c>
      <c r="DW38" s="86">
        <f>AR38</f>
        <v>79.459999999999994</v>
      </c>
    </row>
    <row r="39" spans="1:127" x14ac:dyDescent="0.2">
      <c r="A39" s="26" t="s">
        <v>239</v>
      </c>
      <c r="B39">
        <v>0</v>
      </c>
      <c r="C39">
        <v>0</v>
      </c>
      <c r="D39">
        <v>9.7882540950858896E-2</v>
      </c>
      <c r="E39">
        <v>0.90211745904914098</v>
      </c>
      <c r="F39">
        <v>0.69606674612634001</v>
      </c>
      <c r="G39">
        <v>0.28374425407438297</v>
      </c>
      <c r="H39">
        <v>0.59924780610112804</v>
      </c>
      <c r="I39">
        <v>0.412350726624648</v>
      </c>
      <c r="J39">
        <v>0.32559278685746101</v>
      </c>
      <c r="K39">
        <v>0.58102414163115301</v>
      </c>
      <c r="L39">
        <v>-0.26348849288099002</v>
      </c>
      <c r="M39">
        <f>HARMEAN(D39,F39, I39)</f>
        <v>0.21309708340659503</v>
      </c>
      <c r="N39">
        <f>MAX(MIN(0.6*TAN(3*(1-M39) - 1.5), 5), -5)</f>
        <v>0.6979333399628237</v>
      </c>
      <c r="O39" s="73">
        <v>0</v>
      </c>
      <c r="P39">
        <v>140.79</v>
      </c>
      <c r="Q39">
        <v>141.15</v>
      </c>
      <c r="R39">
        <v>141.51</v>
      </c>
      <c r="S39">
        <v>141.83000000000001</v>
      </c>
      <c r="T39">
        <v>142.21</v>
      </c>
      <c r="U39">
        <v>142.56</v>
      </c>
      <c r="V39">
        <v>142.96</v>
      </c>
      <c r="W39">
        <v>144.47999999999999</v>
      </c>
      <c r="X39">
        <v>144</v>
      </c>
      <c r="Y39">
        <v>143.76</v>
      </c>
      <c r="Z39">
        <v>143.6</v>
      </c>
      <c r="AA39">
        <v>143.30000000000001</v>
      </c>
      <c r="AB39">
        <v>142.80000000000001</v>
      </c>
      <c r="AC39">
        <v>141.82</v>
      </c>
      <c r="AD39">
        <v>141.13999999999999</v>
      </c>
      <c r="AE39">
        <v>141.36000000000001</v>
      </c>
      <c r="AF39">
        <v>141.66999999999999</v>
      </c>
      <c r="AG39">
        <v>141.91</v>
      </c>
      <c r="AH39">
        <v>142.05000000000001</v>
      </c>
      <c r="AI39">
        <v>142.59</v>
      </c>
      <c r="AJ39">
        <v>143.19999999999999</v>
      </c>
      <c r="AK39">
        <v>144.91999999999999</v>
      </c>
      <c r="AL39">
        <v>144.69</v>
      </c>
      <c r="AM39">
        <v>143.99</v>
      </c>
      <c r="AN39">
        <v>143.65</v>
      </c>
      <c r="AO39">
        <v>143.32</v>
      </c>
      <c r="AP39">
        <v>143.04</v>
      </c>
      <c r="AQ39">
        <v>142.58000000000001</v>
      </c>
      <c r="AR39">
        <v>142.81</v>
      </c>
      <c r="AS39" s="77">
        <f>0.5 * (D39-MAX($D$3:$D$165))/(MIN($D$3:$D$165)-MAX($D$3:$D$165)) + 0.75</f>
        <v>1.2023046092184368</v>
      </c>
      <c r="AT39" s="17">
        <f>AZ39^N39</f>
        <v>1.3140488890440492</v>
      </c>
      <c r="AU39" s="17">
        <f>(AT39+AV39)/2</f>
        <v>1.4191028940587396</v>
      </c>
      <c r="AV39" s="17">
        <f>BD39^N39</f>
        <v>1.5241568990734298</v>
      </c>
      <c r="AW39" s="17">
        <f>PERCENTILE($K$2:$K$165, 0.05)</f>
        <v>0.10209699944022725</v>
      </c>
      <c r="AX39" s="17">
        <f>PERCENTILE($K$2:$K$165, 0.95)</f>
        <v>0.97531004798855347</v>
      </c>
      <c r="AY39" s="17">
        <f>MIN(MAX(K39,AW39), AX39)</f>
        <v>0.58102414163115301</v>
      </c>
      <c r="AZ39" s="17">
        <f>AY39-$AY$166+1</f>
        <v>1.4789271421909258</v>
      </c>
      <c r="BA39" s="17">
        <f>PERCENTILE($L$2:$L$165, 0.02)</f>
        <v>-1.0926211824473815</v>
      </c>
      <c r="BB39" s="17">
        <f>PERCENTILE($L$2:$L$165, 0.98)</f>
        <v>1.870769289934499</v>
      </c>
      <c r="BC39" s="17">
        <f>MIN(MAX(L39,BA39), BB39)</f>
        <v>-0.26348849288099002</v>
      </c>
      <c r="BD39" s="17">
        <f>BC39-$BC$166 + 1</f>
        <v>1.8291326895663915</v>
      </c>
      <c r="BE39" s="1">
        <v>0</v>
      </c>
      <c r="BF39" s="15">
        <v>1</v>
      </c>
      <c r="BG39" s="15">
        <v>1</v>
      </c>
      <c r="BH39" s="16">
        <v>1</v>
      </c>
      <c r="BI39" s="12">
        <f>(AZ39^4)*AV39*BE39</f>
        <v>0</v>
      </c>
      <c r="BJ39" s="12">
        <f>(BD39^4) *AT39*BF39</f>
        <v>14.7093123022926</v>
      </c>
      <c r="BK39" s="12">
        <f>(BD39^4)*AU39*BG39*BH39</f>
        <v>15.885274765524738</v>
      </c>
      <c r="BL39" s="12">
        <f>MIN(BI39, 0.05*BI$166)</f>
        <v>0</v>
      </c>
      <c r="BM39" s="12">
        <f>MIN(BJ39, 0.05*BJ$166)</f>
        <v>14.7093123022926</v>
      </c>
      <c r="BN39" s="12">
        <f>MIN(BK39, 0.05*BK$166)</f>
        <v>15.885274765524738</v>
      </c>
      <c r="BO39" s="9">
        <f>BL39/$BL$166</f>
        <v>0</v>
      </c>
      <c r="BP39" s="9">
        <f>BM39/$BM$166</f>
        <v>2.9714720111639684E-3</v>
      </c>
      <c r="BQ39" s="45">
        <f>BN39/$BN$166</f>
        <v>2.3498019825475822E-3</v>
      </c>
      <c r="BR39" s="85">
        <f>N39</f>
        <v>0.6979333399628237</v>
      </c>
      <c r="BS39" s="55">
        <v>0</v>
      </c>
      <c r="BT39" s="10">
        <f>$D$172*BO39</f>
        <v>0</v>
      </c>
      <c r="BU39" s="14">
        <f>BT39-BS39</f>
        <v>0</v>
      </c>
      <c r="BV39" s="1">
        <f>IF(BU39&gt;1, 1, 0)</f>
        <v>0</v>
      </c>
      <c r="BW39" s="71">
        <f>IF(N39&lt;=0,P39, IF(N39&lt;=1,Q39, IF(N39&lt;=2,R39, IF(N39&lt;=3,S39, IF(N39&lt;=4,T39, IF(N39&lt;=5, U39, V39))))))</f>
        <v>141.15</v>
      </c>
      <c r="BX39" s="41">
        <f>IF(N39&lt;=0,AD39, IF(N39&lt;=1,AE39, IF(N39&lt;=2,AF39, IF(N39&lt;=3,AG39, IF(N39&lt;=4,AH39, IF(N39&lt;=5, AI39, AJ39))))))</f>
        <v>141.36000000000001</v>
      </c>
      <c r="BY39" s="70">
        <f>IF(N39&gt;=0,W39, IF(N39&gt;=-1,X39, IF(N39&gt;=-2,Y39, IF(N39&gt;=-3,Z39, IF(N39&gt;=-4,AA39, IF(N39&gt;=-5, AB39, AC39))))))</f>
        <v>144.47999999999999</v>
      </c>
      <c r="BZ39" s="69">
        <f>IF(N39&gt;=0,AK39, IF(N39&gt;=-1,AL39, IF(N39&gt;=-2,AM39, IF(N39&gt;=-3,AN39, IF(N39&gt;=-4,AO39, IF(N39&gt;=-5, AP39, AQ39))))))</f>
        <v>144.91999999999999</v>
      </c>
      <c r="CA39" s="54">
        <f>IF(C39&gt;0, IF(BU39 &gt;0, BW39, BY39), IF(BU39&gt;0, BX39, BZ39))</f>
        <v>144.91999999999999</v>
      </c>
      <c r="CB39" s="1">
        <f>BU39/CA39</f>
        <v>0</v>
      </c>
      <c r="CC39" s="42" t="e">
        <f>BS39/BT39</f>
        <v>#DIV/0!</v>
      </c>
      <c r="CD39" s="55">
        <v>0</v>
      </c>
      <c r="CE39" s="55">
        <v>3142</v>
      </c>
      <c r="CF39" s="55">
        <v>0</v>
      </c>
      <c r="CG39" s="6">
        <f>SUM(CD39:CF39)</f>
        <v>3142</v>
      </c>
      <c r="CH39" s="10">
        <f>BP39*$D$171</f>
        <v>377.40542400557899</v>
      </c>
      <c r="CI39" s="1">
        <f>CH39-CG39</f>
        <v>-2764.5945759944211</v>
      </c>
      <c r="CJ39" s="82">
        <f>IF(CI39&gt;1, 1, 0)</f>
        <v>0</v>
      </c>
      <c r="CK39" s="71">
        <f>IF(N39&lt;=0,Q39, IF(N39&lt;=1,R39, IF(N39&lt;=2,S39, IF(N39&lt;=3,T39, IF(N39&lt;=4,U39,V39)))))</f>
        <v>141.51</v>
      </c>
      <c r="CL39" s="41">
        <f>IF(N39&lt;=0,AE39, IF(N39&lt;=1,AF39, IF(N39&lt;=2,AG39, IF(N39&lt;=3,AH39, IF(N39&lt;=4,AI39,AJ39)))))</f>
        <v>141.66999999999999</v>
      </c>
      <c r="CM39" s="70">
        <f>IF(N39&gt;=0,X39, IF(N39&gt;=-1,Y39, IF(N39&gt;=-2,Z39, IF(N39&gt;=-3,AA39, IF(N39&gt;=-4,AB39, AC39)))))</f>
        <v>144</v>
      </c>
      <c r="CN39" s="69">
        <f>IF(N39&gt;=0,AL39, IF(N39&gt;=-1,AM39, IF(N39&gt;=-2,AN39, IF(N39&gt;=-3,AO39, IF(N39&gt;=-4,AP39, AQ39)))))</f>
        <v>144.69</v>
      </c>
      <c r="CO39" s="54">
        <f>IF(C39&gt;0, IF(CI39 &gt;0, CK39, CM39), IF(CI39&gt;0, CL39, CN39))</f>
        <v>144.69</v>
      </c>
      <c r="CP39" s="1">
        <f>CI39/CO39</f>
        <v>-19.107018978467213</v>
      </c>
      <c r="CQ39" s="42">
        <f>CG39/CH39</f>
        <v>8.3252645567530408</v>
      </c>
      <c r="CR39" s="11">
        <f>BS39+CG39+CT39</f>
        <v>3142</v>
      </c>
      <c r="CS39" s="47">
        <f>BT39+CH39+CU39</f>
        <v>392.77417228352044</v>
      </c>
      <c r="CT39" s="55">
        <v>0</v>
      </c>
      <c r="CU39" s="10">
        <f>BQ39*$D$174</f>
        <v>15.368748277941437</v>
      </c>
      <c r="CV39" s="30">
        <f>CU39-CT39</f>
        <v>15.368748277941437</v>
      </c>
      <c r="CW39" s="82">
        <f>IF(CV39&gt;0, 1, 0)</f>
        <v>1</v>
      </c>
      <c r="CX39" s="71">
        <f>IF(N39&lt;=0,R39, IF(N39&lt;=1,S39, IF(N39&lt;=2,T39, IF(N39&lt;=3,U39, V39))))</f>
        <v>141.83000000000001</v>
      </c>
      <c r="CY39" s="41">
        <f>IF(N39&lt;=0,AF39, IF(N39&lt;=1,AG39, IF(N39&lt;=2,AH39, IF(N39&lt;=3,AI39, AJ39))))</f>
        <v>141.91</v>
      </c>
      <c r="CZ39" s="70">
        <f>IF(N39&gt;=0,Y39, IF(N39&gt;=-1,Z39, IF(N39&gt;=-2,AA39, IF(N39&gt;=-3,AB39,  AC39))))</f>
        <v>143.76</v>
      </c>
      <c r="DA39" s="69">
        <f>IF(N39&gt;=0,AM39, IF(N39&gt;=-1,AN39, IF(N39&gt;=-2,AO39, IF(N39&gt;=-3,AP39, AQ39))))</f>
        <v>143.99</v>
      </c>
      <c r="DB39" s="54">
        <f>IF(C39&gt;0, IF(CV39 &gt;0, CX39, CZ39), IF(CV39&gt;0, CY39, DA39))</f>
        <v>141.91</v>
      </c>
      <c r="DC39" s="43">
        <f>CV39/DB39</f>
        <v>0.10829926205300146</v>
      </c>
      <c r="DD39" s="44">
        <v>0</v>
      </c>
      <c r="DE39" s="10">
        <f>BQ39*$DD$169</f>
        <v>9.2425325332019863</v>
      </c>
      <c r="DF39" s="30">
        <f>DE39-DD39</f>
        <v>9.2425325332019863</v>
      </c>
      <c r="DG39" s="34">
        <f>DF39*(DF39&lt;&gt;0)</f>
        <v>9.2425325332019863</v>
      </c>
      <c r="DH39" s="21">
        <f>DG39/$DG$166</f>
        <v>2.3498019825475805E-3</v>
      </c>
      <c r="DI39" s="79">
        <f>DH39 * $DF$166</f>
        <v>9.2425325332019863</v>
      </c>
      <c r="DJ39" s="81">
        <f>DB39</f>
        <v>141.91</v>
      </c>
      <c r="DK39" s="43">
        <f>DI39/DJ39</f>
        <v>6.5129536559805412E-2</v>
      </c>
      <c r="DL39" s="16">
        <f>O39</f>
        <v>0</v>
      </c>
      <c r="DM39" s="53">
        <f>CR39+CT39</f>
        <v>3142</v>
      </c>
      <c r="DN39">
        <f>E39/$E$166</f>
        <v>1.67269333927689E-2</v>
      </c>
      <c r="DO39">
        <f>MAX(0,K39)</f>
        <v>0.58102414163115301</v>
      </c>
      <c r="DP39">
        <f>DO39/$DO$166</f>
        <v>6.2362944136004333E-3</v>
      </c>
      <c r="DQ39">
        <f>DN39*DP39*BF39</f>
        <v>1.0431408127399123E-4</v>
      </c>
      <c r="DR39">
        <f>DQ39/$DQ$166</f>
        <v>2.815250010509587E-2</v>
      </c>
      <c r="DS39" s="1">
        <f>$DS$168*DR39</f>
        <v>2290.8884100155115</v>
      </c>
      <c r="DT39" s="55">
        <v>1428</v>
      </c>
      <c r="DU39" s="1">
        <f>DS39-DT39</f>
        <v>862.88841001551145</v>
      </c>
      <c r="DV39">
        <f>DT39/DS39</f>
        <v>0.62333896044737125</v>
      </c>
      <c r="DW39" s="86">
        <f>AR39</f>
        <v>142.81</v>
      </c>
    </row>
    <row r="40" spans="1:127" x14ac:dyDescent="0.2">
      <c r="A40" s="26" t="s">
        <v>228</v>
      </c>
      <c r="B40">
        <v>1</v>
      </c>
      <c r="C40">
        <v>1</v>
      </c>
      <c r="D40">
        <v>0.91530163803435804</v>
      </c>
      <c r="E40">
        <v>8.4698361965641095E-2</v>
      </c>
      <c r="F40">
        <v>0.98331346841477896</v>
      </c>
      <c r="G40">
        <v>0.31968240702047601</v>
      </c>
      <c r="H40">
        <v>0.86627664020058504</v>
      </c>
      <c r="I40">
        <v>0.52624462133587102</v>
      </c>
      <c r="J40">
        <v>0.542906341300055</v>
      </c>
      <c r="K40">
        <v>0.43525591677578401</v>
      </c>
      <c r="L40">
        <v>1.08137655247928</v>
      </c>
      <c r="M40">
        <f>HARMEAN(D40,F40, I40)</f>
        <v>0.74817395816205012</v>
      </c>
      <c r="N40">
        <f>MAX(MIN(0.6*TAN(3*(1-M40) - 1.5), 5), -5)</f>
        <v>-0.55284952599212567</v>
      </c>
      <c r="O40" s="73">
        <v>0</v>
      </c>
      <c r="P40">
        <v>108.86</v>
      </c>
      <c r="Q40">
        <v>109.12</v>
      </c>
      <c r="R40">
        <v>109.6</v>
      </c>
      <c r="S40">
        <v>110.11</v>
      </c>
      <c r="T40">
        <v>110.16</v>
      </c>
      <c r="U40">
        <v>110.42</v>
      </c>
      <c r="V40">
        <v>111.12</v>
      </c>
      <c r="W40">
        <v>112.9</v>
      </c>
      <c r="X40">
        <v>112.35</v>
      </c>
      <c r="Y40">
        <v>111.95</v>
      </c>
      <c r="Z40">
        <v>111.8</v>
      </c>
      <c r="AA40">
        <v>111.47</v>
      </c>
      <c r="AB40">
        <v>110.9</v>
      </c>
      <c r="AC40">
        <v>110.44</v>
      </c>
      <c r="AD40">
        <v>108.26</v>
      </c>
      <c r="AE40">
        <v>108.66</v>
      </c>
      <c r="AF40">
        <v>109.52</v>
      </c>
      <c r="AG40">
        <v>109.79</v>
      </c>
      <c r="AH40">
        <v>110.03</v>
      </c>
      <c r="AI40">
        <v>110.98</v>
      </c>
      <c r="AJ40">
        <v>111.87</v>
      </c>
      <c r="AK40">
        <v>113.42</v>
      </c>
      <c r="AL40">
        <v>112.53</v>
      </c>
      <c r="AM40">
        <v>112.16</v>
      </c>
      <c r="AN40">
        <v>111.47</v>
      </c>
      <c r="AO40">
        <v>110.76</v>
      </c>
      <c r="AP40">
        <v>110.43</v>
      </c>
      <c r="AQ40">
        <v>109.08</v>
      </c>
      <c r="AR40">
        <v>110.71</v>
      </c>
      <c r="AS40" s="77">
        <f>0.5 * (D40-MAX($D$3:$D$165))/(MIN($D$3:$D$165)-MAX($D$3:$D$165)) + 0.75</f>
        <v>0.79228456913827672</v>
      </c>
      <c r="AT40" s="17">
        <f>AZ40^N40</f>
        <v>0.85301975415701015</v>
      </c>
      <c r="AU40" s="17">
        <f>(AT40+AV40)/2</f>
        <v>0.69054215731633839</v>
      </c>
      <c r="AV40" s="17">
        <f>BD40^N40</f>
        <v>0.52806456047566674</v>
      </c>
      <c r="AW40" s="17">
        <f>PERCENTILE($K$2:$K$165, 0.05)</f>
        <v>0.10209699944022725</v>
      </c>
      <c r="AX40" s="17">
        <f>PERCENTILE($K$2:$K$165, 0.95)</f>
        <v>0.97531004798855347</v>
      </c>
      <c r="AY40" s="17">
        <f>MIN(MAX(K40,AW40), AX40)</f>
        <v>0.43525591677578401</v>
      </c>
      <c r="AZ40" s="17">
        <f>AY40-$AY$166+1</f>
        <v>1.3331589173355567</v>
      </c>
      <c r="BA40" s="17">
        <f>PERCENTILE($L$2:$L$165, 0.02)</f>
        <v>-1.0926211824473815</v>
      </c>
      <c r="BB40" s="17">
        <f>PERCENTILE($L$2:$L$165, 0.98)</f>
        <v>1.870769289934499</v>
      </c>
      <c r="BC40" s="17">
        <f>MIN(MAX(L40,BA40), BB40)</f>
        <v>1.08137655247928</v>
      </c>
      <c r="BD40" s="17">
        <f>BC40-$BC$166 + 1</f>
        <v>3.1739977349266617</v>
      </c>
      <c r="BE40" s="1">
        <v>0</v>
      </c>
      <c r="BF40" s="15">
        <v>1</v>
      </c>
      <c r="BG40" s="15">
        <v>1</v>
      </c>
      <c r="BH40" s="16">
        <v>1</v>
      </c>
      <c r="BI40" s="12">
        <f>(AZ40^4)*AV40*BE40</f>
        <v>0</v>
      </c>
      <c r="BJ40" s="12">
        <f>(BD40^4) *AT40*BF40</f>
        <v>86.573612238373642</v>
      </c>
      <c r="BK40" s="12">
        <f>(BD40^4)*AU40*BG40*BH40</f>
        <v>70.083639529350037</v>
      </c>
      <c r="BL40" s="12">
        <f>MIN(BI40, 0.05*BI$166)</f>
        <v>0</v>
      </c>
      <c r="BM40" s="12">
        <f>MIN(BJ40, 0.05*BJ$166)</f>
        <v>86.573612238373642</v>
      </c>
      <c r="BN40" s="12">
        <f>MIN(BK40, 0.05*BK$166)</f>
        <v>70.083639529350037</v>
      </c>
      <c r="BO40" s="9">
        <f>BL40/$BL$166</f>
        <v>0</v>
      </c>
      <c r="BP40" s="9">
        <f>BM40/$BM$166</f>
        <v>1.7488993393089791E-2</v>
      </c>
      <c r="BQ40" s="45">
        <f>BN40/$BN$166</f>
        <v>1.0367001990272271E-2</v>
      </c>
      <c r="BR40" s="85">
        <f>N40</f>
        <v>-0.55284952599212567</v>
      </c>
      <c r="BS40" s="55">
        <v>0</v>
      </c>
      <c r="BT40" s="10">
        <f>$D$172*BO40</f>
        <v>0</v>
      </c>
      <c r="BU40" s="14">
        <f>BT40-BS40</f>
        <v>0</v>
      </c>
      <c r="BV40" s="1">
        <f>IF(BU40&gt;1, 1, 0)</f>
        <v>0</v>
      </c>
      <c r="BW40" s="71">
        <f>IF(N40&lt;=0,P40, IF(N40&lt;=1,Q40, IF(N40&lt;=2,R40, IF(N40&lt;=3,S40, IF(N40&lt;=4,T40, IF(N40&lt;=5, U40, V40))))))</f>
        <v>108.86</v>
      </c>
      <c r="BX40" s="41">
        <f>IF(N40&lt;=0,AD40, IF(N40&lt;=1,AE40, IF(N40&lt;=2,AF40, IF(N40&lt;=3,AG40, IF(N40&lt;=4,AH40, IF(N40&lt;=5, AI40, AJ40))))))</f>
        <v>108.26</v>
      </c>
      <c r="BY40" s="70">
        <f>IF(N40&gt;=0,W40, IF(N40&gt;=-1,X40, IF(N40&gt;=-2,Y40, IF(N40&gt;=-3,Z40, IF(N40&gt;=-4,AA40, IF(N40&gt;=-5, AB40, AC40))))))</f>
        <v>112.35</v>
      </c>
      <c r="BZ40" s="69">
        <f>IF(N40&gt;=0,AK40, IF(N40&gt;=-1,AL40, IF(N40&gt;=-2,AM40, IF(N40&gt;=-3,AN40, IF(N40&gt;=-4,AO40, IF(N40&gt;=-5, AP40, AQ40))))))</f>
        <v>112.53</v>
      </c>
      <c r="CA40" s="54">
        <f>IF(C40&gt;0, IF(BU40 &gt;0, BW40, BY40), IF(BU40&gt;0, BX40, BZ40))</f>
        <v>112.35</v>
      </c>
      <c r="CB40" s="1">
        <f>BU40/CA40</f>
        <v>0</v>
      </c>
      <c r="CC40" s="42" t="e">
        <f>BS40/BT40</f>
        <v>#DIV/0!</v>
      </c>
      <c r="CD40" s="55">
        <v>0</v>
      </c>
      <c r="CE40" s="55">
        <v>0</v>
      </c>
      <c r="CF40" s="55">
        <v>0</v>
      </c>
      <c r="CG40" s="6">
        <f>SUM(CD40:CF40)</f>
        <v>0</v>
      </c>
      <c r="CH40" s="10">
        <f>BP40*$D$171</f>
        <v>2221.2697754350829</v>
      </c>
      <c r="CI40" s="1">
        <f>CH40-CG40</f>
        <v>2221.2697754350829</v>
      </c>
      <c r="CJ40" s="82">
        <f>IF(CI40&gt;1, 1, 0)</f>
        <v>1</v>
      </c>
      <c r="CK40" s="71">
        <f>IF(N40&lt;=0,Q40, IF(N40&lt;=1,R40, IF(N40&lt;=2,S40, IF(N40&lt;=3,T40, IF(N40&lt;=4,U40,V40)))))</f>
        <v>109.12</v>
      </c>
      <c r="CL40" s="41">
        <f>IF(N40&lt;=0,AE40, IF(N40&lt;=1,AF40, IF(N40&lt;=2,AG40, IF(N40&lt;=3,AH40, IF(N40&lt;=4,AI40,AJ40)))))</f>
        <v>108.66</v>
      </c>
      <c r="CM40" s="70">
        <f>IF(N40&gt;=0,X40, IF(N40&gt;=-1,Y40, IF(N40&gt;=-2,Z40, IF(N40&gt;=-3,AA40, IF(N40&gt;=-4,AB40, AC40)))))</f>
        <v>111.95</v>
      </c>
      <c r="CN40" s="69">
        <f>IF(N40&gt;=0,AL40, IF(N40&gt;=-1,AM40, IF(N40&gt;=-2,AN40, IF(N40&gt;=-3,AO40, IF(N40&gt;=-4,AP40, AQ40)))))</f>
        <v>112.16</v>
      </c>
      <c r="CO40" s="54">
        <f>IF(C40&gt;0, IF(CI40 &gt;0, CK40, CM40), IF(CI40&gt;0, CL40, CN40))</f>
        <v>109.12</v>
      </c>
      <c r="CP40" s="1">
        <f>CI40/CO40</f>
        <v>20.356211285145555</v>
      </c>
      <c r="CQ40" s="42">
        <f>CG40/CH40</f>
        <v>0</v>
      </c>
      <c r="CR40" s="11">
        <f>BS40+CG40+CT40</f>
        <v>0</v>
      </c>
      <c r="CS40" s="47">
        <f>BT40+CH40+CU40</f>
        <v>2289.0745714003474</v>
      </c>
      <c r="CT40" s="55">
        <v>0</v>
      </c>
      <c r="CU40" s="10">
        <f>BQ40*$D$174</f>
        <v>67.804795965264333</v>
      </c>
      <c r="CV40" s="30">
        <f>CU40-CT40</f>
        <v>67.804795965264333</v>
      </c>
      <c r="CW40" s="82">
        <f>IF(CV40&gt;0, 1, 0)</f>
        <v>1</v>
      </c>
      <c r="CX40" s="71">
        <f>IF(N40&lt;=0,R40, IF(N40&lt;=1,S40, IF(N40&lt;=2,T40, IF(N40&lt;=3,U40, V40))))</f>
        <v>109.6</v>
      </c>
      <c r="CY40" s="41">
        <f>IF(N40&lt;=0,AF40, IF(N40&lt;=1,AG40, IF(N40&lt;=2,AH40, IF(N40&lt;=3,AI40, AJ40))))</f>
        <v>109.52</v>
      </c>
      <c r="CZ40" s="70">
        <f>IF(N40&gt;=0,Y40, IF(N40&gt;=-1,Z40, IF(N40&gt;=-2,AA40, IF(N40&gt;=-3,AB40,  AC40))))</f>
        <v>111.8</v>
      </c>
      <c r="DA40" s="69">
        <f>IF(N40&gt;=0,AM40, IF(N40&gt;=-1,AN40, IF(N40&gt;=-2,AO40, IF(N40&gt;=-3,AP40, AQ40))))</f>
        <v>111.47</v>
      </c>
      <c r="DB40" s="54">
        <f>IF(C40&gt;0, IF(CV40 &gt;0, CX40, CZ40), IF(CV40&gt;0, CY40, DA40))</f>
        <v>109.6</v>
      </c>
      <c r="DC40" s="43">
        <f>CV40/DB40</f>
        <v>0.61865689749328778</v>
      </c>
      <c r="DD40" s="44">
        <v>0</v>
      </c>
      <c r="DE40" s="10">
        <f>BQ40*$DD$169</f>
        <v>40.776777736385689</v>
      </c>
      <c r="DF40" s="30">
        <f>DE40-DD40</f>
        <v>40.776777736385689</v>
      </c>
      <c r="DG40" s="34">
        <f>DF40*(DF40&lt;&gt;0)</f>
        <v>40.776777736385689</v>
      </c>
      <c r="DH40" s="21">
        <f>DG40/$DG$166</f>
        <v>1.0367001990272264E-2</v>
      </c>
      <c r="DI40" s="79">
        <f>DH40 * $DF$166</f>
        <v>40.776777736385689</v>
      </c>
      <c r="DJ40" s="81">
        <f>DB40</f>
        <v>109.6</v>
      </c>
      <c r="DK40" s="43">
        <f>DI40/DJ40</f>
        <v>0.37205089175534389</v>
      </c>
      <c r="DL40" s="16">
        <f>O40</f>
        <v>0</v>
      </c>
      <c r="DM40" s="53">
        <f>CR40+CT40</f>
        <v>0</v>
      </c>
      <c r="DN40">
        <f>E40/$E$166</f>
        <v>1.5704649598170953E-3</v>
      </c>
      <c r="DO40">
        <f>MAX(0,K40)</f>
        <v>0.43525591677578401</v>
      </c>
      <c r="DP40">
        <f>DO40/$DO$166</f>
        <v>4.671723337786037E-3</v>
      </c>
      <c r="DQ40">
        <f>DN40*DP40*BF40</f>
        <v>7.3367778039527349E-6</v>
      </c>
      <c r="DR40">
        <f>DQ40/$DQ$166</f>
        <v>1.9800647752849783E-3</v>
      </c>
      <c r="DS40" s="1">
        <f>$DS$168*DR40</f>
        <v>161.12627396666792</v>
      </c>
      <c r="DT40" s="55">
        <v>0</v>
      </c>
      <c r="DU40" s="1">
        <f>DS40-DT40</f>
        <v>161.12627396666792</v>
      </c>
      <c r="DV40">
        <f>DT40/DS40</f>
        <v>0</v>
      </c>
      <c r="DW40" s="86">
        <f>AR40</f>
        <v>110.71</v>
      </c>
    </row>
    <row r="41" spans="1:127" x14ac:dyDescent="0.2">
      <c r="A41" s="26" t="s">
        <v>111</v>
      </c>
      <c r="B41">
        <v>1</v>
      </c>
      <c r="C41">
        <v>1</v>
      </c>
      <c r="D41">
        <v>0.93384223918575004</v>
      </c>
      <c r="E41">
        <v>6.61577608142494E-2</v>
      </c>
      <c r="F41">
        <v>0.85257985257985203</v>
      </c>
      <c r="G41">
        <v>0.996466431095406</v>
      </c>
      <c r="H41">
        <v>0.98939929328621901</v>
      </c>
      <c r="I41">
        <v>0.99292657468175105</v>
      </c>
      <c r="J41">
        <v>0.78832288239547499</v>
      </c>
      <c r="K41">
        <v>0.166874439527393</v>
      </c>
      <c r="L41">
        <v>0.82962376185969999</v>
      </c>
      <c r="M41">
        <f>HARMEAN(D41,F41, I41)</f>
        <v>0.92282728706141681</v>
      </c>
      <c r="N41">
        <f>MAX(MIN(0.6*TAN(3*(1-M41) - 1.5), 5), -5)</f>
        <v>-1.9238538310153361</v>
      </c>
      <c r="O41" s="73">
        <v>-1</v>
      </c>
      <c r="P41">
        <v>36.64</v>
      </c>
      <c r="Q41">
        <v>36.799999999999997</v>
      </c>
      <c r="R41">
        <v>37.1</v>
      </c>
      <c r="S41">
        <v>37.299999999999997</v>
      </c>
      <c r="T41">
        <v>37.86</v>
      </c>
      <c r="U41">
        <v>38.08</v>
      </c>
      <c r="V41">
        <v>38.83</v>
      </c>
      <c r="W41">
        <v>39.590000000000003</v>
      </c>
      <c r="X41">
        <v>38.979999999999997</v>
      </c>
      <c r="Y41">
        <v>38.630000000000003</v>
      </c>
      <c r="Z41">
        <v>38.56</v>
      </c>
      <c r="AA41">
        <v>38.25</v>
      </c>
      <c r="AB41">
        <v>38.06</v>
      </c>
      <c r="AC41">
        <v>37.65</v>
      </c>
      <c r="AD41">
        <v>37.04</v>
      </c>
      <c r="AE41">
        <v>37.24</v>
      </c>
      <c r="AF41">
        <v>37.380000000000003</v>
      </c>
      <c r="AG41">
        <v>37.590000000000003</v>
      </c>
      <c r="AH41">
        <v>37.76</v>
      </c>
      <c r="AI41">
        <v>38.07</v>
      </c>
      <c r="AJ41">
        <v>38.42</v>
      </c>
      <c r="AK41">
        <v>39.380000000000003</v>
      </c>
      <c r="AL41">
        <v>39.299999999999997</v>
      </c>
      <c r="AM41">
        <v>39.159999999999997</v>
      </c>
      <c r="AN41">
        <v>38.44</v>
      </c>
      <c r="AO41">
        <v>38.22</v>
      </c>
      <c r="AP41">
        <v>37.979999999999997</v>
      </c>
      <c r="AQ41">
        <v>37.75</v>
      </c>
      <c r="AR41">
        <v>38.11</v>
      </c>
      <c r="AS41" s="77">
        <f>0.5 * (D41-MAX($D$3:$D$165))/(MIN($D$3:$D$165)-MAX($D$3:$D$165)) + 0.75</f>
        <v>0.78298454415191721</v>
      </c>
      <c r="AT41" s="17">
        <f>AZ41^N41</f>
        <v>0.88625352254799705</v>
      </c>
      <c r="AU41" s="17">
        <f>(AT41+AV41)/2</f>
        <v>0.50665975331144608</v>
      </c>
      <c r="AV41" s="17">
        <f>BD41^N41</f>
        <v>0.12706598407489503</v>
      </c>
      <c r="AW41" s="17">
        <f>PERCENTILE($K$2:$K$165, 0.05)</f>
        <v>0.10209699944022725</v>
      </c>
      <c r="AX41" s="17">
        <f>PERCENTILE($K$2:$K$165, 0.95)</f>
        <v>0.97531004798855347</v>
      </c>
      <c r="AY41" s="17">
        <f>MIN(MAX(K41,AW41), AX41)</f>
        <v>0.166874439527393</v>
      </c>
      <c r="AZ41" s="17">
        <f>AY41-$AY$166+1</f>
        <v>1.0647774400871657</v>
      </c>
      <c r="BA41" s="17">
        <f>PERCENTILE($L$2:$L$165, 0.02)</f>
        <v>-1.0926211824473815</v>
      </c>
      <c r="BB41" s="17">
        <f>PERCENTILE($L$2:$L$165, 0.98)</f>
        <v>1.870769289934499</v>
      </c>
      <c r="BC41" s="17">
        <f>MIN(MAX(L41,BA41), BB41)</f>
        <v>0.82962376185969999</v>
      </c>
      <c r="BD41" s="17">
        <f>BC41-$BC$166 + 1</f>
        <v>2.9222449443070815</v>
      </c>
      <c r="BE41" s="1">
        <v>1</v>
      </c>
      <c r="BF41" s="15">
        <v>1</v>
      </c>
      <c r="BG41" s="15">
        <v>1</v>
      </c>
      <c r="BH41" s="16">
        <v>1</v>
      </c>
      <c r="BI41" s="12">
        <f>(AZ41^4)*AV41*BE41</f>
        <v>0.16332951338008853</v>
      </c>
      <c r="BJ41" s="12">
        <f>(BD41^4) *AT41*BF41</f>
        <v>64.628553854681272</v>
      </c>
      <c r="BK41" s="12">
        <f>(BD41^4)*AU41*BG41*BH41</f>
        <v>36.947313968069402</v>
      </c>
      <c r="BL41" s="12">
        <f>MIN(BI41, 0.05*BI$166)</f>
        <v>0.16332951338008853</v>
      </c>
      <c r="BM41" s="12">
        <f>MIN(BJ41, 0.05*BJ$166)</f>
        <v>64.628553854681272</v>
      </c>
      <c r="BN41" s="12">
        <f>MIN(BK41, 0.05*BK$166)</f>
        <v>36.947313968069402</v>
      </c>
      <c r="BO41" s="9">
        <f>BL41/$BL$166</f>
        <v>3.9958861600226231E-4</v>
      </c>
      <c r="BP41" s="9">
        <f>BM41/$BM$166</f>
        <v>1.3055806753879094E-2</v>
      </c>
      <c r="BQ41" s="45">
        <f>BN41/$BN$166</f>
        <v>5.4653679519851596E-3</v>
      </c>
      <c r="BR41" s="85">
        <f>N41</f>
        <v>-1.9238538310153361</v>
      </c>
      <c r="BS41" s="55">
        <v>0</v>
      </c>
      <c r="BT41" s="10">
        <f>$D$172*BO41</f>
        <v>36.610582316740619</v>
      </c>
      <c r="BU41" s="14">
        <f>BT41-BS41</f>
        <v>36.610582316740619</v>
      </c>
      <c r="BV41" s="1">
        <f>IF(BU41&gt;1, 1, 0)</f>
        <v>1</v>
      </c>
      <c r="BW41" s="71">
        <f>IF(N41&lt;=0,P41, IF(N41&lt;=1,Q41, IF(N41&lt;=2,R41, IF(N41&lt;=3,S41, IF(N41&lt;=4,T41, IF(N41&lt;=5, U41, V41))))))</f>
        <v>36.64</v>
      </c>
      <c r="BX41" s="41">
        <f>IF(N41&lt;=0,AD41, IF(N41&lt;=1,AE41, IF(N41&lt;=2,AF41, IF(N41&lt;=3,AG41, IF(N41&lt;=4,AH41, IF(N41&lt;=5, AI41, AJ41))))))</f>
        <v>37.04</v>
      </c>
      <c r="BY41" s="70">
        <f>IF(N41&gt;=0,W41, IF(N41&gt;=-1,X41, IF(N41&gt;=-2,Y41, IF(N41&gt;=-3,Z41, IF(N41&gt;=-4,AA41, IF(N41&gt;=-5, AB41, AC41))))))</f>
        <v>38.630000000000003</v>
      </c>
      <c r="BZ41" s="69">
        <f>IF(N41&gt;=0,AK41, IF(N41&gt;=-1,AL41, IF(N41&gt;=-2,AM41, IF(N41&gt;=-3,AN41, IF(N41&gt;=-4,AO41, IF(N41&gt;=-5, AP41, AQ41))))))</f>
        <v>39.159999999999997</v>
      </c>
      <c r="CA41" s="54">
        <f>IF(C41&gt;0, IF(BU41 &gt;0, BW41, BY41), IF(BU41&gt;0, BX41, BZ41))</f>
        <v>36.64</v>
      </c>
      <c r="CB41" s="1">
        <f>BU41/CA41</f>
        <v>0.9991971156315671</v>
      </c>
      <c r="CC41" s="42">
        <f>BS41/BT41</f>
        <v>0</v>
      </c>
      <c r="CD41" s="55">
        <v>76</v>
      </c>
      <c r="CE41" s="55">
        <v>114</v>
      </c>
      <c r="CF41" s="55">
        <v>114</v>
      </c>
      <c r="CG41" s="6">
        <f>SUM(CD41:CF41)</f>
        <v>304</v>
      </c>
      <c r="CH41" s="10">
        <f>BP41*$D$171</f>
        <v>1658.2125845945741</v>
      </c>
      <c r="CI41" s="1">
        <f>CH41-CG41</f>
        <v>1354.2125845945741</v>
      </c>
      <c r="CJ41" s="82">
        <f>IF(CI41&gt;1, 1, 0)</f>
        <v>1</v>
      </c>
      <c r="CK41" s="71">
        <f>IF(N41&lt;=0,Q41, IF(N41&lt;=1,R41, IF(N41&lt;=2,S41, IF(N41&lt;=3,T41, IF(N41&lt;=4,U41,V41)))))</f>
        <v>36.799999999999997</v>
      </c>
      <c r="CL41" s="41">
        <f>IF(N41&lt;=0,AE41, IF(N41&lt;=1,AF41, IF(N41&lt;=2,AG41, IF(N41&lt;=3,AH41, IF(N41&lt;=4,AI41,AJ41)))))</f>
        <v>37.24</v>
      </c>
      <c r="CM41" s="70">
        <f>IF(N41&gt;=0,X41, IF(N41&gt;=-1,Y41, IF(N41&gt;=-2,Z41, IF(N41&gt;=-3,AA41, IF(N41&gt;=-4,AB41, AC41)))))</f>
        <v>38.56</v>
      </c>
      <c r="CN41" s="69">
        <f>IF(N41&gt;=0,AL41, IF(N41&gt;=-1,AM41, IF(N41&gt;=-2,AN41, IF(N41&gt;=-3,AO41, IF(N41&gt;=-4,AP41, AQ41)))))</f>
        <v>38.44</v>
      </c>
      <c r="CO41" s="54">
        <f>IF(C41&gt;0, IF(CI41 &gt;0, CK41, CM41), IF(CI41&gt;0, CL41, CN41))</f>
        <v>36.799999999999997</v>
      </c>
      <c r="CP41" s="1">
        <f>CI41/CO41</f>
        <v>36.799255016156906</v>
      </c>
      <c r="CQ41" s="42">
        <f>CG41/CH41</f>
        <v>0.18332993177369156</v>
      </c>
      <c r="CR41" s="11">
        <f>BS41+CG41+CT41</f>
        <v>304</v>
      </c>
      <c r="CS41" s="47">
        <f>BT41+CH41+CU41</f>
        <v>1730.5690999406684</v>
      </c>
      <c r="CT41" s="55">
        <v>0</v>
      </c>
      <c r="CU41" s="10">
        <f>BQ41*$D$174</f>
        <v>35.745933029353623</v>
      </c>
      <c r="CV41" s="30">
        <f>CU41-CT41</f>
        <v>35.745933029353623</v>
      </c>
      <c r="CW41" s="82">
        <f>IF(CV41&gt;0, 1, 0)</f>
        <v>1</v>
      </c>
      <c r="CX41" s="71">
        <f>IF(N41&lt;=0,R41, IF(N41&lt;=1,S41, IF(N41&lt;=2,T41, IF(N41&lt;=3,U41, V41))))</f>
        <v>37.1</v>
      </c>
      <c r="CY41" s="41">
        <f>IF(N41&lt;=0,AF41, IF(N41&lt;=1,AG41, IF(N41&lt;=2,AH41, IF(N41&lt;=3,AI41, AJ41))))</f>
        <v>37.380000000000003</v>
      </c>
      <c r="CZ41" s="70">
        <f>IF(N41&gt;=0,Y41, IF(N41&gt;=-1,Z41, IF(N41&gt;=-2,AA41, IF(N41&gt;=-3,AB41,  AC41))))</f>
        <v>38.25</v>
      </c>
      <c r="DA41" s="69">
        <f>IF(N41&gt;=0,AM41, IF(N41&gt;=-1,AN41, IF(N41&gt;=-2,AO41, IF(N41&gt;=-3,AP41, AQ41))))</f>
        <v>38.22</v>
      </c>
      <c r="DB41" s="54">
        <f>IF(C41&gt;0, IF(CV41 &gt;0, CX41, CZ41), IF(CV41&gt;0, CY41, DA41))</f>
        <v>37.1</v>
      </c>
      <c r="DC41" s="43">
        <f>CV41/DB41</f>
        <v>0.96350223798796819</v>
      </c>
      <c r="DD41" s="44">
        <v>0</v>
      </c>
      <c r="DE41" s="10">
        <f>BQ41*$DD$169</f>
        <v>21.497062934374075</v>
      </c>
      <c r="DF41" s="30">
        <f>DE41-DD41</f>
        <v>21.497062934374075</v>
      </c>
      <c r="DG41" s="34">
        <f>DF41*(DF41&lt;&gt;0)</f>
        <v>21.497062934374075</v>
      </c>
      <c r="DH41" s="21">
        <f>DG41/$DG$166</f>
        <v>5.4653679519851553E-3</v>
      </c>
      <c r="DI41" s="79">
        <f>DH41 * $DF$166</f>
        <v>21.497062934374075</v>
      </c>
      <c r="DJ41" s="81">
        <f>DB41</f>
        <v>37.1</v>
      </c>
      <c r="DK41" s="43">
        <f>DI41/DJ41</f>
        <v>0.57943565860846558</v>
      </c>
      <c r="DL41" s="16">
        <f>O41</f>
        <v>-1</v>
      </c>
      <c r="DM41" s="53">
        <f>CR41+CT41</f>
        <v>304</v>
      </c>
      <c r="DN41">
        <f>E41/$E$166</f>
        <v>1.2266877749169084E-3</v>
      </c>
      <c r="DO41">
        <f>MAX(0,K41)</f>
        <v>0.166874439527393</v>
      </c>
      <c r="DP41">
        <f>DO41/$DO$166</f>
        <v>1.7911099736334707E-3</v>
      </c>
      <c r="DQ41">
        <f>DN41*DP41*BF41</f>
        <v>2.1971327081879246E-6</v>
      </c>
      <c r="DR41">
        <f>DQ41/$DQ$166</f>
        <v>5.9296672168067551E-4</v>
      </c>
      <c r="DS41" s="1">
        <f>$DS$168*DR41</f>
        <v>48.252218636072961</v>
      </c>
      <c r="DT41" s="55">
        <v>0</v>
      </c>
      <c r="DU41" s="1">
        <f>DS41-DT41</f>
        <v>48.252218636072961</v>
      </c>
      <c r="DV41">
        <f>DT41/DS41</f>
        <v>0</v>
      </c>
      <c r="DW41" s="86">
        <f>AR41</f>
        <v>38.11</v>
      </c>
    </row>
    <row r="42" spans="1:127" x14ac:dyDescent="0.2">
      <c r="A42" s="26" t="s">
        <v>124</v>
      </c>
      <c r="B42">
        <v>1</v>
      </c>
      <c r="C42">
        <v>1</v>
      </c>
      <c r="D42">
        <v>0.81313131313131304</v>
      </c>
      <c r="E42">
        <v>0.18686868686868599</v>
      </c>
      <c r="F42">
        <v>0.91930116472545698</v>
      </c>
      <c r="G42">
        <v>0.54545454545454497</v>
      </c>
      <c r="H42">
        <v>0.79406307977736501</v>
      </c>
      <c r="I42">
        <v>0.65812256931531998</v>
      </c>
      <c r="J42">
        <v>0.56286259040564002</v>
      </c>
      <c r="K42">
        <v>0.49124096303255599</v>
      </c>
      <c r="L42">
        <v>1.5715700181693</v>
      </c>
      <c r="M42">
        <f>HARMEAN(D42,F42, I42)</f>
        <v>0.78184651058797872</v>
      </c>
      <c r="N42">
        <f>MAX(MIN(0.6*TAN(3*(1-M42) - 1.5), 5), -5)</f>
        <v>-0.6768864177588122</v>
      </c>
      <c r="O42" s="73">
        <v>0</v>
      </c>
      <c r="P42">
        <v>62.53</v>
      </c>
      <c r="Q42">
        <v>62.85</v>
      </c>
      <c r="R42">
        <v>63.29</v>
      </c>
      <c r="S42">
        <v>63.71</v>
      </c>
      <c r="T42">
        <v>64.61</v>
      </c>
      <c r="U42">
        <v>65.13</v>
      </c>
      <c r="V42">
        <v>66.14</v>
      </c>
      <c r="W42">
        <v>67.95</v>
      </c>
      <c r="X42">
        <v>67.09</v>
      </c>
      <c r="Y42">
        <v>66.42</v>
      </c>
      <c r="Z42">
        <v>65.67</v>
      </c>
      <c r="AA42">
        <v>65.33</v>
      </c>
      <c r="AB42">
        <v>64.91</v>
      </c>
      <c r="AC42">
        <v>63.91</v>
      </c>
      <c r="AD42">
        <v>63.21</v>
      </c>
      <c r="AE42">
        <v>64.27</v>
      </c>
      <c r="AF42">
        <v>64.44</v>
      </c>
      <c r="AG42">
        <v>64.48</v>
      </c>
      <c r="AH42">
        <v>64.87</v>
      </c>
      <c r="AI42">
        <v>66.03</v>
      </c>
      <c r="AJ42">
        <v>70</v>
      </c>
      <c r="AK42">
        <v>68.59</v>
      </c>
      <c r="AL42">
        <v>68.52</v>
      </c>
      <c r="AM42">
        <v>67.569999999999993</v>
      </c>
      <c r="AN42">
        <v>66.739999999999995</v>
      </c>
      <c r="AO42">
        <v>66</v>
      </c>
      <c r="AP42">
        <v>65.2</v>
      </c>
      <c r="AQ42">
        <v>64.930000000000007</v>
      </c>
      <c r="AR42">
        <v>65.33</v>
      </c>
      <c r="AS42" s="77">
        <f>0.5 * (D42-MAX($D$3:$D$165))/(MIN($D$3:$D$165)-MAX($D$3:$D$165)) + 0.75</f>
        <v>0.84353353170988432</v>
      </c>
      <c r="AT42" s="17">
        <f>AZ42^N42</f>
        <v>0.80052762100351149</v>
      </c>
      <c r="AU42" s="17">
        <f>(AT42+AV42)/2</f>
        <v>0.6078607133499262</v>
      </c>
      <c r="AV42" s="17">
        <f>BD42^N42</f>
        <v>0.4151938056963409</v>
      </c>
      <c r="AW42" s="17">
        <f>PERCENTILE($K$2:$K$165, 0.05)</f>
        <v>0.10209699944022725</v>
      </c>
      <c r="AX42" s="17">
        <f>PERCENTILE($K$2:$K$165, 0.95)</f>
        <v>0.97531004798855347</v>
      </c>
      <c r="AY42" s="17">
        <f>MIN(MAX(K42,AW42), AX42)</f>
        <v>0.49124096303255599</v>
      </c>
      <c r="AZ42" s="17">
        <f>AY42-$AY$166+1</f>
        <v>1.3891439635923288</v>
      </c>
      <c r="BA42" s="17">
        <f>PERCENTILE($L$2:$L$165, 0.02)</f>
        <v>-1.0926211824473815</v>
      </c>
      <c r="BB42" s="17">
        <f>PERCENTILE($L$2:$L$165, 0.98)</f>
        <v>1.870769289934499</v>
      </c>
      <c r="BC42" s="17">
        <f>MIN(MAX(L42,BA42), BB42)</f>
        <v>1.5715700181693</v>
      </c>
      <c r="BD42" s="17">
        <f>BC42-$BC$166 + 1</f>
        <v>3.6641912006166812</v>
      </c>
      <c r="BE42" s="1">
        <v>1</v>
      </c>
      <c r="BF42" s="15">
        <v>1</v>
      </c>
      <c r="BG42" s="15">
        <v>1</v>
      </c>
      <c r="BH42" s="16">
        <v>1</v>
      </c>
      <c r="BI42" s="12">
        <f>(AZ42^4)*AV42*BE42</f>
        <v>1.5461082227593135</v>
      </c>
      <c r="BJ42" s="12">
        <f>(BD42^4) *AT42*BF42</f>
        <v>144.30747606896034</v>
      </c>
      <c r="BK42" s="12">
        <f>(BD42^4)*AU42*BG42*BH42</f>
        <v>109.57628824230271</v>
      </c>
      <c r="BL42" s="12">
        <f>MIN(BI42, 0.05*BI$166)</f>
        <v>1.5461082227593135</v>
      </c>
      <c r="BM42" s="12">
        <f>MIN(BJ42, 0.05*BJ$166)</f>
        <v>144.30747606896034</v>
      </c>
      <c r="BN42" s="12">
        <f>MIN(BK42, 0.05*BK$166)</f>
        <v>109.57628824230271</v>
      </c>
      <c r="BO42" s="9">
        <f>BL42/$BL$166</f>
        <v>3.7825818012718598E-3</v>
      </c>
      <c r="BP42" s="9">
        <f>BM42/$BM$166</f>
        <v>2.9151983269387512E-2</v>
      </c>
      <c r="BQ42" s="45">
        <f>BN42/$BN$166</f>
        <v>1.6208884212111571E-2</v>
      </c>
      <c r="BR42" s="85">
        <f>N42</f>
        <v>-0.6768864177588122</v>
      </c>
      <c r="BS42" s="55">
        <v>1241</v>
      </c>
      <c r="BT42" s="10">
        <f>$D$172*BO42</f>
        <v>346.56273191847981</v>
      </c>
      <c r="BU42" s="14">
        <f>BT42-BS42</f>
        <v>-894.43726808152019</v>
      </c>
      <c r="BV42" s="1">
        <f>IF(BU42&gt;1, 1, 0)</f>
        <v>0</v>
      </c>
      <c r="BW42" s="71">
        <f>IF(N42&lt;=0,P42, IF(N42&lt;=1,Q42, IF(N42&lt;=2,R42, IF(N42&lt;=3,S42, IF(N42&lt;=4,T42, IF(N42&lt;=5, U42, V42))))))</f>
        <v>62.53</v>
      </c>
      <c r="BX42" s="41">
        <f>IF(N42&lt;=0,AD42, IF(N42&lt;=1,AE42, IF(N42&lt;=2,AF42, IF(N42&lt;=3,AG42, IF(N42&lt;=4,AH42, IF(N42&lt;=5, AI42, AJ42))))))</f>
        <v>63.21</v>
      </c>
      <c r="BY42" s="70">
        <f>IF(N42&gt;=0,W42, IF(N42&gt;=-1,X42, IF(N42&gt;=-2,Y42, IF(N42&gt;=-3,Z42, IF(N42&gt;=-4,AA42, IF(N42&gt;=-5, AB42, AC42))))))</f>
        <v>67.09</v>
      </c>
      <c r="BZ42" s="69">
        <f>IF(N42&gt;=0,AK42, IF(N42&gt;=-1,AL42, IF(N42&gt;=-2,AM42, IF(N42&gt;=-3,AN42, IF(N42&gt;=-4,AO42, IF(N42&gt;=-5, AP42, AQ42))))))</f>
        <v>68.52</v>
      </c>
      <c r="CA42" s="54">
        <f>IF(C42&gt;0, IF(BU42 &gt;0, BW42, BY42), IF(BU42&gt;0, BX42, BZ42))</f>
        <v>67.09</v>
      </c>
      <c r="CB42" s="1">
        <f>BU42/CA42</f>
        <v>-13.331901447034136</v>
      </c>
      <c r="CC42" s="42">
        <f>BS42/BT42</f>
        <v>3.5808812826761596</v>
      </c>
      <c r="CD42" s="55">
        <v>0</v>
      </c>
      <c r="CE42" s="55">
        <v>0</v>
      </c>
      <c r="CF42" s="55">
        <v>0</v>
      </c>
      <c r="CG42" s="6">
        <f>SUM(CD42:CF42)</f>
        <v>0</v>
      </c>
      <c r="CH42" s="10">
        <f>BP42*$D$171</f>
        <v>3702.5812678198677</v>
      </c>
      <c r="CI42" s="1">
        <f>CH42-CG42</f>
        <v>3702.5812678198677</v>
      </c>
      <c r="CJ42" s="82">
        <f>IF(CI42&gt;1, 1, 0)</f>
        <v>1</v>
      </c>
      <c r="CK42" s="71">
        <f>IF(N42&lt;=0,Q42, IF(N42&lt;=1,R42, IF(N42&lt;=2,S42, IF(N42&lt;=3,T42, IF(N42&lt;=4,U42,V42)))))</f>
        <v>62.85</v>
      </c>
      <c r="CL42" s="41">
        <f>IF(N42&lt;=0,AE42, IF(N42&lt;=1,AF42, IF(N42&lt;=2,AG42, IF(N42&lt;=3,AH42, IF(N42&lt;=4,AI42,AJ42)))))</f>
        <v>64.27</v>
      </c>
      <c r="CM42" s="70">
        <f>IF(N42&gt;=0,X42, IF(N42&gt;=-1,Y42, IF(N42&gt;=-2,Z42, IF(N42&gt;=-3,AA42, IF(N42&gt;=-4,AB42, AC42)))))</f>
        <v>66.42</v>
      </c>
      <c r="CN42" s="69">
        <f>IF(N42&gt;=0,AL42, IF(N42&gt;=-1,AM42, IF(N42&gt;=-2,AN42, IF(N42&gt;=-3,AO42, IF(N42&gt;=-4,AP42, AQ42)))))</f>
        <v>67.569999999999993</v>
      </c>
      <c r="CO42" s="54">
        <f>IF(C42&gt;0, IF(CI42 &gt;0, CK42, CM42), IF(CI42&gt;0, CL42, CN42))</f>
        <v>62.85</v>
      </c>
      <c r="CP42" s="1">
        <f>CI42/CO42</f>
        <v>58.911396464914361</v>
      </c>
      <c r="CQ42" s="42">
        <f>CG42/CH42</f>
        <v>0</v>
      </c>
      <c r="CR42" s="11">
        <f>BS42+CG42+CT42</f>
        <v>1241</v>
      </c>
      <c r="CS42" s="47">
        <f>BT42+CH42+CU42</f>
        <v>4155.1572992301471</v>
      </c>
      <c r="CT42" s="55">
        <v>0</v>
      </c>
      <c r="CU42" s="10">
        <f>BQ42*$D$174</f>
        <v>106.01329949179984</v>
      </c>
      <c r="CV42" s="30">
        <f>CU42-CT42</f>
        <v>106.01329949179984</v>
      </c>
      <c r="CW42" s="82">
        <f>IF(CV42&gt;0, 1, 0)</f>
        <v>1</v>
      </c>
      <c r="CX42" s="71">
        <f>IF(N42&lt;=0,R42, IF(N42&lt;=1,S42, IF(N42&lt;=2,T42, IF(N42&lt;=3,U42, V42))))</f>
        <v>63.29</v>
      </c>
      <c r="CY42" s="41">
        <f>IF(N42&lt;=0,AF42, IF(N42&lt;=1,AG42, IF(N42&lt;=2,AH42, IF(N42&lt;=3,AI42, AJ42))))</f>
        <v>64.44</v>
      </c>
      <c r="CZ42" s="70">
        <f>IF(N42&gt;=0,Y42, IF(N42&gt;=-1,Z42, IF(N42&gt;=-2,AA42, IF(N42&gt;=-3,AB42,  AC42))))</f>
        <v>65.67</v>
      </c>
      <c r="DA42" s="69">
        <f>IF(N42&gt;=0,AM42, IF(N42&gt;=-1,AN42, IF(N42&gt;=-2,AO42, IF(N42&gt;=-3,AP42, AQ42))))</f>
        <v>66.739999999999995</v>
      </c>
      <c r="DB42" s="54">
        <f>IF(C42&gt;0, IF(CV42 &gt;0, CX42, CZ42), IF(CV42&gt;0, CY42, DA42))</f>
        <v>63.29</v>
      </c>
      <c r="DC42" s="43">
        <f>CV42/DB42</f>
        <v>1.675040282695526</v>
      </c>
      <c r="DD42" s="44">
        <v>0</v>
      </c>
      <c r="DE42" s="10">
        <f>BQ42*$DD$169</f>
        <v>63.754793284719533</v>
      </c>
      <c r="DF42" s="30">
        <f>DE42-DD42</f>
        <v>63.754793284719533</v>
      </c>
      <c r="DG42" s="34">
        <f>DF42*(DF42&lt;&gt;0)</f>
        <v>63.754793284719533</v>
      </c>
      <c r="DH42" s="21">
        <f>DG42/$DG$166</f>
        <v>1.6208884212111561E-2</v>
      </c>
      <c r="DI42" s="79">
        <f>DH42 * $DF$166</f>
        <v>63.75479328471954</v>
      </c>
      <c r="DJ42" s="81">
        <f>DB42</f>
        <v>63.29</v>
      </c>
      <c r="DK42" s="43">
        <f>DI42/DJ42</f>
        <v>1.0073438660881584</v>
      </c>
      <c r="DL42" s="16">
        <f>O42</f>
        <v>0</v>
      </c>
      <c r="DM42" s="53">
        <f>CR42+CT42</f>
        <v>1241</v>
      </c>
      <c r="DN42">
        <f>E42/$E$166</f>
        <v>3.464892567029268E-3</v>
      </c>
      <c r="DO42">
        <f>MAX(0,K42)</f>
        <v>0.49124096303255599</v>
      </c>
      <c r="DP42">
        <f>DO42/$DO$166</f>
        <v>5.272626477948344E-3</v>
      </c>
      <c r="DQ42">
        <f>DN42*DP42*BF42</f>
        <v>1.8269084292164927E-5</v>
      </c>
      <c r="DR42">
        <f>DQ42/$DQ$166</f>
        <v>4.9304982718897279E-3</v>
      </c>
      <c r="DS42" s="1">
        <f>$DS$168*DR42</f>
        <v>401.21556893730883</v>
      </c>
      <c r="DT42" s="55">
        <v>784</v>
      </c>
      <c r="DU42" s="1">
        <f>DS42-DT42</f>
        <v>-382.78443106269117</v>
      </c>
      <c r="DV42">
        <f>DT42/DS42</f>
        <v>1.954061758063288</v>
      </c>
      <c r="DW42" s="86">
        <f>AR42</f>
        <v>65.33</v>
      </c>
    </row>
    <row r="43" spans="1:127" x14ac:dyDescent="0.2">
      <c r="A43" s="26" t="s">
        <v>321</v>
      </c>
      <c r="B43">
        <v>1</v>
      </c>
      <c r="C43">
        <v>1</v>
      </c>
      <c r="D43">
        <v>0.944067119456652</v>
      </c>
      <c r="E43">
        <v>5.5932880543347899E-2</v>
      </c>
      <c r="F43">
        <v>0.95868096940802505</v>
      </c>
      <c r="G43">
        <v>0.53907229419139102</v>
      </c>
      <c r="H43">
        <v>0.86376932720434596</v>
      </c>
      <c r="I43">
        <v>0.68237388055830595</v>
      </c>
      <c r="J43">
        <v>0.63864516664400295</v>
      </c>
      <c r="K43">
        <v>0.492981621122145</v>
      </c>
      <c r="L43">
        <v>0.20784672269458801</v>
      </c>
      <c r="M43">
        <f>HARMEAN(D43,F43, I43)</f>
        <v>0.84084986160694619</v>
      </c>
      <c r="N43">
        <f>MAX(MIN(0.6*TAN(3*(1-M43) - 1.5), 5), -5)</f>
        <v>-0.98248636687488689</v>
      </c>
      <c r="O43" s="73">
        <v>0</v>
      </c>
      <c r="P43">
        <v>98.24</v>
      </c>
      <c r="Q43">
        <v>98.67</v>
      </c>
      <c r="R43">
        <v>98.83</v>
      </c>
      <c r="S43">
        <v>99.04</v>
      </c>
      <c r="T43">
        <v>99.28</v>
      </c>
      <c r="U43">
        <v>99.58</v>
      </c>
      <c r="V43">
        <v>100.08</v>
      </c>
      <c r="W43">
        <v>102.73</v>
      </c>
      <c r="X43">
        <v>101.95</v>
      </c>
      <c r="Y43">
        <v>101.43</v>
      </c>
      <c r="Z43">
        <v>101.18</v>
      </c>
      <c r="AA43">
        <v>100.89</v>
      </c>
      <c r="AB43">
        <v>100.45</v>
      </c>
      <c r="AC43">
        <v>99.77</v>
      </c>
      <c r="AD43">
        <v>97.96</v>
      </c>
      <c r="AE43">
        <v>98.37</v>
      </c>
      <c r="AF43">
        <v>98.78</v>
      </c>
      <c r="AG43">
        <v>99.05</v>
      </c>
      <c r="AH43">
        <v>99.53</v>
      </c>
      <c r="AI43">
        <v>99.76</v>
      </c>
      <c r="AJ43">
        <v>100.37</v>
      </c>
      <c r="AK43">
        <v>102.99</v>
      </c>
      <c r="AL43">
        <v>102.2</v>
      </c>
      <c r="AM43">
        <v>101.2</v>
      </c>
      <c r="AN43">
        <v>100.93</v>
      </c>
      <c r="AO43">
        <v>100.71</v>
      </c>
      <c r="AP43">
        <v>100.17</v>
      </c>
      <c r="AQ43">
        <v>99.57</v>
      </c>
      <c r="AR43">
        <v>99.87</v>
      </c>
      <c r="AS43" s="77">
        <f>0.5 * (D43-MAX($D$3:$D$165))/(MIN($D$3:$D$165)-MAX($D$3:$D$165)) + 0.75</f>
        <v>0.77785571142284549</v>
      </c>
      <c r="AT43" s="17">
        <f>AZ43^N43</f>
        <v>0.72313343552821874</v>
      </c>
      <c r="AU43" s="17">
        <f>(AT43+AV43)/2</f>
        <v>0.58210832819572</v>
      </c>
      <c r="AV43" s="17">
        <f>BD43^N43</f>
        <v>0.44108322086322133</v>
      </c>
      <c r="AW43" s="17">
        <f>PERCENTILE($K$2:$K$165, 0.05)</f>
        <v>0.10209699944022725</v>
      </c>
      <c r="AX43" s="17">
        <f>PERCENTILE($K$2:$K$165, 0.95)</f>
        <v>0.97531004798855347</v>
      </c>
      <c r="AY43" s="17">
        <f>MIN(MAX(K43,AW43), AX43)</f>
        <v>0.492981621122145</v>
      </c>
      <c r="AZ43" s="17">
        <f>AY43-$AY$166+1</f>
        <v>1.3908846216819177</v>
      </c>
      <c r="BA43" s="17">
        <f>PERCENTILE($L$2:$L$165, 0.02)</f>
        <v>-1.0926211824473815</v>
      </c>
      <c r="BB43" s="17">
        <f>PERCENTILE($L$2:$L$165, 0.98)</f>
        <v>1.870769289934499</v>
      </c>
      <c r="BC43" s="17">
        <f>MIN(MAX(L43,BA43), BB43)</f>
        <v>0.20784672269458801</v>
      </c>
      <c r="BD43" s="17">
        <f>BC43-$BC$166 + 1</f>
        <v>2.3004679051419696</v>
      </c>
      <c r="BE43" s="1">
        <v>0</v>
      </c>
      <c r="BF43" s="50">
        <v>0.4</v>
      </c>
      <c r="BG43" s="15">
        <v>1</v>
      </c>
      <c r="BH43" s="16">
        <v>1</v>
      </c>
      <c r="BI43" s="12">
        <f>(AZ43^4)*AV43*BE43</f>
        <v>0</v>
      </c>
      <c r="BJ43" s="12">
        <f>(BD43^4) *AT43*BF43</f>
        <v>8.1010842395538489</v>
      </c>
      <c r="BK43" s="12">
        <f>(BD43^4)*AU43*BG43*BH43</f>
        <v>16.303037487869574</v>
      </c>
      <c r="BL43" s="12">
        <f>MIN(BI43, 0.05*BI$166)</f>
        <v>0</v>
      </c>
      <c r="BM43" s="12">
        <f>MIN(BJ43, 0.05*BJ$166)</f>
        <v>8.1010842395538489</v>
      </c>
      <c r="BN43" s="12">
        <f>MIN(BK43, 0.05*BK$166)</f>
        <v>16.303037487869574</v>
      </c>
      <c r="BO43" s="9">
        <f>BL43/$BL$166</f>
        <v>0</v>
      </c>
      <c r="BP43" s="9">
        <f>BM43/$BM$166</f>
        <v>1.6365241680376796E-3</v>
      </c>
      <c r="BQ43" s="45">
        <f>BN43/$BN$166</f>
        <v>2.4115988156329523E-3</v>
      </c>
      <c r="BR43" s="85">
        <f>N43</f>
        <v>-0.98248636687488689</v>
      </c>
      <c r="BS43" s="55">
        <v>0</v>
      </c>
      <c r="BT43" s="10">
        <f>$D$172*BO43</f>
        <v>0</v>
      </c>
      <c r="BU43" s="14">
        <f>BT43-BS43</f>
        <v>0</v>
      </c>
      <c r="BV43" s="1">
        <f>IF(BU43&gt;1, 1, 0)</f>
        <v>0</v>
      </c>
      <c r="BW43" s="71">
        <f>IF(N43&lt;=0,P43, IF(N43&lt;=1,Q43, IF(N43&lt;=2,R43, IF(N43&lt;=3,S43, IF(N43&lt;=4,T43, IF(N43&lt;=5, U43, V43))))))</f>
        <v>98.24</v>
      </c>
      <c r="BX43" s="41">
        <f>IF(N43&lt;=0,AD43, IF(N43&lt;=1,AE43, IF(N43&lt;=2,AF43, IF(N43&lt;=3,AG43, IF(N43&lt;=4,AH43, IF(N43&lt;=5, AI43, AJ43))))))</f>
        <v>97.96</v>
      </c>
      <c r="BY43" s="70">
        <f>IF(N43&gt;=0,W43, IF(N43&gt;=-1,X43, IF(N43&gt;=-2,Y43, IF(N43&gt;=-3,Z43, IF(N43&gt;=-4,AA43, IF(N43&gt;=-5, AB43, AC43))))))</f>
        <v>101.95</v>
      </c>
      <c r="BZ43" s="69">
        <f>IF(N43&gt;=0,AK43, IF(N43&gt;=-1,AL43, IF(N43&gt;=-2,AM43, IF(N43&gt;=-3,AN43, IF(N43&gt;=-4,AO43, IF(N43&gt;=-5, AP43, AQ43))))))</f>
        <v>102.2</v>
      </c>
      <c r="CA43" s="54">
        <f>IF(C43&gt;0, IF(BU43 &gt;0, BW43, BY43), IF(BU43&gt;0, BX43, BZ43))</f>
        <v>101.95</v>
      </c>
      <c r="CB43" s="1">
        <f>BU43/CA43</f>
        <v>0</v>
      </c>
      <c r="CC43" s="42" t="e">
        <f>BS43/BT43</f>
        <v>#DIV/0!</v>
      </c>
      <c r="CD43" s="55">
        <v>0</v>
      </c>
      <c r="CE43" s="55">
        <v>0</v>
      </c>
      <c r="CF43" s="55">
        <v>0</v>
      </c>
      <c r="CG43" s="6">
        <f>SUM(CD43:CF43)</f>
        <v>0</v>
      </c>
      <c r="CH43" s="10">
        <f>BP43*$D$171</f>
        <v>207.8542537884118</v>
      </c>
      <c r="CI43" s="1">
        <f>CH43-CG43</f>
        <v>207.8542537884118</v>
      </c>
      <c r="CJ43" s="82">
        <f>IF(CI43&gt;1, 1, 0)</f>
        <v>1</v>
      </c>
      <c r="CK43" s="71">
        <f>IF(N43&lt;=0,Q43, IF(N43&lt;=1,R43, IF(N43&lt;=2,S43, IF(N43&lt;=3,T43, IF(N43&lt;=4,U43,V43)))))</f>
        <v>98.67</v>
      </c>
      <c r="CL43" s="41">
        <f>IF(N43&lt;=0,AE43, IF(N43&lt;=1,AF43, IF(N43&lt;=2,AG43, IF(N43&lt;=3,AH43, IF(N43&lt;=4,AI43,AJ43)))))</f>
        <v>98.37</v>
      </c>
      <c r="CM43" s="70">
        <f>IF(N43&gt;=0,X43, IF(N43&gt;=-1,Y43, IF(N43&gt;=-2,Z43, IF(N43&gt;=-3,AA43, IF(N43&gt;=-4,AB43, AC43)))))</f>
        <v>101.43</v>
      </c>
      <c r="CN43" s="69">
        <f>IF(N43&gt;=0,AL43, IF(N43&gt;=-1,AM43, IF(N43&gt;=-2,AN43, IF(N43&gt;=-3,AO43, IF(N43&gt;=-4,AP43, AQ43)))))</f>
        <v>101.2</v>
      </c>
      <c r="CO43" s="54">
        <f>IF(C43&gt;0, IF(CI43 &gt;0, CK43, CM43), IF(CI43&gt;0, CL43, CN43))</f>
        <v>98.67</v>
      </c>
      <c r="CP43" s="1">
        <f>CI43/CO43</f>
        <v>2.1065597829979912</v>
      </c>
      <c r="CQ43" s="42">
        <f>CG43/CH43</f>
        <v>0</v>
      </c>
      <c r="CR43" s="11">
        <f>BS43+CG43+CT43</f>
        <v>0</v>
      </c>
      <c r="CS43" s="47">
        <f>BT43+CH43+CU43</f>
        <v>223.62718079252545</v>
      </c>
      <c r="CT43" s="55">
        <v>0</v>
      </c>
      <c r="CU43" s="10">
        <f>BQ43*$D$174</f>
        <v>15.772927004113647</v>
      </c>
      <c r="CV43" s="30">
        <f>CU43-CT43</f>
        <v>15.772927004113647</v>
      </c>
      <c r="CW43" s="82">
        <f>IF(CV43&gt;0, 1, 0)</f>
        <v>1</v>
      </c>
      <c r="CX43" s="71">
        <f>IF(N43&lt;=0,R43, IF(N43&lt;=1,S43, IF(N43&lt;=2,T43, IF(N43&lt;=3,U43, V43))))</f>
        <v>98.83</v>
      </c>
      <c r="CY43" s="41">
        <f>IF(N43&lt;=0,AF43, IF(N43&lt;=1,AG43, IF(N43&lt;=2,AH43, IF(N43&lt;=3,AI43, AJ43))))</f>
        <v>98.78</v>
      </c>
      <c r="CZ43" s="70">
        <f>IF(N43&gt;=0,Y43, IF(N43&gt;=-1,Z43, IF(N43&gt;=-2,AA43, IF(N43&gt;=-3,AB43,  AC43))))</f>
        <v>101.18</v>
      </c>
      <c r="DA43" s="69">
        <f>IF(N43&gt;=0,AM43, IF(N43&gt;=-1,AN43, IF(N43&gt;=-2,AO43, IF(N43&gt;=-3,AP43, AQ43))))</f>
        <v>100.93</v>
      </c>
      <c r="DB43" s="54">
        <f>IF(C43&gt;0, IF(CV43 &gt;0, CX43, CZ43), IF(CV43&gt;0, CY43, DA43))</f>
        <v>98.83</v>
      </c>
      <c r="DC43" s="43">
        <f>CV43/DB43</f>
        <v>0.15959654967230241</v>
      </c>
      <c r="DD43" s="44">
        <v>0</v>
      </c>
      <c r="DE43" s="10">
        <f>BQ43*$DD$169</f>
        <v>9.4855994999006672</v>
      </c>
      <c r="DF43" s="30">
        <f>DE43-DD43</f>
        <v>9.4855994999006672</v>
      </c>
      <c r="DG43" s="34">
        <f>DF43*(DF43&lt;&gt;0)</f>
        <v>9.4855994999006672</v>
      </c>
      <c r="DH43" s="21">
        <f>DG43/$DG$166</f>
        <v>2.411598815632951E-3</v>
      </c>
      <c r="DI43" s="79">
        <f>DH43 * $DF$166</f>
        <v>9.4855994999006672</v>
      </c>
      <c r="DJ43" s="81">
        <f>DB43</f>
        <v>98.83</v>
      </c>
      <c r="DK43" s="43">
        <f>DI43/DJ43</f>
        <v>9.5978948698782429E-2</v>
      </c>
      <c r="DL43" s="16">
        <f>O43</f>
        <v>0</v>
      </c>
      <c r="DM43" s="53">
        <f>CR43+CT43</f>
        <v>0</v>
      </c>
      <c r="DN43">
        <f>E43/$E$166</f>
        <v>1.0370995017660064E-3</v>
      </c>
      <c r="DO43">
        <f>MAX(0,K43)</f>
        <v>0.492981621122145</v>
      </c>
      <c r="DP43">
        <f>DO43/$DO$166</f>
        <v>5.29130944745391E-3</v>
      </c>
      <c r="DQ43">
        <f>DN43*DP43*BF43</f>
        <v>2.1950457566576852E-6</v>
      </c>
      <c r="DR43">
        <f>DQ43/$DQ$166</f>
        <v>5.9240349088329086E-4</v>
      </c>
      <c r="DS43" s="1">
        <f>$DS$168*DR43</f>
        <v>48.206386155793219</v>
      </c>
      <c r="DT43" s="55">
        <v>0</v>
      </c>
      <c r="DU43" s="1">
        <f>DS43-DT43</f>
        <v>48.206386155793219</v>
      </c>
      <c r="DV43">
        <f>DT43/DS43</f>
        <v>0</v>
      </c>
      <c r="DW43" s="86">
        <f>AR43</f>
        <v>99.87</v>
      </c>
    </row>
    <row r="44" spans="1:127" x14ac:dyDescent="0.2">
      <c r="A44" s="26" t="s">
        <v>233</v>
      </c>
      <c r="B44">
        <v>1</v>
      </c>
      <c r="C44">
        <v>1</v>
      </c>
      <c r="D44">
        <v>0.34598481821813798</v>
      </c>
      <c r="E44">
        <v>0.65401518178186102</v>
      </c>
      <c r="F44">
        <v>0.33611442193086999</v>
      </c>
      <c r="G44">
        <v>0.24237358963643901</v>
      </c>
      <c r="H44">
        <v>0.22524028416213901</v>
      </c>
      <c r="I44">
        <v>0.23364994372588499</v>
      </c>
      <c r="J44">
        <v>0.36727804548999998</v>
      </c>
      <c r="K44">
        <v>0.76701567503652202</v>
      </c>
      <c r="L44">
        <v>9.5304084656513105E-2</v>
      </c>
      <c r="M44">
        <f>HARMEAN(D44,F44, I44)</f>
        <v>0.2957009689451417</v>
      </c>
      <c r="N44">
        <f>MAX(MIN(0.6*TAN(3*(1-M44) - 1.5), 5), -5)</f>
        <v>0.42194394657047291</v>
      </c>
      <c r="O44" s="73">
        <v>0</v>
      </c>
      <c r="P44">
        <v>41.73</v>
      </c>
      <c r="Q44">
        <v>41.91</v>
      </c>
      <c r="R44">
        <v>42.09</v>
      </c>
      <c r="S44">
        <v>42.58</v>
      </c>
      <c r="T44">
        <v>43</v>
      </c>
      <c r="U44">
        <v>43.3</v>
      </c>
      <c r="V44">
        <v>44.54</v>
      </c>
      <c r="W44">
        <v>44.91</v>
      </c>
      <c r="X44">
        <v>44.71</v>
      </c>
      <c r="Y44">
        <v>44.15</v>
      </c>
      <c r="Z44">
        <v>43.96</v>
      </c>
      <c r="AA44">
        <v>43.77</v>
      </c>
      <c r="AB44">
        <v>43.47</v>
      </c>
      <c r="AC44">
        <v>42.57</v>
      </c>
      <c r="AD44">
        <v>41.93</v>
      </c>
      <c r="AE44">
        <v>42.09</v>
      </c>
      <c r="AF44">
        <v>42.19</v>
      </c>
      <c r="AG44">
        <v>42.64</v>
      </c>
      <c r="AH44">
        <v>43.22</v>
      </c>
      <c r="AI44">
        <v>43.81</v>
      </c>
      <c r="AJ44">
        <v>44.21</v>
      </c>
      <c r="AK44">
        <v>45.23</v>
      </c>
      <c r="AL44">
        <v>44.65</v>
      </c>
      <c r="AM44">
        <v>44.37</v>
      </c>
      <c r="AN44">
        <v>44.09</v>
      </c>
      <c r="AO44">
        <v>43.65</v>
      </c>
      <c r="AP44">
        <v>43.37</v>
      </c>
      <c r="AQ44">
        <v>43.15</v>
      </c>
      <c r="AR44">
        <v>43.44</v>
      </c>
      <c r="AS44" s="77">
        <f>0.5 * (D44-MAX($D$3:$D$165))/(MIN($D$3:$D$165)-MAX($D$3:$D$165)) + 0.75</f>
        <v>1.0778557114228458</v>
      </c>
      <c r="AT44" s="17">
        <f>AZ44^N44</f>
        <v>1.23998218791041</v>
      </c>
      <c r="AU44" s="17">
        <f>(AT44+AV44)/2</f>
        <v>1.3157273767278961</v>
      </c>
      <c r="AV44" s="17">
        <f>BD44^N44</f>
        <v>1.3914725655453821</v>
      </c>
      <c r="AW44" s="17">
        <f>PERCENTILE($K$2:$K$165, 0.05)</f>
        <v>0.10209699944022725</v>
      </c>
      <c r="AX44" s="17">
        <f>PERCENTILE($K$2:$K$165, 0.95)</f>
        <v>0.97531004798855347</v>
      </c>
      <c r="AY44" s="17">
        <f>MIN(MAX(K44,AW44), AX44)</f>
        <v>0.76701567503652202</v>
      </c>
      <c r="AZ44" s="17">
        <f>AY44-$AY$166+1</f>
        <v>1.6649186755962948</v>
      </c>
      <c r="BA44" s="17">
        <f>PERCENTILE($L$2:$L$165, 0.02)</f>
        <v>-1.0926211824473815</v>
      </c>
      <c r="BB44" s="17">
        <f>PERCENTILE($L$2:$L$165, 0.98)</f>
        <v>1.870769289934499</v>
      </c>
      <c r="BC44" s="17">
        <f>MIN(MAX(L44,BA44), BB44)</f>
        <v>9.5304084656513105E-2</v>
      </c>
      <c r="BD44" s="17">
        <f>BC44-$BC$166 + 1</f>
        <v>2.1879252671038945</v>
      </c>
      <c r="BE44" s="1">
        <v>0</v>
      </c>
      <c r="BF44" s="62">
        <v>0.18</v>
      </c>
      <c r="BG44" s="63">
        <v>0.33</v>
      </c>
      <c r="BH44" s="16">
        <v>1</v>
      </c>
      <c r="BI44" s="12">
        <f>(AZ44^4)*AV44*BE44</f>
        <v>0</v>
      </c>
      <c r="BJ44" s="12">
        <f>(BD44^4) *AT44*BF44</f>
        <v>5.1146731625824113</v>
      </c>
      <c r="BK44" s="12">
        <f>(BD44^4)*AU44*BG44*BH44</f>
        <v>9.9496954143109004</v>
      </c>
      <c r="BL44" s="12">
        <f>MIN(BI44, 0.05*BI$166)</f>
        <v>0</v>
      </c>
      <c r="BM44" s="12">
        <f>MIN(BJ44, 0.05*BJ$166)</f>
        <v>5.1146731625824113</v>
      </c>
      <c r="BN44" s="12">
        <f>MIN(BK44, 0.05*BK$166)</f>
        <v>9.9496954143109004</v>
      </c>
      <c r="BO44" s="9">
        <f>BL44/$BL$166</f>
        <v>0</v>
      </c>
      <c r="BP44" s="9">
        <f>BM44/$BM$166</f>
        <v>1.0332303670305748E-3</v>
      </c>
      <c r="BQ44" s="45">
        <f>BN44/$BN$166</f>
        <v>1.4717916029398966E-3</v>
      </c>
      <c r="BR44" s="85">
        <f>N44</f>
        <v>0.42194394657047291</v>
      </c>
      <c r="BS44" s="55">
        <v>0</v>
      </c>
      <c r="BT44" s="10">
        <f>$D$172*BO44</f>
        <v>0</v>
      </c>
      <c r="BU44" s="14">
        <f>BT44-BS44</f>
        <v>0</v>
      </c>
      <c r="BV44" s="1">
        <f>IF(BU44&gt;1, 1, 0)</f>
        <v>0</v>
      </c>
      <c r="BW44" s="71">
        <f>IF(N44&lt;=0,P44, IF(N44&lt;=1,Q44, IF(N44&lt;=2,R44, IF(N44&lt;=3,S44, IF(N44&lt;=4,T44, IF(N44&lt;=5, U44, V44))))))</f>
        <v>41.91</v>
      </c>
      <c r="BX44" s="41">
        <f>IF(N44&lt;=0,AD44, IF(N44&lt;=1,AE44, IF(N44&lt;=2,AF44, IF(N44&lt;=3,AG44, IF(N44&lt;=4,AH44, IF(N44&lt;=5, AI44, AJ44))))))</f>
        <v>42.09</v>
      </c>
      <c r="BY44" s="70">
        <f>IF(N44&gt;=0,W44, IF(N44&gt;=-1,X44, IF(N44&gt;=-2,Y44, IF(N44&gt;=-3,Z44, IF(N44&gt;=-4,AA44, IF(N44&gt;=-5, AB44, AC44))))))</f>
        <v>44.91</v>
      </c>
      <c r="BZ44" s="69">
        <f>IF(N44&gt;=0,AK44, IF(N44&gt;=-1,AL44, IF(N44&gt;=-2,AM44, IF(N44&gt;=-3,AN44, IF(N44&gt;=-4,AO44, IF(N44&gt;=-5, AP44, AQ44))))))</f>
        <v>45.23</v>
      </c>
      <c r="CA44" s="54">
        <f>IF(C44&gt;0, IF(BU44 &gt;0, BW44, BY44), IF(BU44&gt;0, BX44, BZ44))</f>
        <v>44.91</v>
      </c>
      <c r="CB44" s="1">
        <f>BU44/CA44</f>
        <v>0</v>
      </c>
      <c r="CC44" s="42" t="e">
        <f>BS44/BT44</f>
        <v>#DIV/0!</v>
      </c>
      <c r="CD44" s="55">
        <v>0</v>
      </c>
      <c r="CE44" s="55">
        <v>0</v>
      </c>
      <c r="CF44" s="55">
        <v>0</v>
      </c>
      <c r="CG44" s="6">
        <f>SUM(CD44:CF44)</f>
        <v>0</v>
      </c>
      <c r="CH44" s="10">
        <f>BP44*$D$171</f>
        <v>131.23015909272061</v>
      </c>
      <c r="CI44" s="1">
        <f>CH44-CG44</f>
        <v>131.23015909272061</v>
      </c>
      <c r="CJ44" s="82">
        <f>IF(CI44&gt;1, 1, 0)</f>
        <v>1</v>
      </c>
      <c r="CK44" s="71">
        <f>IF(N44&lt;=0,Q44, IF(N44&lt;=1,R44, IF(N44&lt;=2,S44, IF(N44&lt;=3,T44, IF(N44&lt;=4,U44,V44)))))</f>
        <v>42.09</v>
      </c>
      <c r="CL44" s="41">
        <f>IF(N44&lt;=0,AE44, IF(N44&lt;=1,AF44, IF(N44&lt;=2,AG44, IF(N44&lt;=3,AH44, IF(N44&lt;=4,AI44,AJ44)))))</f>
        <v>42.19</v>
      </c>
      <c r="CM44" s="70">
        <f>IF(N44&gt;=0,X44, IF(N44&gt;=-1,Y44, IF(N44&gt;=-2,Z44, IF(N44&gt;=-3,AA44, IF(N44&gt;=-4,AB44, AC44)))))</f>
        <v>44.71</v>
      </c>
      <c r="CN44" s="69">
        <f>IF(N44&gt;=0,AL44, IF(N44&gt;=-1,AM44, IF(N44&gt;=-2,AN44, IF(N44&gt;=-3,AO44, IF(N44&gt;=-4,AP44, AQ44)))))</f>
        <v>44.65</v>
      </c>
      <c r="CO44" s="54">
        <f>IF(C44&gt;0, IF(CI44 &gt;0, CK44, CM44), IF(CI44&gt;0, CL44, CN44))</f>
        <v>42.09</v>
      </c>
      <c r="CP44" s="1">
        <f>CI44/CO44</f>
        <v>3.1178464978075695</v>
      </c>
      <c r="CQ44" s="42">
        <f>CG44/CH44</f>
        <v>0</v>
      </c>
      <c r="CR44" s="11">
        <f>BS44+CG44+CT44</f>
        <v>43</v>
      </c>
      <c r="CS44" s="47">
        <f>BT44+CH44+CU44</f>
        <v>140.85632965141923</v>
      </c>
      <c r="CT44" s="55">
        <v>43</v>
      </c>
      <c r="CU44" s="10">
        <f>BQ44*$D$174</f>
        <v>9.6261705586986288</v>
      </c>
      <c r="CV44" s="30">
        <f>CU44-CT44</f>
        <v>-33.373829441301368</v>
      </c>
      <c r="CW44" s="82">
        <f>IF(CV44&gt;0, 1, 0)</f>
        <v>0</v>
      </c>
      <c r="CX44" s="71">
        <f>IF(N44&lt;=0,R44, IF(N44&lt;=1,S44, IF(N44&lt;=2,T44, IF(N44&lt;=3,U44, V44))))</f>
        <v>42.58</v>
      </c>
      <c r="CY44" s="41">
        <f>IF(N44&lt;=0,AF44, IF(N44&lt;=1,AG44, IF(N44&lt;=2,AH44, IF(N44&lt;=3,AI44, AJ44))))</f>
        <v>42.64</v>
      </c>
      <c r="CZ44" s="70">
        <f>IF(N44&gt;=0,Y44, IF(N44&gt;=-1,Z44, IF(N44&gt;=-2,AA44, IF(N44&gt;=-3,AB44,  AC44))))</f>
        <v>44.15</v>
      </c>
      <c r="DA44" s="69">
        <f>IF(N44&gt;=0,AM44, IF(N44&gt;=-1,AN44, IF(N44&gt;=-2,AO44, IF(N44&gt;=-3,AP44, AQ44))))</f>
        <v>44.37</v>
      </c>
      <c r="DB44" s="54">
        <f>IF(C44&gt;0, IF(CV44 &gt;0, CX44, CZ44), IF(CV44&gt;0, CY44, DA44))</f>
        <v>44.15</v>
      </c>
      <c r="DC44" s="43">
        <f>CV44/DB44</f>
        <v>-0.75591912664329264</v>
      </c>
      <c r="DD44" s="44">
        <v>0</v>
      </c>
      <c r="DE44" s="10">
        <f>BQ44*$DD$169</f>
        <v>5.7890332348419662</v>
      </c>
      <c r="DF44" s="30">
        <f>DE44-DD44</f>
        <v>5.7890332348419662</v>
      </c>
      <c r="DG44" s="34">
        <f>DF44*(DF44&lt;&gt;0)</f>
        <v>5.7890332348419662</v>
      </c>
      <c r="DH44" s="21">
        <f>DG44/$DG$166</f>
        <v>1.4717916029398956E-3</v>
      </c>
      <c r="DI44" s="79">
        <f>DH44 * $DF$166</f>
        <v>5.7890332348419662</v>
      </c>
      <c r="DJ44" s="81">
        <f>DB44</f>
        <v>44.15</v>
      </c>
      <c r="DK44" s="43">
        <f>DI44/DJ44</f>
        <v>0.13112193057399699</v>
      </c>
      <c r="DL44" s="16">
        <f>O44</f>
        <v>0</v>
      </c>
      <c r="DM44" s="53">
        <f>CR44+CT44</f>
        <v>86</v>
      </c>
      <c r="DN44">
        <f>E44/$E$166</f>
        <v>1.2126656317078236E-2</v>
      </c>
      <c r="DO44">
        <f>MAX(0,K44)</f>
        <v>0.76701567503652202</v>
      </c>
      <c r="DP44">
        <f>DO44/$DO$166</f>
        <v>8.232593495935657E-3</v>
      </c>
      <c r="DQ44">
        <f>DN44*DP44*BF44</f>
        <v>1.7970089746216561E-5</v>
      </c>
      <c r="DR44">
        <f>DQ44/$DQ$166</f>
        <v>4.8498050051377041E-3</v>
      </c>
      <c r="DS44" s="1">
        <f>$DS$168*DR44</f>
        <v>394.64921536734505</v>
      </c>
      <c r="DT44" s="55">
        <v>608</v>
      </c>
      <c r="DU44" s="1">
        <f>DS44-DT44</f>
        <v>-213.35078463265495</v>
      </c>
      <c r="DV44">
        <f>DT44/DS44</f>
        <v>1.5406086628958962</v>
      </c>
      <c r="DW44" s="86">
        <f>AR44</f>
        <v>43.44</v>
      </c>
    </row>
    <row r="45" spans="1:127" x14ac:dyDescent="0.2">
      <c r="A45" s="26" t="s">
        <v>186</v>
      </c>
      <c r="B45">
        <v>1</v>
      </c>
      <c r="C45">
        <v>1</v>
      </c>
      <c r="D45">
        <v>0.84618457850579298</v>
      </c>
      <c r="E45">
        <v>0.15381542149420599</v>
      </c>
      <c r="F45">
        <v>0.79499404052443301</v>
      </c>
      <c r="G45">
        <v>0.55662348516506399</v>
      </c>
      <c r="H45">
        <v>0.38027580442958597</v>
      </c>
      <c r="I45">
        <v>0.46007656274314201</v>
      </c>
      <c r="J45">
        <v>0.50333024475540999</v>
      </c>
      <c r="K45">
        <v>0.56150010835457098</v>
      </c>
      <c r="L45">
        <v>0.93839765024695498</v>
      </c>
      <c r="M45">
        <f>HARMEAN(D45,F45, I45)</f>
        <v>0.65030815066668135</v>
      </c>
      <c r="N45">
        <f>MAX(MIN(0.6*TAN(3*(1-M45) - 1.5), 5), -5)</f>
        <v>-0.29051744458987533</v>
      </c>
      <c r="O45" s="73">
        <v>0</v>
      </c>
      <c r="P45">
        <v>1.76</v>
      </c>
      <c r="Q45">
        <v>1.78</v>
      </c>
      <c r="R45">
        <v>1.8</v>
      </c>
      <c r="S45">
        <v>1.8</v>
      </c>
      <c r="T45">
        <v>1.81</v>
      </c>
      <c r="U45">
        <v>1.82</v>
      </c>
      <c r="V45">
        <v>1.83</v>
      </c>
      <c r="W45">
        <v>1.91</v>
      </c>
      <c r="X45">
        <v>1.9</v>
      </c>
      <c r="Y45">
        <v>1.89</v>
      </c>
      <c r="Z45">
        <v>1.87</v>
      </c>
      <c r="AA45">
        <v>1.85</v>
      </c>
      <c r="AB45">
        <v>1.84</v>
      </c>
      <c r="AC45">
        <v>1.82</v>
      </c>
      <c r="AD45">
        <v>1.75</v>
      </c>
      <c r="AE45">
        <v>1.76</v>
      </c>
      <c r="AF45">
        <v>1.77</v>
      </c>
      <c r="AG45">
        <v>1.79</v>
      </c>
      <c r="AH45">
        <v>1.81</v>
      </c>
      <c r="AI45">
        <v>1.82</v>
      </c>
      <c r="AJ45">
        <v>1.83</v>
      </c>
      <c r="AK45">
        <v>1.9</v>
      </c>
      <c r="AL45">
        <v>1.88</v>
      </c>
      <c r="AM45">
        <v>1.86</v>
      </c>
      <c r="AN45">
        <v>1.86</v>
      </c>
      <c r="AO45">
        <v>1.84</v>
      </c>
      <c r="AP45">
        <v>1.83</v>
      </c>
      <c r="AQ45">
        <v>1.82</v>
      </c>
      <c r="AR45">
        <v>1.82</v>
      </c>
      <c r="AS45" s="77">
        <f>0.5 * (D45-MAX($D$3:$D$165))/(MIN($D$3:$D$165)-MAX($D$3:$D$165)) + 0.75</f>
        <v>0.82695390781563116</v>
      </c>
      <c r="AT45" s="17">
        <f>AZ45^N45</f>
        <v>0.89599218346644738</v>
      </c>
      <c r="AU45" s="17">
        <f>(AT45+AV45)/2</f>
        <v>0.81028922676385573</v>
      </c>
      <c r="AV45" s="17">
        <f>BD45^N45</f>
        <v>0.72458627006126397</v>
      </c>
      <c r="AW45" s="17">
        <f>PERCENTILE($K$2:$K$165, 0.05)</f>
        <v>0.10209699944022725</v>
      </c>
      <c r="AX45" s="17">
        <f>PERCENTILE($K$2:$K$165, 0.95)</f>
        <v>0.97531004798855347</v>
      </c>
      <c r="AY45" s="17">
        <f>MIN(MAX(K45,AW45), AX45)</f>
        <v>0.56150010835457098</v>
      </c>
      <c r="AZ45" s="17">
        <f>AY45-$AY$166+1</f>
        <v>1.4594031089143438</v>
      </c>
      <c r="BA45" s="17">
        <f>PERCENTILE($L$2:$L$165, 0.02)</f>
        <v>-1.0926211824473815</v>
      </c>
      <c r="BB45" s="17">
        <f>PERCENTILE($L$2:$L$165, 0.98)</f>
        <v>1.870769289934499</v>
      </c>
      <c r="BC45" s="17">
        <f>MIN(MAX(L45,BA45), BB45)</f>
        <v>0.93839765024695498</v>
      </c>
      <c r="BD45" s="17">
        <f>BC45-$BC$166 + 1</f>
        <v>3.0310188326943366</v>
      </c>
      <c r="BE45" s="1">
        <v>0</v>
      </c>
      <c r="BF45" s="49">
        <v>0</v>
      </c>
      <c r="BG45" s="49">
        <v>0</v>
      </c>
      <c r="BH45" s="16">
        <v>1</v>
      </c>
      <c r="BI45" s="12">
        <f>(AZ45^4)*AV45*BE45</f>
        <v>0</v>
      </c>
      <c r="BJ45" s="12">
        <f>(BD45^4) *AT45*BF45</f>
        <v>0</v>
      </c>
      <c r="BK45" s="12">
        <f>(BD45^4)*AU45*BG45*BH45</f>
        <v>0</v>
      </c>
      <c r="BL45" s="12">
        <f>MIN(BI45, 0.05*BI$166)</f>
        <v>0</v>
      </c>
      <c r="BM45" s="12">
        <f>MIN(BJ45, 0.05*BJ$166)</f>
        <v>0</v>
      </c>
      <c r="BN45" s="12">
        <f>MIN(BK45, 0.05*BK$166)</f>
        <v>0</v>
      </c>
      <c r="BO45" s="9">
        <f>BL45/$BL$166</f>
        <v>0</v>
      </c>
      <c r="BP45" s="9">
        <f>BM45/$BM$166</f>
        <v>0</v>
      </c>
      <c r="BQ45" s="45">
        <f>BN45/$BN$166</f>
        <v>0</v>
      </c>
      <c r="BR45" s="85">
        <f>N45</f>
        <v>-0.29051744458987533</v>
      </c>
      <c r="BS45" s="55">
        <v>0</v>
      </c>
      <c r="BT45" s="10">
        <f>$D$172*BO45</f>
        <v>0</v>
      </c>
      <c r="BU45" s="14">
        <f>BT45-BS45</f>
        <v>0</v>
      </c>
      <c r="BV45" s="1">
        <f>IF(BU45&gt;1, 1, 0)</f>
        <v>0</v>
      </c>
      <c r="BW45" s="71">
        <f>IF(N45&lt;=0,P45, IF(N45&lt;=1,Q45, IF(N45&lt;=2,R45, IF(N45&lt;=3,S45, IF(N45&lt;=4,T45, IF(N45&lt;=5, U45, V45))))))</f>
        <v>1.76</v>
      </c>
      <c r="BX45" s="41">
        <f>IF(N45&lt;=0,AD45, IF(N45&lt;=1,AE45, IF(N45&lt;=2,AF45, IF(N45&lt;=3,AG45, IF(N45&lt;=4,AH45, IF(N45&lt;=5, AI45, AJ45))))))</f>
        <v>1.75</v>
      </c>
      <c r="BY45" s="70">
        <f>IF(N45&gt;=0,W45, IF(N45&gt;=-1,X45, IF(N45&gt;=-2,Y45, IF(N45&gt;=-3,Z45, IF(N45&gt;=-4,AA45, IF(N45&gt;=-5, AB45, AC45))))))</f>
        <v>1.9</v>
      </c>
      <c r="BZ45" s="69">
        <f>IF(N45&gt;=0,AK45, IF(N45&gt;=-1,AL45, IF(N45&gt;=-2,AM45, IF(N45&gt;=-3,AN45, IF(N45&gt;=-4,AO45, IF(N45&gt;=-5, AP45, AQ45))))))</f>
        <v>1.88</v>
      </c>
      <c r="CA45" s="54">
        <f>IF(C45&gt;0, IF(BU45 &gt;0, BW45, BY45), IF(BU45&gt;0, BX45, BZ45))</f>
        <v>1.9</v>
      </c>
      <c r="CB45" s="1">
        <f>BU45/CA45</f>
        <v>0</v>
      </c>
      <c r="CC45" s="42" t="e">
        <f>BS45/BT45</f>
        <v>#DIV/0!</v>
      </c>
      <c r="CD45" s="55">
        <v>0</v>
      </c>
      <c r="CE45" s="55">
        <v>581</v>
      </c>
      <c r="CF45" s="55">
        <v>0</v>
      </c>
      <c r="CG45" s="6">
        <f>SUM(CD45:CF45)</f>
        <v>581</v>
      </c>
      <c r="CH45" s="10">
        <f>BP45*$D$171</f>
        <v>0</v>
      </c>
      <c r="CI45" s="1">
        <f>CH45-CG45</f>
        <v>-581</v>
      </c>
      <c r="CJ45" s="82">
        <f>IF(CI45&gt;1, 1, 0)</f>
        <v>0</v>
      </c>
      <c r="CK45" s="71">
        <f>IF(N45&lt;=0,Q45, IF(N45&lt;=1,R45, IF(N45&lt;=2,S45, IF(N45&lt;=3,T45, IF(N45&lt;=4,U45,V45)))))</f>
        <v>1.78</v>
      </c>
      <c r="CL45" s="41">
        <f>IF(N45&lt;=0,AE45, IF(N45&lt;=1,AF45, IF(N45&lt;=2,AG45, IF(N45&lt;=3,AH45, IF(N45&lt;=4,AI45,AJ45)))))</f>
        <v>1.76</v>
      </c>
      <c r="CM45" s="70">
        <f>IF(N45&gt;=0,X45, IF(N45&gt;=-1,Y45, IF(N45&gt;=-2,Z45, IF(N45&gt;=-3,AA45, IF(N45&gt;=-4,AB45, AC45)))))</f>
        <v>1.89</v>
      </c>
      <c r="CN45" s="69">
        <f>IF(N45&gt;=0,AL45, IF(N45&gt;=-1,AM45, IF(N45&gt;=-2,AN45, IF(N45&gt;=-3,AO45, IF(N45&gt;=-4,AP45, AQ45)))))</f>
        <v>1.86</v>
      </c>
      <c r="CO45" s="54">
        <f>IF(C45&gt;0, IF(CI45 &gt;0, CK45, CM45), IF(CI45&gt;0, CL45, CN45))</f>
        <v>1.89</v>
      </c>
      <c r="CP45" s="1">
        <f>CI45/CO45</f>
        <v>-307.40740740740745</v>
      </c>
      <c r="CQ45" s="42" t="e">
        <f>CG45/CH45</f>
        <v>#DIV/0!</v>
      </c>
      <c r="CR45" s="11">
        <f>BS45+CG45+CT45</f>
        <v>585</v>
      </c>
      <c r="CS45" s="47">
        <f>BT45+CH45+CU45</f>
        <v>0</v>
      </c>
      <c r="CT45" s="55">
        <v>4</v>
      </c>
      <c r="CU45" s="10">
        <f>BQ45*$D$174</f>
        <v>0</v>
      </c>
      <c r="CV45" s="30">
        <f>CU45-CT45</f>
        <v>-4</v>
      </c>
      <c r="CW45" s="82">
        <f>IF(CV45&gt;0, 1, 0)</f>
        <v>0</v>
      </c>
      <c r="CX45" s="71">
        <f>IF(N45&lt;=0,R45, IF(N45&lt;=1,S45, IF(N45&lt;=2,T45, IF(N45&lt;=3,U45, V45))))</f>
        <v>1.8</v>
      </c>
      <c r="CY45" s="41">
        <f>IF(N45&lt;=0,AF45, IF(N45&lt;=1,AG45, IF(N45&lt;=2,AH45, IF(N45&lt;=3,AI45, AJ45))))</f>
        <v>1.77</v>
      </c>
      <c r="CZ45" s="70">
        <f>IF(N45&gt;=0,Y45, IF(N45&gt;=-1,Z45, IF(N45&gt;=-2,AA45, IF(N45&gt;=-3,AB45,  AC45))))</f>
        <v>1.87</v>
      </c>
      <c r="DA45" s="69">
        <f>IF(N45&gt;=0,AM45, IF(N45&gt;=-1,AN45, IF(N45&gt;=-2,AO45, IF(N45&gt;=-3,AP45, AQ45))))</f>
        <v>1.86</v>
      </c>
      <c r="DB45" s="54">
        <f>IF(C45&gt;0, IF(CV45 &gt;0, CX45, CZ45), IF(CV45&gt;0, CY45, DA45))</f>
        <v>1.87</v>
      </c>
      <c r="DC45" s="43">
        <f>CV45/DB45</f>
        <v>-2.1390374331550799</v>
      </c>
      <c r="DD45" s="44">
        <v>0</v>
      </c>
      <c r="DE45" s="10">
        <f>BQ45*$DD$169</f>
        <v>0</v>
      </c>
      <c r="DF45" s="30">
        <f>DE45-DD45</f>
        <v>0</v>
      </c>
      <c r="DG45" s="34">
        <f>DF45*(DF45&lt;&gt;0)</f>
        <v>0</v>
      </c>
      <c r="DH45" s="21">
        <f>DG45/$DG$166</f>
        <v>0</v>
      </c>
      <c r="DI45" s="79">
        <f>DH45 * $DF$166</f>
        <v>0</v>
      </c>
      <c r="DJ45" s="81">
        <f>DB45</f>
        <v>1.87</v>
      </c>
      <c r="DK45" s="43">
        <f>DI45/DJ45</f>
        <v>0</v>
      </c>
      <c r="DL45" s="16">
        <f>O45</f>
        <v>0</v>
      </c>
      <c r="DM45" s="53">
        <f>CR45+CT45</f>
        <v>589</v>
      </c>
      <c r="DN45">
        <f>E45/$E$166</f>
        <v>2.8520236298565042E-3</v>
      </c>
      <c r="DO45">
        <f>MAX(0,K45)</f>
        <v>0.56150010835457098</v>
      </c>
      <c r="DP45">
        <f>DO45/$DO$166</f>
        <v>6.0267375106602596E-3</v>
      </c>
      <c r="DQ45">
        <f>DN45*DP45*BF45</f>
        <v>0</v>
      </c>
      <c r="DR45">
        <f>DQ45/$DQ$166</f>
        <v>0</v>
      </c>
      <c r="DS45" s="1">
        <f>$DS$168*DR45</f>
        <v>0</v>
      </c>
      <c r="DT45" s="55">
        <v>0</v>
      </c>
      <c r="DU45" s="1">
        <f>DS45-DT45</f>
        <v>0</v>
      </c>
      <c r="DV45" t="e">
        <f>DT45/DS45</f>
        <v>#DIV/0!</v>
      </c>
      <c r="DW45" s="86">
        <f>AR45</f>
        <v>1.82</v>
      </c>
    </row>
    <row r="46" spans="1:127" x14ac:dyDescent="0.2">
      <c r="A46" s="26" t="s">
        <v>115</v>
      </c>
      <c r="B46">
        <v>1</v>
      </c>
      <c r="C46">
        <v>1</v>
      </c>
      <c r="D46">
        <v>0.95405405405405397</v>
      </c>
      <c r="E46">
        <v>4.59459459459459E-2</v>
      </c>
      <c r="F46">
        <v>0.88802083333333304</v>
      </c>
      <c r="G46">
        <v>0.93461538461538396</v>
      </c>
      <c r="H46">
        <v>0.81153846153846099</v>
      </c>
      <c r="I46">
        <v>0.87090546637447697</v>
      </c>
      <c r="J46">
        <v>0.66870520501002595</v>
      </c>
      <c r="K46">
        <v>0.12743969494798099</v>
      </c>
      <c r="L46">
        <v>0.242436918777788</v>
      </c>
      <c r="M46">
        <f>HARMEAN(D46,F46, I46)</f>
        <v>0.90293763661578696</v>
      </c>
      <c r="N46">
        <f>MAX(MIN(0.6*TAN(3*(1-M46) - 1.5), 5), -5)</f>
        <v>-1.5844973953450223</v>
      </c>
      <c r="O46" s="73">
        <v>0</v>
      </c>
      <c r="P46">
        <v>97.55</v>
      </c>
      <c r="Q46">
        <v>97.94</v>
      </c>
      <c r="R46">
        <v>98.87</v>
      </c>
      <c r="S46">
        <v>99.1</v>
      </c>
      <c r="T46">
        <v>99.32</v>
      </c>
      <c r="U46">
        <v>100.1</v>
      </c>
      <c r="V46">
        <v>100.85</v>
      </c>
      <c r="W46">
        <v>102.86</v>
      </c>
      <c r="X46">
        <v>102.62</v>
      </c>
      <c r="Y46">
        <v>101.84</v>
      </c>
      <c r="Z46">
        <v>101.5</v>
      </c>
      <c r="AA46">
        <v>100.96</v>
      </c>
      <c r="AB46">
        <v>100.23</v>
      </c>
      <c r="AC46">
        <v>99.13</v>
      </c>
      <c r="AD46">
        <v>96.74</v>
      </c>
      <c r="AE46">
        <v>97.26</v>
      </c>
      <c r="AF46">
        <v>97.65</v>
      </c>
      <c r="AG46">
        <v>98.53</v>
      </c>
      <c r="AH46">
        <v>99.1</v>
      </c>
      <c r="AI46">
        <v>99.59</v>
      </c>
      <c r="AJ46">
        <v>100.46</v>
      </c>
      <c r="AK46">
        <v>103.12</v>
      </c>
      <c r="AL46">
        <v>102.55</v>
      </c>
      <c r="AM46">
        <v>101.95</v>
      </c>
      <c r="AN46">
        <v>101.27</v>
      </c>
      <c r="AO46">
        <v>100.64</v>
      </c>
      <c r="AP46">
        <v>100.26</v>
      </c>
      <c r="AQ46">
        <v>99.56</v>
      </c>
      <c r="AR46">
        <v>99.89</v>
      </c>
      <c r="AS46" s="77">
        <f>0.5 * (D46-MAX($D$3:$D$165))/(MIN($D$3:$D$165)-MAX($D$3:$D$165)) + 0.75</f>
        <v>0.77284623300655353</v>
      </c>
      <c r="AT46" s="17">
        <f>AZ46^N46</f>
        <v>0.96112092253323189</v>
      </c>
      <c r="AU46" s="17">
        <f>(AT46+AV46)/2</f>
        <v>0.61099820319154796</v>
      </c>
      <c r="AV46" s="17">
        <f>BD46^N46</f>
        <v>0.26087548384986392</v>
      </c>
      <c r="AW46" s="17">
        <f>PERCENTILE($K$2:$K$165, 0.05)</f>
        <v>0.10209699944022725</v>
      </c>
      <c r="AX46" s="17">
        <f>PERCENTILE($K$2:$K$165, 0.95)</f>
        <v>0.97531004798855347</v>
      </c>
      <c r="AY46" s="17">
        <f>MIN(MAX(K46,AW46), AX46)</f>
        <v>0.12743969494798099</v>
      </c>
      <c r="AZ46" s="17">
        <f>AY46-$AY$166+1</f>
        <v>1.0253426955077538</v>
      </c>
      <c r="BA46" s="17">
        <f>PERCENTILE($L$2:$L$165, 0.02)</f>
        <v>-1.0926211824473815</v>
      </c>
      <c r="BB46" s="17">
        <f>PERCENTILE($L$2:$L$165, 0.98)</f>
        <v>1.870769289934499</v>
      </c>
      <c r="BC46" s="17">
        <f>MIN(MAX(L46,BA46), BB46)</f>
        <v>0.242436918777788</v>
      </c>
      <c r="BD46" s="17">
        <f>BC46-$BC$166 + 1</f>
        <v>2.3350581012251697</v>
      </c>
      <c r="BE46" s="1">
        <v>1</v>
      </c>
      <c r="BF46" s="15">
        <v>1</v>
      </c>
      <c r="BG46" s="15">
        <v>1</v>
      </c>
      <c r="BH46" s="16">
        <v>1</v>
      </c>
      <c r="BI46" s="12">
        <f>(AZ46^4)*AV46*BE46</f>
        <v>0.28834301487075675</v>
      </c>
      <c r="BJ46" s="12">
        <f>(BD46^4) *AT46*BF46</f>
        <v>28.573852352250078</v>
      </c>
      <c r="BK46" s="12">
        <f>(BD46^4)*AU46*BG46*BH46</f>
        <v>18.164803237733839</v>
      </c>
      <c r="BL46" s="12">
        <f>MIN(BI46, 0.05*BI$166)</f>
        <v>0.28834301487075675</v>
      </c>
      <c r="BM46" s="12">
        <f>MIN(BJ46, 0.05*BJ$166)</f>
        <v>28.573852352250078</v>
      </c>
      <c r="BN46" s="12">
        <f>MIN(BK46, 0.05*BK$166)</f>
        <v>18.164803237733839</v>
      </c>
      <c r="BO46" s="9">
        <f>BL46/$BL$166</f>
        <v>7.0543641416476361E-4</v>
      </c>
      <c r="BP46" s="9">
        <f>BM46/$BM$166</f>
        <v>5.7722890622567908E-3</v>
      </c>
      <c r="BQ46" s="45">
        <f>BN46/$BN$166</f>
        <v>2.6869973161086679E-3</v>
      </c>
      <c r="BR46" s="85">
        <f>N46</f>
        <v>-1.5844973953450223</v>
      </c>
      <c r="BS46" s="55">
        <v>200</v>
      </c>
      <c r="BT46" s="10">
        <f>$D$172*BO46</f>
        <v>64.632566784282929</v>
      </c>
      <c r="BU46" s="14">
        <f>BT46-BS46</f>
        <v>-135.36743321571709</v>
      </c>
      <c r="BV46" s="1">
        <f>IF(BU46&gt;1, 1, 0)</f>
        <v>0</v>
      </c>
      <c r="BW46" s="71">
        <f>IF(N46&lt;=0,P46, IF(N46&lt;=1,Q46, IF(N46&lt;=2,R46, IF(N46&lt;=3,S46, IF(N46&lt;=4,T46, IF(N46&lt;=5, U46, V46))))))</f>
        <v>97.55</v>
      </c>
      <c r="BX46" s="41">
        <f>IF(N46&lt;=0,AD46, IF(N46&lt;=1,AE46, IF(N46&lt;=2,AF46, IF(N46&lt;=3,AG46, IF(N46&lt;=4,AH46, IF(N46&lt;=5, AI46, AJ46))))))</f>
        <v>96.74</v>
      </c>
      <c r="BY46" s="70">
        <f>IF(N46&gt;=0,W46, IF(N46&gt;=-1,X46, IF(N46&gt;=-2,Y46, IF(N46&gt;=-3,Z46, IF(N46&gt;=-4,AA46, IF(N46&gt;=-5, AB46, AC46))))))</f>
        <v>101.84</v>
      </c>
      <c r="BZ46" s="69">
        <f>IF(N46&gt;=0,AK46, IF(N46&gt;=-1,AL46, IF(N46&gt;=-2,AM46, IF(N46&gt;=-3,AN46, IF(N46&gt;=-4,AO46, IF(N46&gt;=-5, AP46, AQ46))))))</f>
        <v>101.95</v>
      </c>
      <c r="CA46" s="54">
        <f>IF(C46&gt;0, IF(BU46 &gt;0, BW46, BY46), IF(BU46&gt;0, BX46, BZ46))</f>
        <v>101.84</v>
      </c>
      <c r="CB46" s="1">
        <f>BU46/CA46</f>
        <v>-1.32921674406635</v>
      </c>
      <c r="CC46" s="42">
        <f>BS46/BT46</f>
        <v>3.0944152452975944</v>
      </c>
      <c r="CD46" s="55">
        <v>100</v>
      </c>
      <c r="CE46" s="55">
        <v>0</v>
      </c>
      <c r="CF46" s="55">
        <v>0</v>
      </c>
      <c r="CG46" s="6">
        <f>SUM(CD46:CF46)</f>
        <v>100</v>
      </c>
      <c r="CH46" s="10">
        <f>BP46*$D$171</f>
        <v>733.13603252498513</v>
      </c>
      <c r="CI46" s="1">
        <f>CH46-CG46</f>
        <v>633.13603252498513</v>
      </c>
      <c r="CJ46" s="82">
        <f>IF(CI46&gt;1, 1, 0)</f>
        <v>1</v>
      </c>
      <c r="CK46" s="71">
        <f>IF(N46&lt;=0,Q46, IF(N46&lt;=1,R46, IF(N46&lt;=2,S46, IF(N46&lt;=3,T46, IF(N46&lt;=4,U46,V46)))))</f>
        <v>97.94</v>
      </c>
      <c r="CL46" s="41">
        <f>IF(N46&lt;=0,AE46, IF(N46&lt;=1,AF46, IF(N46&lt;=2,AG46, IF(N46&lt;=3,AH46, IF(N46&lt;=4,AI46,AJ46)))))</f>
        <v>97.26</v>
      </c>
      <c r="CM46" s="70">
        <f>IF(N46&gt;=0,X46, IF(N46&gt;=-1,Y46, IF(N46&gt;=-2,Z46, IF(N46&gt;=-3,AA46, IF(N46&gt;=-4,AB46, AC46)))))</f>
        <v>101.5</v>
      </c>
      <c r="CN46" s="69">
        <f>IF(N46&gt;=0,AL46, IF(N46&gt;=-1,AM46, IF(N46&gt;=-2,AN46, IF(N46&gt;=-3,AO46, IF(N46&gt;=-4,AP46, AQ46)))))</f>
        <v>101.27</v>
      </c>
      <c r="CO46" s="54">
        <f>IF(C46&gt;0, IF(CI46 &gt;0, CK46, CM46), IF(CI46&gt;0, CL46, CN46))</f>
        <v>97.94</v>
      </c>
      <c r="CP46" s="1">
        <f>CI46/CO46</f>
        <v>6.4645296357462234</v>
      </c>
      <c r="CQ46" s="42">
        <f>CG46/CH46</f>
        <v>0.13640033440395938</v>
      </c>
      <c r="CR46" s="11">
        <f>BS46+CG46+CT46</f>
        <v>300</v>
      </c>
      <c r="CS46" s="47">
        <f>BT46+CH46+CU46</f>
        <v>815.34275478342715</v>
      </c>
      <c r="CT46" s="55">
        <v>0</v>
      </c>
      <c r="CU46" s="10">
        <f>BQ46*$D$174</f>
        <v>17.574155474159038</v>
      </c>
      <c r="CV46" s="30">
        <f>CU46-CT46</f>
        <v>17.574155474159038</v>
      </c>
      <c r="CW46" s="82">
        <f>IF(CV46&gt;0, 1, 0)</f>
        <v>1</v>
      </c>
      <c r="CX46" s="71">
        <f>IF(N46&lt;=0,R46, IF(N46&lt;=1,S46, IF(N46&lt;=2,T46, IF(N46&lt;=3,U46, V46))))</f>
        <v>98.87</v>
      </c>
      <c r="CY46" s="41">
        <f>IF(N46&lt;=0,AF46, IF(N46&lt;=1,AG46, IF(N46&lt;=2,AH46, IF(N46&lt;=3,AI46, AJ46))))</f>
        <v>97.65</v>
      </c>
      <c r="CZ46" s="70">
        <f>IF(N46&gt;=0,Y46, IF(N46&gt;=-1,Z46, IF(N46&gt;=-2,AA46, IF(N46&gt;=-3,AB46,  AC46))))</f>
        <v>100.96</v>
      </c>
      <c r="DA46" s="69">
        <f>IF(N46&gt;=0,AM46, IF(N46&gt;=-1,AN46, IF(N46&gt;=-2,AO46, IF(N46&gt;=-3,AP46, AQ46))))</f>
        <v>100.64</v>
      </c>
      <c r="DB46" s="54">
        <f>IF(C46&gt;0, IF(CV46 &gt;0, CX46, CZ46), IF(CV46&gt;0, CY46, DA46))</f>
        <v>98.87</v>
      </c>
      <c r="DC46" s="43">
        <f>CV46/DB46</f>
        <v>0.1777501312244264</v>
      </c>
      <c r="DD46" s="44">
        <v>0</v>
      </c>
      <c r="DE46" s="10">
        <f>BQ46*$DD$169</f>
        <v>10.568831031385811</v>
      </c>
      <c r="DF46" s="30">
        <f>DE46-DD46</f>
        <v>10.568831031385811</v>
      </c>
      <c r="DG46" s="34">
        <f>DF46*(DF46&lt;&gt;0)</f>
        <v>10.568831031385811</v>
      </c>
      <c r="DH46" s="21">
        <f>DG46/$DG$166</f>
        <v>2.6869973161086661E-3</v>
      </c>
      <c r="DI46" s="79">
        <f>DH46 * $DF$166</f>
        <v>10.568831031385811</v>
      </c>
      <c r="DJ46" s="81">
        <f>DB46</f>
        <v>98.87</v>
      </c>
      <c r="DK46" s="43">
        <f>DI46/DJ46</f>
        <v>0.10689623780100951</v>
      </c>
      <c r="DL46" s="16">
        <f>O46</f>
        <v>0</v>
      </c>
      <c r="DM46" s="53">
        <f>CR46+CT46</f>
        <v>300</v>
      </c>
      <c r="DN46">
        <f>E46/$E$166</f>
        <v>8.5192318339083711E-4</v>
      </c>
      <c r="DO46">
        <f>MAX(0,K46)</f>
        <v>0.12743969494798099</v>
      </c>
      <c r="DP46">
        <f>DO46/$DO$166</f>
        <v>1.3678458444839683E-3</v>
      </c>
      <c r="DQ46">
        <f>DN46*DP46*BF46</f>
        <v>1.1652995862207102E-6</v>
      </c>
      <c r="DR46">
        <f>DQ46/$DQ$166</f>
        <v>3.1449346361377871E-4</v>
      </c>
      <c r="DS46" s="1">
        <f>$DS$168*DR46</f>
        <v>25.591667813830458</v>
      </c>
      <c r="DT46" s="55">
        <v>0</v>
      </c>
      <c r="DU46" s="1">
        <f>DS46-DT46</f>
        <v>25.591667813830458</v>
      </c>
      <c r="DV46">
        <f>DT46/DS46</f>
        <v>0</v>
      </c>
      <c r="DW46" s="86">
        <f>AR46</f>
        <v>99.89</v>
      </c>
    </row>
    <row r="47" spans="1:127" x14ac:dyDescent="0.2">
      <c r="A47" s="26" t="s">
        <v>198</v>
      </c>
      <c r="B47">
        <v>1</v>
      </c>
      <c r="C47">
        <v>1</v>
      </c>
      <c r="D47">
        <v>0.88373951258489802</v>
      </c>
      <c r="E47">
        <v>0.116260487415101</v>
      </c>
      <c r="F47">
        <v>0.94676201827572504</v>
      </c>
      <c r="G47">
        <v>0.14751358127872899</v>
      </c>
      <c r="H47">
        <v>0.78102799832845804</v>
      </c>
      <c r="I47">
        <v>0.33942928145990597</v>
      </c>
      <c r="J47">
        <v>0.44052341706160603</v>
      </c>
      <c r="K47">
        <v>0.29560144332792399</v>
      </c>
      <c r="L47">
        <v>0.70301157075403298</v>
      </c>
      <c r="M47">
        <f>HARMEAN(D47,F47, I47)</f>
        <v>0.58435010178658497</v>
      </c>
      <c r="N47">
        <f>MAX(MIN(0.6*TAN(3*(1-M47) - 1.5), 5), -5)</f>
        <v>-0.15515618862907926</v>
      </c>
      <c r="O47" s="73">
        <v>0</v>
      </c>
      <c r="P47">
        <v>1.74</v>
      </c>
      <c r="Q47">
        <v>1.75</v>
      </c>
      <c r="R47">
        <v>1.76</v>
      </c>
      <c r="S47">
        <v>1.78</v>
      </c>
      <c r="T47">
        <v>1.79</v>
      </c>
      <c r="U47">
        <v>1.79</v>
      </c>
      <c r="V47">
        <v>1.83</v>
      </c>
      <c r="W47">
        <v>1.89</v>
      </c>
      <c r="X47">
        <v>1.87</v>
      </c>
      <c r="Y47">
        <v>1.84</v>
      </c>
      <c r="Z47">
        <v>1.83</v>
      </c>
      <c r="AA47">
        <v>1.81</v>
      </c>
      <c r="AB47">
        <v>1.81</v>
      </c>
      <c r="AC47">
        <v>1.8</v>
      </c>
      <c r="AD47">
        <v>1.7</v>
      </c>
      <c r="AE47">
        <v>1.72</v>
      </c>
      <c r="AF47">
        <v>1.74</v>
      </c>
      <c r="AG47">
        <v>1.75</v>
      </c>
      <c r="AH47">
        <v>1.77</v>
      </c>
      <c r="AI47">
        <v>1.78</v>
      </c>
      <c r="AJ47">
        <v>1.8</v>
      </c>
      <c r="AK47">
        <v>1.86</v>
      </c>
      <c r="AL47">
        <v>1.84</v>
      </c>
      <c r="AM47">
        <v>1.83</v>
      </c>
      <c r="AN47">
        <v>1.82</v>
      </c>
      <c r="AO47">
        <v>1.81</v>
      </c>
      <c r="AP47">
        <v>1.8</v>
      </c>
      <c r="AQ47">
        <v>1.77</v>
      </c>
      <c r="AR47">
        <v>1.79</v>
      </c>
      <c r="AS47" s="77">
        <f>0.5 * (D47-MAX($D$3:$D$165))/(MIN($D$3:$D$165)-MAX($D$3:$D$165)) + 0.75</f>
        <v>0.8081162324649297</v>
      </c>
      <c r="AT47" s="17">
        <f>AZ47^N47</f>
        <v>0.97292704233160188</v>
      </c>
      <c r="AU47" s="17">
        <f>(AT47+AV47)/2</f>
        <v>0.91274439819675335</v>
      </c>
      <c r="AV47" s="17">
        <f>BD47^N47</f>
        <v>0.85256175406190482</v>
      </c>
      <c r="AW47" s="17">
        <f>PERCENTILE($K$2:$K$165, 0.05)</f>
        <v>0.10209699944022725</v>
      </c>
      <c r="AX47" s="17">
        <f>PERCENTILE($K$2:$K$165, 0.95)</f>
        <v>0.97531004798855347</v>
      </c>
      <c r="AY47" s="17">
        <f>MIN(MAX(K47,AW47), AX47)</f>
        <v>0.29560144332792399</v>
      </c>
      <c r="AZ47" s="17">
        <f>AY47-$AY$166+1</f>
        <v>1.1935044438876967</v>
      </c>
      <c r="BA47" s="17">
        <f>PERCENTILE($L$2:$L$165, 0.02)</f>
        <v>-1.0926211824473815</v>
      </c>
      <c r="BB47" s="17">
        <f>PERCENTILE($L$2:$L$165, 0.98)</f>
        <v>1.870769289934499</v>
      </c>
      <c r="BC47" s="17">
        <f>MIN(MAX(L47,BA47), BB47)</f>
        <v>0.70301157075403298</v>
      </c>
      <c r="BD47" s="17">
        <f>BC47-$BC$166 + 1</f>
        <v>2.7956327532014145</v>
      </c>
      <c r="BE47" s="1">
        <v>0</v>
      </c>
      <c r="BF47" s="49">
        <v>0</v>
      </c>
      <c r="BG47" s="49">
        <v>0</v>
      </c>
      <c r="BH47" s="16">
        <v>1</v>
      </c>
      <c r="BI47" s="12">
        <f>(AZ47^4)*AV47*BE47</f>
        <v>0</v>
      </c>
      <c r="BJ47" s="12">
        <f>(BD47^4) *AT47*BF47</f>
        <v>0</v>
      </c>
      <c r="BK47" s="12">
        <f>(BD47^4)*AU47*BG47*BH47</f>
        <v>0</v>
      </c>
      <c r="BL47" s="12">
        <f>MIN(BI47, 0.05*BI$166)</f>
        <v>0</v>
      </c>
      <c r="BM47" s="12">
        <f>MIN(BJ47, 0.05*BJ$166)</f>
        <v>0</v>
      </c>
      <c r="BN47" s="12">
        <f>MIN(BK47, 0.05*BK$166)</f>
        <v>0</v>
      </c>
      <c r="BO47" s="9">
        <f>BL47/$BL$166</f>
        <v>0</v>
      </c>
      <c r="BP47" s="9">
        <f>BM47/$BM$166</f>
        <v>0</v>
      </c>
      <c r="BQ47" s="45">
        <f>BN47/$BN$166</f>
        <v>0</v>
      </c>
      <c r="BR47" s="85">
        <f>N47</f>
        <v>-0.15515618862907926</v>
      </c>
      <c r="BS47" s="55">
        <v>0</v>
      </c>
      <c r="BT47" s="10">
        <f>$D$172*BO47</f>
        <v>0</v>
      </c>
      <c r="BU47" s="14">
        <f>BT47-BS47</f>
        <v>0</v>
      </c>
      <c r="BV47" s="1">
        <f>IF(BU47&gt;1, 1, 0)</f>
        <v>0</v>
      </c>
      <c r="BW47" s="71">
        <f>IF(N47&lt;=0,P47, IF(N47&lt;=1,Q47, IF(N47&lt;=2,R47, IF(N47&lt;=3,S47, IF(N47&lt;=4,T47, IF(N47&lt;=5, U47, V47))))))</f>
        <v>1.74</v>
      </c>
      <c r="BX47" s="41">
        <f>IF(N47&lt;=0,AD47, IF(N47&lt;=1,AE47, IF(N47&lt;=2,AF47, IF(N47&lt;=3,AG47, IF(N47&lt;=4,AH47, IF(N47&lt;=5, AI47, AJ47))))))</f>
        <v>1.7</v>
      </c>
      <c r="BY47" s="70">
        <f>IF(N47&gt;=0,W47, IF(N47&gt;=-1,X47, IF(N47&gt;=-2,Y47, IF(N47&gt;=-3,Z47, IF(N47&gt;=-4,AA47, IF(N47&gt;=-5, AB47, AC47))))))</f>
        <v>1.87</v>
      </c>
      <c r="BZ47" s="69">
        <f>IF(N47&gt;=0,AK47, IF(N47&gt;=-1,AL47, IF(N47&gt;=-2,AM47, IF(N47&gt;=-3,AN47, IF(N47&gt;=-4,AO47, IF(N47&gt;=-5, AP47, AQ47))))))</f>
        <v>1.84</v>
      </c>
      <c r="CA47" s="54">
        <f>IF(C47&gt;0, IF(BU47 &gt;0, BW47, BY47), IF(BU47&gt;0, BX47, BZ47))</f>
        <v>1.87</v>
      </c>
      <c r="CB47" s="1">
        <f>BU47/CA47</f>
        <v>0</v>
      </c>
      <c r="CC47" s="42" t="e">
        <f>BS47/BT47</f>
        <v>#DIV/0!</v>
      </c>
      <c r="CD47" s="55">
        <v>0</v>
      </c>
      <c r="CE47" s="55">
        <v>2</v>
      </c>
      <c r="CF47" s="55">
        <v>0</v>
      </c>
      <c r="CG47" s="6">
        <f>SUM(CD47:CF47)</f>
        <v>2</v>
      </c>
      <c r="CH47" s="10">
        <f>BP47*$D$171</f>
        <v>0</v>
      </c>
      <c r="CI47" s="1">
        <f>CH47-CG47</f>
        <v>-2</v>
      </c>
      <c r="CJ47" s="82">
        <f>IF(CI47&gt;1, 1, 0)</f>
        <v>0</v>
      </c>
      <c r="CK47" s="71">
        <f>IF(N47&lt;=0,Q47, IF(N47&lt;=1,R47, IF(N47&lt;=2,S47, IF(N47&lt;=3,T47, IF(N47&lt;=4,U47,V47)))))</f>
        <v>1.75</v>
      </c>
      <c r="CL47" s="41">
        <f>IF(N47&lt;=0,AE47, IF(N47&lt;=1,AF47, IF(N47&lt;=2,AG47, IF(N47&lt;=3,AH47, IF(N47&lt;=4,AI47,AJ47)))))</f>
        <v>1.72</v>
      </c>
      <c r="CM47" s="70">
        <f>IF(N47&gt;=0,X47, IF(N47&gt;=-1,Y47, IF(N47&gt;=-2,Z47, IF(N47&gt;=-3,AA47, IF(N47&gt;=-4,AB47, AC47)))))</f>
        <v>1.84</v>
      </c>
      <c r="CN47" s="69">
        <f>IF(N47&gt;=0,AL47, IF(N47&gt;=-1,AM47, IF(N47&gt;=-2,AN47, IF(N47&gt;=-3,AO47, IF(N47&gt;=-4,AP47, AQ47)))))</f>
        <v>1.83</v>
      </c>
      <c r="CO47" s="54">
        <f>IF(C47&gt;0, IF(CI47 &gt;0, CK47, CM47), IF(CI47&gt;0, CL47, CN47))</f>
        <v>1.84</v>
      </c>
      <c r="CP47" s="1">
        <f>CI47/CO47</f>
        <v>-1.0869565217391304</v>
      </c>
      <c r="CQ47" s="42" t="e">
        <f>CG47/CH47</f>
        <v>#DIV/0!</v>
      </c>
      <c r="CR47" s="11">
        <f>BS47+CG47+CT47</f>
        <v>2</v>
      </c>
      <c r="CS47" s="47">
        <f>BT47+CH47+CU47</f>
        <v>0</v>
      </c>
      <c r="CT47" s="55">
        <v>0</v>
      </c>
      <c r="CU47" s="10">
        <f>BQ47*$D$174</f>
        <v>0</v>
      </c>
      <c r="CV47" s="30">
        <f>CU47-CT47</f>
        <v>0</v>
      </c>
      <c r="CW47" s="82">
        <f>IF(CV47&gt;0, 1, 0)</f>
        <v>0</v>
      </c>
      <c r="CX47" s="71">
        <f>IF(N47&lt;=0,R47, IF(N47&lt;=1,S47, IF(N47&lt;=2,T47, IF(N47&lt;=3,U47, V47))))</f>
        <v>1.76</v>
      </c>
      <c r="CY47" s="41">
        <f>IF(N47&lt;=0,AF47, IF(N47&lt;=1,AG47, IF(N47&lt;=2,AH47, IF(N47&lt;=3,AI47, AJ47))))</f>
        <v>1.74</v>
      </c>
      <c r="CZ47" s="70">
        <f>IF(N47&gt;=0,Y47, IF(N47&gt;=-1,Z47, IF(N47&gt;=-2,AA47, IF(N47&gt;=-3,AB47,  AC47))))</f>
        <v>1.83</v>
      </c>
      <c r="DA47" s="69">
        <f>IF(N47&gt;=0,AM47, IF(N47&gt;=-1,AN47, IF(N47&gt;=-2,AO47, IF(N47&gt;=-3,AP47, AQ47))))</f>
        <v>1.82</v>
      </c>
      <c r="DB47" s="54">
        <f>IF(C47&gt;0, IF(CV47 &gt;0, CX47, CZ47), IF(CV47&gt;0, CY47, DA47))</f>
        <v>1.83</v>
      </c>
      <c r="DC47" s="43">
        <f>CV47/DB47</f>
        <v>0</v>
      </c>
      <c r="DD47" s="44">
        <v>0</v>
      </c>
      <c r="DE47" s="10">
        <f>BQ47*$DD$169</f>
        <v>0</v>
      </c>
      <c r="DF47" s="30">
        <f>DE47-DD47</f>
        <v>0</v>
      </c>
      <c r="DG47" s="34">
        <f>DF47*(DF47&lt;&gt;0)</f>
        <v>0</v>
      </c>
      <c r="DH47" s="21">
        <f>DG47/$DG$166</f>
        <v>0</v>
      </c>
      <c r="DI47" s="79">
        <f>DH47 * $DF$166</f>
        <v>0</v>
      </c>
      <c r="DJ47" s="81">
        <f>DB47</f>
        <v>1.83</v>
      </c>
      <c r="DK47" s="43">
        <f>DI47/DJ47</f>
        <v>0</v>
      </c>
      <c r="DL47" s="16">
        <f>O47</f>
        <v>0</v>
      </c>
      <c r="DM47" s="53">
        <f>CR47+CT47</f>
        <v>2</v>
      </c>
      <c r="DN47">
        <f>E47/$E$166</f>
        <v>2.1556853929564717E-3</v>
      </c>
      <c r="DO47">
        <f>MAX(0,K47)</f>
        <v>0.29560144332792399</v>
      </c>
      <c r="DP47">
        <f>DO47/$DO$166</f>
        <v>3.1727728636247016E-3</v>
      </c>
      <c r="DQ47">
        <f>DN47*DP47*BF47</f>
        <v>0</v>
      </c>
      <c r="DR47">
        <f>DQ47/$DQ$166</f>
        <v>0</v>
      </c>
      <c r="DS47" s="1">
        <f>$DS$168*DR47</f>
        <v>0</v>
      </c>
      <c r="DT47" s="55">
        <v>0</v>
      </c>
      <c r="DU47" s="1">
        <f>DS47-DT47</f>
        <v>0</v>
      </c>
      <c r="DV47" t="e">
        <f>DT47/DS47</f>
        <v>#DIV/0!</v>
      </c>
      <c r="DW47" s="86">
        <f>AR47</f>
        <v>1.79</v>
      </c>
    </row>
    <row r="48" spans="1:127" x14ac:dyDescent="0.2">
      <c r="A48" s="94" t="s">
        <v>252</v>
      </c>
      <c r="B48">
        <v>0</v>
      </c>
      <c r="C48">
        <v>0</v>
      </c>
      <c r="D48">
        <v>4.3947263284059099E-3</v>
      </c>
      <c r="E48">
        <v>0.99560527367159402</v>
      </c>
      <c r="F48">
        <v>6.0389352403655103E-2</v>
      </c>
      <c r="G48">
        <v>0.12494776431257799</v>
      </c>
      <c r="H48">
        <v>1.1073965733389E-2</v>
      </c>
      <c r="I48">
        <v>3.7197678159544598E-2</v>
      </c>
      <c r="J48">
        <v>8.5741446423567999E-2</v>
      </c>
      <c r="K48">
        <v>0.76031394339750702</v>
      </c>
      <c r="L48">
        <v>9.2670043207281408E-3</v>
      </c>
      <c r="M48">
        <f>HARMEAN(D48,F48, I48)</f>
        <v>1.1070598320889889E-2</v>
      </c>
      <c r="N48">
        <f>MAX(MIN(0.6*TAN(3*(1-M48) - 1.5), 5), -5)</f>
        <v>5</v>
      </c>
      <c r="O48" s="73">
        <v>1</v>
      </c>
      <c r="P48">
        <v>112.27</v>
      </c>
      <c r="Q48">
        <v>112.39</v>
      </c>
      <c r="R48">
        <v>112.83</v>
      </c>
      <c r="S48">
        <v>113</v>
      </c>
      <c r="T48">
        <v>113.31</v>
      </c>
      <c r="U48">
        <v>113.51</v>
      </c>
      <c r="V48">
        <v>113.89</v>
      </c>
      <c r="W48">
        <v>114.99</v>
      </c>
      <c r="X48">
        <v>114.83</v>
      </c>
      <c r="Y48">
        <v>114.56</v>
      </c>
      <c r="Z48">
        <v>114.41</v>
      </c>
      <c r="AA48">
        <v>114.26</v>
      </c>
      <c r="AB48">
        <v>114.02</v>
      </c>
      <c r="AC48">
        <v>113.47</v>
      </c>
      <c r="AD48">
        <v>112.25</v>
      </c>
      <c r="AE48">
        <v>112.64</v>
      </c>
      <c r="AF48">
        <v>112.81</v>
      </c>
      <c r="AG48">
        <v>113.15</v>
      </c>
      <c r="AH48">
        <v>113.41</v>
      </c>
      <c r="AI48">
        <v>113.73</v>
      </c>
      <c r="AJ48">
        <v>114.33</v>
      </c>
      <c r="AK48">
        <v>115.5</v>
      </c>
      <c r="AL48">
        <v>115.22</v>
      </c>
      <c r="AM48">
        <v>114.72</v>
      </c>
      <c r="AN48">
        <v>114.42</v>
      </c>
      <c r="AO48">
        <v>114.08</v>
      </c>
      <c r="AP48">
        <v>113.89</v>
      </c>
      <c r="AQ48">
        <v>113.57</v>
      </c>
      <c r="AR48">
        <v>113.92</v>
      </c>
      <c r="AS48" s="77">
        <f>0.5 * (D48-MAX($D$3:$D$165))/(MIN($D$3:$D$165)-MAX($D$3:$D$165)) + 0.75</f>
        <v>1.2491983967935871</v>
      </c>
      <c r="AT48" s="17">
        <f>AZ48^N48</f>
        <v>12.53737865472668</v>
      </c>
      <c r="AU48" s="17">
        <f>(AT48+AV48)/2</f>
        <v>26.781163677447207</v>
      </c>
      <c r="AV48" s="17">
        <f>BD48^N48</f>
        <v>41.024948700167734</v>
      </c>
      <c r="AW48" s="17">
        <f>PERCENTILE($K$2:$K$165, 0.05)</f>
        <v>0.10209699944022725</v>
      </c>
      <c r="AX48" s="17">
        <f>PERCENTILE($K$2:$K$165, 0.95)</f>
        <v>0.97531004798855347</v>
      </c>
      <c r="AY48" s="17">
        <f>MIN(MAX(K48,AW48), AX48)</f>
        <v>0.76031394339750702</v>
      </c>
      <c r="AZ48" s="17">
        <f>AY48-$AY$166+1</f>
        <v>1.6582169439572798</v>
      </c>
      <c r="BA48" s="17">
        <f>PERCENTILE($L$2:$L$165, 0.02)</f>
        <v>-1.0926211824473815</v>
      </c>
      <c r="BB48" s="17">
        <f>PERCENTILE($L$2:$L$165, 0.98)</f>
        <v>1.870769289934499</v>
      </c>
      <c r="BC48" s="17">
        <f>MIN(MAX(L48,BA48), BB48)</f>
        <v>9.2670043207281408E-3</v>
      </c>
      <c r="BD48" s="17">
        <f>BC48-$BC$166 + 1</f>
        <v>2.1018881867681096</v>
      </c>
      <c r="BE48" s="1">
        <v>0</v>
      </c>
      <c r="BF48" s="50">
        <v>0.4</v>
      </c>
      <c r="BG48" s="15">
        <v>1</v>
      </c>
      <c r="BH48" s="16">
        <v>1</v>
      </c>
      <c r="BI48" s="12">
        <f>(AZ48^4)*AV48*BE48</f>
        <v>0</v>
      </c>
      <c r="BJ48" s="12">
        <f>(BD48^4) *AT48*BF48</f>
        <v>97.882526650592979</v>
      </c>
      <c r="BK48" s="12">
        <f>(BD48^4)*AU48*BG48*BH48</f>
        <v>522.71851229509787</v>
      </c>
      <c r="BL48" s="12">
        <f>MIN(BI48, 0.05*BI$166)</f>
        <v>0</v>
      </c>
      <c r="BM48" s="12">
        <f>MIN(BJ48, 0.05*BJ$166)</f>
        <v>97.882526650592979</v>
      </c>
      <c r="BN48" s="12">
        <f>MIN(BK48, 0.05*BK$166)</f>
        <v>522.71851229509787</v>
      </c>
      <c r="BO48" s="9">
        <f>BL48/$BL$166</f>
        <v>0</v>
      </c>
      <c r="BP48" s="9">
        <f>BM48/$BM$166</f>
        <v>1.9773540893473003E-2</v>
      </c>
      <c r="BQ48" s="45">
        <f>BN48/$BN$166</f>
        <v>7.732223802455393E-2</v>
      </c>
      <c r="BR48" s="85">
        <f>N48</f>
        <v>5</v>
      </c>
      <c r="BS48" s="55">
        <v>0</v>
      </c>
      <c r="BT48" s="10">
        <f>$D$172*BO48</f>
        <v>0</v>
      </c>
      <c r="BU48" s="14">
        <f>BT48-BS48</f>
        <v>0</v>
      </c>
      <c r="BV48" s="1">
        <f>IF(BU48&gt;1, 1, 0)</f>
        <v>0</v>
      </c>
      <c r="BW48" s="71">
        <f>IF(N48&lt;=0,P48, IF(N48&lt;=1,Q48, IF(N48&lt;=2,R48, IF(N48&lt;=3,S48, IF(N48&lt;=4,T48, IF(N48&lt;=5, U48, V48))))))</f>
        <v>113.51</v>
      </c>
      <c r="BX48" s="41">
        <f>IF(N48&lt;=0,AD48, IF(N48&lt;=1,AE48, IF(N48&lt;=2,AF48, IF(N48&lt;=3,AG48, IF(N48&lt;=4,AH48, IF(N48&lt;=5, AI48, AJ48))))))</f>
        <v>113.73</v>
      </c>
      <c r="BY48" s="70">
        <f>IF(N48&gt;=0,W48, IF(N48&gt;=-1,X48, IF(N48&gt;=-2,Y48, IF(N48&gt;=-3,Z48, IF(N48&gt;=-4,AA48, IF(N48&gt;=-5, AB48, AC48))))))</f>
        <v>114.99</v>
      </c>
      <c r="BZ48" s="69">
        <f>IF(N48&gt;=0,AK48, IF(N48&gt;=-1,AL48, IF(N48&gt;=-2,AM48, IF(N48&gt;=-3,AN48, IF(N48&gt;=-4,AO48, IF(N48&gt;=-5, AP48, AQ48))))))</f>
        <v>115.5</v>
      </c>
      <c r="CA48" s="54">
        <f>IF(C48&gt;0, IF(BU48 &gt;0, BW48, BY48), IF(BU48&gt;0, BX48, BZ48))</f>
        <v>115.5</v>
      </c>
      <c r="CB48" s="1">
        <f>BU48/CA48</f>
        <v>0</v>
      </c>
      <c r="CC48" s="42" t="e">
        <f>BS48/BT48</f>
        <v>#DIV/0!</v>
      </c>
      <c r="CD48" s="55">
        <v>0</v>
      </c>
      <c r="CE48" s="55">
        <v>1937</v>
      </c>
      <c r="CF48" s="55">
        <v>0</v>
      </c>
      <c r="CG48" s="6">
        <f>SUM(CD48:CF48)</f>
        <v>1937</v>
      </c>
      <c r="CH48" s="10">
        <f>BP48*$D$171</f>
        <v>2511.4292030869947</v>
      </c>
      <c r="CI48" s="1">
        <f>CH48-CG48</f>
        <v>574.42920308699468</v>
      </c>
      <c r="CJ48" s="82">
        <f>IF(CI48&gt;1, 1, 0)</f>
        <v>1</v>
      </c>
      <c r="CK48" s="71">
        <f>IF(N48&lt;=0,Q48, IF(N48&lt;=1,R48, IF(N48&lt;=2,S48, IF(N48&lt;=3,T48, IF(N48&lt;=4,U48,V48)))))</f>
        <v>113.89</v>
      </c>
      <c r="CL48" s="41">
        <f>IF(N48&lt;=0,AE48, IF(N48&lt;=1,AF48, IF(N48&lt;=2,AG48, IF(N48&lt;=3,AH48, IF(N48&lt;=4,AI48,AJ48)))))</f>
        <v>114.33</v>
      </c>
      <c r="CM48" s="70">
        <f>IF(N48&gt;=0,X48, IF(N48&gt;=-1,Y48, IF(N48&gt;=-2,Z48, IF(N48&gt;=-3,AA48, IF(N48&gt;=-4,AB48, AC48)))))</f>
        <v>114.83</v>
      </c>
      <c r="CN48" s="69">
        <f>IF(N48&gt;=0,AL48, IF(N48&gt;=-1,AM48, IF(N48&gt;=-2,AN48, IF(N48&gt;=-3,AO48, IF(N48&gt;=-4,AP48, AQ48)))))</f>
        <v>115.22</v>
      </c>
      <c r="CO48" s="54">
        <f>IF(C48&gt;0, IF(CI48 &gt;0, CK48, CM48), IF(CI48&gt;0, CL48, CN48))</f>
        <v>114.33</v>
      </c>
      <c r="CP48" s="1">
        <f>CI48/CO48</f>
        <v>5.0243086074258256</v>
      </c>
      <c r="CQ48" s="42">
        <f>CG48/CH48</f>
        <v>0.77127398121319979</v>
      </c>
      <c r="CR48" s="11">
        <f>BS48+CG48+CT48</f>
        <v>1937</v>
      </c>
      <c r="CS48" s="47">
        <f>BT48+CH48+CU48</f>
        <v>3017.1509708412605</v>
      </c>
      <c r="CT48" s="55">
        <v>0</v>
      </c>
      <c r="CU48" s="10">
        <f>BQ48*$D$174</f>
        <v>505.72176775426556</v>
      </c>
      <c r="CV48" s="30">
        <f>CU48-CT48</f>
        <v>505.72176775426556</v>
      </c>
      <c r="CW48" s="82">
        <f>IF(CV48&gt;0, 1, 0)</f>
        <v>1</v>
      </c>
      <c r="CX48" s="71">
        <f>IF(N48&lt;=0,R48, IF(N48&lt;=1,S48, IF(N48&lt;=2,T48, IF(N48&lt;=3,U48, V48))))</f>
        <v>113.89</v>
      </c>
      <c r="CY48" s="41">
        <f>IF(N48&lt;=0,AF48, IF(N48&lt;=1,AG48, IF(N48&lt;=2,AH48, IF(N48&lt;=3,AI48, AJ48))))</f>
        <v>114.33</v>
      </c>
      <c r="CZ48" s="70">
        <f>IF(N48&gt;=0,Y48, IF(N48&gt;=-1,Z48, IF(N48&gt;=-2,AA48, IF(N48&gt;=-3,AB48,  AC48))))</f>
        <v>114.56</v>
      </c>
      <c r="DA48" s="69">
        <f>IF(N48&gt;=0,AM48, IF(N48&gt;=-1,AN48, IF(N48&gt;=-2,AO48, IF(N48&gt;=-3,AP48, AQ48))))</f>
        <v>114.72</v>
      </c>
      <c r="DB48" s="54">
        <f>IF(C48&gt;0, IF(CV48 &gt;0, CX48, CZ48), IF(CV48&gt;0, CY48, DA48))</f>
        <v>114.33</v>
      </c>
      <c r="DC48" s="43">
        <f>CV48/DB48</f>
        <v>4.4233514191748933</v>
      </c>
      <c r="DD48" s="44">
        <v>0</v>
      </c>
      <c r="DE48" s="10">
        <f>BQ48*$DD$169</f>
        <v>304.13341455569059</v>
      </c>
      <c r="DF48" s="30">
        <f>DE48-DD48</f>
        <v>304.13341455569059</v>
      </c>
      <c r="DG48" s="34">
        <f>DF48*(DF48&lt;&gt;0)</f>
        <v>304.13341455569059</v>
      </c>
      <c r="DH48" s="21">
        <f>DG48/$DG$166</f>
        <v>7.7322238024553888E-2</v>
      </c>
      <c r="DI48" s="79">
        <f>DH48 * $DF$166</f>
        <v>304.13341455569059</v>
      </c>
      <c r="DJ48" s="81">
        <f>DB48</f>
        <v>114.33</v>
      </c>
      <c r="DK48" s="43">
        <f>DI48/DJ48</f>
        <v>2.6601365744396972</v>
      </c>
      <c r="DL48" s="16">
        <f>O48</f>
        <v>1</v>
      </c>
      <c r="DM48" s="53">
        <f>CR48+CT48</f>
        <v>1937</v>
      </c>
      <c r="DN48">
        <f>E48/$E$166</f>
        <v>1.8460371131434939E-2</v>
      </c>
      <c r="DO48">
        <f>MAX(0,K48)</f>
        <v>0.76031394339750702</v>
      </c>
      <c r="DP48">
        <f>DO48/$DO$166</f>
        <v>8.160661938213274E-3</v>
      </c>
      <c r="DQ48">
        <f>DN48*DP48*BF48</f>
        <v>6.0259539223036888E-5</v>
      </c>
      <c r="DR48">
        <f>DQ48/$DQ$166</f>
        <v>1.6262969136963051E-2</v>
      </c>
      <c r="DS48" s="1">
        <f>$DS$168*DR48</f>
        <v>1323.3868171290694</v>
      </c>
      <c r="DT48" s="55">
        <v>2164</v>
      </c>
      <c r="DU48" s="1">
        <f>DS48-DT48</f>
        <v>-840.61318287093059</v>
      </c>
      <c r="DV48">
        <f>DT48/DS48</f>
        <v>1.6351983955035467</v>
      </c>
      <c r="DW48" s="86">
        <f>AR48</f>
        <v>113.92</v>
      </c>
    </row>
    <row r="49" spans="1:127" x14ac:dyDescent="0.2">
      <c r="A49" s="26" t="s">
        <v>112</v>
      </c>
      <c r="B49">
        <v>1</v>
      </c>
      <c r="C49">
        <v>1</v>
      </c>
      <c r="D49">
        <v>0.94514285714285695</v>
      </c>
      <c r="E49">
        <v>5.4857142857142799E-2</v>
      </c>
      <c r="F49">
        <v>0.96712018140589495</v>
      </c>
      <c r="G49">
        <v>0.29390243902439001</v>
      </c>
      <c r="H49">
        <v>0.58719512195121903</v>
      </c>
      <c r="I49">
        <v>0.41542517801005702</v>
      </c>
      <c r="J49">
        <v>0.49528611446190102</v>
      </c>
      <c r="K49">
        <v>0.29691734195421299</v>
      </c>
      <c r="L49">
        <v>-0.224380297939448</v>
      </c>
      <c r="M49">
        <f>HARMEAN(D49,F49, I49)</f>
        <v>0.66678355931071642</v>
      </c>
      <c r="N49">
        <f>MAX(MIN(0.6*TAN(3*(1-M49) - 1.5), 5), -5)</f>
        <v>-0.32805474816782143</v>
      </c>
      <c r="O49" s="73">
        <v>0</v>
      </c>
      <c r="P49">
        <v>10.6</v>
      </c>
      <c r="Q49">
        <v>10.72</v>
      </c>
      <c r="R49">
        <v>10.82</v>
      </c>
      <c r="S49">
        <v>10.92</v>
      </c>
      <c r="T49">
        <v>11.1</v>
      </c>
      <c r="U49">
        <v>11.15</v>
      </c>
      <c r="V49">
        <v>11.45</v>
      </c>
      <c r="W49">
        <v>12.1</v>
      </c>
      <c r="X49">
        <v>11.64</v>
      </c>
      <c r="Y49">
        <v>11.52</v>
      </c>
      <c r="Z49">
        <v>11.39</v>
      </c>
      <c r="AA49">
        <v>11.25</v>
      </c>
      <c r="AB49">
        <v>11.19</v>
      </c>
      <c r="AC49">
        <v>10.9</v>
      </c>
      <c r="AD49">
        <v>10.79</v>
      </c>
      <c r="AE49">
        <v>10.86</v>
      </c>
      <c r="AF49">
        <v>10.91</v>
      </c>
      <c r="AG49">
        <v>10.99</v>
      </c>
      <c r="AH49">
        <v>11.07</v>
      </c>
      <c r="AI49">
        <v>11.12</v>
      </c>
      <c r="AJ49">
        <v>11.27</v>
      </c>
      <c r="AK49">
        <v>11.67</v>
      </c>
      <c r="AL49">
        <v>11.64</v>
      </c>
      <c r="AM49">
        <v>11.58</v>
      </c>
      <c r="AN49">
        <v>11.48</v>
      </c>
      <c r="AO49">
        <v>11.34</v>
      </c>
      <c r="AP49">
        <v>11.23</v>
      </c>
      <c r="AQ49">
        <v>11.14</v>
      </c>
      <c r="AR49">
        <v>11.26</v>
      </c>
      <c r="AS49" s="77">
        <f>0.5 * (D49-MAX($D$3:$D$165))/(MIN($D$3:$D$165)-MAX($D$3:$D$165)) + 0.75</f>
        <v>0.77731611795018596</v>
      </c>
      <c r="AT49" s="17">
        <f>AZ49^N49</f>
        <v>0.9432797524030867</v>
      </c>
      <c r="AU49" s="17">
        <f>(AT49+AV49)/2</f>
        <v>0.87894995982988045</v>
      </c>
      <c r="AV49" s="17">
        <f>BD49^N49</f>
        <v>0.81462016725667408</v>
      </c>
      <c r="AW49" s="17">
        <f>PERCENTILE($K$2:$K$165, 0.05)</f>
        <v>0.10209699944022725</v>
      </c>
      <c r="AX49" s="17">
        <f>PERCENTILE($K$2:$K$165, 0.95)</f>
        <v>0.97531004798855347</v>
      </c>
      <c r="AY49" s="17">
        <f>MIN(MAX(K49,AW49), AX49)</f>
        <v>0.29691734195421299</v>
      </c>
      <c r="AZ49" s="17">
        <f>AY49-$AY$166+1</f>
        <v>1.1948203425139856</v>
      </c>
      <c r="BA49" s="17">
        <f>PERCENTILE($L$2:$L$165, 0.02)</f>
        <v>-1.0926211824473815</v>
      </c>
      <c r="BB49" s="17">
        <f>PERCENTILE($L$2:$L$165, 0.98)</f>
        <v>1.870769289934499</v>
      </c>
      <c r="BC49" s="17">
        <f>MIN(MAX(L49,BA49), BB49)</f>
        <v>-0.224380297939448</v>
      </c>
      <c r="BD49" s="17">
        <f>BC49-$BC$166 + 1</f>
        <v>1.8682408845079335</v>
      </c>
      <c r="BE49" s="1">
        <v>1</v>
      </c>
      <c r="BF49" s="15">
        <v>1</v>
      </c>
      <c r="BG49" s="15">
        <v>1</v>
      </c>
      <c r="BH49" s="16">
        <v>1</v>
      </c>
      <c r="BI49" s="12">
        <f>(AZ49^4)*AV49*BE49</f>
        <v>1.6602198038014411</v>
      </c>
      <c r="BJ49" s="12">
        <f>(BD49^4) *AT49*BF49</f>
        <v>11.491375074063372</v>
      </c>
      <c r="BK49" s="12">
        <f>(BD49^4)*AU49*BG49*BH49</f>
        <v>10.707686276533119</v>
      </c>
      <c r="BL49" s="12">
        <f>MIN(BI49, 0.05*BI$166)</f>
        <v>1.6602198038014411</v>
      </c>
      <c r="BM49" s="12">
        <f>MIN(BJ49, 0.05*BJ$166)</f>
        <v>11.491375074063372</v>
      </c>
      <c r="BN49" s="12">
        <f>MIN(BK49, 0.05*BK$166)</f>
        <v>10.707686276533119</v>
      </c>
      <c r="BO49" s="9">
        <f>BL49/$BL$166</f>
        <v>4.0617578533815729E-3</v>
      </c>
      <c r="BP49" s="9">
        <f>BM49/$BM$166</f>
        <v>2.3214069224055107E-3</v>
      </c>
      <c r="BQ49" s="45">
        <f>BN49/$BN$166</f>
        <v>1.5839160991852018E-3</v>
      </c>
      <c r="BR49" s="85">
        <f>N49</f>
        <v>-0.32805474816782143</v>
      </c>
      <c r="BS49" s="55">
        <v>417</v>
      </c>
      <c r="BT49" s="10">
        <f>$D$172*BO49</f>
        <v>372.14103276919138</v>
      </c>
      <c r="BU49" s="14">
        <f>BT49-BS49</f>
        <v>-44.858967230808616</v>
      </c>
      <c r="BV49" s="1">
        <f>IF(BU49&gt;1, 1, 0)</f>
        <v>0</v>
      </c>
      <c r="BW49" s="71">
        <f>IF(N49&lt;=0,P49, IF(N49&lt;=1,Q49, IF(N49&lt;=2,R49, IF(N49&lt;=3,S49, IF(N49&lt;=4,T49, IF(N49&lt;=5, U49, V49))))))</f>
        <v>10.6</v>
      </c>
      <c r="BX49" s="41">
        <f>IF(N49&lt;=0,AD49, IF(N49&lt;=1,AE49, IF(N49&lt;=2,AF49, IF(N49&lt;=3,AG49, IF(N49&lt;=4,AH49, IF(N49&lt;=5, AI49, AJ49))))))</f>
        <v>10.79</v>
      </c>
      <c r="BY49" s="70">
        <f>IF(N49&gt;=0,W49, IF(N49&gt;=-1,X49, IF(N49&gt;=-2,Y49, IF(N49&gt;=-3,Z49, IF(N49&gt;=-4,AA49, IF(N49&gt;=-5, AB49, AC49))))))</f>
        <v>11.64</v>
      </c>
      <c r="BZ49" s="69">
        <f>IF(N49&gt;=0,AK49, IF(N49&gt;=-1,AL49, IF(N49&gt;=-2,AM49, IF(N49&gt;=-3,AN49, IF(N49&gt;=-4,AO49, IF(N49&gt;=-5, AP49, AQ49))))))</f>
        <v>11.64</v>
      </c>
      <c r="CA49" s="54">
        <f>IF(C49&gt;0, IF(BU49 &gt;0, BW49, BY49), IF(BU49&gt;0, BX49, BZ49))</f>
        <v>11.64</v>
      </c>
      <c r="CB49" s="1">
        <f>BU49/CA49</f>
        <v>-3.8538631641588155</v>
      </c>
      <c r="CC49" s="42">
        <f>BS49/BT49</f>
        <v>1.1205429213140035</v>
      </c>
      <c r="CD49" s="55">
        <v>405</v>
      </c>
      <c r="CE49" s="55">
        <v>0</v>
      </c>
      <c r="CF49" s="55">
        <v>113</v>
      </c>
      <c r="CG49" s="6">
        <f>SUM(CD49:CF49)</f>
        <v>518</v>
      </c>
      <c r="CH49" s="10">
        <f>BP49*$D$171</f>
        <v>294.84092750944421</v>
      </c>
      <c r="CI49" s="1">
        <f>CH49-CG49</f>
        <v>-223.15907249055579</v>
      </c>
      <c r="CJ49" s="82">
        <f>IF(CI49&gt;1, 1, 0)</f>
        <v>0</v>
      </c>
      <c r="CK49" s="71">
        <f>IF(N49&lt;=0,Q49, IF(N49&lt;=1,R49, IF(N49&lt;=2,S49, IF(N49&lt;=3,T49, IF(N49&lt;=4,U49,V49)))))</f>
        <v>10.72</v>
      </c>
      <c r="CL49" s="41">
        <f>IF(N49&lt;=0,AE49, IF(N49&lt;=1,AF49, IF(N49&lt;=2,AG49, IF(N49&lt;=3,AH49, IF(N49&lt;=4,AI49,AJ49)))))</f>
        <v>10.86</v>
      </c>
      <c r="CM49" s="70">
        <f>IF(N49&gt;=0,X49, IF(N49&gt;=-1,Y49, IF(N49&gt;=-2,Z49, IF(N49&gt;=-3,AA49, IF(N49&gt;=-4,AB49, AC49)))))</f>
        <v>11.52</v>
      </c>
      <c r="CN49" s="69">
        <f>IF(N49&gt;=0,AL49, IF(N49&gt;=-1,AM49, IF(N49&gt;=-2,AN49, IF(N49&gt;=-3,AO49, IF(N49&gt;=-4,AP49, AQ49)))))</f>
        <v>11.58</v>
      </c>
      <c r="CO49" s="54">
        <f>IF(C49&gt;0, IF(CI49 &gt;0, CK49, CM49), IF(CI49&gt;0, CL49, CN49))</f>
        <v>11.52</v>
      </c>
      <c r="CP49" s="1">
        <f>CI49/CO49</f>
        <v>-19.371447264805191</v>
      </c>
      <c r="CQ49" s="42">
        <f>CG49/CH49</f>
        <v>1.7568795634161327</v>
      </c>
      <c r="CR49" s="11">
        <f>BS49+CG49+CT49</f>
        <v>935</v>
      </c>
      <c r="CS49" s="47">
        <f>BT49+CH49+CU49</f>
        <v>677.34147482605488</v>
      </c>
      <c r="CT49" s="55">
        <v>0</v>
      </c>
      <c r="CU49" s="10">
        <f>BQ49*$D$174</f>
        <v>10.359514547419257</v>
      </c>
      <c r="CV49" s="30">
        <f>CU49-CT49</f>
        <v>10.359514547419257</v>
      </c>
      <c r="CW49" s="82">
        <f>IF(CV49&gt;0, 1, 0)</f>
        <v>1</v>
      </c>
      <c r="CX49" s="71">
        <f>IF(N49&lt;=0,R49, IF(N49&lt;=1,S49, IF(N49&lt;=2,T49, IF(N49&lt;=3,U49, V49))))</f>
        <v>10.82</v>
      </c>
      <c r="CY49" s="41">
        <f>IF(N49&lt;=0,AF49, IF(N49&lt;=1,AG49, IF(N49&lt;=2,AH49, IF(N49&lt;=3,AI49, AJ49))))</f>
        <v>10.91</v>
      </c>
      <c r="CZ49" s="70">
        <f>IF(N49&gt;=0,Y49, IF(N49&gt;=-1,Z49, IF(N49&gt;=-2,AA49, IF(N49&gt;=-3,AB49,  AC49))))</f>
        <v>11.39</v>
      </c>
      <c r="DA49" s="69">
        <f>IF(N49&gt;=0,AM49, IF(N49&gt;=-1,AN49, IF(N49&gt;=-2,AO49, IF(N49&gt;=-3,AP49, AQ49))))</f>
        <v>11.48</v>
      </c>
      <c r="DB49" s="54">
        <f>IF(C49&gt;0, IF(CV49 &gt;0, CX49, CZ49), IF(CV49&gt;0, CY49, DA49))</f>
        <v>10.82</v>
      </c>
      <c r="DC49" s="43">
        <f>CV49/DB49</f>
        <v>0.95744127055630845</v>
      </c>
      <c r="DD49" s="44">
        <v>0</v>
      </c>
      <c r="DE49" s="10">
        <f>BQ49*$DD$169</f>
        <v>6.2300552069115351</v>
      </c>
      <c r="DF49" s="30">
        <f>DE49-DD49</f>
        <v>6.2300552069115351</v>
      </c>
      <c r="DG49" s="34">
        <f>DF49*(DF49&lt;&gt;0)</f>
        <v>6.2300552069115351</v>
      </c>
      <c r="DH49" s="21">
        <f>DG49/$DG$166</f>
        <v>1.5839160991852007E-3</v>
      </c>
      <c r="DI49" s="79">
        <f>DH49 * $DF$166</f>
        <v>6.2300552069115351</v>
      </c>
      <c r="DJ49" s="81">
        <f>DB49</f>
        <v>10.82</v>
      </c>
      <c r="DK49" s="43">
        <f>DI49/DJ49</f>
        <v>0.5757906845574432</v>
      </c>
      <c r="DL49" s="16">
        <f>O49</f>
        <v>0</v>
      </c>
      <c r="DM49" s="53">
        <f>CR49+CT49</f>
        <v>935</v>
      </c>
      <c r="DN49">
        <f>E49/$E$166</f>
        <v>1.0171533268585726E-3</v>
      </c>
      <c r="DO49">
        <f>MAX(0,K49)</f>
        <v>0.29691734195421299</v>
      </c>
      <c r="DP49">
        <f>DO49/$DO$166</f>
        <v>3.1868967711596832E-3</v>
      </c>
      <c r="DQ49">
        <f>DN49*DP49*BF49</f>
        <v>3.241562653139915E-6</v>
      </c>
      <c r="DR49">
        <f>DQ49/$DQ$166</f>
        <v>8.7483963640055376E-4</v>
      </c>
      <c r="DS49" s="1">
        <f>$DS$168*DR49</f>
        <v>71.18941394797973</v>
      </c>
      <c r="DT49" s="55">
        <v>0</v>
      </c>
      <c r="DU49" s="1">
        <f>DS49-DT49</f>
        <v>71.18941394797973</v>
      </c>
      <c r="DV49">
        <f>DT49/DS49</f>
        <v>0</v>
      </c>
      <c r="DW49" s="86">
        <f>AR49</f>
        <v>11.26</v>
      </c>
    </row>
    <row r="50" spans="1:127" x14ac:dyDescent="0.2">
      <c r="A50" s="26" t="s">
        <v>160</v>
      </c>
      <c r="B50">
        <v>1</v>
      </c>
      <c r="C50">
        <v>1</v>
      </c>
      <c r="D50">
        <v>0.71154614462644805</v>
      </c>
      <c r="E50">
        <v>0.288453855373551</v>
      </c>
      <c r="F50">
        <v>0.60294117647058798</v>
      </c>
      <c r="G50">
        <v>0.72524028416213904</v>
      </c>
      <c r="H50">
        <v>0.23297116590054301</v>
      </c>
      <c r="I50">
        <v>0.41104753321154303</v>
      </c>
      <c r="J50">
        <v>0.49783278644530898</v>
      </c>
      <c r="K50">
        <v>0.94797236422700204</v>
      </c>
      <c r="L50">
        <v>1.2357111626395501</v>
      </c>
      <c r="M50">
        <f>HARMEAN(D50,F50, I50)</f>
        <v>0.54577849185178251</v>
      </c>
      <c r="N50">
        <f>MAX(MIN(0.6*TAN(3*(1-M50) - 1.5), 5), -5)</f>
        <v>-8.2923281625972317E-2</v>
      </c>
      <c r="O50" s="73">
        <v>0</v>
      </c>
      <c r="P50">
        <v>12.83</v>
      </c>
      <c r="Q50">
        <v>12.89</v>
      </c>
      <c r="R50">
        <v>12.92</v>
      </c>
      <c r="S50">
        <v>12.95</v>
      </c>
      <c r="T50">
        <v>12.99</v>
      </c>
      <c r="U50">
        <v>13.05</v>
      </c>
      <c r="V50">
        <v>13.35</v>
      </c>
      <c r="W50">
        <v>13.55</v>
      </c>
      <c r="X50">
        <v>13.46</v>
      </c>
      <c r="Y50">
        <v>13.37</v>
      </c>
      <c r="Z50">
        <v>13.34</v>
      </c>
      <c r="AA50">
        <v>13.32</v>
      </c>
      <c r="AB50">
        <v>13.28</v>
      </c>
      <c r="AC50">
        <v>13.17</v>
      </c>
      <c r="AD50">
        <v>12.5</v>
      </c>
      <c r="AE50">
        <v>12.66</v>
      </c>
      <c r="AF50">
        <v>12.85</v>
      </c>
      <c r="AG50">
        <v>12.94</v>
      </c>
      <c r="AH50">
        <v>13.03</v>
      </c>
      <c r="AI50">
        <v>13.12</v>
      </c>
      <c r="AJ50">
        <v>13.26</v>
      </c>
      <c r="AK50">
        <v>13.78</v>
      </c>
      <c r="AL50">
        <v>13.67</v>
      </c>
      <c r="AM50">
        <v>13.5</v>
      </c>
      <c r="AN50">
        <v>13.46</v>
      </c>
      <c r="AO50">
        <v>13.41</v>
      </c>
      <c r="AP50">
        <v>13.26</v>
      </c>
      <c r="AQ50">
        <v>13.07</v>
      </c>
      <c r="AR50">
        <v>13.18</v>
      </c>
      <c r="AS50" s="77">
        <f>0.5 * (D50-MAX($D$3:$D$165))/(MIN($D$3:$D$165)-MAX($D$3:$D$165)) + 0.75</f>
        <v>0.89448897795591176</v>
      </c>
      <c r="AT50" s="17">
        <f>AZ50^N50</f>
        <v>0.95044201329556399</v>
      </c>
      <c r="AU50" s="17">
        <f>(AT50+AV50)/2</f>
        <v>0.92776963594466455</v>
      </c>
      <c r="AV50" s="17">
        <f>BD50^N50</f>
        <v>0.905097258593765</v>
      </c>
      <c r="AW50" s="17">
        <f>PERCENTILE($K$2:$K$165, 0.05)</f>
        <v>0.10209699944022725</v>
      </c>
      <c r="AX50" s="17">
        <f>PERCENTILE($K$2:$K$165, 0.95)</f>
        <v>0.97531004798855347</v>
      </c>
      <c r="AY50" s="17">
        <f>MIN(MAX(K50,AW50), AX50)</f>
        <v>0.94797236422700204</v>
      </c>
      <c r="AZ50" s="17">
        <f>AY50-$AY$166+1</f>
        <v>1.8458753647867749</v>
      </c>
      <c r="BA50" s="17">
        <f>PERCENTILE($L$2:$L$165, 0.02)</f>
        <v>-1.0926211824473815</v>
      </c>
      <c r="BB50" s="17">
        <f>PERCENTILE($L$2:$L$165, 0.98)</f>
        <v>1.870769289934499</v>
      </c>
      <c r="BC50" s="17">
        <f>MIN(MAX(L50,BA50), BB50)</f>
        <v>1.2357111626395501</v>
      </c>
      <c r="BD50" s="17">
        <f>BC50-$BC$166 + 1</f>
        <v>3.3283323450869315</v>
      </c>
      <c r="BE50" s="1">
        <v>0</v>
      </c>
      <c r="BF50" s="49">
        <v>0</v>
      </c>
      <c r="BG50" s="49">
        <v>0</v>
      </c>
      <c r="BH50" s="16">
        <v>1</v>
      </c>
      <c r="BI50" s="12">
        <f>(AZ50^4)*AV50*BE50</f>
        <v>0</v>
      </c>
      <c r="BJ50" s="12">
        <f>(BD50^4) *AT50*BF50</f>
        <v>0</v>
      </c>
      <c r="BK50" s="12">
        <f>(BD50^4)*AU50*BG50*BH50</f>
        <v>0</v>
      </c>
      <c r="BL50" s="12">
        <f>MIN(BI50, 0.05*BI$166)</f>
        <v>0</v>
      </c>
      <c r="BM50" s="12">
        <f>MIN(BJ50, 0.05*BJ$166)</f>
        <v>0</v>
      </c>
      <c r="BN50" s="12">
        <f>MIN(BK50, 0.05*BK$166)</f>
        <v>0</v>
      </c>
      <c r="BO50" s="9">
        <f>BL50/$BL$166</f>
        <v>0</v>
      </c>
      <c r="BP50" s="9">
        <f>BM50/$BM$166</f>
        <v>0</v>
      </c>
      <c r="BQ50" s="45">
        <f>BN50/$BN$166</f>
        <v>0</v>
      </c>
      <c r="BR50" s="85">
        <f>N50</f>
        <v>-8.2923281625972317E-2</v>
      </c>
      <c r="BS50" s="55">
        <v>0</v>
      </c>
      <c r="BT50" s="10">
        <f>$D$172*BO50</f>
        <v>0</v>
      </c>
      <c r="BU50" s="14">
        <f>BT50-BS50</f>
        <v>0</v>
      </c>
      <c r="BV50" s="1">
        <f>IF(BU50&gt;1, 1, 0)</f>
        <v>0</v>
      </c>
      <c r="BW50" s="71">
        <f>IF(N50&lt;=0,P50, IF(N50&lt;=1,Q50, IF(N50&lt;=2,R50, IF(N50&lt;=3,S50, IF(N50&lt;=4,T50, IF(N50&lt;=5, U50, V50))))))</f>
        <v>12.83</v>
      </c>
      <c r="BX50" s="41">
        <f>IF(N50&lt;=0,AD50, IF(N50&lt;=1,AE50, IF(N50&lt;=2,AF50, IF(N50&lt;=3,AG50, IF(N50&lt;=4,AH50, IF(N50&lt;=5, AI50, AJ50))))))</f>
        <v>12.5</v>
      </c>
      <c r="BY50" s="70">
        <f>IF(N50&gt;=0,W50, IF(N50&gt;=-1,X50, IF(N50&gt;=-2,Y50, IF(N50&gt;=-3,Z50, IF(N50&gt;=-4,AA50, IF(N50&gt;=-5, AB50, AC50))))))</f>
        <v>13.46</v>
      </c>
      <c r="BZ50" s="69">
        <f>IF(N50&gt;=0,AK50, IF(N50&gt;=-1,AL50, IF(N50&gt;=-2,AM50, IF(N50&gt;=-3,AN50, IF(N50&gt;=-4,AO50, IF(N50&gt;=-5, AP50, AQ50))))))</f>
        <v>13.67</v>
      </c>
      <c r="CA50" s="54">
        <f>IF(C50&gt;0, IF(BU50 &gt;0, BW50, BY50), IF(BU50&gt;0, BX50, BZ50))</f>
        <v>13.46</v>
      </c>
      <c r="CB50" s="1">
        <f>BU50/CA50</f>
        <v>0</v>
      </c>
      <c r="CC50" s="42" t="e">
        <f>BS50/BT50</f>
        <v>#DIV/0!</v>
      </c>
      <c r="CD50" s="55">
        <v>0</v>
      </c>
      <c r="CE50" s="55">
        <v>26</v>
      </c>
      <c r="CF50" s="55">
        <v>0</v>
      </c>
      <c r="CG50" s="6">
        <f>SUM(CD50:CF50)</f>
        <v>26</v>
      </c>
      <c r="CH50" s="10">
        <f>BP50*$D$171</f>
        <v>0</v>
      </c>
      <c r="CI50" s="1">
        <f>CH50-CG50</f>
        <v>-26</v>
      </c>
      <c r="CJ50" s="82">
        <f>IF(CI50&gt;1, 1, 0)</f>
        <v>0</v>
      </c>
      <c r="CK50" s="71">
        <f>IF(N50&lt;=0,Q50, IF(N50&lt;=1,R50, IF(N50&lt;=2,S50, IF(N50&lt;=3,T50, IF(N50&lt;=4,U50,V50)))))</f>
        <v>12.89</v>
      </c>
      <c r="CL50" s="41">
        <f>IF(N50&lt;=0,AE50, IF(N50&lt;=1,AF50, IF(N50&lt;=2,AG50, IF(N50&lt;=3,AH50, IF(N50&lt;=4,AI50,AJ50)))))</f>
        <v>12.66</v>
      </c>
      <c r="CM50" s="70">
        <f>IF(N50&gt;=0,X50, IF(N50&gt;=-1,Y50, IF(N50&gt;=-2,Z50, IF(N50&gt;=-3,AA50, IF(N50&gt;=-4,AB50, AC50)))))</f>
        <v>13.37</v>
      </c>
      <c r="CN50" s="69">
        <f>IF(N50&gt;=0,AL50, IF(N50&gt;=-1,AM50, IF(N50&gt;=-2,AN50, IF(N50&gt;=-3,AO50, IF(N50&gt;=-4,AP50, AQ50)))))</f>
        <v>13.5</v>
      </c>
      <c r="CO50" s="54">
        <f>IF(C50&gt;0, IF(CI50 &gt;0, CK50, CM50), IF(CI50&gt;0, CL50, CN50))</f>
        <v>13.37</v>
      </c>
      <c r="CP50" s="1">
        <f>CI50/CO50</f>
        <v>-1.9446522064323113</v>
      </c>
      <c r="CQ50" s="42" t="e">
        <f>CG50/CH50</f>
        <v>#DIV/0!</v>
      </c>
      <c r="CR50" s="11">
        <f>BS50+CG50+CT50</f>
        <v>118</v>
      </c>
      <c r="CS50" s="47">
        <f>BT50+CH50+CU50</f>
        <v>0</v>
      </c>
      <c r="CT50" s="55">
        <v>92</v>
      </c>
      <c r="CU50" s="10">
        <f>BQ50*$D$174</f>
        <v>0</v>
      </c>
      <c r="CV50" s="30">
        <f>CU50-CT50</f>
        <v>-92</v>
      </c>
      <c r="CW50" s="82">
        <f>IF(CV50&gt;0, 1, 0)</f>
        <v>0</v>
      </c>
      <c r="CX50" s="71">
        <f>IF(N50&lt;=0,R50, IF(N50&lt;=1,S50, IF(N50&lt;=2,T50, IF(N50&lt;=3,U50, V50))))</f>
        <v>12.92</v>
      </c>
      <c r="CY50" s="41">
        <f>IF(N50&lt;=0,AF50, IF(N50&lt;=1,AG50, IF(N50&lt;=2,AH50, IF(N50&lt;=3,AI50, AJ50))))</f>
        <v>12.85</v>
      </c>
      <c r="CZ50" s="70">
        <f>IF(N50&gt;=0,Y50, IF(N50&gt;=-1,Z50, IF(N50&gt;=-2,AA50, IF(N50&gt;=-3,AB50,  AC50))))</f>
        <v>13.34</v>
      </c>
      <c r="DA50" s="69">
        <f>IF(N50&gt;=0,AM50, IF(N50&gt;=-1,AN50, IF(N50&gt;=-2,AO50, IF(N50&gt;=-3,AP50, AQ50))))</f>
        <v>13.46</v>
      </c>
      <c r="DB50" s="54">
        <f>IF(C50&gt;0, IF(CV50 &gt;0, CX50, CZ50), IF(CV50&gt;0, CY50, DA50))</f>
        <v>13.34</v>
      </c>
      <c r="DC50" s="43">
        <f>CV50/DB50</f>
        <v>-6.8965517241379315</v>
      </c>
      <c r="DD50" s="44">
        <v>0</v>
      </c>
      <c r="DE50" s="10">
        <f>BQ50*$DD$169</f>
        <v>0</v>
      </c>
      <c r="DF50" s="30">
        <f>DE50-DD50</f>
        <v>0</v>
      </c>
      <c r="DG50" s="34">
        <f>DF50*(DF50&lt;&gt;0)</f>
        <v>0</v>
      </c>
      <c r="DH50" s="21">
        <f>DG50/$DG$166</f>
        <v>0</v>
      </c>
      <c r="DI50" s="79">
        <f>DH50 * $DF$166</f>
        <v>0</v>
      </c>
      <c r="DJ50" s="81">
        <f>DB50</f>
        <v>13.34</v>
      </c>
      <c r="DK50" s="43">
        <f>DI50/DJ50</f>
        <v>0</v>
      </c>
      <c r="DL50" s="16">
        <f>O50</f>
        <v>0</v>
      </c>
      <c r="DM50" s="53">
        <f>CR50+CT50</f>
        <v>210</v>
      </c>
      <c r="DN50">
        <f>E50/$E$166</f>
        <v>5.3484702876789702E-3</v>
      </c>
      <c r="DO50">
        <f>MAX(0,K50)</f>
        <v>0.94797236422700204</v>
      </c>
      <c r="DP50">
        <f>DO50/$DO$166</f>
        <v>1.0174852188894782E-2</v>
      </c>
      <c r="DQ50">
        <f>DN50*DP50*BF50</f>
        <v>0</v>
      </c>
      <c r="DR50">
        <f>DQ50/$DQ$166</f>
        <v>0</v>
      </c>
      <c r="DS50" s="1">
        <f>$DS$168*DR50</f>
        <v>0</v>
      </c>
      <c r="DT50" s="55">
        <v>0</v>
      </c>
      <c r="DU50" s="1">
        <f>DS50-DT50</f>
        <v>0</v>
      </c>
      <c r="DV50" t="e">
        <f>DT50/DS50</f>
        <v>#DIV/0!</v>
      </c>
      <c r="DW50" s="86">
        <f>AR50</f>
        <v>13.18</v>
      </c>
    </row>
    <row r="51" spans="1:127" x14ac:dyDescent="0.2">
      <c r="A51" s="26" t="s">
        <v>259</v>
      </c>
      <c r="B51">
        <v>0</v>
      </c>
      <c r="C51">
        <v>0</v>
      </c>
      <c r="D51">
        <v>6.3923292049540503E-2</v>
      </c>
      <c r="E51">
        <v>0.93607670795045905</v>
      </c>
      <c r="F51">
        <v>0.191895113230035</v>
      </c>
      <c r="G51">
        <v>0.15879648976180499</v>
      </c>
      <c r="H51">
        <v>5.2653572921019597E-2</v>
      </c>
      <c r="I51">
        <v>9.1439611510959307E-2</v>
      </c>
      <c r="J51">
        <v>0.17663311188216199</v>
      </c>
      <c r="K51">
        <v>0.33104077402098198</v>
      </c>
      <c r="L51">
        <v>-0.24677976963491599</v>
      </c>
      <c r="M51">
        <f>HARMEAN(D51,F51, I51)</f>
        <v>9.4366004852024996E-2</v>
      </c>
      <c r="N51">
        <f>MAX(MIN(0.6*TAN(3*(1-M51) - 1.5), 5), -5)</f>
        <v>1.6240443193484215</v>
      </c>
      <c r="O51" s="73">
        <v>0</v>
      </c>
      <c r="P51">
        <v>5.57</v>
      </c>
      <c r="Q51">
        <v>5.62</v>
      </c>
      <c r="R51">
        <v>5.66</v>
      </c>
      <c r="S51">
        <v>5.69</v>
      </c>
      <c r="T51">
        <v>5.71</v>
      </c>
      <c r="U51">
        <v>5.73</v>
      </c>
      <c r="V51">
        <v>5.76</v>
      </c>
      <c r="W51">
        <v>5.86</v>
      </c>
      <c r="X51">
        <v>5.85</v>
      </c>
      <c r="Y51">
        <v>5.84</v>
      </c>
      <c r="Z51">
        <v>5.82</v>
      </c>
      <c r="AA51">
        <v>5.8</v>
      </c>
      <c r="AB51">
        <v>5.8</v>
      </c>
      <c r="AC51">
        <v>5.76</v>
      </c>
      <c r="AD51">
        <v>5.63</v>
      </c>
      <c r="AE51">
        <v>5.65</v>
      </c>
      <c r="AF51">
        <v>5.67</v>
      </c>
      <c r="AG51">
        <v>5.69</v>
      </c>
      <c r="AH51">
        <v>5.72</v>
      </c>
      <c r="AI51">
        <v>5.74</v>
      </c>
      <c r="AJ51">
        <v>5.8</v>
      </c>
      <c r="AK51">
        <v>5.92</v>
      </c>
      <c r="AL51">
        <v>5.87</v>
      </c>
      <c r="AM51">
        <v>5.86</v>
      </c>
      <c r="AN51">
        <v>5.84</v>
      </c>
      <c r="AO51">
        <v>5.82</v>
      </c>
      <c r="AP51">
        <v>5.79</v>
      </c>
      <c r="AQ51">
        <v>5.75</v>
      </c>
      <c r="AR51">
        <v>5.77</v>
      </c>
      <c r="AS51" s="77">
        <f>0.5 * (D51-MAX($D$3:$D$165))/(MIN($D$3:$D$165)-MAX($D$3:$D$165)) + 0.75</f>
        <v>1.2193386773547095</v>
      </c>
      <c r="AT51" s="17">
        <f>AZ51^N51</f>
        <v>1.3976677960733388</v>
      </c>
      <c r="AU51" s="17">
        <f>(AT51+AV51)/2</f>
        <v>2.0517830784900792</v>
      </c>
      <c r="AV51" s="17">
        <f>BD51^N51</f>
        <v>2.7058983609068195</v>
      </c>
      <c r="AW51" s="17">
        <f>PERCENTILE($K$2:$K$165, 0.05)</f>
        <v>0.10209699944022725</v>
      </c>
      <c r="AX51" s="17">
        <f>PERCENTILE($K$2:$K$165, 0.95)</f>
        <v>0.97531004798855347</v>
      </c>
      <c r="AY51" s="17">
        <f>MIN(MAX(K51,AW51), AX51)</f>
        <v>0.33104077402098198</v>
      </c>
      <c r="AZ51" s="17">
        <f>AY51-$AY$166+1</f>
        <v>1.2289437745807548</v>
      </c>
      <c r="BA51" s="17">
        <f>PERCENTILE($L$2:$L$165, 0.02)</f>
        <v>-1.0926211824473815</v>
      </c>
      <c r="BB51" s="17">
        <f>PERCENTILE($L$2:$L$165, 0.98)</f>
        <v>1.870769289934499</v>
      </c>
      <c r="BC51" s="17">
        <f>MIN(MAX(L51,BA51), BB51)</f>
        <v>-0.24677976963491599</v>
      </c>
      <c r="BD51" s="17">
        <f>BC51-$BC$166 + 1</f>
        <v>1.8458414128124656</v>
      </c>
      <c r="BE51" s="1">
        <v>0</v>
      </c>
      <c r="BF51" s="83">
        <v>0.21</v>
      </c>
      <c r="BG51" s="84">
        <v>0.41</v>
      </c>
      <c r="BH51" s="16">
        <v>1</v>
      </c>
      <c r="BI51" s="12">
        <f>(AZ51^4)*AV51*BE51</f>
        <v>0</v>
      </c>
      <c r="BJ51" s="12">
        <f>(BD51^4) *AT51*BF51</f>
        <v>3.4072248557732481</v>
      </c>
      <c r="BK51" s="12">
        <f>(BD51^4)*AU51*BG51*BH51</f>
        <v>9.7654630792265369</v>
      </c>
      <c r="BL51" s="12">
        <f>MIN(BI51, 0.05*BI$166)</f>
        <v>0</v>
      </c>
      <c r="BM51" s="12">
        <f>MIN(BJ51, 0.05*BJ$166)</f>
        <v>3.4072248557732481</v>
      </c>
      <c r="BN51" s="12">
        <f>MIN(BK51, 0.05*BK$166)</f>
        <v>9.7654630792265369</v>
      </c>
      <c r="BO51" s="9">
        <f>BL51/$BL$166</f>
        <v>0</v>
      </c>
      <c r="BP51" s="9">
        <f>BM51/$BM$166</f>
        <v>6.8830364646580995E-4</v>
      </c>
      <c r="BQ51" s="45">
        <f>BN51/$BN$166</f>
        <v>1.4445393512400938E-3</v>
      </c>
      <c r="BR51" s="85">
        <f>N51</f>
        <v>1.6240443193484215</v>
      </c>
      <c r="BS51" s="55">
        <v>0</v>
      </c>
      <c r="BT51" s="10">
        <f>$D$172*BO51</f>
        <v>0</v>
      </c>
      <c r="BU51" s="14">
        <f>BT51-BS51</f>
        <v>0</v>
      </c>
      <c r="BV51" s="1">
        <f>IF(BU51&gt;1, 1, 0)</f>
        <v>0</v>
      </c>
      <c r="BW51" s="71">
        <f>IF(N51&lt;=0,P51, IF(N51&lt;=1,Q51, IF(N51&lt;=2,R51, IF(N51&lt;=3,S51, IF(N51&lt;=4,T51, IF(N51&lt;=5, U51, V51))))))</f>
        <v>5.66</v>
      </c>
      <c r="BX51" s="41">
        <f>IF(N51&lt;=0,AD51, IF(N51&lt;=1,AE51, IF(N51&lt;=2,AF51, IF(N51&lt;=3,AG51, IF(N51&lt;=4,AH51, IF(N51&lt;=5, AI51, AJ51))))))</f>
        <v>5.67</v>
      </c>
      <c r="BY51" s="70">
        <f>IF(N51&gt;=0,W51, IF(N51&gt;=-1,X51, IF(N51&gt;=-2,Y51, IF(N51&gt;=-3,Z51, IF(N51&gt;=-4,AA51, IF(N51&gt;=-5, AB51, AC51))))))</f>
        <v>5.86</v>
      </c>
      <c r="BZ51" s="69">
        <f>IF(N51&gt;=0,AK51, IF(N51&gt;=-1,AL51, IF(N51&gt;=-2,AM51, IF(N51&gt;=-3,AN51, IF(N51&gt;=-4,AO51, IF(N51&gt;=-5, AP51, AQ51))))))</f>
        <v>5.92</v>
      </c>
      <c r="CA51" s="54">
        <f>IF(C51&gt;0, IF(BU51 &gt;0, BW51, BY51), IF(BU51&gt;0, BX51, BZ51))</f>
        <v>5.92</v>
      </c>
      <c r="CB51" s="1">
        <f>BU51/CA51</f>
        <v>0</v>
      </c>
      <c r="CC51" s="42" t="e">
        <f>BS51/BT51</f>
        <v>#DIV/0!</v>
      </c>
      <c r="CD51" s="55">
        <v>150</v>
      </c>
      <c r="CE51" s="55">
        <v>0</v>
      </c>
      <c r="CF51" s="55">
        <v>0</v>
      </c>
      <c r="CG51" s="6">
        <f>SUM(CD51:CF51)</f>
        <v>150</v>
      </c>
      <c r="CH51" s="10">
        <f>BP51*$D$171</f>
        <v>87.421159803305599</v>
      </c>
      <c r="CI51" s="1">
        <f>CH51-CG51</f>
        <v>-62.578840196694401</v>
      </c>
      <c r="CJ51" s="82">
        <f>IF(CI51&gt;1, 1, 0)</f>
        <v>0</v>
      </c>
      <c r="CK51" s="71">
        <f>IF(N51&lt;=0,Q51, IF(N51&lt;=1,R51, IF(N51&lt;=2,S51, IF(N51&lt;=3,T51, IF(N51&lt;=4,U51,V51)))))</f>
        <v>5.69</v>
      </c>
      <c r="CL51" s="41">
        <f>IF(N51&lt;=0,AE51, IF(N51&lt;=1,AF51, IF(N51&lt;=2,AG51, IF(N51&lt;=3,AH51, IF(N51&lt;=4,AI51,AJ51)))))</f>
        <v>5.69</v>
      </c>
      <c r="CM51" s="70">
        <f>IF(N51&gt;=0,X51, IF(N51&gt;=-1,Y51, IF(N51&gt;=-2,Z51, IF(N51&gt;=-3,AA51, IF(N51&gt;=-4,AB51, AC51)))))</f>
        <v>5.85</v>
      </c>
      <c r="CN51" s="69">
        <f>IF(N51&gt;=0,AL51, IF(N51&gt;=-1,AM51, IF(N51&gt;=-2,AN51, IF(N51&gt;=-3,AO51, IF(N51&gt;=-4,AP51, AQ51)))))</f>
        <v>5.87</v>
      </c>
      <c r="CO51" s="54">
        <f>IF(C51&gt;0, IF(CI51 &gt;0, CK51, CM51), IF(CI51&gt;0, CL51, CN51))</f>
        <v>5.87</v>
      </c>
      <c r="CP51" s="1">
        <f>CI51/CO51</f>
        <v>-10.660790493474344</v>
      </c>
      <c r="CQ51" s="42">
        <f>CG51/CH51</f>
        <v>1.7158317315566907</v>
      </c>
      <c r="CR51" s="11">
        <f>BS51+CG51+CT51</f>
        <v>537</v>
      </c>
      <c r="CS51" s="47">
        <f>BT51+CH51+CU51</f>
        <v>96.869088535887755</v>
      </c>
      <c r="CT51" s="55">
        <v>387</v>
      </c>
      <c r="CU51" s="10">
        <f>BQ51*$D$174</f>
        <v>9.447928732582163</v>
      </c>
      <c r="CV51" s="30">
        <f>CU51-CT51</f>
        <v>-377.55207126741783</v>
      </c>
      <c r="CW51" s="82">
        <f>IF(CV51&gt;0, 1, 0)</f>
        <v>0</v>
      </c>
      <c r="CX51" s="71">
        <f>IF(N51&lt;=0,R51, IF(N51&lt;=1,S51, IF(N51&lt;=2,T51, IF(N51&lt;=3,U51, V51))))</f>
        <v>5.71</v>
      </c>
      <c r="CY51" s="41">
        <f>IF(N51&lt;=0,AF51, IF(N51&lt;=1,AG51, IF(N51&lt;=2,AH51, IF(N51&lt;=3,AI51, AJ51))))</f>
        <v>5.72</v>
      </c>
      <c r="CZ51" s="70">
        <f>IF(N51&gt;=0,Y51, IF(N51&gt;=-1,Z51, IF(N51&gt;=-2,AA51, IF(N51&gt;=-3,AB51,  AC51))))</f>
        <v>5.84</v>
      </c>
      <c r="DA51" s="69">
        <f>IF(N51&gt;=0,AM51, IF(N51&gt;=-1,AN51, IF(N51&gt;=-2,AO51, IF(N51&gt;=-3,AP51, AQ51))))</f>
        <v>5.86</v>
      </c>
      <c r="DB51" s="54">
        <f>IF(C51&gt;0, IF(CV51 &gt;0, CX51, CZ51), IF(CV51&gt;0, CY51, DA51))</f>
        <v>5.86</v>
      </c>
      <c r="DC51" s="43">
        <f>CV51/DB51</f>
        <v>-64.42868110365491</v>
      </c>
      <c r="DD51" s="44">
        <v>0</v>
      </c>
      <c r="DE51" s="10">
        <f>BQ51*$DD$169</f>
        <v>5.6818412991770906</v>
      </c>
      <c r="DF51" s="30">
        <f>DE51-DD51</f>
        <v>5.6818412991770906</v>
      </c>
      <c r="DG51" s="34">
        <f>DF51*(DF51&lt;&gt;0)</f>
        <v>5.6818412991770906</v>
      </c>
      <c r="DH51" s="21">
        <f>DG51/$DG$166</f>
        <v>1.4445393512400927E-3</v>
      </c>
      <c r="DI51" s="79">
        <f>DH51 * $DF$166</f>
        <v>5.6818412991770906</v>
      </c>
      <c r="DJ51" s="81">
        <f>DB51</f>
        <v>5.86</v>
      </c>
      <c r="DK51" s="43">
        <f>DI51/DJ51</f>
        <v>0.96959749132714856</v>
      </c>
      <c r="DL51" s="16">
        <f>O51</f>
        <v>0</v>
      </c>
      <c r="DM51" s="53">
        <f>CR51+CT51</f>
        <v>924</v>
      </c>
      <c r="DN51">
        <f>E51/$E$166</f>
        <v>1.7356600947412541E-2</v>
      </c>
      <c r="DO51">
        <f>MAX(0,K51)</f>
        <v>0.33104077402098198</v>
      </c>
      <c r="DP51">
        <f>DO51/$DO$166</f>
        <v>3.5531530994655008E-3</v>
      </c>
      <c r="DQ51">
        <f>DN51*DP51*BF51</f>
        <v>1.2950838695021791E-5</v>
      </c>
      <c r="DR51">
        <f>DQ51/$DQ$166</f>
        <v>3.4951991454061381E-3</v>
      </c>
      <c r="DS51" s="1">
        <f>$DS$168*DR51</f>
        <v>284.41918774587549</v>
      </c>
      <c r="DT51" s="55">
        <v>721</v>
      </c>
      <c r="DU51" s="1">
        <f>DS51-DT51</f>
        <v>-436.58081225412451</v>
      </c>
      <c r="DV51">
        <f>DT51/DS51</f>
        <v>2.5349907146356219</v>
      </c>
      <c r="DW51" s="86">
        <f>AR51</f>
        <v>5.77</v>
      </c>
    </row>
    <row r="52" spans="1:127" x14ac:dyDescent="0.2">
      <c r="A52" s="26" t="s">
        <v>236</v>
      </c>
      <c r="B52">
        <v>0</v>
      </c>
      <c r="C52">
        <v>0</v>
      </c>
      <c r="D52">
        <v>0.15900918897323199</v>
      </c>
      <c r="E52">
        <v>0.84099081102676698</v>
      </c>
      <c r="F52">
        <v>0.62460191082802496</v>
      </c>
      <c r="G52">
        <v>0.25616381111575398</v>
      </c>
      <c r="H52">
        <v>0.18637693272043401</v>
      </c>
      <c r="I52">
        <v>0.21850177434000601</v>
      </c>
      <c r="J52">
        <v>0.369427429642253</v>
      </c>
      <c r="K52">
        <v>0.71236640681482999</v>
      </c>
      <c r="L52">
        <v>0.87651788851804102</v>
      </c>
      <c r="M52">
        <f>HARMEAN(D52,F52, I52)</f>
        <v>0.24064326146842996</v>
      </c>
      <c r="N52">
        <f>MAX(MIN(0.6*TAN(3*(1-M52) - 1.5), 5), -5)</f>
        <v>0.59127027732961646</v>
      </c>
      <c r="O52" s="73">
        <v>0</v>
      </c>
      <c r="P52">
        <v>2.38</v>
      </c>
      <c r="Q52">
        <v>2.39</v>
      </c>
      <c r="R52">
        <v>2.41</v>
      </c>
      <c r="S52">
        <v>2.42</v>
      </c>
      <c r="T52">
        <v>2.4300000000000002</v>
      </c>
      <c r="U52">
        <v>2.4300000000000002</v>
      </c>
      <c r="V52">
        <v>2.48</v>
      </c>
      <c r="W52">
        <v>2.5299999999999998</v>
      </c>
      <c r="X52">
        <v>2.5099999999999998</v>
      </c>
      <c r="Y52">
        <v>2.5</v>
      </c>
      <c r="Z52">
        <v>2.5</v>
      </c>
      <c r="AA52">
        <v>2.48</v>
      </c>
      <c r="AB52">
        <v>2.46</v>
      </c>
      <c r="AC52">
        <v>2.4500000000000002</v>
      </c>
      <c r="AD52">
        <v>2.42</v>
      </c>
      <c r="AE52">
        <v>2.4300000000000002</v>
      </c>
      <c r="AF52">
        <v>2.44</v>
      </c>
      <c r="AG52">
        <v>2.4500000000000002</v>
      </c>
      <c r="AH52">
        <v>2.46</v>
      </c>
      <c r="AI52">
        <v>2.48</v>
      </c>
      <c r="AJ52">
        <v>2.4900000000000002</v>
      </c>
      <c r="AK52">
        <v>2.56</v>
      </c>
      <c r="AL52">
        <v>2.5499999999999998</v>
      </c>
      <c r="AM52">
        <v>2.5499999999999998</v>
      </c>
      <c r="AN52">
        <v>2.5299999999999998</v>
      </c>
      <c r="AO52">
        <v>2.52</v>
      </c>
      <c r="AP52">
        <v>2.4900000000000002</v>
      </c>
      <c r="AQ52">
        <v>2.48</v>
      </c>
      <c r="AR52">
        <v>2.4700000000000002</v>
      </c>
      <c r="AS52" s="77">
        <f>0.5 * (D52-MAX($D$3:$D$165))/(MIN($D$3:$D$165)-MAX($D$3:$D$165)) + 0.75</f>
        <v>1.1716432865731463</v>
      </c>
      <c r="AT52" s="17">
        <f>AZ52^N52</f>
        <v>1.3253572507426556</v>
      </c>
      <c r="AU52" s="17">
        <f>(AT52+AV52)/2</f>
        <v>1.6142084268585042</v>
      </c>
      <c r="AV52" s="17">
        <f>BD52^N52</f>
        <v>1.9030596029743529</v>
      </c>
      <c r="AW52" s="17">
        <f>PERCENTILE($K$2:$K$165, 0.05)</f>
        <v>0.10209699944022725</v>
      </c>
      <c r="AX52" s="17">
        <f>PERCENTILE($K$2:$K$165, 0.95)</f>
        <v>0.97531004798855347</v>
      </c>
      <c r="AY52" s="17">
        <f>MIN(MAX(K52,AW52), AX52)</f>
        <v>0.71236640681482999</v>
      </c>
      <c r="AZ52" s="17">
        <f>AY52-$AY$166+1</f>
        <v>1.6102694073746027</v>
      </c>
      <c r="BA52" s="17">
        <f>PERCENTILE($L$2:$L$165, 0.02)</f>
        <v>-1.0926211824473815</v>
      </c>
      <c r="BB52" s="17">
        <f>PERCENTILE($L$2:$L$165, 0.98)</f>
        <v>1.870769289934499</v>
      </c>
      <c r="BC52" s="17">
        <f>MIN(MAX(L52,BA52), BB52)</f>
        <v>0.87651788851804102</v>
      </c>
      <c r="BD52" s="17">
        <f>BC52-$BC$166 + 1</f>
        <v>2.9691390709654226</v>
      </c>
      <c r="BE52" s="1">
        <v>0</v>
      </c>
      <c r="BF52" s="49">
        <v>0</v>
      </c>
      <c r="BG52" s="49">
        <v>0</v>
      </c>
      <c r="BH52" s="16">
        <v>1</v>
      </c>
      <c r="BI52" s="12">
        <f>(AZ52^4)*AV52*BE52</f>
        <v>0</v>
      </c>
      <c r="BJ52" s="12">
        <f>(BD52^4) *AT52*BF52</f>
        <v>0</v>
      </c>
      <c r="BK52" s="12">
        <f>(BD52^4)*AU52*BG52*BH52</f>
        <v>0</v>
      </c>
      <c r="BL52" s="12">
        <f>MIN(BI52, 0.05*BI$166)</f>
        <v>0</v>
      </c>
      <c r="BM52" s="12">
        <f>MIN(BJ52, 0.05*BJ$166)</f>
        <v>0</v>
      </c>
      <c r="BN52" s="12">
        <f>MIN(BK52, 0.05*BK$166)</f>
        <v>0</v>
      </c>
      <c r="BO52" s="9">
        <f>BL52/$BL$166</f>
        <v>0</v>
      </c>
      <c r="BP52" s="9">
        <f>BM52/$BM$166</f>
        <v>0</v>
      </c>
      <c r="BQ52" s="45">
        <f>BN52/$BN$166</f>
        <v>0</v>
      </c>
      <c r="BR52" s="85">
        <f>N52</f>
        <v>0.59127027732961646</v>
      </c>
      <c r="BS52" s="55">
        <v>0</v>
      </c>
      <c r="BT52" s="10">
        <f>$D$172*BO52</f>
        <v>0</v>
      </c>
      <c r="BU52" s="14">
        <f>BT52-BS52</f>
        <v>0</v>
      </c>
      <c r="BV52" s="1">
        <f>IF(BU52&gt;1, 1, 0)</f>
        <v>0</v>
      </c>
      <c r="BW52" s="71">
        <f>IF(N52&lt;=0,P52, IF(N52&lt;=1,Q52, IF(N52&lt;=2,R52, IF(N52&lt;=3,S52, IF(N52&lt;=4,T52, IF(N52&lt;=5, U52, V52))))))</f>
        <v>2.39</v>
      </c>
      <c r="BX52" s="41">
        <f>IF(N52&lt;=0,AD52, IF(N52&lt;=1,AE52, IF(N52&lt;=2,AF52, IF(N52&lt;=3,AG52, IF(N52&lt;=4,AH52, IF(N52&lt;=5, AI52, AJ52))))))</f>
        <v>2.4300000000000002</v>
      </c>
      <c r="BY52" s="70">
        <f>IF(N52&gt;=0,W52, IF(N52&gt;=-1,X52, IF(N52&gt;=-2,Y52, IF(N52&gt;=-3,Z52, IF(N52&gt;=-4,AA52, IF(N52&gt;=-5, AB52, AC52))))))</f>
        <v>2.5299999999999998</v>
      </c>
      <c r="BZ52" s="69">
        <f>IF(N52&gt;=0,AK52, IF(N52&gt;=-1,AL52, IF(N52&gt;=-2,AM52, IF(N52&gt;=-3,AN52, IF(N52&gt;=-4,AO52, IF(N52&gt;=-5, AP52, AQ52))))))</f>
        <v>2.56</v>
      </c>
      <c r="CA52" s="54">
        <f>IF(C52&gt;0, IF(BU52 &gt;0, BW52, BY52), IF(BU52&gt;0, BX52, BZ52))</f>
        <v>2.56</v>
      </c>
      <c r="CB52" s="1">
        <f>BU52/CA52</f>
        <v>0</v>
      </c>
      <c r="CC52" s="42" t="e">
        <f>BS52/BT52</f>
        <v>#DIV/0!</v>
      </c>
      <c r="CD52" s="55">
        <v>652</v>
      </c>
      <c r="CE52" s="55">
        <v>0</v>
      </c>
      <c r="CF52" s="55">
        <v>0</v>
      </c>
      <c r="CG52" s="6">
        <f>SUM(CD52:CF52)</f>
        <v>652</v>
      </c>
      <c r="CH52" s="10">
        <f>BP52*$D$171</f>
        <v>0</v>
      </c>
      <c r="CI52" s="1">
        <f>CH52-CG52</f>
        <v>-652</v>
      </c>
      <c r="CJ52" s="82">
        <f>IF(CI52&gt;1, 1, 0)</f>
        <v>0</v>
      </c>
      <c r="CK52" s="71">
        <f>IF(N52&lt;=0,Q52, IF(N52&lt;=1,R52, IF(N52&lt;=2,S52, IF(N52&lt;=3,T52, IF(N52&lt;=4,U52,V52)))))</f>
        <v>2.41</v>
      </c>
      <c r="CL52" s="41">
        <f>IF(N52&lt;=0,AE52, IF(N52&lt;=1,AF52, IF(N52&lt;=2,AG52, IF(N52&lt;=3,AH52, IF(N52&lt;=4,AI52,AJ52)))))</f>
        <v>2.44</v>
      </c>
      <c r="CM52" s="70">
        <f>IF(N52&gt;=0,X52, IF(N52&gt;=-1,Y52, IF(N52&gt;=-2,Z52, IF(N52&gt;=-3,AA52, IF(N52&gt;=-4,AB52, AC52)))))</f>
        <v>2.5099999999999998</v>
      </c>
      <c r="CN52" s="69">
        <f>IF(N52&gt;=0,AL52, IF(N52&gt;=-1,AM52, IF(N52&gt;=-2,AN52, IF(N52&gt;=-3,AO52, IF(N52&gt;=-4,AP52, AQ52)))))</f>
        <v>2.5499999999999998</v>
      </c>
      <c r="CO52" s="54">
        <f>IF(C52&gt;0, IF(CI52 &gt;0, CK52, CM52), IF(CI52&gt;0, CL52, CN52))</f>
        <v>2.5499999999999998</v>
      </c>
      <c r="CP52" s="1">
        <f>CI52/CO52</f>
        <v>-255.68627450980395</v>
      </c>
      <c r="CQ52" s="42" t="e">
        <f>CG52/CH52</f>
        <v>#DIV/0!</v>
      </c>
      <c r="CR52" s="11">
        <f>BS52+CG52+CT52</f>
        <v>731</v>
      </c>
      <c r="CS52" s="47">
        <f>BT52+CH52+CU52</f>
        <v>0</v>
      </c>
      <c r="CT52" s="55">
        <v>79</v>
      </c>
      <c r="CU52" s="10">
        <f>BQ52*$D$174</f>
        <v>0</v>
      </c>
      <c r="CV52" s="30">
        <f>CU52-CT52</f>
        <v>-79</v>
      </c>
      <c r="CW52" s="82">
        <f>IF(CV52&gt;0, 1, 0)</f>
        <v>0</v>
      </c>
      <c r="CX52" s="71">
        <f>IF(N52&lt;=0,R52, IF(N52&lt;=1,S52, IF(N52&lt;=2,T52, IF(N52&lt;=3,U52, V52))))</f>
        <v>2.42</v>
      </c>
      <c r="CY52" s="41">
        <f>IF(N52&lt;=0,AF52, IF(N52&lt;=1,AG52, IF(N52&lt;=2,AH52, IF(N52&lt;=3,AI52, AJ52))))</f>
        <v>2.4500000000000002</v>
      </c>
      <c r="CZ52" s="70">
        <f>IF(N52&gt;=0,Y52, IF(N52&gt;=-1,Z52, IF(N52&gt;=-2,AA52, IF(N52&gt;=-3,AB52,  AC52))))</f>
        <v>2.5</v>
      </c>
      <c r="DA52" s="69">
        <f>IF(N52&gt;=0,AM52, IF(N52&gt;=-1,AN52, IF(N52&gt;=-2,AO52, IF(N52&gt;=-3,AP52, AQ52))))</f>
        <v>2.5499999999999998</v>
      </c>
      <c r="DB52" s="54">
        <f>IF(C52&gt;0, IF(CV52 &gt;0, CX52, CZ52), IF(CV52&gt;0, CY52, DA52))</f>
        <v>2.5499999999999998</v>
      </c>
      <c r="DC52" s="43">
        <f>CV52/DB52</f>
        <v>-30.980392156862749</v>
      </c>
      <c r="DD52" s="44">
        <v>0</v>
      </c>
      <c r="DE52" s="10">
        <f>BQ52*$DD$169</f>
        <v>0</v>
      </c>
      <c r="DF52" s="30">
        <f>DE52-DD52</f>
        <v>0</v>
      </c>
      <c r="DG52" s="34">
        <f>DF52*(DF52&lt;&gt;0)</f>
        <v>0</v>
      </c>
      <c r="DH52" s="21">
        <f>DG52/$DG$166</f>
        <v>0</v>
      </c>
      <c r="DI52" s="79">
        <f>DH52 * $DF$166</f>
        <v>0</v>
      </c>
      <c r="DJ52" s="81">
        <f>DB52</f>
        <v>2.5499999999999998</v>
      </c>
      <c r="DK52" s="43">
        <f>DI52/DJ52</f>
        <v>0</v>
      </c>
      <c r="DL52" s="16">
        <f>O52</f>
        <v>0</v>
      </c>
      <c r="DM52" s="53">
        <f>CR52+CT52</f>
        <v>810</v>
      </c>
      <c r="DN52">
        <f>E52/$E$166</f>
        <v>1.5593531794410318E-2</v>
      </c>
      <c r="DO52">
        <f>MAX(0,K52)</f>
        <v>0.71236640681482999</v>
      </c>
      <c r="DP52">
        <f>DO52/$DO$166</f>
        <v>7.6460276345559361E-3</v>
      </c>
      <c r="DQ52">
        <f>DN52*DP52*BF52</f>
        <v>0</v>
      </c>
      <c r="DR52">
        <f>DQ52/$DQ$166</f>
        <v>0</v>
      </c>
      <c r="DS52" s="1">
        <f>$DS$168*DR52</f>
        <v>0</v>
      </c>
      <c r="DT52" s="55">
        <v>0</v>
      </c>
      <c r="DU52" s="1">
        <f>DS52-DT52</f>
        <v>0</v>
      </c>
      <c r="DV52" t="e">
        <f>DT52/DS52</f>
        <v>#DIV/0!</v>
      </c>
      <c r="DW52" s="86">
        <f>AR52</f>
        <v>2.4700000000000002</v>
      </c>
    </row>
    <row r="53" spans="1:127" x14ac:dyDescent="0.2">
      <c r="A53" s="26" t="s">
        <v>76</v>
      </c>
      <c r="B53">
        <v>1</v>
      </c>
      <c r="C53">
        <v>1</v>
      </c>
      <c r="D53">
        <v>0.87346311475409799</v>
      </c>
      <c r="E53">
        <v>0.12653688524590101</v>
      </c>
      <c r="F53">
        <v>0.87589013224821899</v>
      </c>
      <c r="G53">
        <v>0.90282301845819701</v>
      </c>
      <c r="H53">
        <v>0.69326818675352797</v>
      </c>
      <c r="I53">
        <v>0.79113745769358002</v>
      </c>
      <c r="J53">
        <v>0.67307267130807802</v>
      </c>
      <c r="K53">
        <v>0.63754047784960299</v>
      </c>
      <c r="L53">
        <v>-0.44913755874354999</v>
      </c>
      <c r="M53">
        <f>HARMEAN(D53,F53, I53)</f>
        <v>0.84493556932813085</v>
      </c>
      <c r="N53">
        <f>MAX(MIN(0.6*TAN(3*(1-M53) - 1.5), 5), -5)</f>
        <v>-1.010115817265625</v>
      </c>
      <c r="O53" s="73">
        <v>0</v>
      </c>
      <c r="P53">
        <v>143.11000000000001</v>
      </c>
      <c r="Q53">
        <v>143.79</v>
      </c>
      <c r="R53">
        <v>144.51</v>
      </c>
      <c r="S53">
        <v>145.36000000000001</v>
      </c>
      <c r="T53">
        <v>145.9</v>
      </c>
      <c r="U53">
        <v>147.07</v>
      </c>
      <c r="V53">
        <v>148.49</v>
      </c>
      <c r="W53">
        <v>152.53</v>
      </c>
      <c r="X53">
        <v>151.25</v>
      </c>
      <c r="Y53">
        <v>150.72999999999999</v>
      </c>
      <c r="Z53">
        <v>149.86000000000001</v>
      </c>
      <c r="AA53">
        <v>148.86000000000001</v>
      </c>
      <c r="AB53">
        <v>147.41999999999999</v>
      </c>
      <c r="AC53">
        <v>144.46</v>
      </c>
      <c r="AD53">
        <v>143.56</v>
      </c>
      <c r="AE53">
        <v>144.51</v>
      </c>
      <c r="AF53">
        <v>145.4</v>
      </c>
      <c r="AG53">
        <v>146.24</v>
      </c>
      <c r="AH53">
        <v>147.5</v>
      </c>
      <c r="AI53">
        <v>148.13999999999999</v>
      </c>
      <c r="AJ53">
        <v>150.59</v>
      </c>
      <c r="AK53">
        <v>152.37</v>
      </c>
      <c r="AL53">
        <v>152.01</v>
      </c>
      <c r="AM53">
        <v>151.26</v>
      </c>
      <c r="AN53">
        <v>150.63</v>
      </c>
      <c r="AO53">
        <v>149.12</v>
      </c>
      <c r="AP53">
        <v>147.99</v>
      </c>
      <c r="AQ53">
        <v>146.4</v>
      </c>
      <c r="AR53">
        <v>147.5</v>
      </c>
      <c r="AS53" s="77">
        <f>0.5 * (D53-MAX($D$3:$D$165))/(MIN($D$3:$D$165)-MAX($D$3:$D$165)) + 0.75</f>
        <v>0.81327090656723289</v>
      </c>
      <c r="AT53" s="17">
        <f>AZ53^N53</f>
        <v>0.64845860608824601</v>
      </c>
      <c r="AU53" s="17">
        <f>(AT53+AV53)/2</f>
        <v>0.62693596584282174</v>
      </c>
      <c r="AV53" s="17">
        <f>BD53^N53</f>
        <v>0.60541332559739747</v>
      </c>
      <c r="AW53" s="17">
        <f>PERCENTILE($K$2:$K$165, 0.05)</f>
        <v>0.10209699944022725</v>
      </c>
      <c r="AX53" s="17">
        <f>PERCENTILE($K$2:$K$165, 0.95)</f>
        <v>0.97531004798855347</v>
      </c>
      <c r="AY53" s="17">
        <f>MIN(MAX(K53,AW53), AX53)</f>
        <v>0.63754047784960299</v>
      </c>
      <c r="AZ53" s="17">
        <f>AY53-$AY$166+1</f>
        <v>1.5354434784093758</v>
      </c>
      <c r="BA53" s="17">
        <f>PERCENTILE($L$2:$L$165, 0.02)</f>
        <v>-1.0926211824473815</v>
      </c>
      <c r="BB53" s="17">
        <f>PERCENTILE($L$2:$L$165, 0.98)</f>
        <v>1.870769289934499</v>
      </c>
      <c r="BC53" s="17">
        <f>MIN(MAX(L53,BA53), BB53)</f>
        <v>-0.44913755874354999</v>
      </c>
      <c r="BD53" s="17">
        <f>BC53-$BC$166 + 1</f>
        <v>1.6434836237038315</v>
      </c>
      <c r="BE53" s="1">
        <v>1</v>
      </c>
      <c r="BF53" s="15">
        <v>1</v>
      </c>
      <c r="BG53" s="15">
        <v>1</v>
      </c>
      <c r="BH53" s="16">
        <v>1</v>
      </c>
      <c r="BI53" s="12">
        <f>(AZ53^4)*AV53*BE53</f>
        <v>3.3650173863526551</v>
      </c>
      <c r="BJ53" s="12">
        <f>(BD53^4) *AT53*BF53</f>
        <v>4.7309001533531809</v>
      </c>
      <c r="BK53" s="12">
        <f>(BD53^4)*AU53*BG53*BH53</f>
        <v>4.5738793950786176</v>
      </c>
      <c r="BL53" s="12">
        <f>MIN(BI53, 0.05*BI$166)</f>
        <v>3.3650173863526551</v>
      </c>
      <c r="BM53" s="12">
        <f>MIN(BJ53, 0.05*BJ$166)</f>
        <v>4.7309001533531809</v>
      </c>
      <c r="BN53" s="12">
        <f>MIN(BK53, 0.05*BK$166)</f>
        <v>4.5738793950786176</v>
      </c>
      <c r="BO53" s="9">
        <f>BL53/$BL$166</f>
        <v>8.232576050766157E-3</v>
      </c>
      <c r="BP53" s="9">
        <f>BM53/$BM$166</f>
        <v>9.5570323781277362E-4</v>
      </c>
      <c r="BQ53" s="45">
        <f>BN53/$BN$166</f>
        <v>6.7658325267465043E-4</v>
      </c>
      <c r="BR53" s="85">
        <f>N53</f>
        <v>-1.010115817265625</v>
      </c>
      <c r="BS53" s="55">
        <v>1770</v>
      </c>
      <c r="BT53" s="10">
        <f>$D$172*BO53</f>
        <v>754.27424885321398</v>
      </c>
      <c r="BU53" s="14">
        <f>BT53-BS53</f>
        <v>-1015.725751146786</v>
      </c>
      <c r="BV53" s="1">
        <f>IF(BU53&gt;1, 1, 0)</f>
        <v>0</v>
      </c>
      <c r="BW53" s="71">
        <f>IF(N53&lt;=0,P53, IF(N53&lt;=1,Q53, IF(N53&lt;=2,R53, IF(N53&lt;=3,S53, IF(N53&lt;=4,T53, IF(N53&lt;=5, U53, V53))))))</f>
        <v>143.11000000000001</v>
      </c>
      <c r="BX53" s="41">
        <f>IF(N53&lt;=0,AD53, IF(N53&lt;=1,AE53, IF(N53&lt;=2,AF53, IF(N53&lt;=3,AG53, IF(N53&lt;=4,AH53, IF(N53&lt;=5, AI53, AJ53))))))</f>
        <v>143.56</v>
      </c>
      <c r="BY53" s="70">
        <f>IF(N53&gt;=0,W53, IF(N53&gt;=-1,X53, IF(N53&gt;=-2,Y53, IF(N53&gt;=-3,Z53, IF(N53&gt;=-4,AA53, IF(N53&gt;=-5, AB53, AC53))))))</f>
        <v>150.72999999999999</v>
      </c>
      <c r="BZ53" s="69">
        <f>IF(N53&gt;=0,AK53, IF(N53&gt;=-1,AL53, IF(N53&gt;=-2,AM53, IF(N53&gt;=-3,AN53, IF(N53&gt;=-4,AO53, IF(N53&gt;=-5, AP53, AQ53))))))</f>
        <v>151.26</v>
      </c>
      <c r="CA53" s="54">
        <f>IF(C53&gt;0, IF(BU53 &gt;0, BW53, BY53), IF(BU53&gt;0, BX53, BZ53))</f>
        <v>150.72999999999999</v>
      </c>
      <c r="CB53" s="1">
        <f>BU53/CA53</f>
        <v>-6.7387099525428651</v>
      </c>
      <c r="CC53" s="42">
        <f>BS53/BT53</f>
        <v>2.3466265787160023</v>
      </c>
      <c r="CD53" s="55">
        <v>0</v>
      </c>
      <c r="CE53" s="55">
        <v>1032</v>
      </c>
      <c r="CF53" s="55">
        <v>0</v>
      </c>
      <c r="CG53" s="6">
        <f>SUM(CD53:CF53)</f>
        <v>1032</v>
      </c>
      <c r="CH53" s="10">
        <f>BP53*$D$171</f>
        <v>121.38347066205345</v>
      </c>
      <c r="CI53" s="1">
        <f>CH53-CG53</f>
        <v>-910.61652933794653</v>
      </c>
      <c r="CJ53" s="82">
        <f>IF(CI53&gt;1, 1, 0)</f>
        <v>0</v>
      </c>
      <c r="CK53" s="71">
        <f>IF(N53&lt;=0,Q53, IF(N53&lt;=1,R53, IF(N53&lt;=2,S53, IF(N53&lt;=3,T53, IF(N53&lt;=4,U53,V53)))))</f>
        <v>143.79</v>
      </c>
      <c r="CL53" s="41">
        <f>IF(N53&lt;=0,AE53, IF(N53&lt;=1,AF53, IF(N53&lt;=2,AG53, IF(N53&lt;=3,AH53, IF(N53&lt;=4,AI53,AJ53)))))</f>
        <v>144.51</v>
      </c>
      <c r="CM53" s="70">
        <f>IF(N53&gt;=0,X53, IF(N53&gt;=-1,Y53, IF(N53&gt;=-2,Z53, IF(N53&gt;=-3,AA53, IF(N53&gt;=-4,AB53, AC53)))))</f>
        <v>149.86000000000001</v>
      </c>
      <c r="CN53" s="69">
        <f>IF(N53&gt;=0,AL53, IF(N53&gt;=-1,AM53, IF(N53&gt;=-2,AN53, IF(N53&gt;=-3,AO53, IF(N53&gt;=-4,AP53, AQ53)))))</f>
        <v>150.63</v>
      </c>
      <c r="CO53" s="54">
        <f>IF(C53&gt;0, IF(CI53 &gt;0, CK53, CM53), IF(CI53&gt;0, CL53, CN53))</f>
        <v>149.86000000000001</v>
      </c>
      <c r="CP53" s="1">
        <f>CI53/CO53</f>
        <v>-6.076448213919301</v>
      </c>
      <c r="CQ53" s="42">
        <f>CG53/CH53</f>
        <v>8.5019813189657043</v>
      </c>
      <c r="CR53" s="11">
        <f>BS53+CG53+CT53</f>
        <v>2802</v>
      </c>
      <c r="CS53" s="47">
        <f>BT53+CH53+CU53</f>
        <v>880.08287439072387</v>
      </c>
      <c r="CT53" s="55">
        <v>0</v>
      </c>
      <c r="CU53" s="10">
        <f>BQ53*$D$174</f>
        <v>4.4251548754564007</v>
      </c>
      <c r="CV53" s="30">
        <f>CU53-CT53</f>
        <v>4.4251548754564007</v>
      </c>
      <c r="CW53" s="82">
        <f>IF(CV53&gt;0, 1, 0)</f>
        <v>1</v>
      </c>
      <c r="CX53" s="71">
        <f>IF(N53&lt;=0,R53, IF(N53&lt;=1,S53, IF(N53&lt;=2,T53, IF(N53&lt;=3,U53, V53))))</f>
        <v>144.51</v>
      </c>
      <c r="CY53" s="41">
        <f>IF(N53&lt;=0,AF53, IF(N53&lt;=1,AG53, IF(N53&lt;=2,AH53, IF(N53&lt;=3,AI53, AJ53))))</f>
        <v>145.4</v>
      </c>
      <c r="CZ53" s="70">
        <f>IF(N53&gt;=0,Y53, IF(N53&gt;=-1,Z53, IF(N53&gt;=-2,AA53, IF(N53&gt;=-3,AB53,  AC53))))</f>
        <v>148.86000000000001</v>
      </c>
      <c r="DA53" s="69">
        <f>IF(N53&gt;=0,AM53, IF(N53&gt;=-1,AN53, IF(N53&gt;=-2,AO53, IF(N53&gt;=-3,AP53, AQ53))))</f>
        <v>149.12</v>
      </c>
      <c r="DB53" s="54">
        <f>IF(C53&gt;0, IF(CV53 &gt;0, CX53, CZ53), IF(CV53&gt;0, CY53, DA53))</f>
        <v>144.51</v>
      </c>
      <c r="DC53" s="43">
        <f>CV53/DB53</f>
        <v>3.0621790017690134E-2</v>
      </c>
      <c r="DD53" s="44">
        <v>0</v>
      </c>
      <c r="DE53" s="10">
        <f>BQ53*$DD$169</f>
        <v>2.6612211457432666</v>
      </c>
      <c r="DF53" s="30">
        <f>DE53-DD53</f>
        <v>2.6612211457432666</v>
      </c>
      <c r="DG53" s="34">
        <f>DF53*(DF53&lt;&gt;0)</f>
        <v>2.6612211457432666</v>
      </c>
      <c r="DH53" s="21">
        <f>DG53/$DG$166</f>
        <v>6.7658325267464989E-4</v>
      </c>
      <c r="DI53" s="79">
        <f>DH53 * $DF$166</f>
        <v>2.6612211457432666</v>
      </c>
      <c r="DJ53" s="81">
        <f>DB53</f>
        <v>144.51</v>
      </c>
      <c r="DK53" s="43">
        <f>DI53/DJ53</f>
        <v>1.841548090611907E-2</v>
      </c>
      <c r="DL53" s="16">
        <f>O53</f>
        <v>0</v>
      </c>
      <c r="DM53" s="53">
        <f>CR53+CT53</f>
        <v>2802</v>
      </c>
      <c r="DN53">
        <f>E53/$E$166</f>
        <v>2.3462288973628343E-3</v>
      </c>
      <c r="DO53">
        <f>MAX(0,K53)</f>
        <v>0.63754047784960299</v>
      </c>
      <c r="DP53">
        <f>DO53/$DO$166</f>
        <v>6.8429000373303132E-3</v>
      </c>
      <c r="DQ53">
        <f>DN53*DP53*BF53</f>
        <v>1.6055009809349599E-5</v>
      </c>
      <c r="DR53">
        <f>DQ53/$DQ$166</f>
        <v>4.3329592690160108E-3</v>
      </c>
      <c r="DS53" s="1">
        <f>$DS$168*DR53</f>
        <v>352.59128437624275</v>
      </c>
      <c r="DT53" s="55">
        <v>442</v>
      </c>
      <c r="DU53" s="1">
        <f>DS53-DT53</f>
        <v>-89.408715623757246</v>
      </c>
      <c r="DV53">
        <f>DT53/DS53</f>
        <v>1.253576079686505</v>
      </c>
      <c r="DW53" s="86">
        <f>AR53</f>
        <v>147.5</v>
      </c>
    </row>
    <row r="54" spans="1:127" x14ac:dyDescent="0.2">
      <c r="A54" s="26" t="s">
        <v>161</v>
      </c>
      <c r="B54">
        <v>1</v>
      </c>
      <c r="C54">
        <v>1</v>
      </c>
      <c r="D54">
        <v>0.52875882946518604</v>
      </c>
      <c r="E54">
        <v>0.47124117053481301</v>
      </c>
      <c r="F54">
        <v>0.71228239845261099</v>
      </c>
      <c r="G54">
        <v>8.6419753086419707E-2</v>
      </c>
      <c r="H54">
        <v>0.38117283950617198</v>
      </c>
      <c r="I54">
        <v>0.181496178123322</v>
      </c>
      <c r="J54">
        <v>0.22795724566699499</v>
      </c>
      <c r="K54">
        <v>0.69833233121063598</v>
      </c>
      <c r="L54">
        <v>-1.0662926954110299</v>
      </c>
      <c r="M54">
        <f>HARMEAN(D54,F54, I54)</f>
        <v>0.34071872169243778</v>
      </c>
      <c r="N54">
        <f>MAX(MIN(0.6*TAN(3*(1-M54) - 1.5), 5), -5)</f>
        <v>0.31072401009954009</v>
      </c>
      <c r="O54" s="73">
        <v>0</v>
      </c>
      <c r="P54">
        <v>6.32</v>
      </c>
      <c r="Q54">
        <v>6.34</v>
      </c>
      <c r="R54">
        <v>6.4</v>
      </c>
      <c r="S54">
        <v>6.45</v>
      </c>
      <c r="T54">
        <v>6.48</v>
      </c>
      <c r="U54">
        <v>6.62</v>
      </c>
      <c r="V54">
        <v>6.66</v>
      </c>
      <c r="W54">
        <v>7.1</v>
      </c>
      <c r="X54">
        <v>6.98</v>
      </c>
      <c r="Y54">
        <v>6.87</v>
      </c>
      <c r="Z54">
        <v>6.84</v>
      </c>
      <c r="AA54">
        <v>6.8</v>
      </c>
      <c r="AB54">
        <v>6.73</v>
      </c>
      <c r="AC54">
        <v>6.58</v>
      </c>
      <c r="AD54">
        <v>6.35</v>
      </c>
      <c r="AE54">
        <v>6.38</v>
      </c>
      <c r="AF54">
        <v>6.44</v>
      </c>
      <c r="AG54">
        <v>6.49</v>
      </c>
      <c r="AH54">
        <v>6.55</v>
      </c>
      <c r="AI54">
        <v>6.59</v>
      </c>
      <c r="AJ54">
        <v>6.7</v>
      </c>
      <c r="AK54">
        <v>7.06</v>
      </c>
      <c r="AL54">
        <v>6.98</v>
      </c>
      <c r="AM54">
        <v>6.93</v>
      </c>
      <c r="AN54">
        <v>6.86</v>
      </c>
      <c r="AO54">
        <v>6.79</v>
      </c>
      <c r="AP54">
        <v>6.69</v>
      </c>
      <c r="AQ54">
        <v>6.67</v>
      </c>
      <c r="AR54">
        <v>6.64</v>
      </c>
      <c r="AS54" s="77">
        <f>0.5 * (D54-MAX($D$3:$D$165))/(MIN($D$3:$D$165)-MAX($D$3:$D$165)) + 0.75</f>
        <v>0.98617568133239253</v>
      </c>
      <c r="AT54" s="17">
        <f>AZ54^N54</f>
        <v>1.1563973539341648</v>
      </c>
      <c r="AU54" s="17">
        <f>(AT54+AV54)/2</f>
        <v>1.0822525483231007</v>
      </c>
      <c r="AV54" s="17">
        <f>BD54^N54</f>
        <v>1.0081077427120368</v>
      </c>
      <c r="AW54" s="17">
        <f>PERCENTILE($K$2:$K$165, 0.05)</f>
        <v>0.10209699944022725</v>
      </c>
      <c r="AX54" s="17">
        <f>PERCENTILE($K$2:$K$165, 0.95)</f>
        <v>0.97531004798855347</v>
      </c>
      <c r="AY54" s="17">
        <f>MIN(MAX(K54,AW54), AX54)</f>
        <v>0.69833233121063598</v>
      </c>
      <c r="AZ54" s="17">
        <f>AY54-$AY$166+1</f>
        <v>1.5962353317704088</v>
      </c>
      <c r="BA54" s="17">
        <f>PERCENTILE($L$2:$L$165, 0.02)</f>
        <v>-1.0926211824473815</v>
      </c>
      <c r="BB54" s="17">
        <f>PERCENTILE($L$2:$L$165, 0.98)</f>
        <v>1.870769289934499</v>
      </c>
      <c r="BC54" s="17">
        <f>MIN(MAX(L54,BA54), BB54)</f>
        <v>-1.0662926954110299</v>
      </c>
      <c r="BD54" s="17">
        <f>BC54-$BC$166 + 1</f>
        <v>1.0263284870363516</v>
      </c>
      <c r="BE54" s="1">
        <v>0</v>
      </c>
      <c r="BF54" s="49">
        <v>0</v>
      </c>
      <c r="BG54" s="49">
        <v>0</v>
      </c>
      <c r="BH54" s="16">
        <v>1</v>
      </c>
      <c r="BI54" s="12">
        <f>(AZ54^4)*AV54*BE54</f>
        <v>0</v>
      </c>
      <c r="BJ54" s="12">
        <f>(BD54^4) *AT54*BF54</f>
        <v>0</v>
      </c>
      <c r="BK54" s="12">
        <f>(BD54^4)*AU54*BG54*BH54</f>
        <v>0</v>
      </c>
      <c r="BL54" s="12">
        <f>MIN(BI54, 0.05*BI$166)</f>
        <v>0</v>
      </c>
      <c r="BM54" s="12">
        <f>MIN(BJ54, 0.05*BJ$166)</f>
        <v>0</v>
      </c>
      <c r="BN54" s="12">
        <f>MIN(BK54, 0.05*BK$166)</f>
        <v>0</v>
      </c>
      <c r="BO54" s="9">
        <f>BL54/$BL$166</f>
        <v>0</v>
      </c>
      <c r="BP54" s="9">
        <f>BM54/$BM$166</f>
        <v>0</v>
      </c>
      <c r="BQ54" s="45">
        <f>BN54/$BN$166</f>
        <v>0</v>
      </c>
      <c r="BR54" s="85">
        <f>N54</f>
        <v>0.31072401009954009</v>
      </c>
      <c r="BS54" s="55">
        <v>0</v>
      </c>
      <c r="BT54" s="10">
        <f>$D$172*BO54</f>
        <v>0</v>
      </c>
      <c r="BU54" s="14">
        <f>BT54-BS54</f>
        <v>0</v>
      </c>
      <c r="BV54" s="1">
        <f>IF(BU54&gt;1, 1, 0)</f>
        <v>0</v>
      </c>
      <c r="BW54" s="71">
        <f>IF(N54&lt;=0,P54, IF(N54&lt;=1,Q54, IF(N54&lt;=2,R54, IF(N54&lt;=3,S54, IF(N54&lt;=4,T54, IF(N54&lt;=5, U54, V54))))))</f>
        <v>6.34</v>
      </c>
      <c r="BX54" s="41">
        <f>IF(N54&lt;=0,AD54, IF(N54&lt;=1,AE54, IF(N54&lt;=2,AF54, IF(N54&lt;=3,AG54, IF(N54&lt;=4,AH54, IF(N54&lt;=5, AI54, AJ54))))))</f>
        <v>6.38</v>
      </c>
      <c r="BY54" s="70">
        <f>IF(N54&gt;=0,W54, IF(N54&gt;=-1,X54, IF(N54&gt;=-2,Y54, IF(N54&gt;=-3,Z54, IF(N54&gt;=-4,AA54, IF(N54&gt;=-5, AB54, AC54))))))</f>
        <v>7.1</v>
      </c>
      <c r="BZ54" s="69">
        <f>IF(N54&gt;=0,AK54, IF(N54&gt;=-1,AL54, IF(N54&gt;=-2,AM54, IF(N54&gt;=-3,AN54, IF(N54&gt;=-4,AO54, IF(N54&gt;=-5, AP54, AQ54))))))</f>
        <v>7.06</v>
      </c>
      <c r="CA54" s="54">
        <f>IF(C54&gt;0, IF(BU54 &gt;0, BW54, BY54), IF(BU54&gt;0, BX54, BZ54))</f>
        <v>7.1</v>
      </c>
      <c r="CB54" s="1">
        <f>BU54/CA54</f>
        <v>0</v>
      </c>
      <c r="CC54" s="42" t="e">
        <f>BS54/BT54</f>
        <v>#DIV/0!</v>
      </c>
      <c r="CD54" s="55">
        <v>7</v>
      </c>
      <c r="CE54" s="55">
        <v>704</v>
      </c>
      <c r="CF54" s="55">
        <v>0</v>
      </c>
      <c r="CG54" s="6">
        <f>SUM(CD54:CF54)</f>
        <v>711</v>
      </c>
      <c r="CH54" s="10">
        <f>BP54*$D$171</f>
        <v>0</v>
      </c>
      <c r="CI54" s="1">
        <f>CH54-CG54</f>
        <v>-711</v>
      </c>
      <c r="CJ54" s="82">
        <f>IF(CI54&gt;1, 1, 0)</f>
        <v>0</v>
      </c>
      <c r="CK54" s="71">
        <f>IF(N54&lt;=0,Q54, IF(N54&lt;=1,R54, IF(N54&lt;=2,S54, IF(N54&lt;=3,T54, IF(N54&lt;=4,U54,V54)))))</f>
        <v>6.4</v>
      </c>
      <c r="CL54" s="41">
        <f>IF(N54&lt;=0,AE54, IF(N54&lt;=1,AF54, IF(N54&lt;=2,AG54, IF(N54&lt;=3,AH54, IF(N54&lt;=4,AI54,AJ54)))))</f>
        <v>6.44</v>
      </c>
      <c r="CM54" s="70">
        <f>IF(N54&gt;=0,X54, IF(N54&gt;=-1,Y54, IF(N54&gt;=-2,Z54, IF(N54&gt;=-3,AA54, IF(N54&gt;=-4,AB54, AC54)))))</f>
        <v>6.98</v>
      </c>
      <c r="CN54" s="69">
        <f>IF(N54&gt;=0,AL54, IF(N54&gt;=-1,AM54, IF(N54&gt;=-2,AN54, IF(N54&gt;=-3,AO54, IF(N54&gt;=-4,AP54, AQ54)))))</f>
        <v>6.98</v>
      </c>
      <c r="CO54" s="54">
        <f>IF(C54&gt;0, IF(CI54 &gt;0, CK54, CM54), IF(CI54&gt;0, CL54, CN54))</f>
        <v>6.98</v>
      </c>
      <c r="CP54" s="1">
        <f>CI54/CO54</f>
        <v>-101.86246418338108</v>
      </c>
      <c r="CQ54" s="42" t="e">
        <f>CG54/CH54</f>
        <v>#DIV/0!</v>
      </c>
      <c r="CR54" s="11">
        <f>BS54+CG54+CT54</f>
        <v>817</v>
      </c>
      <c r="CS54" s="47">
        <f>BT54+CH54+CU54</f>
        <v>0</v>
      </c>
      <c r="CT54" s="55">
        <v>106</v>
      </c>
      <c r="CU54" s="10">
        <f>BQ54*$D$174</f>
        <v>0</v>
      </c>
      <c r="CV54" s="30">
        <f>CU54-CT54</f>
        <v>-106</v>
      </c>
      <c r="CW54" s="82">
        <f>IF(CV54&gt;0, 1, 0)</f>
        <v>0</v>
      </c>
      <c r="CX54" s="71">
        <f>IF(N54&lt;=0,R54, IF(N54&lt;=1,S54, IF(N54&lt;=2,T54, IF(N54&lt;=3,U54, V54))))</f>
        <v>6.45</v>
      </c>
      <c r="CY54" s="41">
        <f>IF(N54&lt;=0,AF54, IF(N54&lt;=1,AG54, IF(N54&lt;=2,AH54, IF(N54&lt;=3,AI54, AJ54))))</f>
        <v>6.49</v>
      </c>
      <c r="CZ54" s="70">
        <f>IF(N54&gt;=0,Y54, IF(N54&gt;=-1,Z54, IF(N54&gt;=-2,AA54, IF(N54&gt;=-3,AB54,  AC54))))</f>
        <v>6.87</v>
      </c>
      <c r="DA54" s="69">
        <f>IF(N54&gt;=0,AM54, IF(N54&gt;=-1,AN54, IF(N54&gt;=-2,AO54, IF(N54&gt;=-3,AP54, AQ54))))</f>
        <v>6.93</v>
      </c>
      <c r="DB54" s="54">
        <f>IF(C54&gt;0, IF(CV54 &gt;0, CX54, CZ54), IF(CV54&gt;0, CY54, DA54))</f>
        <v>6.87</v>
      </c>
      <c r="DC54" s="43">
        <f>CV54/DB54</f>
        <v>-15.429403202328967</v>
      </c>
      <c r="DD54" s="44">
        <v>0</v>
      </c>
      <c r="DE54" s="10">
        <f>BQ54*$DD$169</f>
        <v>0</v>
      </c>
      <c r="DF54" s="30">
        <f>DE54-DD54</f>
        <v>0</v>
      </c>
      <c r="DG54" s="34">
        <f>DF54*(DF54&lt;&gt;0)</f>
        <v>0</v>
      </c>
      <c r="DH54" s="21">
        <f>DG54/$DG$166</f>
        <v>0</v>
      </c>
      <c r="DI54" s="79">
        <f>DH54 * $DF$166</f>
        <v>0</v>
      </c>
      <c r="DJ54" s="81">
        <f>DB54</f>
        <v>6.87</v>
      </c>
      <c r="DK54" s="43">
        <f>DI54/DJ54</f>
        <v>0</v>
      </c>
      <c r="DL54" s="16">
        <f>O54</f>
        <v>0</v>
      </c>
      <c r="DM54" s="53">
        <f>CR54+CT54</f>
        <v>923</v>
      </c>
      <c r="DN54">
        <f>E54/$E$166</f>
        <v>8.7376866420195171E-3</v>
      </c>
      <c r="DO54">
        <f>MAX(0,K54)</f>
        <v>0.69833233121063598</v>
      </c>
      <c r="DP54">
        <f>DO54/$DO$166</f>
        <v>7.4953959808611728E-3</v>
      </c>
      <c r="DQ54">
        <f>DN54*DP54*BF54</f>
        <v>0</v>
      </c>
      <c r="DR54">
        <f>DQ54/$DQ$166</f>
        <v>0</v>
      </c>
      <c r="DS54" s="1">
        <f>$DS$168*DR54</f>
        <v>0</v>
      </c>
      <c r="DT54" s="55">
        <v>0</v>
      </c>
      <c r="DU54" s="1">
        <f>DS54-DT54</f>
        <v>0</v>
      </c>
      <c r="DV54" t="e">
        <f>DT54/DS54</f>
        <v>#DIV/0!</v>
      </c>
      <c r="DW54" s="86">
        <f>AR54</f>
        <v>6.64</v>
      </c>
    </row>
    <row r="55" spans="1:127" x14ac:dyDescent="0.2">
      <c r="A55" s="26" t="s">
        <v>206</v>
      </c>
      <c r="B55">
        <v>0</v>
      </c>
      <c r="C55">
        <v>0</v>
      </c>
      <c r="D55">
        <v>0.795844986016779</v>
      </c>
      <c r="E55">
        <v>0.20415501398322</v>
      </c>
      <c r="F55">
        <v>0.65487077534791205</v>
      </c>
      <c r="G55">
        <v>0.83953196824070198</v>
      </c>
      <c r="H55">
        <v>0.89469285415795996</v>
      </c>
      <c r="I55">
        <v>0.86667367147163499</v>
      </c>
      <c r="J55">
        <v>0.75336528935852298</v>
      </c>
      <c r="K55">
        <v>0.47044328835407401</v>
      </c>
      <c r="L55">
        <v>1.5799635065433899</v>
      </c>
      <c r="M55">
        <f>HARMEAN(D55,F55, I55)</f>
        <v>0.76192764304831984</v>
      </c>
      <c r="N55">
        <f>MAX(MIN(0.6*TAN(3*(1-M55) - 1.5), 5), -5)</f>
        <v>-0.60046189664181382</v>
      </c>
      <c r="O55" s="73">
        <v>0</v>
      </c>
      <c r="P55">
        <v>4.8600000000000003</v>
      </c>
      <c r="Q55">
        <v>4.91</v>
      </c>
      <c r="R55">
        <v>4.9400000000000004</v>
      </c>
      <c r="S55">
        <v>4.9400000000000004</v>
      </c>
      <c r="T55">
        <v>4.9800000000000004</v>
      </c>
      <c r="U55">
        <v>5</v>
      </c>
      <c r="V55">
        <v>5.0599999999999996</v>
      </c>
      <c r="W55">
        <v>5.1100000000000003</v>
      </c>
      <c r="X55">
        <v>5.07</v>
      </c>
      <c r="Y55">
        <v>5.0599999999999996</v>
      </c>
      <c r="Z55">
        <v>5.04</v>
      </c>
      <c r="AA55">
        <v>5.01</v>
      </c>
      <c r="AB55">
        <v>4.99</v>
      </c>
      <c r="AC55">
        <v>4.95</v>
      </c>
      <c r="AD55">
        <v>4.84</v>
      </c>
      <c r="AE55">
        <v>4.8499999999999996</v>
      </c>
      <c r="AF55">
        <v>4.8899999999999997</v>
      </c>
      <c r="AG55">
        <v>4.91</v>
      </c>
      <c r="AH55">
        <v>4.9800000000000004</v>
      </c>
      <c r="AI55">
        <v>5.05</v>
      </c>
      <c r="AJ55">
        <v>5.08</v>
      </c>
      <c r="AK55">
        <v>5.17</v>
      </c>
      <c r="AL55">
        <v>5.13</v>
      </c>
      <c r="AM55">
        <v>5.07</v>
      </c>
      <c r="AN55">
        <v>5.04</v>
      </c>
      <c r="AO55">
        <v>5.03</v>
      </c>
      <c r="AP55">
        <v>5</v>
      </c>
      <c r="AQ55">
        <v>4.97</v>
      </c>
      <c r="AR55">
        <v>5</v>
      </c>
      <c r="AS55" s="77">
        <f>0.5 * (D55-MAX($D$3:$D$165))/(MIN($D$3:$D$165)-MAX($D$3:$D$165)) + 0.75</f>
        <v>0.85220440881763559</v>
      </c>
      <c r="AT55" s="17">
        <f>AZ55^N55</f>
        <v>0.82836068831713394</v>
      </c>
      <c r="AU55" s="17">
        <f>(AT55+AV55)/2</f>
        <v>0.64312259811036576</v>
      </c>
      <c r="AV55" s="17">
        <f>BD55^N55</f>
        <v>0.45788450790359753</v>
      </c>
      <c r="AW55" s="17">
        <f>PERCENTILE($K$2:$K$165, 0.05)</f>
        <v>0.10209699944022725</v>
      </c>
      <c r="AX55" s="17">
        <f>PERCENTILE($K$2:$K$165, 0.95)</f>
        <v>0.97531004798855347</v>
      </c>
      <c r="AY55" s="17">
        <f>MIN(MAX(K55,AW55), AX55)</f>
        <v>0.47044328835407401</v>
      </c>
      <c r="AZ55" s="17">
        <f>AY55-$AY$166+1</f>
        <v>1.3683462889138467</v>
      </c>
      <c r="BA55" s="17">
        <f>PERCENTILE($L$2:$L$165, 0.02)</f>
        <v>-1.0926211824473815</v>
      </c>
      <c r="BB55" s="17">
        <f>PERCENTILE($L$2:$L$165, 0.98)</f>
        <v>1.870769289934499</v>
      </c>
      <c r="BC55" s="17">
        <f>MIN(MAX(L55,BA55), BB55)</f>
        <v>1.5799635065433899</v>
      </c>
      <c r="BD55" s="17">
        <f>BC55-$BC$166 + 1</f>
        <v>3.6725846889907716</v>
      </c>
      <c r="BE55" s="1">
        <v>0</v>
      </c>
      <c r="BF55" s="50">
        <v>0.4</v>
      </c>
      <c r="BG55" s="15">
        <v>1</v>
      </c>
      <c r="BH55" s="16">
        <v>1</v>
      </c>
      <c r="BI55" s="12">
        <f>(AZ55^4)*AV55*BE55</f>
        <v>0</v>
      </c>
      <c r="BJ55" s="12">
        <f>(BD55^4) *AT55*BF55</f>
        <v>60.279098535652615</v>
      </c>
      <c r="BK55" s="12">
        <f>(BD55^4)*AU55*BG55*BH55</f>
        <v>116.99870300688974</v>
      </c>
      <c r="BL55" s="12">
        <f>MIN(BI55, 0.05*BI$166)</f>
        <v>0</v>
      </c>
      <c r="BM55" s="12">
        <f>MIN(BJ55, 0.05*BJ$166)</f>
        <v>60.279098535652615</v>
      </c>
      <c r="BN55" s="12">
        <f>MIN(BK55, 0.05*BK$166)</f>
        <v>116.99870300688974</v>
      </c>
      <c r="BO55" s="9">
        <f>BL55/$BL$166</f>
        <v>0</v>
      </c>
      <c r="BP55" s="9">
        <f>BM55/$BM$166</f>
        <v>1.2177160323733784E-2</v>
      </c>
      <c r="BQ55" s="45">
        <f>BN55/$BN$166</f>
        <v>1.7306832166211119E-2</v>
      </c>
      <c r="BR55" s="85">
        <f>N55</f>
        <v>-0.60046189664181382</v>
      </c>
      <c r="BS55" s="55">
        <v>0</v>
      </c>
      <c r="BT55" s="10">
        <f>$D$172*BO55</f>
        <v>0</v>
      </c>
      <c r="BU55" s="14">
        <f>BT55-BS55</f>
        <v>0</v>
      </c>
      <c r="BV55" s="1">
        <f>IF(BU55&gt;1, 1, 0)</f>
        <v>0</v>
      </c>
      <c r="BW55" s="71">
        <f>IF(N55&lt;=0,P55, IF(N55&lt;=1,Q55, IF(N55&lt;=2,R55, IF(N55&lt;=3,S55, IF(N55&lt;=4,T55, IF(N55&lt;=5, U55, V55))))))</f>
        <v>4.8600000000000003</v>
      </c>
      <c r="BX55" s="41">
        <f>IF(N55&lt;=0,AD55, IF(N55&lt;=1,AE55, IF(N55&lt;=2,AF55, IF(N55&lt;=3,AG55, IF(N55&lt;=4,AH55, IF(N55&lt;=5, AI55, AJ55))))))</f>
        <v>4.84</v>
      </c>
      <c r="BY55" s="70">
        <f>IF(N55&gt;=0,W55, IF(N55&gt;=-1,X55, IF(N55&gt;=-2,Y55, IF(N55&gt;=-3,Z55, IF(N55&gt;=-4,AA55, IF(N55&gt;=-5, AB55, AC55))))))</f>
        <v>5.07</v>
      </c>
      <c r="BZ55" s="69">
        <f>IF(N55&gt;=0,AK55, IF(N55&gt;=-1,AL55, IF(N55&gt;=-2,AM55, IF(N55&gt;=-3,AN55, IF(N55&gt;=-4,AO55, IF(N55&gt;=-5, AP55, AQ55))))))</f>
        <v>5.13</v>
      </c>
      <c r="CA55" s="54">
        <f>IF(C55&gt;0, IF(BU55 &gt;0, BW55, BY55), IF(BU55&gt;0, BX55, BZ55))</f>
        <v>5.13</v>
      </c>
      <c r="CB55" s="1">
        <f>BU55/CA55</f>
        <v>0</v>
      </c>
      <c r="CC55" s="42" t="e">
        <f>BS55/BT55</f>
        <v>#DIV/0!</v>
      </c>
      <c r="CD55" s="55">
        <v>0</v>
      </c>
      <c r="CE55" s="55">
        <v>570</v>
      </c>
      <c r="CF55" s="55">
        <v>0</v>
      </c>
      <c r="CG55" s="6">
        <f>SUM(CD55:CF55)</f>
        <v>570</v>
      </c>
      <c r="CH55" s="10">
        <f>BP55*$D$171</f>
        <v>1546.6160670187332</v>
      </c>
      <c r="CI55" s="1">
        <f>CH55-CG55</f>
        <v>976.61606701873325</v>
      </c>
      <c r="CJ55" s="82">
        <f>IF(CI55&gt;1, 1, 0)</f>
        <v>1</v>
      </c>
      <c r="CK55" s="71">
        <f>IF(N55&lt;=0,Q55, IF(N55&lt;=1,R55, IF(N55&lt;=2,S55, IF(N55&lt;=3,T55, IF(N55&lt;=4,U55,V55)))))</f>
        <v>4.91</v>
      </c>
      <c r="CL55" s="41">
        <f>IF(N55&lt;=0,AE55, IF(N55&lt;=1,AF55, IF(N55&lt;=2,AG55, IF(N55&lt;=3,AH55, IF(N55&lt;=4,AI55,AJ55)))))</f>
        <v>4.8499999999999996</v>
      </c>
      <c r="CM55" s="70">
        <f>IF(N55&gt;=0,X55, IF(N55&gt;=-1,Y55, IF(N55&gt;=-2,Z55, IF(N55&gt;=-3,AA55, IF(N55&gt;=-4,AB55, AC55)))))</f>
        <v>5.0599999999999996</v>
      </c>
      <c r="CN55" s="69">
        <f>IF(N55&gt;=0,AL55, IF(N55&gt;=-1,AM55, IF(N55&gt;=-2,AN55, IF(N55&gt;=-3,AO55, IF(N55&gt;=-4,AP55, AQ55)))))</f>
        <v>5.07</v>
      </c>
      <c r="CO55" s="54">
        <f>IF(C55&gt;0, IF(CI55 &gt;0, CK55, CM55), IF(CI55&gt;0, CL55, CN55))</f>
        <v>4.8499999999999996</v>
      </c>
      <c r="CP55" s="1">
        <f>CI55/CO55</f>
        <v>201.36413752963574</v>
      </c>
      <c r="CQ55" s="42">
        <f>CG55/CH55</f>
        <v>0.36854653986540792</v>
      </c>
      <c r="CR55" s="11">
        <f>BS55+CG55+CT55</f>
        <v>575</v>
      </c>
      <c r="CS55" s="47">
        <f>BT55+CH55+CU55</f>
        <v>1659.8104336192357</v>
      </c>
      <c r="CT55" s="55">
        <v>5</v>
      </c>
      <c r="CU55" s="10">
        <f>BQ55*$D$174</f>
        <v>113.19436660050251</v>
      </c>
      <c r="CV55" s="30">
        <f>CU55-CT55</f>
        <v>108.19436660050251</v>
      </c>
      <c r="CW55" s="82">
        <f>IF(CV55&gt;0, 1, 0)</f>
        <v>1</v>
      </c>
      <c r="CX55" s="71">
        <f>IF(N55&lt;=0,R55, IF(N55&lt;=1,S55, IF(N55&lt;=2,T55, IF(N55&lt;=3,U55, V55))))</f>
        <v>4.9400000000000004</v>
      </c>
      <c r="CY55" s="41">
        <f>IF(N55&lt;=0,AF55, IF(N55&lt;=1,AG55, IF(N55&lt;=2,AH55, IF(N55&lt;=3,AI55, AJ55))))</f>
        <v>4.8899999999999997</v>
      </c>
      <c r="CZ55" s="70">
        <f>IF(N55&gt;=0,Y55, IF(N55&gt;=-1,Z55, IF(N55&gt;=-2,AA55, IF(N55&gt;=-3,AB55,  AC55))))</f>
        <v>5.04</v>
      </c>
      <c r="DA55" s="69">
        <f>IF(N55&gt;=0,AM55, IF(N55&gt;=-1,AN55, IF(N55&gt;=-2,AO55, IF(N55&gt;=-3,AP55, AQ55))))</f>
        <v>5.04</v>
      </c>
      <c r="DB55" s="54">
        <f>IF(C55&gt;0, IF(CV55 &gt;0, CX55, CZ55), IF(CV55&gt;0, CY55, DA55))</f>
        <v>4.8899999999999997</v>
      </c>
      <c r="DC55" s="43">
        <f>CV55/DB55</f>
        <v>22.125637341616056</v>
      </c>
      <c r="DD55" s="44">
        <v>0</v>
      </c>
      <c r="DE55" s="10">
        <f>BQ55*$DD$169</f>
        <v>68.073378323330189</v>
      </c>
      <c r="DF55" s="30">
        <f>DE55-DD55</f>
        <v>68.073378323330189</v>
      </c>
      <c r="DG55" s="34">
        <f>DF55*(DF55&lt;&gt;0)</f>
        <v>68.073378323330189</v>
      </c>
      <c r="DH55" s="21">
        <f>DG55/$DG$166</f>
        <v>1.7306832166211109E-2</v>
      </c>
      <c r="DI55" s="79">
        <f>DH55 * $DF$166</f>
        <v>68.073378323330189</v>
      </c>
      <c r="DJ55" s="81">
        <f>DB55</f>
        <v>4.8899999999999997</v>
      </c>
      <c r="DK55" s="43">
        <f>DI55/DJ55</f>
        <v>13.920936262439712</v>
      </c>
      <c r="DL55" s="16">
        <f>O55</f>
        <v>0</v>
      </c>
      <c r="DM55" s="53">
        <f>CR55+CT55</f>
        <v>580</v>
      </c>
      <c r="DN55">
        <f>E55/$E$166</f>
        <v>3.7854131814459265E-3</v>
      </c>
      <c r="DO55">
        <f>MAX(0,K55)</f>
        <v>0.47044328835407401</v>
      </c>
      <c r="DP55">
        <f>DO55/$DO$166</f>
        <v>5.0493992260665574E-3</v>
      </c>
      <c r="DQ55">
        <f>DN55*DP55*BF55</f>
        <v>7.6456249554940838E-6</v>
      </c>
      <c r="DR55">
        <f>DQ55/$DQ$166</f>
        <v>2.0634170836218422E-3</v>
      </c>
      <c r="DS55" s="1">
        <f>$DS$168*DR55</f>
        <v>167.90900503510321</v>
      </c>
      <c r="DT55" s="55">
        <v>0</v>
      </c>
      <c r="DU55" s="1">
        <f>DS55-DT55</f>
        <v>167.90900503510321</v>
      </c>
      <c r="DV55">
        <f>DT55/DS55</f>
        <v>0</v>
      </c>
      <c r="DW55" s="86">
        <f>AR55</f>
        <v>5</v>
      </c>
    </row>
    <row r="56" spans="1:127" x14ac:dyDescent="0.2">
      <c r="A56" s="22" t="s">
        <v>77</v>
      </c>
      <c r="B56">
        <v>1</v>
      </c>
      <c r="C56">
        <v>1</v>
      </c>
      <c r="D56">
        <v>0.88573232323232298</v>
      </c>
      <c r="E56">
        <v>0.114267676767676</v>
      </c>
      <c r="F56">
        <v>0.84105131414267797</v>
      </c>
      <c r="G56">
        <v>0.41316146540027099</v>
      </c>
      <c r="H56">
        <v>0.37720488466757102</v>
      </c>
      <c r="I56">
        <v>0.39477401498248799</v>
      </c>
      <c r="J56">
        <v>0.50277083088244801</v>
      </c>
      <c r="K56">
        <v>0.67885494419125403</v>
      </c>
      <c r="L56">
        <v>1.44474808843745</v>
      </c>
      <c r="M56">
        <f>HARMEAN(D56,F56, I56)</f>
        <v>0.61841744239582053</v>
      </c>
      <c r="N56">
        <f>MAX(MIN(0.6*TAN(3*(1-M56) - 1.5), 5), -5)</f>
        <v>-0.22259529674424086</v>
      </c>
      <c r="O56" s="73">
        <v>0</v>
      </c>
      <c r="P56">
        <v>34.94</v>
      </c>
      <c r="Q56">
        <v>35.47</v>
      </c>
      <c r="R56">
        <v>35.67</v>
      </c>
      <c r="S56">
        <v>35.770000000000003</v>
      </c>
      <c r="T56">
        <v>36.06</v>
      </c>
      <c r="U56">
        <v>36.130000000000003</v>
      </c>
      <c r="V56">
        <v>36.81</v>
      </c>
      <c r="W56">
        <v>37.47</v>
      </c>
      <c r="X56">
        <v>37.159999999999997</v>
      </c>
      <c r="Y56">
        <v>36.880000000000003</v>
      </c>
      <c r="Z56">
        <v>36.61</v>
      </c>
      <c r="AA56">
        <v>36.340000000000003</v>
      </c>
      <c r="AB56">
        <v>36.07</v>
      </c>
      <c r="AC56">
        <v>35.82</v>
      </c>
      <c r="AD56">
        <v>35.22</v>
      </c>
      <c r="AE56">
        <v>35.39</v>
      </c>
      <c r="AF56">
        <v>35.619999999999997</v>
      </c>
      <c r="AG56">
        <v>35.78</v>
      </c>
      <c r="AH56">
        <v>35.99</v>
      </c>
      <c r="AI56">
        <v>36.07</v>
      </c>
      <c r="AJ56">
        <v>36.299999999999997</v>
      </c>
      <c r="AK56">
        <v>37.28</v>
      </c>
      <c r="AL56">
        <v>37.08</v>
      </c>
      <c r="AM56">
        <v>36.950000000000003</v>
      </c>
      <c r="AN56">
        <v>36.770000000000003</v>
      </c>
      <c r="AO56">
        <v>36.49</v>
      </c>
      <c r="AP56">
        <v>36.08</v>
      </c>
      <c r="AQ56">
        <v>35.78</v>
      </c>
      <c r="AR56">
        <v>36.21</v>
      </c>
      <c r="AS56" s="77">
        <f>0.5 * (D56-MAX($D$3:$D$165))/(MIN($D$3:$D$165)-MAX($D$3:$D$165)) + 0.75</f>
        <v>0.80711663225440777</v>
      </c>
      <c r="AT56" s="17">
        <f>AZ56^N56</f>
        <v>0.90360460373440721</v>
      </c>
      <c r="AU56" s="17">
        <f>(AT56+AV56)/2</f>
        <v>0.82923222459007673</v>
      </c>
      <c r="AV56" s="17">
        <f>BD56^N56</f>
        <v>0.75485984544574636</v>
      </c>
      <c r="AW56" s="17">
        <f>PERCENTILE($K$2:$K$165, 0.05)</f>
        <v>0.10209699944022725</v>
      </c>
      <c r="AX56" s="17">
        <f>PERCENTILE($K$2:$K$165, 0.95)</f>
        <v>0.97531004798855347</v>
      </c>
      <c r="AY56" s="17">
        <f>MIN(MAX(K56,AW56), AX56)</f>
        <v>0.67885494419125403</v>
      </c>
      <c r="AZ56" s="17">
        <f>AY56-$AY$166+1</f>
        <v>1.5767579447510269</v>
      </c>
      <c r="BA56" s="17">
        <f>PERCENTILE($L$2:$L$165, 0.02)</f>
        <v>-1.0926211824473815</v>
      </c>
      <c r="BB56" s="17">
        <f>PERCENTILE($L$2:$L$165, 0.98)</f>
        <v>1.870769289934499</v>
      </c>
      <c r="BC56" s="17">
        <f>MIN(MAX(L56,BA56), BB56)</f>
        <v>1.44474808843745</v>
      </c>
      <c r="BD56" s="17">
        <f>BC56-$BC$166 + 1</f>
        <v>3.5373692708848314</v>
      </c>
      <c r="BE56" s="1">
        <v>1</v>
      </c>
      <c r="BF56" s="15">
        <v>1</v>
      </c>
      <c r="BG56" s="15">
        <v>1</v>
      </c>
      <c r="BH56" s="16">
        <v>1</v>
      </c>
      <c r="BI56" s="12">
        <f>(AZ56^4)*AV56*BE56</f>
        <v>4.665803403216926</v>
      </c>
      <c r="BJ56" s="12">
        <f>(BD56^4) *AT56*BF56</f>
        <v>141.48162198988595</v>
      </c>
      <c r="BK56" s="12">
        <f>(BD56^4)*AU56*BG56*BH56</f>
        <v>129.8367888525822</v>
      </c>
      <c r="BL56" s="12">
        <f>MIN(BI56, 0.05*BI$166)</f>
        <v>4.665803403216926</v>
      </c>
      <c r="BM56" s="12">
        <f>MIN(BJ56, 0.05*BJ$166)</f>
        <v>141.48162198988595</v>
      </c>
      <c r="BN56" s="12">
        <f>MIN(BK56, 0.05*BK$166)</f>
        <v>129.8367888525822</v>
      </c>
      <c r="BO56" s="9">
        <f>BL56/$BL$166</f>
        <v>1.1414972627092795E-2</v>
      </c>
      <c r="BP56" s="9">
        <f>BM56/$BM$166</f>
        <v>2.8581124065977008E-2</v>
      </c>
      <c r="BQ56" s="45">
        <f>BN56/$BN$166</f>
        <v>1.9205883962141932E-2</v>
      </c>
      <c r="BR56" s="85">
        <f>N56</f>
        <v>-0.22259529674424086</v>
      </c>
      <c r="BS56" s="55">
        <v>1847</v>
      </c>
      <c r="BT56" s="10">
        <f>$D$172*BO56</f>
        <v>1045.8475999355187</v>
      </c>
      <c r="BU56" s="14">
        <f>BT56-BS56</f>
        <v>-801.1524000644813</v>
      </c>
      <c r="BV56" s="1">
        <f>IF(BU56&gt;1, 1, 0)</f>
        <v>0</v>
      </c>
      <c r="BW56" s="71">
        <f>IF(N56&lt;=0,P56, IF(N56&lt;=1,Q56, IF(N56&lt;=2,R56, IF(N56&lt;=3,S56, IF(N56&lt;=4,T56, IF(N56&lt;=5, U56, V56))))))</f>
        <v>34.94</v>
      </c>
      <c r="BX56" s="41">
        <f>IF(N56&lt;=0,AD56, IF(N56&lt;=1,AE56, IF(N56&lt;=2,AF56, IF(N56&lt;=3,AG56, IF(N56&lt;=4,AH56, IF(N56&lt;=5, AI56, AJ56))))))</f>
        <v>35.22</v>
      </c>
      <c r="BY56" s="70">
        <f>IF(N56&gt;=0,W56, IF(N56&gt;=-1,X56, IF(N56&gt;=-2,Y56, IF(N56&gt;=-3,Z56, IF(N56&gt;=-4,AA56, IF(N56&gt;=-5, AB56, AC56))))))</f>
        <v>37.159999999999997</v>
      </c>
      <c r="BZ56" s="69">
        <f>IF(N56&gt;=0,AK56, IF(N56&gt;=-1,AL56, IF(N56&gt;=-2,AM56, IF(N56&gt;=-3,AN56, IF(N56&gt;=-4,AO56, IF(N56&gt;=-5, AP56, AQ56))))))</f>
        <v>37.08</v>
      </c>
      <c r="CA56" s="54">
        <f>IF(C56&gt;0, IF(BU56 &gt;0, BW56, BY56), IF(BU56&gt;0, BX56, BZ56))</f>
        <v>37.159999999999997</v>
      </c>
      <c r="CB56" s="1">
        <f>BU56/CA56</f>
        <v>-21.559537138441371</v>
      </c>
      <c r="CC56" s="42">
        <f>BS56/BT56</f>
        <v>1.7660316857961675</v>
      </c>
      <c r="CD56" s="55">
        <v>0</v>
      </c>
      <c r="CE56" s="55">
        <v>688</v>
      </c>
      <c r="CF56" s="55">
        <v>0</v>
      </c>
      <c r="CG56" s="6">
        <f>SUM(CD56:CF56)</f>
        <v>688</v>
      </c>
      <c r="CH56" s="10">
        <f>BP56*$D$171</f>
        <v>3630.0766778721286</v>
      </c>
      <c r="CI56" s="1">
        <f>CH56-CG56</f>
        <v>2942.0766778721286</v>
      </c>
      <c r="CJ56" s="82">
        <f>IF(CI56&gt;1, 1, 0)</f>
        <v>1</v>
      </c>
      <c r="CK56" s="71">
        <f>IF(N56&lt;=0,Q56, IF(N56&lt;=1,R56, IF(N56&lt;=2,S56, IF(N56&lt;=3,T56, IF(N56&lt;=4,U56,V56)))))</f>
        <v>35.47</v>
      </c>
      <c r="CL56" s="41">
        <f>IF(N56&lt;=0,AE56, IF(N56&lt;=1,AF56, IF(N56&lt;=2,AG56, IF(N56&lt;=3,AH56, IF(N56&lt;=4,AI56,AJ56)))))</f>
        <v>35.39</v>
      </c>
      <c r="CM56" s="70">
        <f>IF(N56&gt;=0,X56, IF(N56&gt;=-1,Y56, IF(N56&gt;=-2,Z56, IF(N56&gt;=-3,AA56, IF(N56&gt;=-4,AB56, AC56)))))</f>
        <v>36.880000000000003</v>
      </c>
      <c r="CN56" s="69">
        <f>IF(N56&gt;=0,AL56, IF(N56&gt;=-1,AM56, IF(N56&gt;=-2,AN56, IF(N56&gt;=-3,AO56, IF(N56&gt;=-4,AP56, AQ56)))))</f>
        <v>36.950000000000003</v>
      </c>
      <c r="CO56" s="54">
        <f>IF(C56&gt;0, IF(CI56 &gt;0, CK56, CM56), IF(CI56&gt;0, CL56, CN56))</f>
        <v>35.47</v>
      </c>
      <c r="CP56" s="1">
        <f>CI56/CO56</f>
        <v>82.945494160477267</v>
      </c>
      <c r="CQ56" s="42">
        <f>CG56/CH56</f>
        <v>0.18952767697548761</v>
      </c>
      <c r="CR56" s="11">
        <f>BS56+CG56+CT56</f>
        <v>2716</v>
      </c>
      <c r="CS56" s="47">
        <f>BT56+CH56+CU56</f>
        <v>4801.5392863325351</v>
      </c>
      <c r="CT56" s="55">
        <v>181</v>
      </c>
      <c r="CU56" s="10">
        <f>BQ56*$D$174</f>
        <v>125.61500852488741</v>
      </c>
      <c r="CV56" s="30">
        <f>CU56-CT56</f>
        <v>-55.384991475112585</v>
      </c>
      <c r="CW56" s="82">
        <f>IF(CV56&gt;0, 1, 0)</f>
        <v>0</v>
      </c>
      <c r="CX56" s="71">
        <f>IF(N56&lt;=0,R56, IF(N56&lt;=1,S56, IF(N56&lt;=2,T56, IF(N56&lt;=3,U56, V56))))</f>
        <v>35.67</v>
      </c>
      <c r="CY56" s="41">
        <f>IF(N56&lt;=0,AF56, IF(N56&lt;=1,AG56, IF(N56&lt;=2,AH56, IF(N56&lt;=3,AI56, AJ56))))</f>
        <v>35.619999999999997</v>
      </c>
      <c r="CZ56" s="70">
        <f>IF(N56&gt;=0,Y56, IF(N56&gt;=-1,Z56, IF(N56&gt;=-2,AA56, IF(N56&gt;=-3,AB56,  AC56))))</f>
        <v>36.61</v>
      </c>
      <c r="DA56" s="69">
        <f>IF(N56&gt;=0,AM56, IF(N56&gt;=-1,AN56, IF(N56&gt;=-2,AO56, IF(N56&gt;=-3,AP56, AQ56))))</f>
        <v>36.770000000000003</v>
      </c>
      <c r="DB56" s="54">
        <f>IF(C56&gt;0, IF(CV56 &gt;0, CX56, CZ56), IF(CV56&gt;0, CY56, DA56))</f>
        <v>36.61</v>
      </c>
      <c r="DC56" s="43">
        <f>CV56/DB56</f>
        <v>-1.5128377895414529</v>
      </c>
      <c r="DD56" s="44">
        <v>0</v>
      </c>
      <c r="DE56" s="10">
        <f>BQ56*$DD$169</f>
        <v>75.542964329507953</v>
      </c>
      <c r="DF56" s="30">
        <f>DE56-DD56</f>
        <v>75.542964329507953</v>
      </c>
      <c r="DG56" s="34">
        <f>DF56*(DF56&lt;&gt;0)</f>
        <v>75.542964329507953</v>
      </c>
      <c r="DH56" s="21">
        <f>DG56/$DG$166</f>
        <v>1.9205883962141918E-2</v>
      </c>
      <c r="DI56" s="79">
        <f>DH56 * $DF$166</f>
        <v>75.542964329507953</v>
      </c>
      <c r="DJ56" s="81">
        <f>DB56</f>
        <v>36.61</v>
      </c>
      <c r="DK56" s="43">
        <f>DI56/DJ56</f>
        <v>2.0634516342394962</v>
      </c>
      <c r="DL56" s="16">
        <f>O56</f>
        <v>0</v>
      </c>
      <c r="DM56" s="53">
        <f>CR56+CT56</f>
        <v>2897</v>
      </c>
      <c r="DN56">
        <f>E56/$E$166</f>
        <v>2.1187349818658657E-3</v>
      </c>
      <c r="DO56">
        <f>MAX(0,K56)</f>
        <v>0.67885494419125403</v>
      </c>
      <c r="DP56">
        <f>DO56/$DO$166</f>
        <v>7.2863397452295467E-3</v>
      </c>
      <c r="DQ56">
        <f>DN56*DP56*BF56</f>
        <v>1.5437822907977459E-5</v>
      </c>
      <c r="DR56">
        <f>DQ56/$DQ$166</f>
        <v>4.166391590965865E-3</v>
      </c>
      <c r="DS56" s="1">
        <f>$DS$168*DR56</f>
        <v>339.03696551632726</v>
      </c>
      <c r="DT56" s="55">
        <v>724</v>
      </c>
      <c r="DU56" s="1">
        <f>DS56-DT56</f>
        <v>-384.96303448367274</v>
      </c>
      <c r="DV56">
        <f>DT56/DS56</f>
        <v>2.1354603587175327</v>
      </c>
      <c r="DW56" s="86">
        <f>AR56</f>
        <v>36.21</v>
      </c>
    </row>
    <row r="57" spans="1:127" x14ac:dyDescent="0.2">
      <c r="A57" s="22" t="s">
        <v>225</v>
      </c>
      <c r="B57">
        <v>1</v>
      </c>
      <c r="C57">
        <v>0</v>
      </c>
      <c r="D57">
        <v>0.35037954454654402</v>
      </c>
      <c r="E57">
        <v>0.64962045545345504</v>
      </c>
      <c r="F57">
        <v>0.60548271752085803</v>
      </c>
      <c r="G57">
        <v>0.62933556205599595</v>
      </c>
      <c r="H57">
        <v>0.65984120351023801</v>
      </c>
      <c r="I57">
        <v>0.64440789464346304</v>
      </c>
      <c r="J57">
        <v>0.468675059102592</v>
      </c>
      <c r="K57">
        <v>0.49133725075604101</v>
      </c>
      <c r="L57">
        <v>1.6610200922221099</v>
      </c>
      <c r="M57">
        <f>HARMEAN(D57,F57, I57)</f>
        <v>0.49525914479850097</v>
      </c>
      <c r="N57">
        <f>MAX(MIN(0.6*TAN(3*(1-M57) - 1.5), 5), -5)</f>
        <v>8.5341148012763948E-3</v>
      </c>
      <c r="O57" s="73">
        <v>0</v>
      </c>
      <c r="P57">
        <v>139.79</v>
      </c>
      <c r="Q57">
        <v>140.18</v>
      </c>
      <c r="R57">
        <v>140.65</v>
      </c>
      <c r="S57">
        <v>141.01</v>
      </c>
      <c r="T57">
        <v>141.62</v>
      </c>
      <c r="U57">
        <v>142.22999999999999</v>
      </c>
      <c r="V57">
        <v>142.62</v>
      </c>
      <c r="W57">
        <v>144.77000000000001</v>
      </c>
      <c r="X57">
        <v>144.44</v>
      </c>
      <c r="Y57">
        <v>143.4</v>
      </c>
      <c r="Z57">
        <v>143.25</v>
      </c>
      <c r="AA57">
        <v>142.08000000000001</v>
      </c>
      <c r="AB57">
        <v>141.59</v>
      </c>
      <c r="AC57">
        <v>140.37</v>
      </c>
      <c r="AD57">
        <v>140.38999999999999</v>
      </c>
      <c r="AE57">
        <v>140.87</v>
      </c>
      <c r="AF57">
        <v>141.24</v>
      </c>
      <c r="AG57">
        <v>142.06</v>
      </c>
      <c r="AH57">
        <v>142.54</v>
      </c>
      <c r="AI57">
        <v>142.91999999999999</v>
      </c>
      <c r="AJ57">
        <v>143.91999999999999</v>
      </c>
      <c r="AK57">
        <v>145.24</v>
      </c>
      <c r="AL57">
        <v>144.38</v>
      </c>
      <c r="AM57">
        <v>144.18</v>
      </c>
      <c r="AN57">
        <v>143.77000000000001</v>
      </c>
      <c r="AO57">
        <v>143.16</v>
      </c>
      <c r="AP57">
        <v>141.97999999999999</v>
      </c>
      <c r="AQ57">
        <v>139.94999999999999</v>
      </c>
      <c r="AR57">
        <v>142.13999999999999</v>
      </c>
      <c r="AS57" s="77">
        <f>0.5 * (D57-MAX($D$3:$D$165))/(MIN($D$3:$D$165)-MAX($D$3:$D$165)) + 0.75</f>
        <v>1.0756513026052104</v>
      </c>
      <c r="AT57" s="17">
        <f>AZ57^N57</f>
        <v>1.002809589635359</v>
      </c>
      <c r="AU57" s="17">
        <f>(AT57+AV57)/2</f>
        <v>1.0070809208164311</v>
      </c>
      <c r="AV57" s="17">
        <f>BD57^N57</f>
        <v>1.0113522519975031</v>
      </c>
      <c r="AW57" s="17">
        <f>PERCENTILE($K$2:$K$165, 0.05)</f>
        <v>0.10209699944022725</v>
      </c>
      <c r="AX57" s="17">
        <f>PERCENTILE($K$2:$K$165, 0.95)</f>
        <v>0.97531004798855347</v>
      </c>
      <c r="AY57" s="17">
        <f>MIN(MAX(K57,AW57), AX57)</f>
        <v>0.49133725075604101</v>
      </c>
      <c r="AZ57" s="17">
        <f>AY57-$AY$166+1</f>
        <v>1.3892402513158137</v>
      </c>
      <c r="BA57" s="17">
        <f>PERCENTILE($L$2:$L$165, 0.02)</f>
        <v>-1.0926211824473815</v>
      </c>
      <c r="BB57" s="17">
        <f>PERCENTILE($L$2:$L$165, 0.98)</f>
        <v>1.870769289934499</v>
      </c>
      <c r="BC57" s="17">
        <f>MIN(MAX(L57,BA57), BB57)</f>
        <v>1.6610200922221099</v>
      </c>
      <c r="BD57" s="17">
        <f>BC57-$BC$166 + 1</f>
        <v>3.7536412746694916</v>
      </c>
      <c r="BE57" s="1">
        <v>0</v>
      </c>
      <c r="BF57" s="49">
        <v>0</v>
      </c>
      <c r="BG57" s="49">
        <v>0</v>
      </c>
      <c r="BH57" s="16">
        <v>1</v>
      </c>
      <c r="BI57" s="12">
        <f>(AZ57^4)*AV57*BE57</f>
        <v>0</v>
      </c>
      <c r="BJ57" s="12">
        <f>(BD57^4) *AT57*BF57</f>
        <v>0</v>
      </c>
      <c r="BK57" s="12">
        <f>(BD57^4)*AU57*BG57*BH57</f>
        <v>0</v>
      </c>
      <c r="BL57" s="12">
        <f>MIN(BI57, 0.05*BI$166)</f>
        <v>0</v>
      </c>
      <c r="BM57" s="12">
        <f>MIN(BJ57, 0.05*BJ$166)</f>
        <v>0</v>
      </c>
      <c r="BN57" s="12">
        <f>MIN(BK57, 0.05*BK$166)</f>
        <v>0</v>
      </c>
      <c r="BO57" s="9">
        <f>BL57/$BL$166</f>
        <v>0</v>
      </c>
      <c r="BP57" s="9">
        <f>BM57/$BM$166</f>
        <v>0</v>
      </c>
      <c r="BQ57" s="45">
        <f>BN57/$BN$166</f>
        <v>0</v>
      </c>
      <c r="BR57" s="85">
        <f>N57</f>
        <v>8.5341148012763948E-3</v>
      </c>
      <c r="BS57" s="55">
        <v>0</v>
      </c>
      <c r="BT57" s="10">
        <f>$D$172*BO57</f>
        <v>0</v>
      </c>
      <c r="BU57" s="14">
        <f>BT57-BS57</f>
        <v>0</v>
      </c>
      <c r="BV57" s="1">
        <f>IF(BU57&gt;1, 1, 0)</f>
        <v>0</v>
      </c>
      <c r="BW57" s="71">
        <f>IF(N57&lt;=0,P57, IF(N57&lt;=1,Q57, IF(N57&lt;=2,R57, IF(N57&lt;=3,S57, IF(N57&lt;=4,T57, IF(N57&lt;=5, U57, V57))))))</f>
        <v>140.18</v>
      </c>
      <c r="BX57" s="41">
        <f>IF(N57&lt;=0,AD57, IF(N57&lt;=1,AE57, IF(N57&lt;=2,AF57, IF(N57&lt;=3,AG57, IF(N57&lt;=4,AH57, IF(N57&lt;=5, AI57, AJ57))))))</f>
        <v>140.87</v>
      </c>
      <c r="BY57" s="70">
        <f>IF(N57&gt;=0,W57, IF(N57&gt;=-1,X57, IF(N57&gt;=-2,Y57, IF(N57&gt;=-3,Z57, IF(N57&gt;=-4,AA57, IF(N57&gt;=-5, AB57, AC57))))))</f>
        <v>144.77000000000001</v>
      </c>
      <c r="BZ57" s="69">
        <f>IF(N57&gt;=0,AK57, IF(N57&gt;=-1,AL57, IF(N57&gt;=-2,AM57, IF(N57&gt;=-3,AN57, IF(N57&gt;=-4,AO57, IF(N57&gt;=-5, AP57, AQ57))))))</f>
        <v>145.24</v>
      </c>
      <c r="CA57" s="54">
        <f>IF(C57&gt;0, IF(BU57 &gt;0, BW57, BY57), IF(BU57&gt;0, BX57, BZ57))</f>
        <v>145.24</v>
      </c>
      <c r="CB57" s="1">
        <f>BU57/CA57</f>
        <v>0</v>
      </c>
      <c r="CC57" s="42" t="e">
        <f>BS57/BT57</f>
        <v>#DIV/0!</v>
      </c>
      <c r="CD57" s="55">
        <v>0</v>
      </c>
      <c r="CE57" s="55">
        <v>142</v>
      </c>
      <c r="CF57" s="55">
        <v>284</v>
      </c>
      <c r="CG57" s="6">
        <f>SUM(CD57:CF57)</f>
        <v>426</v>
      </c>
      <c r="CH57" s="10">
        <f>BP57*$D$171</f>
        <v>0</v>
      </c>
      <c r="CI57" s="1">
        <f>CH57-CG57</f>
        <v>-426</v>
      </c>
      <c r="CJ57" s="82">
        <f>IF(CI57&gt;1, 1, 0)</f>
        <v>0</v>
      </c>
      <c r="CK57" s="71">
        <f>IF(N57&lt;=0,Q57, IF(N57&lt;=1,R57, IF(N57&lt;=2,S57, IF(N57&lt;=3,T57, IF(N57&lt;=4,U57,V57)))))</f>
        <v>140.65</v>
      </c>
      <c r="CL57" s="41">
        <f>IF(N57&lt;=0,AE57, IF(N57&lt;=1,AF57, IF(N57&lt;=2,AG57, IF(N57&lt;=3,AH57, IF(N57&lt;=4,AI57,AJ57)))))</f>
        <v>141.24</v>
      </c>
      <c r="CM57" s="70">
        <f>IF(N57&gt;=0,X57, IF(N57&gt;=-1,Y57, IF(N57&gt;=-2,Z57, IF(N57&gt;=-3,AA57, IF(N57&gt;=-4,AB57, AC57)))))</f>
        <v>144.44</v>
      </c>
      <c r="CN57" s="69">
        <f>IF(N57&gt;=0,AL57, IF(N57&gt;=-1,AM57, IF(N57&gt;=-2,AN57, IF(N57&gt;=-3,AO57, IF(N57&gt;=-4,AP57, AQ57)))))</f>
        <v>144.38</v>
      </c>
      <c r="CO57" s="54">
        <f>IF(C57&gt;0, IF(CI57 &gt;0, CK57, CM57), IF(CI57&gt;0, CL57, CN57))</f>
        <v>144.38</v>
      </c>
      <c r="CP57" s="1">
        <f>CI57/CO57</f>
        <v>-2.9505471671976728</v>
      </c>
      <c r="CQ57" s="42" t="e">
        <f>CG57/CH57</f>
        <v>#DIV/0!</v>
      </c>
      <c r="CR57" s="11">
        <f>BS57+CG57+CT57</f>
        <v>426</v>
      </c>
      <c r="CS57" s="47">
        <f>BT57+CH57+CU57</f>
        <v>0</v>
      </c>
      <c r="CT57" s="55">
        <v>0</v>
      </c>
      <c r="CU57" s="10">
        <f>BQ57*$D$174</f>
        <v>0</v>
      </c>
      <c r="CV57" s="30">
        <f>CU57-CT57</f>
        <v>0</v>
      </c>
      <c r="CW57" s="82">
        <f>IF(CV57&gt;0, 1, 0)</f>
        <v>0</v>
      </c>
      <c r="CX57" s="71">
        <f>IF(N57&lt;=0,R57, IF(N57&lt;=1,S57, IF(N57&lt;=2,T57, IF(N57&lt;=3,U57, V57))))</f>
        <v>141.01</v>
      </c>
      <c r="CY57" s="41">
        <f>IF(N57&lt;=0,AF57, IF(N57&lt;=1,AG57, IF(N57&lt;=2,AH57, IF(N57&lt;=3,AI57, AJ57))))</f>
        <v>142.06</v>
      </c>
      <c r="CZ57" s="70">
        <f>IF(N57&gt;=0,Y57, IF(N57&gt;=-1,Z57, IF(N57&gt;=-2,AA57, IF(N57&gt;=-3,AB57,  AC57))))</f>
        <v>143.4</v>
      </c>
      <c r="DA57" s="69">
        <f>IF(N57&gt;=0,AM57, IF(N57&gt;=-1,AN57, IF(N57&gt;=-2,AO57, IF(N57&gt;=-3,AP57, AQ57))))</f>
        <v>144.18</v>
      </c>
      <c r="DB57" s="54">
        <f>IF(C57&gt;0, IF(CV57 &gt;0, CX57, CZ57), IF(CV57&gt;0, CY57, DA57))</f>
        <v>144.18</v>
      </c>
      <c r="DC57" s="43">
        <f>CV57/DB57</f>
        <v>0</v>
      </c>
      <c r="DD57" s="44">
        <v>0</v>
      </c>
      <c r="DE57" s="10">
        <f>BQ57*$DD$169</f>
        <v>0</v>
      </c>
      <c r="DF57" s="30">
        <f>DE57-DD57</f>
        <v>0</v>
      </c>
      <c r="DG57" s="34">
        <f>DF57*(DF57&lt;&gt;0)</f>
        <v>0</v>
      </c>
      <c r="DH57" s="21">
        <f>DG57/$DG$166</f>
        <v>0</v>
      </c>
      <c r="DI57" s="79">
        <f>DH57 * $DF$166</f>
        <v>0</v>
      </c>
      <c r="DJ57" s="81">
        <f>DB57</f>
        <v>144.18</v>
      </c>
      <c r="DK57" s="43">
        <f>DI57/DJ57</f>
        <v>0</v>
      </c>
      <c r="DL57" s="16">
        <f>O57</f>
        <v>0</v>
      </c>
      <c r="DM57" s="53">
        <f>CR57+CT57</f>
        <v>426</v>
      </c>
      <c r="DN57">
        <f>E57/$E$166</f>
        <v>1.2045169927653763E-2</v>
      </c>
      <c r="DO57">
        <f>MAX(0,K57)</f>
        <v>0.49133725075604101</v>
      </c>
      <c r="DP57">
        <f>DO57/$DO$166</f>
        <v>5.2736599609812217E-3</v>
      </c>
      <c r="DQ57">
        <f>DN57*DP57*BF57</f>
        <v>0</v>
      </c>
      <c r="DR57">
        <f>DQ57/$DQ$166</f>
        <v>0</v>
      </c>
      <c r="DS57" s="1">
        <f>$DS$168*DR57</f>
        <v>0</v>
      </c>
      <c r="DT57" s="55">
        <v>0</v>
      </c>
      <c r="DU57" s="1">
        <f>DS57-DT57</f>
        <v>0</v>
      </c>
      <c r="DV57" t="e">
        <f>DT57/DS57</f>
        <v>#DIV/0!</v>
      </c>
      <c r="DW57" s="86">
        <f>AR57</f>
        <v>142.13999999999999</v>
      </c>
    </row>
    <row r="58" spans="1:127" x14ac:dyDescent="0.2">
      <c r="A58" s="22" t="s">
        <v>222</v>
      </c>
      <c r="B58">
        <v>0</v>
      </c>
      <c r="C58">
        <v>0</v>
      </c>
      <c r="D58">
        <v>0.58290051937674703</v>
      </c>
      <c r="E58">
        <v>0.41709948062325197</v>
      </c>
      <c r="F58">
        <v>0.75645609852999596</v>
      </c>
      <c r="G58">
        <v>0.77580442958629303</v>
      </c>
      <c r="H58">
        <v>0.86585875470121099</v>
      </c>
      <c r="I58">
        <v>0.81959566695613495</v>
      </c>
      <c r="J58">
        <v>0.67998439334775995</v>
      </c>
      <c r="K58">
        <v>0.48198240608236997</v>
      </c>
      <c r="L58">
        <v>0.446171369396966</v>
      </c>
      <c r="M58">
        <f>HARMEAN(D58,F58, I58)</f>
        <v>0.70461798589426849</v>
      </c>
      <c r="N58">
        <f>MAX(MIN(0.6*TAN(3*(1-M58) - 1.5), 5), -5)</f>
        <v>-0.42280257164263352</v>
      </c>
      <c r="O58" s="73">
        <v>0</v>
      </c>
      <c r="P58">
        <v>3.06</v>
      </c>
      <c r="Q58">
        <v>3.07</v>
      </c>
      <c r="R58">
        <v>3.1</v>
      </c>
      <c r="S58">
        <v>3.11</v>
      </c>
      <c r="T58">
        <v>3.11</v>
      </c>
      <c r="U58">
        <v>3.13</v>
      </c>
      <c r="V58">
        <v>3.15</v>
      </c>
      <c r="W58">
        <v>3.22</v>
      </c>
      <c r="X58">
        <v>3.22</v>
      </c>
      <c r="Y58">
        <v>3.22</v>
      </c>
      <c r="Z58">
        <v>3.2</v>
      </c>
      <c r="AA58">
        <v>3.19</v>
      </c>
      <c r="AB58">
        <v>3.18</v>
      </c>
      <c r="AC58">
        <v>3.17</v>
      </c>
      <c r="AD58">
        <v>3.08</v>
      </c>
      <c r="AE58">
        <v>3.1</v>
      </c>
      <c r="AF58">
        <v>3.12</v>
      </c>
      <c r="AG58">
        <v>3.12</v>
      </c>
      <c r="AH58">
        <v>3.14</v>
      </c>
      <c r="AI58">
        <v>3.19</v>
      </c>
      <c r="AJ58">
        <v>3.23</v>
      </c>
      <c r="AK58">
        <v>3.31</v>
      </c>
      <c r="AL58">
        <v>3.29</v>
      </c>
      <c r="AM58">
        <v>3.25</v>
      </c>
      <c r="AN58">
        <v>3.23</v>
      </c>
      <c r="AO58">
        <v>3.22</v>
      </c>
      <c r="AP58">
        <v>3.2</v>
      </c>
      <c r="AQ58">
        <v>3.17</v>
      </c>
      <c r="AR58">
        <v>3.18</v>
      </c>
      <c r="AS58" s="77">
        <f>0.5 * (D58-MAX($D$3:$D$165))/(MIN($D$3:$D$165)-MAX($D$3:$D$165)) + 0.75</f>
        <v>0.95901803607214464</v>
      </c>
      <c r="AT58" s="17">
        <f>AZ58^N58</f>
        <v>0.87271815540281694</v>
      </c>
      <c r="AU58" s="17">
        <f>(AT58+AV58)/2</f>
        <v>0.7735629684989167</v>
      </c>
      <c r="AV58" s="17">
        <f>BD58^N58</f>
        <v>0.67440778159501635</v>
      </c>
      <c r="AW58" s="17">
        <f>PERCENTILE($K$2:$K$165, 0.05)</f>
        <v>0.10209699944022725</v>
      </c>
      <c r="AX58" s="17">
        <f>PERCENTILE($K$2:$K$165, 0.95)</f>
        <v>0.97531004798855347</v>
      </c>
      <c r="AY58" s="17">
        <f>MIN(MAX(K58,AW58), AX58)</f>
        <v>0.48198240608236997</v>
      </c>
      <c r="AZ58" s="17">
        <f>AY58-$AY$166+1</f>
        <v>1.3798854066421427</v>
      </c>
      <c r="BA58" s="17">
        <f>PERCENTILE($L$2:$L$165, 0.02)</f>
        <v>-1.0926211824473815</v>
      </c>
      <c r="BB58" s="17">
        <f>PERCENTILE($L$2:$L$165, 0.98)</f>
        <v>1.870769289934499</v>
      </c>
      <c r="BC58" s="17">
        <f>MIN(MAX(L58,BA58), BB58)</f>
        <v>0.446171369396966</v>
      </c>
      <c r="BD58" s="17">
        <f>BC58-$BC$166 + 1</f>
        <v>2.5387925518443475</v>
      </c>
      <c r="BE58" s="1">
        <v>0</v>
      </c>
      <c r="BF58" s="83">
        <v>0.21</v>
      </c>
      <c r="BG58" s="84">
        <v>0.41</v>
      </c>
      <c r="BH58" s="16">
        <v>1</v>
      </c>
      <c r="BI58" s="12">
        <f>(AZ58^4)*AV58*BE58</f>
        <v>0</v>
      </c>
      <c r="BJ58" s="12">
        <f>(BD58^4) *AT58*BF58</f>
        <v>7.6138123272791471</v>
      </c>
      <c r="BK58" s="12">
        <f>(BD58^4)*AU58*BG58*BH58</f>
        <v>13.176145749203355</v>
      </c>
      <c r="BL58" s="12">
        <f>MIN(BI58, 0.05*BI$166)</f>
        <v>0</v>
      </c>
      <c r="BM58" s="12">
        <f>MIN(BJ58, 0.05*BJ$166)</f>
        <v>7.6138123272791471</v>
      </c>
      <c r="BN58" s="12">
        <f>MIN(BK58, 0.05*BK$166)</f>
        <v>13.176145749203355</v>
      </c>
      <c r="BO58" s="9">
        <f>BL58/$BL$166</f>
        <v>0</v>
      </c>
      <c r="BP58" s="9">
        <f>BM58/$BM$166</f>
        <v>1.5380889169943695E-3</v>
      </c>
      <c r="BQ58" s="45">
        <f>BN58/$BN$166</f>
        <v>1.949058726450754E-3</v>
      </c>
      <c r="BR58" s="85">
        <f>N58</f>
        <v>-0.42280257164263352</v>
      </c>
      <c r="BS58" s="55">
        <v>0</v>
      </c>
      <c r="BT58" s="10">
        <f>$D$172*BO58</f>
        <v>0</v>
      </c>
      <c r="BU58" s="14">
        <f>BT58-BS58</f>
        <v>0</v>
      </c>
      <c r="BV58" s="1">
        <f>IF(BU58&gt;1, 1, 0)</f>
        <v>0</v>
      </c>
      <c r="BW58" s="71">
        <f>IF(N58&lt;=0,P58, IF(N58&lt;=1,Q58, IF(N58&lt;=2,R58, IF(N58&lt;=3,S58, IF(N58&lt;=4,T58, IF(N58&lt;=5, U58, V58))))))</f>
        <v>3.06</v>
      </c>
      <c r="BX58" s="41">
        <f>IF(N58&lt;=0,AD58, IF(N58&lt;=1,AE58, IF(N58&lt;=2,AF58, IF(N58&lt;=3,AG58, IF(N58&lt;=4,AH58, IF(N58&lt;=5, AI58, AJ58))))))</f>
        <v>3.08</v>
      </c>
      <c r="BY58" s="70">
        <f>IF(N58&gt;=0,W58, IF(N58&gt;=-1,X58, IF(N58&gt;=-2,Y58, IF(N58&gt;=-3,Z58, IF(N58&gt;=-4,AA58, IF(N58&gt;=-5, AB58, AC58))))))</f>
        <v>3.22</v>
      </c>
      <c r="BZ58" s="69">
        <f>IF(N58&gt;=0,AK58, IF(N58&gt;=-1,AL58, IF(N58&gt;=-2,AM58, IF(N58&gt;=-3,AN58, IF(N58&gt;=-4,AO58, IF(N58&gt;=-5, AP58, AQ58))))))</f>
        <v>3.29</v>
      </c>
      <c r="CA58" s="54">
        <f>IF(C58&gt;0, IF(BU58 &gt;0, BW58, BY58), IF(BU58&gt;0, BX58, BZ58))</f>
        <v>3.29</v>
      </c>
      <c r="CB58" s="1">
        <f>BU58/CA58</f>
        <v>0</v>
      </c>
      <c r="CC58" s="42" t="e">
        <f>BS58/BT58</f>
        <v>#DIV/0!</v>
      </c>
      <c r="CD58" s="55">
        <v>0</v>
      </c>
      <c r="CE58" s="55">
        <v>3</v>
      </c>
      <c r="CF58" s="55">
        <v>0</v>
      </c>
      <c r="CG58" s="6">
        <f>SUM(CD58:CF58)</f>
        <v>3</v>
      </c>
      <c r="CH58" s="10">
        <f>BP58*$D$171</f>
        <v>195.35203350246542</v>
      </c>
      <c r="CI58" s="1">
        <f>CH58-CG58</f>
        <v>192.35203350246542</v>
      </c>
      <c r="CJ58" s="82">
        <f>IF(CI58&gt;1, 1, 0)</f>
        <v>1</v>
      </c>
      <c r="CK58" s="71">
        <f>IF(N58&lt;=0,Q58, IF(N58&lt;=1,R58, IF(N58&lt;=2,S58, IF(N58&lt;=3,T58, IF(N58&lt;=4,U58,V58)))))</f>
        <v>3.07</v>
      </c>
      <c r="CL58" s="41">
        <f>IF(N58&lt;=0,AE58, IF(N58&lt;=1,AF58, IF(N58&lt;=2,AG58, IF(N58&lt;=3,AH58, IF(N58&lt;=4,AI58,AJ58)))))</f>
        <v>3.1</v>
      </c>
      <c r="CM58" s="70">
        <f>IF(N58&gt;=0,X58, IF(N58&gt;=-1,Y58, IF(N58&gt;=-2,Z58, IF(N58&gt;=-3,AA58, IF(N58&gt;=-4,AB58, AC58)))))</f>
        <v>3.22</v>
      </c>
      <c r="CN58" s="69">
        <f>IF(N58&gt;=0,AL58, IF(N58&gt;=-1,AM58, IF(N58&gt;=-2,AN58, IF(N58&gt;=-3,AO58, IF(N58&gt;=-4,AP58, AQ58)))))</f>
        <v>3.25</v>
      </c>
      <c r="CO58" s="54">
        <f>IF(C58&gt;0, IF(CI58 &gt;0, CK58, CM58), IF(CI58&gt;0, CL58, CN58))</f>
        <v>3.1</v>
      </c>
      <c r="CP58" s="1">
        <f>CI58/CO58</f>
        <v>62.049043065311423</v>
      </c>
      <c r="CQ58" s="42">
        <f>CG58/CH58</f>
        <v>1.535689158803734E-2</v>
      </c>
      <c r="CR58" s="11">
        <f>BS58+CG58+CT58</f>
        <v>41</v>
      </c>
      <c r="CS58" s="47">
        <f>BT58+CH58+CU58</f>
        <v>208.09974295552789</v>
      </c>
      <c r="CT58" s="55">
        <v>38</v>
      </c>
      <c r="CU58" s="10">
        <f>BQ58*$D$174</f>
        <v>12.747709453062475</v>
      </c>
      <c r="CV58" s="30">
        <f>CU58-CT58</f>
        <v>-25.252290546937523</v>
      </c>
      <c r="CW58" s="82">
        <f>IF(CV58&gt;0, 1, 0)</f>
        <v>0</v>
      </c>
      <c r="CX58" s="71">
        <f>IF(N58&lt;=0,R58, IF(N58&lt;=1,S58, IF(N58&lt;=2,T58, IF(N58&lt;=3,U58, V58))))</f>
        <v>3.1</v>
      </c>
      <c r="CY58" s="41">
        <f>IF(N58&lt;=0,AF58, IF(N58&lt;=1,AG58, IF(N58&lt;=2,AH58, IF(N58&lt;=3,AI58, AJ58))))</f>
        <v>3.12</v>
      </c>
      <c r="CZ58" s="70">
        <f>IF(N58&gt;=0,Y58, IF(N58&gt;=-1,Z58, IF(N58&gt;=-2,AA58, IF(N58&gt;=-3,AB58,  AC58))))</f>
        <v>3.2</v>
      </c>
      <c r="DA58" s="69">
        <f>IF(N58&gt;=0,AM58, IF(N58&gt;=-1,AN58, IF(N58&gt;=-2,AO58, IF(N58&gt;=-3,AP58, AQ58))))</f>
        <v>3.23</v>
      </c>
      <c r="DB58" s="54">
        <f>IF(C58&gt;0, IF(CV58 &gt;0, CX58, CZ58), IF(CV58&gt;0, CY58, DA58))</f>
        <v>3.23</v>
      </c>
      <c r="DC58" s="43">
        <f>CV58/DB58</f>
        <v>-7.8180466089589853</v>
      </c>
      <c r="DD58" s="44">
        <v>0</v>
      </c>
      <c r="DE58" s="10">
        <f>BQ58*$DD$169</f>
        <v>7.6662794661581852</v>
      </c>
      <c r="DF58" s="30">
        <f>DE58-DD58</f>
        <v>7.6662794661581852</v>
      </c>
      <c r="DG58" s="34">
        <f>DF58*(DF58&lt;&gt;0)</f>
        <v>7.6662794661581852</v>
      </c>
      <c r="DH58" s="21">
        <f>DG58/$DG$166</f>
        <v>1.9490587264507525E-3</v>
      </c>
      <c r="DI58" s="79">
        <f>DH58 * $DF$166</f>
        <v>7.6662794661581852</v>
      </c>
      <c r="DJ58" s="81">
        <f>DB58</f>
        <v>3.23</v>
      </c>
      <c r="DK58" s="43">
        <f>DI58/DJ58</f>
        <v>2.373461135033494</v>
      </c>
      <c r="DL58" s="16">
        <f>O58</f>
        <v>0</v>
      </c>
      <c r="DM58" s="53">
        <f>CR58+CT58</f>
        <v>79</v>
      </c>
      <c r="DN58">
        <f>E58/$E$166</f>
        <v>7.7337991417408001E-3</v>
      </c>
      <c r="DO58">
        <f>MAX(0,K58)</f>
        <v>0.48198240608236997</v>
      </c>
      <c r="DP58">
        <f>DO58/$DO$166</f>
        <v>5.1732517999455484E-3</v>
      </c>
      <c r="DQ58">
        <f>DN58*DP58*BF58</f>
        <v>8.4018669693898655E-6</v>
      </c>
      <c r="DR58">
        <f>DQ58/$DQ$166</f>
        <v>2.2675132431782719E-3</v>
      </c>
      <c r="DS58" s="1">
        <f>$DS$168*DR58</f>
        <v>184.51717570239921</v>
      </c>
      <c r="DT58" s="55">
        <v>0</v>
      </c>
      <c r="DU58" s="1">
        <f>DS58-DT58</f>
        <v>184.51717570239921</v>
      </c>
      <c r="DV58">
        <f>DT58/DS58</f>
        <v>0</v>
      </c>
      <c r="DW58" s="86">
        <f>AR58</f>
        <v>3.18</v>
      </c>
    </row>
    <row r="59" spans="1:127" x14ac:dyDescent="0.2">
      <c r="A59" s="22" t="s">
        <v>229</v>
      </c>
      <c r="B59">
        <v>1</v>
      </c>
      <c r="C59">
        <v>1</v>
      </c>
      <c r="D59">
        <v>0.60647223332001599</v>
      </c>
      <c r="E59">
        <v>0.39352776667998401</v>
      </c>
      <c r="F59">
        <v>0.67620182757250602</v>
      </c>
      <c r="G59">
        <v>0.49226911826159597</v>
      </c>
      <c r="H59">
        <v>0.23485165064772201</v>
      </c>
      <c r="I59">
        <v>0.340015021707328</v>
      </c>
      <c r="J59">
        <v>0.21670150151688899</v>
      </c>
      <c r="K59">
        <v>0.82578304456434604</v>
      </c>
      <c r="L59">
        <v>-0.69510302053160899</v>
      </c>
      <c r="M59">
        <f>HARMEAN(D59,F59, I59)</f>
        <v>0.49433369590793946</v>
      </c>
      <c r="N59">
        <f>MAX(MIN(0.6*TAN(3*(1-M59) - 1.5), 5), -5)</f>
        <v>1.0200329890675331E-2</v>
      </c>
      <c r="O59" s="73">
        <v>0</v>
      </c>
      <c r="P59">
        <v>51.3</v>
      </c>
      <c r="Q59">
        <v>51.63</v>
      </c>
      <c r="R59">
        <v>51.97</v>
      </c>
      <c r="S59">
        <v>52.04</v>
      </c>
      <c r="T59">
        <v>52.55</v>
      </c>
      <c r="U59">
        <v>52.95</v>
      </c>
      <c r="V59">
        <v>53.18</v>
      </c>
      <c r="W59">
        <v>54.45</v>
      </c>
      <c r="X59">
        <v>54.13</v>
      </c>
      <c r="Y59">
        <v>53.85</v>
      </c>
      <c r="Z59">
        <v>53.2</v>
      </c>
      <c r="AA59">
        <v>52.91</v>
      </c>
      <c r="AB59">
        <v>52.78</v>
      </c>
      <c r="AC59">
        <v>52.32</v>
      </c>
      <c r="AD59">
        <v>51.88</v>
      </c>
      <c r="AE59">
        <v>52.06</v>
      </c>
      <c r="AF59">
        <v>52.18</v>
      </c>
      <c r="AG59">
        <v>52.35</v>
      </c>
      <c r="AH59">
        <v>52.55</v>
      </c>
      <c r="AI59">
        <v>52.67</v>
      </c>
      <c r="AJ59">
        <v>53.34</v>
      </c>
      <c r="AK59">
        <v>54.32</v>
      </c>
      <c r="AL59">
        <v>53.93</v>
      </c>
      <c r="AM59">
        <v>53.7</v>
      </c>
      <c r="AN59">
        <v>53.54</v>
      </c>
      <c r="AO59">
        <v>53.23</v>
      </c>
      <c r="AP59">
        <v>52.93</v>
      </c>
      <c r="AQ59">
        <v>52.82</v>
      </c>
      <c r="AR59">
        <v>53</v>
      </c>
      <c r="AS59" s="77">
        <f>0.5 * (D59-MAX($D$3:$D$165))/(MIN($D$3:$D$165)-MAX($D$3:$D$165)) + 0.75</f>
        <v>0.94719438877755502</v>
      </c>
      <c r="AT59" s="17">
        <f>AZ59^N59</f>
        <v>1.0055691736054932</v>
      </c>
      <c r="AU59" s="17">
        <f>(AT59+AV59)/2</f>
        <v>1.0044945186293917</v>
      </c>
      <c r="AV59" s="17">
        <f>BD59^N59</f>
        <v>1.0034198636532898</v>
      </c>
      <c r="AW59" s="17">
        <f>PERCENTILE($K$2:$K$165, 0.05)</f>
        <v>0.10209699944022725</v>
      </c>
      <c r="AX59" s="17">
        <f>PERCENTILE($K$2:$K$165, 0.95)</f>
        <v>0.97531004798855347</v>
      </c>
      <c r="AY59" s="17">
        <f>MIN(MAX(K59,AW59), AX59)</f>
        <v>0.82578304456434604</v>
      </c>
      <c r="AZ59" s="17">
        <f>AY59-$AY$166+1</f>
        <v>1.7236860451241189</v>
      </c>
      <c r="BA59" s="17">
        <f>PERCENTILE($L$2:$L$165, 0.02)</f>
        <v>-1.0926211824473815</v>
      </c>
      <c r="BB59" s="17">
        <f>PERCENTILE($L$2:$L$165, 0.98)</f>
        <v>1.870769289934499</v>
      </c>
      <c r="BC59" s="17">
        <f>MIN(MAX(L59,BA59), BB59)</f>
        <v>-0.69510302053160899</v>
      </c>
      <c r="BD59" s="17">
        <f>BC59-$BC$166 + 1</f>
        <v>1.3975181619157726</v>
      </c>
      <c r="BE59" s="1">
        <v>0</v>
      </c>
      <c r="BF59" s="15">
        <v>1</v>
      </c>
      <c r="BG59" s="15">
        <v>1</v>
      </c>
      <c r="BH59" s="16">
        <v>1</v>
      </c>
      <c r="BI59" s="12">
        <f>(AZ59^4)*AV59*BE59</f>
        <v>0</v>
      </c>
      <c r="BJ59" s="12">
        <f>(BD59^4) *AT59*BF59</f>
        <v>3.8356749278960547</v>
      </c>
      <c r="BK59" s="12">
        <f>(BD59^4)*AU59*BG59*BH59</f>
        <v>3.8315757298934034</v>
      </c>
      <c r="BL59" s="12">
        <f>MIN(BI59, 0.05*BI$166)</f>
        <v>0</v>
      </c>
      <c r="BM59" s="12">
        <f>MIN(BJ59, 0.05*BJ$166)</f>
        <v>3.8356749278960547</v>
      </c>
      <c r="BN59" s="12">
        <f>MIN(BK59, 0.05*BK$166)</f>
        <v>3.8315757298934034</v>
      </c>
      <c r="BO59" s="9">
        <f>BL59/$BL$166</f>
        <v>0</v>
      </c>
      <c r="BP59" s="9">
        <f>BM59/$BM$166</f>
        <v>7.748561222940425E-4</v>
      </c>
      <c r="BQ59" s="45">
        <f>BN59/$BN$166</f>
        <v>5.6677925810415209E-4</v>
      </c>
      <c r="BR59" s="85">
        <f>N59</f>
        <v>1.0200329890675331E-2</v>
      </c>
      <c r="BS59" s="55">
        <v>0</v>
      </c>
      <c r="BT59" s="10">
        <f>$D$172*BO59</f>
        <v>0</v>
      </c>
      <c r="BU59" s="14">
        <f>BT59-BS59</f>
        <v>0</v>
      </c>
      <c r="BV59" s="1">
        <f>IF(BU59&gt;1, 1, 0)</f>
        <v>0</v>
      </c>
      <c r="BW59" s="71">
        <f>IF(N59&lt;=0,P59, IF(N59&lt;=1,Q59, IF(N59&lt;=2,R59, IF(N59&lt;=3,S59, IF(N59&lt;=4,T59, IF(N59&lt;=5, U59, V59))))))</f>
        <v>51.63</v>
      </c>
      <c r="BX59" s="41">
        <f>IF(N59&lt;=0,AD59, IF(N59&lt;=1,AE59, IF(N59&lt;=2,AF59, IF(N59&lt;=3,AG59, IF(N59&lt;=4,AH59, IF(N59&lt;=5, AI59, AJ59))))))</f>
        <v>52.06</v>
      </c>
      <c r="BY59" s="70">
        <f>IF(N59&gt;=0,W59, IF(N59&gt;=-1,X59, IF(N59&gt;=-2,Y59, IF(N59&gt;=-3,Z59, IF(N59&gt;=-4,AA59, IF(N59&gt;=-5, AB59, AC59))))))</f>
        <v>54.45</v>
      </c>
      <c r="BZ59" s="69">
        <f>IF(N59&gt;=0,AK59, IF(N59&gt;=-1,AL59, IF(N59&gt;=-2,AM59, IF(N59&gt;=-3,AN59, IF(N59&gt;=-4,AO59, IF(N59&gt;=-5, AP59, AQ59))))))</f>
        <v>54.32</v>
      </c>
      <c r="CA59" s="54">
        <f>IF(C59&gt;0, IF(BU59 &gt;0, BW59, BY59), IF(BU59&gt;0, BX59, BZ59))</f>
        <v>54.45</v>
      </c>
      <c r="CB59" s="1">
        <f>BU59/CA59</f>
        <v>0</v>
      </c>
      <c r="CC59" s="42" t="e">
        <f>BS59/BT59</f>
        <v>#DIV/0!</v>
      </c>
      <c r="CD59" s="55">
        <v>265</v>
      </c>
      <c r="CE59" s="55">
        <v>0</v>
      </c>
      <c r="CF59" s="55">
        <v>0</v>
      </c>
      <c r="CG59" s="6">
        <f>SUM(CD59:CF59)</f>
        <v>265</v>
      </c>
      <c r="CH59" s="10">
        <f>BP59*$D$171</f>
        <v>98.414153752419466</v>
      </c>
      <c r="CI59" s="1">
        <f>CH59-CG59</f>
        <v>-166.58584624758055</v>
      </c>
      <c r="CJ59" s="82">
        <f>IF(CI59&gt;1, 1, 0)</f>
        <v>0</v>
      </c>
      <c r="CK59" s="71">
        <f>IF(N59&lt;=0,Q59, IF(N59&lt;=1,R59, IF(N59&lt;=2,S59, IF(N59&lt;=3,T59, IF(N59&lt;=4,U59,V59)))))</f>
        <v>51.97</v>
      </c>
      <c r="CL59" s="41">
        <f>IF(N59&lt;=0,AE59, IF(N59&lt;=1,AF59, IF(N59&lt;=2,AG59, IF(N59&lt;=3,AH59, IF(N59&lt;=4,AI59,AJ59)))))</f>
        <v>52.18</v>
      </c>
      <c r="CM59" s="70">
        <f>IF(N59&gt;=0,X59, IF(N59&gt;=-1,Y59, IF(N59&gt;=-2,Z59, IF(N59&gt;=-3,AA59, IF(N59&gt;=-4,AB59, AC59)))))</f>
        <v>54.13</v>
      </c>
      <c r="CN59" s="69">
        <f>IF(N59&gt;=0,AL59, IF(N59&gt;=-1,AM59, IF(N59&gt;=-2,AN59, IF(N59&gt;=-3,AO59, IF(N59&gt;=-4,AP59, AQ59)))))</f>
        <v>53.93</v>
      </c>
      <c r="CO59" s="54">
        <f>IF(C59&gt;0, IF(CI59 &gt;0, CK59, CM59), IF(CI59&gt;0, CL59, CN59))</f>
        <v>54.13</v>
      </c>
      <c r="CP59" s="1">
        <f>CI59/CO59</f>
        <v>-3.0775142480617133</v>
      </c>
      <c r="CQ59" s="42">
        <f>CG59/CH59</f>
        <v>2.6927021154564885</v>
      </c>
      <c r="CR59" s="11">
        <f>BS59+CG59+CT59</f>
        <v>265</v>
      </c>
      <c r="CS59" s="47">
        <f>BT59+CH59+CU59</f>
        <v>102.12114175041121</v>
      </c>
      <c r="CT59" s="55">
        <v>0</v>
      </c>
      <c r="CU59" s="10">
        <f>BQ59*$D$174</f>
        <v>3.7069879979917526</v>
      </c>
      <c r="CV59" s="30">
        <f>CU59-CT59</f>
        <v>3.7069879979917526</v>
      </c>
      <c r="CW59" s="82">
        <f>IF(CV59&gt;0, 1, 0)</f>
        <v>1</v>
      </c>
      <c r="CX59" s="71">
        <f>IF(N59&lt;=0,R59, IF(N59&lt;=1,S59, IF(N59&lt;=2,T59, IF(N59&lt;=3,U59, V59))))</f>
        <v>52.04</v>
      </c>
      <c r="CY59" s="41">
        <f>IF(N59&lt;=0,AF59, IF(N59&lt;=1,AG59, IF(N59&lt;=2,AH59, IF(N59&lt;=3,AI59, AJ59))))</f>
        <v>52.35</v>
      </c>
      <c r="CZ59" s="70">
        <f>IF(N59&gt;=0,Y59, IF(N59&gt;=-1,Z59, IF(N59&gt;=-2,AA59, IF(N59&gt;=-3,AB59,  AC59))))</f>
        <v>53.85</v>
      </c>
      <c r="DA59" s="69">
        <f>IF(N59&gt;=0,AM59, IF(N59&gt;=-1,AN59, IF(N59&gt;=-2,AO59, IF(N59&gt;=-3,AP59, AQ59))))</f>
        <v>53.7</v>
      </c>
      <c r="DB59" s="54">
        <f>IF(C59&gt;0, IF(CV59 &gt;0, CX59, CZ59), IF(CV59&gt;0, CY59, DA59))</f>
        <v>52.04</v>
      </c>
      <c r="DC59" s="43">
        <f>CV59/DB59</f>
        <v>7.1233435780010623E-2</v>
      </c>
      <c r="DD59" s="44">
        <v>0</v>
      </c>
      <c r="DE59" s="10">
        <f>BQ59*$DD$169</f>
        <v>2.2293264586032562</v>
      </c>
      <c r="DF59" s="30">
        <f>DE59-DD59</f>
        <v>2.2293264586032562</v>
      </c>
      <c r="DG59" s="34">
        <f>DF59*(DF59&lt;&gt;0)</f>
        <v>2.2293264586032562</v>
      </c>
      <c r="DH59" s="21">
        <f>DG59/$DG$166</f>
        <v>5.6677925810415177E-4</v>
      </c>
      <c r="DI59" s="79">
        <f>DH59 * $DF$166</f>
        <v>2.2293264586032562</v>
      </c>
      <c r="DJ59" s="81">
        <f>DB59</f>
        <v>52.04</v>
      </c>
      <c r="DK59" s="43">
        <f>DI59/DJ59</f>
        <v>4.2838709811745895E-2</v>
      </c>
      <c r="DL59" s="16">
        <f>O59</f>
        <v>0</v>
      </c>
      <c r="DM59" s="53">
        <f>CR59+CT59</f>
        <v>265</v>
      </c>
      <c r="DN59">
        <f>E59/$E$166</f>
        <v>7.2967357802822706E-3</v>
      </c>
      <c r="DO59">
        <f>MAX(0,K59)</f>
        <v>0.82578304456434604</v>
      </c>
      <c r="DP59">
        <f>DO59/$DO$166</f>
        <v>8.8633600889716779E-3</v>
      </c>
      <c r="DQ59">
        <f>DN59*DP59*BF59</f>
        <v>6.4673596694725486E-5</v>
      </c>
      <c r="DR59">
        <f>DQ59/$DQ$166</f>
        <v>1.7454244101166718E-2</v>
      </c>
      <c r="DS59" s="1">
        <f>$DS$168*DR59</f>
        <v>1420.325916621048</v>
      </c>
      <c r="DT59" s="55">
        <v>1537</v>
      </c>
      <c r="DU59" s="1">
        <f>DS59-DT59</f>
        <v>-116.67408337895199</v>
      </c>
      <c r="DV59">
        <f>DT59/DS59</f>
        <v>1.082145993404471</v>
      </c>
      <c r="DW59" s="86">
        <f>AR59</f>
        <v>53</v>
      </c>
    </row>
    <row r="60" spans="1:127" x14ac:dyDescent="0.2">
      <c r="A60" s="22" t="s">
        <v>215</v>
      </c>
      <c r="B60">
        <v>0</v>
      </c>
      <c r="C60">
        <v>1</v>
      </c>
      <c r="D60">
        <v>0.38314023172193301</v>
      </c>
      <c r="E60">
        <v>0.61685976827806599</v>
      </c>
      <c r="F60">
        <v>0.93752487067250301</v>
      </c>
      <c r="G60">
        <v>9.6113664855829502E-3</v>
      </c>
      <c r="H60">
        <v>0.41997492687003701</v>
      </c>
      <c r="I60">
        <v>6.3533714962245205E-2</v>
      </c>
      <c r="J60">
        <v>0.24405826743489401</v>
      </c>
      <c r="K60">
        <v>0.66139586201244704</v>
      </c>
      <c r="L60">
        <v>0.664418855091788</v>
      </c>
      <c r="M60">
        <f>HARMEAN(D60,F60, I60)</f>
        <v>0.15450916930419284</v>
      </c>
      <c r="N60">
        <f>MAX(MIN(0.6*TAN(3*(1-M60) - 1.5), 5), -5)</f>
        <v>1.0139588287530723</v>
      </c>
      <c r="O60" s="73">
        <v>1</v>
      </c>
      <c r="P60">
        <v>52.09</v>
      </c>
      <c r="Q60">
        <v>52.62</v>
      </c>
      <c r="R60">
        <v>52.64</v>
      </c>
      <c r="S60">
        <v>52.93</v>
      </c>
      <c r="T60">
        <v>53.09</v>
      </c>
      <c r="U60">
        <v>53.29</v>
      </c>
      <c r="V60">
        <v>53.57</v>
      </c>
      <c r="W60">
        <v>54.59</v>
      </c>
      <c r="X60">
        <v>54.29</v>
      </c>
      <c r="Y60">
        <v>54.08</v>
      </c>
      <c r="Z60">
        <v>53.57</v>
      </c>
      <c r="AA60">
        <v>53.4</v>
      </c>
      <c r="AB60">
        <v>53.28</v>
      </c>
      <c r="AC60">
        <v>53.11</v>
      </c>
      <c r="AD60">
        <v>51.51</v>
      </c>
      <c r="AE60">
        <v>51.77</v>
      </c>
      <c r="AF60">
        <v>52.17</v>
      </c>
      <c r="AG60">
        <v>52.59</v>
      </c>
      <c r="AH60">
        <v>52.89</v>
      </c>
      <c r="AI60">
        <v>53.26</v>
      </c>
      <c r="AJ60">
        <v>53.58</v>
      </c>
      <c r="AK60">
        <v>54.26</v>
      </c>
      <c r="AL60">
        <v>53.97</v>
      </c>
      <c r="AM60">
        <v>53.78</v>
      </c>
      <c r="AN60">
        <v>53.5</v>
      </c>
      <c r="AO60">
        <v>53.36</v>
      </c>
      <c r="AP60">
        <v>53.17</v>
      </c>
      <c r="AQ60">
        <v>52.95</v>
      </c>
      <c r="AR60">
        <v>53.29</v>
      </c>
      <c r="AS60" s="77">
        <f>0.5 * (D60-MAX($D$3:$D$165))/(MIN($D$3:$D$165)-MAX($D$3:$D$165)) + 0.75</f>
        <v>1.0592184368737478</v>
      </c>
      <c r="AT60" s="17">
        <f>AZ60^N60</f>
        <v>1.5689981446159311</v>
      </c>
      <c r="AU60" s="17">
        <f>(AT60+AV60)/2</f>
        <v>2.1826728303565597</v>
      </c>
      <c r="AV60" s="17">
        <f>BD60^N60</f>
        <v>2.796347516097188</v>
      </c>
      <c r="AW60" s="17">
        <f>PERCENTILE($K$2:$K$165, 0.05)</f>
        <v>0.10209699944022725</v>
      </c>
      <c r="AX60" s="17">
        <f>PERCENTILE($K$2:$K$165, 0.95)</f>
        <v>0.97531004798855347</v>
      </c>
      <c r="AY60" s="17">
        <f>MIN(MAX(K60,AW60), AX60)</f>
        <v>0.66139586201244704</v>
      </c>
      <c r="AZ60" s="17">
        <f>AY60-$AY$166+1</f>
        <v>1.5592988625722199</v>
      </c>
      <c r="BA60" s="17">
        <f>PERCENTILE($L$2:$L$165, 0.02)</f>
        <v>-1.0926211824473815</v>
      </c>
      <c r="BB60" s="17">
        <f>PERCENTILE($L$2:$L$165, 0.98)</f>
        <v>1.870769289934499</v>
      </c>
      <c r="BC60" s="17">
        <f>MIN(MAX(L60,BA60), BB60)</f>
        <v>0.664418855091788</v>
      </c>
      <c r="BD60" s="17">
        <f>BC60-$BC$166 + 1</f>
        <v>2.7570400375391695</v>
      </c>
      <c r="BE60" s="1">
        <v>0</v>
      </c>
      <c r="BF60" s="49">
        <v>0</v>
      </c>
      <c r="BG60" s="49">
        <v>0</v>
      </c>
      <c r="BH60" s="16">
        <v>1</v>
      </c>
      <c r="BI60" s="12">
        <f>(AZ60^4)*AV60*BE60</f>
        <v>0</v>
      </c>
      <c r="BJ60" s="12">
        <f>(BD60^4) *AT60*BF60</f>
        <v>0</v>
      </c>
      <c r="BK60" s="12">
        <f>(BD60^4)*AU60*BG60*BH60</f>
        <v>0</v>
      </c>
      <c r="BL60" s="12">
        <f>MIN(BI60, 0.05*BI$166)</f>
        <v>0</v>
      </c>
      <c r="BM60" s="12">
        <f>MIN(BJ60, 0.05*BJ$166)</f>
        <v>0</v>
      </c>
      <c r="BN60" s="12">
        <f>MIN(BK60, 0.05*BK$166)</f>
        <v>0</v>
      </c>
      <c r="BO60" s="9">
        <f>BL60/$BL$166</f>
        <v>0</v>
      </c>
      <c r="BP60" s="9">
        <f>BM60/$BM$166</f>
        <v>0</v>
      </c>
      <c r="BQ60" s="45">
        <f>BN60/$BN$166</f>
        <v>0</v>
      </c>
      <c r="BR60" s="85">
        <f>N60</f>
        <v>1.0139588287530723</v>
      </c>
      <c r="BS60" s="55">
        <v>0</v>
      </c>
      <c r="BT60" s="10">
        <f>$D$172*BO60</f>
        <v>0</v>
      </c>
      <c r="BU60" s="14">
        <f>BT60-BS60</f>
        <v>0</v>
      </c>
      <c r="BV60" s="1">
        <f>IF(BU60&gt;1, 1, 0)</f>
        <v>0</v>
      </c>
      <c r="BW60" s="71">
        <f>IF(N60&lt;=0,P60, IF(N60&lt;=1,Q60, IF(N60&lt;=2,R60, IF(N60&lt;=3,S60, IF(N60&lt;=4,T60, IF(N60&lt;=5, U60, V60))))))</f>
        <v>52.64</v>
      </c>
      <c r="BX60" s="41">
        <f>IF(N60&lt;=0,AD60, IF(N60&lt;=1,AE60, IF(N60&lt;=2,AF60, IF(N60&lt;=3,AG60, IF(N60&lt;=4,AH60, IF(N60&lt;=5, AI60, AJ60))))))</f>
        <v>52.17</v>
      </c>
      <c r="BY60" s="70">
        <f>IF(N60&gt;=0,W60, IF(N60&gt;=-1,X60, IF(N60&gt;=-2,Y60, IF(N60&gt;=-3,Z60, IF(N60&gt;=-4,AA60, IF(N60&gt;=-5, AB60, AC60))))))</f>
        <v>54.59</v>
      </c>
      <c r="BZ60" s="69">
        <f>IF(N60&gt;=0,AK60, IF(N60&gt;=-1,AL60, IF(N60&gt;=-2,AM60, IF(N60&gt;=-3,AN60, IF(N60&gt;=-4,AO60, IF(N60&gt;=-5, AP60, AQ60))))))</f>
        <v>54.26</v>
      </c>
      <c r="CA60" s="54">
        <f>IF(C60&gt;0, IF(BU60 &gt;0, BW60, BY60), IF(BU60&gt;0, BX60, BZ60))</f>
        <v>54.59</v>
      </c>
      <c r="CB60" s="1">
        <f>BU60/CA60</f>
        <v>0</v>
      </c>
      <c r="CC60" s="42" t="e">
        <f>BS60/BT60</f>
        <v>#DIV/0!</v>
      </c>
      <c r="CD60" s="55">
        <v>799</v>
      </c>
      <c r="CE60" s="55">
        <v>8420</v>
      </c>
      <c r="CF60" s="55">
        <v>107</v>
      </c>
      <c r="CG60" s="6">
        <f>SUM(CD60:CF60)</f>
        <v>9326</v>
      </c>
      <c r="CH60" s="10">
        <f>BP60*$D$171</f>
        <v>0</v>
      </c>
      <c r="CI60" s="1">
        <f>CH60-CG60</f>
        <v>-9326</v>
      </c>
      <c r="CJ60" s="82">
        <f>IF(CI60&gt;1, 1, 0)</f>
        <v>0</v>
      </c>
      <c r="CK60" s="71">
        <f>IF(N60&lt;=0,Q60, IF(N60&lt;=1,R60, IF(N60&lt;=2,S60, IF(N60&lt;=3,T60, IF(N60&lt;=4,U60,V60)))))</f>
        <v>52.93</v>
      </c>
      <c r="CL60" s="41">
        <f>IF(N60&lt;=0,AE60, IF(N60&lt;=1,AF60, IF(N60&lt;=2,AG60, IF(N60&lt;=3,AH60, IF(N60&lt;=4,AI60,AJ60)))))</f>
        <v>52.59</v>
      </c>
      <c r="CM60" s="70">
        <f>IF(N60&gt;=0,X60, IF(N60&gt;=-1,Y60, IF(N60&gt;=-2,Z60, IF(N60&gt;=-3,AA60, IF(N60&gt;=-4,AB60, AC60)))))</f>
        <v>54.29</v>
      </c>
      <c r="CN60" s="69">
        <f>IF(N60&gt;=0,AL60, IF(N60&gt;=-1,AM60, IF(N60&gt;=-2,AN60, IF(N60&gt;=-3,AO60, IF(N60&gt;=-4,AP60, AQ60)))))</f>
        <v>53.97</v>
      </c>
      <c r="CO60" s="54">
        <f>IF(C60&gt;0, IF(CI60 &gt;0, CK60, CM60), IF(CI60&gt;0, CL60, CN60))</f>
        <v>54.29</v>
      </c>
      <c r="CP60" s="1">
        <f>CI60/CO60</f>
        <v>-171.78117517038129</v>
      </c>
      <c r="CQ60" s="42" t="e">
        <f>CG60/CH60</f>
        <v>#DIV/0!</v>
      </c>
      <c r="CR60" s="11">
        <f>BS60+CG60+CT60</f>
        <v>9912</v>
      </c>
      <c r="CS60" s="47">
        <f>BT60+CH60+CU60</f>
        <v>0</v>
      </c>
      <c r="CT60" s="55">
        <v>586</v>
      </c>
      <c r="CU60" s="10">
        <f>BQ60*$D$174</f>
        <v>0</v>
      </c>
      <c r="CV60" s="30">
        <f>CU60-CT60</f>
        <v>-586</v>
      </c>
      <c r="CW60" s="82">
        <f>IF(CV60&gt;0, 1, 0)</f>
        <v>0</v>
      </c>
      <c r="CX60" s="71">
        <f>IF(N60&lt;=0,R60, IF(N60&lt;=1,S60, IF(N60&lt;=2,T60, IF(N60&lt;=3,U60, V60))))</f>
        <v>53.09</v>
      </c>
      <c r="CY60" s="41">
        <f>IF(N60&lt;=0,AF60, IF(N60&lt;=1,AG60, IF(N60&lt;=2,AH60, IF(N60&lt;=3,AI60, AJ60))))</f>
        <v>52.89</v>
      </c>
      <c r="CZ60" s="70">
        <f>IF(N60&gt;=0,Y60, IF(N60&gt;=-1,Z60, IF(N60&gt;=-2,AA60, IF(N60&gt;=-3,AB60,  AC60))))</f>
        <v>54.08</v>
      </c>
      <c r="DA60" s="69">
        <f>IF(N60&gt;=0,AM60, IF(N60&gt;=-1,AN60, IF(N60&gt;=-2,AO60, IF(N60&gt;=-3,AP60, AQ60))))</f>
        <v>53.78</v>
      </c>
      <c r="DB60" s="54">
        <f>IF(C60&gt;0, IF(CV60 &gt;0, CX60, CZ60), IF(CV60&gt;0, CY60, DA60))</f>
        <v>54.08</v>
      </c>
      <c r="DC60" s="43">
        <f>CV60/DB60</f>
        <v>-10.835798816568047</v>
      </c>
      <c r="DD60" s="44">
        <v>0</v>
      </c>
      <c r="DE60" s="10">
        <f>BQ60*$DD$169</f>
        <v>0</v>
      </c>
      <c r="DF60" s="30">
        <f>DE60-DD60</f>
        <v>0</v>
      </c>
      <c r="DG60" s="34">
        <f>DF60*(DF60&lt;&gt;0)</f>
        <v>0</v>
      </c>
      <c r="DH60" s="21">
        <f>DG60/$DG$166</f>
        <v>0</v>
      </c>
      <c r="DI60" s="79">
        <f>DH60 * $DF$166</f>
        <v>0</v>
      </c>
      <c r="DJ60" s="81">
        <f>DB60</f>
        <v>54.08</v>
      </c>
      <c r="DK60" s="43">
        <f>DI60/DJ60</f>
        <v>0</v>
      </c>
      <c r="DL60" s="16">
        <f>O60</f>
        <v>1</v>
      </c>
      <c r="DM60" s="53">
        <f>CR60+CT60</f>
        <v>10498</v>
      </c>
      <c r="DN60">
        <f>E60/$E$166</f>
        <v>1.1437725933762253E-2</v>
      </c>
      <c r="DO60">
        <f>MAX(0,K60)</f>
        <v>0.66139586201244704</v>
      </c>
      <c r="DP60">
        <f>DO60/$DO$166</f>
        <v>7.0989465392387978E-3</v>
      </c>
      <c r="DQ60">
        <f>DN60*DP60*BF60</f>
        <v>0</v>
      </c>
      <c r="DR60">
        <f>DQ60/$DQ$166</f>
        <v>0</v>
      </c>
      <c r="DS60" s="1">
        <f>$DS$168*DR60</f>
        <v>0</v>
      </c>
      <c r="DT60" s="55">
        <v>0</v>
      </c>
      <c r="DU60" s="1">
        <f>DS60-DT60</f>
        <v>0</v>
      </c>
      <c r="DV60" t="e">
        <f>DT60/DS60</f>
        <v>#DIV/0!</v>
      </c>
      <c r="DW60" s="86">
        <f>AR60</f>
        <v>53.29</v>
      </c>
    </row>
    <row r="61" spans="1:127" x14ac:dyDescent="0.2">
      <c r="A61" s="22" t="s">
        <v>113</v>
      </c>
      <c r="B61">
        <v>1</v>
      </c>
      <c r="C61">
        <v>1</v>
      </c>
      <c r="D61">
        <v>0.41782729805013902</v>
      </c>
      <c r="E61">
        <v>0.58217270194986004</v>
      </c>
      <c r="F61">
        <v>0.54170485792850598</v>
      </c>
      <c r="G61">
        <v>0.108583247156153</v>
      </c>
      <c r="H61">
        <v>0.34332988624612198</v>
      </c>
      <c r="I61">
        <v>0.19307996761538099</v>
      </c>
      <c r="J61">
        <v>0.22878025115539</v>
      </c>
      <c r="K61">
        <v>0.35709422763694598</v>
      </c>
      <c r="L61">
        <v>-1.10187173194664</v>
      </c>
      <c r="M61">
        <f>HARMEAN(D61,F61, I61)</f>
        <v>0.31852008866318737</v>
      </c>
      <c r="N61">
        <f>MAX(MIN(0.6*TAN(3*(1-M61) - 1.5), 5), -5)</f>
        <v>0.36328846067641779</v>
      </c>
      <c r="O61" s="73">
        <v>0</v>
      </c>
      <c r="P61">
        <v>30.24</v>
      </c>
      <c r="Q61">
        <v>30.7</v>
      </c>
      <c r="R61">
        <v>30.87</v>
      </c>
      <c r="S61">
        <v>31.4</v>
      </c>
      <c r="T61">
        <v>31.66</v>
      </c>
      <c r="U61">
        <v>31.99</v>
      </c>
      <c r="V61">
        <v>32.4</v>
      </c>
      <c r="W61">
        <v>33.020000000000003</v>
      </c>
      <c r="X61">
        <v>32.92</v>
      </c>
      <c r="Y61">
        <v>32.770000000000003</v>
      </c>
      <c r="Z61">
        <v>32.51</v>
      </c>
      <c r="AA61">
        <v>32.08</v>
      </c>
      <c r="AB61">
        <v>31.88</v>
      </c>
      <c r="AC61">
        <v>31.67</v>
      </c>
      <c r="AD61">
        <v>30.59</v>
      </c>
      <c r="AE61">
        <v>30.87</v>
      </c>
      <c r="AF61">
        <v>30.94</v>
      </c>
      <c r="AG61">
        <v>31.04</v>
      </c>
      <c r="AH61">
        <v>31.25</v>
      </c>
      <c r="AI61">
        <v>31.38</v>
      </c>
      <c r="AJ61">
        <v>33.06</v>
      </c>
      <c r="AK61">
        <v>33.32</v>
      </c>
      <c r="AL61">
        <v>32.99</v>
      </c>
      <c r="AM61">
        <v>32.76</v>
      </c>
      <c r="AN61">
        <v>32.450000000000003</v>
      </c>
      <c r="AO61">
        <v>32.270000000000003</v>
      </c>
      <c r="AP61">
        <v>31.97</v>
      </c>
      <c r="AQ61">
        <v>31.72</v>
      </c>
      <c r="AR61">
        <v>31.94</v>
      </c>
      <c r="AS61" s="77">
        <f>0.5 * (D61-MAX($D$3:$D$165))/(MIN($D$3:$D$165)-MAX($D$3:$D$165)) + 0.75</f>
        <v>1.0418192931824652</v>
      </c>
      <c r="AT61" s="17">
        <f>AZ61^N61</f>
        <v>1.0860148877006215</v>
      </c>
      <c r="AU61" s="17">
        <f>(AT61+AV61)/2</f>
        <v>1.0430074438503107</v>
      </c>
      <c r="AV61" s="17">
        <f>BD61^N61</f>
        <v>1</v>
      </c>
      <c r="AW61" s="17">
        <f>PERCENTILE($K$2:$K$165, 0.05)</f>
        <v>0.10209699944022725</v>
      </c>
      <c r="AX61" s="17">
        <f>PERCENTILE($K$2:$K$165, 0.95)</f>
        <v>0.97531004798855347</v>
      </c>
      <c r="AY61" s="17">
        <f>MIN(MAX(K61,AW61), AX61)</f>
        <v>0.35709422763694598</v>
      </c>
      <c r="AZ61" s="17">
        <f>AY61-$AY$166+1</f>
        <v>1.2549972281967188</v>
      </c>
      <c r="BA61" s="17">
        <f>PERCENTILE($L$2:$L$165, 0.02)</f>
        <v>-1.0926211824473815</v>
      </c>
      <c r="BB61" s="17">
        <f>PERCENTILE($L$2:$L$165, 0.98)</f>
        <v>1.870769289934499</v>
      </c>
      <c r="BC61" s="17">
        <f>MIN(MAX(L61,BA61), BB61)</f>
        <v>-1.0926211824473815</v>
      </c>
      <c r="BD61" s="17">
        <f>BC61-$BC$166 + 1</f>
        <v>1</v>
      </c>
      <c r="BE61" s="1">
        <v>1</v>
      </c>
      <c r="BF61" s="15">
        <v>1</v>
      </c>
      <c r="BG61" s="15">
        <v>1</v>
      </c>
      <c r="BH61" s="16">
        <v>1</v>
      </c>
      <c r="BI61" s="12">
        <f>(AZ61^4)*AV61*BE61</f>
        <v>2.4806818350871001</v>
      </c>
      <c r="BJ61" s="12">
        <f>(BD61^4) *AT61*BF61</f>
        <v>1.0860148877006215</v>
      </c>
      <c r="BK61" s="12">
        <f>(BD61^4)*AU61*BG61*BH61</f>
        <v>1.0430074438503107</v>
      </c>
      <c r="BL61" s="12">
        <f>MIN(BI61, 0.05*BI$166)</f>
        <v>2.4806818350871001</v>
      </c>
      <c r="BM61" s="12">
        <f>MIN(BJ61, 0.05*BJ$166)</f>
        <v>1.0860148877006215</v>
      </c>
      <c r="BN61" s="12">
        <f>MIN(BK61, 0.05*BK$166)</f>
        <v>1.0430074438503107</v>
      </c>
      <c r="BO61" s="9">
        <f>BL61/$BL$166</f>
        <v>6.0690330896758186E-3</v>
      </c>
      <c r="BP61" s="9">
        <f>BM61/$BM$166</f>
        <v>2.1938910373170916E-4</v>
      </c>
      <c r="BQ61" s="45">
        <f>BN61/$BN$166</f>
        <v>1.5428508449160508E-4</v>
      </c>
      <c r="BR61" s="85">
        <f>N61</f>
        <v>0.36328846067641779</v>
      </c>
      <c r="BS61" s="55">
        <v>830</v>
      </c>
      <c r="BT61" s="10">
        <f>$D$172*BO61</f>
        <v>556.04896289473174</v>
      </c>
      <c r="BU61" s="14">
        <f>BT61-BS61</f>
        <v>-273.95103710526826</v>
      </c>
      <c r="BV61" s="1">
        <f>IF(BU61&gt;1, 1, 0)</f>
        <v>0</v>
      </c>
      <c r="BW61" s="71">
        <f>IF(N61&lt;=0,P61, IF(N61&lt;=1,Q61, IF(N61&lt;=2,R61, IF(N61&lt;=3,S61, IF(N61&lt;=4,T61, IF(N61&lt;=5, U61, V61))))))</f>
        <v>30.7</v>
      </c>
      <c r="BX61" s="41">
        <f>IF(N61&lt;=0,AD61, IF(N61&lt;=1,AE61, IF(N61&lt;=2,AF61, IF(N61&lt;=3,AG61, IF(N61&lt;=4,AH61, IF(N61&lt;=5, AI61, AJ61))))))</f>
        <v>30.87</v>
      </c>
      <c r="BY61" s="70">
        <f>IF(N61&gt;=0,W61, IF(N61&gt;=-1,X61, IF(N61&gt;=-2,Y61, IF(N61&gt;=-3,Z61, IF(N61&gt;=-4,AA61, IF(N61&gt;=-5, AB61, AC61))))))</f>
        <v>33.020000000000003</v>
      </c>
      <c r="BZ61" s="69">
        <f>IF(N61&gt;=0,AK61, IF(N61&gt;=-1,AL61, IF(N61&gt;=-2,AM61, IF(N61&gt;=-3,AN61, IF(N61&gt;=-4,AO61, IF(N61&gt;=-5, AP61, AQ61))))))</f>
        <v>33.32</v>
      </c>
      <c r="CA61" s="54">
        <f>IF(C61&gt;0, IF(BU61 &gt;0, BW61, BY61), IF(BU61&gt;0, BX61, BZ61))</f>
        <v>33.020000000000003</v>
      </c>
      <c r="CB61" s="1">
        <f>BU61/CA61</f>
        <v>-8.2965183859863174</v>
      </c>
      <c r="CC61" s="42">
        <f>BS61/BT61</f>
        <v>1.4926743063760217</v>
      </c>
      <c r="CD61" s="55">
        <v>1821</v>
      </c>
      <c r="CE61" s="55">
        <v>1437</v>
      </c>
      <c r="CF61" s="55">
        <v>0</v>
      </c>
      <c r="CG61" s="6">
        <f>SUM(CD61:CF61)</f>
        <v>3258</v>
      </c>
      <c r="CH61" s="10">
        <f>BP61*$D$171</f>
        <v>27.86451879909723</v>
      </c>
      <c r="CI61" s="1">
        <f>CH61-CG61</f>
        <v>-3230.1354812009026</v>
      </c>
      <c r="CJ61" s="82">
        <f>IF(CI61&gt;1, 1, 0)</f>
        <v>0</v>
      </c>
      <c r="CK61" s="71">
        <f>IF(N61&lt;=0,Q61, IF(N61&lt;=1,R61, IF(N61&lt;=2,S61, IF(N61&lt;=3,T61, IF(N61&lt;=4,U61,V61)))))</f>
        <v>30.87</v>
      </c>
      <c r="CL61" s="41">
        <f>IF(N61&lt;=0,AE61, IF(N61&lt;=1,AF61, IF(N61&lt;=2,AG61, IF(N61&lt;=3,AH61, IF(N61&lt;=4,AI61,AJ61)))))</f>
        <v>30.94</v>
      </c>
      <c r="CM61" s="70">
        <f>IF(N61&gt;=0,X61, IF(N61&gt;=-1,Y61, IF(N61&gt;=-2,Z61, IF(N61&gt;=-3,AA61, IF(N61&gt;=-4,AB61, AC61)))))</f>
        <v>32.92</v>
      </c>
      <c r="CN61" s="69">
        <f>IF(N61&gt;=0,AL61, IF(N61&gt;=-1,AM61, IF(N61&gt;=-2,AN61, IF(N61&gt;=-3,AO61, IF(N61&gt;=-4,AP61, AQ61)))))</f>
        <v>32.99</v>
      </c>
      <c r="CO61" s="54">
        <f>IF(C61&gt;0, IF(CI61 &gt;0, CK61, CM61), IF(CI61&gt;0, CL61, CN61))</f>
        <v>32.92</v>
      </c>
      <c r="CP61" s="1">
        <f>CI61/CO61</f>
        <v>-98.120761883380993</v>
      </c>
      <c r="CQ61" s="42">
        <f>CG61/CH61</f>
        <v>116.92288761525479</v>
      </c>
      <c r="CR61" s="11">
        <f>BS61+CG61+CT61</f>
        <v>4280</v>
      </c>
      <c r="CS61" s="47">
        <f>BT61+CH61+CU61</f>
        <v>584.92257464898159</v>
      </c>
      <c r="CT61" s="55">
        <v>192</v>
      </c>
      <c r="CU61" s="10">
        <f>BQ61*$D$174</f>
        <v>1.0090929551526113</v>
      </c>
      <c r="CV61" s="30">
        <f>CU61-CT61</f>
        <v>-190.99090704484738</v>
      </c>
      <c r="CW61" s="82">
        <f>IF(CV61&gt;0, 1, 0)</f>
        <v>0</v>
      </c>
      <c r="CX61" s="71">
        <f>IF(N61&lt;=0,R61, IF(N61&lt;=1,S61, IF(N61&lt;=2,T61, IF(N61&lt;=3,U61, V61))))</f>
        <v>31.4</v>
      </c>
      <c r="CY61" s="41">
        <f>IF(N61&lt;=0,AF61, IF(N61&lt;=1,AG61, IF(N61&lt;=2,AH61, IF(N61&lt;=3,AI61, AJ61))))</f>
        <v>31.04</v>
      </c>
      <c r="CZ61" s="70">
        <f>IF(N61&gt;=0,Y61, IF(N61&gt;=-1,Z61, IF(N61&gt;=-2,AA61, IF(N61&gt;=-3,AB61,  AC61))))</f>
        <v>32.770000000000003</v>
      </c>
      <c r="DA61" s="69">
        <f>IF(N61&gt;=0,AM61, IF(N61&gt;=-1,AN61, IF(N61&gt;=-2,AO61, IF(N61&gt;=-3,AP61, AQ61))))</f>
        <v>32.76</v>
      </c>
      <c r="DB61" s="54">
        <f>IF(C61&gt;0, IF(CV61 &gt;0, CX61, CZ61), IF(CV61&gt;0, CY61, DA61))</f>
        <v>32.770000000000003</v>
      </c>
      <c r="DC61" s="43">
        <f>CV61/DB61</f>
        <v>-5.8282242003310145</v>
      </c>
      <c r="DD61" s="44">
        <v>0</v>
      </c>
      <c r="DE61" s="10">
        <f>BQ61*$DD$169</f>
        <v>0.60685322567285804</v>
      </c>
      <c r="DF61" s="30">
        <f>DE61-DD61</f>
        <v>0.60685322567285804</v>
      </c>
      <c r="DG61" s="34">
        <f>DF61*(DF61&lt;&gt;0)</f>
        <v>0.60685322567285804</v>
      </c>
      <c r="DH61" s="21">
        <f>DG61/$DG$166</f>
        <v>1.5428508449160497E-4</v>
      </c>
      <c r="DI61" s="79">
        <f>DH61 * $DF$166</f>
        <v>0.60685322567285804</v>
      </c>
      <c r="DJ61" s="81">
        <f>DB61</f>
        <v>32.770000000000003</v>
      </c>
      <c r="DK61" s="43">
        <f>DI61/DJ61</f>
        <v>1.851856044164962E-2</v>
      </c>
      <c r="DL61" s="16">
        <f>O61</f>
        <v>0</v>
      </c>
      <c r="DM61" s="53">
        <f>CR61+CT61</f>
        <v>4472</v>
      </c>
      <c r="DN61">
        <f>E61/$E$166</f>
        <v>1.0794563292088059E-2</v>
      </c>
      <c r="DO61">
        <f>MAX(0,K61)</f>
        <v>0.35709422763694598</v>
      </c>
      <c r="DP61">
        <f>DO61/$DO$166</f>
        <v>3.8327920948161938E-3</v>
      </c>
      <c r="DQ61">
        <f>DN61*DP61*BF61</f>
        <v>4.1373316852908181E-5</v>
      </c>
      <c r="DR61">
        <f>DQ61/$DQ$166</f>
        <v>1.1165916363585651E-2</v>
      </c>
      <c r="DS61" s="1">
        <f>$DS$168*DR61</f>
        <v>908.6180015646537</v>
      </c>
      <c r="DT61" s="55">
        <v>1214</v>
      </c>
      <c r="DU61" s="1">
        <f>DS61-DT61</f>
        <v>-305.3819984353463</v>
      </c>
      <c r="DV61">
        <f>DT61/DS61</f>
        <v>1.3360950343372837</v>
      </c>
      <c r="DW61" s="86">
        <f>AR61</f>
        <v>31.94</v>
      </c>
    </row>
    <row r="62" spans="1:127" x14ac:dyDescent="0.2">
      <c r="A62" s="22" t="s">
        <v>162</v>
      </c>
      <c r="B62">
        <v>1</v>
      </c>
      <c r="C62">
        <v>1</v>
      </c>
      <c r="D62">
        <v>0.65001997602876505</v>
      </c>
      <c r="E62">
        <v>0.34998002397123401</v>
      </c>
      <c r="F62">
        <v>0.90186730234405998</v>
      </c>
      <c r="G62">
        <v>0.103217718345173</v>
      </c>
      <c r="H62">
        <v>0.66234851650647697</v>
      </c>
      <c r="I62">
        <v>0.26146912365154801</v>
      </c>
      <c r="J62">
        <v>0.36779448485349198</v>
      </c>
      <c r="K62">
        <v>0.71629471706900805</v>
      </c>
      <c r="L62">
        <v>0.15686797306411901</v>
      </c>
      <c r="M62">
        <f>HARMEAN(D62,F62, I62)</f>
        <v>0.46355183192949939</v>
      </c>
      <c r="N62">
        <f>MAX(MIN(0.6*TAN(3*(1-M62) - 1.5), 5), -5)</f>
        <v>6.5869428485059334E-2</v>
      </c>
      <c r="O62" s="73">
        <v>0</v>
      </c>
      <c r="P62">
        <v>21.32</v>
      </c>
      <c r="Q62">
        <v>21.37</v>
      </c>
      <c r="R62">
        <v>21.44</v>
      </c>
      <c r="S62">
        <v>21.58</v>
      </c>
      <c r="T62">
        <v>21.84</v>
      </c>
      <c r="U62">
        <v>22.05</v>
      </c>
      <c r="V62">
        <v>22.39</v>
      </c>
      <c r="W62">
        <v>23.34</v>
      </c>
      <c r="X62">
        <v>23.29</v>
      </c>
      <c r="Y62">
        <v>22.98</v>
      </c>
      <c r="Z62">
        <v>22.76</v>
      </c>
      <c r="AA62">
        <v>22.56</v>
      </c>
      <c r="AB62">
        <v>22.45</v>
      </c>
      <c r="AC62">
        <v>21.95</v>
      </c>
      <c r="AD62">
        <v>20.9</v>
      </c>
      <c r="AE62">
        <v>21.39</v>
      </c>
      <c r="AF62">
        <v>21.65</v>
      </c>
      <c r="AG62">
        <v>21.85</v>
      </c>
      <c r="AH62">
        <v>22.03</v>
      </c>
      <c r="AI62">
        <v>22.12</v>
      </c>
      <c r="AJ62">
        <v>22.32</v>
      </c>
      <c r="AK62">
        <v>23.21</v>
      </c>
      <c r="AL62">
        <v>23.17</v>
      </c>
      <c r="AM62">
        <v>22.95</v>
      </c>
      <c r="AN62">
        <v>22.79</v>
      </c>
      <c r="AO62">
        <v>22.56</v>
      </c>
      <c r="AP62">
        <v>22.25</v>
      </c>
      <c r="AQ62">
        <v>22.11</v>
      </c>
      <c r="AR62">
        <v>22.25</v>
      </c>
      <c r="AS62" s="77">
        <f>0.5 * (D62-MAX($D$3:$D$165))/(MIN($D$3:$D$165)-MAX($D$3:$D$165)) + 0.75</f>
        <v>0.92535070140280573</v>
      </c>
      <c r="AT62" s="17">
        <f>AZ62^N62</f>
        <v>1.0320434713886779</v>
      </c>
      <c r="AU62" s="17">
        <f>(AT62+AV62)/2</f>
        <v>1.0434477780634959</v>
      </c>
      <c r="AV62" s="17">
        <f>BD62^N62</f>
        <v>1.054852084738314</v>
      </c>
      <c r="AW62" s="17">
        <f>PERCENTILE($K$2:$K$165, 0.05)</f>
        <v>0.10209699944022725</v>
      </c>
      <c r="AX62" s="17">
        <f>PERCENTILE($K$2:$K$165, 0.95)</f>
        <v>0.97531004798855347</v>
      </c>
      <c r="AY62" s="17">
        <f>MIN(MAX(K62,AW62), AX62)</f>
        <v>0.71629471706900805</v>
      </c>
      <c r="AZ62" s="17">
        <f>AY62-$AY$166+1</f>
        <v>1.6141977176287807</v>
      </c>
      <c r="BA62" s="17">
        <f>PERCENTILE($L$2:$L$165, 0.02)</f>
        <v>-1.0926211824473815</v>
      </c>
      <c r="BB62" s="17">
        <f>PERCENTILE($L$2:$L$165, 0.98)</f>
        <v>1.870769289934499</v>
      </c>
      <c r="BC62" s="17">
        <f>MIN(MAX(L62,BA62), BB62)</f>
        <v>0.15686797306411901</v>
      </c>
      <c r="BD62" s="17">
        <f>BC62-$BC$166 + 1</f>
        <v>2.2494891555115002</v>
      </c>
      <c r="BE62" s="1">
        <v>0</v>
      </c>
      <c r="BF62" s="49">
        <v>0</v>
      </c>
      <c r="BG62" s="49">
        <v>0</v>
      </c>
      <c r="BH62" s="16">
        <v>1</v>
      </c>
      <c r="BI62" s="12">
        <f>(AZ62^4)*AV62*BE62</f>
        <v>0</v>
      </c>
      <c r="BJ62" s="12">
        <f>(BD62^4) *AT62*BF62</f>
        <v>0</v>
      </c>
      <c r="BK62" s="12">
        <f>(BD62^4)*AU62*BG62*BH62</f>
        <v>0</v>
      </c>
      <c r="BL62" s="12">
        <f>MIN(BI62, 0.05*BI$166)</f>
        <v>0</v>
      </c>
      <c r="BM62" s="12">
        <f>MIN(BJ62, 0.05*BJ$166)</f>
        <v>0</v>
      </c>
      <c r="BN62" s="12">
        <f>MIN(BK62, 0.05*BK$166)</f>
        <v>0</v>
      </c>
      <c r="BO62" s="9">
        <f>BL62/$BL$166</f>
        <v>0</v>
      </c>
      <c r="BP62" s="9">
        <f>BM62/$BM$166</f>
        <v>0</v>
      </c>
      <c r="BQ62" s="45">
        <f>BN62/$BN$166</f>
        <v>0</v>
      </c>
      <c r="BR62" s="85">
        <f>N62</f>
        <v>6.5869428485059334E-2</v>
      </c>
      <c r="BS62" s="55">
        <v>0</v>
      </c>
      <c r="BT62" s="10">
        <f>$D$172*BO62</f>
        <v>0</v>
      </c>
      <c r="BU62" s="14">
        <f>BT62-BS62</f>
        <v>0</v>
      </c>
      <c r="BV62" s="1">
        <f>IF(BU62&gt;1, 1, 0)</f>
        <v>0</v>
      </c>
      <c r="BW62" s="71">
        <f>IF(N62&lt;=0,P62, IF(N62&lt;=1,Q62, IF(N62&lt;=2,R62, IF(N62&lt;=3,S62, IF(N62&lt;=4,T62, IF(N62&lt;=5, U62, V62))))))</f>
        <v>21.37</v>
      </c>
      <c r="BX62" s="41">
        <f>IF(N62&lt;=0,AD62, IF(N62&lt;=1,AE62, IF(N62&lt;=2,AF62, IF(N62&lt;=3,AG62, IF(N62&lt;=4,AH62, IF(N62&lt;=5, AI62, AJ62))))))</f>
        <v>21.39</v>
      </c>
      <c r="BY62" s="70">
        <f>IF(N62&gt;=0,W62, IF(N62&gt;=-1,X62, IF(N62&gt;=-2,Y62, IF(N62&gt;=-3,Z62, IF(N62&gt;=-4,AA62, IF(N62&gt;=-5, AB62, AC62))))))</f>
        <v>23.34</v>
      </c>
      <c r="BZ62" s="69">
        <f>IF(N62&gt;=0,AK62, IF(N62&gt;=-1,AL62, IF(N62&gt;=-2,AM62, IF(N62&gt;=-3,AN62, IF(N62&gt;=-4,AO62, IF(N62&gt;=-5, AP62, AQ62))))))</f>
        <v>23.21</v>
      </c>
      <c r="CA62" s="54">
        <f>IF(C62&gt;0, IF(BU62 &gt;0, BW62, BY62), IF(BU62&gt;0, BX62, BZ62))</f>
        <v>23.34</v>
      </c>
      <c r="CB62" s="1">
        <f>BU62/CA62</f>
        <v>0</v>
      </c>
      <c r="CC62" s="42" t="e">
        <f>BS62/BT62</f>
        <v>#DIV/0!</v>
      </c>
      <c r="CD62" s="55">
        <v>67</v>
      </c>
      <c r="CE62" s="55">
        <v>801</v>
      </c>
      <c r="CF62" s="55">
        <v>0</v>
      </c>
      <c r="CG62" s="6">
        <f>SUM(CD62:CF62)</f>
        <v>868</v>
      </c>
      <c r="CH62" s="10">
        <f>BP62*$D$171</f>
        <v>0</v>
      </c>
      <c r="CI62" s="1">
        <f>CH62-CG62</f>
        <v>-868</v>
      </c>
      <c r="CJ62" s="82">
        <f>IF(CI62&gt;1, 1, 0)</f>
        <v>0</v>
      </c>
      <c r="CK62" s="71">
        <f>IF(N62&lt;=0,Q62, IF(N62&lt;=1,R62, IF(N62&lt;=2,S62, IF(N62&lt;=3,T62, IF(N62&lt;=4,U62,V62)))))</f>
        <v>21.44</v>
      </c>
      <c r="CL62" s="41">
        <f>IF(N62&lt;=0,AE62, IF(N62&lt;=1,AF62, IF(N62&lt;=2,AG62, IF(N62&lt;=3,AH62, IF(N62&lt;=4,AI62,AJ62)))))</f>
        <v>21.65</v>
      </c>
      <c r="CM62" s="70">
        <f>IF(N62&gt;=0,X62, IF(N62&gt;=-1,Y62, IF(N62&gt;=-2,Z62, IF(N62&gt;=-3,AA62, IF(N62&gt;=-4,AB62, AC62)))))</f>
        <v>23.29</v>
      </c>
      <c r="CN62" s="69">
        <f>IF(N62&gt;=0,AL62, IF(N62&gt;=-1,AM62, IF(N62&gt;=-2,AN62, IF(N62&gt;=-3,AO62, IF(N62&gt;=-4,AP62, AQ62)))))</f>
        <v>23.17</v>
      </c>
      <c r="CO62" s="54">
        <f>IF(C62&gt;0, IF(CI62 &gt;0, CK62, CM62), IF(CI62&gt;0, CL62, CN62))</f>
        <v>23.29</v>
      </c>
      <c r="CP62" s="1">
        <f>CI62/CO62</f>
        <v>-37.269214255045085</v>
      </c>
      <c r="CQ62" s="42" t="e">
        <f>CG62/CH62</f>
        <v>#DIV/0!</v>
      </c>
      <c r="CR62" s="11">
        <f>BS62+CG62+CT62</f>
        <v>868</v>
      </c>
      <c r="CS62" s="47">
        <f>BT62+CH62+CU62</f>
        <v>0</v>
      </c>
      <c r="CT62" s="55">
        <v>0</v>
      </c>
      <c r="CU62" s="10">
        <f>BQ62*$D$174</f>
        <v>0</v>
      </c>
      <c r="CV62" s="30">
        <f>CU62-CT62</f>
        <v>0</v>
      </c>
      <c r="CW62" s="82">
        <f>IF(CV62&gt;0, 1, 0)</f>
        <v>0</v>
      </c>
      <c r="CX62" s="71">
        <f>IF(N62&lt;=0,R62, IF(N62&lt;=1,S62, IF(N62&lt;=2,T62, IF(N62&lt;=3,U62, V62))))</f>
        <v>21.58</v>
      </c>
      <c r="CY62" s="41">
        <f>IF(N62&lt;=0,AF62, IF(N62&lt;=1,AG62, IF(N62&lt;=2,AH62, IF(N62&lt;=3,AI62, AJ62))))</f>
        <v>21.85</v>
      </c>
      <c r="CZ62" s="70">
        <f>IF(N62&gt;=0,Y62, IF(N62&gt;=-1,Z62, IF(N62&gt;=-2,AA62, IF(N62&gt;=-3,AB62,  AC62))))</f>
        <v>22.98</v>
      </c>
      <c r="DA62" s="69">
        <f>IF(N62&gt;=0,AM62, IF(N62&gt;=-1,AN62, IF(N62&gt;=-2,AO62, IF(N62&gt;=-3,AP62, AQ62))))</f>
        <v>22.95</v>
      </c>
      <c r="DB62" s="54">
        <f>IF(C62&gt;0, IF(CV62 &gt;0, CX62, CZ62), IF(CV62&gt;0, CY62, DA62))</f>
        <v>22.98</v>
      </c>
      <c r="DC62" s="43">
        <f>CV62/DB62</f>
        <v>0</v>
      </c>
      <c r="DD62" s="44">
        <v>0</v>
      </c>
      <c r="DE62" s="10">
        <f>BQ62*$DD$169</f>
        <v>0</v>
      </c>
      <c r="DF62" s="30">
        <f>DE62-DD62</f>
        <v>0</v>
      </c>
      <c r="DG62" s="34">
        <f>DF62*(DF62&lt;&gt;0)</f>
        <v>0</v>
      </c>
      <c r="DH62" s="21">
        <f>DG62/$DG$166</f>
        <v>0</v>
      </c>
      <c r="DI62" s="79">
        <f>DH62 * $DF$166</f>
        <v>0</v>
      </c>
      <c r="DJ62" s="81">
        <f>DB62</f>
        <v>22.98</v>
      </c>
      <c r="DK62" s="43">
        <f>DI62/DJ62</f>
        <v>0</v>
      </c>
      <c r="DL62" s="16">
        <f>O62</f>
        <v>0</v>
      </c>
      <c r="DM62" s="53">
        <f>CR62+CT62</f>
        <v>868</v>
      </c>
      <c r="DN62">
        <f>E62/$E$166</f>
        <v>6.4892797396215833E-3</v>
      </c>
      <c r="DO62">
        <f>MAX(0,K62)</f>
        <v>0.71629471706900805</v>
      </c>
      <c r="DP62">
        <f>DO62/$DO$166</f>
        <v>7.6881912858359752E-3</v>
      </c>
      <c r="DQ62">
        <f>DN62*DP62*BF62</f>
        <v>0</v>
      </c>
      <c r="DR62">
        <f>DQ62/$DQ$166</f>
        <v>0</v>
      </c>
      <c r="DS62" s="1">
        <f>$DS$168*DR62</f>
        <v>0</v>
      </c>
      <c r="DT62" s="55">
        <v>0</v>
      </c>
      <c r="DU62" s="1">
        <f>DS62-DT62</f>
        <v>0</v>
      </c>
      <c r="DV62" t="e">
        <f>DT62/DS62</f>
        <v>#DIV/0!</v>
      </c>
      <c r="DW62" s="86">
        <f>AR62</f>
        <v>22.25</v>
      </c>
    </row>
    <row r="63" spans="1:127" x14ac:dyDescent="0.2">
      <c r="A63" s="22" t="s">
        <v>114</v>
      </c>
      <c r="B63">
        <v>1</v>
      </c>
      <c r="C63">
        <v>1</v>
      </c>
      <c r="D63">
        <v>0.91809828206152599</v>
      </c>
      <c r="E63">
        <v>8.19017179384737E-2</v>
      </c>
      <c r="F63">
        <v>0.958283671036948</v>
      </c>
      <c r="G63">
        <v>0.96009193480986199</v>
      </c>
      <c r="H63">
        <v>0.83242791475135802</v>
      </c>
      <c r="I63">
        <v>0.89398396365000299</v>
      </c>
      <c r="J63">
        <v>0.73072249989865501</v>
      </c>
      <c r="K63">
        <v>0.72438633922473195</v>
      </c>
      <c r="L63">
        <v>1.2855588956305299</v>
      </c>
      <c r="M63">
        <f>HARMEAN(D63,F63, I63)</f>
        <v>0.92269971125750083</v>
      </c>
      <c r="N63">
        <f>MAX(MIN(0.6*TAN(3*(1-M63) - 1.5), 5), -5)</f>
        <v>-1.9212664431691886</v>
      </c>
      <c r="O63" s="73">
        <v>0</v>
      </c>
      <c r="P63">
        <v>78.38</v>
      </c>
      <c r="Q63">
        <v>78.59</v>
      </c>
      <c r="R63">
        <v>78.73</v>
      </c>
      <c r="S63">
        <v>78.959999999999994</v>
      </c>
      <c r="T63">
        <v>79.27</v>
      </c>
      <c r="U63">
        <v>79.430000000000007</v>
      </c>
      <c r="V63">
        <v>79.64</v>
      </c>
      <c r="W63">
        <v>81.010000000000005</v>
      </c>
      <c r="X63">
        <v>80.84</v>
      </c>
      <c r="Y63">
        <v>80.67</v>
      </c>
      <c r="Z63">
        <v>80.41</v>
      </c>
      <c r="AA63">
        <v>79.97</v>
      </c>
      <c r="AB63">
        <v>79.63</v>
      </c>
      <c r="AC63">
        <v>78.94</v>
      </c>
      <c r="AD63">
        <v>78.47</v>
      </c>
      <c r="AE63">
        <v>78.83</v>
      </c>
      <c r="AF63">
        <v>79.3</v>
      </c>
      <c r="AG63">
        <v>79.37</v>
      </c>
      <c r="AH63">
        <v>79.61</v>
      </c>
      <c r="AI63">
        <v>79.680000000000007</v>
      </c>
      <c r="AJ63">
        <v>80.16</v>
      </c>
      <c r="AK63">
        <v>81.239999999999995</v>
      </c>
      <c r="AL63">
        <v>80.989999999999995</v>
      </c>
      <c r="AM63">
        <v>80.78</v>
      </c>
      <c r="AN63">
        <v>80.53</v>
      </c>
      <c r="AO63">
        <v>80.37</v>
      </c>
      <c r="AP63">
        <v>79.930000000000007</v>
      </c>
      <c r="AQ63">
        <v>79.459999999999994</v>
      </c>
      <c r="AR63">
        <v>79.63</v>
      </c>
      <c r="AS63" s="77">
        <f>0.5 * (D63-MAX($D$3:$D$165))/(MIN($D$3:$D$165)-MAX($D$3:$D$165)) + 0.75</f>
        <v>0.79088176352705397</v>
      </c>
      <c r="AT63" s="17">
        <f>AZ63^N63</f>
        <v>0.39471853546727709</v>
      </c>
      <c r="AU63" s="17">
        <f>(AT63+AV63)/2</f>
        <v>0.24557952114835102</v>
      </c>
      <c r="AV63" s="17">
        <f>BD63^N63</f>
        <v>9.6440506829424927E-2</v>
      </c>
      <c r="AW63" s="17">
        <f>PERCENTILE($K$2:$K$165, 0.05)</f>
        <v>0.10209699944022725</v>
      </c>
      <c r="AX63" s="17">
        <f>PERCENTILE($K$2:$K$165, 0.95)</f>
        <v>0.97531004798855347</v>
      </c>
      <c r="AY63" s="17">
        <f>MIN(MAX(K63,AW63), AX63)</f>
        <v>0.72438633922473195</v>
      </c>
      <c r="AZ63" s="17">
        <f>AY63-$AY$166+1</f>
        <v>1.6222893397845048</v>
      </c>
      <c r="BA63" s="17">
        <f>PERCENTILE($L$2:$L$165, 0.02)</f>
        <v>-1.0926211824473815</v>
      </c>
      <c r="BB63" s="17">
        <f>PERCENTILE($L$2:$L$165, 0.98)</f>
        <v>1.870769289934499</v>
      </c>
      <c r="BC63" s="17">
        <f>MIN(MAX(L63,BA63), BB63)</f>
        <v>1.2855588956305299</v>
      </c>
      <c r="BD63" s="17">
        <f>BC63-$BC$166 + 1</f>
        <v>3.3781800780779117</v>
      </c>
      <c r="BE63" s="1">
        <v>1</v>
      </c>
      <c r="BF63" s="15">
        <v>1</v>
      </c>
      <c r="BG63" s="15">
        <v>1</v>
      </c>
      <c r="BH63" s="16">
        <v>1</v>
      </c>
      <c r="BI63" s="12">
        <f>(AZ63^4)*AV63*BE63</f>
        <v>0.66799427699887715</v>
      </c>
      <c r="BJ63" s="12">
        <f>(BD63^4) *AT63*BF63</f>
        <v>51.406579374780911</v>
      </c>
      <c r="BK63" s="12">
        <f>(BD63^4)*AU63*BG63*BH63</f>
        <v>31.983304588897322</v>
      </c>
      <c r="BL63" s="12">
        <f>MIN(BI63, 0.05*BI$166)</f>
        <v>0.66799427699887715</v>
      </c>
      <c r="BM63" s="12">
        <f>MIN(BJ63, 0.05*BJ$166)</f>
        <v>51.406579374780911</v>
      </c>
      <c r="BN63" s="12">
        <f>MIN(BK63, 0.05*BK$166)</f>
        <v>31.983304588897322</v>
      </c>
      <c r="BO63" s="9">
        <f>BL63/$BL$166</f>
        <v>1.6342601108609786E-3</v>
      </c>
      <c r="BP63" s="9">
        <f>BM63/$BM$166</f>
        <v>1.038479628840515E-2</v>
      </c>
      <c r="BQ63" s="45">
        <f>BN63/$BN$166</f>
        <v>4.7310753915644687E-3</v>
      </c>
      <c r="BR63" s="85">
        <f>N63</f>
        <v>-1.9212664431691886</v>
      </c>
      <c r="BS63" s="55">
        <v>319</v>
      </c>
      <c r="BT63" s="10">
        <f>$D$172*BO63</f>
        <v>149.73202919099867</v>
      </c>
      <c r="BU63" s="14">
        <f>BT63-BS63</f>
        <v>-169.26797080900133</v>
      </c>
      <c r="BV63" s="1">
        <f>IF(BU63&gt;1, 1, 0)</f>
        <v>0</v>
      </c>
      <c r="BW63" s="71">
        <f>IF(N63&lt;=0,P63, IF(N63&lt;=1,Q63, IF(N63&lt;=2,R63, IF(N63&lt;=3,S63, IF(N63&lt;=4,T63, IF(N63&lt;=5, U63, V63))))))</f>
        <v>78.38</v>
      </c>
      <c r="BX63" s="41">
        <f>IF(N63&lt;=0,AD63, IF(N63&lt;=1,AE63, IF(N63&lt;=2,AF63, IF(N63&lt;=3,AG63, IF(N63&lt;=4,AH63, IF(N63&lt;=5, AI63, AJ63))))))</f>
        <v>78.47</v>
      </c>
      <c r="BY63" s="70">
        <f>IF(N63&gt;=0,W63, IF(N63&gt;=-1,X63, IF(N63&gt;=-2,Y63, IF(N63&gt;=-3,Z63, IF(N63&gt;=-4,AA63, IF(N63&gt;=-5, AB63, AC63))))))</f>
        <v>80.67</v>
      </c>
      <c r="BZ63" s="69">
        <f>IF(N63&gt;=0,AK63, IF(N63&gt;=-1,AL63, IF(N63&gt;=-2,AM63, IF(N63&gt;=-3,AN63, IF(N63&gt;=-4,AO63, IF(N63&gt;=-5, AP63, AQ63))))))</f>
        <v>80.78</v>
      </c>
      <c r="CA63" s="54">
        <f>IF(C63&gt;0, IF(BU63 &gt;0, BW63, BY63), IF(BU63&gt;0, BX63, BZ63))</f>
        <v>80.67</v>
      </c>
      <c r="CB63" s="1">
        <f>BU63/CA63</f>
        <v>-2.0982765688484113</v>
      </c>
      <c r="CC63" s="42">
        <f>BS63/BT63</f>
        <v>2.1304726966137788</v>
      </c>
      <c r="CD63" s="55">
        <v>0</v>
      </c>
      <c r="CE63" s="55">
        <v>0</v>
      </c>
      <c r="CF63" s="55">
        <v>0</v>
      </c>
      <c r="CG63" s="6">
        <f>SUM(CD63:CF63)</f>
        <v>0</v>
      </c>
      <c r="CH63" s="10">
        <f>BP63*$D$171</f>
        <v>1318.9686565150821</v>
      </c>
      <c r="CI63" s="1">
        <f>CH63-CG63</f>
        <v>1318.9686565150821</v>
      </c>
      <c r="CJ63" s="82">
        <f>IF(CI63&gt;1, 1, 0)</f>
        <v>1</v>
      </c>
      <c r="CK63" s="71">
        <f>IF(N63&lt;=0,Q63, IF(N63&lt;=1,R63, IF(N63&lt;=2,S63, IF(N63&lt;=3,T63, IF(N63&lt;=4,U63,V63)))))</f>
        <v>78.59</v>
      </c>
      <c r="CL63" s="41">
        <f>IF(N63&lt;=0,AE63, IF(N63&lt;=1,AF63, IF(N63&lt;=2,AG63, IF(N63&lt;=3,AH63, IF(N63&lt;=4,AI63,AJ63)))))</f>
        <v>78.83</v>
      </c>
      <c r="CM63" s="70">
        <f>IF(N63&gt;=0,X63, IF(N63&gt;=-1,Y63, IF(N63&gt;=-2,Z63, IF(N63&gt;=-3,AA63, IF(N63&gt;=-4,AB63, AC63)))))</f>
        <v>80.41</v>
      </c>
      <c r="CN63" s="69">
        <f>IF(N63&gt;=0,AL63, IF(N63&gt;=-1,AM63, IF(N63&gt;=-2,AN63, IF(N63&gt;=-3,AO63, IF(N63&gt;=-4,AP63, AQ63)))))</f>
        <v>80.53</v>
      </c>
      <c r="CO63" s="54">
        <f>IF(C63&gt;0, IF(CI63 &gt;0, CK63, CM63), IF(CI63&gt;0, CL63, CN63))</f>
        <v>78.59</v>
      </c>
      <c r="CP63" s="1">
        <f>CI63/CO63</f>
        <v>16.782906941278561</v>
      </c>
      <c r="CQ63" s="42">
        <f>CG63/CH63</f>
        <v>0</v>
      </c>
      <c r="CR63" s="11">
        <f>BS63+CG63+CT63</f>
        <v>319</v>
      </c>
      <c r="CS63" s="47">
        <f>BT63+CH63+CU63</f>
        <v>1499.6440193643862</v>
      </c>
      <c r="CT63" s="55">
        <v>0</v>
      </c>
      <c r="CU63" s="10">
        <f>BQ63*$D$174</f>
        <v>30.943333658305477</v>
      </c>
      <c r="CV63" s="30">
        <f>CU63-CT63</f>
        <v>30.943333658305477</v>
      </c>
      <c r="CW63" s="82">
        <f>IF(CV63&gt;0, 1, 0)</f>
        <v>1</v>
      </c>
      <c r="CX63" s="71">
        <f>IF(N63&lt;=0,R63, IF(N63&lt;=1,S63, IF(N63&lt;=2,T63, IF(N63&lt;=3,U63, V63))))</f>
        <v>78.73</v>
      </c>
      <c r="CY63" s="41">
        <f>IF(N63&lt;=0,AF63, IF(N63&lt;=1,AG63, IF(N63&lt;=2,AH63, IF(N63&lt;=3,AI63, AJ63))))</f>
        <v>79.3</v>
      </c>
      <c r="CZ63" s="70">
        <f>IF(N63&gt;=0,Y63, IF(N63&gt;=-1,Z63, IF(N63&gt;=-2,AA63, IF(N63&gt;=-3,AB63,  AC63))))</f>
        <v>79.97</v>
      </c>
      <c r="DA63" s="69">
        <f>IF(N63&gt;=0,AM63, IF(N63&gt;=-1,AN63, IF(N63&gt;=-2,AO63, IF(N63&gt;=-3,AP63, AQ63))))</f>
        <v>80.37</v>
      </c>
      <c r="DB63" s="54">
        <f>IF(C63&gt;0, IF(CV63 &gt;0, CX63, CZ63), IF(CV63&gt;0, CY63, DA63))</f>
        <v>78.73</v>
      </c>
      <c r="DC63" s="43">
        <f>CV63/DB63</f>
        <v>0.39303103846444143</v>
      </c>
      <c r="DD63" s="44">
        <v>0</v>
      </c>
      <c r="DE63" s="10">
        <f>BQ63*$DD$169</f>
        <v>18.608852383449921</v>
      </c>
      <c r="DF63" s="30">
        <f>DE63-DD63</f>
        <v>18.608852383449921</v>
      </c>
      <c r="DG63" s="34">
        <f>DF63*(DF63&lt;&gt;0)</f>
        <v>18.608852383449921</v>
      </c>
      <c r="DH63" s="21">
        <f>DG63/$DG$166</f>
        <v>4.7310753915644653E-3</v>
      </c>
      <c r="DI63" s="79">
        <f>DH63 * $DF$166</f>
        <v>18.608852383449921</v>
      </c>
      <c r="DJ63" s="81">
        <f>DB63</f>
        <v>78.73</v>
      </c>
      <c r="DK63" s="43">
        <f>DI63/DJ63</f>
        <v>0.23636291608598908</v>
      </c>
      <c r="DL63" s="16">
        <f>O63</f>
        <v>0</v>
      </c>
      <c r="DM63" s="53">
        <f>CR63+CT63</f>
        <v>319</v>
      </c>
      <c r="DN63">
        <f>E63/$E$166</f>
        <v>1.518609984728795E-3</v>
      </c>
      <c r="DO63">
        <f>MAX(0,K63)</f>
        <v>0.72438633922473195</v>
      </c>
      <c r="DP63">
        <f>DO63/$DO$166</f>
        <v>7.7750409267218793E-3</v>
      </c>
      <c r="DQ63">
        <f>DN63*DP63*BF63</f>
        <v>1.180725478299487E-5</v>
      </c>
      <c r="DR63">
        <f>DQ63/$DQ$166</f>
        <v>3.1865663528787215E-3</v>
      </c>
      <c r="DS63" s="1">
        <f>$DS$168*DR63</f>
        <v>259.30442761045867</v>
      </c>
      <c r="DT63" s="55">
        <v>637</v>
      </c>
      <c r="DU63" s="1">
        <f>DS63-DT63</f>
        <v>-377.69557238954133</v>
      </c>
      <c r="DV63">
        <f>DT63/DS63</f>
        <v>2.4565720140997218</v>
      </c>
      <c r="DW63" s="86">
        <f>AR63</f>
        <v>79.63</v>
      </c>
    </row>
    <row r="64" spans="1:127" x14ac:dyDescent="0.2">
      <c r="A64" s="22" t="s">
        <v>310</v>
      </c>
      <c r="B64">
        <v>1</v>
      </c>
      <c r="C64">
        <v>1</v>
      </c>
      <c r="D64">
        <v>0.70315621254494598</v>
      </c>
      <c r="E64">
        <v>0.29684378745505302</v>
      </c>
      <c r="F64">
        <v>0.92491060786650703</v>
      </c>
      <c r="G64">
        <v>3.0505641454241499E-2</v>
      </c>
      <c r="H64">
        <v>0.64145424153781805</v>
      </c>
      <c r="I64">
        <v>0.13988557145629801</v>
      </c>
      <c r="J64">
        <v>0.26597627951483899</v>
      </c>
      <c r="K64">
        <v>0.51537891874780095</v>
      </c>
      <c r="L64">
        <v>1.2929349904921399</v>
      </c>
      <c r="M64">
        <f>HARMEAN(D64,F64, I64)</f>
        <v>0.31081496949722942</v>
      </c>
      <c r="N64">
        <f>MAX(MIN(0.6*TAN(3*(1-M64) - 1.5), 5), -5)</f>
        <v>0.38251473934963459</v>
      </c>
      <c r="O64" s="73">
        <v>0</v>
      </c>
      <c r="P64">
        <v>117.48</v>
      </c>
      <c r="Q64">
        <v>118.62</v>
      </c>
      <c r="R64">
        <v>120.19</v>
      </c>
      <c r="S64">
        <v>121.08</v>
      </c>
      <c r="T64">
        <v>121.79</v>
      </c>
      <c r="U64">
        <v>122.07</v>
      </c>
      <c r="V64">
        <v>123.05</v>
      </c>
      <c r="W64">
        <v>128.19</v>
      </c>
      <c r="X64">
        <v>126.19</v>
      </c>
      <c r="Y64">
        <v>125.01</v>
      </c>
      <c r="Z64">
        <v>123.62</v>
      </c>
      <c r="AA64">
        <v>122.67</v>
      </c>
      <c r="AB64">
        <v>121.25</v>
      </c>
      <c r="AC64">
        <v>119.95</v>
      </c>
      <c r="AD64">
        <v>117.68</v>
      </c>
      <c r="AE64">
        <v>118.4</v>
      </c>
      <c r="AF64">
        <v>119.42</v>
      </c>
      <c r="AG64">
        <v>121.2</v>
      </c>
      <c r="AH64">
        <v>121.71</v>
      </c>
      <c r="AI64">
        <v>122.09</v>
      </c>
      <c r="AJ64">
        <v>124.78</v>
      </c>
      <c r="AK64">
        <v>125.92</v>
      </c>
      <c r="AL64">
        <v>125.79</v>
      </c>
      <c r="AM64">
        <v>125.46</v>
      </c>
      <c r="AN64">
        <v>124.71</v>
      </c>
      <c r="AO64">
        <v>123.51</v>
      </c>
      <c r="AP64">
        <v>122.47</v>
      </c>
      <c r="AQ64">
        <v>121.15</v>
      </c>
      <c r="AR64">
        <v>122.44</v>
      </c>
      <c r="AS64" s="77">
        <f>0.5 * (D64-MAX($D$3:$D$165))/(MIN($D$3:$D$165)-MAX($D$3:$D$165)) + 0.75</f>
        <v>0.89869739478957911</v>
      </c>
      <c r="AT64" s="17">
        <f>AZ64^N64</f>
        <v>1.1414706031676949</v>
      </c>
      <c r="AU64" s="17">
        <f>(AT64+AV64)/2</f>
        <v>1.3679242968966885</v>
      </c>
      <c r="AV64" s="17">
        <f>BD64^N64</f>
        <v>1.5943779906256819</v>
      </c>
      <c r="AW64" s="17">
        <f>PERCENTILE($K$2:$K$165, 0.05)</f>
        <v>0.10209699944022725</v>
      </c>
      <c r="AX64" s="17">
        <f>PERCENTILE($K$2:$K$165, 0.95)</f>
        <v>0.97531004798855347</v>
      </c>
      <c r="AY64" s="17">
        <f>MIN(MAX(K64,AW64), AX64)</f>
        <v>0.51537891874780095</v>
      </c>
      <c r="AZ64" s="17">
        <f>AY64-$AY$166+1</f>
        <v>1.4132819193075736</v>
      </c>
      <c r="BA64" s="17">
        <f>PERCENTILE($L$2:$L$165, 0.02)</f>
        <v>-1.0926211824473815</v>
      </c>
      <c r="BB64" s="17">
        <f>PERCENTILE($L$2:$L$165, 0.98)</f>
        <v>1.870769289934499</v>
      </c>
      <c r="BC64" s="17">
        <f>MIN(MAX(L64,BA64), BB64)</f>
        <v>1.2929349904921399</v>
      </c>
      <c r="BD64" s="17">
        <f>BC64-$BC$166 + 1</f>
        <v>3.3855561729395216</v>
      </c>
      <c r="BE64" s="1">
        <v>0</v>
      </c>
      <c r="BF64" s="89">
        <v>0.24</v>
      </c>
      <c r="BG64" s="89">
        <v>0.51</v>
      </c>
      <c r="BH64" s="16">
        <v>1</v>
      </c>
      <c r="BI64" s="12">
        <f>(AZ64^4)*AV64*BE64</f>
        <v>0</v>
      </c>
      <c r="BJ64" s="12">
        <f>(BD64^4) *AT64*BF64</f>
        <v>35.991178626793449</v>
      </c>
      <c r="BK64" s="12">
        <f>(BD64^4)*AU64*BG64*BH64</f>
        <v>91.654192503459157</v>
      </c>
      <c r="BL64" s="12">
        <f>MIN(BI64, 0.05*BI$166)</f>
        <v>0</v>
      </c>
      <c r="BM64" s="12">
        <f>MIN(BJ64, 0.05*BJ$166)</f>
        <v>35.991178626793449</v>
      </c>
      <c r="BN64" s="12">
        <f>MIN(BK64, 0.05*BK$166)</f>
        <v>91.654192503459157</v>
      </c>
      <c r="BO64" s="9">
        <f>BL64/$BL$166</f>
        <v>0</v>
      </c>
      <c r="BP64" s="9">
        <f>BM64/$BM$166</f>
        <v>7.2706852462198915E-3</v>
      </c>
      <c r="BQ64" s="45">
        <f>BN64/$BN$166</f>
        <v>1.3557788985862204E-2</v>
      </c>
      <c r="BR64" s="85">
        <f>N64</f>
        <v>0.38251473934963459</v>
      </c>
      <c r="BS64" s="55">
        <v>0</v>
      </c>
      <c r="BT64" s="10">
        <f>$D$172*BO64</f>
        <v>0</v>
      </c>
      <c r="BU64" s="14">
        <f>BT64-BS64</f>
        <v>0</v>
      </c>
      <c r="BV64" s="1">
        <f>IF(BU64&gt;1, 1, 0)</f>
        <v>0</v>
      </c>
      <c r="BW64" s="71">
        <f>IF(N64&lt;=0,P64, IF(N64&lt;=1,Q64, IF(N64&lt;=2,R64, IF(N64&lt;=3,S64, IF(N64&lt;=4,T64, IF(N64&lt;=5, U64, V64))))))</f>
        <v>118.62</v>
      </c>
      <c r="BX64" s="41">
        <f>IF(N64&lt;=0,AD64, IF(N64&lt;=1,AE64, IF(N64&lt;=2,AF64, IF(N64&lt;=3,AG64, IF(N64&lt;=4,AH64, IF(N64&lt;=5, AI64, AJ64))))))</f>
        <v>118.4</v>
      </c>
      <c r="BY64" s="70">
        <f>IF(N64&gt;=0,W64, IF(N64&gt;=-1,X64, IF(N64&gt;=-2,Y64, IF(N64&gt;=-3,Z64, IF(N64&gt;=-4,AA64, IF(N64&gt;=-5, AB64, AC64))))))</f>
        <v>128.19</v>
      </c>
      <c r="BZ64" s="69">
        <f>IF(N64&gt;=0,AK64, IF(N64&gt;=-1,AL64, IF(N64&gt;=-2,AM64, IF(N64&gt;=-3,AN64, IF(N64&gt;=-4,AO64, IF(N64&gt;=-5, AP64, AQ64))))))</f>
        <v>125.92</v>
      </c>
      <c r="CA64" s="54">
        <f>IF(C64&gt;0, IF(BU64 &gt;0, BW64, BY64), IF(BU64&gt;0, BX64, BZ64))</f>
        <v>128.19</v>
      </c>
      <c r="CB64" s="1">
        <f>BU64/CA64</f>
        <v>0</v>
      </c>
      <c r="CC64" s="42" t="e">
        <f>BS64/BT64</f>
        <v>#DIV/0!</v>
      </c>
      <c r="CD64" s="55">
        <v>0</v>
      </c>
      <c r="CE64" s="55">
        <v>0</v>
      </c>
      <c r="CF64" s="55">
        <v>0</v>
      </c>
      <c r="CG64" s="6">
        <f>SUM(CD64:CF64)</f>
        <v>0</v>
      </c>
      <c r="CH64" s="10">
        <f>BP64*$D$171</f>
        <v>923.44670851732599</v>
      </c>
      <c r="CI64" s="1">
        <f>CH64-CG64</f>
        <v>923.44670851732599</v>
      </c>
      <c r="CJ64" s="82">
        <f>IF(CI64&gt;1, 1, 0)</f>
        <v>1</v>
      </c>
      <c r="CK64" s="71">
        <f>IF(N64&lt;=0,Q64, IF(N64&lt;=1,R64, IF(N64&lt;=2,S64, IF(N64&lt;=3,T64, IF(N64&lt;=4,U64,V64)))))</f>
        <v>120.19</v>
      </c>
      <c r="CL64" s="41">
        <f>IF(N64&lt;=0,AE64, IF(N64&lt;=1,AF64, IF(N64&lt;=2,AG64, IF(N64&lt;=3,AH64, IF(N64&lt;=4,AI64,AJ64)))))</f>
        <v>119.42</v>
      </c>
      <c r="CM64" s="70">
        <f>IF(N64&gt;=0,X64, IF(N64&gt;=-1,Y64, IF(N64&gt;=-2,Z64, IF(N64&gt;=-3,AA64, IF(N64&gt;=-4,AB64, AC64)))))</f>
        <v>126.19</v>
      </c>
      <c r="CN64" s="69">
        <f>IF(N64&gt;=0,AL64, IF(N64&gt;=-1,AM64, IF(N64&gt;=-2,AN64, IF(N64&gt;=-3,AO64, IF(N64&gt;=-4,AP64, AQ64)))))</f>
        <v>125.79</v>
      </c>
      <c r="CO64" s="54">
        <f>IF(C64&gt;0, IF(CI64 &gt;0, CK64, CM64), IF(CI64&gt;0, CL64, CN64))</f>
        <v>120.19</v>
      </c>
      <c r="CP64" s="1">
        <f>CI64/CO64</f>
        <v>7.6832241327675019</v>
      </c>
      <c r="CQ64" s="42">
        <f>CG64/CH64</f>
        <v>0</v>
      </c>
      <c r="CR64" s="11">
        <f>BS64+CG64+CT64</f>
        <v>122</v>
      </c>
      <c r="CS64" s="47">
        <f>BT64+CH64+CU64</f>
        <v>1012.1206681431745</v>
      </c>
      <c r="CT64" s="55">
        <v>122</v>
      </c>
      <c r="CU64" s="10">
        <f>BQ64*$D$174</f>
        <v>88.673959625848525</v>
      </c>
      <c r="CV64" s="30">
        <f>CU64-CT64</f>
        <v>-33.326040374151475</v>
      </c>
      <c r="CW64" s="82">
        <f>IF(CV64&gt;0, 1, 0)</f>
        <v>0</v>
      </c>
      <c r="CX64" s="71">
        <f>IF(N64&lt;=0,R64, IF(N64&lt;=1,S64, IF(N64&lt;=2,T64, IF(N64&lt;=3,U64, V64))))</f>
        <v>121.08</v>
      </c>
      <c r="CY64" s="41">
        <f>IF(N64&lt;=0,AF64, IF(N64&lt;=1,AG64, IF(N64&lt;=2,AH64, IF(N64&lt;=3,AI64, AJ64))))</f>
        <v>121.2</v>
      </c>
      <c r="CZ64" s="70">
        <f>IF(N64&gt;=0,Y64, IF(N64&gt;=-1,Z64, IF(N64&gt;=-2,AA64, IF(N64&gt;=-3,AB64,  AC64))))</f>
        <v>125.01</v>
      </c>
      <c r="DA64" s="69">
        <f>IF(N64&gt;=0,AM64, IF(N64&gt;=-1,AN64, IF(N64&gt;=-2,AO64, IF(N64&gt;=-3,AP64, AQ64))))</f>
        <v>125.46</v>
      </c>
      <c r="DB64" s="54">
        <f>IF(C64&gt;0, IF(CV64 &gt;0, CX64, CZ64), IF(CV64&gt;0, CY64, DA64))</f>
        <v>125.01</v>
      </c>
      <c r="DC64" s="43">
        <f>CV64/DB64</f>
        <v>-0.26658699603352909</v>
      </c>
      <c r="DD64" s="44">
        <v>0</v>
      </c>
      <c r="DE64" s="10">
        <f>BQ64*$DD$169</f>
        <v>53.32717680502747</v>
      </c>
      <c r="DF64" s="30">
        <f>DE64-DD64</f>
        <v>53.32717680502747</v>
      </c>
      <c r="DG64" s="34">
        <f>DF64*(DF64&lt;&gt;0)</f>
        <v>53.32717680502747</v>
      </c>
      <c r="DH64" s="21">
        <f>DG64/$DG$166</f>
        <v>1.3557788985862195E-2</v>
      </c>
      <c r="DI64" s="79">
        <f>DH64 * $DF$166</f>
        <v>53.32717680502747</v>
      </c>
      <c r="DJ64" s="81">
        <f>DB64</f>
        <v>125.01</v>
      </c>
      <c r="DK64" s="43">
        <f>DI64/DJ64</f>
        <v>0.42658328777719756</v>
      </c>
      <c r="DL64" s="16">
        <f>O64</f>
        <v>0</v>
      </c>
      <c r="DM64" s="53">
        <f>CR64+CT64</f>
        <v>244</v>
      </c>
      <c r="DN64">
        <f>E64/$E$166</f>
        <v>5.5040352129438683E-3</v>
      </c>
      <c r="DO64">
        <f>MAX(0,K64)</f>
        <v>0.51537891874780095</v>
      </c>
      <c r="DP64">
        <f>DO64/$DO$166</f>
        <v>5.5317058992614045E-3</v>
      </c>
      <c r="DQ64">
        <f>DN64*DP64*BF64</f>
        <v>7.307208973724183E-6</v>
      </c>
      <c r="DR64">
        <f>DQ64/$DQ$166</f>
        <v>1.97208467819789E-3</v>
      </c>
      <c r="DS64" s="1">
        <f>$DS$168*DR64</f>
        <v>160.47689959993806</v>
      </c>
      <c r="DT64" s="55">
        <v>0</v>
      </c>
      <c r="DU64" s="1">
        <f>DS64-DT64</f>
        <v>160.47689959993806</v>
      </c>
      <c r="DV64">
        <f>DT64/DS64</f>
        <v>0</v>
      </c>
      <c r="DW64" s="86">
        <f>AR64</f>
        <v>122.44</v>
      </c>
    </row>
    <row r="65" spans="1:127" x14ac:dyDescent="0.2">
      <c r="A65" s="22" t="s">
        <v>123</v>
      </c>
      <c r="B65">
        <v>1</v>
      </c>
      <c r="C65">
        <v>1</v>
      </c>
      <c r="D65">
        <v>0.77986416300439398</v>
      </c>
      <c r="E65">
        <v>0.22013583699560499</v>
      </c>
      <c r="F65">
        <v>0.97973778307508896</v>
      </c>
      <c r="G65">
        <v>0.14834935227747501</v>
      </c>
      <c r="H65">
        <v>0.75637275386544001</v>
      </c>
      <c r="I65">
        <v>0.33497374242807199</v>
      </c>
      <c r="J65">
        <v>0.43153613601924301</v>
      </c>
      <c r="K65">
        <v>0.76029455475765695</v>
      </c>
      <c r="L65">
        <v>0.90543224362652996</v>
      </c>
      <c r="M65">
        <f>HARMEAN(D65,F65, I65)</f>
        <v>0.56729386649104496</v>
      </c>
      <c r="N65">
        <f>MAX(MIN(0.6*TAN(3*(1-M65) - 1.5), 5), -5)</f>
        <v>-0.12280182133637482</v>
      </c>
      <c r="O65" s="73">
        <v>0</v>
      </c>
      <c r="P65">
        <v>103.21</v>
      </c>
      <c r="Q65">
        <v>103.39</v>
      </c>
      <c r="R65">
        <v>103.69</v>
      </c>
      <c r="S65">
        <v>104.35</v>
      </c>
      <c r="T65">
        <v>104.67</v>
      </c>
      <c r="U65">
        <v>105.16</v>
      </c>
      <c r="V65">
        <v>106.71</v>
      </c>
      <c r="W65">
        <v>107.34</v>
      </c>
      <c r="X65">
        <v>106.77</v>
      </c>
      <c r="Y65">
        <v>106.31</v>
      </c>
      <c r="Z65">
        <v>105.74</v>
      </c>
      <c r="AA65">
        <v>105.46</v>
      </c>
      <c r="AB65">
        <v>105.26</v>
      </c>
      <c r="AC65">
        <v>104.25</v>
      </c>
      <c r="AD65">
        <v>103.02</v>
      </c>
      <c r="AE65">
        <v>103.37</v>
      </c>
      <c r="AF65">
        <v>103.76</v>
      </c>
      <c r="AG65">
        <v>103.91</v>
      </c>
      <c r="AH65">
        <v>104.42</v>
      </c>
      <c r="AI65">
        <v>105.74</v>
      </c>
      <c r="AJ65">
        <v>106.99</v>
      </c>
      <c r="AK65">
        <v>107.23</v>
      </c>
      <c r="AL65">
        <v>106.73</v>
      </c>
      <c r="AM65">
        <v>106.02</v>
      </c>
      <c r="AN65">
        <v>105.94</v>
      </c>
      <c r="AO65">
        <v>105.84</v>
      </c>
      <c r="AP65">
        <v>105.04</v>
      </c>
      <c r="AQ65">
        <v>104.1</v>
      </c>
      <c r="AR65">
        <v>105.22</v>
      </c>
      <c r="AS65" s="77">
        <f>0.5 * (D65-MAX($D$3:$D$165))/(MIN($D$3:$D$165)-MAX($D$3:$D$165)) + 0.75</f>
        <v>0.86022044088176375</v>
      </c>
      <c r="AT65" s="17">
        <f>AZ65^N65</f>
        <v>0.9397844742112893</v>
      </c>
      <c r="AU65" s="17">
        <f>(AT65+AV65)/2</f>
        <v>0.90682364229044021</v>
      </c>
      <c r="AV65" s="17">
        <f>BD65^N65</f>
        <v>0.87386281036959113</v>
      </c>
      <c r="AW65" s="17">
        <f>PERCENTILE($K$2:$K$165, 0.05)</f>
        <v>0.10209699944022725</v>
      </c>
      <c r="AX65" s="17">
        <f>PERCENTILE($K$2:$K$165, 0.95)</f>
        <v>0.97531004798855347</v>
      </c>
      <c r="AY65" s="17">
        <f>MIN(MAX(K65,AW65), AX65)</f>
        <v>0.76029455475765695</v>
      </c>
      <c r="AZ65" s="17">
        <f>AY65-$AY$166+1</f>
        <v>1.6581975553174297</v>
      </c>
      <c r="BA65" s="17">
        <f>PERCENTILE($L$2:$L$165, 0.02)</f>
        <v>-1.0926211824473815</v>
      </c>
      <c r="BB65" s="17">
        <f>PERCENTILE($L$2:$L$165, 0.98)</f>
        <v>1.870769289934499</v>
      </c>
      <c r="BC65" s="17">
        <f>MIN(MAX(L65,BA65), BB65)</f>
        <v>0.90543224362652996</v>
      </c>
      <c r="BD65" s="17">
        <f>BC65-$BC$166 + 1</f>
        <v>2.9980534260739113</v>
      </c>
      <c r="BE65" s="1">
        <v>1</v>
      </c>
      <c r="BF65" s="15">
        <v>1</v>
      </c>
      <c r="BG65" s="15">
        <v>1</v>
      </c>
      <c r="BH65" s="16">
        <v>1</v>
      </c>
      <c r="BI65" s="12">
        <f>(AZ65^4)*AV65*BE65</f>
        <v>6.6067570873021557</v>
      </c>
      <c r="BJ65" s="12">
        <f>(BD65^4) *AT65*BF65</f>
        <v>75.925163746110812</v>
      </c>
      <c r="BK65" s="12">
        <f>(BD65^4)*AU65*BG65*BH65</f>
        <v>73.262258974355817</v>
      </c>
      <c r="BL65" s="12">
        <f>MIN(BI65, 0.05*BI$166)</f>
        <v>6.6067570873021557</v>
      </c>
      <c r="BM65" s="12">
        <f>MIN(BJ65, 0.05*BJ$166)</f>
        <v>75.925163746110812</v>
      </c>
      <c r="BN65" s="12">
        <f>MIN(BK65, 0.05*BK$166)</f>
        <v>73.262258974355817</v>
      </c>
      <c r="BO65" s="9">
        <f>BL65/$BL$166</f>
        <v>1.616355100890202E-2</v>
      </c>
      <c r="BP65" s="9">
        <f>BM65/$BM$166</f>
        <v>1.5337868581350734E-2</v>
      </c>
      <c r="BQ65" s="45">
        <f>BN65/$BN$166</f>
        <v>1.0837193811558791E-2</v>
      </c>
      <c r="BR65" s="85">
        <f>N65</f>
        <v>-0.12280182133637482</v>
      </c>
      <c r="BS65" s="55">
        <v>2525</v>
      </c>
      <c r="BT65" s="10">
        <f>$D$172*BO65</f>
        <v>1480.9155993044931</v>
      </c>
      <c r="BU65" s="14">
        <f>BT65-BS65</f>
        <v>-1044.0844006955069</v>
      </c>
      <c r="BV65" s="1">
        <f>IF(BU65&gt;1, 1, 0)</f>
        <v>0</v>
      </c>
      <c r="BW65" s="71">
        <f>IF(N65&lt;=0,P65, IF(N65&lt;=1,Q65, IF(N65&lt;=2,R65, IF(N65&lt;=3,S65, IF(N65&lt;=4,T65, IF(N65&lt;=5, U65, V65))))))</f>
        <v>103.21</v>
      </c>
      <c r="BX65" s="41">
        <f>IF(N65&lt;=0,AD65, IF(N65&lt;=1,AE65, IF(N65&lt;=2,AF65, IF(N65&lt;=3,AG65, IF(N65&lt;=4,AH65, IF(N65&lt;=5, AI65, AJ65))))))</f>
        <v>103.02</v>
      </c>
      <c r="BY65" s="70">
        <f>IF(N65&gt;=0,W65, IF(N65&gt;=-1,X65, IF(N65&gt;=-2,Y65, IF(N65&gt;=-3,Z65, IF(N65&gt;=-4,AA65, IF(N65&gt;=-5, AB65, AC65))))))</f>
        <v>106.77</v>
      </c>
      <c r="BZ65" s="69">
        <f>IF(N65&gt;=0,AK65, IF(N65&gt;=-1,AL65, IF(N65&gt;=-2,AM65, IF(N65&gt;=-3,AN65, IF(N65&gt;=-4,AO65, IF(N65&gt;=-5, AP65, AQ65))))))</f>
        <v>106.73</v>
      </c>
      <c r="CA65" s="54">
        <f>IF(C65&gt;0, IF(BU65 &gt;0, BW65, BY65), IF(BU65&gt;0, BX65, BZ65))</f>
        <v>106.77</v>
      </c>
      <c r="CB65" s="1">
        <f>BU65/CA65</f>
        <v>-9.7788180265571505</v>
      </c>
      <c r="CC65" s="42">
        <f>BS65/BT65</f>
        <v>1.7050262696846854</v>
      </c>
      <c r="CD65" s="55">
        <v>0</v>
      </c>
      <c r="CE65" s="55">
        <v>1263</v>
      </c>
      <c r="CF65" s="55">
        <v>105</v>
      </c>
      <c r="CG65" s="6">
        <f>SUM(CD65:CF65)</f>
        <v>1368</v>
      </c>
      <c r="CH65" s="10">
        <f>BP65*$D$171</f>
        <v>1948.0563079640269</v>
      </c>
      <c r="CI65" s="1">
        <f>CH65-CG65</f>
        <v>580.05630796402693</v>
      </c>
      <c r="CJ65" s="82">
        <f>IF(CI65&gt;1, 1, 0)</f>
        <v>1</v>
      </c>
      <c r="CK65" s="71">
        <f>IF(N65&lt;=0,Q65, IF(N65&lt;=1,R65, IF(N65&lt;=2,S65, IF(N65&lt;=3,T65, IF(N65&lt;=4,U65,V65)))))</f>
        <v>103.39</v>
      </c>
      <c r="CL65" s="41">
        <f>IF(N65&lt;=0,AE65, IF(N65&lt;=1,AF65, IF(N65&lt;=2,AG65, IF(N65&lt;=3,AH65, IF(N65&lt;=4,AI65,AJ65)))))</f>
        <v>103.37</v>
      </c>
      <c r="CM65" s="70">
        <f>IF(N65&gt;=0,X65, IF(N65&gt;=-1,Y65, IF(N65&gt;=-2,Z65, IF(N65&gt;=-3,AA65, IF(N65&gt;=-4,AB65, AC65)))))</f>
        <v>106.31</v>
      </c>
      <c r="CN65" s="69">
        <f>IF(N65&gt;=0,AL65, IF(N65&gt;=-1,AM65, IF(N65&gt;=-2,AN65, IF(N65&gt;=-3,AO65, IF(N65&gt;=-4,AP65, AQ65)))))</f>
        <v>106.02</v>
      </c>
      <c r="CO65" s="54">
        <f>IF(C65&gt;0, IF(CI65 &gt;0, CK65, CM65), IF(CI65&gt;0, CL65, CN65))</f>
        <v>103.39</v>
      </c>
      <c r="CP65" s="1">
        <f>CI65/CO65</f>
        <v>5.6103714862561844</v>
      </c>
      <c r="CQ65" s="42">
        <f>CG65/CH65</f>
        <v>0.70223842832845962</v>
      </c>
      <c r="CR65" s="11">
        <f>BS65+CG65+CT65</f>
        <v>3893</v>
      </c>
      <c r="CS65" s="47">
        <f>BT65+CH65+CU65</f>
        <v>3499.8519665101671</v>
      </c>
      <c r="CT65" s="55">
        <v>0</v>
      </c>
      <c r="CU65" s="10">
        <f>BQ65*$D$174</f>
        <v>70.880059241646819</v>
      </c>
      <c r="CV65" s="30">
        <f>CU65-CT65</f>
        <v>70.880059241646819</v>
      </c>
      <c r="CW65" s="82">
        <f>IF(CV65&gt;0, 1, 0)</f>
        <v>1</v>
      </c>
      <c r="CX65" s="71">
        <f>IF(N65&lt;=0,R65, IF(N65&lt;=1,S65, IF(N65&lt;=2,T65, IF(N65&lt;=3,U65, V65))))</f>
        <v>103.69</v>
      </c>
      <c r="CY65" s="41">
        <f>IF(N65&lt;=0,AF65, IF(N65&lt;=1,AG65, IF(N65&lt;=2,AH65, IF(N65&lt;=3,AI65, AJ65))))</f>
        <v>103.76</v>
      </c>
      <c r="CZ65" s="70">
        <f>IF(N65&gt;=0,Y65, IF(N65&gt;=-1,Z65, IF(N65&gt;=-2,AA65, IF(N65&gt;=-3,AB65,  AC65))))</f>
        <v>105.74</v>
      </c>
      <c r="DA65" s="69">
        <f>IF(N65&gt;=0,AM65, IF(N65&gt;=-1,AN65, IF(N65&gt;=-2,AO65, IF(N65&gt;=-3,AP65, AQ65))))</f>
        <v>105.94</v>
      </c>
      <c r="DB65" s="54">
        <f>IF(C65&gt;0, IF(CV65 &gt;0, CX65, CZ65), IF(CV65&gt;0, CY65, DA65))</f>
        <v>103.69</v>
      </c>
      <c r="DC65" s="43">
        <f>CV65/DB65</f>
        <v>0.68357661531147473</v>
      </c>
      <c r="DD65" s="44">
        <v>0</v>
      </c>
      <c r="DE65" s="10">
        <f>BQ65*$DD$169</f>
        <v>42.626194511655669</v>
      </c>
      <c r="DF65" s="30">
        <f>DE65-DD65</f>
        <v>42.626194511655669</v>
      </c>
      <c r="DG65" s="34">
        <f>DF65*(DF65&lt;&gt;0)</f>
        <v>42.626194511655669</v>
      </c>
      <c r="DH65" s="21">
        <f>DG65/$DG$166</f>
        <v>1.0837193811558782E-2</v>
      </c>
      <c r="DI65" s="79">
        <f>DH65 * $DF$166</f>
        <v>42.626194511655669</v>
      </c>
      <c r="DJ65" s="81">
        <f>DB65</f>
        <v>103.69</v>
      </c>
      <c r="DK65" s="43">
        <f>DI65/DJ65</f>
        <v>0.41109262717384193</v>
      </c>
      <c r="DL65" s="16">
        <f>O65</f>
        <v>0</v>
      </c>
      <c r="DM65" s="53">
        <f>CR65+CT65</f>
        <v>3893</v>
      </c>
      <c r="DN65">
        <f>E65/$E$166</f>
        <v>4.0817273248076403E-3</v>
      </c>
      <c r="DO65">
        <f>MAX(0,K65)</f>
        <v>0.76029455475765695</v>
      </c>
      <c r="DP65">
        <f>DO65/$DO$166</f>
        <v>8.1604538345258024E-3</v>
      </c>
      <c r="DQ65">
        <f>DN65*DP65*BF65</f>
        <v>3.3308747399215251E-5</v>
      </c>
      <c r="DR65">
        <f>DQ65/$DQ$166</f>
        <v>8.989433671893185E-3</v>
      </c>
      <c r="DS65" s="1">
        <f>$DS$168*DR65</f>
        <v>731.50836816143396</v>
      </c>
      <c r="DT65" s="55">
        <v>1157</v>
      </c>
      <c r="DU65" s="1">
        <f>DS65-DT65</f>
        <v>-425.49163183856604</v>
      </c>
      <c r="DV65">
        <f>DT65/DS65</f>
        <v>1.5816633826185647</v>
      </c>
      <c r="DW65" s="86">
        <f>AR65</f>
        <v>105.22</v>
      </c>
    </row>
    <row r="66" spans="1:127" x14ac:dyDescent="0.2">
      <c r="A66" s="22" t="s">
        <v>260</v>
      </c>
      <c r="B66">
        <v>1</v>
      </c>
      <c r="C66">
        <v>1</v>
      </c>
      <c r="D66">
        <v>0.76428286056731898</v>
      </c>
      <c r="E66">
        <v>0.23571713943268</v>
      </c>
      <c r="F66">
        <v>0.878426698450536</v>
      </c>
      <c r="G66">
        <v>0.150438779774341</v>
      </c>
      <c r="H66">
        <v>0.44504805683242699</v>
      </c>
      <c r="I66">
        <v>0.25875178571521401</v>
      </c>
      <c r="J66">
        <v>0.36213183831203599</v>
      </c>
      <c r="K66">
        <v>0.41321818569792701</v>
      </c>
      <c r="L66">
        <v>-0.48376003675096702</v>
      </c>
      <c r="M66">
        <f>HARMEAN(D66,F66, I66)</f>
        <v>0.47532111817814687</v>
      </c>
      <c r="N66">
        <f>MAX(MIN(0.6*TAN(3*(1-M66) - 1.5), 5), -5)</f>
        <v>4.4503330897540598E-2</v>
      </c>
      <c r="O66" s="73">
        <v>0</v>
      </c>
      <c r="P66">
        <v>135.05000000000001</v>
      </c>
      <c r="Q66">
        <v>135.77000000000001</v>
      </c>
      <c r="R66">
        <v>136.61000000000001</v>
      </c>
      <c r="S66">
        <v>136.93</v>
      </c>
      <c r="T66">
        <v>137.36000000000001</v>
      </c>
      <c r="U66">
        <v>137.76</v>
      </c>
      <c r="V66">
        <v>138.09</v>
      </c>
      <c r="W66">
        <v>142.63999999999999</v>
      </c>
      <c r="X66">
        <v>141.97999999999999</v>
      </c>
      <c r="Y66">
        <v>141.55000000000001</v>
      </c>
      <c r="Z66">
        <v>140.29</v>
      </c>
      <c r="AA66">
        <v>139.52000000000001</v>
      </c>
      <c r="AB66">
        <v>139.06</v>
      </c>
      <c r="AC66">
        <v>137.71</v>
      </c>
      <c r="AD66">
        <v>133.16</v>
      </c>
      <c r="AE66">
        <v>133.43</v>
      </c>
      <c r="AF66">
        <v>134.93</v>
      </c>
      <c r="AG66">
        <v>135.63</v>
      </c>
      <c r="AH66">
        <v>136.07</v>
      </c>
      <c r="AI66">
        <v>136.66</v>
      </c>
      <c r="AJ66">
        <v>138.19999999999999</v>
      </c>
      <c r="AK66">
        <v>142.46</v>
      </c>
      <c r="AL66">
        <v>141.69999999999999</v>
      </c>
      <c r="AM66">
        <v>141.28</v>
      </c>
      <c r="AN66">
        <v>140.93</v>
      </c>
      <c r="AO66">
        <v>140.16999999999999</v>
      </c>
      <c r="AP66">
        <v>139.19999999999999</v>
      </c>
      <c r="AQ66">
        <v>132.63</v>
      </c>
      <c r="AR66">
        <v>138.16</v>
      </c>
      <c r="AS66" s="77">
        <f>0.5 * (D66-MAX($D$3:$D$165))/(MIN($D$3:$D$165)-MAX($D$3:$D$165)) + 0.75</f>
        <v>0.86803607214428857</v>
      </c>
      <c r="AT66" s="17">
        <f>AZ66^N66</f>
        <v>1.0121281362494619</v>
      </c>
      <c r="AU66" s="17">
        <f>(AT66+AV66)/2</f>
        <v>1.0167580832031122</v>
      </c>
      <c r="AV66" s="17">
        <f>BD66^N66</f>
        <v>1.0213880301567624</v>
      </c>
      <c r="AW66" s="17">
        <f>PERCENTILE($K$2:$K$165, 0.05)</f>
        <v>0.10209699944022725</v>
      </c>
      <c r="AX66" s="17">
        <f>PERCENTILE($K$2:$K$165, 0.95)</f>
        <v>0.97531004798855347</v>
      </c>
      <c r="AY66" s="17">
        <f>MIN(MAX(K66,AW66), AX66)</f>
        <v>0.41321818569792701</v>
      </c>
      <c r="AZ66" s="17">
        <f>AY66-$AY$166+1</f>
        <v>1.3111211862576997</v>
      </c>
      <c r="BA66" s="17">
        <f>PERCENTILE($L$2:$L$165, 0.02)</f>
        <v>-1.0926211824473815</v>
      </c>
      <c r="BB66" s="17">
        <f>PERCENTILE($L$2:$L$165, 0.98)</f>
        <v>1.870769289934499</v>
      </c>
      <c r="BC66" s="17">
        <f>MIN(MAX(L66,BA66), BB66)</f>
        <v>-0.48376003675096702</v>
      </c>
      <c r="BD66" s="17">
        <f>BC66-$BC$166 + 1</f>
        <v>1.6088611456964146</v>
      </c>
      <c r="BE66" s="1">
        <v>1</v>
      </c>
      <c r="BF66" s="15">
        <v>1</v>
      </c>
      <c r="BG66" s="15">
        <v>1</v>
      </c>
      <c r="BH66" s="16">
        <v>1</v>
      </c>
      <c r="BI66" s="12">
        <f>(AZ66^4)*AV66*BE66</f>
        <v>3.0182979212436671</v>
      </c>
      <c r="BJ66" s="12">
        <f>(BD66^4) *AT66*BF66</f>
        <v>6.7812499461527107</v>
      </c>
      <c r="BK66" s="12">
        <f>(BD66^4)*AU66*BG66*BH66</f>
        <v>6.8122705515539943</v>
      </c>
      <c r="BL66" s="12">
        <f>MIN(BI66, 0.05*BI$166)</f>
        <v>3.0182979212436671</v>
      </c>
      <c r="BM66" s="12">
        <f>MIN(BJ66, 0.05*BJ$166)</f>
        <v>6.7812499461527107</v>
      </c>
      <c r="BN66" s="12">
        <f>MIN(BK66, 0.05*BK$166)</f>
        <v>6.8122705515539943</v>
      </c>
      <c r="BO66" s="9">
        <f>BL66/$BL$166</f>
        <v>7.3843205926020653E-3</v>
      </c>
      <c r="BP66" s="9">
        <f>BM66/$BM$166</f>
        <v>1.3699005093908648E-3</v>
      </c>
      <c r="BQ66" s="45">
        <f>BN66/$BN$166</f>
        <v>1.0076934194699976E-3</v>
      </c>
      <c r="BR66" s="85">
        <f>N66</f>
        <v>4.4503330897540598E-2</v>
      </c>
      <c r="BS66" s="55">
        <v>0</v>
      </c>
      <c r="BT66" s="10">
        <f>$D$172*BO66</f>
        <v>676.55650356948649</v>
      </c>
      <c r="BU66" s="14">
        <f>BT66-BS66</f>
        <v>676.55650356948649</v>
      </c>
      <c r="BV66" s="1">
        <f>IF(BU66&gt;1, 1, 0)</f>
        <v>1</v>
      </c>
      <c r="BW66" s="71">
        <f>IF(N66&lt;=0,P66, IF(N66&lt;=1,Q66, IF(N66&lt;=2,R66, IF(N66&lt;=3,S66, IF(N66&lt;=4,T66, IF(N66&lt;=5, U66, V66))))))</f>
        <v>135.77000000000001</v>
      </c>
      <c r="BX66" s="41">
        <f>IF(N66&lt;=0,AD66, IF(N66&lt;=1,AE66, IF(N66&lt;=2,AF66, IF(N66&lt;=3,AG66, IF(N66&lt;=4,AH66, IF(N66&lt;=5, AI66, AJ66))))))</f>
        <v>133.43</v>
      </c>
      <c r="BY66" s="70">
        <f>IF(N66&gt;=0,W66, IF(N66&gt;=-1,X66, IF(N66&gt;=-2,Y66, IF(N66&gt;=-3,Z66, IF(N66&gt;=-4,AA66, IF(N66&gt;=-5, AB66, AC66))))))</f>
        <v>142.63999999999999</v>
      </c>
      <c r="BZ66" s="69">
        <f>IF(N66&gt;=0,AK66, IF(N66&gt;=-1,AL66, IF(N66&gt;=-2,AM66, IF(N66&gt;=-3,AN66, IF(N66&gt;=-4,AO66, IF(N66&gt;=-5, AP66, AQ66))))))</f>
        <v>142.46</v>
      </c>
      <c r="CA66" s="54">
        <f>IF(C66&gt;0, IF(BU66 &gt;0, BW66, BY66), IF(BU66&gt;0, BX66, BZ66))</f>
        <v>135.77000000000001</v>
      </c>
      <c r="CB66" s="1">
        <f>BU66/CA66</f>
        <v>4.9831074874382146</v>
      </c>
      <c r="CC66" s="42">
        <f>BS66/BT66</f>
        <v>0</v>
      </c>
      <c r="CD66" s="55">
        <v>0</v>
      </c>
      <c r="CE66" s="55">
        <v>1105</v>
      </c>
      <c r="CF66" s="55">
        <v>0</v>
      </c>
      <c r="CG66" s="6">
        <f>SUM(CD66:CF66)</f>
        <v>1105</v>
      </c>
      <c r="CH66" s="10">
        <f>BP66*$D$171</f>
        <v>173.99049381912184</v>
      </c>
      <c r="CI66" s="1">
        <f>CH66-CG66</f>
        <v>-931.00950618087813</v>
      </c>
      <c r="CJ66" s="82">
        <f>IF(CI66&gt;1, 1, 0)</f>
        <v>0</v>
      </c>
      <c r="CK66" s="71">
        <f>IF(N66&lt;=0,Q66, IF(N66&lt;=1,R66, IF(N66&lt;=2,S66, IF(N66&lt;=3,T66, IF(N66&lt;=4,U66,V66)))))</f>
        <v>136.61000000000001</v>
      </c>
      <c r="CL66" s="41">
        <f>IF(N66&lt;=0,AE66, IF(N66&lt;=1,AF66, IF(N66&lt;=2,AG66, IF(N66&lt;=3,AH66, IF(N66&lt;=4,AI66,AJ66)))))</f>
        <v>134.93</v>
      </c>
      <c r="CM66" s="70">
        <f>IF(N66&gt;=0,X66, IF(N66&gt;=-1,Y66, IF(N66&gt;=-2,Z66, IF(N66&gt;=-3,AA66, IF(N66&gt;=-4,AB66, AC66)))))</f>
        <v>141.97999999999999</v>
      </c>
      <c r="CN66" s="69">
        <f>IF(N66&gt;=0,AL66, IF(N66&gt;=-1,AM66, IF(N66&gt;=-2,AN66, IF(N66&gt;=-3,AO66, IF(N66&gt;=-4,AP66, AQ66)))))</f>
        <v>141.69999999999999</v>
      </c>
      <c r="CO66" s="54">
        <f>IF(C66&gt;0, IF(CI66 &gt;0, CK66, CM66), IF(CI66&gt;0, CL66, CN66))</f>
        <v>141.97999999999999</v>
      </c>
      <c r="CP66" s="1">
        <f>CI66/CO66</f>
        <v>-6.5573285405048471</v>
      </c>
      <c r="CQ66" s="42">
        <f>CG66/CH66</f>
        <v>6.3509216839670737</v>
      </c>
      <c r="CR66" s="11">
        <f>BS66+CG66+CT66</f>
        <v>1381</v>
      </c>
      <c r="CS66" s="47">
        <f>BT66+CH66+CU66</f>
        <v>857.1377597678204</v>
      </c>
      <c r="CT66" s="55">
        <v>276</v>
      </c>
      <c r="CU66" s="10">
        <f>BQ66*$D$174</f>
        <v>6.5907623792120287</v>
      </c>
      <c r="CV66" s="30">
        <f>CU66-CT66</f>
        <v>-269.40923762078796</v>
      </c>
      <c r="CW66" s="82">
        <f>IF(CV66&gt;0, 1, 0)</f>
        <v>0</v>
      </c>
      <c r="CX66" s="71">
        <f>IF(N66&lt;=0,R66, IF(N66&lt;=1,S66, IF(N66&lt;=2,T66, IF(N66&lt;=3,U66, V66))))</f>
        <v>136.93</v>
      </c>
      <c r="CY66" s="41">
        <f>IF(N66&lt;=0,AF66, IF(N66&lt;=1,AG66, IF(N66&lt;=2,AH66, IF(N66&lt;=3,AI66, AJ66))))</f>
        <v>135.63</v>
      </c>
      <c r="CZ66" s="70">
        <f>IF(N66&gt;=0,Y66, IF(N66&gt;=-1,Z66, IF(N66&gt;=-2,AA66, IF(N66&gt;=-3,AB66,  AC66))))</f>
        <v>141.55000000000001</v>
      </c>
      <c r="DA66" s="69">
        <f>IF(N66&gt;=0,AM66, IF(N66&gt;=-1,AN66, IF(N66&gt;=-2,AO66, IF(N66&gt;=-3,AP66, AQ66))))</f>
        <v>141.28</v>
      </c>
      <c r="DB66" s="54">
        <f>IF(C66&gt;0, IF(CV66 &gt;0, CX66, CZ66), IF(CV66&gt;0, CY66, DA66))</f>
        <v>141.55000000000001</v>
      </c>
      <c r="DC66" s="43">
        <f>CV66/DB66</f>
        <v>-1.9032796723474952</v>
      </c>
      <c r="DD66" s="44">
        <v>0</v>
      </c>
      <c r="DE66" s="10">
        <f>BQ66*$DD$169</f>
        <v>3.9635847114434091</v>
      </c>
      <c r="DF66" s="30">
        <f>DE66-DD66</f>
        <v>3.9635847114434091</v>
      </c>
      <c r="DG66" s="34">
        <f>DF66*(DF66&lt;&gt;0)</f>
        <v>3.9635847114434091</v>
      </c>
      <c r="DH66" s="21">
        <f>DG66/$DG$166</f>
        <v>1.007693419469997E-3</v>
      </c>
      <c r="DI66" s="79">
        <f>DH66 * $DF$166</f>
        <v>3.9635847114434091</v>
      </c>
      <c r="DJ66" s="81">
        <f>DB66</f>
        <v>141.55000000000001</v>
      </c>
      <c r="DK66" s="43">
        <f>DI66/DJ66</f>
        <v>2.8001304920122986E-2</v>
      </c>
      <c r="DL66" s="16">
        <f>O66</f>
        <v>0</v>
      </c>
      <c r="DM66" s="53">
        <f>CR66+CT66</f>
        <v>1657</v>
      </c>
      <c r="DN66">
        <f>E66/$E$166</f>
        <v>4.370633614585305E-3</v>
      </c>
      <c r="DO66">
        <f>MAX(0,K66)</f>
        <v>0.41321818569792701</v>
      </c>
      <c r="DP66">
        <f>DO66/$DO$166</f>
        <v>4.4351862141762668E-3</v>
      </c>
      <c r="DQ66">
        <f>DN66*DP66*BF66</f>
        <v>1.9384573954624133E-5</v>
      </c>
      <c r="DR66">
        <f>DQ66/$DQ$166</f>
        <v>5.2315489302100643E-3</v>
      </c>
      <c r="DS66" s="1">
        <f>$DS$168*DR66</f>
        <v>425.71333863445767</v>
      </c>
      <c r="DT66" s="55">
        <v>690</v>
      </c>
      <c r="DU66" s="1">
        <f>DS66-DT66</f>
        <v>-264.28666136554233</v>
      </c>
      <c r="DV66">
        <f>DT66/DS66</f>
        <v>1.6208089749155694</v>
      </c>
      <c r="DW66" s="86">
        <f>AR66</f>
        <v>138.16</v>
      </c>
    </row>
    <row r="67" spans="1:127" x14ac:dyDescent="0.2">
      <c r="A67" s="22" t="s">
        <v>223</v>
      </c>
      <c r="B67">
        <v>0</v>
      </c>
      <c r="C67">
        <v>0</v>
      </c>
      <c r="D67">
        <v>0.31282461046743898</v>
      </c>
      <c r="E67">
        <v>0.68717538953256097</v>
      </c>
      <c r="F67">
        <v>0.32697655939610598</v>
      </c>
      <c r="G67">
        <v>0.65733389051399904</v>
      </c>
      <c r="H67">
        <v>0.66193063100710403</v>
      </c>
      <c r="I67">
        <v>0.659628256619049</v>
      </c>
      <c r="J67">
        <v>0.60996536125414302</v>
      </c>
      <c r="K67">
        <v>0.19133218833739599</v>
      </c>
      <c r="L67">
        <v>-0.29996922003047399</v>
      </c>
      <c r="M67">
        <f>HARMEAN(D67,F67, I67)</f>
        <v>0.38605030154851205</v>
      </c>
      <c r="N67">
        <f>MAX(MIN(0.6*TAN(3*(1-M67) - 1.5), 5), -5)</f>
        <v>0.21349122862449688</v>
      </c>
      <c r="O67" s="73">
        <v>0</v>
      </c>
      <c r="P67">
        <v>5.26</v>
      </c>
      <c r="Q67">
        <v>5.3</v>
      </c>
      <c r="R67">
        <v>5.32</v>
      </c>
      <c r="S67">
        <v>5.38</v>
      </c>
      <c r="T67">
        <v>5.41</v>
      </c>
      <c r="U67">
        <v>5.46</v>
      </c>
      <c r="V67">
        <v>5.55</v>
      </c>
      <c r="W67">
        <v>5.63</v>
      </c>
      <c r="X67">
        <v>5.57</v>
      </c>
      <c r="Y67">
        <v>5.55</v>
      </c>
      <c r="Z67">
        <v>5.5</v>
      </c>
      <c r="AA67">
        <v>5.45</v>
      </c>
      <c r="AB67">
        <v>5.42</v>
      </c>
      <c r="AC67">
        <v>5.38</v>
      </c>
      <c r="AD67">
        <v>5.32</v>
      </c>
      <c r="AE67">
        <v>5.34</v>
      </c>
      <c r="AF67">
        <v>5.38</v>
      </c>
      <c r="AG67">
        <v>5.42</v>
      </c>
      <c r="AH67">
        <v>5.46</v>
      </c>
      <c r="AI67">
        <v>5.49</v>
      </c>
      <c r="AJ67">
        <v>5.52</v>
      </c>
      <c r="AK67">
        <v>5.63</v>
      </c>
      <c r="AL67">
        <v>5.62</v>
      </c>
      <c r="AM67">
        <v>5.55</v>
      </c>
      <c r="AN67">
        <v>5.51</v>
      </c>
      <c r="AO67">
        <v>5.48</v>
      </c>
      <c r="AP67">
        <v>5.46</v>
      </c>
      <c r="AQ67">
        <v>5.38</v>
      </c>
      <c r="AR67">
        <v>5.45</v>
      </c>
      <c r="AS67" s="77">
        <f>0.5 * (D67-MAX($D$3:$D$165))/(MIN($D$3:$D$165)-MAX($D$3:$D$165)) + 0.75</f>
        <v>1.0944889779559117</v>
      </c>
      <c r="AT67" s="17">
        <f>AZ67^N67</f>
        <v>1.0184158493011726</v>
      </c>
      <c r="AU67" s="17">
        <f>(AT67+AV67)/2</f>
        <v>1.075563490311815</v>
      </c>
      <c r="AV67" s="17">
        <f>BD67^N67</f>
        <v>1.1327111313224576</v>
      </c>
      <c r="AW67" s="17">
        <f>PERCENTILE($K$2:$K$165, 0.05)</f>
        <v>0.10209699944022725</v>
      </c>
      <c r="AX67" s="17">
        <f>PERCENTILE($K$2:$K$165, 0.95)</f>
        <v>0.97531004798855347</v>
      </c>
      <c r="AY67" s="17">
        <f>MIN(MAX(K67,AW67), AX67)</f>
        <v>0.19133218833739599</v>
      </c>
      <c r="AZ67" s="17">
        <f>AY67-$AY$166+1</f>
        <v>1.0892351888971687</v>
      </c>
      <c r="BA67" s="17">
        <f>PERCENTILE($L$2:$L$165, 0.02)</f>
        <v>-1.0926211824473815</v>
      </c>
      <c r="BB67" s="17">
        <f>PERCENTILE($L$2:$L$165, 0.98)</f>
        <v>1.870769289934499</v>
      </c>
      <c r="BC67" s="17">
        <f>MIN(MAX(L67,BA67), BB67)</f>
        <v>-0.29996922003047399</v>
      </c>
      <c r="BD67" s="17">
        <f>BC67-$BC$166 + 1</f>
        <v>1.7926519624169075</v>
      </c>
      <c r="BE67" s="1">
        <v>0</v>
      </c>
      <c r="BF67" s="62">
        <v>0.18</v>
      </c>
      <c r="BG67" s="63">
        <v>0.33</v>
      </c>
      <c r="BH67" s="16">
        <v>1</v>
      </c>
      <c r="BI67" s="12">
        <f>(AZ67^4)*AV67*BE67</f>
        <v>0</v>
      </c>
      <c r="BJ67" s="12">
        <f>(BD67^4) *AT67*BF67</f>
        <v>1.8931349710992198</v>
      </c>
      <c r="BK67" s="12">
        <f>(BD67^4)*AU67*BG67*BH67</f>
        <v>3.6655058350320107</v>
      </c>
      <c r="BL67" s="12">
        <f>MIN(BI67, 0.05*BI$166)</f>
        <v>0</v>
      </c>
      <c r="BM67" s="12">
        <f>MIN(BJ67, 0.05*BJ$166)</f>
        <v>1.8931349710992198</v>
      </c>
      <c r="BN67" s="12">
        <f>MIN(BK67, 0.05*BK$166)</f>
        <v>3.6655058350320107</v>
      </c>
      <c r="BO67" s="9">
        <f>BL67/$BL$166</f>
        <v>0</v>
      </c>
      <c r="BP67" s="9">
        <f>BM67/$BM$166</f>
        <v>3.8243783695450278E-4</v>
      </c>
      <c r="BQ67" s="45">
        <f>BN67/$BN$166</f>
        <v>5.4221365417555817E-4</v>
      </c>
      <c r="BR67" s="85">
        <f>N67</f>
        <v>0.21349122862449688</v>
      </c>
      <c r="BS67" s="55">
        <v>0</v>
      </c>
      <c r="BT67" s="10">
        <f>$D$172*BO67</f>
        <v>0</v>
      </c>
      <c r="BU67" s="14">
        <f>BT67-BS67</f>
        <v>0</v>
      </c>
      <c r="BV67" s="1">
        <f>IF(BU67&gt;1, 1, 0)</f>
        <v>0</v>
      </c>
      <c r="BW67" s="71">
        <f>IF(N67&lt;=0,P67, IF(N67&lt;=1,Q67, IF(N67&lt;=2,R67, IF(N67&lt;=3,S67, IF(N67&lt;=4,T67, IF(N67&lt;=5, U67, V67))))))</f>
        <v>5.3</v>
      </c>
      <c r="BX67" s="41">
        <f>IF(N67&lt;=0,AD67, IF(N67&lt;=1,AE67, IF(N67&lt;=2,AF67, IF(N67&lt;=3,AG67, IF(N67&lt;=4,AH67, IF(N67&lt;=5, AI67, AJ67))))))</f>
        <v>5.34</v>
      </c>
      <c r="BY67" s="70">
        <f>IF(N67&gt;=0,W67, IF(N67&gt;=-1,X67, IF(N67&gt;=-2,Y67, IF(N67&gt;=-3,Z67, IF(N67&gt;=-4,AA67, IF(N67&gt;=-5, AB67, AC67))))))</f>
        <v>5.63</v>
      </c>
      <c r="BZ67" s="69">
        <f>IF(N67&gt;=0,AK67, IF(N67&gt;=-1,AL67, IF(N67&gt;=-2,AM67, IF(N67&gt;=-3,AN67, IF(N67&gt;=-4,AO67, IF(N67&gt;=-5, AP67, AQ67))))))</f>
        <v>5.63</v>
      </c>
      <c r="CA67" s="54">
        <f>IF(C67&gt;0, IF(BU67 &gt;0, BW67, BY67), IF(BU67&gt;0, BX67, BZ67))</f>
        <v>5.63</v>
      </c>
      <c r="CB67" s="1">
        <f>BU67/CA67</f>
        <v>0</v>
      </c>
      <c r="CC67" s="42" t="e">
        <f>BS67/BT67</f>
        <v>#DIV/0!</v>
      </c>
      <c r="CD67" s="55">
        <v>0</v>
      </c>
      <c r="CE67" s="55">
        <v>5</v>
      </c>
      <c r="CF67" s="55">
        <v>0</v>
      </c>
      <c r="CG67" s="6">
        <f>SUM(CD67:CF67)</f>
        <v>5</v>
      </c>
      <c r="CH67" s="10">
        <f>BP67*$D$171</f>
        <v>48.573270577451225</v>
      </c>
      <c r="CI67" s="1">
        <f>CH67-CG67</f>
        <v>43.573270577451225</v>
      </c>
      <c r="CJ67" s="82">
        <f>IF(CI67&gt;1, 1, 0)</f>
        <v>1</v>
      </c>
      <c r="CK67" s="71">
        <f>IF(N67&lt;=0,Q67, IF(N67&lt;=1,R67, IF(N67&lt;=2,S67, IF(N67&lt;=3,T67, IF(N67&lt;=4,U67,V67)))))</f>
        <v>5.32</v>
      </c>
      <c r="CL67" s="41">
        <f>IF(N67&lt;=0,AE67, IF(N67&lt;=1,AF67, IF(N67&lt;=2,AG67, IF(N67&lt;=3,AH67, IF(N67&lt;=4,AI67,AJ67)))))</f>
        <v>5.38</v>
      </c>
      <c r="CM67" s="70">
        <f>IF(N67&gt;=0,X67, IF(N67&gt;=-1,Y67, IF(N67&gt;=-2,Z67, IF(N67&gt;=-3,AA67, IF(N67&gt;=-4,AB67, AC67)))))</f>
        <v>5.57</v>
      </c>
      <c r="CN67" s="69">
        <f>IF(N67&gt;=0,AL67, IF(N67&gt;=-1,AM67, IF(N67&gt;=-2,AN67, IF(N67&gt;=-3,AO67, IF(N67&gt;=-4,AP67, AQ67)))))</f>
        <v>5.62</v>
      </c>
      <c r="CO67" s="54">
        <f>IF(C67&gt;0, IF(CI67 &gt;0, CK67, CM67), IF(CI67&gt;0, CL67, CN67))</f>
        <v>5.38</v>
      </c>
      <c r="CP67" s="1">
        <f>CI67/CO67</f>
        <v>8.0991209251768073</v>
      </c>
      <c r="CQ67" s="42">
        <f>CG67/CH67</f>
        <v>0.10293727271313514</v>
      </c>
      <c r="CR67" s="11">
        <f>BS67+CG67+CT67</f>
        <v>5</v>
      </c>
      <c r="CS67" s="47">
        <f>BT67+CH67+CU67</f>
        <v>52.119588618621833</v>
      </c>
      <c r="CT67" s="55">
        <v>0</v>
      </c>
      <c r="CU67" s="10">
        <f>BQ67*$D$174</f>
        <v>3.5463180411706041</v>
      </c>
      <c r="CV67" s="30">
        <f>CU67-CT67</f>
        <v>3.5463180411706041</v>
      </c>
      <c r="CW67" s="82">
        <f>IF(CV67&gt;0, 1, 0)</f>
        <v>1</v>
      </c>
      <c r="CX67" s="71">
        <f>IF(N67&lt;=0,R67, IF(N67&lt;=1,S67, IF(N67&lt;=2,T67, IF(N67&lt;=3,U67, V67))))</f>
        <v>5.38</v>
      </c>
      <c r="CY67" s="41">
        <f>IF(N67&lt;=0,AF67, IF(N67&lt;=1,AG67, IF(N67&lt;=2,AH67, IF(N67&lt;=3,AI67, AJ67))))</f>
        <v>5.42</v>
      </c>
      <c r="CZ67" s="70">
        <f>IF(N67&gt;=0,Y67, IF(N67&gt;=-1,Z67, IF(N67&gt;=-2,AA67, IF(N67&gt;=-3,AB67,  AC67))))</f>
        <v>5.55</v>
      </c>
      <c r="DA67" s="69">
        <f>IF(N67&gt;=0,AM67, IF(N67&gt;=-1,AN67, IF(N67&gt;=-2,AO67, IF(N67&gt;=-3,AP67, AQ67))))</f>
        <v>5.55</v>
      </c>
      <c r="DB67" s="54">
        <f>IF(C67&gt;0, IF(CV67 &gt;0, CX67, CZ67), IF(CV67&gt;0, CY67, DA67))</f>
        <v>5.42</v>
      </c>
      <c r="DC67" s="43">
        <f>CV67/DB67</f>
        <v>0.65430222161819263</v>
      </c>
      <c r="DD67" s="44">
        <v>0</v>
      </c>
      <c r="DE67" s="10">
        <f>BQ67*$DD$169</f>
        <v>2.132701979096423</v>
      </c>
      <c r="DF67" s="30">
        <f>DE67-DD67</f>
        <v>2.132701979096423</v>
      </c>
      <c r="DG67" s="34">
        <f>DF67*(DF67&lt;&gt;0)</f>
        <v>2.132701979096423</v>
      </c>
      <c r="DH67" s="21">
        <f>DG67/$DG$166</f>
        <v>5.4221365417555774E-4</v>
      </c>
      <c r="DI67" s="79">
        <f>DH67 * $DF$166</f>
        <v>2.132701979096423</v>
      </c>
      <c r="DJ67" s="81">
        <f>DB67</f>
        <v>5.42</v>
      </c>
      <c r="DK67" s="43">
        <f>DI67/DJ67</f>
        <v>0.39348745001779023</v>
      </c>
      <c r="DL67" s="16">
        <f>O67</f>
        <v>0</v>
      </c>
      <c r="DM67" s="53">
        <f>CR67+CT67</f>
        <v>5</v>
      </c>
      <c r="DN67">
        <f>E67/$E$166</f>
        <v>1.2741508164553814E-2</v>
      </c>
      <c r="DO67">
        <f>MAX(0,K67)</f>
        <v>0.19133218833739599</v>
      </c>
      <c r="DP67">
        <f>DO67/$DO$166</f>
        <v>2.0536218235625756E-3</v>
      </c>
      <c r="DQ67">
        <f>DN67*DP67*BF67</f>
        <v>4.709923061729121E-6</v>
      </c>
      <c r="DR67">
        <f>DQ67/$DQ$166</f>
        <v>1.2711237818607227E-3</v>
      </c>
      <c r="DS67" s="1">
        <f>$DS$168*DR67</f>
        <v>103.43673665532515</v>
      </c>
      <c r="DT67" s="55">
        <v>0</v>
      </c>
      <c r="DU67" s="1">
        <f>DS67-DT67</f>
        <v>103.43673665532515</v>
      </c>
      <c r="DV67">
        <f>DT67/DS67</f>
        <v>0</v>
      </c>
      <c r="DW67" s="86">
        <f>AR67</f>
        <v>5.45</v>
      </c>
    </row>
    <row r="68" spans="1:127" x14ac:dyDescent="0.2">
      <c r="A68" s="22" t="s">
        <v>199</v>
      </c>
      <c r="B68">
        <v>0</v>
      </c>
      <c r="C68">
        <v>0</v>
      </c>
      <c r="D68">
        <v>0.25848981222532902</v>
      </c>
      <c r="E68">
        <v>0.74151018777467004</v>
      </c>
      <c r="F68">
        <v>0.37465236392530699</v>
      </c>
      <c r="G68">
        <v>0.71374843292937695</v>
      </c>
      <c r="H68">
        <v>0.81654826577517703</v>
      </c>
      <c r="I68">
        <v>0.76341996640658605</v>
      </c>
      <c r="J68">
        <v>0.57499055227877904</v>
      </c>
      <c r="K68">
        <v>0.22575167285626299</v>
      </c>
      <c r="L68">
        <v>2.410826688687</v>
      </c>
      <c r="M68">
        <f>HARMEAN(D68,F68, I68)</f>
        <v>0.38227953590438768</v>
      </c>
      <c r="N68">
        <f>MAX(MIN(0.6*TAN(3*(1-M68) - 1.5), 5), -5)</f>
        <v>0.22116916827705044</v>
      </c>
      <c r="O68" s="73">
        <v>0</v>
      </c>
      <c r="P68">
        <v>3.34</v>
      </c>
      <c r="Q68">
        <v>3.37</v>
      </c>
      <c r="R68">
        <v>3.4</v>
      </c>
      <c r="S68">
        <v>3.42</v>
      </c>
      <c r="T68">
        <v>3.43</v>
      </c>
      <c r="U68">
        <v>3.44</v>
      </c>
      <c r="V68">
        <v>3.5</v>
      </c>
      <c r="W68">
        <v>3.55</v>
      </c>
      <c r="X68">
        <v>3.54</v>
      </c>
      <c r="Y68">
        <v>3.52</v>
      </c>
      <c r="Z68">
        <v>3.51</v>
      </c>
      <c r="AA68">
        <v>3.49</v>
      </c>
      <c r="AB68">
        <v>3.43</v>
      </c>
      <c r="AC68">
        <v>3.36</v>
      </c>
      <c r="AD68">
        <v>3.37</v>
      </c>
      <c r="AE68">
        <v>3.39</v>
      </c>
      <c r="AF68">
        <v>3.41</v>
      </c>
      <c r="AG68">
        <v>3.46</v>
      </c>
      <c r="AH68">
        <v>3.48</v>
      </c>
      <c r="AI68">
        <v>3.5</v>
      </c>
      <c r="AJ68">
        <v>3.53</v>
      </c>
      <c r="AK68">
        <v>3.61</v>
      </c>
      <c r="AL68">
        <v>3.56</v>
      </c>
      <c r="AM68">
        <v>3.54</v>
      </c>
      <c r="AN68">
        <v>3.53</v>
      </c>
      <c r="AO68">
        <v>3.49</v>
      </c>
      <c r="AP68">
        <v>3.46</v>
      </c>
      <c r="AQ68">
        <v>3.41</v>
      </c>
      <c r="AR68">
        <v>3.44</v>
      </c>
      <c r="AS68" s="77">
        <f>0.5 * (D68-MAX($D$3:$D$165))/(MIN($D$3:$D$165)-MAX($D$3:$D$165)) + 0.75</f>
        <v>1.1217434869739482</v>
      </c>
      <c r="AT68" s="17">
        <f>AZ68^N68</f>
        <v>1.0261206511345047</v>
      </c>
      <c r="AU68" s="17">
        <f>(AT68+AV68)/2</f>
        <v>1.191082589062312</v>
      </c>
      <c r="AV68" s="17">
        <f>BD68^N68</f>
        <v>1.3560445269901196</v>
      </c>
      <c r="AW68" s="17">
        <f>PERCENTILE($K$2:$K$165, 0.05)</f>
        <v>0.10209699944022725</v>
      </c>
      <c r="AX68" s="17">
        <f>PERCENTILE($K$2:$K$165, 0.95)</f>
        <v>0.97531004798855347</v>
      </c>
      <c r="AY68" s="17">
        <f>MIN(MAX(K68,AW68), AX68)</f>
        <v>0.22575167285626299</v>
      </c>
      <c r="AZ68" s="17">
        <f>AY68-$AY$166+1</f>
        <v>1.1236546734160358</v>
      </c>
      <c r="BA68" s="17">
        <f>PERCENTILE($L$2:$L$165, 0.02)</f>
        <v>-1.0926211824473815</v>
      </c>
      <c r="BB68" s="17">
        <f>PERCENTILE($L$2:$L$165, 0.98)</f>
        <v>1.870769289934499</v>
      </c>
      <c r="BC68" s="17">
        <f>MIN(MAX(L68,BA68), BB68)</f>
        <v>1.870769289934499</v>
      </c>
      <c r="BD68" s="17">
        <f>BC68-$BC$166 + 1</f>
        <v>3.9633904723818807</v>
      </c>
      <c r="BE68" s="1">
        <v>0</v>
      </c>
      <c r="BF68" s="49">
        <v>0</v>
      </c>
      <c r="BG68" s="49">
        <v>0</v>
      </c>
      <c r="BH68" s="16">
        <v>1</v>
      </c>
      <c r="BI68" s="12">
        <f>(AZ68^4)*AV68*BE68</f>
        <v>0</v>
      </c>
      <c r="BJ68" s="12">
        <f>(BD68^4) *AT68*BF68</f>
        <v>0</v>
      </c>
      <c r="BK68" s="12">
        <f>(BD68^4)*AU68*BG68*BH68</f>
        <v>0</v>
      </c>
      <c r="BL68" s="12">
        <f>MIN(BI68, 0.05*BI$166)</f>
        <v>0</v>
      </c>
      <c r="BM68" s="12">
        <f>MIN(BJ68, 0.05*BJ$166)</f>
        <v>0</v>
      </c>
      <c r="BN68" s="12">
        <f>MIN(BK68, 0.05*BK$166)</f>
        <v>0</v>
      </c>
      <c r="BO68" s="9">
        <f>BL68/$BL$166</f>
        <v>0</v>
      </c>
      <c r="BP68" s="9">
        <f>BM68/$BM$166</f>
        <v>0</v>
      </c>
      <c r="BQ68" s="45">
        <f>BN68/$BN$166</f>
        <v>0</v>
      </c>
      <c r="BR68" s="85">
        <f>N68</f>
        <v>0.22116916827705044</v>
      </c>
      <c r="BS68" s="55">
        <v>0</v>
      </c>
      <c r="BT68" s="10">
        <f>$D$172*BO68</f>
        <v>0</v>
      </c>
      <c r="BU68" s="14">
        <f>BT68-BS68</f>
        <v>0</v>
      </c>
      <c r="BV68" s="1">
        <f>IF(BU68&gt;1, 1, 0)</f>
        <v>0</v>
      </c>
      <c r="BW68" s="71">
        <f>IF(N68&lt;=0,P68, IF(N68&lt;=1,Q68, IF(N68&lt;=2,R68, IF(N68&lt;=3,S68, IF(N68&lt;=4,T68, IF(N68&lt;=5, U68, V68))))))</f>
        <v>3.37</v>
      </c>
      <c r="BX68" s="41">
        <f>IF(N68&lt;=0,AD68, IF(N68&lt;=1,AE68, IF(N68&lt;=2,AF68, IF(N68&lt;=3,AG68, IF(N68&lt;=4,AH68, IF(N68&lt;=5, AI68, AJ68))))))</f>
        <v>3.39</v>
      </c>
      <c r="BY68" s="70">
        <f>IF(N68&gt;=0,W68, IF(N68&gt;=-1,X68, IF(N68&gt;=-2,Y68, IF(N68&gt;=-3,Z68, IF(N68&gt;=-4,AA68, IF(N68&gt;=-5, AB68, AC68))))))</f>
        <v>3.55</v>
      </c>
      <c r="BZ68" s="69">
        <f>IF(N68&gt;=0,AK68, IF(N68&gt;=-1,AL68, IF(N68&gt;=-2,AM68, IF(N68&gt;=-3,AN68, IF(N68&gt;=-4,AO68, IF(N68&gt;=-5, AP68, AQ68))))))</f>
        <v>3.61</v>
      </c>
      <c r="CA68" s="54">
        <f>IF(C68&gt;0, IF(BU68 &gt;0, BW68, BY68), IF(BU68&gt;0, BX68, BZ68))</f>
        <v>3.61</v>
      </c>
      <c r="CB68" s="1">
        <f>BU68/CA68</f>
        <v>0</v>
      </c>
      <c r="CC68" s="42" t="e">
        <f>BS68/BT68</f>
        <v>#DIV/0!</v>
      </c>
      <c r="CD68" s="55">
        <v>0</v>
      </c>
      <c r="CE68" s="55">
        <v>4472</v>
      </c>
      <c r="CF68" s="55">
        <v>0</v>
      </c>
      <c r="CG68" s="6">
        <f>SUM(CD68:CF68)</f>
        <v>4472</v>
      </c>
      <c r="CH68" s="10">
        <f>BP68*$D$171</f>
        <v>0</v>
      </c>
      <c r="CI68" s="1">
        <f>CH68-CG68</f>
        <v>-4472</v>
      </c>
      <c r="CJ68" s="82">
        <f>IF(CI68&gt;1, 1, 0)</f>
        <v>0</v>
      </c>
      <c r="CK68" s="71">
        <f>IF(N68&lt;=0,Q68, IF(N68&lt;=1,R68, IF(N68&lt;=2,S68, IF(N68&lt;=3,T68, IF(N68&lt;=4,U68,V68)))))</f>
        <v>3.4</v>
      </c>
      <c r="CL68" s="41">
        <f>IF(N68&lt;=0,AE68, IF(N68&lt;=1,AF68, IF(N68&lt;=2,AG68, IF(N68&lt;=3,AH68, IF(N68&lt;=4,AI68,AJ68)))))</f>
        <v>3.41</v>
      </c>
      <c r="CM68" s="70">
        <f>IF(N68&gt;=0,X68, IF(N68&gt;=-1,Y68, IF(N68&gt;=-2,Z68, IF(N68&gt;=-3,AA68, IF(N68&gt;=-4,AB68, AC68)))))</f>
        <v>3.54</v>
      </c>
      <c r="CN68" s="69">
        <f>IF(N68&gt;=0,AL68, IF(N68&gt;=-1,AM68, IF(N68&gt;=-2,AN68, IF(N68&gt;=-3,AO68, IF(N68&gt;=-4,AP68, AQ68)))))</f>
        <v>3.56</v>
      </c>
      <c r="CO68" s="54">
        <f>IF(C68&gt;0, IF(CI68 &gt;0, CK68, CM68), IF(CI68&gt;0, CL68, CN68))</f>
        <v>3.56</v>
      </c>
      <c r="CP68" s="1">
        <f>CI68/CO68</f>
        <v>-1256.1797752808989</v>
      </c>
      <c r="CQ68" s="42" t="e">
        <f>CG68/CH68</f>
        <v>#DIV/0!</v>
      </c>
      <c r="CR68" s="11">
        <f>BS68+CG68+CT68</f>
        <v>4472</v>
      </c>
      <c r="CS68" s="47">
        <f>BT68+CH68+CU68</f>
        <v>0</v>
      </c>
      <c r="CT68" s="55">
        <v>0</v>
      </c>
      <c r="CU68" s="10">
        <f>BQ68*$D$174</f>
        <v>0</v>
      </c>
      <c r="CV68" s="30">
        <f>CU68-CT68</f>
        <v>0</v>
      </c>
      <c r="CW68" s="82">
        <f>IF(CV68&gt;0, 1, 0)</f>
        <v>0</v>
      </c>
      <c r="CX68" s="71">
        <f>IF(N68&lt;=0,R68, IF(N68&lt;=1,S68, IF(N68&lt;=2,T68, IF(N68&lt;=3,U68, V68))))</f>
        <v>3.42</v>
      </c>
      <c r="CY68" s="41">
        <f>IF(N68&lt;=0,AF68, IF(N68&lt;=1,AG68, IF(N68&lt;=2,AH68, IF(N68&lt;=3,AI68, AJ68))))</f>
        <v>3.46</v>
      </c>
      <c r="CZ68" s="70">
        <f>IF(N68&gt;=0,Y68, IF(N68&gt;=-1,Z68, IF(N68&gt;=-2,AA68, IF(N68&gt;=-3,AB68,  AC68))))</f>
        <v>3.52</v>
      </c>
      <c r="DA68" s="69">
        <f>IF(N68&gt;=0,AM68, IF(N68&gt;=-1,AN68, IF(N68&gt;=-2,AO68, IF(N68&gt;=-3,AP68, AQ68))))</f>
        <v>3.54</v>
      </c>
      <c r="DB68" s="54">
        <f>IF(C68&gt;0, IF(CV68 &gt;0, CX68, CZ68), IF(CV68&gt;0, CY68, DA68))</f>
        <v>3.54</v>
      </c>
      <c r="DC68" s="43">
        <f>CV68/DB68</f>
        <v>0</v>
      </c>
      <c r="DD68" s="44">
        <v>0</v>
      </c>
      <c r="DE68" s="10">
        <f>BQ68*$DD$169</f>
        <v>0</v>
      </c>
      <c r="DF68" s="30">
        <f>DE68-DD68</f>
        <v>0</v>
      </c>
      <c r="DG68" s="34">
        <f>DF68*(DF68&lt;&gt;0)</f>
        <v>0</v>
      </c>
      <c r="DH68" s="21">
        <f>DG68/$DG$166</f>
        <v>0</v>
      </c>
      <c r="DI68" s="79">
        <f>DH68 * $DF$166</f>
        <v>0</v>
      </c>
      <c r="DJ68" s="81">
        <f>DB68</f>
        <v>3.54</v>
      </c>
      <c r="DK68" s="43">
        <f>DI68/DJ68</f>
        <v>0</v>
      </c>
      <c r="DL68" s="16">
        <f>O68</f>
        <v>0</v>
      </c>
      <c r="DM68" s="53">
        <f>CR68+CT68</f>
        <v>4472</v>
      </c>
      <c r="DN68">
        <f>E68/$E$166</f>
        <v>1.3748976251983642E-2</v>
      </c>
      <c r="DO68">
        <f>MAX(0,K68)</f>
        <v>0.22575167285626299</v>
      </c>
      <c r="DP68">
        <f>DO68/$DO$166</f>
        <v>2.4230557655351304E-3</v>
      </c>
      <c r="DQ68">
        <f>DN68*DP68*BF68</f>
        <v>0</v>
      </c>
      <c r="DR68">
        <f>DQ68/$DQ$166</f>
        <v>0</v>
      </c>
      <c r="DS68" s="1">
        <f>$DS$168*DR68</f>
        <v>0</v>
      </c>
      <c r="DT68" s="55">
        <v>0</v>
      </c>
      <c r="DU68" s="1">
        <f>DS68-DT68</f>
        <v>0</v>
      </c>
      <c r="DV68" t="e">
        <f>DT68/DS68</f>
        <v>#DIV/0!</v>
      </c>
      <c r="DW68" s="86">
        <f>AR68</f>
        <v>3.44</v>
      </c>
    </row>
    <row r="69" spans="1:127" x14ac:dyDescent="0.2">
      <c r="A69" s="22" t="s">
        <v>213</v>
      </c>
      <c r="B69">
        <v>0</v>
      </c>
      <c r="C69">
        <v>0</v>
      </c>
      <c r="D69">
        <v>0.47143427886536099</v>
      </c>
      <c r="E69">
        <v>0.52856572113463796</v>
      </c>
      <c r="F69">
        <v>0.80889948351211705</v>
      </c>
      <c r="G69">
        <v>0.49185123276222298</v>
      </c>
      <c r="H69">
        <v>0.80192227329711596</v>
      </c>
      <c r="I69">
        <v>0.62803380378819595</v>
      </c>
      <c r="J69">
        <v>0.59578688901703503</v>
      </c>
      <c r="K69">
        <v>0.35635317671736999</v>
      </c>
      <c r="L69">
        <v>-0.110418713418518</v>
      </c>
      <c r="M69">
        <f>HARMEAN(D69,F69, I69)</f>
        <v>0.60609673132189079</v>
      </c>
      <c r="N69">
        <f>MAX(MIN(0.6*TAN(3*(1-M69) - 1.5), 5), -5)</f>
        <v>-0.19769574170362123</v>
      </c>
      <c r="O69" s="73">
        <v>0</v>
      </c>
      <c r="P69">
        <v>8.6199999999999992</v>
      </c>
      <c r="Q69">
        <v>8.67</v>
      </c>
      <c r="R69">
        <v>8.6999999999999993</v>
      </c>
      <c r="S69">
        <v>8.77</v>
      </c>
      <c r="T69">
        <v>8.9</v>
      </c>
      <c r="U69">
        <v>8.9600000000000009</v>
      </c>
      <c r="V69">
        <v>9.09</v>
      </c>
      <c r="W69">
        <v>9.56</v>
      </c>
      <c r="X69">
        <v>9.4499999999999993</v>
      </c>
      <c r="Y69">
        <v>9.2899999999999991</v>
      </c>
      <c r="Z69">
        <v>9.23</v>
      </c>
      <c r="AA69">
        <v>9.16</v>
      </c>
      <c r="AB69">
        <v>9.1199999999999992</v>
      </c>
      <c r="AC69">
        <v>9.08</v>
      </c>
      <c r="AD69">
        <v>8.6999999999999993</v>
      </c>
      <c r="AE69">
        <v>8.74</v>
      </c>
      <c r="AF69">
        <v>8.7799999999999994</v>
      </c>
      <c r="AG69">
        <v>8.85</v>
      </c>
      <c r="AH69">
        <v>8.89</v>
      </c>
      <c r="AI69">
        <v>8.9700000000000006</v>
      </c>
      <c r="AJ69">
        <v>9.17</v>
      </c>
      <c r="AK69">
        <v>9.39</v>
      </c>
      <c r="AL69">
        <v>9.34</v>
      </c>
      <c r="AM69">
        <v>9.25</v>
      </c>
      <c r="AN69">
        <v>9.2200000000000006</v>
      </c>
      <c r="AO69">
        <v>9.18</v>
      </c>
      <c r="AP69">
        <v>9.16</v>
      </c>
      <c r="AQ69">
        <v>9.07</v>
      </c>
      <c r="AR69">
        <v>9.07</v>
      </c>
      <c r="AS69" s="77">
        <f>0.5 * (D69-MAX($D$3:$D$165))/(MIN($D$3:$D$165)-MAX($D$3:$D$165)) + 0.75</f>
        <v>1.0149298597194392</v>
      </c>
      <c r="AT69" s="17">
        <f>AZ69^N69</f>
        <v>0.95620158138260525</v>
      </c>
      <c r="AU69" s="17">
        <f>(AT69+AV69)/2</f>
        <v>0.9148429405289229</v>
      </c>
      <c r="AV69" s="17">
        <f>BD69^N69</f>
        <v>0.87348429967524055</v>
      </c>
      <c r="AW69" s="17">
        <f>PERCENTILE($K$2:$K$165, 0.05)</f>
        <v>0.10209699944022725</v>
      </c>
      <c r="AX69" s="17">
        <f>PERCENTILE($K$2:$K$165, 0.95)</f>
        <v>0.97531004798855347</v>
      </c>
      <c r="AY69" s="17">
        <f>MIN(MAX(K69,AW69), AX69)</f>
        <v>0.35635317671736999</v>
      </c>
      <c r="AZ69" s="17">
        <f>AY69-$AY$166+1</f>
        <v>1.2542561772771428</v>
      </c>
      <c r="BA69" s="17">
        <f>PERCENTILE($L$2:$L$165, 0.02)</f>
        <v>-1.0926211824473815</v>
      </c>
      <c r="BB69" s="17">
        <f>PERCENTILE($L$2:$L$165, 0.98)</f>
        <v>1.870769289934499</v>
      </c>
      <c r="BC69" s="17">
        <f>MIN(MAX(L69,BA69), BB69)</f>
        <v>-0.110418713418518</v>
      </c>
      <c r="BD69" s="17">
        <f>BC69-$BC$166 + 1</f>
        <v>1.9822024690288635</v>
      </c>
      <c r="BE69" s="1">
        <v>0</v>
      </c>
      <c r="BF69" s="49">
        <v>0</v>
      </c>
      <c r="BG69" s="49">
        <v>0</v>
      </c>
      <c r="BH69" s="16">
        <v>1</v>
      </c>
      <c r="BI69" s="12">
        <f>(AZ69^4)*AV69*BE69</f>
        <v>0</v>
      </c>
      <c r="BJ69" s="12">
        <f>(BD69^4) *AT69*BF69</f>
        <v>0</v>
      </c>
      <c r="BK69" s="12">
        <f>(BD69^4)*AU69*BG69*BH69</f>
        <v>0</v>
      </c>
      <c r="BL69" s="12">
        <f>MIN(BI69, 0.05*BI$166)</f>
        <v>0</v>
      </c>
      <c r="BM69" s="12">
        <f>MIN(BJ69, 0.05*BJ$166)</f>
        <v>0</v>
      </c>
      <c r="BN69" s="12">
        <f>MIN(BK69, 0.05*BK$166)</f>
        <v>0</v>
      </c>
      <c r="BO69" s="9">
        <f>BL69/$BL$166</f>
        <v>0</v>
      </c>
      <c r="BP69" s="9">
        <f>BM69/$BM$166</f>
        <v>0</v>
      </c>
      <c r="BQ69" s="45">
        <f>BN69/$BN$166</f>
        <v>0</v>
      </c>
      <c r="BR69" s="85">
        <f>N69</f>
        <v>-0.19769574170362123</v>
      </c>
      <c r="BS69" s="55">
        <v>0</v>
      </c>
      <c r="BT69" s="10">
        <f>$D$172*BO69</f>
        <v>0</v>
      </c>
      <c r="BU69" s="14">
        <f>BT69-BS69</f>
        <v>0</v>
      </c>
      <c r="BV69" s="1">
        <f>IF(BU69&gt;1, 1, 0)</f>
        <v>0</v>
      </c>
      <c r="BW69" s="71">
        <f>IF(N69&lt;=0,P69, IF(N69&lt;=1,Q69, IF(N69&lt;=2,R69, IF(N69&lt;=3,S69, IF(N69&lt;=4,T69, IF(N69&lt;=5, U69, V69))))))</f>
        <v>8.6199999999999992</v>
      </c>
      <c r="BX69" s="41">
        <f>IF(N69&lt;=0,AD69, IF(N69&lt;=1,AE69, IF(N69&lt;=2,AF69, IF(N69&lt;=3,AG69, IF(N69&lt;=4,AH69, IF(N69&lt;=5, AI69, AJ69))))))</f>
        <v>8.6999999999999993</v>
      </c>
      <c r="BY69" s="70">
        <f>IF(N69&gt;=0,W69, IF(N69&gt;=-1,X69, IF(N69&gt;=-2,Y69, IF(N69&gt;=-3,Z69, IF(N69&gt;=-4,AA69, IF(N69&gt;=-5, AB69, AC69))))))</f>
        <v>9.4499999999999993</v>
      </c>
      <c r="BZ69" s="69">
        <f>IF(N69&gt;=0,AK69, IF(N69&gt;=-1,AL69, IF(N69&gt;=-2,AM69, IF(N69&gt;=-3,AN69, IF(N69&gt;=-4,AO69, IF(N69&gt;=-5, AP69, AQ69))))))</f>
        <v>9.34</v>
      </c>
      <c r="CA69" s="54">
        <f>IF(C69&gt;0, IF(BU69 &gt;0, BW69, BY69), IF(BU69&gt;0, BX69, BZ69))</f>
        <v>9.34</v>
      </c>
      <c r="CB69" s="1">
        <f>BU69/CA69</f>
        <v>0</v>
      </c>
      <c r="CC69" s="42" t="e">
        <f>BS69/BT69</f>
        <v>#DIV/0!</v>
      </c>
      <c r="CD69" s="55">
        <v>0</v>
      </c>
      <c r="CE69" s="55">
        <v>0</v>
      </c>
      <c r="CF69" s="55">
        <v>0</v>
      </c>
      <c r="CG69" s="6">
        <f>SUM(CD69:CF69)</f>
        <v>0</v>
      </c>
      <c r="CH69" s="10">
        <f>BP69*$D$171</f>
        <v>0</v>
      </c>
      <c r="CI69" s="1">
        <f>CH69-CG69</f>
        <v>0</v>
      </c>
      <c r="CJ69" s="82">
        <f>IF(CI69&gt;1, 1, 0)</f>
        <v>0</v>
      </c>
      <c r="CK69" s="71">
        <f>IF(N69&lt;=0,Q69, IF(N69&lt;=1,R69, IF(N69&lt;=2,S69, IF(N69&lt;=3,T69, IF(N69&lt;=4,U69,V69)))))</f>
        <v>8.67</v>
      </c>
      <c r="CL69" s="41">
        <f>IF(N69&lt;=0,AE69, IF(N69&lt;=1,AF69, IF(N69&lt;=2,AG69, IF(N69&lt;=3,AH69, IF(N69&lt;=4,AI69,AJ69)))))</f>
        <v>8.74</v>
      </c>
      <c r="CM69" s="70">
        <f>IF(N69&gt;=0,X69, IF(N69&gt;=-1,Y69, IF(N69&gt;=-2,Z69, IF(N69&gt;=-3,AA69, IF(N69&gt;=-4,AB69, AC69)))))</f>
        <v>9.2899999999999991</v>
      </c>
      <c r="CN69" s="69">
        <f>IF(N69&gt;=0,AL69, IF(N69&gt;=-1,AM69, IF(N69&gt;=-2,AN69, IF(N69&gt;=-3,AO69, IF(N69&gt;=-4,AP69, AQ69)))))</f>
        <v>9.25</v>
      </c>
      <c r="CO69" s="54">
        <f>IF(C69&gt;0, IF(CI69 &gt;0, CK69, CM69), IF(CI69&gt;0, CL69, CN69))</f>
        <v>9.25</v>
      </c>
      <c r="CP69" s="1">
        <f>CI69/CO69</f>
        <v>0</v>
      </c>
      <c r="CQ69" s="42" t="e">
        <f>CG69/CH69</f>
        <v>#DIV/0!</v>
      </c>
      <c r="CR69" s="11">
        <f>BS69+CG69+CT69</f>
        <v>0</v>
      </c>
      <c r="CS69" s="47">
        <f>BT69+CH69+CU69</f>
        <v>0</v>
      </c>
      <c r="CT69" s="55">
        <v>0</v>
      </c>
      <c r="CU69" s="10">
        <f>BQ69*$D$174</f>
        <v>0</v>
      </c>
      <c r="CV69" s="30">
        <f>CU69-CT69</f>
        <v>0</v>
      </c>
      <c r="CW69" s="82">
        <f>IF(CV69&gt;0, 1, 0)</f>
        <v>0</v>
      </c>
      <c r="CX69" s="71">
        <f>IF(N69&lt;=0,R69, IF(N69&lt;=1,S69, IF(N69&lt;=2,T69, IF(N69&lt;=3,U69, V69))))</f>
        <v>8.6999999999999993</v>
      </c>
      <c r="CY69" s="41">
        <f>IF(N69&lt;=0,AF69, IF(N69&lt;=1,AG69, IF(N69&lt;=2,AH69, IF(N69&lt;=3,AI69, AJ69))))</f>
        <v>8.7799999999999994</v>
      </c>
      <c r="CZ69" s="70">
        <f>IF(N69&gt;=0,Y69, IF(N69&gt;=-1,Z69, IF(N69&gt;=-2,AA69, IF(N69&gt;=-3,AB69,  AC69))))</f>
        <v>9.23</v>
      </c>
      <c r="DA69" s="69">
        <f>IF(N69&gt;=0,AM69, IF(N69&gt;=-1,AN69, IF(N69&gt;=-2,AO69, IF(N69&gt;=-3,AP69, AQ69))))</f>
        <v>9.2200000000000006</v>
      </c>
      <c r="DB69" s="54">
        <f>IF(C69&gt;0, IF(CV69 &gt;0, CX69, CZ69), IF(CV69&gt;0, CY69, DA69))</f>
        <v>9.2200000000000006</v>
      </c>
      <c r="DC69" s="43">
        <f>CV69/DB69</f>
        <v>0</v>
      </c>
      <c r="DD69" s="44">
        <v>0</v>
      </c>
      <c r="DE69" s="10">
        <f>BQ69*$DD$169</f>
        <v>0</v>
      </c>
      <c r="DF69" s="30">
        <f>DE69-DD69</f>
        <v>0</v>
      </c>
      <c r="DG69" s="34">
        <f>DF69*(DF69&lt;&gt;0)</f>
        <v>0</v>
      </c>
      <c r="DH69" s="21">
        <f>DG69/$DG$166</f>
        <v>0</v>
      </c>
      <c r="DI69" s="79">
        <f>DH69 * $DF$166</f>
        <v>0</v>
      </c>
      <c r="DJ69" s="81">
        <f>DB69</f>
        <v>9.2200000000000006</v>
      </c>
      <c r="DK69" s="43">
        <f>DI69/DJ69</f>
        <v>0</v>
      </c>
      <c r="DL69" s="16">
        <f>O69</f>
        <v>0</v>
      </c>
      <c r="DM69" s="53">
        <f>CR69+CT69</f>
        <v>0</v>
      </c>
      <c r="DN69">
        <f>E69/$E$166</f>
        <v>9.8005902916887665E-3</v>
      </c>
      <c r="DO69">
        <f>MAX(0,K69)</f>
        <v>0.35635317671736999</v>
      </c>
      <c r="DP69">
        <f>DO69/$DO$166</f>
        <v>3.8248381882935297E-3</v>
      </c>
      <c r="DQ69">
        <f>DN69*DP69*BF69</f>
        <v>0</v>
      </c>
      <c r="DR69">
        <f>DQ69/$DQ$166</f>
        <v>0</v>
      </c>
      <c r="DS69" s="1">
        <f>$DS$168*DR69</f>
        <v>0</v>
      </c>
      <c r="DT69" s="55">
        <v>0</v>
      </c>
      <c r="DU69" s="1">
        <f>DS69-DT69</f>
        <v>0</v>
      </c>
      <c r="DV69" t="e">
        <f>DT69/DS69</f>
        <v>#DIV/0!</v>
      </c>
      <c r="DW69" s="86">
        <f>AR69</f>
        <v>9.07</v>
      </c>
    </row>
    <row r="70" spans="1:127" x14ac:dyDescent="0.2">
      <c r="A70" s="22" t="s">
        <v>216</v>
      </c>
      <c r="B70">
        <v>0</v>
      </c>
      <c r="C70">
        <v>0</v>
      </c>
      <c r="D70">
        <v>0.209348781462245</v>
      </c>
      <c r="E70">
        <v>0.790651218537754</v>
      </c>
      <c r="F70">
        <v>0.35081446166070701</v>
      </c>
      <c r="G70">
        <v>0.53489343919765897</v>
      </c>
      <c r="H70">
        <v>0.27455077308817299</v>
      </c>
      <c r="I70">
        <v>0.38321718026663298</v>
      </c>
      <c r="J70">
        <v>0.46980246688043198</v>
      </c>
      <c r="K70">
        <v>0.71977521843204995</v>
      </c>
      <c r="L70">
        <v>1.25429948140906</v>
      </c>
      <c r="M70">
        <f>HARMEAN(D70,F70, I70)</f>
        <v>0.29306280682104147</v>
      </c>
      <c r="N70">
        <f>MAX(MIN(0.6*TAN(3*(1-M70) - 1.5), 5), -5)</f>
        <v>0.42908095878688113</v>
      </c>
      <c r="O70" s="73">
        <v>0</v>
      </c>
      <c r="P70">
        <v>5.39</v>
      </c>
      <c r="Q70">
        <v>5.41</v>
      </c>
      <c r="R70">
        <v>5.45</v>
      </c>
      <c r="S70">
        <v>5.48</v>
      </c>
      <c r="T70">
        <v>5.5</v>
      </c>
      <c r="U70">
        <v>5.53</v>
      </c>
      <c r="V70">
        <v>5.55</v>
      </c>
      <c r="W70">
        <v>5.7</v>
      </c>
      <c r="X70">
        <v>5.67</v>
      </c>
      <c r="Y70">
        <v>5.65</v>
      </c>
      <c r="Z70">
        <v>5.63</v>
      </c>
      <c r="AA70">
        <v>5.6</v>
      </c>
      <c r="AB70">
        <v>5.58</v>
      </c>
      <c r="AC70">
        <v>5.49</v>
      </c>
      <c r="AD70">
        <v>5.38</v>
      </c>
      <c r="AE70">
        <v>5.41</v>
      </c>
      <c r="AF70">
        <v>5.43</v>
      </c>
      <c r="AG70">
        <v>5.48</v>
      </c>
      <c r="AH70">
        <v>5.52</v>
      </c>
      <c r="AI70">
        <v>5.57</v>
      </c>
      <c r="AJ70">
        <v>5.6</v>
      </c>
      <c r="AK70">
        <v>5.74</v>
      </c>
      <c r="AL70">
        <v>5.73</v>
      </c>
      <c r="AM70">
        <v>5.73</v>
      </c>
      <c r="AN70">
        <v>5.71</v>
      </c>
      <c r="AO70">
        <v>5.66</v>
      </c>
      <c r="AP70">
        <v>5.6</v>
      </c>
      <c r="AQ70">
        <v>5.54</v>
      </c>
      <c r="AR70">
        <v>5.55</v>
      </c>
      <c r="AS70" s="77">
        <f>0.5 * (D70-MAX($D$3:$D$165))/(MIN($D$3:$D$165)-MAX($D$3:$D$165)) + 0.75</f>
        <v>1.1463927855711424</v>
      </c>
      <c r="AT70" s="17">
        <f>AZ70^N70</f>
        <v>1.2292257203569903</v>
      </c>
      <c r="AU70" s="17">
        <f>(AT70+AV70)/2</f>
        <v>1.454237863950685</v>
      </c>
      <c r="AV70" s="17">
        <f>BD70^N70</f>
        <v>1.6792500075443797</v>
      </c>
      <c r="AW70" s="17">
        <f>PERCENTILE($K$2:$K$165, 0.05)</f>
        <v>0.10209699944022725</v>
      </c>
      <c r="AX70" s="17">
        <f>PERCENTILE($K$2:$K$165, 0.95)</f>
        <v>0.97531004798855347</v>
      </c>
      <c r="AY70" s="17">
        <f>MIN(MAX(K70,AW70), AX70)</f>
        <v>0.71977521843204995</v>
      </c>
      <c r="AZ70" s="17">
        <f>AY70-$AY$166+1</f>
        <v>1.6176782189918226</v>
      </c>
      <c r="BA70" s="17">
        <f>PERCENTILE($L$2:$L$165, 0.02)</f>
        <v>-1.0926211824473815</v>
      </c>
      <c r="BB70" s="17">
        <f>PERCENTILE($L$2:$L$165, 0.98)</f>
        <v>1.870769289934499</v>
      </c>
      <c r="BC70" s="17">
        <f>MIN(MAX(L70,BA70), BB70)</f>
        <v>1.25429948140906</v>
      </c>
      <c r="BD70" s="17">
        <f>BC70-$BC$166 + 1</f>
        <v>3.3469206638564417</v>
      </c>
      <c r="BE70" s="1">
        <v>0</v>
      </c>
      <c r="BF70" s="49">
        <v>0</v>
      </c>
      <c r="BG70" s="49">
        <v>0</v>
      </c>
      <c r="BH70" s="16">
        <v>1</v>
      </c>
      <c r="BI70" s="12">
        <f>(AZ70^4)*AV70*BE70</f>
        <v>0</v>
      </c>
      <c r="BJ70" s="12">
        <f>(BD70^4) *AT70*BF70</f>
        <v>0</v>
      </c>
      <c r="BK70" s="12">
        <f>(BD70^4)*AU70*BG70*BH70</f>
        <v>0</v>
      </c>
      <c r="BL70" s="12">
        <f>MIN(BI70, 0.05*BI$166)</f>
        <v>0</v>
      </c>
      <c r="BM70" s="12">
        <f>MIN(BJ70, 0.05*BJ$166)</f>
        <v>0</v>
      </c>
      <c r="BN70" s="12">
        <f>MIN(BK70, 0.05*BK$166)</f>
        <v>0</v>
      </c>
      <c r="BO70" s="9">
        <f>BL70/$BL$166</f>
        <v>0</v>
      </c>
      <c r="BP70" s="9">
        <f>BM70/$BM$166</f>
        <v>0</v>
      </c>
      <c r="BQ70" s="45">
        <f>BN70/$BN$166</f>
        <v>0</v>
      </c>
      <c r="BR70" s="85">
        <f>N70</f>
        <v>0.42908095878688113</v>
      </c>
      <c r="BS70" s="55">
        <v>0</v>
      </c>
      <c r="BT70" s="10">
        <f>$D$172*BO70</f>
        <v>0</v>
      </c>
      <c r="BU70" s="14">
        <f>BT70-BS70</f>
        <v>0</v>
      </c>
      <c r="BV70" s="1">
        <f>IF(BU70&gt;1, 1, 0)</f>
        <v>0</v>
      </c>
      <c r="BW70" s="71">
        <f>IF(N70&lt;=0,P70, IF(N70&lt;=1,Q70, IF(N70&lt;=2,R70, IF(N70&lt;=3,S70, IF(N70&lt;=4,T70, IF(N70&lt;=5, U70, V70))))))</f>
        <v>5.41</v>
      </c>
      <c r="BX70" s="41">
        <f>IF(N70&lt;=0,AD70, IF(N70&lt;=1,AE70, IF(N70&lt;=2,AF70, IF(N70&lt;=3,AG70, IF(N70&lt;=4,AH70, IF(N70&lt;=5, AI70, AJ70))))))</f>
        <v>5.41</v>
      </c>
      <c r="BY70" s="70">
        <f>IF(N70&gt;=0,W70, IF(N70&gt;=-1,X70, IF(N70&gt;=-2,Y70, IF(N70&gt;=-3,Z70, IF(N70&gt;=-4,AA70, IF(N70&gt;=-5, AB70, AC70))))))</f>
        <v>5.7</v>
      </c>
      <c r="BZ70" s="69">
        <f>IF(N70&gt;=0,AK70, IF(N70&gt;=-1,AL70, IF(N70&gt;=-2,AM70, IF(N70&gt;=-3,AN70, IF(N70&gt;=-4,AO70, IF(N70&gt;=-5, AP70, AQ70))))))</f>
        <v>5.74</v>
      </c>
      <c r="CA70" s="54">
        <f>IF(C70&gt;0, IF(BU70 &gt;0, BW70, BY70), IF(BU70&gt;0, BX70, BZ70))</f>
        <v>5.74</v>
      </c>
      <c r="CB70" s="1">
        <f>BU70/CA70</f>
        <v>0</v>
      </c>
      <c r="CC70" s="42" t="e">
        <f>BS70/BT70</f>
        <v>#DIV/0!</v>
      </c>
      <c r="CD70" s="55">
        <v>0</v>
      </c>
      <c r="CE70" s="55">
        <v>1016</v>
      </c>
      <c r="CF70" s="55">
        <v>0</v>
      </c>
      <c r="CG70" s="6">
        <f>SUM(CD70:CF70)</f>
        <v>1016</v>
      </c>
      <c r="CH70" s="10">
        <f>BP70*$D$171</f>
        <v>0</v>
      </c>
      <c r="CI70" s="1">
        <f>CH70-CG70</f>
        <v>-1016</v>
      </c>
      <c r="CJ70" s="82">
        <f>IF(CI70&gt;1, 1, 0)</f>
        <v>0</v>
      </c>
      <c r="CK70" s="71">
        <f>IF(N70&lt;=0,Q70, IF(N70&lt;=1,R70, IF(N70&lt;=2,S70, IF(N70&lt;=3,T70, IF(N70&lt;=4,U70,V70)))))</f>
        <v>5.45</v>
      </c>
      <c r="CL70" s="41">
        <f>IF(N70&lt;=0,AE70, IF(N70&lt;=1,AF70, IF(N70&lt;=2,AG70, IF(N70&lt;=3,AH70, IF(N70&lt;=4,AI70,AJ70)))))</f>
        <v>5.43</v>
      </c>
      <c r="CM70" s="70">
        <f>IF(N70&gt;=0,X70, IF(N70&gt;=-1,Y70, IF(N70&gt;=-2,Z70, IF(N70&gt;=-3,AA70, IF(N70&gt;=-4,AB70, AC70)))))</f>
        <v>5.67</v>
      </c>
      <c r="CN70" s="69">
        <f>IF(N70&gt;=0,AL70, IF(N70&gt;=-1,AM70, IF(N70&gt;=-2,AN70, IF(N70&gt;=-3,AO70, IF(N70&gt;=-4,AP70, AQ70)))))</f>
        <v>5.73</v>
      </c>
      <c r="CO70" s="54">
        <f>IF(C70&gt;0, IF(CI70 &gt;0, CK70, CM70), IF(CI70&gt;0, CL70, CN70))</f>
        <v>5.73</v>
      </c>
      <c r="CP70" s="1">
        <f>CI70/CO70</f>
        <v>-177.31239092495636</v>
      </c>
      <c r="CQ70" s="42" t="e">
        <f>CG70/CH70</f>
        <v>#DIV/0!</v>
      </c>
      <c r="CR70" s="11">
        <f>BS70+CG70+CT70</f>
        <v>1138</v>
      </c>
      <c r="CS70" s="47">
        <f>BT70+CH70+CU70</f>
        <v>0</v>
      </c>
      <c r="CT70" s="55">
        <v>122</v>
      </c>
      <c r="CU70" s="10">
        <f>BQ70*$D$174</f>
        <v>0</v>
      </c>
      <c r="CV70" s="30">
        <f>CU70-CT70</f>
        <v>-122</v>
      </c>
      <c r="CW70" s="82">
        <f>IF(CV70&gt;0, 1, 0)</f>
        <v>0</v>
      </c>
      <c r="CX70" s="71">
        <f>IF(N70&lt;=0,R70, IF(N70&lt;=1,S70, IF(N70&lt;=2,T70, IF(N70&lt;=3,U70, V70))))</f>
        <v>5.48</v>
      </c>
      <c r="CY70" s="41">
        <f>IF(N70&lt;=0,AF70, IF(N70&lt;=1,AG70, IF(N70&lt;=2,AH70, IF(N70&lt;=3,AI70, AJ70))))</f>
        <v>5.48</v>
      </c>
      <c r="CZ70" s="70">
        <f>IF(N70&gt;=0,Y70, IF(N70&gt;=-1,Z70, IF(N70&gt;=-2,AA70, IF(N70&gt;=-3,AB70,  AC70))))</f>
        <v>5.65</v>
      </c>
      <c r="DA70" s="69">
        <f>IF(N70&gt;=0,AM70, IF(N70&gt;=-1,AN70, IF(N70&gt;=-2,AO70, IF(N70&gt;=-3,AP70, AQ70))))</f>
        <v>5.73</v>
      </c>
      <c r="DB70" s="54">
        <f>IF(C70&gt;0, IF(CV70 &gt;0, CX70, CZ70), IF(CV70&gt;0, CY70, DA70))</f>
        <v>5.73</v>
      </c>
      <c r="DC70" s="43">
        <f>CV70/DB70</f>
        <v>-21.291448516579404</v>
      </c>
      <c r="DD70" s="44">
        <v>0</v>
      </c>
      <c r="DE70" s="10">
        <f>BQ70*$DD$169</f>
        <v>0</v>
      </c>
      <c r="DF70" s="30">
        <f>DE70-DD70</f>
        <v>0</v>
      </c>
      <c r="DG70" s="34">
        <f>DF70*(DF70&lt;&gt;0)</f>
        <v>0</v>
      </c>
      <c r="DH70" s="21">
        <f>DG70/$DG$166</f>
        <v>0</v>
      </c>
      <c r="DI70" s="79">
        <f>DH70 * $DF$166</f>
        <v>0</v>
      </c>
      <c r="DJ70" s="81">
        <f>DB70</f>
        <v>5.73</v>
      </c>
      <c r="DK70" s="43">
        <f>DI70/DJ70</f>
        <v>0</v>
      </c>
      <c r="DL70" s="16">
        <f>O70</f>
        <v>0</v>
      </c>
      <c r="DM70" s="53">
        <f>CR70+CT70</f>
        <v>1260</v>
      </c>
      <c r="DN70">
        <f>E70/$E$166</f>
        <v>1.4660142242820914E-2</v>
      </c>
      <c r="DO70">
        <f>MAX(0,K70)</f>
        <v>0.71977521843204995</v>
      </c>
      <c r="DP70">
        <f>DO70/$DO$166</f>
        <v>7.7255484791979093E-3</v>
      </c>
      <c r="DQ70">
        <f>DN70*DP70*BF70</f>
        <v>0</v>
      </c>
      <c r="DR70">
        <f>DQ70/$DQ$166</f>
        <v>0</v>
      </c>
      <c r="DS70" s="1">
        <f>$DS$168*DR70</f>
        <v>0</v>
      </c>
      <c r="DT70" s="55">
        <v>0</v>
      </c>
      <c r="DU70" s="1">
        <f>DS70-DT70</f>
        <v>0</v>
      </c>
      <c r="DV70" t="e">
        <f>DT70/DS70</f>
        <v>#DIV/0!</v>
      </c>
      <c r="DW70" s="86">
        <f>AR70</f>
        <v>5.55</v>
      </c>
    </row>
    <row r="71" spans="1:127" x14ac:dyDescent="0.2">
      <c r="A71" s="22" t="s">
        <v>120</v>
      </c>
      <c r="B71">
        <v>0</v>
      </c>
      <c r="C71">
        <v>0</v>
      </c>
      <c r="D71">
        <v>0.58330003995205704</v>
      </c>
      <c r="E71">
        <v>0.41669996004794202</v>
      </c>
      <c r="F71">
        <v>0.495033770361541</v>
      </c>
      <c r="G71">
        <v>0.53489343919765897</v>
      </c>
      <c r="H71">
        <v>0.88758880066861601</v>
      </c>
      <c r="I71">
        <v>0.68903223885603604</v>
      </c>
      <c r="J71">
        <v>0.66473138184304803</v>
      </c>
      <c r="K71">
        <v>0.92696940783067405</v>
      </c>
      <c r="L71">
        <v>0.58127764758474398</v>
      </c>
      <c r="M71">
        <f>HARMEAN(D71,F71, I71)</f>
        <v>0.57850744538949128</v>
      </c>
      <c r="N71">
        <f>MAX(MIN(0.6*TAN(3*(1-M71) - 1.5), 5), -5)</f>
        <v>-0.14398563075092577</v>
      </c>
      <c r="O71" s="73">
        <v>0</v>
      </c>
      <c r="P71">
        <v>471.52</v>
      </c>
      <c r="Q71">
        <v>473.36</v>
      </c>
      <c r="R71">
        <v>475.81</v>
      </c>
      <c r="S71">
        <v>476.86</v>
      </c>
      <c r="T71">
        <v>479.31</v>
      </c>
      <c r="U71">
        <v>479.93</v>
      </c>
      <c r="V71">
        <v>483.18</v>
      </c>
      <c r="W71">
        <v>493.01</v>
      </c>
      <c r="X71">
        <v>489.96</v>
      </c>
      <c r="Y71">
        <v>487.05</v>
      </c>
      <c r="Z71">
        <v>484.6</v>
      </c>
      <c r="AA71">
        <v>483.11</v>
      </c>
      <c r="AB71">
        <v>480.56</v>
      </c>
      <c r="AC71">
        <v>475.9</v>
      </c>
      <c r="AD71">
        <v>473.01</v>
      </c>
      <c r="AE71">
        <v>473.84</v>
      </c>
      <c r="AF71">
        <v>474.48</v>
      </c>
      <c r="AG71">
        <v>476.33</v>
      </c>
      <c r="AH71">
        <v>479.39</v>
      </c>
      <c r="AI71">
        <v>485.31</v>
      </c>
      <c r="AJ71">
        <v>495.59</v>
      </c>
      <c r="AK71">
        <v>497.06</v>
      </c>
      <c r="AL71">
        <v>493.83</v>
      </c>
      <c r="AM71">
        <v>492.4</v>
      </c>
      <c r="AN71">
        <v>485.39</v>
      </c>
      <c r="AO71">
        <v>483.15</v>
      </c>
      <c r="AP71">
        <v>481.42</v>
      </c>
      <c r="AQ71">
        <v>479.17</v>
      </c>
      <c r="AR71">
        <v>482.41</v>
      </c>
      <c r="AS71" s="77">
        <f>0.5 * (D71-MAX($D$3:$D$165))/(MIN($D$3:$D$165)-MAX($D$3:$D$165)) + 0.75</f>
        <v>0.9588176352705412</v>
      </c>
      <c r="AT71" s="17">
        <f>AZ71^N71</f>
        <v>0.91703576341772097</v>
      </c>
      <c r="AU71" s="17">
        <f>(AT71+AV71)/2</f>
        <v>0.89249543424181899</v>
      </c>
      <c r="AV71" s="17">
        <f>BD71^N71</f>
        <v>0.86795510506591689</v>
      </c>
      <c r="AW71" s="17">
        <f>PERCENTILE($K$2:$K$165, 0.05)</f>
        <v>0.10209699944022725</v>
      </c>
      <c r="AX71" s="17">
        <f>PERCENTILE($K$2:$K$165, 0.95)</f>
        <v>0.97531004798855347</v>
      </c>
      <c r="AY71" s="17">
        <f>MIN(MAX(K71,AW71), AX71)</f>
        <v>0.92696940783067405</v>
      </c>
      <c r="AZ71" s="17">
        <f>AY71-$AY$166+1</f>
        <v>1.8248724083904468</v>
      </c>
      <c r="BA71" s="17">
        <f>PERCENTILE($L$2:$L$165, 0.02)</f>
        <v>-1.0926211824473815</v>
      </c>
      <c r="BB71" s="17">
        <f>PERCENTILE($L$2:$L$165, 0.98)</f>
        <v>1.870769289934499</v>
      </c>
      <c r="BC71" s="17">
        <f>MIN(MAX(L71,BA71), BB71)</f>
        <v>0.58127764758474398</v>
      </c>
      <c r="BD71" s="17">
        <f>BC71-$BC$166 + 1</f>
        <v>2.6738988300321256</v>
      </c>
      <c r="BE71" s="1">
        <v>1</v>
      </c>
      <c r="BF71" s="15">
        <v>1</v>
      </c>
      <c r="BG71" s="15">
        <v>1</v>
      </c>
      <c r="BH71" s="16">
        <v>1</v>
      </c>
      <c r="BI71" s="12">
        <f>(AZ71^4)*AV71*BE71</f>
        <v>9.6255882730597335</v>
      </c>
      <c r="BJ71" s="12">
        <f>(BD71^4) *AT71*BF71</f>
        <v>46.877685159620079</v>
      </c>
      <c r="BK71" s="12">
        <f>(BD71^4)*AU71*BG71*BH71</f>
        <v>45.623215191585302</v>
      </c>
      <c r="BL71" s="12">
        <f>MIN(BI71, 0.05*BI$166)</f>
        <v>9.6255882730597335</v>
      </c>
      <c r="BM71" s="12">
        <f>MIN(BJ71, 0.05*BJ$166)</f>
        <v>46.877685159620079</v>
      </c>
      <c r="BN71" s="12">
        <f>MIN(BK71, 0.05*BK$166)</f>
        <v>45.623215191585302</v>
      </c>
      <c r="BO71" s="9">
        <f>BL71/$BL$166</f>
        <v>2.354917624280661E-2</v>
      </c>
      <c r="BP71" s="9">
        <f>BM71/$BM$166</f>
        <v>9.469900872133695E-3</v>
      </c>
      <c r="BQ71" s="45">
        <f>BN71/$BN$166</f>
        <v>6.7487357373286708E-3</v>
      </c>
      <c r="BR71" s="85">
        <f>N71</f>
        <v>-0.14398563075092577</v>
      </c>
      <c r="BS71" s="55">
        <v>4342</v>
      </c>
      <c r="BT71" s="10">
        <f>$D$172*BO71</f>
        <v>2157.5916350024913</v>
      </c>
      <c r="BU71" s="14">
        <f>BT71-BS71</f>
        <v>-2184.4083649975087</v>
      </c>
      <c r="BV71" s="1">
        <f>IF(BU71&gt;1, 1, 0)</f>
        <v>0</v>
      </c>
      <c r="BW71" s="71">
        <f>IF(N71&lt;=0,P71, IF(N71&lt;=1,Q71, IF(N71&lt;=2,R71, IF(N71&lt;=3,S71, IF(N71&lt;=4,T71, IF(N71&lt;=5, U71, V71))))))</f>
        <v>471.52</v>
      </c>
      <c r="BX71" s="41">
        <f>IF(N71&lt;=0,AD71, IF(N71&lt;=1,AE71, IF(N71&lt;=2,AF71, IF(N71&lt;=3,AG71, IF(N71&lt;=4,AH71, IF(N71&lt;=5, AI71, AJ71))))))</f>
        <v>473.01</v>
      </c>
      <c r="BY71" s="70">
        <f>IF(N71&gt;=0,W71, IF(N71&gt;=-1,X71, IF(N71&gt;=-2,Y71, IF(N71&gt;=-3,Z71, IF(N71&gt;=-4,AA71, IF(N71&gt;=-5, AB71, AC71))))))</f>
        <v>489.96</v>
      </c>
      <c r="BZ71" s="69">
        <f>IF(N71&gt;=0,AK71, IF(N71&gt;=-1,AL71, IF(N71&gt;=-2,AM71, IF(N71&gt;=-3,AN71, IF(N71&gt;=-4,AO71, IF(N71&gt;=-5, AP71, AQ71))))))</f>
        <v>493.83</v>
      </c>
      <c r="CA71" s="54">
        <f>IF(C71&gt;0, IF(BU71 &gt;0, BW71, BY71), IF(BU71&gt;0, BX71, BZ71))</f>
        <v>493.83</v>
      </c>
      <c r="CB71" s="1">
        <f>BU71/CA71</f>
        <v>-4.423401504561304</v>
      </c>
      <c r="CC71" s="42">
        <f>BS71/BT71</f>
        <v>2.0124290109212377</v>
      </c>
      <c r="CD71" s="55">
        <v>965</v>
      </c>
      <c r="CE71" s="55">
        <v>0</v>
      </c>
      <c r="CF71" s="55">
        <v>0</v>
      </c>
      <c r="CG71" s="6">
        <f>SUM(CD71:CF71)</f>
        <v>965</v>
      </c>
      <c r="CH71" s="10">
        <f>BP71*$D$171</f>
        <v>1202.7681702909379</v>
      </c>
      <c r="CI71" s="1">
        <f>CH71-CG71</f>
        <v>237.76817029093786</v>
      </c>
      <c r="CJ71" s="82">
        <f>IF(CI71&gt;1, 1, 0)</f>
        <v>1</v>
      </c>
      <c r="CK71" s="71">
        <f>IF(N71&lt;=0,Q71, IF(N71&lt;=1,R71, IF(N71&lt;=2,S71, IF(N71&lt;=3,T71, IF(N71&lt;=4,U71,V71)))))</f>
        <v>473.36</v>
      </c>
      <c r="CL71" s="41">
        <f>IF(N71&lt;=0,AE71, IF(N71&lt;=1,AF71, IF(N71&lt;=2,AG71, IF(N71&lt;=3,AH71, IF(N71&lt;=4,AI71,AJ71)))))</f>
        <v>473.84</v>
      </c>
      <c r="CM71" s="70">
        <f>IF(N71&gt;=0,X71, IF(N71&gt;=-1,Y71, IF(N71&gt;=-2,Z71, IF(N71&gt;=-3,AA71, IF(N71&gt;=-4,AB71, AC71)))))</f>
        <v>487.05</v>
      </c>
      <c r="CN71" s="69">
        <f>IF(N71&gt;=0,AL71, IF(N71&gt;=-1,AM71, IF(N71&gt;=-2,AN71, IF(N71&gt;=-3,AO71, IF(N71&gt;=-4,AP71, AQ71)))))</f>
        <v>492.4</v>
      </c>
      <c r="CO71" s="54">
        <f>IF(C71&gt;0, IF(CI71 &gt;0, CK71, CM71), IF(CI71&gt;0, CL71, CN71))</f>
        <v>473.84</v>
      </c>
      <c r="CP71" s="1">
        <f>CI71/CO71</f>
        <v>0.50178999301649896</v>
      </c>
      <c r="CQ71" s="42">
        <f>CG71/CH71</f>
        <v>0.80231587751991806</v>
      </c>
      <c r="CR71" s="11">
        <f>BS71+CG71+CT71</f>
        <v>5307</v>
      </c>
      <c r="CS71" s="47">
        <f>BT71+CH71+CU71</f>
        <v>3404.4995334542264</v>
      </c>
      <c r="CT71" s="55">
        <v>0</v>
      </c>
      <c r="CU71" s="10">
        <f>BQ71*$D$174</f>
        <v>44.139728160796878</v>
      </c>
      <c r="CV71" s="30">
        <f>CU71-CT71</f>
        <v>44.139728160796878</v>
      </c>
      <c r="CW71" s="82">
        <f>IF(CV71&gt;0, 1, 0)</f>
        <v>1</v>
      </c>
      <c r="CX71" s="71">
        <f>IF(N71&lt;=0,R71, IF(N71&lt;=1,S71, IF(N71&lt;=2,T71, IF(N71&lt;=3,U71, V71))))</f>
        <v>475.81</v>
      </c>
      <c r="CY71" s="41">
        <f>IF(N71&lt;=0,AF71, IF(N71&lt;=1,AG71, IF(N71&lt;=2,AH71, IF(N71&lt;=3,AI71, AJ71))))</f>
        <v>474.48</v>
      </c>
      <c r="CZ71" s="70">
        <f>IF(N71&gt;=0,Y71, IF(N71&gt;=-1,Z71, IF(N71&gt;=-2,AA71, IF(N71&gt;=-3,AB71,  AC71))))</f>
        <v>484.6</v>
      </c>
      <c r="DA71" s="69">
        <f>IF(N71&gt;=0,AM71, IF(N71&gt;=-1,AN71, IF(N71&gt;=-2,AO71, IF(N71&gt;=-3,AP71, AQ71))))</f>
        <v>485.39</v>
      </c>
      <c r="DB71" s="54">
        <f>IF(C71&gt;0, IF(CV71 &gt;0, CX71, CZ71), IF(CV71&gt;0, CY71, DA71))</f>
        <v>474.48</v>
      </c>
      <c r="DC71" s="43">
        <f>CV71/DB71</f>
        <v>9.3027584220192375E-2</v>
      </c>
      <c r="DD71" s="44">
        <v>0</v>
      </c>
      <c r="DE71" s="10">
        <f>BQ71*$DD$169</f>
        <v>26.544964245292558</v>
      </c>
      <c r="DF71" s="30">
        <f>DE71-DD71</f>
        <v>26.544964245292558</v>
      </c>
      <c r="DG71" s="34">
        <f>DF71*(DF71&lt;&gt;0)</f>
        <v>26.544964245292558</v>
      </c>
      <c r="DH71" s="21">
        <f>DG71/$DG$166</f>
        <v>6.7487357373286665E-3</v>
      </c>
      <c r="DI71" s="79">
        <f>DH71 * $DF$166</f>
        <v>26.544964245292558</v>
      </c>
      <c r="DJ71" s="81">
        <f>DB71</f>
        <v>474.48</v>
      </c>
      <c r="DK71" s="43">
        <f>DI71/DJ71</f>
        <v>5.5945380722670204E-2</v>
      </c>
      <c r="DL71" s="16">
        <f>O71</f>
        <v>0</v>
      </c>
      <c r="DM71" s="53">
        <f>CR71+CT71</f>
        <v>5307</v>
      </c>
      <c r="DN71">
        <f>E71/$E$166</f>
        <v>7.7263912881567511E-3</v>
      </c>
      <c r="DO71">
        <f>MAX(0,K71)</f>
        <v>0.92696940783067405</v>
      </c>
      <c r="DP71">
        <f>DO71/$DO$166</f>
        <v>9.9494215909925968E-3</v>
      </c>
      <c r="DQ71">
        <f>DN71*DP71*BF71</f>
        <v>7.6873124302843877E-5</v>
      </c>
      <c r="DR71">
        <f>DQ71/$DQ$166</f>
        <v>2.0746677855796401E-2</v>
      </c>
      <c r="DS71" s="1">
        <f>$DS$168*DR71</f>
        <v>1688.2452240029068</v>
      </c>
      <c r="DT71" s="55">
        <v>482</v>
      </c>
      <c r="DU71" s="1">
        <f>DS71-DT71</f>
        <v>1206.2452240029068</v>
      </c>
      <c r="DV71">
        <f>DT71/DS71</f>
        <v>0.28550354720219845</v>
      </c>
      <c r="DW71" s="86">
        <f>AR71</f>
        <v>482.41</v>
      </c>
    </row>
    <row r="72" spans="1:127" x14ac:dyDescent="0.2">
      <c r="A72" s="22" t="s">
        <v>118</v>
      </c>
      <c r="B72">
        <v>0</v>
      </c>
      <c r="C72">
        <v>0</v>
      </c>
      <c r="D72">
        <v>0.27187375149820198</v>
      </c>
      <c r="E72">
        <v>0.72812624850179697</v>
      </c>
      <c r="F72">
        <v>0.26550079491255901</v>
      </c>
      <c r="G72">
        <v>0.23840367739239399</v>
      </c>
      <c r="H72">
        <v>0.25511909736732102</v>
      </c>
      <c r="I72">
        <v>0.24661981061017299</v>
      </c>
      <c r="J72">
        <v>0.25588621642868098</v>
      </c>
      <c r="K72">
        <v>0.37464509962105602</v>
      </c>
      <c r="L72">
        <v>0.72733089842610599</v>
      </c>
      <c r="M72">
        <f>HARMEAN(D72,F72, I72)</f>
        <v>0.26088160722752002</v>
      </c>
      <c r="N72">
        <f>MAX(MIN(0.6*TAN(3*(1-M72) - 1.5), 5), -5)</f>
        <v>0.52343962366628305</v>
      </c>
      <c r="O72" s="73">
        <v>0</v>
      </c>
      <c r="P72">
        <v>44</v>
      </c>
      <c r="Q72">
        <v>44</v>
      </c>
      <c r="R72">
        <v>44</v>
      </c>
      <c r="S72">
        <v>44</v>
      </c>
      <c r="T72">
        <v>44</v>
      </c>
      <c r="U72">
        <v>44</v>
      </c>
      <c r="V72">
        <v>44</v>
      </c>
      <c r="W72">
        <v>44</v>
      </c>
      <c r="X72">
        <v>44</v>
      </c>
      <c r="Y72">
        <v>44</v>
      </c>
      <c r="Z72">
        <v>44</v>
      </c>
      <c r="AA72">
        <v>44</v>
      </c>
      <c r="AB72">
        <v>44</v>
      </c>
      <c r="AC72">
        <v>44</v>
      </c>
      <c r="AD72">
        <v>44</v>
      </c>
      <c r="AE72">
        <v>44</v>
      </c>
      <c r="AF72">
        <v>44</v>
      </c>
      <c r="AG72">
        <v>44</v>
      </c>
      <c r="AH72">
        <v>44</v>
      </c>
      <c r="AI72">
        <v>44</v>
      </c>
      <c r="AJ72">
        <v>44</v>
      </c>
      <c r="AK72">
        <v>44</v>
      </c>
      <c r="AL72">
        <v>44</v>
      </c>
      <c r="AM72">
        <v>44</v>
      </c>
      <c r="AN72">
        <v>44</v>
      </c>
      <c r="AO72">
        <v>44</v>
      </c>
      <c r="AP72">
        <v>44</v>
      </c>
      <c r="AQ72">
        <v>44</v>
      </c>
      <c r="AR72">
        <v>44</v>
      </c>
      <c r="AS72" s="77">
        <f>0.5 * (D72-MAX($D$3:$D$165))/(MIN($D$3:$D$165)-MAX($D$3:$D$165)) + 0.75</f>
        <v>1.1150300601202405</v>
      </c>
      <c r="AT72" s="17">
        <f>AZ72^N72</f>
        <v>1.1344637610519577</v>
      </c>
      <c r="AU72" s="17">
        <f>(AT72+AV72)/2</f>
        <v>1.4275208713539944</v>
      </c>
      <c r="AV72" s="17">
        <f>BD72^N72</f>
        <v>1.7205779816560312</v>
      </c>
      <c r="AW72" s="17">
        <f>PERCENTILE($K$2:$K$165, 0.05)</f>
        <v>0.10209699944022725</v>
      </c>
      <c r="AX72" s="17">
        <f>PERCENTILE($K$2:$K$165, 0.95)</f>
        <v>0.97531004798855347</v>
      </c>
      <c r="AY72" s="17">
        <f>MIN(MAX(K72,AW72), AX72)</f>
        <v>0.37464509962105602</v>
      </c>
      <c r="AZ72" s="17">
        <f>AY72-$AY$166+1</f>
        <v>1.2725481001808288</v>
      </c>
      <c r="BA72" s="17">
        <f>PERCENTILE($L$2:$L$165, 0.02)</f>
        <v>-1.0926211824473815</v>
      </c>
      <c r="BB72" s="17">
        <f>PERCENTILE($L$2:$L$165, 0.98)</f>
        <v>1.870769289934499</v>
      </c>
      <c r="BC72" s="17">
        <f>MIN(MAX(L72,BA72), BB72)</f>
        <v>0.72733089842610599</v>
      </c>
      <c r="BD72" s="17">
        <f>BC72-$BC$166 + 1</f>
        <v>2.8199520808734873</v>
      </c>
      <c r="BE72" s="1">
        <v>1</v>
      </c>
      <c r="BF72" s="15">
        <v>1</v>
      </c>
      <c r="BG72" s="15">
        <v>1</v>
      </c>
      <c r="BH72" s="16">
        <v>1</v>
      </c>
      <c r="BI72" s="12">
        <f>(AZ72^4)*AV72*BE72</f>
        <v>4.5120217927330568</v>
      </c>
      <c r="BJ72" s="12">
        <f>(BD72^4) *AT72*BF72</f>
        <v>71.739367169442176</v>
      </c>
      <c r="BK72" s="12">
        <f>(BD72^4)*AU72*BG72*BH72</f>
        <v>90.271234258857874</v>
      </c>
      <c r="BL72" s="12">
        <f>MIN(BI72, 0.05*BI$166)</f>
        <v>4.5120217927330568</v>
      </c>
      <c r="BM72" s="12">
        <f>MIN(BJ72, 0.05*BJ$166)</f>
        <v>71.739367169442176</v>
      </c>
      <c r="BN72" s="12">
        <f>MIN(BK72, 0.05*BK$166)</f>
        <v>90.271234258857874</v>
      </c>
      <c r="BO72" s="9">
        <f>BL72/$BL$166</f>
        <v>1.1038743128650295E-2</v>
      </c>
      <c r="BP72" s="9">
        <f>BM72/$BM$166</f>
        <v>1.4492283341444024E-2</v>
      </c>
      <c r="BQ72" s="45">
        <f>BN72/$BN$166</f>
        <v>1.3353217263124535E-2</v>
      </c>
      <c r="BR72" s="85">
        <f>N72</f>
        <v>0.52343962366628305</v>
      </c>
      <c r="BS72" s="55">
        <v>792</v>
      </c>
      <c r="BT72" s="10">
        <f>$D$172*BO72</f>
        <v>1011.37719594724</v>
      </c>
      <c r="BU72" s="14">
        <f>BT72-BS72</f>
        <v>219.37719594724001</v>
      </c>
      <c r="BV72" s="1">
        <f>IF(BU72&gt;1, 1, 0)</f>
        <v>1</v>
      </c>
      <c r="BW72" s="71">
        <f>IF(N72&lt;=0,P72, IF(N72&lt;=1,Q72, IF(N72&lt;=2,R72, IF(N72&lt;=3,S72, IF(N72&lt;=4,T72, IF(N72&lt;=5, U72, V72))))))</f>
        <v>44</v>
      </c>
      <c r="BX72" s="41">
        <f>IF(N72&lt;=0,AD72, IF(N72&lt;=1,AE72, IF(N72&lt;=2,AF72, IF(N72&lt;=3,AG72, IF(N72&lt;=4,AH72, IF(N72&lt;=5, AI72, AJ72))))))</f>
        <v>44</v>
      </c>
      <c r="BY72" s="70">
        <f>IF(N72&gt;=0,W72, IF(N72&gt;=-1,X72, IF(N72&gt;=-2,Y72, IF(N72&gt;=-3,Z72, IF(N72&gt;=-4,AA72, IF(N72&gt;=-5, AB72, AC72))))))</f>
        <v>44</v>
      </c>
      <c r="BZ72" s="69">
        <f>IF(N72&gt;=0,AK72, IF(N72&gt;=-1,AL72, IF(N72&gt;=-2,AM72, IF(N72&gt;=-3,AN72, IF(N72&gt;=-4,AO72, IF(N72&gt;=-5, AP72, AQ72))))))</f>
        <v>44</v>
      </c>
      <c r="CA72" s="54">
        <f>IF(C72&gt;0, IF(BU72 &gt;0, BW72, BY72), IF(BU72&gt;0, BX72, BZ72))</f>
        <v>44</v>
      </c>
      <c r="CB72" s="1">
        <f>BU72/CA72</f>
        <v>4.9858453624372734</v>
      </c>
      <c r="CC72" s="42">
        <f>BS72/BT72</f>
        <v>0.78309062452038503</v>
      </c>
      <c r="CD72" s="55">
        <v>1320</v>
      </c>
      <c r="CE72" s="55">
        <v>0</v>
      </c>
      <c r="CF72" s="55">
        <v>0</v>
      </c>
      <c r="CG72" s="6">
        <f>SUM(CD72:CF72)</f>
        <v>1320</v>
      </c>
      <c r="CH72" s="10">
        <f>BP72*$D$171</f>
        <v>1840.6588784069354</v>
      </c>
      <c r="CI72" s="1">
        <f>CH72-CG72</f>
        <v>520.6588784069354</v>
      </c>
      <c r="CJ72" s="82">
        <f>IF(CI72&gt;1, 1, 0)</f>
        <v>1</v>
      </c>
      <c r="CK72" s="71">
        <f>IF(N72&lt;=0,Q72, IF(N72&lt;=1,R72, IF(N72&lt;=2,S72, IF(N72&lt;=3,T72, IF(N72&lt;=4,U72,V72)))))</f>
        <v>44</v>
      </c>
      <c r="CL72" s="41">
        <f>IF(N72&lt;=0,AE72, IF(N72&lt;=1,AF72, IF(N72&lt;=2,AG72, IF(N72&lt;=3,AH72, IF(N72&lt;=4,AI72,AJ72)))))</f>
        <v>44</v>
      </c>
      <c r="CM72" s="70">
        <f>IF(N72&gt;=0,X72, IF(N72&gt;=-1,Y72, IF(N72&gt;=-2,Z72, IF(N72&gt;=-3,AA72, IF(N72&gt;=-4,AB72, AC72)))))</f>
        <v>44</v>
      </c>
      <c r="CN72" s="69">
        <f>IF(N72&gt;=0,AL72, IF(N72&gt;=-1,AM72, IF(N72&gt;=-2,AN72, IF(N72&gt;=-3,AO72, IF(N72&gt;=-4,AP72, AQ72)))))</f>
        <v>44</v>
      </c>
      <c r="CO72" s="54">
        <f>IF(C72&gt;0, IF(CI72 &gt;0, CK72, CM72), IF(CI72&gt;0, CL72, CN72))</f>
        <v>44</v>
      </c>
      <c r="CP72" s="1">
        <f>CI72/CO72</f>
        <v>11.83315632743035</v>
      </c>
      <c r="CQ72" s="42">
        <f>CG72/CH72</f>
        <v>0.7171345084551688</v>
      </c>
      <c r="CR72" s="11">
        <f>BS72+CG72+CT72</f>
        <v>2200</v>
      </c>
      <c r="CS72" s="47">
        <f>BT72+CH72+CU72</f>
        <v>2939.372044083475</v>
      </c>
      <c r="CT72" s="55">
        <v>88</v>
      </c>
      <c r="CU72" s="10">
        <f>BQ72*$D$174</f>
        <v>87.335969729299279</v>
      </c>
      <c r="CV72" s="30">
        <f>CU72-CT72</f>
        <v>-0.66403027070072085</v>
      </c>
      <c r="CW72" s="82">
        <f>IF(CV72&gt;0, 1, 0)</f>
        <v>0</v>
      </c>
      <c r="CX72" s="71">
        <f>IF(N72&lt;=0,R72, IF(N72&lt;=1,S72, IF(N72&lt;=2,T72, IF(N72&lt;=3,U72, V72))))</f>
        <v>44</v>
      </c>
      <c r="CY72" s="41">
        <f>IF(N72&lt;=0,AF72, IF(N72&lt;=1,AG72, IF(N72&lt;=2,AH72, IF(N72&lt;=3,AI72, AJ72))))</f>
        <v>44</v>
      </c>
      <c r="CZ72" s="70">
        <f>IF(N72&gt;=0,Y72, IF(N72&gt;=-1,Z72, IF(N72&gt;=-2,AA72, IF(N72&gt;=-3,AB72,  AC72))))</f>
        <v>44</v>
      </c>
      <c r="DA72" s="69">
        <f>IF(N72&gt;=0,AM72, IF(N72&gt;=-1,AN72, IF(N72&gt;=-2,AO72, IF(N72&gt;=-3,AP72, AQ72))))</f>
        <v>44</v>
      </c>
      <c r="DB72" s="54">
        <f>IF(C72&gt;0, IF(CV72 &gt;0, CX72, CZ72), IF(CV72&gt;0, CY72, DA72))</f>
        <v>44</v>
      </c>
      <c r="DC72" s="43">
        <f>CV72/DB72</f>
        <v>-1.5091597061380019E-2</v>
      </c>
      <c r="DD72" s="44">
        <v>0</v>
      </c>
      <c r="DE72" s="10">
        <f>BQ72*$DD$169</f>
        <v>52.522529938262046</v>
      </c>
      <c r="DF72" s="30">
        <f>DE72-DD72</f>
        <v>52.522529938262046</v>
      </c>
      <c r="DG72" s="34">
        <f>DF72*(DF72&lt;&gt;0)</f>
        <v>52.522529938262046</v>
      </c>
      <c r="DH72" s="21">
        <f>DG72/$DG$166</f>
        <v>1.3353217263124524E-2</v>
      </c>
      <c r="DI72" s="79">
        <f>DH72 * $DF$166</f>
        <v>52.522529938262046</v>
      </c>
      <c r="DJ72" s="81">
        <f>DB72</f>
        <v>44</v>
      </c>
      <c r="DK72" s="43">
        <f>DI72/DJ72</f>
        <v>1.1936938622332283</v>
      </c>
      <c r="DL72" s="16">
        <f>O72</f>
        <v>0</v>
      </c>
      <c r="DM72" s="53">
        <f>CR72+CT72</f>
        <v>2288</v>
      </c>
      <c r="DN72">
        <f>E72/$E$166</f>
        <v>1.3500813156918194E-2</v>
      </c>
      <c r="DO72">
        <f>MAX(0,K72)</f>
        <v>0.37464509962105602</v>
      </c>
      <c r="DP72">
        <f>DO72/$DO$166</f>
        <v>4.0211705064275389E-3</v>
      </c>
      <c r="DQ72">
        <f>DN72*DP72*BF72</f>
        <v>5.4289071679388317E-5</v>
      </c>
      <c r="DR72">
        <f>DQ72/$DQ$166</f>
        <v>1.4651647001952824E-2</v>
      </c>
      <c r="DS72" s="1">
        <f>$DS$168*DR72</f>
        <v>1192.2666967093485</v>
      </c>
      <c r="DT72" s="55">
        <v>1901</v>
      </c>
      <c r="DU72" s="1">
        <f>DS72-DT72</f>
        <v>-708.73330329065152</v>
      </c>
      <c r="DV72">
        <f>DT72/DS72</f>
        <v>1.5944419191165473</v>
      </c>
      <c r="DW72" s="86">
        <f>AR72</f>
        <v>44</v>
      </c>
    </row>
    <row r="73" spans="1:127" x14ac:dyDescent="0.2">
      <c r="A73" s="22" t="s">
        <v>163</v>
      </c>
      <c r="B73">
        <v>1</v>
      </c>
      <c r="C73">
        <v>1</v>
      </c>
      <c r="D73">
        <v>0.63044346783859295</v>
      </c>
      <c r="E73">
        <v>0.36955653216140599</v>
      </c>
      <c r="F73">
        <v>0.48887122416534101</v>
      </c>
      <c r="G73">
        <v>0.30631007104053398</v>
      </c>
      <c r="H73">
        <v>0.39699122440451301</v>
      </c>
      <c r="I73">
        <v>0.348715371255434</v>
      </c>
      <c r="J73">
        <v>0.412888496365442</v>
      </c>
      <c r="K73">
        <v>0.73446445498329005</v>
      </c>
      <c r="L73">
        <v>-0.17410188835178</v>
      </c>
      <c r="M73">
        <f>HARMEAN(D73,F73, I73)</f>
        <v>0.46158236482940901</v>
      </c>
      <c r="N73">
        <f>MAX(MIN(0.6*TAN(3*(1-M73) - 1.5), 5), -5)</f>
        <v>6.945956518014279E-2</v>
      </c>
      <c r="O73" s="73">
        <v>0</v>
      </c>
      <c r="P73">
        <v>3.27</v>
      </c>
      <c r="Q73">
        <v>3.28</v>
      </c>
      <c r="R73">
        <v>3.33</v>
      </c>
      <c r="S73">
        <v>3.41</v>
      </c>
      <c r="T73">
        <v>3.44</v>
      </c>
      <c r="U73">
        <v>3.47</v>
      </c>
      <c r="V73">
        <v>3.48</v>
      </c>
      <c r="W73">
        <v>3.62</v>
      </c>
      <c r="X73">
        <v>3.59</v>
      </c>
      <c r="Y73">
        <v>3.57</v>
      </c>
      <c r="Z73">
        <v>3.55</v>
      </c>
      <c r="AA73">
        <v>3.52</v>
      </c>
      <c r="AB73">
        <v>3.5</v>
      </c>
      <c r="AC73">
        <v>3.44</v>
      </c>
      <c r="AD73">
        <v>3.33</v>
      </c>
      <c r="AE73">
        <v>3.35</v>
      </c>
      <c r="AF73">
        <v>3.39</v>
      </c>
      <c r="AG73">
        <v>3.41</v>
      </c>
      <c r="AH73">
        <v>3.44</v>
      </c>
      <c r="AI73">
        <v>3.46</v>
      </c>
      <c r="AJ73">
        <v>3.5</v>
      </c>
      <c r="AK73">
        <v>3.67</v>
      </c>
      <c r="AL73">
        <v>3.63</v>
      </c>
      <c r="AM73">
        <v>3.61</v>
      </c>
      <c r="AN73">
        <v>3.58</v>
      </c>
      <c r="AO73">
        <v>3.5</v>
      </c>
      <c r="AP73">
        <v>3.48</v>
      </c>
      <c r="AQ73">
        <v>3.47</v>
      </c>
      <c r="AR73">
        <v>3.48</v>
      </c>
      <c r="AS73" s="77">
        <f>0.5 * (D73-MAX($D$3:$D$165))/(MIN($D$3:$D$165)-MAX($D$3:$D$165)) + 0.75</f>
        <v>0.93517034068136295</v>
      </c>
      <c r="AT73" s="17">
        <f>AZ73^N73</f>
        <v>1.03462326689744</v>
      </c>
      <c r="AU73" s="17">
        <f>(AT73+AV73)/2</f>
        <v>1.0404598047401539</v>
      </c>
      <c r="AV73" s="17">
        <f>BD73^N73</f>
        <v>1.0462963425828675</v>
      </c>
      <c r="AW73" s="17">
        <f>PERCENTILE($K$2:$K$165, 0.05)</f>
        <v>0.10209699944022725</v>
      </c>
      <c r="AX73" s="17">
        <f>PERCENTILE($K$2:$K$165, 0.95)</f>
        <v>0.97531004798855347</v>
      </c>
      <c r="AY73" s="17">
        <f>MIN(MAX(K73,AW73), AX73)</f>
        <v>0.73446445498329005</v>
      </c>
      <c r="AZ73" s="17">
        <f>AY73-$AY$166+1</f>
        <v>1.6323674555430627</v>
      </c>
      <c r="BA73" s="17">
        <f>PERCENTILE($L$2:$L$165, 0.02)</f>
        <v>-1.0926211824473815</v>
      </c>
      <c r="BB73" s="17">
        <f>PERCENTILE($L$2:$L$165, 0.98)</f>
        <v>1.870769289934499</v>
      </c>
      <c r="BC73" s="17">
        <f>MIN(MAX(L73,BA73), BB73)</f>
        <v>-0.17410188835178</v>
      </c>
      <c r="BD73" s="17">
        <f>BC73-$BC$166 + 1</f>
        <v>1.9185192940956015</v>
      </c>
      <c r="BE73" s="1">
        <v>0</v>
      </c>
      <c r="BF73" s="49">
        <v>0</v>
      </c>
      <c r="BG73" s="49">
        <v>0</v>
      </c>
      <c r="BH73" s="16">
        <v>1</v>
      </c>
      <c r="BI73" s="12">
        <f>(AZ73^4)*AV73*BE73</f>
        <v>0</v>
      </c>
      <c r="BJ73" s="12">
        <f>(BD73^4) *AT73*BF73</f>
        <v>0</v>
      </c>
      <c r="BK73" s="12">
        <f>(BD73^4)*AU73*BG73*BH73</f>
        <v>0</v>
      </c>
      <c r="BL73" s="12">
        <f>MIN(BI73, 0.05*BI$166)</f>
        <v>0</v>
      </c>
      <c r="BM73" s="12">
        <f>MIN(BJ73, 0.05*BJ$166)</f>
        <v>0</v>
      </c>
      <c r="BN73" s="12">
        <f>MIN(BK73, 0.05*BK$166)</f>
        <v>0</v>
      </c>
      <c r="BO73" s="9">
        <f>BL73/$BL$166</f>
        <v>0</v>
      </c>
      <c r="BP73" s="9">
        <f>BM73/$BM$166</f>
        <v>0</v>
      </c>
      <c r="BQ73" s="45">
        <f>BN73/$BN$166</f>
        <v>0</v>
      </c>
      <c r="BR73" s="85">
        <f>N73</f>
        <v>6.945956518014279E-2</v>
      </c>
      <c r="BS73" s="55">
        <v>0</v>
      </c>
      <c r="BT73" s="10">
        <f>$D$172*BO73</f>
        <v>0</v>
      </c>
      <c r="BU73" s="14">
        <f>BT73-BS73</f>
        <v>0</v>
      </c>
      <c r="BV73" s="1">
        <f>IF(BU73&gt;1, 1, 0)</f>
        <v>0</v>
      </c>
      <c r="BW73" s="71">
        <f>IF(N73&lt;=0,P73, IF(N73&lt;=1,Q73, IF(N73&lt;=2,R73, IF(N73&lt;=3,S73, IF(N73&lt;=4,T73, IF(N73&lt;=5, U73, V73))))))</f>
        <v>3.28</v>
      </c>
      <c r="BX73" s="41">
        <f>IF(N73&lt;=0,AD73, IF(N73&lt;=1,AE73, IF(N73&lt;=2,AF73, IF(N73&lt;=3,AG73, IF(N73&lt;=4,AH73, IF(N73&lt;=5, AI73, AJ73))))))</f>
        <v>3.35</v>
      </c>
      <c r="BY73" s="70">
        <f>IF(N73&gt;=0,W73, IF(N73&gt;=-1,X73, IF(N73&gt;=-2,Y73, IF(N73&gt;=-3,Z73, IF(N73&gt;=-4,AA73, IF(N73&gt;=-5, AB73, AC73))))))</f>
        <v>3.62</v>
      </c>
      <c r="BZ73" s="69">
        <f>IF(N73&gt;=0,AK73, IF(N73&gt;=-1,AL73, IF(N73&gt;=-2,AM73, IF(N73&gt;=-3,AN73, IF(N73&gt;=-4,AO73, IF(N73&gt;=-5, AP73, AQ73))))))</f>
        <v>3.67</v>
      </c>
      <c r="CA73" s="54">
        <f>IF(C73&gt;0, IF(BU73 &gt;0, BW73, BY73), IF(BU73&gt;0, BX73, BZ73))</f>
        <v>3.62</v>
      </c>
      <c r="CB73" s="1">
        <f>BU73/CA73</f>
        <v>0</v>
      </c>
      <c r="CC73" s="42" t="e">
        <f>BS73/BT73</f>
        <v>#DIV/0!</v>
      </c>
      <c r="CD73" s="55">
        <v>0</v>
      </c>
      <c r="CE73" s="55">
        <v>679</v>
      </c>
      <c r="CF73" s="55">
        <v>0</v>
      </c>
      <c r="CG73" s="6">
        <f>SUM(CD73:CF73)</f>
        <v>679</v>
      </c>
      <c r="CH73" s="10">
        <f>BP73*$D$171</f>
        <v>0</v>
      </c>
      <c r="CI73" s="1">
        <f>CH73-CG73</f>
        <v>-679</v>
      </c>
      <c r="CJ73" s="82">
        <f>IF(CI73&gt;1, 1, 0)</f>
        <v>0</v>
      </c>
      <c r="CK73" s="71">
        <f>IF(N73&lt;=0,Q73, IF(N73&lt;=1,R73, IF(N73&lt;=2,S73, IF(N73&lt;=3,T73, IF(N73&lt;=4,U73,V73)))))</f>
        <v>3.33</v>
      </c>
      <c r="CL73" s="41">
        <f>IF(N73&lt;=0,AE73, IF(N73&lt;=1,AF73, IF(N73&lt;=2,AG73, IF(N73&lt;=3,AH73, IF(N73&lt;=4,AI73,AJ73)))))</f>
        <v>3.39</v>
      </c>
      <c r="CM73" s="70">
        <f>IF(N73&gt;=0,X73, IF(N73&gt;=-1,Y73, IF(N73&gt;=-2,Z73, IF(N73&gt;=-3,AA73, IF(N73&gt;=-4,AB73, AC73)))))</f>
        <v>3.59</v>
      </c>
      <c r="CN73" s="69">
        <f>IF(N73&gt;=0,AL73, IF(N73&gt;=-1,AM73, IF(N73&gt;=-2,AN73, IF(N73&gt;=-3,AO73, IF(N73&gt;=-4,AP73, AQ73)))))</f>
        <v>3.63</v>
      </c>
      <c r="CO73" s="54">
        <f>IF(C73&gt;0, IF(CI73 &gt;0, CK73, CM73), IF(CI73&gt;0, CL73, CN73))</f>
        <v>3.59</v>
      </c>
      <c r="CP73" s="1">
        <f>CI73/CO73</f>
        <v>-189.1364902506964</v>
      </c>
      <c r="CQ73" s="42" t="e">
        <f>CG73/CH73</f>
        <v>#DIV/0!</v>
      </c>
      <c r="CR73" s="11">
        <f>BS73+CG73+CT73</f>
        <v>787</v>
      </c>
      <c r="CS73" s="47">
        <f>BT73+CH73+CU73</f>
        <v>0</v>
      </c>
      <c r="CT73" s="55">
        <v>108</v>
      </c>
      <c r="CU73" s="10">
        <f>BQ73*$D$174</f>
        <v>0</v>
      </c>
      <c r="CV73" s="30">
        <f>CU73-CT73</f>
        <v>-108</v>
      </c>
      <c r="CW73" s="82">
        <f>IF(CV73&gt;0, 1, 0)</f>
        <v>0</v>
      </c>
      <c r="CX73" s="71">
        <f>IF(N73&lt;=0,R73, IF(N73&lt;=1,S73, IF(N73&lt;=2,T73, IF(N73&lt;=3,U73, V73))))</f>
        <v>3.41</v>
      </c>
      <c r="CY73" s="41">
        <f>IF(N73&lt;=0,AF73, IF(N73&lt;=1,AG73, IF(N73&lt;=2,AH73, IF(N73&lt;=3,AI73, AJ73))))</f>
        <v>3.41</v>
      </c>
      <c r="CZ73" s="70">
        <f>IF(N73&gt;=0,Y73, IF(N73&gt;=-1,Z73, IF(N73&gt;=-2,AA73, IF(N73&gt;=-3,AB73,  AC73))))</f>
        <v>3.57</v>
      </c>
      <c r="DA73" s="69">
        <f>IF(N73&gt;=0,AM73, IF(N73&gt;=-1,AN73, IF(N73&gt;=-2,AO73, IF(N73&gt;=-3,AP73, AQ73))))</f>
        <v>3.61</v>
      </c>
      <c r="DB73" s="54">
        <f>IF(C73&gt;0, IF(CV73 &gt;0, CX73, CZ73), IF(CV73&gt;0, CY73, DA73))</f>
        <v>3.57</v>
      </c>
      <c r="DC73" s="43">
        <f>CV73/DB73</f>
        <v>-30.252100840336137</v>
      </c>
      <c r="DD73" s="44">
        <v>0</v>
      </c>
      <c r="DE73" s="10">
        <f>BQ73*$DD$169</f>
        <v>0</v>
      </c>
      <c r="DF73" s="30">
        <f>DE73-DD73</f>
        <v>0</v>
      </c>
      <c r="DG73" s="34">
        <f>DF73*(DF73&lt;&gt;0)</f>
        <v>0</v>
      </c>
      <c r="DH73" s="21">
        <f>DG73/$DG$166</f>
        <v>0</v>
      </c>
      <c r="DI73" s="79">
        <f>DH73 * $DF$166</f>
        <v>0</v>
      </c>
      <c r="DJ73" s="81">
        <f>DB73</f>
        <v>3.57</v>
      </c>
      <c r="DK73" s="43">
        <f>DI73/DJ73</f>
        <v>0</v>
      </c>
      <c r="DL73" s="16">
        <f>O73</f>
        <v>0</v>
      </c>
      <c r="DM73" s="53">
        <f>CR73+CT73</f>
        <v>895</v>
      </c>
      <c r="DN73">
        <f>E73/$E$166</f>
        <v>6.8522645652396895E-3</v>
      </c>
      <c r="DO73">
        <f>MAX(0,K73)</f>
        <v>0.73446445498329005</v>
      </c>
      <c r="DP73">
        <f>DO73/$DO$166</f>
        <v>7.883212158347936E-3</v>
      </c>
      <c r="DQ73">
        <f>DN73*DP73*BF73</f>
        <v>0</v>
      </c>
      <c r="DR73">
        <f>DQ73/$DQ$166</f>
        <v>0</v>
      </c>
      <c r="DS73" s="1">
        <f>$DS$168*DR73</f>
        <v>0</v>
      </c>
      <c r="DT73" s="55">
        <v>0</v>
      </c>
      <c r="DU73" s="1">
        <f>DS73-DT73</f>
        <v>0</v>
      </c>
      <c r="DV73" t="e">
        <f>DT73/DS73</f>
        <v>#DIV/0!</v>
      </c>
      <c r="DW73" s="86">
        <f>AR73</f>
        <v>3.48</v>
      </c>
    </row>
    <row r="74" spans="1:127" x14ac:dyDescent="0.2">
      <c r="A74" s="22" t="s">
        <v>116</v>
      </c>
      <c r="B74">
        <v>0</v>
      </c>
      <c r="C74">
        <v>0</v>
      </c>
      <c r="D74">
        <v>0.34238913304035101</v>
      </c>
      <c r="E74">
        <v>0.65761086695964799</v>
      </c>
      <c r="F74">
        <v>0.44139849026618899</v>
      </c>
      <c r="G74">
        <v>0.36105307145842003</v>
      </c>
      <c r="H74">
        <v>0.84120351023819395</v>
      </c>
      <c r="I74">
        <v>0.55110716842834195</v>
      </c>
      <c r="J74">
        <v>0.58199112467173897</v>
      </c>
      <c r="K74">
        <v>0.59087685288604097</v>
      </c>
      <c r="L74">
        <v>0.44499202738627802</v>
      </c>
      <c r="M74">
        <f>HARMEAN(D74,F74, I74)</f>
        <v>0.42852801836601373</v>
      </c>
      <c r="N74">
        <f>MAX(MIN(0.6*TAN(3*(1-M74) - 1.5), 5), -5)</f>
        <v>0.1306580302354613</v>
      </c>
      <c r="O74" s="73">
        <v>0</v>
      </c>
      <c r="P74">
        <v>250.13</v>
      </c>
      <c r="Q74">
        <v>251.56</v>
      </c>
      <c r="R74">
        <v>252.28</v>
      </c>
      <c r="S74">
        <v>252.81</v>
      </c>
      <c r="T74">
        <v>254.05</v>
      </c>
      <c r="U74">
        <v>254.72</v>
      </c>
      <c r="V74">
        <v>256.33</v>
      </c>
      <c r="W74">
        <v>258.61</v>
      </c>
      <c r="X74">
        <v>257.8</v>
      </c>
      <c r="Y74">
        <v>256.87</v>
      </c>
      <c r="Z74">
        <v>255.89</v>
      </c>
      <c r="AA74">
        <v>254.7</v>
      </c>
      <c r="AB74">
        <v>253.73</v>
      </c>
      <c r="AC74">
        <v>252.87</v>
      </c>
      <c r="AD74">
        <v>249.75</v>
      </c>
      <c r="AE74">
        <v>250.95</v>
      </c>
      <c r="AF74">
        <v>251.45</v>
      </c>
      <c r="AG74">
        <v>251.99</v>
      </c>
      <c r="AH74">
        <v>253.07</v>
      </c>
      <c r="AI74">
        <v>254.16</v>
      </c>
      <c r="AJ74">
        <v>256.02999999999997</v>
      </c>
      <c r="AK74">
        <v>259.07</v>
      </c>
      <c r="AL74">
        <v>258.02</v>
      </c>
      <c r="AM74">
        <v>257.60000000000002</v>
      </c>
      <c r="AN74">
        <v>255.77</v>
      </c>
      <c r="AO74">
        <v>255.04</v>
      </c>
      <c r="AP74">
        <v>254.07</v>
      </c>
      <c r="AQ74">
        <v>251.32</v>
      </c>
      <c r="AR74">
        <v>254.68</v>
      </c>
      <c r="AS74" s="77">
        <f>0.5 * (D74-MAX($D$3:$D$165))/(MIN($D$3:$D$165)-MAX($D$3:$D$165)) + 0.75</f>
        <v>1.0796593186372747</v>
      </c>
      <c r="AT74" s="17">
        <f>AZ74^N74</f>
        <v>1.0533718070162599</v>
      </c>
      <c r="AU74" s="17">
        <f>(AT74+AV74)/2</f>
        <v>1.0913776419030488</v>
      </c>
      <c r="AV74" s="17">
        <f>BD74^N74</f>
        <v>1.1293834767898376</v>
      </c>
      <c r="AW74" s="17">
        <f>PERCENTILE($K$2:$K$165, 0.05)</f>
        <v>0.10209699944022725</v>
      </c>
      <c r="AX74" s="17">
        <f>PERCENTILE($K$2:$K$165, 0.95)</f>
        <v>0.97531004798855347</v>
      </c>
      <c r="AY74" s="17">
        <f>MIN(MAX(K74,AW74), AX74)</f>
        <v>0.59087685288604097</v>
      </c>
      <c r="AZ74" s="17">
        <f>AY74-$AY$166+1</f>
        <v>1.4887798534458137</v>
      </c>
      <c r="BA74" s="17">
        <f>PERCENTILE($L$2:$L$165, 0.02)</f>
        <v>-1.0926211824473815</v>
      </c>
      <c r="BB74" s="17">
        <f>PERCENTILE($L$2:$L$165, 0.98)</f>
        <v>1.870769289934499</v>
      </c>
      <c r="BC74" s="17">
        <f>MIN(MAX(L74,BA74), BB74)</f>
        <v>0.44499202738627802</v>
      </c>
      <c r="BD74" s="17">
        <f>BC74-$BC$166 + 1</f>
        <v>2.5376132098336592</v>
      </c>
      <c r="BE74" s="1">
        <v>1</v>
      </c>
      <c r="BF74" s="15">
        <v>1</v>
      </c>
      <c r="BG74" s="15">
        <v>1</v>
      </c>
      <c r="BH74" s="16">
        <v>1</v>
      </c>
      <c r="BI74" s="12">
        <f>(AZ74^4)*AV74*BE74</f>
        <v>5.548343777678566</v>
      </c>
      <c r="BJ74" s="12">
        <f>(BD74^4) *AT74*BF74</f>
        <v>43.680077087285447</v>
      </c>
      <c r="BK74" s="12">
        <f>(BD74^4)*AU74*BG74*BH74</f>
        <v>45.256061736356237</v>
      </c>
      <c r="BL74" s="12">
        <f>MIN(BI74, 0.05*BI$166)</f>
        <v>5.548343777678566</v>
      </c>
      <c r="BM74" s="12">
        <f>MIN(BJ74, 0.05*BJ$166)</f>
        <v>43.680077087285447</v>
      </c>
      <c r="BN74" s="12">
        <f>MIN(BK74, 0.05*BK$166)</f>
        <v>45.256061736356237</v>
      </c>
      <c r="BO74" s="9">
        <f>BL74/$BL$166</f>
        <v>1.357412365558191E-2</v>
      </c>
      <c r="BP74" s="9">
        <f>BM74/$BM$166</f>
        <v>8.8239425367373208E-3</v>
      </c>
      <c r="BQ74" s="45">
        <f>BN74/$BN$166</f>
        <v>6.6944251931466579E-3</v>
      </c>
      <c r="BR74" s="85">
        <f>N74</f>
        <v>0.1306580302354613</v>
      </c>
      <c r="BS74" s="55">
        <v>1528</v>
      </c>
      <c r="BT74" s="10">
        <f>$D$172*BO74</f>
        <v>1243.6704940249949</v>
      </c>
      <c r="BU74" s="14">
        <f>BT74-BS74</f>
        <v>-284.32950597500508</v>
      </c>
      <c r="BV74" s="1">
        <f>IF(BU74&gt;1, 1, 0)</f>
        <v>0</v>
      </c>
      <c r="BW74" s="71">
        <f>IF(N74&lt;=0,P74, IF(N74&lt;=1,Q74, IF(N74&lt;=2,R74, IF(N74&lt;=3,S74, IF(N74&lt;=4,T74, IF(N74&lt;=5, U74, V74))))))</f>
        <v>251.56</v>
      </c>
      <c r="BX74" s="41">
        <f>IF(N74&lt;=0,AD74, IF(N74&lt;=1,AE74, IF(N74&lt;=2,AF74, IF(N74&lt;=3,AG74, IF(N74&lt;=4,AH74, IF(N74&lt;=5, AI74, AJ74))))))</f>
        <v>250.95</v>
      </c>
      <c r="BY74" s="70">
        <f>IF(N74&gt;=0,W74, IF(N74&gt;=-1,X74, IF(N74&gt;=-2,Y74, IF(N74&gt;=-3,Z74, IF(N74&gt;=-4,AA74, IF(N74&gt;=-5, AB74, AC74))))))</f>
        <v>258.61</v>
      </c>
      <c r="BZ74" s="69">
        <f>IF(N74&gt;=0,AK74, IF(N74&gt;=-1,AL74, IF(N74&gt;=-2,AM74, IF(N74&gt;=-3,AN74, IF(N74&gt;=-4,AO74, IF(N74&gt;=-5, AP74, AQ74))))))</f>
        <v>259.07</v>
      </c>
      <c r="CA74" s="54">
        <f>IF(C74&gt;0, IF(BU74 &gt;0, BW74, BY74), IF(BU74&gt;0, BX74, BZ74))</f>
        <v>259.07</v>
      </c>
      <c r="CB74" s="1">
        <f>BU74/CA74</f>
        <v>-1.0975006985563944</v>
      </c>
      <c r="CC74" s="42">
        <f>BS74/BT74</f>
        <v>1.2286212524467037</v>
      </c>
      <c r="CD74" s="55">
        <v>0</v>
      </c>
      <c r="CE74" s="55">
        <v>0</v>
      </c>
      <c r="CF74" s="55">
        <v>0</v>
      </c>
      <c r="CG74" s="6">
        <f>SUM(CD74:CF74)</f>
        <v>0</v>
      </c>
      <c r="CH74" s="10">
        <f>BP74*$D$171</f>
        <v>1120.7252708309118</v>
      </c>
      <c r="CI74" s="1">
        <f>CH74-CG74</f>
        <v>1120.7252708309118</v>
      </c>
      <c r="CJ74" s="82">
        <f>IF(CI74&gt;1, 1, 0)</f>
        <v>1</v>
      </c>
      <c r="CK74" s="71">
        <f>IF(N74&lt;=0,Q74, IF(N74&lt;=1,R74, IF(N74&lt;=2,S74, IF(N74&lt;=3,T74, IF(N74&lt;=4,U74,V74)))))</f>
        <v>252.28</v>
      </c>
      <c r="CL74" s="41">
        <f>IF(N74&lt;=0,AE74, IF(N74&lt;=1,AF74, IF(N74&lt;=2,AG74, IF(N74&lt;=3,AH74, IF(N74&lt;=4,AI74,AJ74)))))</f>
        <v>251.45</v>
      </c>
      <c r="CM74" s="70">
        <f>IF(N74&gt;=0,X74, IF(N74&gt;=-1,Y74, IF(N74&gt;=-2,Z74, IF(N74&gt;=-3,AA74, IF(N74&gt;=-4,AB74, AC74)))))</f>
        <v>257.8</v>
      </c>
      <c r="CN74" s="69">
        <f>IF(N74&gt;=0,AL74, IF(N74&gt;=-1,AM74, IF(N74&gt;=-2,AN74, IF(N74&gt;=-3,AO74, IF(N74&gt;=-4,AP74, AQ74)))))</f>
        <v>258.02</v>
      </c>
      <c r="CO74" s="54">
        <f>IF(C74&gt;0, IF(CI74 &gt;0, CK74, CM74), IF(CI74&gt;0, CL74, CN74))</f>
        <v>251.45</v>
      </c>
      <c r="CP74" s="1">
        <f>CI74/CO74</f>
        <v>4.4570501922088361</v>
      </c>
      <c r="CQ74" s="42">
        <f>CG74/CH74</f>
        <v>0</v>
      </c>
      <c r="CR74" s="11">
        <f>BS74+CG74+CT74</f>
        <v>1528</v>
      </c>
      <c r="CS74" s="47">
        <f>BT74+CH74+CU74</f>
        <v>2408.1802779438717</v>
      </c>
      <c r="CT74" s="55">
        <v>0</v>
      </c>
      <c r="CU74" s="10">
        <f>BQ74*$D$174</f>
        <v>43.784513087964896</v>
      </c>
      <c r="CV74" s="30">
        <f>CU74-CT74</f>
        <v>43.784513087964896</v>
      </c>
      <c r="CW74" s="82">
        <f>IF(CV74&gt;0, 1, 0)</f>
        <v>1</v>
      </c>
      <c r="CX74" s="71">
        <f>IF(N74&lt;=0,R74, IF(N74&lt;=1,S74, IF(N74&lt;=2,T74, IF(N74&lt;=3,U74, V74))))</f>
        <v>252.81</v>
      </c>
      <c r="CY74" s="41">
        <f>IF(N74&lt;=0,AF74, IF(N74&lt;=1,AG74, IF(N74&lt;=2,AH74, IF(N74&lt;=3,AI74, AJ74))))</f>
        <v>251.99</v>
      </c>
      <c r="CZ74" s="70">
        <f>IF(N74&gt;=0,Y74, IF(N74&gt;=-1,Z74, IF(N74&gt;=-2,AA74, IF(N74&gt;=-3,AB74,  AC74))))</f>
        <v>256.87</v>
      </c>
      <c r="DA74" s="69">
        <f>IF(N74&gt;=0,AM74, IF(N74&gt;=-1,AN74, IF(N74&gt;=-2,AO74, IF(N74&gt;=-3,AP74, AQ74))))</f>
        <v>257.60000000000002</v>
      </c>
      <c r="DB74" s="54">
        <f>IF(C74&gt;0, IF(CV74 &gt;0, CX74, CZ74), IF(CV74&gt;0, CY74, DA74))</f>
        <v>251.99</v>
      </c>
      <c r="DC74" s="43">
        <f>CV74/DB74</f>
        <v>0.17375496284759273</v>
      </c>
      <c r="DD74" s="44">
        <v>0</v>
      </c>
      <c r="DE74" s="10">
        <f>BQ74*$DD$169</f>
        <v>26.331343278408387</v>
      </c>
      <c r="DF74" s="30">
        <f>DE74-DD74</f>
        <v>26.331343278408387</v>
      </c>
      <c r="DG74" s="34">
        <f>DF74*(DF74&lt;&gt;0)</f>
        <v>26.331343278408387</v>
      </c>
      <c r="DH74" s="21">
        <f>DG74/$DG$166</f>
        <v>6.6944251931466536E-3</v>
      </c>
      <c r="DI74" s="79">
        <f>DH74 * $DF$166</f>
        <v>26.331343278408387</v>
      </c>
      <c r="DJ74" s="81">
        <f>DB74</f>
        <v>251.99</v>
      </c>
      <c r="DK74" s="43">
        <f>DI74/DJ74</f>
        <v>0.10449360402558985</v>
      </c>
      <c r="DL74" s="16">
        <f>O74</f>
        <v>0</v>
      </c>
      <c r="DM74" s="53">
        <f>CR74+CT74</f>
        <v>1528</v>
      </c>
      <c r="DN74">
        <f>E74/$E$166</f>
        <v>1.2193326999334628E-2</v>
      </c>
      <c r="DO74">
        <f>MAX(0,K74)</f>
        <v>0.59087685288604097</v>
      </c>
      <c r="DP74">
        <f>DO74/$DO$166</f>
        <v>6.342046315724807E-3</v>
      </c>
      <c r="DQ74">
        <f>DN74*DP74*BF74</f>
        <v>7.7330644572558001E-5</v>
      </c>
      <c r="DR74">
        <f>DQ74/$DQ$166</f>
        <v>2.08701543729061E-2</v>
      </c>
      <c r="DS74" s="1">
        <f>$DS$168*DR74</f>
        <v>1698.2930322224151</v>
      </c>
      <c r="DT74" s="55">
        <v>2292</v>
      </c>
      <c r="DU74" s="1">
        <f>DS74-DT74</f>
        <v>-593.70696777758485</v>
      </c>
      <c r="DV74">
        <f>DT74/DS74</f>
        <v>1.3495904160901195</v>
      </c>
      <c r="DW74" s="86">
        <f>AR74</f>
        <v>254.68</v>
      </c>
    </row>
    <row r="75" spans="1:127" x14ac:dyDescent="0.2">
      <c r="A75" s="22" t="s">
        <v>78</v>
      </c>
      <c r="B75">
        <v>0</v>
      </c>
      <c r="C75">
        <v>0</v>
      </c>
      <c r="D75">
        <v>0.23875114784205601</v>
      </c>
      <c r="E75">
        <v>0.76124885215794302</v>
      </c>
      <c r="F75">
        <v>0.15145985401459799</v>
      </c>
      <c r="G75">
        <v>0.52127659574467999</v>
      </c>
      <c r="H75">
        <v>0.88442940038684703</v>
      </c>
      <c r="I75">
        <v>0.67899362810718999</v>
      </c>
      <c r="J75">
        <v>0.44299994326794401</v>
      </c>
      <c r="K75">
        <v>0.47878017431929598</v>
      </c>
      <c r="L75">
        <v>0.44005293773057302</v>
      </c>
      <c r="M75">
        <f>HARMEAN(D75,F75, I75)</f>
        <v>0.24462559508531925</v>
      </c>
      <c r="N75">
        <f>MAX(MIN(0.6*TAN(3*(1-M75) - 1.5), 5), -5)</f>
        <v>0.57730470164346481</v>
      </c>
      <c r="O75" s="73">
        <v>0</v>
      </c>
      <c r="P75">
        <v>55.32</v>
      </c>
      <c r="Q75">
        <v>55.84</v>
      </c>
      <c r="R75">
        <v>56.2</v>
      </c>
      <c r="S75">
        <v>56.98</v>
      </c>
      <c r="T75">
        <v>57.51</v>
      </c>
      <c r="U75">
        <v>58.52</v>
      </c>
      <c r="V75">
        <v>60.83</v>
      </c>
      <c r="W75">
        <v>59.67</v>
      </c>
      <c r="X75">
        <v>59.07</v>
      </c>
      <c r="Y75">
        <v>58.9</v>
      </c>
      <c r="Z75">
        <v>58.16</v>
      </c>
      <c r="AA75">
        <v>57.56</v>
      </c>
      <c r="AB75">
        <v>56.79</v>
      </c>
      <c r="AC75">
        <v>55.52</v>
      </c>
      <c r="AD75">
        <v>56.34</v>
      </c>
      <c r="AE75">
        <v>56.81</v>
      </c>
      <c r="AF75">
        <v>57.26</v>
      </c>
      <c r="AG75">
        <v>57.43</v>
      </c>
      <c r="AH75">
        <v>58.08</v>
      </c>
      <c r="AI75">
        <v>58.29</v>
      </c>
      <c r="AJ75">
        <v>60.63</v>
      </c>
      <c r="AK75">
        <v>59.43</v>
      </c>
      <c r="AL75">
        <v>59.09</v>
      </c>
      <c r="AM75">
        <v>58.85</v>
      </c>
      <c r="AN75">
        <v>58.55</v>
      </c>
      <c r="AO75">
        <v>58.16</v>
      </c>
      <c r="AP75">
        <v>57.69</v>
      </c>
      <c r="AQ75">
        <v>55.57</v>
      </c>
      <c r="AR75">
        <v>57.63</v>
      </c>
      <c r="AS75" s="77">
        <f>0.5 * (D75-MAX($D$3:$D$165))/(MIN($D$3:$D$165)-MAX($D$3:$D$165)) + 0.75</f>
        <v>1.1316444643189045</v>
      </c>
      <c r="AT75" s="17">
        <f>AZ75^N75</f>
        <v>1.2026784346832537</v>
      </c>
      <c r="AU75" s="17">
        <f>(AT75+AV75)/2</f>
        <v>1.4563237124325581</v>
      </c>
      <c r="AV75" s="17">
        <f>BD75^N75</f>
        <v>1.7099689901818627</v>
      </c>
      <c r="AW75" s="17">
        <f>PERCENTILE($K$2:$K$165, 0.05)</f>
        <v>0.10209699944022725</v>
      </c>
      <c r="AX75" s="17">
        <f>PERCENTILE($K$2:$K$165, 0.95)</f>
        <v>0.97531004798855347</v>
      </c>
      <c r="AY75" s="17">
        <f>MIN(MAX(K75,AW75), AX75)</f>
        <v>0.47878017431929598</v>
      </c>
      <c r="AZ75" s="17">
        <f>AY75-$AY$166+1</f>
        <v>1.3766831748790687</v>
      </c>
      <c r="BA75" s="17">
        <f>PERCENTILE($L$2:$L$165, 0.02)</f>
        <v>-1.0926211824473815</v>
      </c>
      <c r="BB75" s="17">
        <f>PERCENTILE($L$2:$L$165, 0.98)</f>
        <v>1.870769289934499</v>
      </c>
      <c r="BC75" s="17">
        <f>MIN(MAX(L75,BA75), BB75)</f>
        <v>0.44005293773057302</v>
      </c>
      <c r="BD75" s="17">
        <f>BC75-$BC$166 + 1</f>
        <v>2.5326741201779548</v>
      </c>
      <c r="BE75" s="1">
        <v>1</v>
      </c>
      <c r="BF75" s="15">
        <v>1</v>
      </c>
      <c r="BG75" s="15">
        <v>1</v>
      </c>
      <c r="BH75" s="16">
        <v>1</v>
      </c>
      <c r="BI75" s="12">
        <f>(AZ75^4)*AV75*BE75</f>
        <v>6.142204240969348</v>
      </c>
      <c r="BJ75" s="12">
        <f>(BD75^4) *AT75*BF75</f>
        <v>49.484225132515114</v>
      </c>
      <c r="BK75" s="12">
        <f>(BD75^4)*AU75*BG75*BH75</f>
        <v>59.920464501230107</v>
      </c>
      <c r="BL75" s="12">
        <f>MIN(BI75, 0.05*BI$166)</f>
        <v>6.142204240969348</v>
      </c>
      <c r="BM75" s="12">
        <f>MIN(BJ75, 0.05*BJ$166)</f>
        <v>49.484225132515114</v>
      </c>
      <c r="BN75" s="12">
        <f>MIN(BK75, 0.05*BK$166)</f>
        <v>59.920464501230107</v>
      </c>
      <c r="BO75" s="9">
        <f>BL75/$BL$166</f>
        <v>1.5027014046999406E-2</v>
      </c>
      <c r="BP75" s="9">
        <f>BM75/$BM$166</f>
        <v>9.9964557794103934E-3</v>
      </c>
      <c r="BQ75" s="45">
        <f>BN75/$BN$166</f>
        <v>8.8636317821671282E-3</v>
      </c>
      <c r="BR75" s="85">
        <f>N75</f>
        <v>0.57730470164346481</v>
      </c>
      <c r="BS75" s="55">
        <v>1095</v>
      </c>
      <c r="BT75" s="10">
        <f>$D$172*BO75</f>
        <v>1376.7853054636937</v>
      </c>
      <c r="BU75" s="14">
        <f>BT75-BS75</f>
        <v>281.7853054636937</v>
      </c>
      <c r="BV75" s="1">
        <f>IF(BU75&gt;1, 1, 0)</f>
        <v>1</v>
      </c>
      <c r="BW75" s="71">
        <f>IF(N75&lt;=0,P75, IF(N75&lt;=1,Q75, IF(N75&lt;=2,R75, IF(N75&lt;=3,S75, IF(N75&lt;=4,T75, IF(N75&lt;=5, U75, V75))))))</f>
        <v>55.84</v>
      </c>
      <c r="BX75" s="41">
        <f>IF(N75&lt;=0,AD75, IF(N75&lt;=1,AE75, IF(N75&lt;=2,AF75, IF(N75&lt;=3,AG75, IF(N75&lt;=4,AH75, IF(N75&lt;=5, AI75, AJ75))))))</f>
        <v>56.81</v>
      </c>
      <c r="BY75" s="70">
        <f>IF(N75&gt;=0,W75, IF(N75&gt;=-1,X75, IF(N75&gt;=-2,Y75, IF(N75&gt;=-3,Z75, IF(N75&gt;=-4,AA75, IF(N75&gt;=-5, AB75, AC75))))))</f>
        <v>59.67</v>
      </c>
      <c r="BZ75" s="69">
        <f>IF(N75&gt;=0,AK75, IF(N75&gt;=-1,AL75, IF(N75&gt;=-2,AM75, IF(N75&gt;=-3,AN75, IF(N75&gt;=-4,AO75, IF(N75&gt;=-5, AP75, AQ75))))))</f>
        <v>59.43</v>
      </c>
      <c r="CA75" s="54">
        <f>IF(C75&gt;0, IF(BU75 &gt;0, BW75, BY75), IF(BU75&gt;0, BX75, BZ75))</f>
        <v>56.81</v>
      </c>
      <c r="CB75" s="1">
        <f>BU75/CA75</f>
        <v>4.9601356356925486</v>
      </c>
      <c r="CC75" s="42">
        <f>BS75/BT75</f>
        <v>0.79533097546476939</v>
      </c>
      <c r="CD75" s="55">
        <v>1037</v>
      </c>
      <c r="CE75" s="55">
        <v>0</v>
      </c>
      <c r="CF75" s="55">
        <v>0</v>
      </c>
      <c r="CG75" s="6">
        <f>SUM(CD75:CF75)</f>
        <v>1037</v>
      </c>
      <c r="CH75" s="10">
        <f>BP75*$D$171</f>
        <v>1269.6456900173098</v>
      </c>
      <c r="CI75" s="1">
        <f>CH75-CG75</f>
        <v>232.64569001730979</v>
      </c>
      <c r="CJ75" s="82">
        <f>IF(CI75&gt;1, 1, 0)</f>
        <v>1</v>
      </c>
      <c r="CK75" s="71">
        <f>IF(N75&lt;=0,Q75, IF(N75&lt;=1,R75, IF(N75&lt;=2,S75, IF(N75&lt;=3,T75, IF(N75&lt;=4,U75,V75)))))</f>
        <v>56.2</v>
      </c>
      <c r="CL75" s="41">
        <f>IF(N75&lt;=0,AE75, IF(N75&lt;=1,AF75, IF(N75&lt;=2,AG75, IF(N75&lt;=3,AH75, IF(N75&lt;=4,AI75,AJ75)))))</f>
        <v>57.26</v>
      </c>
      <c r="CM75" s="70">
        <f>IF(N75&gt;=0,X75, IF(N75&gt;=-1,Y75, IF(N75&gt;=-2,Z75, IF(N75&gt;=-3,AA75, IF(N75&gt;=-4,AB75, AC75)))))</f>
        <v>59.07</v>
      </c>
      <c r="CN75" s="69">
        <f>IF(N75&gt;=0,AL75, IF(N75&gt;=-1,AM75, IF(N75&gt;=-2,AN75, IF(N75&gt;=-3,AO75, IF(N75&gt;=-4,AP75, AQ75)))))</f>
        <v>59.09</v>
      </c>
      <c r="CO75" s="54">
        <f>IF(C75&gt;0, IF(CI75 &gt;0, CK75, CM75), IF(CI75&gt;0, CL75, CN75))</f>
        <v>57.26</v>
      </c>
      <c r="CP75" s="1">
        <f>CI75/CO75</f>
        <v>4.0629704858070168</v>
      </c>
      <c r="CQ75" s="42">
        <f>CG75/CH75</f>
        <v>0.81676329715722662</v>
      </c>
      <c r="CR75" s="11">
        <f>BS75+CG75+CT75</f>
        <v>2132</v>
      </c>
      <c r="CS75" s="47">
        <f>BT75+CH75+CU75</f>
        <v>2704.4030827888873</v>
      </c>
      <c r="CT75" s="55">
        <v>0</v>
      </c>
      <c r="CU75" s="10">
        <f>BQ75*$D$174</f>
        <v>57.972087307884294</v>
      </c>
      <c r="CV75" s="30">
        <f>CU75-CT75</f>
        <v>57.972087307884294</v>
      </c>
      <c r="CW75" s="82">
        <f>IF(CV75&gt;0, 1, 0)</f>
        <v>1</v>
      </c>
      <c r="CX75" s="71">
        <f>IF(N75&lt;=0,R75, IF(N75&lt;=1,S75, IF(N75&lt;=2,T75, IF(N75&lt;=3,U75, V75))))</f>
        <v>56.98</v>
      </c>
      <c r="CY75" s="41">
        <f>IF(N75&lt;=0,AF75, IF(N75&lt;=1,AG75, IF(N75&lt;=2,AH75, IF(N75&lt;=3,AI75, AJ75))))</f>
        <v>57.43</v>
      </c>
      <c r="CZ75" s="70">
        <f>IF(N75&gt;=0,Y75, IF(N75&gt;=-1,Z75, IF(N75&gt;=-2,AA75, IF(N75&gt;=-3,AB75,  AC75))))</f>
        <v>58.9</v>
      </c>
      <c r="DA75" s="69">
        <f>IF(N75&gt;=0,AM75, IF(N75&gt;=-1,AN75, IF(N75&gt;=-2,AO75, IF(N75&gt;=-3,AP75, AQ75))))</f>
        <v>58.85</v>
      </c>
      <c r="DB75" s="54">
        <f>IF(C75&gt;0, IF(CV75 &gt;0, CX75, CZ75), IF(CV75&gt;0, CY75, DA75))</f>
        <v>57.43</v>
      </c>
      <c r="DC75" s="43">
        <f>CV75/DB75</f>
        <v>1.0094390964284223</v>
      </c>
      <c r="DD75" s="44">
        <v>0</v>
      </c>
      <c r="DE75" s="10">
        <f>BQ75*$DD$169</f>
        <v>34.863535615960735</v>
      </c>
      <c r="DF75" s="30">
        <f>DE75-DD75</f>
        <v>34.863535615960735</v>
      </c>
      <c r="DG75" s="34">
        <f>DF75*(DF75&lt;&gt;0)</f>
        <v>34.863535615960735</v>
      </c>
      <c r="DH75" s="21">
        <f>DG75/$DG$166</f>
        <v>8.8636317821671213E-3</v>
      </c>
      <c r="DI75" s="79">
        <f>DH75 * $DF$166</f>
        <v>34.863535615960735</v>
      </c>
      <c r="DJ75" s="81">
        <f>DB75</f>
        <v>57.43</v>
      </c>
      <c r="DK75" s="43">
        <f>DI75/DJ75</f>
        <v>0.60706138979558999</v>
      </c>
      <c r="DL75" s="16">
        <f>O75</f>
        <v>0</v>
      </c>
      <c r="DM75" s="53">
        <f>CR75+CT75</f>
        <v>2132</v>
      </c>
      <c r="DN75">
        <f>E75/$E$166</f>
        <v>1.4114967754630352E-2</v>
      </c>
      <c r="DO75">
        <f>MAX(0,K75)</f>
        <v>0.47878017431929598</v>
      </c>
      <c r="DP75">
        <f>DO75/$DO$166</f>
        <v>5.1388813519310326E-3</v>
      </c>
      <c r="DQ75">
        <f>DN75*DP75*BF75</f>
        <v>7.2535144577377748E-5</v>
      </c>
      <c r="DR75">
        <f>DQ75/$DQ$166</f>
        <v>1.9575934911166371E-2</v>
      </c>
      <c r="DS75" s="1">
        <f>$DS$168*DR75</f>
        <v>1592.9769020795231</v>
      </c>
      <c r="DT75" s="55">
        <v>1210</v>
      </c>
      <c r="DU75" s="1">
        <f>DS75-DT75</f>
        <v>382.97690207952314</v>
      </c>
      <c r="DV75">
        <f>DT75/DS75</f>
        <v>0.75958414614827574</v>
      </c>
      <c r="DW75" s="86">
        <f>AR75</f>
        <v>57.63</v>
      </c>
    </row>
    <row r="76" spans="1:127" x14ac:dyDescent="0.2">
      <c r="A76" s="22" t="s">
        <v>330</v>
      </c>
      <c r="B76">
        <v>0</v>
      </c>
      <c r="C76">
        <v>1</v>
      </c>
      <c r="D76">
        <v>0.67628992628992601</v>
      </c>
      <c r="E76">
        <v>0.32371007371007299</v>
      </c>
      <c r="F76">
        <v>0.83373934226552904</v>
      </c>
      <c r="G76">
        <v>0.22859025032937999</v>
      </c>
      <c r="H76">
        <v>0.250329380764163</v>
      </c>
      <c r="I76">
        <v>0.23921299256871201</v>
      </c>
      <c r="J76">
        <v>0.391797699163414</v>
      </c>
      <c r="K76">
        <v>1.3128439281070801</v>
      </c>
      <c r="L76">
        <v>-0.52783871311210795</v>
      </c>
      <c r="M76">
        <f>HARMEAN(D76,F76, I76)</f>
        <v>0.43741685078177162</v>
      </c>
      <c r="N76">
        <f>MAX(MIN(0.6*TAN(3*(1-M76) - 1.5), 5), -5)</f>
        <v>0.11399222997782273</v>
      </c>
      <c r="O76" s="73">
        <v>0</v>
      </c>
      <c r="P76">
        <v>284.68</v>
      </c>
      <c r="Q76">
        <v>286.5</v>
      </c>
      <c r="R76">
        <v>288.02</v>
      </c>
      <c r="S76">
        <v>288.33999999999997</v>
      </c>
      <c r="T76">
        <v>288.92</v>
      </c>
      <c r="U76">
        <v>289.77</v>
      </c>
      <c r="V76">
        <v>291.64999999999998</v>
      </c>
      <c r="W76">
        <v>298.52</v>
      </c>
      <c r="X76">
        <v>297.10000000000002</v>
      </c>
      <c r="Y76">
        <v>295.81</v>
      </c>
      <c r="Z76">
        <v>294.44</v>
      </c>
      <c r="AA76">
        <v>292.24</v>
      </c>
      <c r="AB76">
        <v>291.69</v>
      </c>
      <c r="AC76">
        <v>291.08999999999997</v>
      </c>
      <c r="AD76">
        <v>282.67</v>
      </c>
      <c r="AE76">
        <v>284.42</v>
      </c>
      <c r="AF76">
        <v>285.52</v>
      </c>
      <c r="AG76">
        <v>287.12</v>
      </c>
      <c r="AH76">
        <v>287.79000000000002</v>
      </c>
      <c r="AI76">
        <v>289.43</v>
      </c>
      <c r="AJ76">
        <v>292.27999999999997</v>
      </c>
      <c r="AK76">
        <v>296.42</v>
      </c>
      <c r="AL76">
        <v>295.23</v>
      </c>
      <c r="AM76">
        <v>294.57</v>
      </c>
      <c r="AN76">
        <v>293.58999999999997</v>
      </c>
      <c r="AO76">
        <v>291.77999999999997</v>
      </c>
      <c r="AP76">
        <v>290.8</v>
      </c>
      <c r="AQ76">
        <v>287.62</v>
      </c>
      <c r="AR76">
        <v>290.5</v>
      </c>
      <c r="AS76" s="77">
        <f>0.5 * (D76-MAX($D$3:$D$165))/(MIN($D$3:$D$165)-MAX($D$3:$D$165)) + 0.75</f>
        <v>0.91217361011950193</v>
      </c>
      <c r="AT76" s="17">
        <f>AZ76^N76</f>
        <v>1.0741695074792483</v>
      </c>
      <c r="AU76" s="17">
        <f>(AT76+AV76)/2</f>
        <v>1.063267067382911</v>
      </c>
      <c r="AV76" s="17">
        <f>BD76^N76</f>
        <v>1.0523646272865739</v>
      </c>
      <c r="AW76" s="17">
        <f>PERCENTILE($K$2:$K$165, 0.05)</f>
        <v>0.10209699944022725</v>
      </c>
      <c r="AX76" s="17">
        <f>PERCENTILE($K$2:$K$165, 0.95)</f>
        <v>0.97531004798855347</v>
      </c>
      <c r="AY76" s="17">
        <f>MIN(MAX(K76,AW76), AX76)</f>
        <v>0.97531004798855347</v>
      </c>
      <c r="AZ76" s="17">
        <f>AY76-$AY$166+1</f>
        <v>1.8732130485483263</v>
      </c>
      <c r="BA76" s="17">
        <f>PERCENTILE($L$2:$L$165, 0.02)</f>
        <v>-1.0926211824473815</v>
      </c>
      <c r="BB76" s="17">
        <f>PERCENTILE($L$2:$L$165, 0.98)</f>
        <v>1.870769289934499</v>
      </c>
      <c r="BC76" s="17">
        <f>MIN(MAX(L76,BA76), BB76)</f>
        <v>-0.52783871311210795</v>
      </c>
      <c r="BD76" s="17">
        <f>BC76-$BC$166 + 1</f>
        <v>1.5647824693352734</v>
      </c>
      <c r="BE76" s="1">
        <v>0</v>
      </c>
      <c r="BF76" s="50">
        <v>0.4</v>
      </c>
      <c r="BG76" s="15">
        <v>1</v>
      </c>
      <c r="BH76" s="16">
        <v>1</v>
      </c>
      <c r="BI76" s="12">
        <f>(AZ76^4)*AV76*BE76</f>
        <v>0</v>
      </c>
      <c r="BJ76" s="12">
        <f>(BD76^4) *AT76*BF76</f>
        <v>2.5760168473908602</v>
      </c>
      <c r="BK76" s="12">
        <f>(BD76^4)*AU76*BG76*BH76</f>
        <v>6.3746779716402573</v>
      </c>
      <c r="BL76" s="12">
        <f>MIN(BI76, 0.05*BI$166)</f>
        <v>0</v>
      </c>
      <c r="BM76" s="12">
        <f>MIN(BJ76, 0.05*BJ$166)</f>
        <v>2.5760168473908602</v>
      </c>
      <c r="BN76" s="12">
        <f>MIN(BK76, 0.05*BK$166)</f>
        <v>6.3746779716402573</v>
      </c>
      <c r="BO76" s="9">
        <f>BL76/$BL$166</f>
        <v>0</v>
      </c>
      <c r="BP76" s="9">
        <f>BM76/$BM$166</f>
        <v>5.2038883973629015E-4</v>
      </c>
      <c r="BQ76" s="45">
        <f>BN76/$BN$166</f>
        <v>9.4296328876675053E-4</v>
      </c>
      <c r="BR76" s="85">
        <f>N76</f>
        <v>0.11399222997782273</v>
      </c>
      <c r="BS76" s="55">
        <v>0</v>
      </c>
      <c r="BT76" s="10">
        <f>$D$172*BO76</f>
        <v>0</v>
      </c>
      <c r="BU76" s="14">
        <f>BT76-BS76</f>
        <v>0</v>
      </c>
      <c r="BV76" s="1">
        <f>IF(BU76&gt;1, 1, 0)</f>
        <v>0</v>
      </c>
      <c r="BW76" s="71">
        <f>IF(N76&lt;=0,P76, IF(N76&lt;=1,Q76, IF(N76&lt;=2,R76, IF(N76&lt;=3,S76, IF(N76&lt;=4,T76, IF(N76&lt;=5, U76, V76))))))</f>
        <v>286.5</v>
      </c>
      <c r="BX76" s="41">
        <f>IF(N76&lt;=0,AD76, IF(N76&lt;=1,AE76, IF(N76&lt;=2,AF76, IF(N76&lt;=3,AG76, IF(N76&lt;=4,AH76, IF(N76&lt;=5, AI76, AJ76))))))</f>
        <v>284.42</v>
      </c>
      <c r="BY76" s="70">
        <f>IF(N76&gt;=0,W76, IF(N76&gt;=-1,X76, IF(N76&gt;=-2,Y76, IF(N76&gt;=-3,Z76, IF(N76&gt;=-4,AA76, IF(N76&gt;=-5, AB76, AC76))))))</f>
        <v>298.52</v>
      </c>
      <c r="BZ76" s="69">
        <f>IF(N76&gt;=0,AK76, IF(N76&gt;=-1,AL76, IF(N76&gt;=-2,AM76, IF(N76&gt;=-3,AN76, IF(N76&gt;=-4,AO76, IF(N76&gt;=-5, AP76, AQ76))))))</f>
        <v>296.42</v>
      </c>
      <c r="CA76" s="54">
        <f>IF(C76&gt;0, IF(BU76 &gt;0, BW76, BY76), IF(BU76&gt;0, BX76, BZ76))</f>
        <v>298.52</v>
      </c>
      <c r="CB76" s="1">
        <f>BU76/CA76</f>
        <v>0</v>
      </c>
      <c r="CC76" s="42" t="e">
        <f>BS76/BT76</f>
        <v>#DIV/0!</v>
      </c>
      <c r="CD76" s="55">
        <v>0</v>
      </c>
      <c r="CE76" s="55">
        <v>0</v>
      </c>
      <c r="CF76" s="55">
        <v>0</v>
      </c>
      <c r="CG76" s="6">
        <f>SUM(CD76:CF76)</f>
        <v>0</v>
      </c>
      <c r="CH76" s="10">
        <f>BP76*$D$171</f>
        <v>66.094370053148879</v>
      </c>
      <c r="CI76" s="1">
        <f>CH76-CG76</f>
        <v>66.094370053148879</v>
      </c>
      <c r="CJ76" s="82">
        <f>IF(CI76&gt;1, 1, 0)</f>
        <v>1</v>
      </c>
      <c r="CK76" s="71">
        <f>IF(N76&lt;=0,Q76, IF(N76&lt;=1,R76, IF(N76&lt;=2,S76, IF(N76&lt;=3,T76, IF(N76&lt;=4,U76,V76)))))</f>
        <v>288.02</v>
      </c>
      <c r="CL76" s="41">
        <f>IF(N76&lt;=0,AE76, IF(N76&lt;=1,AF76, IF(N76&lt;=2,AG76, IF(N76&lt;=3,AH76, IF(N76&lt;=4,AI76,AJ76)))))</f>
        <v>285.52</v>
      </c>
      <c r="CM76" s="70">
        <f>IF(N76&gt;=0,X76, IF(N76&gt;=-1,Y76, IF(N76&gt;=-2,Z76, IF(N76&gt;=-3,AA76, IF(N76&gt;=-4,AB76, AC76)))))</f>
        <v>297.10000000000002</v>
      </c>
      <c r="CN76" s="69">
        <f>IF(N76&gt;=0,AL76, IF(N76&gt;=-1,AM76, IF(N76&gt;=-2,AN76, IF(N76&gt;=-3,AO76, IF(N76&gt;=-4,AP76, AQ76)))))</f>
        <v>295.23</v>
      </c>
      <c r="CO76" s="54">
        <f>IF(C76&gt;0, IF(CI76 &gt;0, CK76, CM76), IF(CI76&gt;0, CL76, CN76))</f>
        <v>288.02</v>
      </c>
      <c r="CP76" s="1">
        <f>CI76/CO76</f>
        <v>0.22947840446201265</v>
      </c>
      <c r="CQ76" s="42">
        <f>CG76/CH76</f>
        <v>0</v>
      </c>
      <c r="CR76" s="11">
        <f>BS76+CG76+CT76</f>
        <v>0</v>
      </c>
      <c r="CS76" s="47">
        <f>BT76+CH76+CU76</f>
        <v>72.261768637383639</v>
      </c>
      <c r="CT76" s="55">
        <v>0</v>
      </c>
      <c r="CU76" s="10">
        <f>BQ76*$D$174</f>
        <v>6.1673985842347605</v>
      </c>
      <c r="CV76" s="30">
        <f>CU76-CT76</f>
        <v>6.1673985842347605</v>
      </c>
      <c r="CW76" s="82">
        <f>IF(CV76&gt;0, 1, 0)</f>
        <v>1</v>
      </c>
      <c r="CX76" s="71">
        <f>IF(N76&lt;=0,R76, IF(N76&lt;=1,S76, IF(N76&lt;=2,T76, IF(N76&lt;=3,U76, V76))))</f>
        <v>288.33999999999997</v>
      </c>
      <c r="CY76" s="41">
        <f>IF(N76&lt;=0,AF76, IF(N76&lt;=1,AG76, IF(N76&lt;=2,AH76, IF(N76&lt;=3,AI76, AJ76))))</f>
        <v>287.12</v>
      </c>
      <c r="CZ76" s="70">
        <f>IF(N76&gt;=0,Y76, IF(N76&gt;=-1,Z76, IF(N76&gt;=-2,AA76, IF(N76&gt;=-3,AB76,  AC76))))</f>
        <v>295.81</v>
      </c>
      <c r="DA76" s="69">
        <f>IF(N76&gt;=0,AM76, IF(N76&gt;=-1,AN76, IF(N76&gt;=-2,AO76, IF(N76&gt;=-3,AP76, AQ76))))</f>
        <v>294.57</v>
      </c>
      <c r="DB76" s="54">
        <f>IF(C76&gt;0, IF(CV76 &gt;0, CX76, CZ76), IF(CV76&gt;0, CY76, DA76))</f>
        <v>288.33999999999997</v>
      </c>
      <c r="DC76" s="43">
        <f>CV76/DB76</f>
        <v>2.138932712851065E-2</v>
      </c>
      <c r="DD76" s="44">
        <v>0</v>
      </c>
      <c r="DE76" s="10">
        <f>BQ76*$DD$169</f>
        <v>3.7089801348251905</v>
      </c>
      <c r="DF76" s="30">
        <f>DE76-DD76</f>
        <v>3.7089801348251905</v>
      </c>
      <c r="DG76" s="34">
        <f>DF76*(DF76&lt;&gt;0)</f>
        <v>3.7089801348251905</v>
      </c>
      <c r="DH76" s="21">
        <f>DG76/$DG$166</f>
        <v>9.4296328876674988E-4</v>
      </c>
      <c r="DI76" s="79">
        <f>DH76 * $DF$166</f>
        <v>3.7089801348251905</v>
      </c>
      <c r="DJ76" s="81">
        <f>DB76</f>
        <v>288.33999999999997</v>
      </c>
      <c r="DK76" s="43">
        <f>DI76/DJ76</f>
        <v>1.2863217503035275E-2</v>
      </c>
      <c r="DL76" s="16">
        <f>O76</f>
        <v>0</v>
      </c>
      <c r="DM76" s="53">
        <f>CR76+CT76</f>
        <v>0</v>
      </c>
      <c r="DN76">
        <f>E76/$E$166</f>
        <v>6.002186064799072E-3</v>
      </c>
      <c r="DO76">
        <f>MAX(0,K76)</f>
        <v>1.3128439281070801</v>
      </c>
      <c r="DP76">
        <f>DO76/$DO$166</f>
        <v>1.4091120606105383E-2</v>
      </c>
      <c r="DQ76">
        <f>DN76*DP76*BF76</f>
        <v>3.3831011095747512E-5</v>
      </c>
      <c r="DR76">
        <f>DQ76/$DQ$166</f>
        <v>9.1303832790022507E-3</v>
      </c>
      <c r="DS76" s="1">
        <f>$DS$168*DR76</f>
        <v>742.97803586828013</v>
      </c>
      <c r="DT76" s="55">
        <v>0</v>
      </c>
      <c r="DU76" s="1">
        <f>DS76-DT76</f>
        <v>742.97803586828013</v>
      </c>
      <c r="DV76">
        <f>DT76/DS76</f>
        <v>0</v>
      </c>
      <c r="DW76" s="86">
        <f>AR76</f>
        <v>290.5</v>
      </c>
    </row>
    <row r="77" spans="1:127" x14ac:dyDescent="0.2">
      <c r="A77" s="22" t="s">
        <v>176</v>
      </c>
      <c r="B77">
        <v>1</v>
      </c>
      <c r="C77">
        <v>1</v>
      </c>
      <c r="D77">
        <v>0.94646424290850895</v>
      </c>
      <c r="E77">
        <v>5.3535757091490097E-2</v>
      </c>
      <c r="F77">
        <v>0.84737678855325904</v>
      </c>
      <c r="G77">
        <v>0.65524446301713302</v>
      </c>
      <c r="H77">
        <v>0.35729210196406103</v>
      </c>
      <c r="I77">
        <v>0.48385294407671398</v>
      </c>
      <c r="J77">
        <v>0.64031691675588698</v>
      </c>
      <c r="K77">
        <v>0.84806272682860995</v>
      </c>
      <c r="L77">
        <v>2.2069535119761401</v>
      </c>
      <c r="M77">
        <f>HARMEAN(D77,F77, I77)</f>
        <v>0.69711993718814147</v>
      </c>
      <c r="N77">
        <f>MAX(MIN(0.6*TAN(3*(1-M77) - 1.5), 5), -5)</f>
        <v>-0.40291611791328025</v>
      </c>
      <c r="O77" s="73">
        <v>0</v>
      </c>
      <c r="P77">
        <v>2.16</v>
      </c>
      <c r="Q77">
        <v>2.17</v>
      </c>
      <c r="R77">
        <v>2.17</v>
      </c>
      <c r="S77">
        <v>2.19</v>
      </c>
      <c r="T77">
        <v>2.21</v>
      </c>
      <c r="U77">
        <v>2.2200000000000002</v>
      </c>
      <c r="V77">
        <v>2.27</v>
      </c>
      <c r="W77">
        <v>2.34</v>
      </c>
      <c r="X77">
        <v>2.31</v>
      </c>
      <c r="Y77">
        <v>2.2799999999999998</v>
      </c>
      <c r="Z77">
        <v>2.27</v>
      </c>
      <c r="AA77">
        <v>2.2599999999999998</v>
      </c>
      <c r="AB77">
        <v>2.25</v>
      </c>
      <c r="AC77">
        <v>2.2400000000000002</v>
      </c>
      <c r="AD77">
        <v>2.13</v>
      </c>
      <c r="AE77">
        <v>2.15</v>
      </c>
      <c r="AF77">
        <v>2.16</v>
      </c>
      <c r="AG77">
        <v>2.1800000000000002</v>
      </c>
      <c r="AH77">
        <v>2.2000000000000002</v>
      </c>
      <c r="AI77">
        <v>2.21</v>
      </c>
      <c r="AJ77">
        <v>2.2200000000000002</v>
      </c>
      <c r="AK77">
        <v>2.34</v>
      </c>
      <c r="AL77">
        <v>2.3199999999999998</v>
      </c>
      <c r="AM77">
        <v>2.2999999999999998</v>
      </c>
      <c r="AN77">
        <v>2.29</v>
      </c>
      <c r="AO77">
        <v>2.27</v>
      </c>
      <c r="AP77">
        <v>2.2599999999999998</v>
      </c>
      <c r="AQ77">
        <v>2.2200000000000002</v>
      </c>
      <c r="AR77">
        <v>2.2200000000000002</v>
      </c>
      <c r="AS77" s="77">
        <f>0.5 * (D77-MAX($D$3:$D$165))/(MIN($D$3:$D$165)-MAX($D$3:$D$165)) + 0.75</f>
        <v>0.77665330661322673</v>
      </c>
      <c r="AT77" s="17">
        <f>AZ77^N77</f>
        <v>0.79887698478170532</v>
      </c>
      <c r="AU77" s="17">
        <f>(AT77+AV77)/2</f>
        <v>0.68651603924897342</v>
      </c>
      <c r="AV77" s="17">
        <f>BD77^N77</f>
        <v>0.57415509371624152</v>
      </c>
      <c r="AW77" s="17">
        <f>PERCENTILE($K$2:$K$165, 0.05)</f>
        <v>0.10209699944022725</v>
      </c>
      <c r="AX77" s="17">
        <f>PERCENTILE($K$2:$K$165, 0.95)</f>
        <v>0.97531004798855347</v>
      </c>
      <c r="AY77" s="17">
        <f>MIN(MAX(K77,AW77), AX77)</f>
        <v>0.84806272682860995</v>
      </c>
      <c r="AZ77" s="17">
        <f>AY77-$AY$166+1</f>
        <v>1.7459657273883828</v>
      </c>
      <c r="BA77" s="17">
        <f>PERCENTILE($L$2:$L$165, 0.02)</f>
        <v>-1.0926211824473815</v>
      </c>
      <c r="BB77" s="17">
        <f>PERCENTILE($L$2:$L$165, 0.98)</f>
        <v>1.870769289934499</v>
      </c>
      <c r="BC77" s="17">
        <f>MIN(MAX(L77,BA77), BB77)</f>
        <v>1.870769289934499</v>
      </c>
      <c r="BD77" s="17">
        <f>BC77-$BC$166 + 1</f>
        <v>3.9633904723818807</v>
      </c>
      <c r="BE77" s="1">
        <v>0</v>
      </c>
      <c r="BF77" s="50">
        <v>0.4</v>
      </c>
      <c r="BG77" s="15">
        <v>1</v>
      </c>
      <c r="BH77" s="16">
        <v>1</v>
      </c>
      <c r="BI77" s="12">
        <f>(AZ77^4)*AV77*BE77</f>
        <v>0</v>
      </c>
      <c r="BJ77" s="12">
        <f>(BD77^4) *AT77*BF77</f>
        <v>78.851025337720714</v>
      </c>
      <c r="BK77" s="12">
        <f>(BD77^4)*AU77*BG77*BH77</f>
        <v>169.40184357784534</v>
      </c>
      <c r="BL77" s="12">
        <f>MIN(BI77, 0.05*BI$166)</f>
        <v>0</v>
      </c>
      <c r="BM77" s="12">
        <f>MIN(BJ77, 0.05*BJ$166)</f>
        <v>78.851025337720714</v>
      </c>
      <c r="BN77" s="12">
        <f>MIN(BK77, 0.05*BK$166)</f>
        <v>169.40184357784534</v>
      </c>
      <c r="BO77" s="9">
        <f>BL77/$BL$166</f>
        <v>0</v>
      </c>
      <c r="BP77" s="9">
        <f>BM77/$BM$166</f>
        <v>1.5928930600385669E-2</v>
      </c>
      <c r="BQ77" s="45">
        <f>BN77/$BN$166</f>
        <v>2.5058476718975865E-2</v>
      </c>
      <c r="BR77" s="85">
        <f>N77</f>
        <v>-0.40291611791328025</v>
      </c>
      <c r="BS77" s="55">
        <v>0</v>
      </c>
      <c r="BT77" s="10">
        <f>$D$172*BO77</f>
        <v>0</v>
      </c>
      <c r="BU77" s="14">
        <f>BT77-BS77</f>
        <v>0</v>
      </c>
      <c r="BV77" s="1">
        <f>IF(BU77&gt;1, 1, 0)</f>
        <v>0</v>
      </c>
      <c r="BW77" s="71">
        <f>IF(N77&lt;=0,P77, IF(N77&lt;=1,Q77, IF(N77&lt;=2,R77, IF(N77&lt;=3,S77, IF(N77&lt;=4,T77, IF(N77&lt;=5, U77, V77))))))</f>
        <v>2.16</v>
      </c>
      <c r="BX77" s="41">
        <f>IF(N77&lt;=0,AD77, IF(N77&lt;=1,AE77, IF(N77&lt;=2,AF77, IF(N77&lt;=3,AG77, IF(N77&lt;=4,AH77, IF(N77&lt;=5, AI77, AJ77))))))</f>
        <v>2.13</v>
      </c>
      <c r="BY77" s="70">
        <f>IF(N77&gt;=0,W77, IF(N77&gt;=-1,X77, IF(N77&gt;=-2,Y77, IF(N77&gt;=-3,Z77, IF(N77&gt;=-4,AA77, IF(N77&gt;=-5, AB77, AC77))))))</f>
        <v>2.31</v>
      </c>
      <c r="BZ77" s="69">
        <f>IF(N77&gt;=0,AK77, IF(N77&gt;=-1,AL77, IF(N77&gt;=-2,AM77, IF(N77&gt;=-3,AN77, IF(N77&gt;=-4,AO77, IF(N77&gt;=-5, AP77, AQ77))))))</f>
        <v>2.3199999999999998</v>
      </c>
      <c r="CA77" s="54">
        <f>IF(C77&gt;0, IF(BU77 &gt;0, BW77, BY77), IF(BU77&gt;0, BX77, BZ77))</f>
        <v>2.31</v>
      </c>
      <c r="CB77" s="1">
        <f>BU77/CA77</f>
        <v>0</v>
      </c>
      <c r="CC77" s="42" t="e">
        <f>BS77/BT77</f>
        <v>#DIV/0!</v>
      </c>
      <c r="CD77" s="55">
        <v>0</v>
      </c>
      <c r="CE77" s="55">
        <v>49</v>
      </c>
      <c r="CF77" s="55">
        <v>0</v>
      </c>
      <c r="CG77" s="6">
        <f>SUM(CD77:CF77)</f>
        <v>49</v>
      </c>
      <c r="CH77" s="10">
        <f>BP77*$D$171</f>
        <v>2023.1268491198541</v>
      </c>
      <c r="CI77" s="1">
        <f>CH77-CG77</f>
        <v>1974.1268491198541</v>
      </c>
      <c r="CJ77" s="82">
        <f>IF(CI77&gt;1, 1, 0)</f>
        <v>1</v>
      </c>
      <c r="CK77" s="71">
        <f>IF(N77&lt;=0,Q77, IF(N77&lt;=1,R77, IF(N77&lt;=2,S77, IF(N77&lt;=3,T77, IF(N77&lt;=4,U77,V77)))))</f>
        <v>2.17</v>
      </c>
      <c r="CL77" s="41">
        <f>IF(N77&lt;=0,AE77, IF(N77&lt;=1,AF77, IF(N77&lt;=2,AG77, IF(N77&lt;=3,AH77, IF(N77&lt;=4,AI77,AJ77)))))</f>
        <v>2.15</v>
      </c>
      <c r="CM77" s="70">
        <f>IF(N77&gt;=0,X77, IF(N77&gt;=-1,Y77, IF(N77&gt;=-2,Z77, IF(N77&gt;=-3,AA77, IF(N77&gt;=-4,AB77, AC77)))))</f>
        <v>2.2799999999999998</v>
      </c>
      <c r="CN77" s="69">
        <f>IF(N77&gt;=0,AL77, IF(N77&gt;=-1,AM77, IF(N77&gt;=-2,AN77, IF(N77&gt;=-3,AO77, IF(N77&gt;=-4,AP77, AQ77)))))</f>
        <v>2.2999999999999998</v>
      </c>
      <c r="CO77" s="54">
        <f>IF(C77&gt;0, IF(CI77 &gt;0, CK77, CM77), IF(CI77&gt;0, CL77, CN77))</f>
        <v>2.17</v>
      </c>
      <c r="CP77" s="1">
        <f>CI77/CO77</f>
        <v>909.73587517043973</v>
      </c>
      <c r="CQ77" s="42">
        <f>CG77/CH77</f>
        <v>2.421993461325328E-2</v>
      </c>
      <c r="CR77" s="11">
        <f>BS77+CG77+CT77</f>
        <v>58</v>
      </c>
      <c r="CS77" s="47">
        <f>BT77+CH77+CU77</f>
        <v>2187.0204128256196</v>
      </c>
      <c r="CT77" s="55">
        <v>9</v>
      </c>
      <c r="CU77" s="10">
        <f>BQ77*$D$174</f>
        <v>163.89356370576536</v>
      </c>
      <c r="CV77" s="30">
        <f>CU77-CT77</f>
        <v>154.89356370576536</v>
      </c>
      <c r="CW77" s="82">
        <f>IF(CV77&gt;0, 1, 0)</f>
        <v>1</v>
      </c>
      <c r="CX77" s="71">
        <f>IF(N77&lt;=0,R77, IF(N77&lt;=1,S77, IF(N77&lt;=2,T77, IF(N77&lt;=3,U77, V77))))</f>
        <v>2.17</v>
      </c>
      <c r="CY77" s="41">
        <f>IF(N77&lt;=0,AF77, IF(N77&lt;=1,AG77, IF(N77&lt;=2,AH77, IF(N77&lt;=3,AI77, AJ77))))</f>
        <v>2.16</v>
      </c>
      <c r="CZ77" s="70">
        <f>IF(N77&gt;=0,Y77, IF(N77&gt;=-1,Z77, IF(N77&gt;=-2,AA77, IF(N77&gt;=-3,AB77,  AC77))))</f>
        <v>2.27</v>
      </c>
      <c r="DA77" s="69">
        <f>IF(N77&gt;=0,AM77, IF(N77&gt;=-1,AN77, IF(N77&gt;=-2,AO77, IF(N77&gt;=-3,AP77, AQ77))))</f>
        <v>2.29</v>
      </c>
      <c r="DB77" s="54">
        <f>IF(C77&gt;0, IF(CV77 &gt;0, CX77, CZ77), IF(CV77&gt;0, CY77, DA77))</f>
        <v>2.17</v>
      </c>
      <c r="DC77" s="43">
        <f>CV77/DB77</f>
        <v>71.379522445053169</v>
      </c>
      <c r="DD77" s="44">
        <v>0</v>
      </c>
      <c r="DE77" s="10">
        <f>BQ77*$DD$169</f>
        <v>98.56310788218903</v>
      </c>
      <c r="DF77" s="30">
        <f>DE77-DD77</f>
        <v>98.56310788218903</v>
      </c>
      <c r="DG77" s="34">
        <f>DF77*(DF77&lt;&gt;0)</f>
        <v>98.56310788218903</v>
      </c>
      <c r="DH77" s="21">
        <f>DG77/$DG$166</f>
        <v>2.5058476718975847E-2</v>
      </c>
      <c r="DI77" s="79">
        <f>DH77 * $DF$166</f>
        <v>98.56310788218903</v>
      </c>
      <c r="DJ77" s="81">
        <f>DB77</f>
        <v>2.17</v>
      </c>
      <c r="DK77" s="43">
        <f>DI77/DJ77</f>
        <v>45.420787042483425</v>
      </c>
      <c r="DL77" s="16">
        <f>O77</f>
        <v>0</v>
      </c>
      <c r="DM77" s="53">
        <f>CR77+CT77</f>
        <v>67</v>
      </c>
      <c r="DN77">
        <f>E77/$E$166</f>
        <v>9.9265238026174842E-4</v>
      </c>
      <c r="DO77">
        <f>MAX(0,K77)</f>
        <v>0.84806272682860995</v>
      </c>
      <c r="DP77">
        <f>DO77/$DO$166</f>
        <v>9.1024941422510434E-3</v>
      </c>
      <c r="DQ77">
        <f>DN77*DP77*BF77</f>
        <v>3.614244990649648E-6</v>
      </c>
      <c r="DR77">
        <f>DQ77/$DQ$166</f>
        <v>9.7541991681688624E-4</v>
      </c>
      <c r="DS77" s="1">
        <f>$DS$168*DR77</f>
        <v>79.374058218354079</v>
      </c>
      <c r="DT77" s="55">
        <v>536</v>
      </c>
      <c r="DU77" s="1">
        <f>DS77-DT77</f>
        <v>-456.62594178164591</v>
      </c>
      <c r="DV77">
        <f>DT77/DS77</f>
        <v>6.7528360276791028</v>
      </c>
      <c r="DW77" s="86">
        <f>AR77</f>
        <v>2.2200000000000002</v>
      </c>
    </row>
    <row r="78" spans="1:127" x14ac:dyDescent="0.2">
      <c r="A78" s="22" t="s">
        <v>253</v>
      </c>
      <c r="B78">
        <v>1</v>
      </c>
      <c r="C78">
        <v>1</v>
      </c>
      <c r="D78">
        <v>0.58090291650019898</v>
      </c>
      <c r="E78">
        <v>0.41909708349980002</v>
      </c>
      <c r="F78">
        <v>0.814858959078267</v>
      </c>
      <c r="G78">
        <v>0.27329711659005401</v>
      </c>
      <c r="H78">
        <v>0.18804847471792699</v>
      </c>
      <c r="I78">
        <v>0.22670047622263001</v>
      </c>
      <c r="J78">
        <v>0.37636813801375102</v>
      </c>
      <c r="K78">
        <v>0.75366177902862097</v>
      </c>
      <c r="L78">
        <v>-0.65348862839234201</v>
      </c>
      <c r="M78">
        <f>HARMEAN(D78,F78, I78)</f>
        <v>0.40762137657138897</v>
      </c>
      <c r="N78">
        <f>MAX(MIN(0.6*TAN(3*(1-M78) - 1.5), 5), -5)</f>
        <v>0.17067354701365112</v>
      </c>
      <c r="O78" s="73">
        <v>0</v>
      </c>
      <c r="P78">
        <v>231.98</v>
      </c>
      <c r="Q78">
        <v>232.76</v>
      </c>
      <c r="R78">
        <v>233.22</v>
      </c>
      <c r="S78">
        <v>233.61</v>
      </c>
      <c r="T78">
        <v>234.08</v>
      </c>
      <c r="U78">
        <v>234.26</v>
      </c>
      <c r="V78">
        <v>235.47</v>
      </c>
      <c r="W78">
        <v>239.21</v>
      </c>
      <c r="X78">
        <v>238.31</v>
      </c>
      <c r="Y78">
        <v>237.83</v>
      </c>
      <c r="Z78">
        <v>237.42</v>
      </c>
      <c r="AA78">
        <v>236.91</v>
      </c>
      <c r="AB78">
        <v>236.63</v>
      </c>
      <c r="AC78">
        <v>235.99</v>
      </c>
      <c r="AD78">
        <v>229.06</v>
      </c>
      <c r="AE78">
        <v>230.32</v>
      </c>
      <c r="AF78">
        <v>231.13</v>
      </c>
      <c r="AG78">
        <v>233.07</v>
      </c>
      <c r="AH78">
        <v>233.95</v>
      </c>
      <c r="AI78">
        <v>234.77</v>
      </c>
      <c r="AJ78">
        <v>235.36</v>
      </c>
      <c r="AK78">
        <v>240.15</v>
      </c>
      <c r="AL78">
        <v>239.85</v>
      </c>
      <c r="AM78">
        <v>238.52</v>
      </c>
      <c r="AN78">
        <v>237.61</v>
      </c>
      <c r="AO78">
        <v>236.14</v>
      </c>
      <c r="AP78">
        <v>234.82</v>
      </c>
      <c r="AQ78">
        <v>232.16</v>
      </c>
      <c r="AR78">
        <v>234.93</v>
      </c>
      <c r="AS78" s="77">
        <f>0.5 * (D78-MAX($D$3:$D$165))/(MIN($D$3:$D$165)-MAX($D$3:$D$165)) + 0.75</f>
        <v>0.96002004008016062</v>
      </c>
      <c r="AT78" s="17">
        <f>AZ78^N78</f>
        <v>1.0894041293249768</v>
      </c>
      <c r="AU78" s="17">
        <f>(AT78+AV78)/2</f>
        <v>1.0767535110915478</v>
      </c>
      <c r="AV78" s="17">
        <f>BD78^N78</f>
        <v>1.0641028928581189</v>
      </c>
      <c r="AW78" s="17">
        <f>PERCENTILE($K$2:$K$165, 0.05)</f>
        <v>0.10209699944022725</v>
      </c>
      <c r="AX78" s="17">
        <f>PERCENTILE($K$2:$K$165, 0.95)</f>
        <v>0.97531004798855347</v>
      </c>
      <c r="AY78" s="17">
        <f>MIN(MAX(K78,AW78), AX78)</f>
        <v>0.75366177902862097</v>
      </c>
      <c r="AZ78" s="17">
        <f>AY78-$AY$166+1</f>
        <v>1.6515647795883939</v>
      </c>
      <c r="BA78" s="17">
        <f>PERCENTILE($L$2:$L$165, 0.02)</f>
        <v>-1.0926211824473815</v>
      </c>
      <c r="BB78" s="17">
        <f>PERCENTILE($L$2:$L$165, 0.98)</f>
        <v>1.870769289934499</v>
      </c>
      <c r="BC78" s="17">
        <f>MIN(MAX(L78,BA78), BB78)</f>
        <v>-0.65348862839234201</v>
      </c>
      <c r="BD78" s="17">
        <f>BC78-$BC$166 + 1</f>
        <v>1.4391325540550395</v>
      </c>
      <c r="BE78" s="1">
        <v>0</v>
      </c>
      <c r="BF78" s="62">
        <v>0.18</v>
      </c>
      <c r="BG78" s="63">
        <v>0.33</v>
      </c>
      <c r="BH78" s="16">
        <v>1</v>
      </c>
      <c r="BI78" s="12">
        <f>(AZ78^4)*AV78*BE78</f>
        <v>0</v>
      </c>
      <c r="BJ78" s="12">
        <f>(BD78^4) *AT78*BF78</f>
        <v>0.84113307655132852</v>
      </c>
      <c r="BK78" s="12">
        <f>(BD78^4)*AU78*BG78*BH78</f>
        <v>1.5241700577427539</v>
      </c>
      <c r="BL78" s="12">
        <f>MIN(BI78, 0.05*BI$166)</f>
        <v>0</v>
      </c>
      <c r="BM78" s="12">
        <f>MIN(BJ78, 0.05*BJ$166)</f>
        <v>0.84113307655132852</v>
      </c>
      <c r="BN78" s="12">
        <f>MIN(BK78, 0.05*BK$166)</f>
        <v>1.5241700577427539</v>
      </c>
      <c r="BO78" s="9">
        <f>BL78/$BL$166</f>
        <v>0</v>
      </c>
      <c r="BP78" s="9">
        <f>BM78/$BM$166</f>
        <v>1.6991979932650924E-4</v>
      </c>
      <c r="BQ78" s="45">
        <f>BN78/$BN$166</f>
        <v>2.2546023762814524E-4</v>
      </c>
      <c r="BR78" s="85">
        <f>N78</f>
        <v>0.17067354701365112</v>
      </c>
      <c r="BS78" s="55">
        <v>0</v>
      </c>
      <c r="BT78" s="10">
        <f>$D$172*BO78</f>
        <v>0</v>
      </c>
      <c r="BU78" s="14">
        <f>BT78-BS78</f>
        <v>0</v>
      </c>
      <c r="BV78" s="1">
        <f>IF(BU78&gt;1, 1, 0)</f>
        <v>0</v>
      </c>
      <c r="BW78" s="71">
        <f>IF(N78&lt;=0,P78, IF(N78&lt;=1,Q78, IF(N78&lt;=2,R78, IF(N78&lt;=3,S78, IF(N78&lt;=4,T78, IF(N78&lt;=5, U78, V78))))))</f>
        <v>232.76</v>
      </c>
      <c r="BX78" s="41">
        <f>IF(N78&lt;=0,AD78, IF(N78&lt;=1,AE78, IF(N78&lt;=2,AF78, IF(N78&lt;=3,AG78, IF(N78&lt;=4,AH78, IF(N78&lt;=5, AI78, AJ78))))))</f>
        <v>230.32</v>
      </c>
      <c r="BY78" s="70">
        <f>IF(N78&gt;=0,W78, IF(N78&gt;=-1,X78, IF(N78&gt;=-2,Y78, IF(N78&gt;=-3,Z78, IF(N78&gt;=-4,AA78, IF(N78&gt;=-5, AB78, AC78))))))</f>
        <v>239.21</v>
      </c>
      <c r="BZ78" s="69">
        <f>IF(N78&gt;=0,AK78, IF(N78&gt;=-1,AL78, IF(N78&gt;=-2,AM78, IF(N78&gt;=-3,AN78, IF(N78&gt;=-4,AO78, IF(N78&gt;=-5, AP78, AQ78))))))</f>
        <v>240.15</v>
      </c>
      <c r="CA78" s="54">
        <f>IF(C78&gt;0, IF(BU78 &gt;0, BW78, BY78), IF(BU78&gt;0, BX78, BZ78))</f>
        <v>239.21</v>
      </c>
      <c r="CB78" s="1">
        <f>BU78/CA78</f>
        <v>0</v>
      </c>
      <c r="CC78" s="42" t="e">
        <f>BS78/BT78</f>
        <v>#DIV/0!</v>
      </c>
      <c r="CD78" s="55">
        <v>0</v>
      </c>
      <c r="CE78" s="55">
        <v>235</v>
      </c>
      <c r="CF78" s="55">
        <v>0</v>
      </c>
      <c r="CG78" s="6">
        <f>SUM(CD78:CF78)</f>
        <v>235</v>
      </c>
      <c r="CH78" s="10">
        <f>BP78*$D$171</f>
        <v>21.581443025823418</v>
      </c>
      <c r="CI78" s="1">
        <f>CH78-CG78</f>
        <v>-213.41855697417657</v>
      </c>
      <c r="CJ78" s="82">
        <f>IF(CI78&gt;1, 1, 0)</f>
        <v>0</v>
      </c>
      <c r="CK78" s="71">
        <f>IF(N78&lt;=0,Q78, IF(N78&lt;=1,R78, IF(N78&lt;=2,S78, IF(N78&lt;=3,T78, IF(N78&lt;=4,U78,V78)))))</f>
        <v>233.22</v>
      </c>
      <c r="CL78" s="41">
        <f>IF(N78&lt;=0,AE78, IF(N78&lt;=1,AF78, IF(N78&lt;=2,AG78, IF(N78&lt;=3,AH78, IF(N78&lt;=4,AI78,AJ78)))))</f>
        <v>231.13</v>
      </c>
      <c r="CM78" s="70">
        <f>IF(N78&gt;=0,X78, IF(N78&gt;=-1,Y78, IF(N78&gt;=-2,Z78, IF(N78&gt;=-3,AA78, IF(N78&gt;=-4,AB78, AC78)))))</f>
        <v>238.31</v>
      </c>
      <c r="CN78" s="69">
        <f>IF(N78&gt;=0,AL78, IF(N78&gt;=-1,AM78, IF(N78&gt;=-2,AN78, IF(N78&gt;=-3,AO78, IF(N78&gt;=-4,AP78, AQ78)))))</f>
        <v>239.85</v>
      </c>
      <c r="CO78" s="54">
        <f>IF(C78&gt;0, IF(CI78 &gt;0, CK78, CM78), IF(CI78&gt;0, CL78, CN78))</f>
        <v>238.31</v>
      </c>
      <c r="CP78" s="1">
        <f>CI78/CO78</f>
        <v>-0.89555015305348729</v>
      </c>
      <c r="CQ78" s="42">
        <f>CG78/CH78</f>
        <v>10.888984565064032</v>
      </c>
      <c r="CR78" s="11">
        <f>BS78+CG78+CT78</f>
        <v>235</v>
      </c>
      <c r="CS78" s="47">
        <f>BT78+CH78+CU78</f>
        <v>23.056053084256995</v>
      </c>
      <c r="CT78" s="55">
        <v>0</v>
      </c>
      <c r="CU78" s="10">
        <f>BQ78*$D$174</f>
        <v>1.4746100584335766</v>
      </c>
      <c r="CV78" s="30">
        <f>CU78-CT78</f>
        <v>1.4746100584335766</v>
      </c>
      <c r="CW78" s="82">
        <f>IF(CV78&gt;0, 1, 0)</f>
        <v>1</v>
      </c>
      <c r="CX78" s="71">
        <f>IF(N78&lt;=0,R78, IF(N78&lt;=1,S78, IF(N78&lt;=2,T78, IF(N78&lt;=3,U78, V78))))</f>
        <v>233.61</v>
      </c>
      <c r="CY78" s="41">
        <f>IF(N78&lt;=0,AF78, IF(N78&lt;=1,AG78, IF(N78&lt;=2,AH78, IF(N78&lt;=3,AI78, AJ78))))</f>
        <v>233.07</v>
      </c>
      <c r="CZ78" s="70">
        <f>IF(N78&gt;=0,Y78, IF(N78&gt;=-1,Z78, IF(N78&gt;=-2,AA78, IF(N78&gt;=-3,AB78,  AC78))))</f>
        <v>237.83</v>
      </c>
      <c r="DA78" s="69">
        <f>IF(N78&gt;=0,AM78, IF(N78&gt;=-1,AN78, IF(N78&gt;=-2,AO78, IF(N78&gt;=-3,AP78, AQ78))))</f>
        <v>238.52</v>
      </c>
      <c r="DB78" s="54">
        <f>IF(C78&gt;0, IF(CV78 &gt;0, CX78, CZ78), IF(CV78&gt;0, CY78, DA78))</f>
        <v>233.61</v>
      </c>
      <c r="DC78" s="43">
        <f>CV78/DB78</f>
        <v>6.3122728412036153E-3</v>
      </c>
      <c r="DD78" s="44">
        <v>0</v>
      </c>
      <c r="DE78" s="10">
        <f>BQ78*$DD$169</f>
        <v>0.88680816370848681</v>
      </c>
      <c r="DF78" s="30">
        <f>DE78-DD78</f>
        <v>0.88680816370848681</v>
      </c>
      <c r="DG78" s="34">
        <f>DF78*(DF78&lt;&gt;0)</f>
        <v>0.88680816370848681</v>
      </c>
      <c r="DH78" s="21">
        <f>DG78/$DG$166</f>
        <v>2.2546023762814511E-4</v>
      </c>
      <c r="DI78" s="79">
        <f>DH78 * $DF$166</f>
        <v>0.88680816370848681</v>
      </c>
      <c r="DJ78" s="81">
        <f>DB78</f>
        <v>233.61</v>
      </c>
      <c r="DK78" s="43">
        <f>DI78/DJ78</f>
        <v>3.7961053195860054E-3</v>
      </c>
      <c r="DL78" s="16">
        <f>O78</f>
        <v>0</v>
      </c>
      <c r="DM78" s="53">
        <f>CR78+CT78</f>
        <v>235</v>
      </c>
      <c r="DN78">
        <f>E78/$E$166</f>
        <v>7.770838409661013E-3</v>
      </c>
      <c r="DO78">
        <f>MAX(0,K78)</f>
        <v>0.75366177902862097</v>
      </c>
      <c r="DP78">
        <f>DO78/$DO$166</f>
        <v>8.0892623998471535E-3</v>
      </c>
      <c r="DQ78">
        <f>DN78*DP78*BF78</f>
        <v>1.1314863173260597E-5</v>
      </c>
      <c r="DR78">
        <f>DQ78/$DQ$166</f>
        <v>3.0536786863672141E-3</v>
      </c>
      <c r="DS78" s="1">
        <f>$DS$168*DR78</f>
        <v>248.49079422412527</v>
      </c>
      <c r="DT78" s="55">
        <v>940</v>
      </c>
      <c r="DU78" s="1">
        <f>DS78-DT78</f>
        <v>-691.50920577587476</v>
      </c>
      <c r="DV78">
        <f>DT78/DS78</f>
        <v>3.7828363136550274</v>
      </c>
      <c r="DW78" s="86">
        <f>AR78</f>
        <v>234.93</v>
      </c>
    </row>
    <row r="79" spans="1:127" x14ac:dyDescent="0.2">
      <c r="A79" s="22" t="s">
        <v>179</v>
      </c>
      <c r="B79">
        <v>1</v>
      </c>
      <c r="C79">
        <v>1</v>
      </c>
      <c r="D79">
        <v>0.84458649620455395</v>
      </c>
      <c r="E79">
        <v>0.155413503795445</v>
      </c>
      <c r="F79">
        <v>0.97020262216924902</v>
      </c>
      <c r="G79">
        <v>0.71207689093188398</v>
      </c>
      <c r="H79">
        <v>0.934391976598412</v>
      </c>
      <c r="I79">
        <v>0.81569536814174404</v>
      </c>
      <c r="J79">
        <v>0.67491011281737301</v>
      </c>
      <c r="K79">
        <v>0.86663242201948698</v>
      </c>
      <c r="L79">
        <v>1.58866328420958</v>
      </c>
      <c r="M79">
        <f>HARMEAN(D79,F79, I79)</f>
        <v>0.87192275634718197</v>
      </c>
      <c r="N79">
        <f>MAX(MIN(0.6*TAN(3*(1-M79) - 1.5), 5), -5)</f>
        <v>-1.2263129164634157</v>
      </c>
      <c r="O79" s="73">
        <v>0</v>
      </c>
      <c r="P79">
        <v>514.55999999999995</v>
      </c>
      <c r="Q79">
        <v>515.74</v>
      </c>
      <c r="R79">
        <v>518.32000000000005</v>
      </c>
      <c r="S79">
        <v>521.41</v>
      </c>
      <c r="T79">
        <v>524.79</v>
      </c>
      <c r="U79">
        <v>528.94000000000005</v>
      </c>
      <c r="V79">
        <v>531.85</v>
      </c>
      <c r="W79">
        <v>544.63</v>
      </c>
      <c r="X79">
        <v>540.55999999999995</v>
      </c>
      <c r="Y79">
        <v>536.35</v>
      </c>
      <c r="Z79">
        <v>533.83000000000004</v>
      </c>
      <c r="AA79">
        <v>529.41</v>
      </c>
      <c r="AB79">
        <v>527.70000000000005</v>
      </c>
      <c r="AC79">
        <v>522.46</v>
      </c>
      <c r="AD79">
        <v>516.95000000000005</v>
      </c>
      <c r="AE79">
        <v>518.29999999999995</v>
      </c>
      <c r="AF79">
        <v>519.84</v>
      </c>
      <c r="AG79">
        <v>522.46</v>
      </c>
      <c r="AH79">
        <v>528.02</v>
      </c>
      <c r="AI79">
        <v>530.91</v>
      </c>
      <c r="AJ79">
        <v>535.1</v>
      </c>
      <c r="AK79">
        <v>543.33000000000004</v>
      </c>
      <c r="AL79">
        <v>539.55999999999995</v>
      </c>
      <c r="AM79">
        <v>535.05999999999995</v>
      </c>
      <c r="AN79">
        <v>532.23</v>
      </c>
      <c r="AO79">
        <v>531.29999999999995</v>
      </c>
      <c r="AP79">
        <v>528.27</v>
      </c>
      <c r="AQ79">
        <v>526.13</v>
      </c>
      <c r="AR79">
        <v>529.25</v>
      </c>
      <c r="AS79" s="77">
        <f>0.5 * (D79-MAX($D$3:$D$165))/(MIN($D$3:$D$165)-MAX($D$3:$D$165)) + 0.75</f>
        <v>0.82775551102204425</v>
      </c>
      <c r="AT79" s="17">
        <f>AZ79^N79</f>
        <v>0.49837239432954639</v>
      </c>
      <c r="AU79" s="17">
        <f>(AT79+AV79)/2</f>
        <v>0.3503156496572537</v>
      </c>
      <c r="AV79" s="17">
        <f>BD79^N79</f>
        <v>0.20225890498496107</v>
      </c>
      <c r="AW79" s="17">
        <f>PERCENTILE($K$2:$K$165, 0.05)</f>
        <v>0.10209699944022725</v>
      </c>
      <c r="AX79" s="17">
        <f>PERCENTILE($K$2:$K$165, 0.95)</f>
        <v>0.97531004798855347</v>
      </c>
      <c r="AY79" s="17">
        <f>MIN(MAX(K79,AW79), AX79)</f>
        <v>0.86663242201948698</v>
      </c>
      <c r="AZ79" s="17">
        <f>AY79-$AY$166+1</f>
        <v>1.7645354225792598</v>
      </c>
      <c r="BA79" s="17">
        <f>PERCENTILE($L$2:$L$165, 0.02)</f>
        <v>-1.0926211824473815</v>
      </c>
      <c r="BB79" s="17">
        <f>PERCENTILE($L$2:$L$165, 0.98)</f>
        <v>1.870769289934499</v>
      </c>
      <c r="BC79" s="17">
        <f>MIN(MAX(L79,BA79), BB79)</f>
        <v>1.58866328420958</v>
      </c>
      <c r="BD79" s="17">
        <f>BC79-$BC$166 + 1</f>
        <v>3.6812844666569617</v>
      </c>
      <c r="BE79" s="1">
        <v>1</v>
      </c>
      <c r="BF79" s="49">
        <v>1</v>
      </c>
      <c r="BG79" s="15">
        <v>1</v>
      </c>
      <c r="BH79" s="16">
        <v>1</v>
      </c>
      <c r="BI79" s="12">
        <f>(AZ79^4)*AV79*BE79</f>
        <v>1.9607813893945591</v>
      </c>
      <c r="BJ79" s="12">
        <f>(BD79^4) *AT79*BF79</f>
        <v>91.527477056835849</v>
      </c>
      <c r="BK79" s="12">
        <f>(BD79^4)*AU79*BG79*BH79</f>
        <v>64.336443895110676</v>
      </c>
      <c r="BL79" s="12">
        <f>MIN(BI79, 0.05*BI$166)</f>
        <v>1.9607813893945591</v>
      </c>
      <c r="BM79" s="12">
        <f>MIN(BJ79, 0.05*BJ$166)</f>
        <v>91.527477056835849</v>
      </c>
      <c r="BN79" s="12">
        <f>MIN(BK79, 0.05*BK$166)</f>
        <v>64.336443895110676</v>
      </c>
      <c r="BO79" s="9">
        <f>BL79/$BL$166</f>
        <v>4.7970872223677486E-3</v>
      </c>
      <c r="BP79" s="9">
        <f>BM79/$BM$166</f>
        <v>1.8489738387324227E-2</v>
      </c>
      <c r="BQ79" s="45">
        <f>BN79/$BN$166</f>
        <v>9.5168579483993904E-3</v>
      </c>
      <c r="BR79" s="85">
        <f>N79</f>
        <v>-1.2263129164634157</v>
      </c>
      <c r="BS79" s="55">
        <v>0</v>
      </c>
      <c r="BT79" s="10">
        <f>$D$172*BO79</f>
        <v>439.51241252099317</v>
      </c>
      <c r="BU79" s="14">
        <f>BT79-BS79</f>
        <v>439.51241252099317</v>
      </c>
      <c r="BV79" s="1">
        <f>IF(BU79&gt;1, 1, 0)</f>
        <v>1</v>
      </c>
      <c r="BW79" s="71">
        <f>IF(N79&lt;=0,P79, IF(N79&lt;=1,Q79, IF(N79&lt;=2,R79, IF(N79&lt;=3,S79, IF(N79&lt;=4,T79, IF(N79&lt;=5, U79, V79))))))</f>
        <v>514.55999999999995</v>
      </c>
      <c r="BX79" s="41">
        <f>IF(N79&lt;=0,AD79, IF(N79&lt;=1,AE79, IF(N79&lt;=2,AF79, IF(N79&lt;=3,AG79, IF(N79&lt;=4,AH79, IF(N79&lt;=5, AI79, AJ79))))))</f>
        <v>516.95000000000005</v>
      </c>
      <c r="BY79" s="70">
        <f>IF(N79&gt;=0,W79, IF(N79&gt;=-1,X79, IF(N79&gt;=-2,Y79, IF(N79&gt;=-3,Z79, IF(N79&gt;=-4,AA79, IF(N79&gt;=-5, AB79, AC79))))))</f>
        <v>536.35</v>
      </c>
      <c r="BZ79" s="69">
        <f>IF(N79&gt;=0,AK79, IF(N79&gt;=-1,AL79, IF(N79&gt;=-2,AM79, IF(N79&gt;=-3,AN79, IF(N79&gt;=-4,AO79, IF(N79&gt;=-5, AP79, AQ79))))))</f>
        <v>535.05999999999995</v>
      </c>
      <c r="CA79" s="54">
        <f>IF(C79&gt;0, IF(BU79 &gt;0, BW79, BY79), IF(BU79&gt;0, BX79, BZ79))</f>
        <v>514.55999999999995</v>
      </c>
      <c r="CB79" s="1">
        <f>BU79/CA79</f>
        <v>0.85415192109956706</v>
      </c>
      <c r="CC79" s="42">
        <f>BS79/BT79</f>
        <v>0</v>
      </c>
      <c r="CD79" s="55">
        <v>1058</v>
      </c>
      <c r="CE79" s="55">
        <v>0</v>
      </c>
      <c r="CF79" s="55">
        <v>0</v>
      </c>
      <c r="CG79" s="6">
        <f>SUM(CD79:CF79)</f>
        <v>1058</v>
      </c>
      <c r="CH79" s="10">
        <f>BP79*$D$171</f>
        <v>2348.3739808428809</v>
      </c>
      <c r="CI79" s="1">
        <f>CH79-CG79</f>
        <v>1290.3739808428809</v>
      </c>
      <c r="CJ79" s="82">
        <f>IF(CI79&gt;1, 1, 0)</f>
        <v>1</v>
      </c>
      <c r="CK79" s="71">
        <f>IF(N79&lt;=0,Q79, IF(N79&lt;=1,R79, IF(N79&lt;=2,S79, IF(N79&lt;=3,T79, IF(N79&lt;=4,U79,V79)))))</f>
        <v>515.74</v>
      </c>
      <c r="CL79" s="41">
        <f>IF(N79&lt;=0,AE79, IF(N79&lt;=1,AF79, IF(N79&lt;=2,AG79, IF(N79&lt;=3,AH79, IF(N79&lt;=4,AI79,AJ79)))))</f>
        <v>518.29999999999995</v>
      </c>
      <c r="CM79" s="70">
        <f>IF(N79&gt;=0,X79, IF(N79&gt;=-1,Y79, IF(N79&gt;=-2,Z79, IF(N79&gt;=-3,AA79, IF(N79&gt;=-4,AB79, AC79)))))</f>
        <v>533.83000000000004</v>
      </c>
      <c r="CN79" s="69">
        <f>IF(N79&gt;=0,AL79, IF(N79&gt;=-1,AM79, IF(N79&gt;=-2,AN79, IF(N79&gt;=-3,AO79, IF(N79&gt;=-4,AP79, AQ79)))))</f>
        <v>532.23</v>
      </c>
      <c r="CO79" s="54">
        <f>IF(C79&gt;0, IF(CI79 &gt;0, CK79, CM79), IF(CI79&gt;0, CL79, CN79))</f>
        <v>515.74</v>
      </c>
      <c r="CP79" s="1">
        <f>CI79/CO79</f>
        <v>2.5019854594231217</v>
      </c>
      <c r="CQ79" s="42">
        <f>CG79/CH79</f>
        <v>0.45052449423760926</v>
      </c>
      <c r="CR79" s="11">
        <f>BS79+CG79+CT79</f>
        <v>1058</v>
      </c>
      <c r="CS79" s="47">
        <f>BT79+CH79+CU79</f>
        <v>2850.1308698313351</v>
      </c>
      <c r="CT79" s="55">
        <v>0</v>
      </c>
      <c r="CU79" s="10">
        <f>BQ79*$D$174</f>
        <v>62.244476467461098</v>
      </c>
      <c r="CV79" s="30">
        <f>CU79-CT79</f>
        <v>62.244476467461098</v>
      </c>
      <c r="CW79" s="82">
        <f>IF(CV79&gt;0, 1, 0)</f>
        <v>1</v>
      </c>
      <c r="CX79" s="71">
        <f>IF(N79&lt;=0,R79, IF(N79&lt;=1,S79, IF(N79&lt;=2,T79, IF(N79&lt;=3,U79, V79))))</f>
        <v>518.32000000000005</v>
      </c>
      <c r="CY79" s="41">
        <f>IF(N79&lt;=0,AF79, IF(N79&lt;=1,AG79, IF(N79&lt;=2,AH79, IF(N79&lt;=3,AI79, AJ79))))</f>
        <v>519.84</v>
      </c>
      <c r="CZ79" s="70">
        <f>IF(N79&gt;=0,Y79, IF(N79&gt;=-1,Z79, IF(N79&gt;=-2,AA79, IF(N79&gt;=-3,AB79,  AC79))))</f>
        <v>529.41</v>
      </c>
      <c r="DA79" s="69">
        <f>IF(N79&gt;=0,AM79, IF(N79&gt;=-1,AN79, IF(N79&gt;=-2,AO79, IF(N79&gt;=-3,AP79, AQ79))))</f>
        <v>531.29999999999995</v>
      </c>
      <c r="DB79" s="54">
        <f>IF(C79&gt;0, IF(CV79 &gt;0, CX79, CZ79), IF(CV79&gt;0, CY79, DA79))</f>
        <v>518.32000000000005</v>
      </c>
      <c r="DC79" s="43">
        <f>CV79/DB79</f>
        <v>0.12008889579306431</v>
      </c>
      <c r="DD79" s="44">
        <v>0</v>
      </c>
      <c r="DE79" s="10">
        <f>BQ79*$DD$169</f>
        <v>37.432885773030087</v>
      </c>
      <c r="DF79" s="30">
        <f>DE79-DD79</f>
        <v>37.432885773030087</v>
      </c>
      <c r="DG79" s="34">
        <f>DF79*(DF79&lt;&gt;0)</f>
        <v>37.432885773030087</v>
      </c>
      <c r="DH79" s="21">
        <f>DG79/$DG$166</f>
        <v>9.5168579483993852E-3</v>
      </c>
      <c r="DI79" s="79">
        <f>DH79 * $DF$166</f>
        <v>37.432885773030087</v>
      </c>
      <c r="DJ79" s="81">
        <f>DB79</f>
        <v>518.32000000000005</v>
      </c>
      <c r="DK79" s="43">
        <f>DI79/DJ79</f>
        <v>7.2219643797326136E-2</v>
      </c>
      <c r="DL79" s="16">
        <f>O79</f>
        <v>0</v>
      </c>
      <c r="DM79" s="53">
        <f>CR79+CT79</f>
        <v>1058</v>
      </c>
      <c r="DN79">
        <f>E79/$E$166</f>
        <v>2.881655044192685E-3</v>
      </c>
      <c r="DO79">
        <f>MAX(0,K79)</f>
        <v>0.86663242201948698</v>
      </c>
      <c r="DP79">
        <f>DO79/$DO$166</f>
        <v>9.3018078679355191E-3</v>
      </c>
      <c r="DQ79">
        <f>DN79*DP79*BF79</f>
        <v>2.6804601562747592E-5</v>
      </c>
      <c r="DR79">
        <f>DQ79/$DQ$166</f>
        <v>7.2340813349084637E-3</v>
      </c>
      <c r="DS79" s="1">
        <f>$DS$168*DR79</f>
        <v>588.66789895692295</v>
      </c>
      <c r="DT79" s="55">
        <v>529</v>
      </c>
      <c r="DU79" s="1">
        <f>DS79-DT79</f>
        <v>59.667898956922954</v>
      </c>
      <c r="DV79">
        <f>DT79/DS79</f>
        <v>0.8986391154288349</v>
      </c>
      <c r="DW79" s="86">
        <f>AR79</f>
        <v>529.25</v>
      </c>
    </row>
    <row r="80" spans="1:127" x14ac:dyDescent="0.2">
      <c r="A80" s="22" t="s">
        <v>79</v>
      </c>
      <c r="B80">
        <v>1</v>
      </c>
      <c r="C80">
        <v>0</v>
      </c>
      <c r="D80">
        <v>0.51694915254237195</v>
      </c>
      <c r="E80">
        <v>0.483050847457627</v>
      </c>
      <c r="F80">
        <v>0.379139072847682</v>
      </c>
      <c r="G80">
        <v>0.61250000000000004</v>
      </c>
      <c r="H80">
        <v>0.48749999999999999</v>
      </c>
      <c r="I80">
        <v>0.54643732485985896</v>
      </c>
      <c r="J80">
        <v>0.546527875253627</v>
      </c>
      <c r="K80">
        <v>6.0411191668806603E-2</v>
      </c>
      <c r="L80">
        <v>-0.41636644659142902</v>
      </c>
      <c r="M80">
        <f>HARMEAN(D80,F80, I80)</f>
        <v>0.46860232743404046</v>
      </c>
      <c r="N80">
        <f>MAX(MIN(0.6*TAN(3*(1-M80) - 1.5), 5), -5)</f>
        <v>5.6683548137867454E-2</v>
      </c>
      <c r="O80" s="73">
        <v>0</v>
      </c>
      <c r="P80">
        <v>15.87</v>
      </c>
      <c r="Q80">
        <v>15.94</v>
      </c>
      <c r="R80">
        <v>16.16</v>
      </c>
      <c r="S80">
        <v>16.27</v>
      </c>
      <c r="T80">
        <v>16.39</v>
      </c>
      <c r="U80">
        <v>16.52</v>
      </c>
      <c r="V80">
        <v>16.77</v>
      </c>
      <c r="W80">
        <v>17.27</v>
      </c>
      <c r="X80">
        <v>17.100000000000001</v>
      </c>
      <c r="Y80">
        <v>16.920000000000002</v>
      </c>
      <c r="Z80">
        <v>16.829999999999998</v>
      </c>
      <c r="AA80">
        <v>16.670000000000002</v>
      </c>
      <c r="AB80">
        <v>16.5</v>
      </c>
      <c r="AC80">
        <v>16.399999999999999</v>
      </c>
      <c r="AD80">
        <v>16.03</v>
      </c>
      <c r="AE80">
        <v>16.07</v>
      </c>
      <c r="AF80">
        <v>16.190000000000001</v>
      </c>
      <c r="AG80">
        <v>16.32</v>
      </c>
      <c r="AH80">
        <v>16.39</v>
      </c>
      <c r="AI80">
        <v>16.48</v>
      </c>
      <c r="AJ80">
        <v>16.79</v>
      </c>
      <c r="AK80">
        <v>17.079999999999998</v>
      </c>
      <c r="AL80">
        <v>16.989999999999998</v>
      </c>
      <c r="AM80">
        <v>16.940000000000001</v>
      </c>
      <c r="AN80">
        <v>16.77</v>
      </c>
      <c r="AO80">
        <v>16.66</v>
      </c>
      <c r="AP80">
        <v>16.57</v>
      </c>
      <c r="AQ80">
        <v>16.34</v>
      </c>
      <c r="AR80">
        <v>16.579999999999998</v>
      </c>
      <c r="AS80" s="77">
        <f>0.5 * (D80-MAX($D$3:$D$165))/(MIN($D$3:$D$165)-MAX($D$3:$D$165)) + 0.75</f>
        <v>0.99209945314357562</v>
      </c>
      <c r="AT80" s="17">
        <f>AZ80^N80</f>
        <v>1</v>
      </c>
      <c r="AU80" s="17">
        <f>(AT80+AV80)/2</f>
        <v>1.0148567282215217</v>
      </c>
      <c r="AV80" s="17">
        <f>BD80^N80</f>
        <v>1.0297134564430432</v>
      </c>
      <c r="AW80" s="17">
        <f>PERCENTILE($K$2:$K$165, 0.05)</f>
        <v>0.10209699944022725</v>
      </c>
      <c r="AX80" s="17">
        <f>PERCENTILE($K$2:$K$165, 0.95)</f>
        <v>0.97531004798855347</v>
      </c>
      <c r="AY80" s="17">
        <f>MIN(MAX(K80,AW80), AX80)</f>
        <v>0.10209699944022725</v>
      </c>
      <c r="AZ80" s="17">
        <f>AY80-$AY$166+1</f>
        <v>1</v>
      </c>
      <c r="BA80" s="17">
        <f>PERCENTILE($L$2:$L$165, 0.02)</f>
        <v>-1.0926211824473815</v>
      </c>
      <c r="BB80" s="17">
        <f>PERCENTILE($L$2:$L$165, 0.98)</f>
        <v>1.870769289934499</v>
      </c>
      <c r="BC80" s="17">
        <f>MIN(MAX(L80,BA80), BB80)</f>
        <v>-0.41636644659142902</v>
      </c>
      <c r="BD80" s="17">
        <f>BC80-$BC$166 + 1</f>
        <v>1.6762547358559525</v>
      </c>
      <c r="BE80" s="1">
        <v>1</v>
      </c>
      <c r="BF80" s="15">
        <v>1</v>
      </c>
      <c r="BG80" s="15">
        <v>1</v>
      </c>
      <c r="BH80" s="16">
        <v>1</v>
      </c>
      <c r="BI80" s="12">
        <f>(AZ80^4)*AV80*BE80</f>
        <v>1.0297134564430432</v>
      </c>
      <c r="BJ80" s="12">
        <f>(BD80^4) *AT80*BF80</f>
        <v>7.8951442887954215</v>
      </c>
      <c r="BK80" s="12">
        <f>(BD80^4)*AU80*BG80*BH80</f>
        <v>8.0124403017637551</v>
      </c>
      <c r="BL80" s="12">
        <f>MIN(BI80, 0.05*BI$166)</f>
        <v>1.0297134564430432</v>
      </c>
      <c r="BM80" s="12">
        <f>MIN(BJ80, 0.05*BJ$166)</f>
        <v>7.8951442887954215</v>
      </c>
      <c r="BN80" s="12">
        <f>MIN(BK80, 0.05*BK$166)</f>
        <v>8.0124403017637551</v>
      </c>
      <c r="BO80" s="9">
        <f>BL80/$BL$166</f>
        <v>2.5192126421233964E-3</v>
      </c>
      <c r="BP80" s="9">
        <f>BM80/$BM$166</f>
        <v>1.5949216248947362E-3</v>
      </c>
      <c r="BQ80" s="45">
        <f>BN80/$BN$166</f>
        <v>1.1852264681621759E-3</v>
      </c>
      <c r="BR80" s="85">
        <f>N80</f>
        <v>5.6683548137867454E-2</v>
      </c>
      <c r="BS80" s="55">
        <v>232</v>
      </c>
      <c r="BT80" s="10">
        <f>$D$172*BO80</f>
        <v>230.81198541279278</v>
      </c>
      <c r="BU80" s="14">
        <f>BT80-BS80</f>
        <v>-1.1880145872072205</v>
      </c>
      <c r="BV80" s="1">
        <f>IF(BU80&gt;1, 1, 0)</f>
        <v>0</v>
      </c>
      <c r="BW80" s="71">
        <f>IF(N80&lt;=0,P80, IF(N80&lt;=1,Q80, IF(N80&lt;=2,R80, IF(N80&lt;=3,S80, IF(N80&lt;=4,T80, IF(N80&lt;=5, U80, V80))))))</f>
        <v>15.94</v>
      </c>
      <c r="BX80" s="41">
        <f>IF(N80&lt;=0,AD80, IF(N80&lt;=1,AE80, IF(N80&lt;=2,AF80, IF(N80&lt;=3,AG80, IF(N80&lt;=4,AH80, IF(N80&lt;=5, AI80, AJ80))))))</f>
        <v>16.07</v>
      </c>
      <c r="BY80" s="70">
        <f>IF(N80&gt;=0,W80, IF(N80&gt;=-1,X80, IF(N80&gt;=-2,Y80, IF(N80&gt;=-3,Z80, IF(N80&gt;=-4,AA80, IF(N80&gt;=-5, AB80, AC80))))))</f>
        <v>17.27</v>
      </c>
      <c r="BZ80" s="69">
        <f>IF(N80&gt;=0,AK80, IF(N80&gt;=-1,AL80, IF(N80&gt;=-2,AM80, IF(N80&gt;=-3,AN80, IF(N80&gt;=-4,AO80, IF(N80&gt;=-5, AP80, AQ80))))))</f>
        <v>17.079999999999998</v>
      </c>
      <c r="CA80" s="54">
        <f>IF(C80&gt;0, IF(BU80 &gt;0, BW80, BY80), IF(BU80&gt;0, BX80, BZ80))</f>
        <v>17.079999999999998</v>
      </c>
      <c r="CB80" s="1">
        <f>BU80/CA80</f>
        <v>-6.9555889180750619E-2</v>
      </c>
      <c r="CC80" s="42">
        <f>BS80/BT80</f>
        <v>1.0051471096056062</v>
      </c>
      <c r="CD80" s="55">
        <v>182</v>
      </c>
      <c r="CE80" s="55">
        <v>0</v>
      </c>
      <c r="CF80" s="55">
        <v>0</v>
      </c>
      <c r="CG80" s="6">
        <f>SUM(CD80:CF80)</f>
        <v>182</v>
      </c>
      <c r="CH80" s="10">
        <f>BP80*$D$171</f>
        <v>202.5703320904845</v>
      </c>
      <c r="CI80" s="1">
        <f>CH80-CG80</f>
        <v>20.570332090484499</v>
      </c>
      <c r="CJ80" s="82">
        <f>IF(CI80&gt;1, 1, 0)</f>
        <v>1</v>
      </c>
      <c r="CK80" s="71">
        <f>IF(N80&lt;=0,Q80, IF(N80&lt;=1,R80, IF(N80&lt;=2,S80, IF(N80&lt;=3,T80, IF(N80&lt;=4,U80,V80)))))</f>
        <v>16.16</v>
      </c>
      <c r="CL80" s="41">
        <f>IF(N80&lt;=0,AE80, IF(N80&lt;=1,AF80, IF(N80&lt;=2,AG80, IF(N80&lt;=3,AH80, IF(N80&lt;=4,AI80,AJ80)))))</f>
        <v>16.190000000000001</v>
      </c>
      <c r="CM80" s="70">
        <f>IF(N80&gt;=0,X80, IF(N80&gt;=-1,Y80, IF(N80&gt;=-2,Z80, IF(N80&gt;=-3,AA80, IF(N80&gt;=-4,AB80, AC80)))))</f>
        <v>17.100000000000001</v>
      </c>
      <c r="CN80" s="69">
        <f>IF(N80&gt;=0,AL80, IF(N80&gt;=-1,AM80, IF(N80&gt;=-2,AN80, IF(N80&gt;=-3,AO80, IF(N80&gt;=-4,AP80, AQ80)))))</f>
        <v>16.989999999999998</v>
      </c>
      <c r="CO80" s="54">
        <f>IF(C80&gt;0, IF(CI80 &gt;0, CK80, CM80), IF(CI80&gt;0, CL80, CN80))</f>
        <v>16.190000000000001</v>
      </c>
      <c r="CP80" s="1">
        <f>CI80/CO80</f>
        <v>1.2705578808205371</v>
      </c>
      <c r="CQ80" s="42">
        <f>CG80/CH80</f>
        <v>0.89845338219963966</v>
      </c>
      <c r="CR80" s="11">
        <f>BS80+CG80+CT80</f>
        <v>414</v>
      </c>
      <c r="CS80" s="47">
        <f>BT80+CH80+CU80</f>
        <v>441.13422484560976</v>
      </c>
      <c r="CT80" s="55">
        <v>0</v>
      </c>
      <c r="CU80" s="10">
        <f>BQ80*$D$174</f>
        <v>7.7519073423324931</v>
      </c>
      <c r="CV80" s="30">
        <f>CU80-CT80</f>
        <v>7.7519073423324931</v>
      </c>
      <c r="CW80" s="82">
        <f>IF(CV80&gt;0, 1, 0)</f>
        <v>1</v>
      </c>
      <c r="CX80" s="71">
        <f>IF(N80&lt;=0,R80, IF(N80&lt;=1,S80, IF(N80&lt;=2,T80, IF(N80&lt;=3,U80, V80))))</f>
        <v>16.27</v>
      </c>
      <c r="CY80" s="41">
        <f>IF(N80&lt;=0,AF80, IF(N80&lt;=1,AG80, IF(N80&lt;=2,AH80, IF(N80&lt;=3,AI80, AJ80))))</f>
        <v>16.32</v>
      </c>
      <c r="CZ80" s="70">
        <f>IF(N80&gt;=0,Y80, IF(N80&gt;=-1,Z80, IF(N80&gt;=-2,AA80, IF(N80&gt;=-3,AB80,  AC80))))</f>
        <v>16.920000000000002</v>
      </c>
      <c r="DA80" s="69">
        <f>IF(N80&gt;=0,AM80, IF(N80&gt;=-1,AN80, IF(N80&gt;=-2,AO80, IF(N80&gt;=-3,AP80, AQ80))))</f>
        <v>16.940000000000001</v>
      </c>
      <c r="DB80" s="54">
        <f>IF(C80&gt;0, IF(CV80 &gt;0, CX80, CZ80), IF(CV80&gt;0, CY80, DA80))</f>
        <v>16.32</v>
      </c>
      <c r="DC80" s="43">
        <f>CV80/DB80</f>
        <v>0.47499432244684392</v>
      </c>
      <c r="DD80" s="44">
        <v>0</v>
      </c>
      <c r="DE80" s="10">
        <f>BQ80*$DD$169</f>
        <v>4.6618797126575222</v>
      </c>
      <c r="DF80" s="30">
        <f>DE80-DD80</f>
        <v>4.6618797126575222</v>
      </c>
      <c r="DG80" s="34">
        <f>DF80*(DF80&lt;&gt;0)</f>
        <v>4.6618797126575222</v>
      </c>
      <c r="DH80" s="21">
        <f>DG80/$DG$166</f>
        <v>1.185226468162175E-3</v>
      </c>
      <c r="DI80" s="79">
        <f>DH80 * $DF$166</f>
        <v>4.6618797126575222</v>
      </c>
      <c r="DJ80" s="81">
        <f>DB80</f>
        <v>16.32</v>
      </c>
      <c r="DK80" s="43">
        <f>DI80/DJ80</f>
        <v>0.28565439415793642</v>
      </c>
      <c r="DL80" s="16">
        <f>O80</f>
        <v>0</v>
      </c>
      <c r="DM80" s="53">
        <f>CR80+CT80</f>
        <v>414</v>
      </c>
      <c r="DN80">
        <f>E80/$E$166</f>
        <v>8.9566599888897154E-3</v>
      </c>
      <c r="DO80">
        <f>MAX(0,K80)</f>
        <v>6.0411191668806603E-2</v>
      </c>
      <c r="DP80">
        <f>DO80/$DO$166</f>
        <v>6.4841019525534247E-4</v>
      </c>
      <c r="DQ80">
        <f>DN80*DP80*BF80</f>
        <v>5.8075896522316943E-6</v>
      </c>
      <c r="DR80">
        <f>DQ80/$DQ$166</f>
        <v>1.5673643126411895E-3</v>
      </c>
      <c r="DS80" s="1">
        <f>$DS$168*DR80</f>
        <v>127.54308586084284</v>
      </c>
      <c r="DT80" s="55">
        <v>0</v>
      </c>
      <c r="DU80" s="1">
        <f>DS80-DT80</f>
        <v>127.54308586084284</v>
      </c>
      <c r="DV80">
        <f>DT80/DS80</f>
        <v>0</v>
      </c>
      <c r="DW80" s="86">
        <f>AR80</f>
        <v>16.579999999999998</v>
      </c>
    </row>
    <row r="81" spans="1:127" x14ac:dyDescent="0.2">
      <c r="A81" s="23" t="s">
        <v>117</v>
      </c>
      <c r="B81">
        <v>0</v>
      </c>
      <c r="C81">
        <v>1</v>
      </c>
      <c r="D81">
        <v>0.46384338793447799</v>
      </c>
      <c r="E81">
        <v>0.53615661206552101</v>
      </c>
      <c r="F81">
        <v>0.57330154946364698</v>
      </c>
      <c r="G81">
        <v>0.339740910990388</v>
      </c>
      <c r="H81">
        <v>0.293773506059339</v>
      </c>
      <c r="I81">
        <v>0.315922266662925</v>
      </c>
      <c r="J81">
        <v>0.33575156472583001</v>
      </c>
      <c r="K81">
        <v>0.59235533878399604</v>
      </c>
      <c r="L81">
        <v>0.21301228925843901</v>
      </c>
      <c r="M81">
        <f>HARMEAN(D81,F81, I81)</f>
        <v>0.42459729263840945</v>
      </c>
      <c r="N81">
        <f>MAX(MIN(0.6*TAN(3*(1-M81) - 1.5), 5), -5)</f>
        <v>0.13808827845231922</v>
      </c>
      <c r="O81" s="73">
        <v>0</v>
      </c>
      <c r="P81">
        <v>312.44</v>
      </c>
      <c r="Q81">
        <v>313.68</v>
      </c>
      <c r="R81">
        <v>316.08</v>
      </c>
      <c r="S81">
        <v>317.23</v>
      </c>
      <c r="T81">
        <v>317.89999999999998</v>
      </c>
      <c r="U81">
        <v>319.11</v>
      </c>
      <c r="V81">
        <v>320.20999999999998</v>
      </c>
      <c r="W81">
        <v>325.27999999999997</v>
      </c>
      <c r="X81">
        <v>324.58</v>
      </c>
      <c r="Y81">
        <v>323.60000000000002</v>
      </c>
      <c r="Z81">
        <v>323.01</v>
      </c>
      <c r="AA81">
        <v>320.93</v>
      </c>
      <c r="AB81">
        <v>319.56</v>
      </c>
      <c r="AC81">
        <v>317.56</v>
      </c>
      <c r="AD81">
        <v>312.39</v>
      </c>
      <c r="AE81">
        <v>313.85000000000002</v>
      </c>
      <c r="AF81">
        <v>314.79000000000002</v>
      </c>
      <c r="AG81">
        <v>315.60000000000002</v>
      </c>
      <c r="AH81">
        <v>317.3</v>
      </c>
      <c r="AI81">
        <v>318.81</v>
      </c>
      <c r="AJ81">
        <v>321.41000000000003</v>
      </c>
      <c r="AK81">
        <v>326.64999999999998</v>
      </c>
      <c r="AL81">
        <v>325.57</v>
      </c>
      <c r="AM81">
        <v>323.31</v>
      </c>
      <c r="AN81">
        <v>321.55</v>
      </c>
      <c r="AO81">
        <v>319.82</v>
      </c>
      <c r="AP81">
        <v>318.7</v>
      </c>
      <c r="AQ81">
        <v>316.54000000000002</v>
      </c>
      <c r="AR81">
        <v>319.42</v>
      </c>
      <c r="AS81" s="77">
        <f>0.5 * (D81-MAX($D$3:$D$165))/(MIN($D$3:$D$165)-MAX($D$3:$D$165)) + 0.75</f>
        <v>1.0187374749499001</v>
      </c>
      <c r="AT81" s="17">
        <f>AZ81^N81</f>
        <v>1.0566359695019438</v>
      </c>
      <c r="AU81" s="17">
        <f>(AT81+AV81)/2</f>
        <v>1.0894526357360674</v>
      </c>
      <c r="AV81" s="17">
        <f>BD81^N81</f>
        <v>1.1222693019701913</v>
      </c>
      <c r="AW81" s="17">
        <f>PERCENTILE($K$2:$K$165, 0.05)</f>
        <v>0.10209699944022725</v>
      </c>
      <c r="AX81" s="17">
        <f>PERCENTILE($K$2:$K$165, 0.95)</f>
        <v>0.97531004798855347</v>
      </c>
      <c r="AY81" s="17">
        <f>MIN(MAX(K81,AW81), AX81)</f>
        <v>0.59235533878399604</v>
      </c>
      <c r="AZ81" s="17">
        <f>AY81-$AY$166+1</f>
        <v>1.4902583393437687</v>
      </c>
      <c r="BA81" s="17">
        <f>PERCENTILE($L$2:$L$165, 0.02)</f>
        <v>-1.0926211824473815</v>
      </c>
      <c r="BB81" s="17">
        <f>PERCENTILE($L$2:$L$165, 0.98)</f>
        <v>1.870769289934499</v>
      </c>
      <c r="BC81" s="17">
        <f>MIN(MAX(L81,BA81), BB81)</f>
        <v>0.21301228925843901</v>
      </c>
      <c r="BD81" s="17">
        <f>BC81-$BC$166 + 1</f>
        <v>2.3056334717058204</v>
      </c>
      <c r="BE81" s="1">
        <v>1</v>
      </c>
      <c r="BF81" s="15">
        <v>1</v>
      </c>
      <c r="BG81" s="15">
        <v>1</v>
      </c>
      <c r="BH81" s="16">
        <v>1</v>
      </c>
      <c r="BI81" s="12">
        <f>(AZ81^4)*AV81*BE81</f>
        <v>5.5353275702977349</v>
      </c>
      <c r="BJ81" s="12">
        <f>(BD81^4) *AT81*BF81</f>
        <v>29.859770396840581</v>
      </c>
      <c r="BK81" s="12">
        <f>(BD81^4)*AU81*BG81*BH81</f>
        <v>30.787145715515909</v>
      </c>
      <c r="BL81" s="12">
        <f>MIN(BI81, 0.05*BI$166)</f>
        <v>5.5353275702977349</v>
      </c>
      <c r="BM81" s="12">
        <f>MIN(BJ81, 0.05*BJ$166)</f>
        <v>29.859770396840581</v>
      </c>
      <c r="BN81" s="12">
        <f>MIN(BK81, 0.05*BK$166)</f>
        <v>30.787145715515909</v>
      </c>
      <c r="BO81" s="9">
        <f>BL81/$BL$166</f>
        <v>1.3542279268212673E-2</v>
      </c>
      <c r="BP81" s="9">
        <f>BM81/$BM$166</f>
        <v>6.032061198412729E-3</v>
      </c>
      <c r="BQ81" s="45">
        <f>BN81/$BN$166</f>
        <v>4.5541356449373864E-3</v>
      </c>
      <c r="BR81" s="85">
        <f>N81</f>
        <v>0.13808827845231922</v>
      </c>
      <c r="BS81" s="55">
        <v>1597</v>
      </c>
      <c r="BT81" s="10">
        <f>$D$172*BO81</f>
        <v>1240.7528894726645</v>
      </c>
      <c r="BU81" s="14">
        <f>BT81-BS81</f>
        <v>-356.24711052733551</v>
      </c>
      <c r="BV81" s="1">
        <f>IF(BU81&gt;1, 1, 0)</f>
        <v>0</v>
      </c>
      <c r="BW81" s="71">
        <f>IF(N81&lt;=0,P81, IF(N81&lt;=1,Q81, IF(N81&lt;=2,R81, IF(N81&lt;=3,S81, IF(N81&lt;=4,T81, IF(N81&lt;=5, U81, V81))))))</f>
        <v>313.68</v>
      </c>
      <c r="BX81" s="41">
        <f>IF(N81&lt;=0,AD81, IF(N81&lt;=1,AE81, IF(N81&lt;=2,AF81, IF(N81&lt;=3,AG81, IF(N81&lt;=4,AH81, IF(N81&lt;=5, AI81, AJ81))))))</f>
        <v>313.85000000000002</v>
      </c>
      <c r="BY81" s="70">
        <f>IF(N81&gt;=0,W81, IF(N81&gt;=-1,X81, IF(N81&gt;=-2,Y81, IF(N81&gt;=-3,Z81, IF(N81&gt;=-4,AA81, IF(N81&gt;=-5, AB81, AC81))))))</f>
        <v>325.27999999999997</v>
      </c>
      <c r="BZ81" s="69">
        <f>IF(N81&gt;=0,AK81, IF(N81&gt;=-1,AL81, IF(N81&gt;=-2,AM81, IF(N81&gt;=-3,AN81, IF(N81&gt;=-4,AO81, IF(N81&gt;=-5, AP81, AQ81))))))</f>
        <v>326.64999999999998</v>
      </c>
      <c r="CA81" s="54">
        <f>IF(C81&gt;0, IF(BU81 &gt;0, BW81, BY81), IF(BU81&gt;0, BX81, BZ81))</f>
        <v>325.27999999999997</v>
      </c>
      <c r="CB81" s="1">
        <f>BU81/CA81</f>
        <v>-1.095201397341784</v>
      </c>
      <c r="CC81" s="42">
        <f>BS81/BT81</f>
        <v>1.2871217254861642</v>
      </c>
      <c r="CD81" s="55">
        <v>958</v>
      </c>
      <c r="CE81" s="55">
        <v>0</v>
      </c>
      <c r="CF81" s="55">
        <v>0</v>
      </c>
      <c r="CG81" s="6">
        <f>SUM(CD81:CF81)</f>
        <v>958</v>
      </c>
      <c r="CH81" s="10">
        <f>BP81*$D$171</f>
        <v>766.12958347294216</v>
      </c>
      <c r="CI81" s="1">
        <f>CH81-CG81</f>
        <v>-191.87041652705784</v>
      </c>
      <c r="CJ81" s="82">
        <f>IF(CI81&gt;1, 1, 0)</f>
        <v>0</v>
      </c>
      <c r="CK81" s="71">
        <f>IF(N81&lt;=0,Q81, IF(N81&lt;=1,R81, IF(N81&lt;=2,S81, IF(N81&lt;=3,T81, IF(N81&lt;=4,U81,V81)))))</f>
        <v>316.08</v>
      </c>
      <c r="CL81" s="41">
        <f>IF(N81&lt;=0,AE81, IF(N81&lt;=1,AF81, IF(N81&lt;=2,AG81, IF(N81&lt;=3,AH81, IF(N81&lt;=4,AI81,AJ81)))))</f>
        <v>314.79000000000002</v>
      </c>
      <c r="CM81" s="70">
        <f>IF(N81&gt;=0,X81, IF(N81&gt;=-1,Y81, IF(N81&gt;=-2,Z81, IF(N81&gt;=-3,AA81, IF(N81&gt;=-4,AB81, AC81)))))</f>
        <v>324.58</v>
      </c>
      <c r="CN81" s="69">
        <f>IF(N81&gt;=0,AL81, IF(N81&gt;=-1,AM81, IF(N81&gt;=-2,AN81, IF(N81&gt;=-3,AO81, IF(N81&gt;=-4,AP81, AQ81)))))</f>
        <v>325.57</v>
      </c>
      <c r="CO81" s="54">
        <f>IF(C81&gt;0, IF(CI81 &gt;0, CK81, CM81), IF(CI81&gt;0, CL81, CN81))</f>
        <v>324.58</v>
      </c>
      <c r="CP81" s="1">
        <f>CI81/CO81</f>
        <v>-0.59113443997491477</v>
      </c>
      <c r="CQ81" s="42">
        <f>CG81/CH81</f>
        <v>1.2504412055951293</v>
      </c>
      <c r="CR81" s="11">
        <f>BS81+CG81+CT81</f>
        <v>2555</v>
      </c>
      <c r="CS81" s="47">
        <f>BT81+CH81+CU81</f>
        <v>2036.6685420997235</v>
      </c>
      <c r="CT81" s="55">
        <v>0</v>
      </c>
      <c r="CU81" s="10">
        <f>BQ81*$D$174</f>
        <v>29.786069154116856</v>
      </c>
      <c r="CV81" s="30">
        <f>CU81-CT81</f>
        <v>29.786069154116856</v>
      </c>
      <c r="CW81" s="82">
        <f>IF(CV81&gt;0, 1, 0)</f>
        <v>1</v>
      </c>
      <c r="CX81" s="71">
        <f>IF(N81&lt;=0,R81, IF(N81&lt;=1,S81, IF(N81&lt;=2,T81, IF(N81&lt;=3,U81, V81))))</f>
        <v>317.23</v>
      </c>
      <c r="CY81" s="41">
        <f>IF(N81&lt;=0,AF81, IF(N81&lt;=1,AG81, IF(N81&lt;=2,AH81, IF(N81&lt;=3,AI81, AJ81))))</f>
        <v>315.60000000000002</v>
      </c>
      <c r="CZ81" s="70">
        <f>IF(N81&gt;=0,Y81, IF(N81&gt;=-1,Z81, IF(N81&gt;=-2,AA81, IF(N81&gt;=-3,AB81,  AC81))))</f>
        <v>323.60000000000002</v>
      </c>
      <c r="DA81" s="69">
        <f>IF(N81&gt;=0,AM81, IF(N81&gt;=-1,AN81, IF(N81&gt;=-2,AO81, IF(N81&gt;=-3,AP81, AQ81))))</f>
        <v>323.31</v>
      </c>
      <c r="DB81" s="54">
        <f>IF(C81&gt;0, IF(CV81 &gt;0, CX81, CZ81), IF(CV81&gt;0, CY81, DA81))</f>
        <v>317.23</v>
      </c>
      <c r="DC81" s="43">
        <f>CV81/DB81</f>
        <v>9.3894238105213426E-2</v>
      </c>
      <c r="DD81" s="44">
        <v>0</v>
      </c>
      <c r="DE81" s="10">
        <f>BQ81*$DD$169</f>
        <v>17.9128910314877</v>
      </c>
      <c r="DF81" s="30">
        <f>DE81-DD81</f>
        <v>17.9128910314877</v>
      </c>
      <c r="DG81" s="34">
        <f>DF81*(DF81&lt;&gt;0)</f>
        <v>17.9128910314877</v>
      </c>
      <c r="DH81" s="21">
        <f>DG81/$DG$166</f>
        <v>4.554135644937383E-3</v>
      </c>
      <c r="DI81" s="79">
        <f>DH81 * $DF$166</f>
        <v>17.9128910314877</v>
      </c>
      <c r="DJ81" s="81">
        <f>DB81</f>
        <v>317.23</v>
      </c>
      <c r="DK81" s="43">
        <f>DI81/DJ81</f>
        <v>5.6466573248077731E-2</v>
      </c>
      <c r="DL81" s="16">
        <f>O81</f>
        <v>0</v>
      </c>
      <c r="DM81" s="53">
        <f>CR81+CT81</f>
        <v>2555</v>
      </c>
      <c r="DN81">
        <f>E81/$E$166</f>
        <v>9.941339509785584E-3</v>
      </c>
      <c r="DO81">
        <f>MAX(0,K81)</f>
        <v>0.59235533878399604</v>
      </c>
      <c r="DP81">
        <f>DO81/$DO$166</f>
        <v>6.3579153178632032E-3</v>
      </c>
      <c r="DQ81">
        <f>DN81*DP81*BF81</f>
        <v>6.3206194749344436E-5</v>
      </c>
      <c r="DR81">
        <f>DQ81/$DQ$166</f>
        <v>1.7058218627740457E-2</v>
      </c>
      <c r="DS81" s="1">
        <f>$DS$168*DR81</f>
        <v>1388.0996431548806</v>
      </c>
      <c r="DT81" s="55">
        <v>1597</v>
      </c>
      <c r="DU81" s="1">
        <f>DS81-DT81</f>
        <v>-208.9003568451194</v>
      </c>
      <c r="DV81">
        <f>DT81/DS81</f>
        <v>1.1504937760594258</v>
      </c>
      <c r="DW81" s="86">
        <f>AR81</f>
        <v>319.42</v>
      </c>
    </row>
    <row r="82" spans="1:127" x14ac:dyDescent="0.2">
      <c r="A82" s="23" t="s">
        <v>218</v>
      </c>
      <c r="B82">
        <v>0</v>
      </c>
      <c r="C82">
        <v>0</v>
      </c>
      <c r="D82">
        <v>0.55333599680383505</v>
      </c>
      <c r="E82">
        <v>0.44666400319616401</v>
      </c>
      <c r="F82">
        <v>0.69169646404449703</v>
      </c>
      <c r="G82">
        <v>0.62766402005850397</v>
      </c>
      <c r="H82">
        <v>0.84120351023819395</v>
      </c>
      <c r="I82">
        <v>0.72663138999318599</v>
      </c>
      <c r="J82">
        <v>0.44365254576506802</v>
      </c>
      <c r="K82">
        <v>0.87482869096066196</v>
      </c>
      <c r="L82">
        <v>0.58523373025490399</v>
      </c>
      <c r="M82">
        <f>HARMEAN(D82,F82, I82)</f>
        <v>0.64806648664440791</v>
      </c>
      <c r="N82">
        <f>MAX(MIN(0.6*TAN(3*(1-M82) - 1.5), 5), -5)</f>
        <v>-0.28555255470013724</v>
      </c>
      <c r="O82" s="73">
        <v>0</v>
      </c>
      <c r="P82">
        <v>368.71</v>
      </c>
      <c r="Q82">
        <v>369.83</v>
      </c>
      <c r="R82">
        <v>370.2</v>
      </c>
      <c r="S82">
        <v>371.56</v>
      </c>
      <c r="T82">
        <v>373.02</v>
      </c>
      <c r="U82">
        <v>373.95</v>
      </c>
      <c r="V82">
        <v>374.32</v>
      </c>
      <c r="W82">
        <v>379.78</v>
      </c>
      <c r="X82">
        <v>379.01</v>
      </c>
      <c r="Y82">
        <v>376.87</v>
      </c>
      <c r="Z82">
        <v>375.79</v>
      </c>
      <c r="AA82">
        <v>374.91</v>
      </c>
      <c r="AB82">
        <v>374.07</v>
      </c>
      <c r="AC82">
        <v>372.63</v>
      </c>
      <c r="AD82">
        <v>369.41</v>
      </c>
      <c r="AE82">
        <v>369.75</v>
      </c>
      <c r="AF82">
        <v>370.06</v>
      </c>
      <c r="AG82">
        <v>371.49</v>
      </c>
      <c r="AH82">
        <v>373.13</v>
      </c>
      <c r="AI82">
        <v>375.55</v>
      </c>
      <c r="AJ82">
        <v>378.3</v>
      </c>
      <c r="AK82">
        <v>380.19</v>
      </c>
      <c r="AL82">
        <v>378.11</v>
      </c>
      <c r="AM82">
        <v>377.41</v>
      </c>
      <c r="AN82">
        <v>377.2</v>
      </c>
      <c r="AO82">
        <v>375.38</v>
      </c>
      <c r="AP82">
        <v>373.82</v>
      </c>
      <c r="AQ82">
        <v>373.48</v>
      </c>
      <c r="AR82">
        <v>373.91</v>
      </c>
      <c r="AS82" s="77">
        <f>0.5 * (D82-MAX($D$3:$D$165))/(MIN($D$3:$D$165)-MAX($D$3:$D$165)) + 0.75</f>
        <v>0.97384769539078164</v>
      </c>
      <c r="AT82" s="17">
        <f>AZ82^N82</f>
        <v>0.84917921120997475</v>
      </c>
      <c r="AU82" s="17">
        <f>(AT82+AV82)/2</f>
        <v>0.80200040345973866</v>
      </c>
      <c r="AV82" s="17">
        <f>BD82^N82</f>
        <v>0.75482159570950258</v>
      </c>
      <c r="AW82" s="17">
        <f>PERCENTILE($K$2:$K$165, 0.05)</f>
        <v>0.10209699944022725</v>
      </c>
      <c r="AX82" s="17">
        <f>PERCENTILE($K$2:$K$165, 0.95)</f>
        <v>0.97531004798855347</v>
      </c>
      <c r="AY82" s="17">
        <f>MIN(MAX(K82,AW82), AX82)</f>
        <v>0.87482869096066196</v>
      </c>
      <c r="AZ82" s="17">
        <f>AY82-$AY$166+1</f>
        <v>1.7727316915204347</v>
      </c>
      <c r="BA82" s="17">
        <f>PERCENTILE($L$2:$L$165, 0.02)</f>
        <v>-1.0926211824473815</v>
      </c>
      <c r="BB82" s="17">
        <f>PERCENTILE($L$2:$L$165, 0.98)</f>
        <v>1.870769289934499</v>
      </c>
      <c r="BC82" s="17">
        <f>MIN(MAX(L82,BA82), BB82)</f>
        <v>0.58523373025490399</v>
      </c>
      <c r="BD82" s="17">
        <f>BC82-$BC$166 + 1</f>
        <v>2.6778549127022853</v>
      </c>
      <c r="BE82" s="1">
        <v>0</v>
      </c>
      <c r="BF82" s="15">
        <v>1</v>
      </c>
      <c r="BG82" s="15">
        <v>1</v>
      </c>
      <c r="BH82" s="16">
        <v>1</v>
      </c>
      <c r="BI82" s="12">
        <f>(AZ82^4)*AV82*BE82</f>
        <v>0</v>
      </c>
      <c r="BJ82" s="12">
        <f>(BD82^4) *AT82*BF82</f>
        <v>43.66641378717204</v>
      </c>
      <c r="BK82" s="12">
        <f>(BD82^4)*AU82*BG82*BH82</f>
        <v>41.240389558114643</v>
      </c>
      <c r="BL82" s="12">
        <f>MIN(BI82, 0.05*BI$166)</f>
        <v>0</v>
      </c>
      <c r="BM82" s="12">
        <f>MIN(BJ82, 0.05*BJ$166)</f>
        <v>43.66641378717204</v>
      </c>
      <c r="BN82" s="12">
        <f>MIN(BK82, 0.05*BK$166)</f>
        <v>41.240389558114643</v>
      </c>
      <c r="BO82" s="9">
        <f>BL82/$BL$166</f>
        <v>0</v>
      </c>
      <c r="BP82" s="9">
        <f>BM82/$BM$166</f>
        <v>8.8211823727654959E-3</v>
      </c>
      <c r="BQ82" s="45">
        <f>BN82/$BN$166</f>
        <v>6.1004137841547297E-3</v>
      </c>
      <c r="BR82" s="85">
        <f>N82</f>
        <v>-0.28555255470013724</v>
      </c>
      <c r="BS82" s="55">
        <v>0</v>
      </c>
      <c r="BT82" s="10">
        <f>$D$172*BO82</f>
        <v>0</v>
      </c>
      <c r="BU82" s="14">
        <f>BT82-BS82</f>
        <v>0</v>
      </c>
      <c r="BV82" s="1">
        <f>IF(BU82&gt;1, 1, 0)</f>
        <v>0</v>
      </c>
      <c r="BW82" s="71">
        <f>IF(N82&lt;=0,P82, IF(N82&lt;=1,Q82, IF(N82&lt;=2,R82, IF(N82&lt;=3,S82, IF(N82&lt;=4,T82, IF(N82&lt;=5, U82, V82))))))</f>
        <v>368.71</v>
      </c>
      <c r="BX82" s="41">
        <f>IF(N82&lt;=0,AD82, IF(N82&lt;=1,AE82, IF(N82&lt;=2,AF82, IF(N82&lt;=3,AG82, IF(N82&lt;=4,AH82, IF(N82&lt;=5, AI82, AJ82))))))</f>
        <v>369.41</v>
      </c>
      <c r="BY82" s="70">
        <f>IF(N82&gt;=0,W82, IF(N82&gt;=-1,X82, IF(N82&gt;=-2,Y82, IF(N82&gt;=-3,Z82, IF(N82&gt;=-4,AA82, IF(N82&gt;=-5, AB82, AC82))))))</f>
        <v>379.01</v>
      </c>
      <c r="BZ82" s="69">
        <f>IF(N82&gt;=0,AK82, IF(N82&gt;=-1,AL82, IF(N82&gt;=-2,AM82, IF(N82&gt;=-3,AN82, IF(N82&gt;=-4,AO82, IF(N82&gt;=-5, AP82, AQ82))))))</f>
        <v>378.11</v>
      </c>
      <c r="CA82" s="54">
        <f>IF(C82&gt;0, IF(BU82 &gt;0, BW82, BY82), IF(BU82&gt;0, BX82, BZ82))</f>
        <v>378.11</v>
      </c>
      <c r="CB82" s="1">
        <f>BU82/CA82</f>
        <v>0</v>
      </c>
      <c r="CC82" s="42" t="e">
        <f>BS82/BT82</f>
        <v>#DIV/0!</v>
      </c>
      <c r="CD82" s="55">
        <v>0</v>
      </c>
      <c r="CE82" s="55">
        <v>2617</v>
      </c>
      <c r="CF82" s="55">
        <v>0</v>
      </c>
      <c r="CG82" s="6">
        <f>SUM(CD82:CF82)</f>
        <v>2617</v>
      </c>
      <c r="CH82" s="10">
        <f>BP82*$D$171</f>
        <v>1120.3747035530787</v>
      </c>
      <c r="CI82" s="1">
        <f>CH82-CG82</f>
        <v>-1496.6252964469213</v>
      </c>
      <c r="CJ82" s="82">
        <f>IF(CI82&gt;1, 1, 0)</f>
        <v>0</v>
      </c>
      <c r="CK82" s="71">
        <f>IF(N82&lt;=0,Q82, IF(N82&lt;=1,R82, IF(N82&lt;=2,S82, IF(N82&lt;=3,T82, IF(N82&lt;=4,U82,V82)))))</f>
        <v>369.83</v>
      </c>
      <c r="CL82" s="41">
        <f>IF(N82&lt;=0,AE82, IF(N82&lt;=1,AF82, IF(N82&lt;=2,AG82, IF(N82&lt;=3,AH82, IF(N82&lt;=4,AI82,AJ82)))))</f>
        <v>369.75</v>
      </c>
      <c r="CM82" s="70">
        <f>IF(N82&gt;=0,X82, IF(N82&gt;=-1,Y82, IF(N82&gt;=-2,Z82, IF(N82&gt;=-3,AA82, IF(N82&gt;=-4,AB82, AC82)))))</f>
        <v>376.87</v>
      </c>
      <c r="CN82" s="69">
        <f>IF(N82&gt;=0,AL82, IF(N82&gt;=-1,AM82, IF(N82&gt;=-2,AN82, IF(N82&gt;=-3,AO82, IF(N82&gt;=-4,AP82, AQ82)))))</f>
        <v>377.41</v>
      </c>
      <c r="CO82" s="54">
        <f>IF(C82&gt;0, IF(CI82 &gt;0, CK82, CM82), IF(CI82&gt;0, CL82, CN82))</f>
        <v>377.41</v>
      </c>
      <c r="CP82" s="1">
        <f>CI82/CO82</f>
        <v>-3.9655157426854646</v>
      </c>
      <c r="CQ82" s="42">
        <f>CG82/CH82</f>
        <v>2.3358256766246397</v>
      </c>
      <c r="CR82" s="11">
        <f>BS82+CG82+CT82</f>
        <v>2617</v>
      </c>
      <c r="CS82" s="47">
        <f>BT82+CH82+CU82</f>
        <v>1160.2741182851707</v>
      </c>
      <c r="CT82" s="55">
        <v>0</v>
      </c>
      <c r="CU82" s="10">
        <f>BQ82*$D$174</f>
        <v>39.899414732092097</v>
      </c>
      <c r="CV82" s="30">
        <f>CU82-CT82</f>
        <v>39.899414732092097</v>
      </c>
      <c r="CW82" s="82">
        <f>IF(CV82&gt;0, 1, 0)</f>
        <v>1</v>
      </c>
      <c r="CX82" s="71">
        <f>IF(N82&lt;=0,R82, IF(N82&lt;=1,S82, IF(N82&lt;=2,T82, IF(N82&lt;=3,U82, V82))))</f>
        <v>370.2</v>
      </c>
      <c r="CY82" s="41">
        <f>IF(N82&lt;=0,AF82, IF(N82&lt;=1,AG82, IF(N82&lt;=2,AH82, IF(N82&lt;=3,AI82, AJ82))))</f>
        <v>370.06</v>
      </c>
      <c r="CZ82" s="70">
        <f>IF(N82&gt;=0,Y82, IF(N82&gt;=-1,Z82, IF(N82&gt;=-2,AA82, IF(N82&gt;=-3,AB82,  AC82))))</f>
        <v>375.79</v>
      </c>
      <c r="DA82" s="69">
        <f>IF(N82&gt;=0,AM82, IF(N82&gt;=-1,AN82, IF(N82&gt;=-2,AO82, IF(N82&gt;=-3,AP82, AQ82))))</f>
        <v>377.2</v>
      </c>
      <c r="DB82" s="54">
        <f>IF(C82&gt;0, IF(CV82 &gt;0, CX82, CZ82), IF(CV82&gt;0, CY82, DA82))</f>
        <v>370.06</v>
      </c>
      <c r="DC82" s="43">
        <f>CV82/DB82</f>
        <v>0.10781877190750715</v>
      </c>
      <c r="DD82" s="44">
        <v>0</v>
      </c>
      <c r="DE82" s="10">
        <f>BQ82*$DD$169</f>
        <v>23.994903947146618</v>
      </c>
      <c r="DF82" s="30">
        <f>DE82-DD82</f>
        <v>23.994903947146618</v>
      </c>
      <c r="DG82" s="34">
        <f>DF82*(DF82&lt;&gt;0)</f>
        <v>23.994903947146618</v>
      </c>
      <c r="DH82" s="21">
        <f>DG82/$DG$166</f>
        <v>6.1004137841547254E-3</v>
      </c>
      <c r="DI82" s="79">
        <f>DH82 * $DF$166</f>
        <v>23.994903947146618</v>
      </c>
      <c r="DJ82" s="81">
        <f>DB82</f>
        <v>370.06</v>
      </c>
      <c r="DK82" s="43">
        <f>DI82/DJ82</f>
        <v>6.4840577060872873E-2</v>
      </c>
      <c r="DL82" s="16">
        <f>O82</f>
        <v>0</v>
      </c>
      <c r="DM82" s="53">
        <f>CR82+CT82</f>
        <v>2617</v>
      </c>
      <c r="DN82">
        <f>E82/$E$166</f>
        <v>8.2819803069599674E-3</v>
      </c>
      <c r="DO82">
        <f>MAX(0,K82)</f>
        <v>0.87482869096066196</v>
      </c>
      <c r="DP82">
        <f>DO82/$DO$166</f>
        <v>9.3897807120013766E-3</v>
      </c>
      <c r="DQ82">
        <f>DN82*DP82*BF82</f>
        <v>7.776597894346794E-5</v>
      </c>
      <c r="DR82">
        <f>DQ82/$DQ$166</f>
        <v>2.0987643313738574E-2</v>
      </c>
      <c r="DS82" s="1">
        <f>$DS$168*DR82</f>
        <v>1707.8536059495561</v>
      </c>
      <c r="DT82" s="55">
        <v>1870</v>
      </c>
      <c r="DU82" s="1">
        <f>DS82-DT82</f>
        <v>-162.14639405044386</v>
      </c>
      <c r="DV82">
        <f>DT82/DS82</f>
        <v>1.0949416235007399</v>
      </c>
      <c r="DW82" s="86">
        <f>AR82</f>
        <v>373.91</v>
      </c>
    </row>
    <row r="83" spans="1:127" x14ac:dyDescent="0.2">
      <c r="A83" s="23" t="s">
        <v>230</v>
      </c>
      <c r="B83">
        <v>1</v>
      </c>
      <c r="C83">
        <v>1</v>
      </c>
      <c r="D83">
        <v>0.68437874550539302</v>
      </c>
      <c r="E83">
        <v>0.31562125449460599</v>
      </c>
      <c r="F83">
        <v>0.70083432657926104</v>
      </c>
      <c r="G83">
        <v>0.61847053907229399</v>
      </c>
      <c r="H83">
        <v>0.92561638111157496</v>
      </c>
      <c r="I83">
        <v>0.75661513479458098</v>
      </c>
      <c r="J83">
        <v>0.44723829173211299</v>
      </c>
      <c r="K83">
        <v>0.80841704870269704</v>
      </c>
      <c r="L83">
        <v>4.4629256574209901E-2</v>
      </c>
      <c r="M83">
        <f>HARMEAN(D83,F83, I83)</f>
        <v>0.7126354744511838</v>
      </c>
      <c r="N83">
        <f>MAX(MIN(0.6*TAN(3*(1-M83) - 1.5), 5), -5)</f>
        <v>-0.44477684433902742</v>
      </c>
      <c r="O83" s="73">
        <v>0</v>
      </c>
      <c r="P83">
        <v>166.07</v>
      </c>
      <c r="Q83">
        <v>166.78</v>
      </c>
      <c r="R83">
        <v>167.08</v>
      </c>
      <c r="S83">
        <v>167.61</v>
      </c>
      <c r="T83">
        <v>168.44</v>
      </c>
      <c r="U83">
        <v>169.32</v>
      </c>
      <c r="V83">
        <v>171.77</v>
      </c>
      <c r="W83">
        <v>173.41</v>
      </c>
      <c r="X83">
        <v>172.32</v>
      </c>
      <c r="Y83">
        <v>171.71</v>
      </c>
      <c r="Z83">
        <v>171.26</v>
      </c>
      <c r="AA83">
        <v>170.17</v>
      </c>
      <c r="AB83">
        <v>169.56</v>
      </c>
      <c r="AC83">
        <v>168.69</v>
      </c>
      <c r="AD83">
        <v>169.3</v>
      </c>
      <c r="AE83">
        <v>170.14</v>
      </c>
      <c r="AF83">
        <v>170.48</v>
      </c>
      <c r="AG83">
        <v>170.7</v>
      </c>
      <c r="AH83">
        <v>171.01</v>
      </c>
      <c r="AI83">
        <v>171.27</v>
      </c>
      <c r="AJ83">
        <v>175.92</v>
      </c>
      <c r="AK83">
        <v>178.82</v>
      </c>
      <c r="AL83">
        <v>177.69</v>
      </c>
      <c r="AM83">
        <v>175.83</v>
      </c>
      <c r="AN83">
        <v>175.74</v>
      </c>
      <c r="AO83">
        <v>173.68</v>
      </c>
      <c r="AP83">
        <v>172.62</v>
      </c>
      <c r="AQ83">
        <v>167.75</v>
      </c>
      <c r="AR83">
        <v>169.45</v>
      </c>
      <c r="AS83" s="77">
        <f>0.5 * (D83-MAX($D$3:$D$165))/(MIN($D$3:$D$165)-MAX($D$3:$D$165)) + 0.75</f>
        <v>0.90811623246493001</v>
      </c>
      <c r="AT83" s="17">
        <f>AZ83^N83</f>
        <v>0.78846944101137506</v>
      </c>
      <c r="AU83" s="17">
        <f>(AT83+AV83)/2</f>
        <v>0.75089763472434079</v>
      </c>
      <c r="AV83" s="17">
        <f>BD83^N83</f>
        <v>0.71332582843730641</v>
      </c>
      <c r="AW83" s="17">
        <f>PERCENTILE($K$2:$K$165, 0.05)</f>
        <v>0.10209699944022725</v>
      </c>
      <c r="AX83" s="17">
        <f>PERCENTILE($K$2:$K$165, 0.95)</f>
        <v>0.97531004798855347</v>
      </c>
      <c r="AY83" s="17">
        <f>MIN(MAX(K83,AW83), AX83)</f>
        <v>0.80841704870269704</v>
      </c>
      <c r="AZ83" s="17">
        <f>AY83-$AY$166+1</f>
        <v>1.7063200492624699</v>
      </c>
      <c r="BA83" s="17">
        <f>PERCENTILE($L$2:$L$165, 0.02)</f>
        <v>-1.0926211824473815</v>
      </c>
      <c r="BB83" s="17">
        <f>PERCENTILE($L$2:$L$165, 0.98)</f>
        <v>1.870769289934499</v>
      </c>
      <c r="BC83" s="17">
        <f>MIN(MAX(L83,BA83), BB83)</f>
        <v>4.4629256574209901E-2</v>
      </c>
      <c r="BD83" s="17">
        <f>BC83-$BC$166 + 1</f>
        <v>2.1372504390215914</v>
      </c>
      <c r="BE83" s="1">
        <v>0</v>
      </c>
      <c r="BF83" s="15">
        <v>1</v>
      </c>
      <c r="BG83" s="15">
        <v>1</v>
      </c>
      <c r="BH83" s="16">
        <v>3</v>
      </c>
      <c r="BI83" s="12">
        <f>(AZ83^4)*AV83*BE83</f>
        <v>0</v>
      </c>
      <c r="BJ83" s="12">
        <f>(BD83^4) *AT83*BF83</f>
        <v>16.451538787877595</v>
      </c>
      <c r="BK83" s="12">
        <f>(BD83^4)*AU83*BG83*BH83</f>
        <v>47.002791436839523</v>
      </c>
      <c r="BL83" s="12">
        <f>MIN(BI83, 0.05*BI$166)</f>
        <v>0</v>
      </c>
      <c r="BM83" s="12">
        <f>MIN(BJ83, 0.05*BJ$166)</f>
        <v>16.451538787877595</v>
      </c>
      <c r="BN83" s="12">
        <f>MIN(BK83, 0.05*BK$166)</f>
        <v>47.002791436839523</v>
      </c>
      <c r="BO83" s="9">
        <f>BL83/$BL$166</f>
        <v>0</v>
      </c>
      <c r="BP83" s="9">
        <f>BM83/$BM$166</f>
        <v>3.3234243752603846E-3</v>
      </c>
      <c r="BQ83" s="45">
        <f>BN83/$BN$166</f>
        <v>6.9528071836224004E-3</v>
      </c>
      <c r="BR83" s="85">
        <f>N83</f>
        <v>-0.44477684433902742</v>
      </c>
      <c r="BS83" s="55">
        <v>0</v>
      </c>
      <c r="BT83" s="10">
        <f>$D$172*BO83</f>
        <v>0</v>
      </c>
      <c r="BU83" s="14">
        <f>BT83-BS83</f>
        <v>0</v>
      </c>
      <c r="BV83" s="1">
        <f>IF(BU83&gt;1, 1, 0)</f>
        <v>0</v>
      </c>
      <c r="BW83" s="71">
        <f>IF(N83&lt;=0,P83, IF(N83&lt;=1,Q83, IF(N83&lt;=2,R83, IF(N83&lt;=3,S83, IF(N83&lt;=4,T83, IF(N83&lt;=5, U83, V83))))))</f>
        <v>166.07</v>
      </c>
      <c r="BX83" s="41">
        <f>IF(N83&lt;=0,AD83, IF(N83&lt;=1,AE83, IF(N83&lt;=2,AF83, IF(N83&lt;=3,AG83, IF(N83&lt;=4,AH83, IF(N83&lt;=5, AI83, AJ83))))))</f>
        <v>169.3</v>
      </c>
      <c r="BY83" s="70">
        <f>IF(N83&gt;=0,W83, IF(N83&gt;=-1,X83, IF(N83&gt;=-2,Y83, IF(N83&gt;=-3,Z83, IF(N83&gt;=-4,AA83, IF(N83&gt;=-5, AB83, AC83))))))</f>
        <v>172.32</v>
      </c>
      <c r="BZ83" s="69">
        <f>IF(N83&gt;=0,AK83, IF(N83&gt;=-1,AL83, IF(N83&gt;=-2,AM83, IF(N83&gt;=-3,AN83, IF(N83&gt;=-4,AO83, IF(N83&gt;=-5, AP83, AQ83))))))</f>
        <v>177.69</v>
      </c>
      <c r="CA83" s="54">
        <f>IF(C83&gt;0, IF(BU83 &gt;0, BW83, BY83), IF(BU83&gt;0, BX83, BZ83))</f>
        <v>172.32</v>
      </c>
      <c r="CB83" s="1">
        <f>BU83/CA83</f>
        <v>0</v>
      </c>
      <c r="CC83" s="42" t="e">
        <f>BS83/BT83</f>
        <v>#DIV/0!</v>
      </c>
      <c r="CD83" s="55">
        <v>0</v>
      </c>
      <c r="CE83" s="55">
        <v>0</v>
      </c>
      <c r="CF83" s="55">
        <v>0</v>
      </c>
      <c r="CG83" s="6">
        <f>SUM(CD83:CF83)</f>
        <v>0</v>
      </c>
      <c r="CH83" s="10">
        <f>BP83*$D$171</f>
        <v>422.10674735728134</v>
      </c>
      <c r="CI83" s="1">
        <f>CH83-CG83</f>
        <v>422.10674735728134</v>
      </c>
      <c r="CJ83" s="82">
        <f>IF(CI83&gt;1, 1, 0)</f>
        <v>1</v>
      </c>
      <c r="CK83" s="71">
        <f>IF(N83&lt;=0,Q83, IF(N83&lt;=1,R83, IF(N83&lt;=2,S83, IF(N83&lt;=3,T83, IF(N83&lt;=4,U83,V83)))))</f>
        <v>166.78</v>
      </c>
      <c r="CL83" s="41">
        <f>IF(N83&lt;=0,AE83, IF(N83&lt;=1,AF83, IF(N83&lt;=2,AG83, IF(N83&lt;=3,AH83, IF(N83&lt;=4,AI83,AJ83)))))</f>
        <v>170.14</v>
      </c>
      <c r="CM83" s="70">
        <f>IF(N83&gt;=0,X83, IF(N83&gt;=-1,Y83, IF(N83&gt;=-2,Z83, IF(N83&gt;=-3,AA83, IF(N83&gt;=-4,AB83, AC83)))))</f>
        <v>171.71</v>
      </c>
      <c r="CN83" s="69">
        <f>IF(N83&gt;=0,AL83, IF(N83&gt;=-1,AM83, IF(N83&gt;=-2,AN83, IF(N83&gt;=-3,AO83, IF(N83&gt;=-4,AP83, AQ83)))))</f>
        <v>175.83</v>
      </c>
      <c r="CO83" s="54">
        <f>IF(C83&gt;0, IF(CI83 &gt;0, CK83, CM83), IF(CI83&gt;0, CL83, CN83))</f>
        <v>166.78</v>
      </c>
      <c r="CP83" s="1">
        <f>CI83/CO83</f>
        <v>2.5309194589116282</v>
      </c>
      <c r="CQ83" s="42">
        <f>CG83/CH83</f>
        <v>0</v>
      </c>
      <c r="CR83" s="11">
        <f>BS83+CG83+CT83</f>
        <v>0</v>
      </c>
      <c r="CS83" s="47">
        <f>BT83+CH83+CU83</f>
        <v>467.58119338456135</v>
      </c>
      <c r="CT83" s="55">
        <v>0</v>
      </c>
      <c r="CU83" s="10">
        <f>BQ83*$D$174</f>
        <v>45.474446027280024</v>
      </c>
      <c r="CV83" s="30">
        <f>CU83-CT83</f>
        <v>45.474446027280024</v>
      </c>
      <c r="CW83" s="82">
        <f>IF(CV83&gt;0, 1, 0)</f>
        <v>1</v>
      </c>
      <c r="CX83" s="71">
        <f>IF(N83&lt;=0,R83, IF(N83&lt;=1,S83, IF(N83&lt;=2,T83, IF(N83&lt;=3,U83, V83))))</f>
        <v>167.08</v>
      </c>
      <c r="CY83" s="41">
        <f>IF(N83&lt;=0,AF83, IF(N83&lt;=1,AG83, IF(N83&lt;=2,AH83, IF(N83&lt;=3,AI83, AJ83))))</f>
        <v>170.48</v>
      </c>
      <c r="CZ83" s="70">
        <f>IF(N83&gt;=0,Y83, IF(N83&gt;=-1,Z83, IF(N83&gt;=-2,AA83, IF(N83&gt;=-3,AB83,  AC83))))</f>
        <v>171.26</v>
      </c>
      <c r="DA83" s="69">
        <f>IF(N83&gt;=0,AM83, IF(N83&gt;=-1,AN83, IF(N83&gt;=-2,AO83, IF(N83&gt;=-3,AP83, AQ83))))</f>
        <v>175.74</v>
      </c>
      <c r="DB83" s="54">
        <f>IF(C83&gt;0, IF(CV83 &gt;0, CX83, CZ83), IF(CV83&gt;0, CY83, DA83))</f>
        <v>167.08</v>
      </c>
      <c r="DC83" s="43">
        <f>CV83/DB83</f>
        <v>0.27217169037155864</v>
      </c>
      <c r="DD83" s="44">
        <v>0</v>
      </c>
      <c r="DE83" s="10">
        <f>BQ83*$DD$169</f>
        <v>27.347643362714393</v>
      </c>
      <c r="DF83" s="30">
        <f>DE83-DD83</f>
        <v>27.347643362714393</v>
      </c>
      <c r="DG83" s="34">
        <f>DF83*(DF83&lt;&gt;0)</f>
        <v>27.347643362714393</v>
      </c>
      <c r="DH83" s="21">
        <f>DG83/$DG$166</f>
        <v>6.9528071836223952E-3</v>
      </c>
      <c r="DI83" s="79">
        <f>DH83 * $DF$166</f>
        <v>27.347643362714393</v>
      </c>
      <c r="DJ83" s="81">
        <f>DB83</f>
        <v>167.08</v>
      </c>
      <c r="DK83" s="43">
        <f>DI83/DJ83</f>
        <v>0.16367993394011487</v>
      </c>
      <c r="DL83" s="16">
        <f>O83</f>
        <v>0</v>
      </c>
      <c r="DM83" s="53">
        <f>CR83+CT83</f>
        <v>0</v>
      </c>
      <c r="DN83">
        <f>E83/$E$166</f>
        <v>5.852204331393893E-3</v>
      </c>
      <c r="DO83">
        <f>MAX(0,K83)</f>
        <v>0.80841704870269704</v>
      </c>
      <c r="DP83">
        <f>DO83/$DO$166</f>
        <v>8.6769660044254265E-3</v>
      </c>
      <c r="DQ83">
        <f>DN83*DP83*BF83</f>
        <v>5.0779378034456044E-5</v>
      </c>
      <c r="DR83">
        <f>DQ83/$DQ$166</f>
        <v>1.3704443618659971E-2</v>
      </c>
      <c r="DS83" s="1">
        <f>$DS$168*DR83</f>
        <v>1115.1887375720605</v>
      </c>
      <c r="DT83" s="55">
        <v>508</v>
      </c>
      <c r="DU83" s="1">
        <f>DS83-DT83</f>
        <v>607.18873757206052</v>
      </c>
      <c r="DV83">
        <f>DT83/DS83</f>
        <v>0.45552827327327128</v>
      </c>
      <c r="DW83" s="86">
        <f>AR83</f>
        <v>169.45</v>
      </c>
    </row>
    <row r="84" spans="1:127" x14ac:dyDescent="0.2">
      <c r="A84" s="23" t="s">
        <v>164</v>
      </c>
      <c r="B84">
        <v>1</v>
      </c>
      <c r="C84">
        <v>1</v>
      </c>
      <c r="D84">
        <v>0.56771873751498203</v>
      </c>
      <c r="E84">
        <v>0.43228126248501703</v>
      </c>
      <c r="F84">
        <v>0.67872763419483095</v>
      </c>
      <c r="G84">
        <v>0.12891767655662301</v>
      </c>
      <c r="H84">
        <v>0.41161721688257402</v>
      </c>
      <c r="I84">
        <v>0.23035784169679399</v>
      </c>
      <c r="J84">
        <v>0.395411472915357</v>
      </c>
      <c r="K84">
        <v>0.62103521184440402</v>
      </c>
      <c r="L84">
        <v>1.1977647918094001</v>
      </c>
      <c r="M84">
        <f>HARMEAN(D84,F84, I84)</f>
        <v>0.39599502457972546</v>
      </c>
      <c r="N84">
        <f>MAX(MIN(0.6*TAN(3*(1-M84) - 1.5), 5), -5)</f>
        <v>0.19353037213611163</v>
      </c>
      <c r="O84" s="73">
        <v>0</v>
      </c>
      <c r="P84">
        <v>2.0699999999999998</v>
      </c>
      <c r="Q84">
        <v>2.09</v>
      </c>
      <c r="R84">
        <v>2.11</v>
      </c>
      <c r="S84">
        <v>2.2000000000000002</v>
      </c>
      <c r="T84">
        <v>2.2200000000000002</v>
      </c>
      <c r="U84">
        <v>2.2400000000000002</v>
      </c>
      <c r="V84">
        <v>2.29</v>
      </c>
      <c r="W84">
        <v>2.44</v>
      </c>
      <c r="X84">
        <v>2.38</v>
      </c>
      <c r="Y84">
        <v>2.3199999999999998</v>
      </c>
      <c r="Z84">
        <v>2.2799999999999998</v>
      </c>
      <c r="AA84">
        <v>2.25</v>
      </c>
      <c r="AB84">
        <v>2.2000000000000002</v>
      </c>
      <c r="AC84">
        <v>2.19</v>
      </c>
      <c r="AD84">
        <v>2.17</v>
      </c>
      <c r="AE84">
        <v>2.2000000000000002</v>
      </c>
      <c r="AF84">
        <v>2.2200000000000002</v>
      </c>
      <c r="AG84">
        <v>2.25</v>
      </c>
      <c r="AH84">
        <v>2.25</v>
      </c>
      <c r="AI84">
        <v>2.2599999999999998</v>
      </c>
      <c r="AJ84">
        <v>2.37</v>
      </c>
      <c r="AK84">
        <v>2.4700000000000002</v>
      </c>
      <c r="AL84">
        <v>2.41</v>
      </c>
      <c r="AM84">
        <v>2.38</v>
      </c>
      <c r="AN84">
        <v>2.34</v>
      </c>
      <c r="AO84">
        <v>2.2799999999999998</v>
      </c>
      <c r="AP84">
        <v>2.27</v>
      </c>
      <c r="AQ84">
        <v>2.2400000000000002</v>
      </c>
      <c r="AR84">
        <v>2.25</v>
      </c>
      <c r="AS84" s="77">
        <f>0.5 * (D84-MAX($D$3:$D$165))/(MIN($D$3:$D$165)-MAX($D$3:$D$165)) + 0.75</f>
        <v>0.96663326653306603</v>
      </c>
      <c r="AT84" s="17">
        <f>AZ84^N84</f>
        <v>1.0842602205981098</v>
      </c>
      <c r="AU84" s="17">
        <f>(AT84+AV84)/2</f>
        <v>1.171742084178212</v>
      </c>
      <c r="AV84" s="17">
        <f>BD84^N84</f>
        <v>1.2592239477583143</v>
      </c>
      <c r="AW84" s="17">
        <f>PERCENTILE($K$2:$K$165, 0.05)</f>
        <v>0.10209699944022725</v>
      </c>
      <c r="AX84" s="17">
        <f>PERCENTILE($K$2:$K$165, 0.95)</f>
        <v>0.97531004798855347</v>
      </c>
      <c r="AY84" s="17">
        <f>MIN(MAX(K84,AW84), AX84)</f>
        <v>0.62103521184440402</v>
      </c>
      <c r="AZ84" s="17">
        <f>AY84-$AY$166+1</f>
        <v>1.5189382124041768</v>
      </c>
      <c r="BA84" s="17">
        <f>PERCENTILE($L$2:$L$165, 0.02)</f>
        <v>-1.0926211824473815</v>
      </c>
      <c r="BB84" s="17">
        <f>PERCENTILE($L$2:$L$165, 0.98)</f>
        <v>1.870769289934499</v>
      </c>
      <c r="BC84" s="17">
        <f>MIN(MAX(L84,BA84), BB84)</f>
        <v>1.1977647918094001</v>
      </c>
      <c r="BD84" s="17">
        <f>BC84-$BC$166 + 1</f>
        <v>3.2903859742567816</v>
      </c>
      <c r="BE84" s="1">
        <v>0</v>
      </c>
      <c r="BF84" s="49">
        <v>0</v>
      </c>
      <c r="BG84" s="49">
        <v>0</v>
      </c>
      <c r="BH84" s="16">
        <v>1</v>
      </c>
      <c r="BI84" s="12">
        <f>(AZ84^4)*AV84*BE84</f>
        <v>0</v>
      </c>
      <c r="BJ84" s="12">
        <f>(BD84^4) *AT84*BF84</f>
        <v>0</v>
      </c>
      <c r="BK84" s="12">
        <f>(BD84^4)*AU84*BG84*BH84</f>
        <v>0</v>
      </c>
      <c r="BL84" s="12">
        <f>MIN(BI84, 0.05*BI$166)</f>
        <v>0</v>
      </c>
      <c r="BM84" s="12">
        <f>MIN(BJ84, 0.05*BJ$166)</f>
        <v>0</v>
      </c>
      <c r="BN84" s="12">
        <f>MIN(BK84, 0.05*BK$166)</f>
        <v>0</v>
      </c>
      <c r="BO84" s="9">
        <f>BL84/$BL$166</f>
        <v>0</v>
      </c>
      <c r="BP84" s="9">
        <f>BM84/$BM$166</f>
        <v>0</v>
      </c>
      <c r="BQ84" s="45">
        <f>BN84/$BN$166</f>
        <v>0</v>
      </c>
      <c r="BR84" s="85">
        <f>N84</f>
        <v>0.19353037213611163</v>
      </c>
      <c r="BS84" s="55">
        <v>0</v>
      </c>
      <c r="BT84" s="10">
        <f>$D$172*BO84</f>
        <v>0</v>
      </c>
      <c r="BU84" s="14">
        <f>BT84-BS84</f>
        <v>0</v>
      </c>
      <c r="BV84" s="1">
        <f>IF(BU84&gt;1, 1, 0)</f>
        <v>0</v>
      </c>
      <c r="BW84" s="71">
        <f>IF(N84&lt;=0,P84, IF(N84&lt;=1,Q84, IF(N84&lt;=2,R84, IF(N84&lt;=3,S84, IF(N84&lt;=4,T84, IF(N84&lt;=5, U84, V84))))))</f>
        <v>2.09</v>
      </c>
      <c r="BX84" s="41">
        <f>IF(N84&lt;=0,AD84, IF(N84&lt;=1,AE84, IF(N84&lt;=2,AF84, IF(N84&lt;=3,AG84, IF(N84&lt;=4,AH84, IF(N84&lt;=5, AI84, AJ84))))))</f>
        <v>2.2000000000000002</v>
      </c>
      <c r="BY84" s="70">
        <f>IF(N84&gt;=0,W84, IF(N84&gt;=-1,X84, IF(N84&gt;=-2,Y84, IF(N84&gt;=-3,Z84, IF(N84&gt;=-4,AA84, IF(N84&gt;=-5, AB84, AC84))))))</f>
        <v>2.44</v>
      </c>
      <c r="BZ84" s="69">
        <f>IF(N84&gt;=0,AK84, IF(N84&gt;=-1,AL84, IF(N84&gt;=-2,AM84, IF(N84&gt;=-3,AN84, IF(N84&gt;=-4,AO84, IF(N84&gt;=-5, AP84, AQ84))))))</f>
        <v>2.4700000000000002</v>
      </c>
      <c r="CA84" s="54">
        <f>IF(C84&gt;0, IF(BU84 &gt;0, BW84, BY84), IF(BU84&gt;0, BX84, BZ84))</f>
        <v>2.44</v>
      </c>
      <c r="CB84" s="1">
        <f>BU84/CA84</f>
        <v>0</v>
      </c>
      <c r="CC84" s="42" t="e">
        <f>BS84/BT84</f>
        <v>#DIV/0!</v>
      </c>
      <c r="CD84" s="55">
        <v>2</v>
      </c>
      <c r="CE84" s="55">
        <v>3164</v>
      </c>
      <c r="CF84" s="55">
        <v>0</v>
      </c>
      <c r="CG84" s="6">
        <f>SUM(CD84:CF84)</f>
        <v>3166</v>
      </c>
      <c r="CH84" s="10">
        <f>BP84*$D$171</f>
        <v>0</v>
      </c>
      <c r="CI84" s="1">
        <f>CH84-CG84</f>
        <v>-3166</v>
      </c>
      <c r="CJ84" s="82">
        <f>IF(CI84&gt;1, 1, 0)</f>
        <v>0</v>
      </c>
      <c r="CK84" s="71">
        <f>IF(N84&lt;=0,Q84, IF(N84&lt;=1,R84, IF(N84&lt;=2,S84, IF(N84&lt;=3,T84, IF(N84&lt;=4,U84,V84)))))</f>
        <v>2.11</v>
      </c>
      <c r="CL84" s="41">
        <f>IF(N84&lt;=0,AE84, IF(N84&lt;=1,AF84, IF(N84&lt;=2,AG84, IF(N84&lt;=3,AH84, IF(N84&lt;=4,AI84,AJ84)))))</f>
        <v>2.2200000000000002</v>
      </c>
      <c r="CM84" s="70">
        <f>IF(N84&gt;=0,X84, IF(N84&gt;=-1,Y84, IF(N84&gt;=-2,Z84, IF(N84&gt;=-3,AA84, IF(N84&gt;=-4,AB84, AC84)))))</f>
        <v>2.38</v>
      </c>
      <c r="CN84" s="69">
        <f>IF(N84&gt;=0,AL84, IF(N84&gt;=-1,AM84, IF(N84&gt;=-2,AN84, IF(N84&gt;=-3,AO84, IF(N84&gt;=-4,AP84, AQ84)))))</f>
        <v>2.41</v>
      </c>
      <c r="CO84" s="54">
        <f>IF(C84&gt;0, IF(CI84 &gt;0, CK84, CM84), IF(CI84&gt;0, CL84, CN84))</f>
        <v>2.38</v>
      </c>
      <c r="CP84" s="1">
        <f>CI84/CO84</f>
        <v>-1330.2521008403362</v>
      </c>
      <c r="CQ84" s="42" t="e">
        <f>CG84/CH84</f>
        <v>#DIV/0!</v>
      </c>
      <c r="CR84" s="11">
        <f>BS84+CG84+CT84</f>
        <v>3173</v>
      </c>
      <c r="CS84" s="47">
        <f>BT84+CH84+CU84</f>
        <v>0</v>
      </c>
      <c r="CT84" s="55">
        <v>7</v>
      </c>
      <c r="CU84" s="10">
        <f>BQ84*$D$174</f>
        <v>0</v>
      </c>
      <c r="CV84" s="30">
        <f>CU84-CT84</f>
        <v>-7</v>
      </c>
      <c r="CW84" s="82">
        <f>IF(CV84&gt;0, 1, 0)</f>
        <v>0</v>
      </c>
      <c r="CX84" s="71">
        <f>IF(N84&lt;=0,R84, IF(N84&lt;=1,S84, IF(N84&lt;=2,T84, IF(N84&lt;=3,U84, V84))))</f>
        <v>2.2000000000000002</v>
      </c>
      <c r="CY84" s="41">
        <f>IF(N84&lt;=0,AF84, IF(N84&lt;=1,AG84, IF(N84&lt;=2,AH84, IF(N84&lt;=3,AI84, AJ84))))</f>
        <v>2.25</v>
      </c>
      <c r="CZ84" s="70">
        <f>IF(N84&gt;=0,Y84, IF(N84&gt;=-1,Z84, IF(N84&gt;=-2,AA84, IF(N84&gt;=-3,AB84,  AC84))))</f>
        <v>2.3199999999999998</v>
      </c>
      <c r="DA84" s="69">
        <f>IF(N84&gt;=0,AM84, IF(N84&gt;=-1,AN84, IF(N84&gt;=-2,AO84, IF(N84&gt;=-3,AP84, AQ84))))</f>
        <v>2.38</v>
      </c>
      <c r="DB84" s="54">
        <f>IF(C84&gt;0, IF(CV84 &gt;0, CX84, CZ84), IF(CV84&gt;0, CY84, DA84))</f>
        <v>2.3199999999999998</v>
      </c>
      <c r="DC84" s="43">
        <f>CV84/DB84</f>
        <v>-3.0172413793103452</v>
      </c>
      <c r="DD84" s="44">
        <v>0</v>
      </c>
      <c r="DE84" s="10">
        <f>BQ84*$DD$169</f>
        <v>0</v>
      </c>
      <c r="DF84" s="30">
        <f>DE84-DD84</f>
        <v>0</v>
      </c>
      <c r="DG84" s="34">
        <f>DF84*(DF84&lt;&gt;0)</f>
        <v>0</v>
      </c>
      <c r="DH84" s="21">
        <f>DG84/$DG$166</f>
        <v>0</v>
      </c>
      <c r="DI84" s="79">
        <f>DH84 * $DF$166</f>
        <v>0</v>
      </c>
      <c r="DJ84" s="81">
        <f>DB84</f>
        <v>2.3199999999999998</v>
      </c>
      <c r="DK84" s="43">
        <f>DI84/DJ84</f>
        <v>0</v>
      </c>
      <c r="DL84" s="16">
        <f>O84</f>
        <v>0</v>
      </c>
      <c r="DM84" s="53">
        <f>CR84+CT84</f>
        <v>3180</v>
      </c>
      <c r="DN84">
        <f>E84/$E$166</f>
        <v>8.015297577934415E-3</v>
      </c>
      <c r="DO84">
        <f>MAX(0,K84)</f>
        <v>0.62103521184440402</v>
      </c>
      <c r="DP84">
        <f>DO84/$DO$166</f>
        <v>6.6657444067669365E-3</v>
      </c>
      <c r="DQ84">
        <f>DN84*DP84*BF84</f>
        <v>0</v>
      </c>
      <c r="DR84">
        <f>DQ84/$DQ$166</f>
        <v>0</v>
      </c>
      <c r="DS84" s="1">
        <f>$DS$168*DR84</f>
        <v>0</v>
      </c>
      <c r="DT84" s="55">
        <v>0</v>
      </c>
      <c r="DU84" s="1">
        <f>DS84-DT84</f>
        <v>0</v>
      </c>
      <c r="DV84" t="e">
        <f>DT84/DS84</f>
        <v>#DIV/0!</v>
      </c>
      <c r="DW84" s="86">
        <f>AR84</f>
        <v>2.25</v>
      </c>
    </row>
    <row r="85" spans="1:127" x14ac:dyDescent="0.2">
      <c r="A85" s="23" t="s">
        <v>119</v>
      </c>
      <c r="B85">
        <v>1</v>
      </c>
      <c r="C85">
        <v>1</v>
      </c>
      <c r="D85">
        <v>0.60470409711684303</v>
      </c>
      <c r="E85">
        <v>0.39529590288315603</v>
      </c>
      <c r="F85">
        <v>0.69294294294294201</v>
      </c>
      <c r="G85">
        <v>0.12748344370860901</v>
      </c>
      <c r="H85">
        <v>0.568708609271523</v>
      </c>
      <c r="I85">
        <v>0.269259970988388</v>
      </c>
      <c r="J85">
        <v>0.268110826816298</v>
      </c>
      <c r="K85">
        <v>0.87715368616661404</v>
      </c>
      <c r="L85">
        <v>0.64688540495504698</v>
      </c>
      <c r="M85">
        <f>HARMEAN(D85,F85, I85)</f>
        <v>0.4404830638908942</v>
      </c>
      <c r="N85">
        <f>MAX(MIN(0.6*TAN(3*(1-M85) - 1.5), 5), -5)</f>
        <v>0.10828364644934309</v>
      </c>
      <c r="O85" s="73">
        <v>0</v>
      </c>
      <c r="P85">
        <v>210.12</v>
      </c>
      <c r="Q85">
        <v>212.47</v>
      </c>
      <c r="R85">
        <v>214.24</v>
      </c>
      <c r="S85">
        <v>216.92</v>
      </c>
      <c r="T85">
        <v>218.71</v>
      </c>
      <c r="U85">
        <v>220.81</v>
      </c>
      <c r="V85">
        <v>225.55</v>
      </c>
      <c r="W85">
        <v>231.79</v>
      </c>
      <c r="X85">
        <v>227.52</v>
      </c>
      <c r="Y85">
        <v>225.93</v>
      </c>
      <c r="Z85">
        <v>223.48</v>
      </c>
      <c r="AA85">
        <v>221.4</v>
      </c>
      <c r="AB85">
        <v>219.95</v>
      </c>
      <c r="AC85">
        <v>215.59</v>
      </c>
      <c r="AD85">
        <v>215.02</v>
      </c>
      <c r="AE85">
        <v>215.27</v>
      </c>
      <c r="AF85">
        <v>217.78</v>
      </c>
      <c r="AG85">
        <v>219.61</v>
      </c>
      <c r="AH85">
        <v>220.04</v>
      </c>
      <c r="AI85">
        <v>222.14</v>
      </c>
      <c r="AJ85">
        <v>237.06</v>
      </c>
      <c r="AK85">
        <v>233.75</v>
      </c>
      <c r="AL85">
        <v>230.84</v>
      </c>
      <c r="AM85">
        <v>228.2</v>
      </c>
      <c r="AN85">
        <v>224.88</v>
      </c>
      <c r="AO85">
        <v>224.15</v>
      </c>
      <c r="AP85">
        <v>222.36</v>
      </c>
      <c r="AQ85">
        <v>219.47</v>
      </c>
      <c r="AR85">
        <v>221.98</v>
      </c>
      <c r="AS85" s="77">
        <f>0.5 * (D85-MAX($D$3:$D$165))/(MIN($D$3:$D$165)-MAX($D$3:$D$165)) + 0.75</f>
        <v>0.94808129156644116</v>
      </c>
      <c r="AT85" s="17">
        <f>AZ85^N85</f>
        <v>1.0641077560131349</v>
      </c>
      <c r="AU85" s="17">
        <f>(AT85+AV85)/2</f>
        <v>1.089705233575067</v>
      </c>
      <c r="AV85" s="17">
        <f>BD85^N85</f>
        <v>1.1153027111369991</v>
      </c>
      <c r="AW85" s="17">
        <f>PERCENTILE($K$2:$K$165, 0.05)</f>
        <v>0.10209699944022725</v>
      </c>
      <c r="AX85" s="17">
        <f>PERCENTILE($K$2:$K$165, 0.95)</f>
        <v>0.97531004798855347</v>
      </c>
      <c r="AY85" s="17">
        <f>MIN(MAX(K85,AW85), AX85)</f>
        <v>0.87715368616661404</v>
      </c>
      <c r="AZ85" s="17">
        <f>AY85-$AY$166+1</f>
        <v>1.7750566867263868</v>
      </c>
      <c r="BA85" s="17">
        <f>PERCENTILE($L$2:$L$165, 0.02)</f>
        <v>-1.0926211824473815</v>
      </c>
      <c r="BB85" s="17">
        <f>PERCENTILE($L$2:$L$165, 0.98)</f>
        <v>1.870769289934499</v>
      </c>
      <c r="BC85" s="17">
        <f>MIN(MAX(L85,BA85), BB85)</f>
        <v>0.64688540495504698</v>
      </c>
      <c r="BD85" s="17">
        <f>BC85-$BC$166 + 1</f>
        <v>2.7395065874024285</v>
      </c>
      <c r="BE85" s="1">
        <v>1</v>
      </c>
      <c r="BF85" s="15">
        <v>1</v>
      </c>
      <c r="BG85" s="15">
        <v>1</v>
      </c>
      <c r="BH85" s="16">
        <v>1</v>
      </c>
      <c r="BI85" s="12">
        <f>(AZ85^4)*AV85*BE85</f>
        <v>11.072397418904577</v>
      </c>
      <c r="BJ85" s="12">
        <f>(BD85^4) *AT85*BF85</f>
        <v>59.934240326037148</v>
      </c>
      <c r="BK85" s="12">
        <f>(BD85^4)*AU85*BG85*BH85</f>
        <v>61.375979062803054</v>
      </c>
      <c r="BL85" s="12">
        <f>MIN(BI85, 0.05*BI$166)</f>
        <v>11.072397418904577</v>
      </c>
      <c r="BM85" s="12">
        <f>MIN(BJ85, 0.05*BJ$166)</f>
        <v>59.934240326037148</v>
      </c>
      <c r="BN85" s="12">
        <f>MIN(BK85, 0.05*BK$166)</f>
        <v>61.375979062803054</v>
      </c>
      <c r="BO85" s="9">
        <f>BL85/$BL$166</f>
        <v>2.7088821051899858E-2</v>
      </c>
      <c r="BP85" s="9">
        <f>BM85/$BM$166</f>
        <v>1.2107494489150017E-2</v>
      </c>
      <c r="BQ85" s="45">
        <f>BN85/$BN$166</f>
        <v>9.0789362734582501E-3</v>
      </c>
      <c r="BR85" s="85">
        <f>N85</f>
        <v>0.10828364644934309</v>
      </c>
      <c r="BS85" s="55">
        <v>3108</v>
      </c>
      <c r="BT85" s="10">
        <f>$D$172*BO85</f>
        <v>2481.8963135286645</v>
      </c>
      <c r="BU85" s="14">
        <f>BT85-BS85</f>
        <v>-626.10368647133555</v>
      </c>
      <c r="BV85" s="1">
        <f>IF(BU85&gt;1, 1, 0)</f>
        <v>0</v>
      </c>
      <c r="BW85" s="71">
        <f>IF(N85&lt;=0,P85, IF(N85&lt;=1,Q85, IF(N85&lt;=2,R85, IF(N85&lt;=3,S85, IF(N85&lt;=4,T85, IF(N85&lt;=5, U85, V85))))))</f>
        <v>212.47</v>
      </c>
      <c r="BX85" s="41">
        <f>IF(N85&lt;=0,AD85, IF(N85&lt;=1,AE85, IF(N85&lt;=2,AF85, IF(N85&lt;=3,AG85, IF(N85&lt;=4,AH85, IF(N85&lt;=5, AI85, AJ85))))))</f>
        <v>215.27</v>
      </c>
      <c r="BY85" s="70">
        <f>IF(N85&gt;=0,W85, IF(N85&gt;=-1,X85, IF(N85&gt;=-2,Y85, IF(N85&gt;=-3,Z85, IF(N85&gt;=-4,AA85, IF(N85&gt;=-5, AB85, AC85))))))</f>
        <v>231.79</v>
      </c>
      <c r="BZ85" s="69">
        <f>IF(N85&gt;=0,AK85, IF(N85&gt;=-1,AL85, IF(N85&gt;=-2,AM85, IF(N85&gt;=-3,AN85, IF(N85&gt;=-4,AO85, IF(N85&gt;=-5, AP85, AQ85))))))</f>
        <v>233.75</v>
      </c>
      <c r="CA85" s="54">
        <f>IF(C85&gt;0, IF(BU85 &gt;0, BW85, BY85), IF(BU85&gt;0, BX85, BZ85))</f>
        <v>231.79</v>
      </c>
      <c r="CB85" s="1">
        <f>BU85/CA85</f>
        <v>-2.7011678091002009</v>
      </c>
      <c r="CC85" s="42">
        <f>BS85/BT85</f>
        <v>1.2522682688468825</v>
      </c>
      <c r="CD85" s="55">
        <v>222</v>
      </c>
      <c r="CE85" s="55">
        <v>1110</v>
      </c>
      <c r="CF85" s="55">
        <v>0</v>
      </c>
      <c r="CG85" s="6">
        <f>SUM(CD85:CF85)</f>
        <v>1332</v>
      </c>
      <c r="CH85" s="10">
        <f>BP85*$D$171</f>
        <v>1537.7678383492362</v>
      </c>
      <c r="CI85" s="1">
        <f>CH85-CG85</f>
        <v>205.76783834923617</v>
      </c>
      <c r="CJ85" s="82">
        <f>IF(CI85&gt;1, 1, 0)</f>
        <v>1</v>
      </c>
      <c r="CK85" s="71">
        <f>IF(N85&lt;=0,Q85, IF(N85&lt;=1,R85, IF(N85&lt;=2,S85, IF(N85&lt;=3,T85, IF(N85&lt;=4,U85,V85)))))</f>
        <v>214.24</v>
      </c>
      <c r="CL85" s="41">
        <f>IF(N85&lt;=0,AE85, IF(N85&lt;=1,AF85, IF(N85&lt;=2,AG85, IF(N85&lt;=3,AH85, IF(N85&lt;=4,AI85,AJ85)))))</f>
        <v>217.78</v>
      </c>
      <c r="CM85" s="70">
        <f>IF(N85&gt;=0,X85, IF(N85&gt;=-1,Y85, IF(N85&gt;=-2,Z85, IF(N85&gt;=-3,AA85, IF(N85&gt;=-4,AB85, AC85)))))</f>
        <v>227.52</v>
      </c>
      <c r="CN85" s="69">
        <f>IF(N85&gt;=0,AL85, IF(N85&gt;=-1,AM85, IF(N85&gt;=-2,AN85, IF(N85&gt;=-3,AO85, IF(N85&gt;=-4,AP85, AQ85)))))</f>
        <v>230.84</v>
      </c>
      <c r="CO85" s="54">
        <f>IF(C85&gt;0, IF(CI85 &gt;0, CK85, CM85), IF(CI85&gt;0, CL85, CN85))</f>
        <v>214.24</v>
      </c>
      <c r="CP85" s="1">
        <f>CI85/CO85</f>
        <v>0.96045480932242422</v>
      </c>
      <c r="CQ85" s="42">
        <f>CG85/CH85</f>
        <v>0.86619056972206943</v>
      </c>
      <c r="CR85" s="11">
        <f>BS85+CG85+CT85</f>
        <v>4662</v>
      </c>
      <c r="CS85" s="47">
        <f>BT85+CH85+CU85</f>
        <v>4079.0444261540229</v>
      </c>
      <c r="CT85" s="55">
        <v>222</v>
      </c>
      <c r="CU85" s="10">
        <f>BQ85*$D$174</f>
        <v>59.380274276122364</v>
      </c>
      <c r="CV85" s="30">
        <f>CU85-CT85</f>
        <v>-162.61972572387765</v>
      </c>
      <c r="CW85" s="82">
        <f>IF(CV85&gt;0, 1, 0)</f>
        <v>0</v>
      </c>
      <c r="CX85" s="71">
        <f>IF(N85&lt;=0,R85, IF(N85&lt;=1,S85, IF(N85&lt;=2,T85, IF(N85&lt;=3,U85, V85))))</f>
        <v>216.92</v>
      </c>
      <c r="CY85" s="41">
        <f>IF(N85&lt;=0,AF85, IF(N85&lt;=1,AG85, IF(N85&lt;=2,AH85, IF(N85&lt;=3,AI85, AJ85))))</f>
        <v>219.61</v>
      </c>
      <c r="CZ85" s="70">
        <f>IF(N85&gt;=0,Y85, IF(N85&gt;=-1,Z85, IF(N85&gt;=-2,AA85, IF(N85&gt;=-3,AB85,  AC85))))</f>
        <v>225.93</v>
      </c>
      <c r="DA85" s="69">
        <f>IF(N85&gt;=0,AM85, IF(N85&gt;=-1,AN85, IF(N85&gt;=-2,AO85, IF(N85&gt;=-3,AP85, AQ85))))</f>
        <v>228.2</v>
      </c>
      <c r="DB85" s="54">
        <f>IF(C85&gt;0, IF(CV85 &gt;0, CX85, CZ85), IF(CV85&gt;0, CY85, DA85))</f>
        <v>225.93</v>
      </c>
      <c r="DC85" s="43">
        <f>CV85/DB85</f>
        <v>-0.71977924898808321</v>
      </c>
      <c r="DD85" s="44">
        <v>0</v>
      </c>
      <c r="DE85" s="10">
        <f>BQ85*$DD$169</f>
        <v>35.710397938863899</v>
      </c>
      <c r="DF85" s="30">
        <f>DE85-DD85</f>
        <v>35.710397938863899</v>
      </c>
      <c r="DG85" s="34">
        <f>DF85*(DF85&lt;&gt;0)</f>
        <v>35.710397938863899</v>
      </c>
      <c r="DH85" s="21">
        <f>DG85/$DG$166</f>
        <v>9.0789362734582432E-3</v>
      </c>
      <c r="DI85" s="79">
        <f>DH85 * $DF$166</f>
        <v>35.710397938863899</v>
      </c>
      <c r="DJ85" s="81">
        <f>DB85</f>
        <v>225.93</v>
      </c>
      <c r="DK85" s="43">
        <f>DI85/DJ85</f>
        <v>0.15805956685196254</v>
      </c>
      <c r="DL85" s="16">
        <f>O85</f>
        <v>0</v>
      </c>
      <c r="DM85" s="53">
        <f>CR85+CT85</f>
        <v>4884</v>
      </c>
      <c r="DN85">
        <f>E85/$E$166</f>
        <v>7.3295203098389591E-3</v>
      </c>
      <c r="DO85">
        <f>MAX(0,K85)</f>
        <v>0.87715368616661404</v>
      </c>
      <c r="DP85">
        <f>DO85/$DO$166</f>
        <v>9.4147355350037761E-3</v>
      </c>
      <c r="DQ85">
        <f>DN85*DP85*BF85</f>
        <v>6.9005495315572731E-5</v>
      </c>
      <c r="DR85">
        <f>DQ85/$DQ$166</f>
        <v>1.862334586469894E-2</v>
      </c>
      <c r="DS85" s="1">
        <f>$DS$168*DR85</f>
        <v>1515.4606886734907</v>
      </c>
      <c r="DT85" s="55">
        <v>888</v>
      </c>
      <c r="DU85" s="1">
        <f>DS85-DT85</f>
        <v>627.46068867349072</v>
      </c>
      <c r="DV85">
        <f>DT85/DS85</f>
        <v>0.58596043212264515</v>
      </c>
      <c r="DW85" s="86">
        <f>AR85</f>
        <v>221.98</v>
      </c>
    </row>
    <row r="86" spans="1:127" x14ac:dyDescent="0.2">
      <c r="A86" s="23" t="s">
        <v>104</v>
      </c>
      <c r="B86">
        <v>1</v>
      </c>
      <c r="C86">
        <v>1</v>
      </c>
      <c r="D86">
        <v>0.83100279664402699</v>
      </c>
      <c r="E86">
        <v>0.16899720335597199</v>
      </c>
      <c r="F86">
        <v>0.87087802940007897</v>
      </c>
      <c r="G86">
        <v>0.76932720434600899</v>
      </c>
      <c r="H86">
        <v>0.76640200585039697</v>
      </c>
      <c r="I86">
        <v>0.76786321214527498</v>
      </c>
      <c r="J86">
        <v>0.69731871201597895</v>
      </c>
      <c r="K86">
        <v>0.78311116543506099</v>
      </c>
      <c r="L86">
        <v>0.22117744134535899</v>
      </c>
      <c r="M86">
        <f>HARMEAN(D86,F86, I86)</f>
        <v>0.82102994966579879</v>
      </c>
      <c r="N86">
        <f>MAX(MIN(0.6*TAN(3*(1-M86) - 1.5), 5), -5)</f>
        <v>-0.86267576291166415</v>
      </c>
      <c r="O86" s="73">
        <v>0</v>
      </c>
      <c r="P86">
        <v>1153.3399999999999</v>
      </c>
      <c r="Q86">
        <v>1161.8900000000001</v>
      </c>
      <c r="R86">
        <v>1166.6300000000001</v>
      </c>
      <c r="S86">
        <v>1174.3800000000001</v>
      </c>
      <c r="T86">
        <v>1181.27</v>
      </c>
      <c r="U86">
        <v>1184.6099999999999</v>
      </c>
      <c r="V86">
        <v>1204.4100000000001</v>
      </c>
      <c r="W86">
        <v>1224.17</v>
      </c>
      <c r="X86">
        <v>1215.25</v>
      </c>
      <c r="Y86">
        <v>1211.31</v>
      </c>
      <c r="Z86">
        <v>1205.94</v>
      </c>
      <c r="AA86">
        <v>1192.8800000000001</v>
      </c>
      <c r="AB86">
        <v>1179.8900000000001</v>
      </c>
      <c r="AC86">
        <v>1167.8499999999999</v>
      </c>
      <c r="AD86">
        <v>1150.3800000000001</v>
      </c>
      <c r="AE86">
        <v>1160.33</v>
      </c>
      <c r="AF86">
        <v>1165.9100000000001</v>
      </c>
      <c r="AG86">
        <v>1172.97</v>
      </c>
      <c r="AH86">
        <v>1174.97</v>
      </c>
      <c r="AI86">
        <v>1184.24</v>
      </c>
      <c r="AJ86">
        <v>1194.74</v>
      </c>
      <c r="AK86">
        <v>1223.99</v>
      </c>
      <c r="AL86">
        <v>1219.43</v>
      </c>
      <c r="AM86">
        <v>1217.8699999999999</v>
      </c>
      <c r="AN86">
        <v>1207.8599999999999</v>
      </c>
      <c r="AO86">
        <v>1200.1400000000001</v>
      </c>
      <c r="AP86">
        <v>1188.8599999999999</v>
      </c>
      <c r="AQ86">
        <v>1174.94</v>
      </c>
      <c r="AR86">
        <v>1187.25</v>
      </c>
      <c r="AS86" s="77">
        <f>0.5 * (D86-MAX($D$3:$D$165))/(MIN($D$3:$D$165)-MAX($D$3:$D$165)) + 0.75</f>
        <v>0.83456913827655299</v>
      </c>
      <c r="AT86" s="17">
        <f>AZ86^N86</f>
        <v>0.63885903842426384</v>
      </c>
      <c r="AU86" s="17">
        <f>(AT86+AV86)/2</f>
        <v>0.56190910153213569</v>
      </c>
      <c r="AV86" s="17">
        <f>BD86^N86</f>
        <v>0.48495916464000755</v>
      </c>
      <c r="AW86" s="17">
        <f>PERCENTILE($K$2:$K$165, 0.05)</f>
        <v>0.10209699944022725</v>
      </c>
      <c r="AX86" s="17">
        <f>PERCENTILE($K$2:$K$165, 0.95)</f>
        <v>0.97531004798855347</v>
      </c>
      <c r="AY86" s="17">
        <f>MIN(MAX(K86,AW86), AX86)</f>
        <v>0.78311116543506099</v>
      </c>
      <c r="AZ86" s="17">
        <f>AY86-$AY$166+1</f>
        <v>1.6810141659948337</v>
      </c>
      <c r="BA86" s="17">
        <f>PERCENTILE($L$2:$L$165, 0.02)</f>
        <v>-1.0926211824473815</v>
      </c>
      <c r="BB86" s="17">
        <f>PERCENTILE($L$2:$L$165, 0.98)</f>
        <v>1.870769289934499</v>
      </c>
      <c r="BC86" s="17">
        <f>MIN(MAX(L86,BA86), BB86)</f>
        <v>0.22117744134535899</v>
      </c>
      <c r="BD86" s="17">
        <f>BC86-$BC$166 + 1</f>
        <v>2.3137986237927404</v>
      </c>
      <c r="BE86" s="1">
        <v>1</v>
      </c>
      <c r="BF86" s="15">
        <v>1</v>
      </c>
      <c r="BG86" s="15">
        <v>1</v>
      </c>
      <c r="BH86" s="16">
        <v>1</v>
      </c>
      <c r="BI86" s="12">
        <f>(AZ86^4)*AV86*BE86</f>
        <v>3.8724932019933669</v>
      </c>
      <c r="BJ86" s="12">
        <f>(BD86^4) *AT86*BF86</f>
        <v>18.310798233599904</v>
      </c>
      <c r="BK86" s="12">
        <f>(BD86^4)*AU86*BG86*BH86</f>
        <v>16.105280766092022</v>
      </c>
      <c r="BL86" s="12">
        <f>MIN(BI86, 0.05*BI$166)</f>
        <v>3.8724932019933669</v>
      </c>
      <c r="BM86" s="12">
        <f>MIN(BJ86, 0.05*BJ$166)</f>
        <v>18.310798233599904</v>
      </c>
      <c r="BN86" s="12">
        <f>MIN(BK86, 0.05*BK$166)</f>
        <v>16.105280766092022</v>
      </c>
      <c r="BO86" s="9">
        <f>BL86/$BL$166</f>
        <v>9.4741248353669705E-3</v>
      </c>
      <c r="BP86" s="9">
        <f>BM86/$BM$166</f>
        <v>3.6990189163862114E-3</v>
      </c>
      <c r="BQ86" s="45">
        <f>BN86/$BN$166</f>
        <v>2.3823459922632552E-3</v>
      </c>
      <c r="BR86" s="85">
        <f>N86</f>
        <v>-0.86267576291166415</v>
      </c>
      <c r="BS86" s="55">
        <v>0</v>
      </c>
      <c r="BT86" s="10">
        <f>$D$172*BO86</f>
        <v>868.02579771770922</v>
      </c>
      <c r="BU86" s="14">
        <f>BT86-BS86</f>
        <v>868.02579771770922</v>
      </c>
      <c r="BV86" s="1">
        <f>IF(BU86&gt;1, 1, 0)</f>
        <v>1</v>
      </c>
      <c r="BW86" s="71">
        <f>IF(N86&lt;=0,P86, IF(N86&lt;=1,Q86, IF(N86&lt;=2,R86, IF(N86&lt;=3,S86, IF(N86&lt;=4,T86, IF(N86&lt;=5, U86, V86))))))</f>
        <v>1153.3399999999999</v>
      </c>
      <c r="BX86" s="41">
        <f>IF(N86&lt;=0,AD86, IF(N86&lt;=1,AE86, IF(N86&lt;=2,AF86, IF(N86&lt;=3,AG86, IF(N86&lt;=4,AH86, IF(N86&lt;=5, AI86, AJ86))))))</f>
        <v>1150.3800000000001</v>
      </c>
      <c r="BY86" s="70">
        <f>IF(N86&gt;=0,W86, IF(N86&gt;=-1,X86, IF(N86&gt;=-2,Y86, IF(N86&gt;=-3,Z86, IF(N86&gt;=-4,AA86, IF(N86&gt;=-5, AB86, AC86))))))</f>
        <v>1215.25</v>
      </c>
      <c r="BZ86" s="69">
        <f>IF(N86&gt;=0,AK86, IF(N86&gt;=-1,AL86, IF(N86&gt;=-2,AM86, IF(N86&gt;=-3,AN86, IF(N86&gt;=-4,AO86, IF(N86&gt;=-5, AP86, AQ86))))))</f>
        <v>1219.43</v>
      </c>
      <c r="CA86" s="54">
        <f>IF(C86&gt;0, IF(BU86 &gt;0, BW86, BY86), IF(BU86&gt;0, BX86, BZ86))</f>
        <v>1153.3399999999999</v>
      </c>
      <c r="CB86" s="1">
        <f>BU86/CA86</f>
        <v>0.75261917363284836</v>
      </c>
      <c r="CC86" s="42">
        <f>BS86/BT86</f>
        <v>0</v>
      </c>
      <c r="CD86" s="55">
        <v>0</v>
      </c>
      <c r="CE86" s="55">
        <v>1187</v>
      </c>
      <c r="CF86" s="55">
        <v>0</v>
      </c>
      <c r="CG86" s="6">
        <f>SUM(CD86:CF86)</f>
        <v>1187</v>
      </c>
      <c r="CH86" s="10">
        <f>BP86*$D$171</f>
        <v>469.81085377834347</v>
      </c>
      <c r="CI86" s="1">
        <f>CH86-CG86</f>
        <v>-717.18914622165653</v>
      </c>
      <c r="CJ86" s="82">
        <f>IF(CI86&gt;1, 1, 0)</f>
        <v>0</v>
      </c>
      <c r="CK86" s="71">
        <f>IF(N86&lt;=0,Q86, IF(N86&lt;=1,R86, IF(N86&lt;=2,S86, IF(N86&lt;=3,T86, IF(N86&lt;=4,U86,V86)))))</f>
        <v>1161.8900000000001</v>
      </c>
      <c r="CL86" s="41">
        <f>IF(N86&lt;=0,AE86, IF(N86&lt;=1,AF86, IF(N86&lt;=2,AG86, IF(N86&lt;=3,AH86, IF(N86&lt;=4,AI86,AJ86)))))</f>
        <v>1160.33</v>
      </c>
      <c r="CM86" s="70">
        <f>IF(N86&gt;=0,X86, IF(N86&gt;=-1,Y86, IF(N86&gt;=-2,Z86, IF(N86&gt;=-3,AA86, IF(N86&gt;=-4,AB86, AC86)))))</f>
        <v>1211.31</v>
      </c>
      <c r="CN86" s="69">
        <f>IF(N86&gt;=0,AL86, IF(N86&gt;=-1,AM86, IF(N86&gt;=-2,AN86, IF(N86&gt;=-3,AO86, IF(N86&gt;=-4,AP86, AQ86)))))</f>
        <v>1217.8699999999999</v>
      </c>
      <c r="CO86" s="54">
        <f>IF(C86&gt;0, IF(CI86 &gt;0, CK86, CM86), IF(CI86&gt;0, CL86, CN86))</f>
        <v>1211.31</v>
      </c>
      <c r="CP86" s="1">
        <f>CI86/CO86</f>
        <v>-0.59207729336144876</v>
      </c>
      <c r="CQ86" s="42">
        <f>CG86/CH86</f>
        <v>2.5265486960418886</v>
      </c>
      <c r="CR86" s="11">
        <f>BS86+CG86+CT86</f>
        <v>1187</v>
      </c>
      <c r="CS86" s="47">
        <f>BT86+CH86+CU86</f>
        <v>1353.4182520470749</v>
      </c>
      <c r="CT86" s="55">
        <v>0</v>
      </c>
      <c r="CU86" s="10">
        <f>BQ86*$D$174</f>
        <v>15.581600551022253</v>
      </c>
      <c r="CV86" s="30">
        <f>CU86-CT86</f>
        <v>15.581600551022253</v>
      </c>
      <c r="CW86" s="82">
        <f>IF(CV86&gt;0, 1, 0)</f>
        <v>1</v>
      </c>
      <c r="CX86" s="71">
        <f>IF(N86&lt;=0,R86, IF(N86&lt;=1,S86, IF(N86&lt;=2,T86, IF(N86&lt;=3,U86, V86))))</f>
        <v>1166.6300000000001</v>
      </c>
      <c r="CY86" s="41">
        <f>IF(N86&lt;=0,AF86, IF(N86&lt;=1,AG86, IF(N86&lt;=2,AH86, IF(N86&lt;=3,AI86, AJ86))))</f>
        <v>1165.9100000000001</v>
      </c>
      <c r="CZ86" s="70">
        <f>IF(N86&gt;=0,Y86, IF(N86&gt;=-1,Z86, IF(N86&gt;=-2,AA86, IF(N86&gt;=-3,AB86,  AC86))))</f>
        <v>1205.94</v>
      </c>
      <c r="DA86" s="69">
        <f>IF(N86&gt;=0,AM86, IF(N86&gt;=-1,AN86, IF(N86&gt;=-2,AO86, IF(N86&gt;=-3,AP86, AQ86))))</f>
        <v>1207.8599999999999</v>
      </c>
      <c r="DB86" s="54">
        <f>IF(C86&gt;0, IF(CV86 &gt;0, CX86, CZ86), IF(CV86&gt;0, CY86, DA86))</f>
        <v>1166.6300000000001</v>
      </c>
      <c r="DC86" s="43">
        <f>CV86/DB86</f>
        <v>1.3356077377593797E-2</v>
      </c>
      <c r="DD86" s="44">
        <v>0</v>
      </c>
      <c r="DE86" s="10">
        <f>BQ86*$DD$169</f>
        <v>9.3705386676728768</v>
      </c>
      <c r="DF86" s="30">
        <f>DE86-DD86</f>
        <v>9.3705386676728768</v>
      </c>
      <c r="DG86" s="34">
        <f>DF86*(DF86&lt;&gt;0)</f>
        <v>9.3705386676728768</v>
      </c>
      <c r="DH86" s="21">
        <f>DG86/$DG$166</f>
        <v>2.3823459922632539E-3</v>
      </c>
      <c r="DI86" s="79">
        <f>DH86 * $DF$166</f>
        <v>9.3705386676728768</v>
      </c>
      <c r="DJ86" s="81">
        <f>DB86</f>
        <v>1166.6300000000001</v>
      </c>
      <c r="DK86" s="43">
        <f>DI86/DJ86</f>
        <v>8.0321427253481192E-3</v>
      </c>
      <c r="DL86" s="16">
        <f>O86</f>
        <v>0</v>
      </c>
      <c r="DM86" s="53">
        <f>CR86+CT86</f>
        <v>1187</v>
      </c>
      <c r="DN86">
        <f>E86/$E$166</f>
        <v>3.1335220660501368E-3</v>
      </c>
      <c r="DO86">
        <f>MAX(0,K86)</f>
        <v>0.78311116543506099</v>
      </c>
      <c r="DP86">
        <f>DO86/$DO$166</f>
        <v>8.4053508904473103E-3</v>
      </c>
      <c r="DQ86">
        <f>DN86*DP86*BF86</f>
        <v>2.6338352488110814E-5</v>
      </c>
      <c r="DR86">
        <f>DQ86/$DQ$166</f>
        <v>7.1082490698642477E-3</v>
      </c>
      <c r="DS86" s="1">
        <f>$DS$168*DR86</f>
        <v>578.42839353041859</v>
      </c>
      <c r="DT86" s="55">
        <v>0</v>
      </c>
      <c r="DU86" s="1">
        <f>DS86-DT86</f>
        <v>578.42839353041859</v>
      </c>
      <c r="DV86">
        <f>DT86/DS86</f>
        <v>0</v>
      </c>
      <c r="DW86" s="86">
        <f>AR86</f>
        <v>1187.25</v>
      </c>
    </row>
    <row r="87" spans="1:127" x14ac:dyDescent="0.2">
      <c r="A87" s="23" t="s">
        <v>165</v>
      </c>
      <c r="B87">
        <v>1</v>
      </c>
      <c r="C87">
        <v>1</v>
      </c>
      <c r="D87">
        <v>0.142628845385537</v>
      </c>
      <c r="E87">
        <v>0.85737115461446201</v>
      </c>
      <c r="F87">
        <v>0.13984902661899001</v>
      </c>
      <c r="G87">
        <v>4.6385290430421999E-2</v>
      </c>
      <c r="H87">
        <v>4.5131633932302503E-2</v>
      </c>
      <c r="I87">
        <v>4.5754168635757597E-2</v>
      </c>
      <c r="J87">
        <v>0.11171321140804601</v>
      </c>
      <c r="K87">
        <v>0.62724159218471398</v>
      </c>
      <c r="L87">
        <v>0.41094113574489699</v>
      </c>
      <c r="M87">
        <f>HARMEAN(D87,F87, I87)</f>
        <v>8.3292370381225611E-2</v>
      </c>
      <c r="N87">
        <f>MAX(MIN(0.6*TAN(3*(1-M87) - 1.5), 5), -5)</f>
        <v>1.8064836522012955</v>
      </c>
      <c r="O87" s="73">
        <v>0</v>
      </c>
      <c r="P87">
        <v>4</v>
      </c>
      <c r="Q87">
        <v>4.05</v>
      </c>
      <c r="R87">
        <v>4.0599999999999996</v>
      </c>
      <c r="S87">
        <v>4.1399999999999997</v>
      </c>
      <c r="T87">
        <v>4.16</v>
      </c>
      <c r="U87">
        <v>4.2</v>
      </c>
      <c r="V87">
        <v>4.32</v>
      </c>
      <c r="W87">
        <v>4.37</v>
      </c>
      <c r="X87">
        <v>4.3600000000000003</v>
      </c>
      <c r="Y87">
        <v>4.33</v>
      </c>
      <c r="Z87">
        <v>4.26</v>
      </c>
      <c r="AA87">
        <v>4.21</v>
      </c>
      <c r="AB87">
        <v>4.1900000000000004</v>
      </c>
      <c r="AC87">
        <v>4.0599999999999996</v>
      </c>
      <c r="AD87">
        <v>4.07</v>
      </c>
      <c r="AE87">
        <v>4.1100000000000003</v>
      </c>
      <c r="AF87">
        <v>4.13</v>
      </c>
      <c r="AG87">
        <v>4.16</v>
      </c>
      <c r="AH87">
        <v>4.2</v>
      </c>
      <c r="AI87">
        <v>4.22</v>
      </c>
      <c r="AJ87">
        <v>4.26</v>
      </c>
      <c r="AK87">
        <v>4.55</v>
      </c>
      <c r="AL87">
        <v>4.4800000000000004</v>
      </c>
      <c r="AM87">
        <v>4.42</v>
      </c>
      <c r="AN87">
        <v>4.37</v>
      </c>
      <c r="AO87">
        <v>4.32</v>
      </c>
      <c r="AP87">
        <v>4.24</v>
      </c>
      <c r="AQ87">
        <v>4.22</v>
      </c>
      <c r="AR87">
        <v>4.2300000000000004</v>
      </c>
      <c r="AS87" s="77">
        <f>0.5 * (D87-MAX($D$3:$D$165))/(MIN($D$3:$D$165)-MAX($D$3:$D$165)) + 0.75</f>
        <v>1.1798597194388778</v>
      </c>
      <c r="AT87" s="17">
        <f>AZ87^N87</f>
        <v>2.1436227607100129</v>
      </c>
      <c r="AU87" s="17">
        <f>(AT87+AV87)/2</f>
        <v>3.6957837019345243</v>
      </c>
      <c r="AV87" s="17">
        <f>BD87^N87</f>
        <v>5.2479446431590357</v>
      </c>
      <c r="AW87" s="17">
        <f>PERCENTILE($K$2:$K$165, 0.05)</f>
        <v>0.10209699944022725</v>
      </c>
      <c r="AX87" s="17">
        <f>PERCENTILE($K$2:$K$165, 0.95)</f>
        <v>0.97531004798855347</v>
      </c>
      <c r="AY87" s="17">
        <f>MIN(MAX(K87,AW87), AX87)</f>
        <v>0.62724159218471398</v>
      </c>
      <c r="AZ87" s="17">
        <f>AY87-$AY$166+1</f>
        <v>1.5251445927444869</v>
      </c>
      <c r="BA87" s="17">
        <f>PERCENTILE($L$2:$L$165, 0.02)</f>
        <v>-1.0926211824473815</v>
      </c>
      <c r="BB87" s="17">
        <f>PERCENTILE($L$2:$L$165, 0.98)</f>
        <v>1.870769289934499</v>
      </c>
      <c r="BC87" s="17">
        <f>MIN(MAX(L87,BA87), BB87)</f>
        <v>0.41094113574489699</v>
      </c>
      <c r="BD87" s="17">
        <f>BC87-$BC$166 + 1</f>
        <v>2.5035623181922784</v>
      </c>
      <c r="BE87" s="1">
        <v>0</v>
      </c>
      <c r="BF87" s="49">
        <v>0</v>
      </c>
      <c r="BG87" s="49">
        <v>0</v>
      </c>
      <c r="BH87" s="16">
        <v>1</v>
      </c>
      <c r="BI87" s="12">
        <f>(AZ87^4)*AV87*BE87</f>
        <v>0</v>
      </c>
      <c r="BJ87" s="12">
        <f>(BD87^4) *AT87*BF87</f>
        <v>0</v>
      </c>
      <c r="BK87" s="12">
        <f>(BD87^4)*AU87*BG87*BH87</f>
        <v>0</v>
      </c>
      <c r="BL87" s="12">
        <f>MIN(BI87, 0.05*BI$166)</f>
        <v>0</v>
      </c>
      <c r="BM87" s="12">
        <f>MIN(BJ87, 0.05*BJ$166)</f>
        <v>0</v>
      </c>
      <c r="BN87" s="12">
        <f>MIN(BK87, 0.05*BK$166)</f>
        <v>0</v>
      </c>
      <c r="BO87" s="9">
        <f>BL87/$BL$166</f>
        <v>0</v>
      </c>
      <c r="BP87" s="9">
        <f>BM87/$BM$166</f>
        <v>0</v>
      </c>
      <c r="BQ87" s="45">
        <f>BN87/$BN$166</f>
        <v>0</v>
      </c>
      <c r="BR87" s="85">
        <f>N87</f>
        <v>1.8064836522012955</v>
      </c>
      <c r="BS87" s="55">
        <v>0</v>
      </c>
      <c r="BT87" s="10">
        <f>$D$172*BO87</f>
        <v>0</v>
      </c>
      <c r="BU87" s="14">
        <f>BT87-BS87</f>
        <v>0</v>
      </c>
      <c r="BV87" s="1">
        <f>IF(BU87&gt;1, 1, 0)</f>
        <v>0</v>
      </c>
      <c r="BW87" s="71">
        <f>IF(N87&lt;=0,P87, IF(N87&lt;=1,Q87, IF(N87&lt;=2,R87, IF(N87&lt;=3,S87, IF(N87&lt;=4,T87, IF(N87&lt;=5, U87, V87))))))</f>
        <v>4.0599999999999996</v>
      </c>
      <c r="BX87" s="41">
        <f>IF(N87&lt;=0,AD87, IF(N87&lt;=1,AE87, IF(N87&lt;=2,AF87, IF(N87&lt;=3,AG87, IF(N87&lt;=4,AH87, IF(N87&lt;=5, AI87, AJ87))))))</f>
        <v>4.13</v>
      </c>
      <c r="BY87" s="70">
        <f>IF(N87&gt;=0,W87, IF(N87&gt;=-1,X87, IF(N87&gt;=-2,Y87, IF(N87&gt;=-3,Z87, IF(N87&gt;=-4,AA87, IF(N87&gt;=-5, AB87, AC87))))))</f>
        <v>4.37</v>
      </c>
      <c r="BZ87" s="69">
        <f>IF(N87&gt;=0,AK87, IF(N87&gt;=-1,AL87, IF(N87&gt;=-2,AM87, IF(N87&gt;=-3,AN87, IF(N87&gt;=-4,AO87, IF(N87&gt;=-5, AP87, AQ87))))))</f>
        <v>4.55</v>
      </c>
      <c r="CA87" s="54">
        <f>IF(C87&gt;0, IF(BU87 &gt;0, BW87, BY87), IF(BU87&gt;0, BX87, BZ87))</f>
        <v>4.37</v>
      </c>
      <c r="CB87" s="1">
        <f>BU87/CA87</f>
        <v>0</v>
      </c>
      <c r="CC87" s="42" t="e">
        <f>BS87/BT87</f>
        <v>#DIV/0!</v>
      </c>
      <c r="CD87" s="55">
        <v>0</v>
      </c>
      <c r="CE87" s="55">
        <v>829</v>
      </c>
      <c r="CF87" s="55">
        <v>93</v>
      </c>
      <c r="CG87" s="6">
        <f>SUM(CD87:CF87)</f>
        <v>922</v>
      </c>
      <c r="CH87" s="10">
        <f>BP87*$D$171</f>
        <v>0</v>
      </c>
      <c r="CI87" s="1">
        <f>CH87-CG87</f>
        <v>-922</v>
      </c>
      <c r="CJ87" s="82">
        <f>IF(CI87&gt;1, 1, 0)</f>
        <v>0</v>
      </c>
      <c r="CK87" s="71">
        <f>IF(N87&lt;=0,Q87, IF(N87&lt;=1,R87, IF(N87&lt;=2,S87, IF(N87&lt;=3,T87, IF(N87&lt;=4,U87,V87)))))</f>
        <v>4.1399999999999997</v>
      </c>
      <c r="CL87" s="41">
        <f>IF(N87&lt;=0,AE87, IF(N87&lt;=1,AF87, IF(N87&lt;=2,AG87, IF(N87&lt;=3,AH87, IF(N87&lt;=4,AI87,AJ87)))))</f>
        <v>4.16</v>
      </c>
      <c r="CM87" s="70">
        <f>IF(N87&gt;=0,X87, IF(N87&gt;=-1,Y87, IF(N87&gt;=-2,Z87, IF(N87&gt;=-3,AA87, IF(N87&gt;=-4,AB87, AC87)))))</f>
        <v>4.3600000000000003</v>
      </c>
      <c r="CN87" s="69">
        <f>IF(N87&gt;=0,AL87, IF(N87&gt;=-1,AM87, IF(N87&gt;=-2,AN87, IF(N87&gt;=-3,AO87, IF(N87&gt;=-4,AP87, AQ87)))))</f>
        <v>4.4800000000000004</v>
      </c>
      <c r="CO87" s="54">
        <f>IF(C87&gt;0, IF(CI87 &gt;0, CK87, CM87), IF(CI87&gt;0, CL87, CN87))</f>
        <v>4.3600000000000003</v>
      </c>
      <c r="CP87" s="1">
        <f>CI87/CO87</f>
        <v>-211.46788990825686</v>
      </c>
      <c r="CQ87" s="42" t="e">
        <f>CG87/CH87</f>
        <v>#DIV/0!</v>
      </c>
      <c r="CR87" s="11">
        <f>BS87+CG87+CT87</f>
        <v>973</v>
      </c>
      <c r="CS87" s="47">
        <f>BT87+CH87+CU87</f>
        <v>0</v>
      </c>
      <c r="CT87" s="55">
        <v>51</v>
      </c>
      <c r="CU87" s="10">
        <f>BQ87*$D$174</f>
        <v>0</v>
      </c>
      <c r="CV87" s="30">
        <f>CU87-CT87</f>
        <v>-51</v>
      </c>
      <c r="CW87" s="82">
        <f>IF(CV87&gt;0, 1, 0)</f>
        <v>0</v>
      </c>
      <c r="CX87" s="71">
        <f>IF(N87&lt;=0,R87, IF(N87&lt;=1,S87, IF(N87&lt;=2,T87, IF(N87&lt;=3,U87, V87))))</f>
        <v>4.16</v>
      </c>
      <c r="CY87" s="41">
        <f>IF(N87&lt;=0,AF87, IF(N87&lt;=1,AG87, IF(N87&lt;=2,AH87, IF(N87&lt;=3,AI87, AJ87))))</f>
        <v>4.2</v>
      </c>
      <c r="CZ87" s="70">
        <f>IF(N87&gt;=0,Y87, IF(N87&gt;=-1,Z87, IF(N87&gt;=-2,AA87, IF(N87&gt;=-3,AB87,  AC87))))</f>
        <v>4.33</v>
      </c>
      <c r="DA87" s="69">
        <f>IF(N87&gt;=0,AM87, IF(N87&gt;=-1,AN87, IF(N87&gt;=-2,AO87, IF(N87&gt;=-3,AP87, AQ87))))</f>
        <v>4.42</v>
      </c>
      <c r="DB87" s="54">
        <f>IF(C87&gt;0, IF(CV87 &gt;0, CX87, CZ87), IF(CV87&gt;0, CY87, DA87))</f>
        <v>4.33</v>
      </c>
      <c r="DC87" s="43">
        <f>CV87/DB87</f>
        <v>-11.778290993071593</v>
      </c>
      <c r="DD87" s="44">
        <v>0</v>
      </c>
      <c r="DE87" s="10">
        <f>BQ87*$DD$169</f>
        <v>0</v>
      </c>
      <c r="DF87" s="30">
        <f>DE87-DD87</f>
        <v>0</v>
      </c>
      <c r="DG87" s="34">
        <f>DF87*(DF87&lt;&gt;0)</f>
        <v>0</v>
      </c>
      <c r="DH87" s="21">
        <f>DG87/$DG$166</f>
        <v>0</v>
      </c>
      <c r="DI87" s="79">
        <f>DH87 * $DF$166</f>
        <v>0</v>
      </c>
      <c r="DJ87" s="81">
        <f>DB87</f>
        <v>4.33</v>
      </c>
      <c r="DK87" s="43">
        <f>DI87/DJ87</f>
        <v>0</v>
      </c>
      <c r="DL87" s="16">
        <f>O87</f>
        <v>0</v>
      </c>
      <c r="DM87" s="53">
        <f>CR87+CT87</f>
        <v>1024</v>
      </c>
      <c r="DN87">
        <f>E87/$E$166</f>
        <v>1.5897253791356081E-2</v>
      </c>
      <c r="DO87">
        <f>MAX(0,K87)</f>
        <v>0.62724159218471398</v>
      </c>
      <c r="DP87">
        <f>DO87/$DO$166</f>
        <v>6.7323592206304291E-3</v>
      </c>
      <c r="DQ87">
        <f>DN87*DP87*BF87</f>
        <v>0</v>
      </c>
      <c r="DR87">
        <f>DQ87/$DQ$166</f>
        <v>0</v>
      </c>
      <c r="DS87" s="1">
        <f>$DS$168*DR87</f>
        <v>0</v>
      </c>
      <c r="DT87" s="55">
        <v>0</v>
      </c>
      <c r="DU87" s="1">
        <f>DS87-DT87</f>
        <v>0</v>
      </c>
      <c r="DV87" t="e">
        <f>DT87/DS87</f>
        <v>#DIV/0!</v>
      </c>
      <c r="DW87" s="86">
        <f>AR87</f>
        <v>4.2300000000000004</v>
      </c>
    </row>
    <row r="88" spans="1:127" x14ac:dyDescent="0.2">
      <c r="A88" s="23" t="s">
        <v>166</v>
      </c>
      <c r="B88">
        <v>1</v>
      </c>
      <c r="C88">
        <v>1</v>
      </c>
      <c r="D88">
        <v>0.84203739522888399</v>
      </c>
      <c r="E88">
        <v>0.15796260477111501</v>
      </c>
      <c r="F88">
        <v>0.80894568690095803</v>
      </c>
      <c r="G88">
        <v>8.5357390700902105E-2</v>
      </c>
      <c r="H88">
        <v>0.55794587092296999</v>
      </c>
      <c r="I88">
        <v>0.21823107866279501</v>
      </c>
      <c r="J88">
        <v>0.350917262810925</v>
      </c>
      <c r="K88">
        <v>0.510498863512587</v>
      </c>
      <c r="L88">
        <v>1.3515644470519901</v>
      </c>
      <c r="M88">
        <f>HARMEAN(D88,F88, I88)</f>
        <v>0.42820003220620656</v>
      </c>
      <c r="N88">
        <f>MAX(MIN(0.6*TAN(3*(1-M88) - 1.5), 5), -5)</f>
        <v>0.13127653416248941</v>
      </c>
      <c r="O88" s="73">
        <v>0</v>
      </c>
      <c r="P88">
        <v>3.35</v>
      </c>
      <c r="Q88">
        <v>3.37</v>
      </c>
      <c r="R88">
        <v>3.38</v>
      </c>
      <c r="S88">
        <v>3.4</v>
      </c>
      <c r="T88">
        <v>3.41</v>
      </c>
      <c r="U88">
        <v>3.44</v>
      </c>
      <c r="V88">
        <v>3.46</v>
      </c>
      <c r="W88">
        <v>3.64</v>
      </c>
      <c r="X88">
        <v>3.61</v>
      </c>
      <c r="Y88">
        <v>3.56</v>
      </c>
      <c r="Z88">
        <v>3.55</v>
      </c>
      <c r="AA88">
        <v>3.54</v>
      </c>
      <c r="AB88">
        <v>3.52</v>
      </c>
      <c r="AC88">
        <v>3.45</v>
      </c>
      <c r="AD88">
        <v>3.31</v>
      </c>
      <c r="AE88">
        <v>3.33</v>
      </c>
      <c r="AF88">
        <v>3.35</v>
      </c>
      <c r="AG88">
        <v>3.38</v>
      </c>
      <c r="AH88">
        <v>3.43</v>
      </c>
      <c r="AI88">
        <v>3.44</v>
      </c>
      <c r="AJ88">
        <v>3.47</v>
      </c>
      <c r="AK88">
        <v>3.66</v>
      </c>
      <c r="AL88">
        <v>3.62</v>
      </c>
      <c r="AM88">
        <v>3.56</v>
      </c>
      <c r="AN88">
        <v>3.51</v>
      </c>
      <c r="AO88">
        <v>3.47</v>
      </c>
      <c r="AP88">
        <v>3.46</v>
      </c>
      <c r="AQ88">
        <v>3.42</v>
      </c>
      <c r="AR88">
        <v>3.46</v>
      </c>
      <c r="AS88" s="77">
        <f>0.5 * (D88-MAX($D$3:$D$165))/(MIN($D$3:$D$165)-MAX($D$3:$D$165)) + 0.75</f>
        <v>0.8290341482449104</v>
      </c>
      <c r="AT88" s="17">
        <f>AZ88^N88</f>
        <v>1.0459822420092095</v>
      </c>
      <c r="AU88" s="17">
        <f>(AT88+AV88)/2</f>
        <v>1.111125904480796</v>
      </c>
      <c r="AV88" s="17">
        <f>BD88^N88</f>
        <v>1.1762695669523824</v>
      </c>
      <c r="AW88" s="17">
        <f>PERCENTILE($K$2:$K$165, 0.05)</f>
        <v>0.10209699944022725</v>
      </c>
      <c r="AX88" s="17">
        <f>PERCENTILE($K$2:$K$165, 0.95)</f>
        <v>0.97531004798855347</v>
      </c>
      <c r="AY88" s="17">
        <f>MIN(MAX(K88,AW88), AX88)</f>
        <v>0.510498863512587</v>
      </c>
      <c r="AZ88" s="17">
        <f>AY88-$AY$166+1</f>
        <v>1.4084018640723597</v>
      </c>
      <c r="BA88" s="17">
        <f>PERCENTILE($L$2:$L$165, 0.02)</f>
        <v>-1.0926211824473815</v>
      </c>
      <c r="BB88" s="17">
        <f>PERCENTILE($L$2:$L$165, 0.98)</f>
        <v>1.870769289934499</v>
      </c>
      <c r="BC88" s="17">
        <f>MIN(MAX(L88,BA88), BB88)</f>
        <v>1.3515644470519901</v>
      </c>
      <c r="BD88" s="17">
        <f>BC88-$BC$166 + 1</f>
        <v>3.4441856294993718</v>
      </c>
      <c r="BE88" s="1">
        <v>0</v>
      </c>
      <c r="BF88" s="49">
        <v>0</v>
      </c>
      <c r="BG88" s="49">
        <v>0</v>
      </c>
      <c r="BH88" s="16">
        <v>1</v>
      </c>
      <c r="BI88" s="12">
        <f>(AZ88^4)*AV88*BE88</f>
        <v>0</v>
      </c>
      <c r="BJ88" s="12">
        <f>(BD88^4) *AT88*BF88</f>
        <v>0</v>
      </c>
      <c r="BK88" s="12">
        <f>(BD88^4)*AU88*BG88*BH88</f>
        <v>0</v>
      </c>
      <c r="BL88" s="12">
        <f>MIN(BI88, 0.05*BI$166)</f>
        <v>0</v>
      </c>
      <c r="BM88" s="12">
        <f>MIN(BJ88, 0.05*BJ$166)</f>
        <v>0</v>
      </c>
      <c r="BN88" s="12">
        <f>MIN(BK88, 0.05*BK$166)</f>
        <v>0</v>
      </c>
      <c r="BO88" s="9">
        <f>BL88/$BL$166</f>
        <v>0</v>
      </c>
      <c r="BP88" s="9">
        <f>BM88/$BM$166</f>
        <v>0</v>
      </c>
      <c r="BQ88" s="45">
        <f>BN88/$BN$166</f>
        <v>0</v>
      </c>
      <c r="BR88" s="85">
        <f>N88</f>
        <v>0.13127653416248941</v>
      </c>
      <c r="BS88" s="55">
        <v>0</v>
      </c>
      <c r="BT88" s="10">
        <f>$D$172*BO88</f>
        <v>0</v>
      </c>
      <c r="BU88" s="14">
        <f>BT88-BS88</f>
        <v>0</v>
      </c>
      <c r="BV88" s="1">
        <f>IF(BU88&gt;1, 1, 0)</f>
        <v>0</v>
      </c>
      <c r="BW88" s="71">
        <f>IF(N88&lt;=0,P88, IF(N88&lt;=1,Q88, IF(N88&lt;=2,R88, IF(N88&lt;=3,S88, IF(N88&lt;=4,T88, IF(N88&lt;=5, U88, V88))))))</f>
        <v>3.37</v>
      </c>
      <c r="BX88" s="41">
        <f>IF(N88&lt;=0,AD88, IF(N88&lt;=1,AE88, IF(N88&lt;=2,AF88, IF(N88&lt;=3,AG88, IF(N88&lt;=4,AH88, IF(N88&lt;=5, AI88, AJ88))))))</f>
        <v>3.33</v>
      </c>
      <c r="BY88" s="70">
        <f>IF(N88&gt;=0,W88, IF(N88&gt;=-1,X88, IF(N88&gt;=-2,Y88, IF(N88&gt;=-3,Z88, IF(N88&gt;=-4,AA88, IF(N88&gt;=-5, AB88, AC88))))))</f>
        <v>3.64</v>
      </c>
      <c r="BZ88" s="69">
        <f>IF(N88&gt;=0,AK88, IF(N88&gt;=-1,AL88, IF(N88&gt;=-2,AM88, IF(N88&gt;=-3,AN88, IF(N88&gt;=-4,AO88, IF(N88&gt;=-5, AP88, AQ88))))))</f>
        <v>3.66</v>
      </c>
      <c r="CA88" s="54">
        <f>IF(C88&gt;0, IF(BU88 &gt;0, BW88, BY88), IF(BU88&gt;0, BX88, BZ88))</f>
        <v>3.64</v>
      </c>
      <c r="CB88" s="1">
        <f>BU88/CA88</f>
        <v>0</v>
      </c>
      <c r="CC88" s="42" t="e">
        <f>BS88/BT88</f>
        <v>#DIV/0!</v>
      </c>
      <c r="CD88" s="55">
        <v>0</v>
      </c>
      <c r="CE88" s="55">
        <v>10</v>
      </c>
      <c r="CF88" s="55">
        <v>0</v>
      </c>
      <c r="CG88" s="6">
        <f>SUM(CD88:CF88)</f>
        <v>10</v>
      </c>
      <c r="CH88" s="10">
        <f>BP88*$D$171</f>
        <v>0</v>
      </c>
      <c r="CI88" s="1">
        <f>CH88-CG88</f>
        <v>-10</v>
      </c>
      <c r="CJ88" s="82">
        <f>IF(CI88&gt;1, 1, 0)</f>
        <v>0</v>
      </c>
      <c r="CK88" s="71">
        <f>IF(N88&lt;=0,Q88, IF(N88&lt;=1,R88, IF(N88&lt;=2,S88, IF(N88&lt;=3,T88, IF(N88&lt;=4,U88,V88)))))</f>
        <v>3.38</v>
      </c>
      <c r="CL88" s="41">
        <f>IF(N88&lt;=0,AE88, IF(N88&lt;=1,AF88, IF(N88&lt;=2,AG88, IF(N88&lt;=3,AH88, IF(N88&lt;=4,AI88,AJ88)))))</f>
        <v>3.35</v>
      </c>
      <c r="CM88" s="70">
        <f>IF(N88&gt;=0,X88, IF(N88&gt;=-1,Y88, IF(N88&gt;=-2,Z88, IF(N88&gt;=-3,AA88, IF(N88&gt;=-4,AB88, AC88)))))</f>
        <v>3.61</v>
      </c>
      <c r="CN88" s="69">
        <f>IF(N88&gt;=0,AL88, IF(N88&gt;=-1,AM88, IF(N88&gt;=-2,AN88, IF(N88&gt;=-3,AO88, IF(N88&gt;=-4,AP88, AQ88)))))</f>
        <v>3.62</v>
      </c>
      <c r="CO88" s="54">
        <f>IF(C88&gt;0, IF(CI88 &gt;0, CK88, CM88), IF(CI88&gt;0, CL88, CN88))</f>
        <v>3.61</v>
      </c>
      <c r="CP88" s="1">
        <f>CI88/CO88</f>
        <v>-2.770083102493075</v>
      </c>
      <c r="CQ88" s="42" t="e">
        <f>CG88/CH88</f>
        <v>#DIV/0!</v>
      </c>
      <c r="CR88" s="11">
        <f>BS88+CG88+CT88</f>
        <v>10</v>
      </c>
      <c r="CS88" s="47">
        <f>BT88+CH88+CU88</f>
        <v>0</v>
      </c>
      <c r="CT88" s="55">
        <v>0</v>
      </c>
      <c r="CU88" s="10">
        <f>BQ88*$D$174</f>
        <v>0</v>
      </c>
      <c r="CV88" s="30">
        <f>CU88-CT88</f>
        <v>0</v>
      </c>
      <c r="CW88" s="82">
        <f>IF(CV88&gt;0, 1, 0)</f>
        <v>0</v>
      </c>
      <c r="CX88" s="71">
        <f>IF(N88&lt;=0,R88, IF(N88&lt;=1,S88, IF(N88&lt;=2,T88, IF(N88&lt;=3,U88, V88))))</f>
        <v>3.4</v>
      </c>
      <c r="CY88" s="41">
        <f>IF(N88&lt;=0,AF88, IF(N88&lt;=1,AG88, IF(N88&lt;=2,AH88, IF(N88&lt;=3,AI88, AJ88))))</f>
        <v>3.38</v>
      </c>
      <c r="CZ88" s="70">
        <f>IF(N88&gt;=0,Y88, IF(N88&gt;=-1,Z88, IF(N88&gt;=-2,AA88, IF(N88&gt;=-3,AB88,  AC88))))</f>
        <v>3.56</v>
      </c>
      <c r="DA88" s="69">
        <f>IF(N88&gt;=0,AM88, IF(N88&gt;=-1,AN88, IF(N88&gt;=-2,AO88, IF(N88&gt;=-3,AP88, AQ88))))</f>
        <v>3.56</v>
      </c>
      <c r="DB88" s="54">
        <f>IF(C88&gt;0, IF(CV88 &gt;0, CX88, CZ88), IF(CV88&gt;0, CY88, DA88))</f>
        <v>3.56</v>
      </c>
      <c r="DC88" s="43">
        <f>CV88/DB88</f>
        <v>0</v>
      </c>
      <c r="DD88" s="44">
        <v>0</v>
      </c>
      <c r="DE88" s="10">
        <f>BQ88*$DD$169</f>
        <v>0</v>
      </c>
      <c r="DF88" s="30">
        <f>DE88-DD88</f>
        <v>0</v>
      </c>
      <c r="DG88" s="34">
        <f>DF88*(DF88&lt;&gt;0)</f>
        <v>0</v>
      </c>
      <c r="DH88" s="21">
        <f>DG88/$DG$166</f>
        <v>0</v>
      </c>
      <c r="DI88" s="79">
        <f>DH88 * $DF$166</f>
        <v>0</v>
      </c>
      <c r="DJ88" s="81">
        <f>DB88</f>
        <v>3.56</v>
      </c>
      <c r="DK88" s="43">
        <f>DI88/DJ88</f>
        <v>0</v>
      </c>
      <c r="DL88" s="16">
        <f>O88</f>
        <v>0</v>
      </c>
      <c r="DM88" s="53">
        <f>CR88+CT88</f>
        <v>10</v>
      </c>
      <c r="DN88">
        <f>E88/$E$166</f>
        <v>2.9289201112898421E-3</v>
      </c>
      <c r="DO88">
        <f>MAX(0,K88)</f>
        <v>0.510498863512587</v>
      </c>
      <c r="DP88">
        <f>DO88/$DO$166</f>
        <v>5.4793269032424301E-3</v>
      </c>
      <c r="DQ88">
        <f>DN88*DP88*BF88</f>
        <v>0</v>
      </c>
      <c r="DR88">
        <f>DQ88/$DQ$166</f>
        <v>0</v>
      </c>
      <c r="DS88" s="1">
        <f>$DS$168*DR88</f>
        <v>0</v>
      </c>
      <c r="DT88" s="55">
        <v>0</v>
      </c>
      <c r="DU88" s="1">
        <f>DS88-DT88</f>
        <v>0</v>
      </c>
      <c r="DV88" t="e">
        <f>DT88/DS88</f>
        <v>#DIV/0!</v>
      </c>
      <c r="DW88" s="86">
        <f>AR88</f>
        <v>3.46</v>
      </c>
    </row>
    <row r="89" spans="1:127" x14ac:dyDescent="0.2">
      <c r="A89" s="23" t="s">
        <v>105</v>
      </c>
      <c r="B89">
        <v>1</v>
      </c>
      <c r="C89">
        <v>0</v>
      </c>
      <c r="D89">
        <v>0.37435077906512099</v>
      </c>
      <c r="E89">
        <v>0.62564922093487796</v>
      </c>
      <c r="F89">
        <v>0.36034962256654701</v>
      </c>
      <c r="G89">
        <v>0.74550773088173805</v>
      </c>
      <c r="H89">
        <v>0.44713748432929301</v>
      </c>
      <c r="I89">
        <v>0.57735989758078998</v>
      </c>
      <c r="J89">
        <v>0.58307853819724098</v>
      </c>
      <c r="K89">
        <v>0.75357667149722996</v>
      </c>
      <c r="L89">
        <v>0.46376204202807397</v>
      </c>
      <c r="M89">
        <f>HARMEAN(D89,F89, I89)</f>
        <v>0.4179206626638729</v>
      </c>
      <c r="N89">
        <f>MAX(MIN(0.6*TAN(3*(1-M89) - 1.5), 5), -5)</f>
        <v>0.1508030881785721</v>
      </c>
      <c r="O89" s="73">
        <v>0</v>
      </c>
      <c r="P89">
        <v>100.1</v>
      </c>
      <c r="Q89">
        <v>100.28</v>
      </c>
      <c r="R89">
        <v>100.44</v>
      </c>
      <c r="S89">
        <v>100.95</v>
      </c>
      <c r="T89">
        <v>101.1</v>
      </c>
      <c r="U89">
        <v>101.32</v>
      </c>
      <c r="V89">
        <v>102.02</v>
      </c>
      <c r="W89">
        <v>102.68</v>
      </c>
      <c r="X89">
        <v>102.45</v>
      </c>
      <c r="Y89">
        <v>102.38</v>
      </c>
      <c r="Z89">
        <v>102.22</v>
      </c>
      <c r="AA89">
        <v>101.84</v>
      </c>
      <c r="AB89">
        <v>101.6</v>
      </c>
      <c r="AC89">
        <v>101.12</v>
      </c>
      <c r="AD89">
        <v>100.89</v>
      </c>
      <c r="AE89">
        <v>101.3</v>
      </c>
      <c r="AF89">
        <v>101.36</v>
      </c>
      <c r="AG89">
        <v>101.53</v>
      </c>
      <c r="AH89">
        <v>101.69</v>
      </c>
      <c r="AI89">
        <v>101.9</v>
      </c>
      <c r="AJ89">
        <v>102.36</v>
      </c>
      <c r="AK89">
        <v>103.71</v>
      </c>
      <c r="AL89">
        <v>103.32</v>
      </c>
      <c r="AM89">
        <v>103.08</v>
      </c>
      <c r="AN89">
        <v>102.89</v>
      </c>
      <c r="AO89">
        <v>102.64</v>
      </c>
      <c r="AP89">
        <v>102.44</v>
      </c>
      <c r="AQ89">
        <v>101.77</v>
      </c>
      <c r="AR89">
        <v>101.8</v>
      </c>
      <c r="AS89" s="77">
        <f>0.5 * (D89-MAX($D$3:$D$165))/(MIN($D$3:$D$165)-MAX($D$3:$D$165)) + 0.75</f>
        <v>1.0636272545090184</v>
      </c>
      <c r="AT89" s="17">
        <f>AZ89^N89</f>
        <v>1.0785889241355131</v>
      </c>
      <c r="AU89" s="17">
        <f>(AT89+AV89)/2</f>
        <v>1.1153193628132723</v>
      </c>
      <c r="AV89" s="17">
        <f>BD89^N89</f>
        <v>1.1520498014910316</v>
      </c>
      <c r="AW89" s="17">
        <f>PERCENTILE($K$2:$K$165, 0.05)</f>
        <v>0.10209699944022725</v>
      </c>
      <c r="AX89" s="17">
        <f>PERCENTILE($K$2:$K$165, 0.95)</f>
        <v>0.97531004798855347</v>
      </c>
      <c r="AY89" s="17">
        <f>MIN(MAX(K89,AW89), AX89)</f>
        <v>0.75357667149722996</v>
      </c>
      <c r="AZ89" s="17">
        <f>AY89-$AY$166+1</f>
        <v>1.6514796720570026</v>
      </c>
      <c r="BA89" s="17">
        <f>PERCENTILE($L$2:$L$165, 0.02)</f>
        <v>-1.0926211824473815</v>
      </c>
      <c r="BB89" s="17">
        <f>PERCENTILE($L$2:$L$165, 0.98)</f>
        <v>1.870769289934499</v>
      </c>
      <c r="BC89" s="17">
        <f>MIN(MAX(L89,BA89), BB89)</f>
        <v>0.46376204202807397</v>
      </c>
      <c r="BD89" s="17">
        <f>BC89-$BC$166 + 1</f>
        <v>2.5563832244754554</v>
      </c>
      <c r="BE89" s="1">
        <v>1</v>
      </c>
      <c r="BF89" s="15">
        <v>1</v>
      </c>
      <c r="BG89" s="15">
        <v>1</v>
      </c>
      <c r="BH89" s="16">
        <v>1</v>
      </c>
      <c r="BI89" s="12">
        <f>(AZ89^4)*AV89*BE89</f>
        <v>8.5696716654202429</v>
      </c>
      <c r="BJ89" s="12">
        <f>(BD89^4) *AT89*BF89</f>
        <v>46.063803200160244</v>
      </c>
      <c r="BK89" s="12">
        <f>(BD89^4)*AU89*BG89*BH89</f>
        <v>47.632467276758234</v>
      </c>
      <c r="BL89" s="12">
        <f>MIN(BI89, 0.05*BI$166)</f>
        <v>8.5696716654202429</v>
      </c>
      <c r="BM89" s="12">
        <f>MIN(BJ89, 0.05*BJ$166)</f>
        <v>46.063803200160244</v>
      </c>
      <c r="BN89" s="12">
        <f>MIN(BK89, 0.05*BK$166)</f>
        <v>47.632467276758234</v>
      </c>
      <c r="BO89" s="9">
        <f>BL89/$BL$166</f>
        <v>2.0965857116161214E-2</v>
      </c>
      <c r="BP89" s="9">
        <f>BM89/$BM$166</f>
        <v>9.3054861521777357E-3</v>
      </c>
      <c r="BQ89" s="45">
        <f>BN89/$BN$166</f>
        <v>7.0459509006083011E-3</v>
      </c>
      <c r="BR89" s="85">
        <f>N89</f>
        <v>0.1508030881785721</v>
      </c>
      <c r="BS89" s="55">
        <v>2138</v>
      </c>
      <c r="BT89" s="10">
        <f>$D$172*BO89</f>
        <v>1920.9061696289577</v>
      </c>
      <c r="BU89" s="14">
        <f>BT89-BS89</f>
        <v>-217.09383037104226</v>
      </c>
      <c r="BV89" s="1">
        <f>IF(BU89&gt;1, 1, 0)</f>
        <v>0</v>
      </c>
      <c r="BW89" s="71">
        <f>IF(N89&lt;=0,P89, IF(N89&lt;=1,Q89, IF(N89&lt;=2,R89, IF(N89&lt;=3,S89, IF(N89&lt;=4,T89, IF(N89&lt;=5, U89, V89))))))</f>
        <v>100.28</v>
      </c>
      <c r="BX89" s="41">
        <f>IF(N89&lt;=0,AD89, IF(N89&lt;=1,AE89, IF(N89&lt;=2,AF89, IF(N89&lt;=3,AG89, IF(N89&lt;=4,AH89, IF(N89&lt;=5, AI89, AJ89))))))</f>
        <v>101.3</v>
      </c>
      <c r="BY89" s="70">
        <f>IF(N89&gt;=0,W89, IF(N89&gt;=-1,X89, IF(N89&gt;=-2,Y89, IF(N89&gt;=-3,Z89, IF(N89&gt;=-4,AA89, IF(N89&gt;=-5, AB89, AC89))))))</f>
        <v>102.68</v>
      </c>
      <c r="BZ89" s="69">
        <f>IF(N89&gt;=0,AK89, IF(N89&gt;=-1,AL89, IF(N89&gt;=-2,AM89, IF(N89&gt;=-3,AN89, IF(N89&gt;=-4,AO89, IF(N89&gt;=-5, AP89, AQ89))))))</f>
        <v>103.71</v>
      </c>
      <c r="CA89" s="54">
        <f>IF(C89&gt;0, IF(BU89 &gt;0, BW89, BY89), IF(BU89&gt;0, BX89, BZ89))</f>
        <v>103.71</v>
      </c>
      <c r="CB89" s="1">
        <f>BU89/CA89</f>
        <v>-2.093277701003204</v>
      </c>
      <c r="CC89" s="42">
        <f>BS89/BT89</f>
        <v>1.1130163637367962</v>
      </c>
      <c r="CD89" s="55">
        <v>0</v>
      </c>
      <c r="CE89" s="55">
        <v>0</v>
      </c>
      <c r="CF89" s="55">
        <v>0</v>
      </c>
      <c r="CG89" s="6">
        <f>SUM(CD89:CF89)</f>
        <v>0</v>
      </c>
      <c r="CH89" s="10">
        <f>BP89*$D$171</f>
        <v>1181.885925105855</v>
      </c>
      <c r="CI89" s="1">
        <f>CH89-CG89</f>
        <v>1181.885925105855</v>
      </c>
      <c r="CJ89" s="82">
        <f>IF(CI89&gt;1, 1, 0)</f>
        <v>1</v>
      </c>
      <c r="CK89" s="71">
        <f>IF(N89&lt;=0,Q89, IF(N89&lt;=1,R89, IF(N89&lt;=2,S89, IF(N89&lt;=3,T89, IF(N89&lt;=4,U89,V89)))))</f>
        <v>100.44</v>
      </c>
      <c r="CL89" s="41">
        <f>IF(N89&lt;=0,AE89, IF(N89&lt;=1,AF89, IF(N89&lt;=2,AG89, IF(N89&lt;=3,AH89, IF(N89&lt;=4,AI89,AJ89)))))</f>
        <v>101.36</v>
      </c>
      <c r="CM89" s="70">
        <f>IF(N89&gt;=0,X89, IF(N89&gt;=-1,Y89, IF(N89&gt;=-2,Z89, IF(N89&gt;=-3,AA89, IF(N89&gt;=-4,AB89, AC89)))))</f>
        <v>102.45</v>
      </c>
      <c r="CN89" s="69">
        <f>IF(N89&gt;=0,AL89, IF(N89&gt;=-1,AM89, IF(N89&gt;=-2,AN89, IF(N89&gt;=-3,AO89, IF(N89&gt;=-4,AP89, AQ89)))))</f>
        <v>103.32</v>
      </c>
      <c r="CO89" s="54">
        <f>IF(C89&gt;0, IF(CI89 &gt;0, CK89, CM89), IF(CI89&gt;0, CL89, CN89))</f>
        <v>101.36</v>
      </c>
      <c r="CP89" s="1">
        <f>CI89/CO89</f>
        <v>11.660279450531323</v>
      </c>
      <c r="CQ89" s="42">
        <f>CG89/CH89</f>
        <v>0</v>
      </c>
      <c r="CR89" s="11">
        <f>BS89+CG89+CT89</f>
        <v>2138</v>
      </c>
      <c r="CS89" s="47">
        <f>BT89+CH89+CU89</f>
        <v>3148.8757420269912</v>
      </c>
      <c r="CT89" s="55">
        <v>0</v>
      </c>
      <c r="CU89" s="10">
        <f>BQ89*$D$174</f>
        <v>46.083647292178156</v>
      </c>
      <c r="CV89" s="30">
        <f>CU89-CT89</f>
        <v>46.083647292178156</v>
      </c>
      <c r="CW89" s="82">
        <f>IF(CV89&gt;0, 1, 0)</f>
        <v>1</v>
      </c>
      <c r="CX89" s="71">
        <f>IF(N89&lt;=0,R89, IF(N89&lt;=1,S89, IF(N89&lt;=2,T89, IF(N89&lt;=3,U89, V89))))</f>
        <v>100.95</v>
      </c>
      <c r="CY89" s="41">
        <f>IF(N89&lt;=0,AF89, IF(N89&lt;=1,AG89, IF(N89&lt;=2,AH89, IF(N89&lt;=3,AI89, AJ89))))</f>
        <v>101.53</v>
      </c>
      <c r="CZ89" s="70">
        <f>IF(N89&gt;=0,Y89, IF(N89&gt;=-1,Z89, IF(N89&gt;=-2,AA89, IF(N89&gt;=-3,AB89,  AC89))))</f>
        <v>102.38</v>
      </c>
      <c r="DA89" s="69">
        <f>IF(N89&gt;=0,AM89, IF(N89&gt;=-1,AN89, IF(N89&gt;=-2,AO89, IF(N89&gt;=-3,AP89, AQ89))))</f>
        <v>103.08</v>
      </c>
      <c r="DB89" s="54">
        <f>IF(C89&gt;0, IF(CV89 &gt;0, CX89, CZ89), IF(CV89&gt;0, CY89, DA89))</f>
        <v>101.53</v>
      </c>
      <c r="DC89" s="43">
        <f>CV89/DB89</f>
        <v>0.45389192644714033</v>
      </c>
      <c r="DD89" s="44">
        <v>0</v>
      </c>
      <c r="DE89" s="10">
        <f>BQ89*$DD$169</f>
        <v>27.714007780184247</v>
      </c>
      <c r="DF89" s="30">
        <f>DE89-DD89</f>
        <v>27.714007780184247</v>
      </c>
      <c r="DG89" s="34">
        <f>DF89*(DF89&lt;&gt;0)</f>
        <v>27.714007780184247</v>
      </c>
      <c r="DH89" s="21">
        <f>DG89/$DG$166</f>
        <v>7.0459509006082967E-3</v>
      </c>
      <c r="DI89" s="79">
        <f>DH89 * $DF$166</f>
        <v>27.714007780184247</v>
      </c>
      <c r="DJ89" s="81">
        <f>DB89</f>
        <v>101.53</v>
      </c>
      <c r="DK89" s="43">
        <f>DI89/DJ89</f>
        <v>0.27296373269166008</v>
      </c>
      <c r="DL89" s="16">
        <f>O89</f>
        <v>0</v>
      </c>
      <c r="DM89" s="53">
        <f>CR89+CT89</f>
        <v>2138</v>
      </c>
      <c r="DN89">
        <f>E89/$E$166</f>
        <v>1.1600698712611201E-2</v>
      </c>
      <c r="DO89">
        <f>MAX(0,K89)</f>
        <v>0.75357667149722996</v>
      </c>
      <c r="DP89">
        <f>DO89/$DO$166</f>
        <v>8.0883489169390616E-3</v>
      </c>
      <c r="DQ89">
        <f>DN89*DP89*BF89</f>
        <v>9.3830498867885167E-5</v>
      </c>
      <c r="DR89">
        <f>DQ89/$DQ$166</f>
        <v>2.5323169192287748E-2</v>
      </c>
      <c r="DS89" s="1">
        <f>$DS$168*DR89</f>
        <v>2060.6537462359529</v>
      </c>
      <c r="DT89" s="55">
        <v>1222</v>
      </c>
      <c r="DU89" s="1">
        <f>DS89-DT89</f>
        <v>838.65374623595289</v>
      </c>
      <c r="DV89">
        <f>DT89/DS89</f>
        <v>0.59301568845913055</v>
      </c>
      <c r="DW89" s="86">
        <f>AR89</f>
        <v>101.8</v>
      </c>
    </row>
    <row r="90" spans="1:127" x14ac:dyDescent="0.2">
      <c r="A90" s="23" t="s">
        <v>202</v>
      </c>
      <c r="B90">
        <v>1</v>
      </c>
      <c r="C90">
        <v>1</v>
      </c>
      <c r="D90">
        <v>0.84978026368357895</v>
      </c>
      <c r="E90">
        <v>0.15021973631641999</v>
      </c>
      <c r="F90">
        <v>0.64322606277314198</v>
      </c>
      <c r="G90">
        <v>0.18386961972419499</v>
      </c>
      <c r="H90">
        <v>0.63852904304220603</v>
      </c>
      <c r="I90">
        <v>0.34264572422113299</v>
      </c>
      <c r="J90">
        <v>0.25682350182657299</v>
      </c>
      <c r="K90">
        <v>0.32671871301567501</v>
      </c>
      <c r="L90">
        <v>-0.345321547693277</v>
      </c>
      <c r="M90">
        <f>HARMEAN(D90,F90, I90)</f>
        <v>0.53098242863123779</v>
      </c>
      <c r="N90">
        <f>MAX(MIN(0.6*TAN(3*(1-M90) - 1.5), 5), -5)</f>
        <v>-5.592952645930311E-2</v>
      </c>
      <c r="O90" s="73">
        <v>0</v>
      </c>
      <c r="P90">
        <v>0.62</v>
      </c>
      <c r="Q90">
        <v>0.63</v>
      </c>
      <c r="R90">
        <v>0.64</v>
      </c>
      <c r="S90">
        <v>0.64</v>
      </c>
      <c r="T90">
        <v>0.66</v>
      </c>
      <c r="U90">
        <v>0.66</v>
      </c>
      <c r="V90">
        <v>0.68</v>
      </c>
      <c r="W90">
        <v>0.75</v>
      </c>
      <c r="X90">
        <v>0.74</v>
      </c>
      <c r="Y90">
        <v>0.73</v>
      </c>
      <c r="Z90">
        <v>0.71</v>
      </c>
      <c r="AA90">
        <v>0.7</v>
      </c>
      <c r="AB90">
        <v>0.69</v>
      </c>
      <c r="AC90">
        <v>0.67</v>
      </c>
      <c r="AD90">
        <v>0.6</v>
      </c>
      <c r="AE90">
        <v>0.62</v>
      </c>
      <c r="AF90">
        <v>0.63</v>
      </c>
      <c r="AG90">
        <v>0.63</v>
      </c>
      <c r="AH90">
        <v>0.65</v>
      </c>
      <c r="AI90">
        <v>0.66</v>
      </c>
      <c r="AJ90">
        <v>0.67</v>
      </c>
      <c r="AK90">
        <v>0.75</v>
      </c>
      <c r="AL90">
        <v>0.73</v>
      </c>
      <c r="AM90">
        <v>0.71</v>
      </c>
      <c r="AN90">
        <v>0.69</v>
      </c>
      <c r="AO90">
        <v>0.68</v>
      </c>
      <c r="AP90">
        <v>0.67</v>
      </c>
      <c r="AQ90">
        <v>0.66</v>
      </c>
      <c r="AR90">
        <v>0.68</v>
      </c>
      <c r="AS90" s="77">
        <f>0.5 * (D90-MAX($D$3:$D$165))/(MIN($D$3:$D$165)-MAX($D$3:$D$165)) + 0.75</f>
        <v>0.82515030060120265</v>
      </c>
      <c r="AT90" s="17">
        <f>AZ90^N90</f>
        <v>0.98873086648311082</v>
      </c>
      <c r="AU90" s="17">
        <f>(AT90+AV90)/2</f>
        <v>0.97900013844354539</v>
      </c>
      <c r="AV90" s="17">
        <f>BD90^N90</f>
        <v>0.96926941040397985</v>
      </c>
      <c r="AW90" s="17">
        <f>PERCENTILE($K$2:$K$165, 0.05)</f>
        <v>0.10209699944022725</v>
      </c>
      <c r="AX90" s="17">
        <f>PERCENTILE($K$2:$K$165, 0.95)</f>
        <v>0.97531004798855347</v>
      </c>
      <c r="AY90" s="17">
        <f>MIN(MAX(K90,AW90), AX90)</f>
        <v>0.32671871301567501</v>
      </c>
      <c r="AZ90" s="17">
        <f>AY90-$AY$166+1</f>
        <v>1.2246217135754478</v>
      </c>
      <c r="BA90" s="17">
        <f>PERCENTILE($L$2:$L$165, 0.02)</f>
        <v>-1.0926211824473815</v>
      </c>
      <c r="BB90" s="17">
        <f>PERCENTILE($L$2:$L$165, 0.98)</f>
        <v>1.870769289934499</v>
      </c>
      <c r="BC90" s="17">
        <f>MIN(MAX(L90,BA90), BB90)</f>
        <v>-0.345321547693277</v>
      </c>
      <c r="BD90" s="17">
        <f>BC90-$BC$166 + 1</f>
        <v>1.7472996347541045</v>
      </c>
      <c r="BE90" s="1">
        <v>0</v>
      </c>
      <c r="BF90" s="49">
        <v>0</v>
      </c>
      <c r="BG90" s="49">
        <v>0</v>
      </c>
      <c r="BH90" s="16">
        <v>1</v>
      </c>
      <c r="BI90" s="12">
        <f>(AZ90^4)*AV90*BE90</f>
        <v>0</v>
      </c>
      <c r="BJ90" s="12">
        <f>(BD90^4) *AT90*BF90</f>
        <v>0</v>
      </c>
      <c r="BK90" s="12">
        <f>(BD90^4)*AU90*BG90*BH90</f>
        <v>0</v>
      </c>
      <c r="BL90" s="12">
        <f>MIN(BI90, 0.05*BI$166)</f>
        <v>0</v>
      </c>
      <c r="BM90" s="12">
        <f>MIN(BJ90, 0.05*BJ$166)</f>
        <v>0</v>
      </c>
      <c r="BN90" s="12">
        <f>MIN(BK90, 0.05*BK$166)</f>
        <v>0</v>
      </c>
      <c r="BO90" s="9">
        <f>BL90/$BL$166</f>
        <v>0</v>
      </c>
      <c r="BP90" s="9">
        <f>BM90/$BM$166</f>
        <v>0</v>
      </c>
      <c r="BQ90" s="45">
        <f>BN90/$BN$166</f>
        <v>0</v>
      </c>
      <c r="BR90" s="85">
        <f>N90</f>
        <v>-5.592952645930311E-2</v>
      </c>
      <c r="BS90" s="55">
        <v>0</v>
      </c>
      <c r="BT90" s="10">
        <f>$D$172*BO90</f>
        <v>0</v>
      </c>
      <c r="BU90" s="14">
        <f>BT90-BS90</f>
        <v>0</v>
      </c>
      <c r="BV90" s="1">
        <f>IF(BU90&gt;1, 1, 0)</f>
        <v>0</v>
      </c>
      <c r="BW90" s="71">
        <f>IF(N90&lt;=0,P90, IF(N90&lt;=1,Q90, IF(N90&lt;=2,R90, IF(N90&lt;=3,S90, IF(N90&lt;=4,T90, IF(N90&lt;=5, U90, V90))))))</f>
        <v>0.62</v>
      </c>
      <c r="BX90" s="41">
        <f>IF(N90&lt;=0,AD90, IF(N90&lt;=1,AE90, IF(N90&lt;=2,AF90, IF(N90&lt;=3,AG90, IF(N90&lt;=4,AH90, IF(N90&lt;=5, AI90, AJ90))))))</f>
        <v>0.6</v>
      </c>
      <c r="BY90" s="70">
        <f>IF(N90&gt;=0,W90, IF(N90&gt;=-1,X90, IF(N90&gt;=-2,Y90, IF(N90&gt;=-3,Z90, IF(N90&gt;=-4,AA90, IF(N90&gt;=-5, AB90, AC90))))))</f>
        <v>0.74</v>
      </c>
      <c r="BZ90" s="69">
        <f>IF(N90&gt;=0,AK90, IF(N90&gt;=-1,AL90, IF(N90&gt;=-2,AM90, IF(N90&gt;=-3,AN90, IF(N90&gt;=-4,AO90, IF(N90&gt;=-5, AP90, AQ90))))))</f>
        <v>0.73</v>
      </c>
      <c r="CA90" s="54">
        <f>IF(C90&gt;0, IF(BU90 &gt;0, BW90, BY90), IF(BU90&gt;0, BX90, BZ90))</f>
        <v>0.74</v>
      </c>
      <c r="CB90" s="1">
        <f>BU90/CA90</f>
        <v>0</v>
      </c>
      <c r="CC90" s="42" t="e">
        <f>BS90/BT90</f>
        <v>#DIV/0!</v>
      </c>
      <c r="CD90" s="55">
        <v>0</v>
      </c>
      <c r="CE90" s="55">
        <v>2448</v>
      </c>
      <c r="CF90" s="55">
        <v>0</v>
      </c>
      <c r="CG90" s="6">
        <f>SUM(CD90:CF90)</f>
        <v>2448</v>
      </c>
      <c r="CH90" s="10">
        <f>BP90*$D$171</f>
        <v>0</v>
      </c>
      <c r="CI90" s="1">
        <f>CH90-CG90</f>
        <v>-2448</v>
      </c>
      <c r="CJ90" s="82">
        <f>IF(CI90&gt;1, 1, 0)</f>
        <v>0</v>
      </c>
      <c r="CK90" s="71">
        <f>IF(N90&lt;=0,Q90, IF(N90&lt;=1,R90, IF(N90&lt;=2,S90, IF(N90&lt;=3,T90, IF(N90&lt;=4,U90,V90)))))</f>
        <v>0.63</v>
      </c>
      <c r="CL90" s="41">
        <f>IF(N90&lt;=0,AE90, IF(N90&lt;=1,AF90, IF(N90&lt;=2,AG90, IF(N90&lt;=3,AH90, IF(N90&lt;=4,AI90,AJ90)))))</f>
        <v>0.62</v>
      </c>
      <c r="CM90" s="70">
        <f>IF(N90&gt;=0,X90, IF(N90&gt;=-1,Y90, IF(N90&gt;=-2,Z90, IF(N90&gt;=-3,AA90, IF(N90&gt;=-4,AB90, AC90)))))</f>
        <v>0.73</v>
      </c>
      <c r="CN90" s="69">
        <f>IF(N90&gt;=0,AL90, IF(N90&gt;=-1,AM90, IF(N90&gt;=-2,AN90, IF(N90&gt;=-3,AO90, IF(N90&gt;=-4,AP90, AQ90)))))</f>
        <v>0.71</v>
      </c>
      <c r="CO90" s="54">
        <f>IF(C90&gt;0, IF(CI90 &gt;0, CK90, CM90), IF(CI90&gt;0, CL90, CN90))</f>
        <v>0.73</v>
      </c>
      <c r="CP90" s="1">
        <f>CI90/CO90</f>
        <v>-3353.4246575342468</v>
      </c>
      <c r="CQ90" s="42" t="e">
        <f>CG90/CH90</f>
        <v>#DIV/0!</v>
      </c>
      <c r="CR90" s="11">
        <f>BS90+CG90+CT90</f>
        <v>2590</v>
      </c>
      <c r="CS90" s="47">
        <f>BT90+CH90+CU90</f>
        <v>0</v>
      </c>
      <c r="CT90" s="55">
        <v>142</v>
      </c>
      <c r="CU90" s="10">
        <f>BQ90*$D$174</f>
        <v>0</v>
      </c>
      <c r="CV90" s="30">
        <f>CU90-CT90</f>
        <v>-142</v>
      </c>
      <c r="CW90" s="82">
        <f>IF(CV90&gt;0, 1, 0)</f>
        <v>0</v>
      </c>
      <c r="CX90" s="71">
        <f>IF(N90&lt;=0,R90, IF(N90&lt;=1,S90, IF(N90&lt;=2,T90, IF(N90&lt;=3,U90, V90))))</f>
        <v>0.64</v>
      </c>
      <c r="CY90" s="41">
        <f>IF(N90&lt;=0,AF90, IF(N90&lt;=1,AG90, IF(N90&lt;=2,AH90, IF(N90&lt;=3,AI90, AJ90))))</f>
        <v>0.63</v>
      </c>
      <c r="CZ90" s="70">
        <f>IF(N90&gt;=0,Y90, IF(N90&gt;=-1,Z90, IF(N90&gt;=-2,AA90, IF(N90&gt;=-3,AB90,  AC90))))</f>
        <v>0.71</v>
      </c>
      <c r="DA90" s="69">
        <f>IF(N90&gt;=0,AM90, IF(N90&gt;=-1,AN90, IF(N90&gt;=-2,AO90, IF(N90&gt;=-3,AP90, AQ90))))</f>
        <v>0.69</v>
      </c>
      <c r="DB90" s="54">
        <f>IF(C90&gt;0, IF(CV90 &gt;0, CX90, CZ90), IF(CV90&gt;0, CY90, DA90))</f>
        <v>0.71</v>
      </c>
      <c r="DC90" s="43">
        <f>CV90/DB90</f>
        <v>-200</v>
      </c>
      <c r="DD90" s="44">
        <v>0</v>
      </c>
      <c r="DE90" s="10">
        <f>BQ90*$DD$169</f>
        <v>0</v>
      </c>
      <c r="DF90" s="30">
        <f>DE90-DD90</f>
        <v>0</v>
      </c>
      <c r="DG90" s="34">
        <f>DF90*(DF90&lt;&gt;0)</f>
        <v>0</v>
      </c>
      <c r="DH90" s="21">
        <f>DG90/$DG$166</f>
        <v>0</v>
      </c>
      <c r="DI90" s="79">
        <f>DH90 * $DF$166</f>
        <v>0</v>
      </c>
      <c r="DJ90" s="81">
        <f>DB90</f>
        <v>0.71</v>
      </c>
      <c r="DK90" s="43">
        <f>DI90/DJ90</f>
        <v>0</v>
      </c>
      <c r="DL90" s="16">
        <f>O90</f>
        <v>0</v>
      </c>
      <c r="DM90" s="53">
        <f>CR90+CT90</f>
        <v>2732</v>
      </c>
      <c r="DN90">
        <f>E90/$E$166</f>
        <v>2.7853529476001299E-3</v>
      </c>
      <c r="DO90">
        <f>MAX(0,K90)</f>
        <v>0.32671871301567501</v>
      </c>
      <c r="DP90">
        <f>DO90/$DO$166</f>
        <v>3.5067632113844876E-3</v>
      </c>
      <c r="DQ90">
        <f>DN90*DP90*BF90</f>
        <v>0</v>
      </c>
      <c r="DR90">
        <f>DQ90/$DQ$166</f>
        <v>0</v>
      </c>
      <c r="DS90" s="1">
        <f>$DS$168*DR90</f>
        <v>0</v>
      </c>
      <c r="DT90" s="55">
        <v>0</v>
      </c>
      <c r="DU90" s="1">
        <f>DS90-DT90</f>
        <v>0</v>
      </c>
      <c r="DV90" t="e">
        <f>DT90/DS90</f>
        <v>#DIV/0!</v>
      </c>
      <c r="DW90" s="86">
        <f>AR90</f>
        <v>0.68</v>
      </c>
    </row>
    <row r="91" spans="1:127" x14ac:dyDescent="0.2">
      <c r="A91" s="23" t="s">
        <v>121</v>
      </c>
      <c r="B91">
        <v>1</v>
      </c>
      <c r="C91">
        <v>1</v>
      </c>
      <c r="D91">
        <v>0.71274470635237697</v>
      </c>
      <c r="E91">
        <v>0.28725529364762198</v>
      </c>
      <c r="F91">
        <v>0.98490266189908604</v>
      </c>
      <c r="G91">
        <v>0.140827413288758</v>
      </c>
      <c r="H91">
        <v>0.56080234015879604</v>
      </c>
      <c r="I91">
        <v>0.28102729926262598</v>
      </c>
      <c r="J91">
        <v>0.39971163547754401</v>
      </c>
      <c r="K91">
        <v>1.0295875049532299</v>
      </c>
      <c r="L91">
        <v>0.46457877343918702</v>
      </c>
      <c r="M91">
        <f>HARMEAN(D91,F91, I91)</f>
        <v>0.50194681483794201</v>
      </c>
      <c r="N91">
        <f>MAX(MIN(0.6*TAN(3*(1-M91) - 1.5), 5), -5)</f>
        <v>-3.5043065532770184E-3</v>
      </c>
      <c r="O91" s="73">
        <v>0</v>
      </c>
      <c r="P91">
        <v>253.69</v>
      </c>
      <c r="Q91">
        <v>254.88</v>
      </c>
      <c r="R91">
        <v>255.73</v>
      </c>
      <c r="S91">
        <v>256.70999999999998</v>
      </c>
      <c r="T91">
        <v>257.32</v>
      </c>
      <c r="U91">
        <v>257.83</v>
      </c>
      <c r="V91">
        <v>259.29000000000002</v>
      </c>
      <c r="W91">
        <v>262.7</v>
      </c>
      <c r="X91">
        <v>260.8</v>
      </c>
      <c r="Y91">
        <v>260.26</v>
      </c>
      <c r="Z91">
        <v>259.77</v>
      </c>
      <c r="AA91">
        <v>259.45</v>
      </c>
      <c r="AB91">
        <v>258.12</v>
      </c>
      <c r="AC91">
        <v>255.54</v>
      </c>
      <c r="AD91">
        <v>253.71</v>
      </c>
      <c r="AE91">
        <v>254.91</v>
      </c>
      <c r="AF91">
        <v>255.53</v>
      </c>
      <c r="AG91">
        <v>256.07</v>
      </c>
      <c r="AH91">
        <v>257.37</v>
      </c>
      <c r="AI91">
        <v>260.05</v>
      </c>
      <c r="AJ91">
        <v>261.14</v>
      </c>
      <c r="AK91">
        <v>263.04000000000002</v>
      </c>
      <c r="AL91">
        <v>262.43</v>
      </c>
      <c r="AM91">
        <v>261.18</v>
      </c>
      <c r="AN91">
        <v>259.26</v>
      </c>
      <c r="AO91">
        <v>258.82</v>
      </c>
      <c r="AP91">
        <v>258.02999999999997</v>
      </c>
      <c r="AQ91">
        <v>255.98</v>
      </c>
      <c r="AR91">
        <v>258.35000000000002</v>
      </c>
      <c r="AS91" s="77">
        <f>0.5 * (D91-MAX($D$3:$D$165))/(MIN($D$3:$D$165)-MAX($D$3:$D$165)) + 0.75</f>
        <v>0.8938877755511021</v>
      </c>
      <c r="AT91" s="17">
        <f>AZ91^N91</f>
        <v>0.9978029210139252</v>
      </c>
      <c r="AU91" s="17">
        <f>(AT91+AV91)/2</f>
        <v>0.99725904465731319</v>
      </c>
      <c r="AV91" s="17">
        <f>BD91^N91</f>
        <v>0.99671516830070117</v>
      </c>
      <c r="AW91" s="17">
        <f>PERCENTILE($K$2:$K$165, 0.05)</f>
        <v>0.10209699944022725</v>
      </c>
      <c r="AX91" s="17">
        <f>PERCENTILE($K$2:$K$165, 0.95)</f>
        <v>0.97531004798855347</v>
      </c>
      <c r="AY91" s="17">
        <f>MIN(MAX(K91,AW91), AX91)</f>
        <v>0.97531004798855347</v>
      </c>
      <c r="AZ91" s="17">
        <f>AY91-$AY$166+1</f>
        <v>1.8732130485483263</v>
      </c>
      <c r="BA91" s="17">
        <f>PERCENTILE($L$2:$L$165, 0.02)</f>
        <v>-1.0926211824473815</v>
      </c>
      <c r="BB91" s="17">
        <f>PERCENTILE($L$2:$L$165, 0.98)</f>
        <v>1.870769289934499</v>
      </c>
      <c r="BC91" s="17">
        <f>MIN(MAX(L91,BA91), BB91)</f>
        <v>0.46457877343918702</v>
      </c>
      <c r="BD91" s="17">
        <f>BC91-$BC$166 + 1</f>
        <v>2.5571999558865688</v>
      </c>
      <c r="BE91" s="1">
        <v>0</v>
      </c>
      <c r="BF91" s="15">
        <v>1</v>
      </c>
      <c r="BG91" s="15">
        <v>1</v>
      </c>
      <c r="BH91" s="16">
        <v>1</v>
      </c>
      <c r="BI91" s="12">
        <f>(AZ91^4)*AV91*BE91</f>
        <v>0</v>
      </c>
      <c r="BJ91" s="12">
        <f>(BD91^4) *AT91*BF91</f>
        <v>42.668121594186651</v>
      </c>
      <c r="BK91" s="12">
        <f>(BD91^4)*AU91*BG91*BH91</f>
        <v>42.644864313588045</v>
      </c>
      <c r="BL91" s="12">
        <f>MIN(BI91, 0.05*BI$166)</f>
        <v>0</v>
      </c>
      <c r="BM91" s="12">
        <f>MIN(BJ91, 0.05*BJ$166)</f>
        <v>42.668121594186651</v>
      </c>
      <c r="BN91" s="12">
        <f>MIN(BK91, 0.05*BK$166)</f>
        <v>42.644864313588045</v>
      </c>
      <c r="BO91" s="9">
        <f>BL91/$BL$166</f>
        <v>0</v>
      </c>
      <c r="BP91" s="9">
        <f>BM91/$BM$166</f>
        <v>8.619514392002231E-3</v>
      </c>
      <c r="BQ91" s="45">
        <f>BN91/$BN$166</f>
        <v>6.3081682998028833E-3</v>
      </c>
      <c r="BR91" s="85">
        <f>N91</f>
        <v>-3.5043065532770184E-3</v>
      </c>
      <c r="BS91" s="55">
        <v>0</v>
      </c>
      <c r="BT91" s="10">
        <f>$D$172*BO91</f>
        <v>0</v>
      </c>
      <c r="BU91" s="14">
        <f>BT91-BS91</f>
        <v>0</v>
      </c>
      <c r="BV91" s="1">
        <f>IF(BU91&gt;1, 1, 0)</f>
        <v>0</v>
      </c>
      <c r="BW91" s="71">
        <f>IF(N91&lt;=0,P91, IF(N91&lt;=1,Q91, IF(N91&lt;=2,R91, IF(N91&lt;=3,S91, IF(N91&lt;=4,T91, IF(N91&lt;=5, U91, V91))))))</f>
        <v>253.69</v>
      </c>
      <c r="BX91" s="41">
        <f>IF(N91&lt;=0,AD91, IF(N91&lt;=1,AE91, IF(N91&lt;=2,AF91, IF(N91&lt;=3,AG91, IF(N91&lt;=4,AH91, IF(N91&lt;=5, AI91, AJ91))))))</f>
        <v>253.71</v>
      </c>
      <c r="BY91" s="70">
        <f>IF(N91&gt;=0,W91, IF(N91&gt;=-1,X91, IF(N91&gt;=-2,Y91, IF(N91&gt;=-3,Z91, IF(N91&gt;=-4,AA91, IF(N91&gt;=-5, AB91, AC91))))))</f>
        <v>260.8</v>
      </c>
      <c r="BZ91" s="69">
        <f>IF(N91&gt;=0,AK91, IF(N91&gt;=-1,AL91, IF(N91&gt;=-2,AM91, IF(N91&gt;=-3,AN91, IF(N91&gt;=-4,AO91, IF(N91&gt;=-5, AP91, AQ91))))))</f>
        <v>262.43</v>
      </c>
      <c r="CA91" s="54">
        <f>IF(C91&gt;0, IF(BU91 &gt;0, BW91, BY91), IF(BU91&gt;0, BX91, BZ91))</f>
        <v>260.8</v>
      </c>
      <c r="CB91" s="1">
        <f>BU91/CA91</f>
        <v>0</v>
      </c>
      <c r="CC91" s="42" t="e">
        <f>BS91/BT91</f>
        <v>#DIV/0!</v>
      </c>
      <c r="CD91" s="55">
        <v>0</v>
      </c>
      <c r="CE91" s="55">
        <v>517</v>
      </c>
      <c r="CF91" s="55">
        <v>0</v>
      </c>
      <c r="CG91" s="6">
        <f>SUM(CD91:CF91)</f>
        <v>517</v>
      </c>
      <c r="CH91" s="10">
        <f>BP91*$D$171</f>
        <v>1094.7609372102163</v>
      </c>
      <c r="CI91" s="1">
        <f>CH91-CG91</f>
        <v>577.7609372102163</v>
      </c>
      <c r="CJ91" s="82">
        <f>IF(CI91&gt;1, 1, 0)</f>
        <v>1</v>
      </c>
      <c r="CK91" s="71">
        <f>IF(N91&lt;=0,Q91, IF(N91&lt;=1,R91, IF(N91&lt;=2,S91, IF(N91&lt;=3,T91, IF(N91&lt;=4,U91,V91)))))</f>
        <v>254.88</v>
      </c>
      <c r="CL91" s="41">
        <f>IF(N91&lt;=0,AE91, IF(N91&lt;=1,AF91, IF(N91&lt;=2,AG91, IF(N91&lt;=3,AH91, IF(N91&lt;=4,AI91,AJ91)))))</f>
        <v>254.91</v>
      </c>
      <c r="CM91" s="70">
        <f>IF(N91&gt;=0,X91, IF(N91&gt;=-1,Y91, IF(N91&gt;=-2,Z91, IF(N91&gt;=-3,AA91, IF(N91&gt;=-4,AB91, AC91)))))</f>
        <v>260.26</v>
      </c>
      <c r="CN91" s="69">
        <f>IF(N91&gt;=0,AL91, IF(N91&gt;=-1,AM91, IF(N91&gt;=-2,AN91, IF(N91&gt;=-3,AO91, IF(N91&gt;=-4,AP91, AQ91)))))</f>
        <v>261.18</v>
      </c>
      <c r="CO91" s="54">
        <f>IF(C91&gt;0, IF(CI91 &gt;0, CK91, CM91), IF(CI91&gt;0, CL91, CN91))</f>
        <v>254.88</v>
      </c>
      <c r="CP91" s="1">
        <f>CI91/CO91</f>
        <v>2.266795893009323</v>
      </c>
      <c r="CQ91" s="42">
        <f>CG91/CH91</f>
        <v>0.47224922120209473</v>
      </c>
      <c r="CR91" s="11">
        <f>BS91+CG91+CT91</f>
        <v>517</v>
      </c>
      <c r="CS91" s="47">
        <f>BT91+CH91+CU91</f>
        <v>1136.0191587176523</v>
      </c>
      <c r="CT91" s="55">
        <v>0</v>
      </c>
      <c r="CU91" s="10">
        <f>BQ91*$D$174</f>
        <v>41.258221507435969</v>
      </c>
      <c r="CV91" s="30">
        <f>CU91-CT91</f>
        <v>41.258221507435969</v>
      </c>
      <c r="CW91" s="82">
        <f>IF(CV91&gt;0, 1, 0)</f>
        <v>1</v>
      </c>
      <c r="CX91" s="71">
        <f>IF(N91&lt;=0,R91, IF(N91&lt;=1,S91, IF(N91&lt;=2,T91, IF(N91&lt;=3,U91, V91))))</f>
        <v>255.73</v>
      </c>
      <c r="CY91" s="41">
        <f>IF(N91&lt;=0,AF91, IF(N91&lt;=1,AG91, IF(N91&lt;=2,AH91, IF(N91&lt;=3,AI91, AJ91))))</f>
        <v>255.53</v>
      </c>
      <c r="CZ91" s="70">
        <f>IF(N91&gt;=0,Y91, IF(N91&gt;=-1,Z91, IF(N91&gt;=-2,AA91, IF(N91&gt;=-3,AB91,  AC91))))</f>
        <v>259.77</v>
      </c>
      <c r="DA91" s="69">
        <f>IF(N91&gt;=0,AM91, IF(N91&gt;=-1,AN91, IF(N91&gt;=-2,AO91, IF(N91&gt;=-3,AP91, AQ91))))</f>
        <v>259.26</v>
      </c>
      <c r="DB91" s="54">
        <f>IF(C91&gt;0, IF(CV91 &gt;0, CX91, CZ91), IF(CV91&gt;0, CY91, DA91))</f>
        <v>255.73</v>
      </c>
      <c r="DC91" s="43">
        <f>CV91/DB91</f>
        <v>0.16133508586179163</v>
      </c>
      <c r="DD91" s="44">
        <v>0</v>
      </c>
      <c r="DE91" s="10">
        <f>BQ91*$DD$169</f>
        <v>24.812069769653878</v>
      </c>
      <c r="DF91" s="30">
        <f>DE91-DD91</f>
        <v>24.812069769653878</v>
      </c>
      <c r="DG91" s="34">
        <f>DF91*(DF91&lt;&gt;0)</f>
        <v>24.812069769653878</v>
      </c>
      <c r="DH91" s="21">
        <f>DG91/$DG$166</f>
        <v>6.308168299802879E-3</v>
      </c>
      <c r="DI91" s="79">
        <f>DH91 * $DF$166</f>
        <v>24.812069769653878</v>
      </c>
      <c r="DJ91" s="81">
        <f>DB91</f>
        <v>255.73</v>
      </c>
      <c r="DK91" s="43">
        <f>DI91/DJ91</f>
        <v>9.7024478041895276E-2</v>
      </c>
      <c r="DL91" s="16">
        <f>O91</f>
        <v>0</v>
      </c>
      <c r="DM91" s="53">
        <f>CR91+CT91</f>
        <v>517</v>
      </c>
      <c r="DN91">
        <f>E91/$E$166</f>
        <v>5.3262467269268388E-3</v>
      </c>
      <c r="DO91">
        <f>MAX(0,K91)</f>
        <v>1.0295875049532299</v>
      </c>
      <c r="DP91">
        <f>DO91/$DO$166</f>
        <v>1.1050850292428485E-2</v>
      </c>
      <c r="DQ91">
        <f>DN91*DP91*BF91</f>
        <v>5.8859555199805719E-5</v>
      </c>
      <c r="DR91">
        <f>DQ91/$DQ$166</f>
        <v>1.5885138551870459E-2</v>
      </c>
      <c r="DS91" s="1">
        <f>$DS$168*DR91</f>
        <v>1292.6411389439436</v>
      </c>
      <c r="DT91" s="55">
        <v>1808</v>
      </c>
      <c r="DU91" s="1">
        <f>DS91-DT91</f>
        <v>-515.35886105605641</v>
      </c>
      <c r="DV91">
        <f>DT91/DS91</f>
        <v>1.3986867240486343</v>
      </c>
      <c r="DW91" s="86">
        <f>AR91</f>
        <v>258.35000000000002</v>
      </c>
    </row>
    <row r="92" spans="1:127" x14ac:dyDescent="0.2">
      <c r="A92" s="23" t="s">
        <v>217</v>
      </c>
      <c r="B92">
        <v>0</v>
      </c>
      <c r="C92">
        <v>0</v>
      </c>
      <c r="D92">
        <v>0.28445864962045497</v>
      </c>
      <c r="E92">
        <v>0.71554135037954403</v>
      </c>
      <c r="F92">
        <v>0.35033878039059302</v>
      </c>
      <c r="G92">
        <v>0.63539490179690705</v>
      </c>
      <c r="H92">
        <v>0.488717091516924</v>
      </c>
      <c r="I92">
        <v>0.55725070513267705</v>
      </c>
      <c r="J92">
        <v>0.44184446630910801</v>
      </c>
      <c r="K92">
        <v>0.71533589786002605</v>
      </c>
      <c r="L92">
        <v>-1.45378256534536</v>
      </c>
      <c r="M92">
        <f>HARMEAN(D92,F92, I92)</f>
        <v>0.36745100217658144</v>
      </c>
      <c r="N92">
        <f>MAX(MIN(0.6*TAN(3*(1-M92) - 1.5), 5), -5)</f>
        <v>0.25201341244210945</v>
      </c>
      <c r="O92" s="73">
        <v>0</v>
      </c>
      <c r="P92">
        <v>4.74</v>
      </c>
      <c r="Q92">
        <v>4.76</v>
      </c>
      <c r="R92">
        <v>4.7699999999999996</v>
      </c>
      <c r="S92">
        <v>4.79</v>
      </c>
      <c r="T92">
        <v>4.8099999999999996</v>
      </c>
      <c r="U92">
        <v>4.8600000000000003</v>
      </c>
      <c r="V92">
        <v>4.88</v>
      </c>
      <c r="W92">
        <v>5.03</v>
      </c>
      <c r="X92">
        <v>4.99</v>
      </c>
      <c r="Y92">
        <v>4.96</v>
      </c>
      <c r="Z92">
        <v>4.9400000000000004</v>
      </c>
      <c r="AA92">
        <v>4.92</v>
      </c>
      <c r="AB92">
        <v>4.91</v>
      </c>
      <c r="AC92">
        <v>4.8600000000000003</v>
      </c>
      <c r="AD92">
        <v>4.7300000000000004</v>
      </c>
      <c r="AE92">
        <v>4.7699999999999996</v>
      </c>
      <c r="AF92">
        <v>4.79</v>
      </c>
      <c r="AG92">
        <v>4.8</v>
      </c>
      <c r="AH92">
        <v>4.82</v>
      </c>
      <c r="AI92">
        <v>4.87</v>
      </c>
      <c r="AJ92">
        <v>4.93</v>
      </c>
      <c r="AK92">
        <v>5.03</v>
      </c>
      <c r="AL92">
        <v>5</v>
      </c>
      <c r="AM92">
        <v>4.97</v>
      </c>
      <c r="AN92">
        <v>4.93</v>
      </c>
      <c r="AO92">
        <v>4.92</v>
      </c>
      <c r="AP92">
        <v>4.8899999999999997</v>
      </c>
      <c r="AQ92">
        <v>4.8600000000000003</v>
      </c>
      <c r="AR92">
        <v>4.87</v>
      </c>
      <c r="AS92" s="77">
        <f>0.5 * (D92-MAX($D$3:$D$165))/(MIN($D$3:$D$165)-MAX($D$3:$D$165)) + 0.75</f>
        <v>1.1087174348697397</v>
      </c>
      <c r="AT92" s="17">
        <f>AZ92^N92</f>
        <v>1.1280876751912035</v>
      </c>
      <c r="AU92" s="17">
        <f>(AT92+AV92)/2</f>
        <v>1.0640438375956016</v>
      </c>
      <c r="AV92" s="17">
        <f>BD92^N92</f>
        <v>1</v>
      </c>
      <c r="AW92" s="17">
        <f>PERCENTILE($K$2:$K$165, 0.05)</f>
        <v>0.10209699944022725</v>
      </c>
      <c r="AX92" s="17">
        <f>PERCENTILE($K$2:$K$165, 0.95)</f>
        <v>0.97531004798855347</v>
      </c>
      <c r="AY92" s="17">
        <f>MIN(MAX(K92,AW92), AX92)</f>
        <v>0.71533589786002605</v>
      </c>
      <c r="AZ92" s="17">
        <f>AY92-$AY$166+1</f>
        <v>1.613238898419799</v>
      </c>
      <c r="BA92" s="17">
        <f>PERCENTILE($L$2:$L$165, 0.02)</f>
        <v>-1.0926211824473815</v>
      </c>
      <c r="BB92" s="17">
        <f>PERCENTILE($L$2:$L$165, 0.98)</f>
        <v>1.870769289934499</v>
      </c>
      <c r="BC92" s="17">
        <f>MIN(MAX(L92,BA92), BB92)</f>
        <v>-1.0926211824473815</v>
      </c>
      <c r="BD92" s="17">
        <f>BC92-$BC$166 + 1</f>
        <v>1</v>
      </c>
      <c r="BE92" s="1">
        <v>0</v>
      </c>
      <c r="BF92" s="49">
        <v>0</v>
      </c>
      <c r="BG92" s="49">
        <v>0</v>
      </c>
      <c r="BH92" s="16">
        <v>1</v>
      </c>
      <c r="BI92" s="12">
        <f>(AZ92^4)*AV92*BE92</f>
        <v>0</v>
      </c>
      <c r="BJ92" s="12">
        <f>(BD92^4) *AT92*BF92</f>
        <v>0</v>
      </c>
      <c r="BK92" s="12">
        <f>(BD92^4)*AU92*BG92*BH92</f>
        <v>0</v>
      </c>
      <c r="BL92" s="12">
        <f>MIN(BI92, 0.05*BI$166)</f>
        <v>0</v>
      </c>
      <c r="BM92" s="12">
        <f>MIN(BJ92, 0.05*BJ$166)</f>
        <v>0</v>
      </c>
      <c r="BN92" s="12">
        <f>MIN(BK92, 0.05*BK$166)</f>
        <v>0</v>
      </c>
      <c r="BO92" s="9">
        <f>BL92/$BL$166</f>
        <v>0</v>
      </c>
      <c r="BP92" s="9">
        <f>BM92/$BM$166</f>
        <v>0</v>
      </c>
      <c r="BQ92" s="45">
        <f>BN92/$BN$166</f>
        <v>0</v>
      </c>
      <c r="BR92" s="85">
        <f>N92</f>
        <v>0.25201341244210945</v>
      </c>
      <c r="BS92" s="55">
        <v>0</v>
      </c>
      <c r="BT92" s="10">
        <f>$D$172*BO92</f>
        <v>0</v>
      </c>
      <c r="BU92" s="14">
        <f>BT92-BS92</f>
        <v>0</v>
      </c>
      <c r="BV92" s="1">
        <f>IF(BU92&gt;1, 1, 0)</f>
        <v>0</v>
      </c>
      <c r="BW92" s="71">
        <f>IF(N92&lt;=0,P92, IF(N92&lt;=1,Q92, IF(N92&lt;=2,R92, IF(N92&lt;=3,S92, IF(N92&lt;=4,T92, IF(N92&lt;=5, U92, V92))))))</f>
        <v>4.76</v>
      </c>
      <c r="BX92" s="41">
        <f>IF(N92&lt;=0,AD92, IF(N92&lt;=1,AE92, IF(N92&lt;=2,AF92, IF(N92&lt;=3,AG92, IF(N92&lt;=4,AH92, IF(N92&lt;=5, AI92, AJ92))))))</f>
        <v>4.7699999999999996</v>
      </c>
      <c r="BY92" s="70">
        <f>IF(N92&gt;=0,W92, IF(N92&gt;=-1,X92, IF(N92&gt;=-2,Y92, IF(N92&gt;=-3,Z92, IF(N92&gt;=-4,AA92, IF(N92&gt;=-5, AB92, AC92))))))</f>
        <v>5.03</v>
      </c>
      <c r="BZ92" s="69">
        <f>IF(N92&gt;=0,AK92, IF(N92&gt;=-1,AL92, IF(N92&gt;=-2,AM92, IF(N92&gt;=-3,AN92, IF(N92&gt;=-4,AO92, IF(N92&gt;=-5, AP92, AQ92))))))</f>
        <v>5.03</v>
      </c>
      <c r="CA92" s="54">
        <f>IF(C92&gt;0, IF(BU92 &gt;0, BW92, BY92), IF(BU92&gt;0, BX92, BZ92))</f>
        <v>5.03</v>
      </c>
      <c r="CB92" s="1">
        <f>BU92/CA92</f>
        <v>0</v>
      </c>
      <c r="CC92" s="42" t="e">
        <f>BS92/BT92</f>
        <v>#DIV/0!</v>
      </c>
      <c r="CD92" s="55">
        <v>0</v>
      </c>
      <c r="CE92" s="55">
        <v>1860</v>
      </c>
      <c r="CF92" s="55">
        <v>0</v>
      </c>
      <c r="CG92" s="6">
        <f>SUM(CD92:CF92)</f>
        <v>1860</v>
      </c>
      <c r="CH92" s="10">
        <f>BP92*$D$171</f>
        <v>0</v>
      </c>
      <c r="CI92" s="1">
        <f>CH92-CG92</f>
        <v>-1860</v>
      </c>
      <c r="CJ92" s="82">
        <f>IF(CI92&gt;1, 1, 0)</f>
        <v>0</v>
      </c>
      <c r="CK92" s="71">
        <f>IF(N92&lt;=0,Q92, IF(N92&lt;=1,R92, IF(N92&lt;=2,S92, IF(N92&lt;=3,T92, IF(N92&lt;=4,U92,V92)))))</f>
        <v>4.7699999999999996</v>
      </c>
      <c r="CL92" s="41">
        <f>IF(N92&lt;=0,AE92, IF(N92&lt;=1,AF92, IF(N92&lt;=2,AG92, IF(N92&lt;=3,AH92, IF(N92&lt;=4,AI92,AJ92)))))</f>
        <v>4.79</v>
      </c>
      <c r="CM92" s="70">
        <f>IF(N92&gt;=0,X92, IF(N92&gt;=-1,Y92, IF(N92&gt;=-2,Z92, IF(N92&gt;=-3,AA92, IF(N92&gt;=-4,AB92, AC92)))))</f>
        <v>4.99</v>
      </c>
      <c r="CN92" s="69">
        <f>IF(N92&gt;=0,AL92, IF(N92&gt;=-1,AM92, IF(N92&gt;=-2,AN92, IF(N92&gt;=-3,AO92, IF(N92&gt;=-4,AP92, AQ92)))))</f>
        <v>5</v>
      </c>
      <c r="CO92" s="54">
        <f>IF(C92&gt;0, IF(CI92 &gt;0, CK92, CM92), IF(CI92&gt;0, CL92, CN92))</f>
        <v>5</v>
      </c>
      <c r="CP92" s="1">
        <f>CI92/CO92</f>
        <v>-372</v>
      </c>
      <c r="CQ92" s="42" t="e">
        <f>CG92/CH92</f>
        <v>#DIV/0!</v>
      </c>
      <c r="CR92" s="11">
        <f>BS92+CG92+CT92</f>
        <v>1996</v>
      </c>
      <c r="CS92" s="47">
        <f>BT92+CH92+CU92</f>
        <v>0</v>
      </c>
      <c r="CT92" s="55">
        <v>136</v>
      </c>
      <c r="CU92" s="10">
        <f>BQ92*$D$174</f>
        <v>0</v>
      </c>
      <c r="CV92" s="30">
        <f>CU92-CT92</f>
        <v>-136</v>
      </c>
      <c r="CW92" s="82">
        <f>IF(CV92&gt;0, 1, 0)</f>
        <v>0</v>
      </c>
      <c r="CX92" s="71">
        <f>IF(N92&lt;=0,R92, IF(N92&lt;=1,S92, IF(N92&lt;=2,T92, IF(N92&lt;=3,U92, V92))))</f>
        <v>4.79</v>
      </c>
      <c r="CY92" s="41">
        <f>IF(N92&lt;=0,AF92, IF(N92&lt;=1,AG92, IF(N92&lt;=2,AH92, IF(N92&lt;=3,AI92, AJ92))))</f>
        <v>4.8</v>
      </c>
      <c r="CZ92" s="70">
        <f>IF(N92&gt;=0,Y92, IF(N92&gt;=-1,Z92, IF(N92&gt;=-2,AA92, IF(N92&gt;=-3,AB92,  AC92))))</f>
        <v>4.96</v>
      </c>
      <c r="DA92" s="69">
        <f>IF(N92&gt;=0,AM92, IF(N92&gt;=-1,AN92, IF(N92&gt;=-2,AO92, IF(N92&gt;=-3,AP92, AQ92))))</f>
        <v>4.97</v>
      </c>
      <c r="DB92" s="54">
        <f>IF(C92&gt;0, IF(CV92 &gt;0, CX92, CZ92), IF(CV92&gt;0, CY92, DA92))</f>
        <v>4.97</v>
      </c>
      <c r="DC92" s="43">
        <f>CV92/DB92</f>
        <v>-27.364185110663986</v>
      </c>
      <c r="DD92" s="44">
        <v>0</v>
      </c>
      <c r="DE92" s="10">
        <f>BQ92*$DD$169</f>
        <v>0</v>
      </c>
      <c r="DF92" s="30">
        <f>DE92-DD92</f>
        <v>0</v>
      </c>
      <c r="DG92" s="34">
        <f>DF92*(DF92&lt;&gt;0)</f>
        <v>0</v>
      </c>
      <c r="DH92" s="21">
        <f>DG92/$DG$166</f>
        <v>0</v>
      </c>
      <c r="DI92" s="79">
        <f>DH92 * $DF$166</f>
        <v>0</v>
      </c>
      <c r="DJ92" s="81">
        <f>DB92</f>
        <v>4.97</v>
      </c>
      <c r="DK92" s="43">
        <f>DI92/DJ92</f>
        <v>0</v>
      </c>
      <c r="DL92" s="16">
        <f>O92</f>
        <v>0</v>
      </c>
      <c r="DM92" s="53">
        <f>CR92+CT92</f>
        <v>2132</v>
      </c>
      <c r="DN92">
        <f>E92/$E$166</f>
        <v>1.326746576902085E-2</v>
      </c>
      <c r="DO92">
        <f>MAX(0,K92)</f>
        <v>0.71533589786002605</v>
      </c>
      <c r="DP92">
        <f>DO92/$DO$166</f>
        <v>7.6779000114324016E-3</v>
      </c>
      <c r="DQ92">
        <f>DN92*DP92*BF92</f>
        <v>0</v>
      </c>
      <c r="DR92">
        <f>DQ92/$DQ$166</f>
        <v>0</v>
      </c>
      <c r="DS92" s="1">
        <f>$DS$168*DR92</f>
        <v>0</v>
      </c>
      <c r="DT92" s="55">
        <v>0</v>
      </c>
      <c r="DU92" s="1">
        <f>DS92-DT92</f>
        <v>0</v>
      </c>
      <c r="DV92" t="e">
        <f>DT92/DS92</f>
        <v>#DIV/0!</v>
      </c>
      <c r="DW92" s="86">
        <f>AR92</f>
        <v>4.87</v>
      </c>
    </row>
    <row r="93" spans="1:127" x14ac:dyDescent="0.2">
      <c r="A93" s="23" t="s">
        <v>80</v>
      </c>
      <c r="B93">
        <v>1</v>
      </c>
      <c r="C93">
        <v>0</v>
      </c>
      <c r="D93">
        <v>0.42828605673192099</v>
      </c>
      <c r="E93">
        <v>0.57171394326807801</v>
      </c>
      <c r="F93">
        <v>0.47636074692093699</v>
      </c>
      <c r="G93">
        <v>0.172168825741746</v>
      </c>
      <c r="H93">
        <v>0.48600083577099801</v>
      </c>
      <c r="I93">
        <v>0.28926491872365001</v>
      </c>
      <c r="J93">
        <v>0.42519533850131103</v>
      </c>
      <c r="K93">
        <v>0.55489134354339498</v>
      </c>
      <c r="L93">
        <v>-0.98228345385862403</v>
      </c>
      <c r="M93">
        <f>HARMEAN(D93,F93, I93)</f>
        <v>0.38017146917108557</v>
      </c>
      <c r="N93">
        <f>MAX(MIN(0.6*TAN(3*(1-M93) - 1.5), 5), -5)</f>
        <v>0.22548940618283009</v>
      </c>
      <c r="O93" s="73">
        <v>0</v>
      </c>
      <c r="P93">
        <v>47.06</v>
      </c>
      <c r="Q93">
        <v>47.09</v>
      </c>
      <c r="R93">
        <v>47.34</v>
      </c>
      <c r="S93">
        <v>47.57</v>
      </c>
      <c r="T93">
        <v>48.06</v>
      </c>
      <c r="U93">
        <v>48.31</v>
      </c>
      <c r="V93">
        <v>48.65</v>
      </c>
      <c r="W93">
        <v>49.73</v>
      </c>
      <c r="X93">
        <v>49.36</v>
      </c>
      <c r="Y93">
        <v>49.25</v>
      </c>
      <c r="Z93">
        <v>49</v>
      </c>
      <c r="AA93">
        <v>48.73</v>
      </c>
      <c r="AB93">
        <v>48.04</v>
      </c>
      <c r="AC93">
        <v>47.45</v>
      </c>
      <c r="AD93">
        <v>47.19</v>
      </c>
      <c r="AE93">
        <v>47.29</v>
      </c>
      <c r="AF93">
        <v>47.35</v>
      </c>
      <c r="AG93">
        <v>47.57</v>
      </c>
      <c r="AH93">
        <v>48.17</v>
      </c>
      <c r="AI93">
        <v>48.98</v>
      </c>
      <c r="AJ93">
        <v>50.1</v>
      </c>
      <c r="AK93">
        <v>49.99</v>
      </c>
      <c r="AL93">
        <v>49.49</v>
      </c>
      <c r="AM93">
        <v>49.15</v>
      </c>
      <c r="AN93">
        <v>48.95</v>
      </c>
      <c r="AO93">
        <v>48.78</v>
      </c>
      <c r="AP93">
        <v>48.61</v>
      </c>
      <c r="AQ93">
        <v>47.77</v>
      </c>
      <c r="AR93">
        <v>48.45</v>
      </c>
      <c r="AS93" s="77">
        <f>0.5 * (D93-MAX($D$3:$D$165))/(MIN($D$3:$D$165)-MAX($D$3:$D$165)) + 0.75</f>
        <v>1.0365731462925853</v>
      </c>
      <c r="AT93" s="17">
        <f>AZ93^N93</f>
        <v>1.0878657788440906</v>
      </c>
      <c r="AU93" s="17">
        <f>(AT93+AV93)/2</f>
        <v>1.0558735767550367</v>
      </c>
      <c r="AV93" s="17">
        <f>BD93^N93</f>
        <v>1.0238813746659827</v>
      </c>
      <c r="AW93" s="17">
        <f>PERCENTILE($K$2:$K$165, 0.05)</f>
        <v>0.10209699944022725</v>
      </c>
      <c r="AX93" s="17">
        <f>PERCENTILE($K$2:$K$165, 0.95)</f>
        <v>0.97531004798855347</v>
      </c>
      <c r="AY93" s="17">
        <f>MIN(MAX(K93,AW93), AX93)</f>
        <v>0.55489134354339498</v>
      </c>
      <c r="AZ93" s="17">
        <f>AY93-$AY$166+1</f>
        <v>1.4527943441031677</v>
      </c>
      <c r="BA93" s="17">
        <f>PERCENTILE($L$2:$L$165, 0.02)</f>
        <v>-1.0926211824473815</v>
      </c>
      <c r="BB93" s="17">
        <f>PERCENTILE($L$2:$L$165, 0.98)</f>
        <v>1.870769289934499</v>
      </c>
      <c r="BC93" s="17">
        <f>MIN(MAX(L93,BA93), BB93)</f>
        <v>-0.98228345385862403</v>
      </c>
      <c r="BD93" s="17">
        <f>BC93-$BC$166 + 1</f>
        <v>1.1103377285887575</v>
      </c>
      <c r="BE93" s="1">
        <v>1</v>
      </c>
      <c r="BF93" s="15">
        <v>1</v>
      </c>
      <c r="BG93" s="15">
        <v>1</v>
      </c>
      <c r="BH93" s="16">
        <v>1</v>
      </c>
      <c r="BI93" s="12">
        <f>(AZ93^4)*AV93*BE93</f>
        <v>4.5610644024612377</v>
      </c>
      <c r="BJ93" s="12">
        <f>(BD93^4) *AT93*BF93</f>
        <v>1.6534676553705923</v>
      </c>
      <c r="BK93" s="12">
        <f>(BD93^4)*AU93*BG93*BH93</f>
        <v>1.6048421057788613</v>
      </c>
      <c r="BL93" s="12">
        <f>MIN(BI93, 0.05*BI$166)</f>
        <v>4.5610644024612377</v>
      </c>
      <c r="BM93" s="12">
        <f>MIN(BJ93, 0.05*BJ$166)</f>
        <v>1.6534676553705923</v>
      </c>
      <c r="BN93" s="12">
        <f>MIN(BK93, 0.05*BK$166)</f>
        <v>1.6048421057788613</v>
      </c>
      <c r="BO93" s="9">
        <f>BL93/$BL$166</f>
        <v>1.1158726762599038E-2</v>
      </c>
      <c r="BP93" s="9">
        <f>BM93/$BM$166</f>
        <v>3.3402192830815386E-4</v>
      </c>
      <c r="BQ93" s="45">
        <f>BN93/$BN$166</f>
        <v>2.373935117583996E-4</v>
      </c>
      <c r="BR93" s="85">
        <f>N93</f>
        <v>0.22548940618283009</v>
      </c>
      <c r="BS93" s="55">
        <v>969</v>
      </c>
      <c r="BT93" s="10">
        <f>$D$172*BO93</f>
        <v>1022.3701785584294</v>
      </c>
      <c r="BU93" s="14">
        <f>BT93-BS93</f>
        <v>53.370178558429416</v>
      </c>
      <c r="BV93" s="1">
        <f>IF(BU93&gt;1, 1, 0)</f>
        <v>1</v>
      </c>
      <c r="BW93" s="71">
        <f>IF(N93&lt;=0,P93, IF(N93&lt;=1,Q93, IF(N93&lt;=2,R93, IF(N93&lt;=3,S93, IF(N93&lt;=4,T93, IF(N93&lt;=5, U93, V93))))))</f>
        <v>47.09</v>
      </c>
      <c r="BX93" s="41">
        <f>IF(N93&lt;=0,AD93, IF(N93&lt;=1,AE93, IF(N93&lt;=2,AF93, IF(N93&lt;=3,AG93, IF(N93&lt;=4,AH93, IF(N93&lt;=5, AI93, AJ93))))))</f>
        <v>47.29</v>
      </c>
      <c r="BY93" s="70">
        <f>IF(N93&gt;=0,W93, IF(N93&gt;=-1,X93, IF(N93&gt;=-2,Y93, IF(N93&gt;=-3,Z93, IF(N93&gt;=-4,AA93, IF(N93&gt;=-5, AB93, AC93))))))</f>
        <v>49.73</v>
      </c>
      <c r="BZ93" s="69">
        <f>IF(N93&gt;=0,AK93, IF(N93&gt;=-1,AL93, IF(N93&gt;=-2,AM93, IF(N93&gt;=-3,AN93, IF(N93&gt;=-4,AO93, IF(N93&gt;=-5, AP93, AQ93))))))</f>
        <v>49.99</v>
      </c>
      <c r="CA93" s="54">
        <f>IF(C93&gt;0, IF(BU93 &gt;0, BW93, BY93), IF(BU93&gt;0, BX93, BZ93))</f>
        <v>47.29</v>
      </c>
      <c r="CB93" s="1">
        <f>BU93/CA93</f>
        <v>1.1285721835151072</v>
      </c>
      <c r="CC93" s="42">
        <f>BS93/BT93</f>
        <v>0.94779759848464784</v>
      </c>
      <c r="CD93" s="55">
        <v>921</v>
      </c>
      <c r="CE93" s="55">
        <v>97</v>
      </c>
      <c r="CF93" s="55">
        <v>0</v>
      </c>
      <c r="CG93" s="6">
        <f>SUM(CD93:CF93)</f>
        <v>1018</v>
      </c>
      <c r="CH93" s="10">
        <f>BP93*$D$171</f>
        <v>42.423986161296448</v>
      </c>
      <c r="CI93" s="1">
        <f>CH93-CG93</f>
        <v>-975.5760138387036</v>
      </c>
      <c r="CJ93" s="82">
        <f>IF(CI93&gt;1, 1, 0)</f>
        <v>0</v>
      </c>
      <c r="CK93" s="71">
        <f>IF(N93&lt;=0,Q93, IF(N93&lt;=1,R93, IF(N93&lt;=2,S93, IF(N93&lt;=3,T93, IF(N93&lt;=4,U93,V93)))))</f>
        <v>47.34</v>
      </c>
      <c r="CL93" s="41">
        <f>IF(N93&lt;=0,AE93, IF(N93&lt;=1,AF93, IF(N93&lt;=2,AG93, IF(N93&lt;=3,AH93, IF(N93&lt;=4,AI93,AJ93)))))</f>
        <v>47.35</v>
      </c>
      <c r="CM93" s="70">
        <f>IF(N93&gt;=0,X93, IF(N93&gt;=-1,Y93, IF(N93&gt;=-2,Z93, IF(N93&gt;=-3,AA93, IF(N93&gt;=-4,AB93, AC93)))))</f>
        <v>49.36</v>
      </c>
      <c r="CN93" s="69">
        <f>IF(N93&gt;=0,AL93, IF(N93&gt;=-1,AM93, IF(N93&gt;=-2,AN93, IF(N93&gt;=-3,AO93, IF(N93&gt;=-4,AP93, AQ93)))))</f>
        <v>49.49</v>
      </c>
      <c r="CO93" s="54">
        <f>IF(C93&gt;0, IF(CI93 &gt;0, CK93, CM93), IF(CI93&gt;0, CL93, CN93))</f>
        <v>49.49</v>
      </c>
      <c r="CP93" s="1">
        <f>CI93/CO93</f>
        <v>-19.71258868132357</v>
      </c>
      <c r="CQ93" s="42">
        <f>CG93/CH93</f>
        <v>23.995859232311485</v>
      </c>
      <c r="CR93" s="11">
        <f>BS93+CG93+CT93</f>
        <v>1987</v>
      </c>
      <c r="CS93" s="47">
        <f>BT93+CH93+CU93</f>
        <v>1066.346823689345</v>
      </c>
      <c r="CT93" s="55">
        <v>0</v>
      </c>
      <c r="CU93" s="10">
        <f>BQ93*$D$174</f>
        <v>1.552658969619154</v>
      </c>
      <c r="CV93" s="30">
        <f>CU93-CT93</f>
        <v>1.552658969619154</v>
      </c>
      <c r="CW93" s="82">
        <f>IF(CV93&gt;0, 1, 0)</f>
        <v>1</v>
      </c>
      <c r="CX93" s="71">
        <f>IF(N93&lt;=0,R93, IF(N93&lt;=1,S93, IF(N93&lt;=2,T93, IF(N93&lt;=3,U93, V93))))</f>
        <v>47.57</v>
      </c>
      <c r="CY93" s="41">
        <f>IF(N93&lt;=0,AF93, IF(N93&lt;=1,AG93, IF(N93&lt;=2,AH93, IF(N93&lt;=3,AI93, AJ93))))</f>
        <v>47.57</v>
      </c>
      <c r="CZ93" s="70">
        <f>IF(N93&gt;=0,Y93, IF(N93&gt;=-1,Z93, IF(N93&gt;=-2,AA93, IF(N93&gt;=-3,AB93,  AC93))))</f>
        <v>49.25</v>
      </c>
      <c r="DA93" s="69">
        <f>IF(N93&gt;=0,AM93, IF(N93&gt;=-1,AN93, IF(N93&gt;=-2,AO93, IF(N93&gt;=-3,AP93, AQ93))))</f>
        <v>49.15</v>
      </c>
      <c r="DB93" s="54">
        <f>IF(C93&gt;0, IF(CV93 &gt;0, CX93, CZ93), IF(CV93&gt;0, CY93, DA93))</f>
        <v>47.57</v>
      </c>
      <c r="DC93" s="43">
        <f>CV93/DB93</f>
        <v>3.2639457002715026E-2</v>
      </c>
      <c r="DD93" s="44">
        <v>0</v>
      </c>
      <c r="DE93" s="10">
        <f>BQ93*$DD$169</f>
        <v>0.93374559724359529</v>
      </c>
      <c r="DF93" s="30">
        <f>DE93-DD93</f>
        <v>0.93374559724359529</v>
      </c>
      <c r="DG93" s="34">
        <f>DF93*(DF93&lt;&gt;0)</f>
        <v>0.93374559724359529</v>
      </c>
      <c r="DH93" s="21">
        <f>DG93/$DG$166</f>
        <v>2.3739351175839941E-4</v>
      </c>
      <c r="DI93" s="79">
        <f>DH93 * $DF$166</f>
        <v>0.93374559724359529</v>
      </c>
      <c r="DJ93" s="81">
        <f>DB93</f>
        <v>47.57</v>
      </c>
      <c r="DK93" s="43">
        <f>DI93/DJ93</f>
        <v>1.9628875283657667E-2</v>
      </c>
      <c r="DL93" s="16">
        <f>O93</f>
        <v>0</v>
      </c>
      <c r="DM93" s="53">
        <f>CR93+CT93</f>
        <v>1987</v>
      </c>
      <c r="DN93">
        <f>E93/$E$166</f>
        <v>1.0600638478765405E-2</v>
      </c>
      <c r="DO93">
        <f>MAX(0,K93)</f>
        <v>0.55489134354339498</v>
      </c>
      <c r="DP93">
        <f>DO93/$DO$166</f>
        <v>5.955803791870138E-3</v>
      </c>
      <c r="DQ93">
        <f>DN93*DP93*BF93</f>
        <v>6.3135322848075488E-5</v>
      </c>
      <c r="DR93">
        <f>DQ93/$DQ$166</f>
        <v>1.7039091572375018E-2</v>
      </c>
      <c r="DS93" s="1">
        <f>$DS$168*DR93</f>
        <v>1386.543193486438</v>
      </c>
      <c r="DT93" s="55">
        <v>872</v>
      </c>
      <c r="DU93" s="1">
        <f>DS93-DT93</f>
        <v>514.54319348643799</v>
      </c>
      <c r="DV93">
        <f>DT93/DS93</f>
        <v>0.62890215328046983</v>
      </c>
      <c r="DW93" s="86">
        <f>AR93</f>
        <v>48.45</v>
      </c>
    </row>
    <row r="94" spans="1:127" x14ac:dyDescent="0.2">
      <c r="A94" s="23" t="s">
        <v>219</v>
      </c>
      <c r="B94">
        <v>1</v>
      </c>
      <c r="C94">
        <v>1</v>
      </c>
      <c r="D94">
        <v>0.80975029726516001</v>
      </c>
      <c r="E94">
        <v>0.19024970273483899</v>
      </c>
      <c r="F94">
        <v>0.95321637426900496</v>
      </c>
      <c r="G94">
        <v>0.42818057455540298</v>
      </c>
      <c r="H94">
        <v>0.45143638850889101</v>
      </c>
      <c r="I94">
        <v>0.43965474204988803</v>
      </c>
      <c r="J94">
        <v>0.50716213283356104</v>
      </c>
      <c r="K94">
        <v>0.83872217351999001</v>
      </c>
      <c r="L94">
        <v>0.36503365267855598</v>
      </c>
      <c r="M94">
        <f>HARMEAN(D94,F94, I94)</f>
        <v>0.65810538974434662</v>
      </c>
      <c r="N94">
        <f>MAX(MIN(0.6*TAN(3*(1-M94) - 1.5), 5), -5)</f>
        <v>-0.30804463773627772</v>
      </c>
      <c r="O94" s="73">
        <v>0</v>
      </c>
      <c r="P94">
        <v>56.36</v>
      </c>
      <c r="Q94">
        <v>56.79</v>
      </c>
      <c r="R94">
        <v>57.45</v>
      </c>
      <c r="S94">
        <v>58.4</v>
      </c>
      <c r="T94">
        <v>58.75</v>
      </c>
      <c r="U94">
        <v>59.05</v>
      </c>
      <c r="V94">
        <v>61.32</v>
      </c>
      <c r="W94">
        <v>62.55</v>
      </c>
      <c r="X94">
        <v>61.9</v>
      </c>
      <c r="Y94">
        <v>60.97</v>
      </c>
      <c r="Z94">
        <v>59.87</v>
      </c>
      <c r="AA94">
        <v>59.38</v>
      </c>
      <c r="AB94">
        <v>59.27</v>
      </c>
      <c r="AC94">
        <v>58.84</v>
      </c>
      <c r="AD94">
        <v>56.48</v>
      </c>
      <c r="AE94">
        <v>57.39</v>
      </c>
      <c r="AF94">
        <v>57.62</v>
      </c>
      <c r="AG94">
        <v>58.06</v>
      </c>
      <c r="AH94">
        <v>58.32</v>
      </c>
      <c r="AI94">
        <v>59.22</v>
      </c>
      <c r="AJ94">
        <v>59.85</v>
      </c>
      <c r="AK94">
        <v>62.13</v>
      </c>
      <c r="AL94">
        <v>61.56</v>
      </c>
      <c r="AM94">
        <v>61.37</v>
      </c>
      <c r="AN94">
        <v>60.58</v>
      </c>
      <c r="AO94">
        <v>60.09</v>
      </c>
      <c r="AP94">
        <v>59.35</v>
      </c>
      <c r="AQ94">
        <v>59.11</v>
      </c>
      <c r="AR94">
        <v>59.43</v>
      </c>
      <c r="AS94" s="77">
        <f>0.5 * (D94-MAX($D$3:$D$165))/(MIN($D$3:$D$165)-MAX($D$3:$D$165)) + 0.75</f>
        <v>0.84522946010927935</v>
      </c>
      <c r="AT94" s="17">
        <f>AZ94^N94</f>
        <v>0.84364516843503834</v>
      </c>
      <c r="AU94" s="17">
        <f>(AT94+AV94)/2</f>
        <v>0.80085132157281036</v>
      </c>
      <c r="AV94" s="17">
        <f>BD94^N94</f>
        <v>0.75805747471058227</v>
      </c>
      <c r="AW94" s="17">
        <f>PERCENTILE($K$2:$K$165, 0.05)</f>
        <v>0.10209699944022725</v>
      </c>
      <c r="AX94" s="17">
        <f>PERCENTILE($K$2:$K$165, 0.95)</f>
        <v>0.97531004798855347</v>
      </c>
      <c r="AY94" s="17">
        <f>MIN(MAX(K94,AW94), AX94)</f>
        <v>0.83872217351999001</v>
      </c>
      <c r="AZ94" s="17">
        <f>AY94-$AY$166+1</f>
        <v>1.7366251740797627</v>
      </c>
      <c r="BA94" s="17">
        <f>PERCENTILE($L$2:$L$165, 0.02)</f>
        <v>-1.0926211824473815</v>
      </c>
      <c r="BB94" s="17">
        <f>PERCENTILE($L$2:$L$165, 0.98)</f>
        <v>1.870769289934499</v>
      </c>
      <c r="BC94" s="17">
        <f>MIN(MAX(L94,BA94), BB94)</f>
        <v>0.36503365267855598</v>
      </c>
      <c r="BD94" s="17">
        <f>BC94-$BC$166 + 1</f>
        <v>2.4576548351259375</v>
      </c>
      <c r="BE94" s="1">
        <v>0</v>
      </c>
      <c r="BF94" s="15">
        <v>1</v>
      </c>
      <c r="BG94" s="15">
        <v>1</v>
      </c>
      <c r="BH94" s="16">
        <v>1</v>
      </c>
      <c r="BI94" s="12">
        <f>(AZ94^4)*AV94*BE94</f>
        <v>0</v>
      </c>
      <c r="BJ94" s="12">
        <f>(BD94^4) *AT94*BF94</f>
        <v>30.778211334625482</v>
      </c>
      <c r="BK94" s="12">
        <f>(BD94^4)*AU94*BG94*BH94</f>
        <v>29.216988545913843</v>
      </c>
      <c r="BL94" s="12">
        <f>MIN(BI94, 0.05*BI$166)</f>
        <v>0</v>
      </c>
      <c r="BM94" s="12">
        <f>MIN(BJ94, 0.05*BJ$166)</f>
        <v>30.778211334625482</v>
      </c>
      <c r="BN94" s="12">
        <f>MIN(BK94, 0.05*BK$166)</f>
        <v>29.216988545913843</v>
      </c>
      <c r="BO94" s="9">
        <f>BL94/$BL$166</f>
        <v>0</v>
      </c>
      <c r="BP94" s="9">
        <f>BM94/$BM$166</f>
        <v>6.2175981891603969E-3</v>
      </c>
      <c r="BQ94" s="45">
        <f>BN94/$BN$166</f>
        <v>4.3218728427824272E-3</v>
      </c>
      <c r="BR94" s="85">
        <f>N94</f>
        <v>-0.30804463773627772</v>
      </c>
      <c r="BS94" s="55">
        <v>0</v>
      </c>
      <c r="BT94" s="10">
        <f>$D$172*BO94</f>
        <v>0</v>
      </c>
      <c r="BU94" s="14">
        <f>BT94-BS94</f>
        <v>0</v>
      </c>
      <c r="BV94" s="1">
        <f>IF(BU94&gt;1, 1, 0)</f>
        <v>0</v>
      </c>
      <c r="BW94" s="71">
        <f>IF(N94&lt;=0,P94, IF(N94&lt;=1,Q94, IF(N94&lt;=2,R94, IF(N94&lt;=3,S94, IF(N94&lt;=4,T94, IF(N94&lt;=5, U94, V94))))))</f>
        <v>56.36</v>
      </c>
      <c r="BX94" s="41">
        <f>IF(N94&lt;=0,AD94, IF(N94&lt;=1,AE94, IF(N94&lt;=2,AF94, IF(N94&lt;=3,AG94, IF(N94&lt;=4,AH94, IF(N94&lt;=5, AI94, AJ94))))))</f>
        <v>56.48</v>
      </c>
      <c r="BY94" s="70">
        <f>IF(N94&gt;=0,W94, IF(N94&gt;=-1,X94, IF(N94&gt;=-2,Y94, IF(N94&gt;=-3,Z94, IF(N94&gt;=-4,AA94, IF(N94&gt;=-5, AB94, AC94))))))</f>
        <v>61.9</v>
      </c>
      <c r="BZ94" s="69">
        <f>IF(N94&gt;=0,AK94, IF(N94&gt;=-1,AL94, IF(N94&gt;=-2,AM94, IF(N94&gt;=-3,AN94, IF(N94&gt;=-4,AO94, IF(N94&gt;=-5, AP94, AQ94))))))</f>
        <v>61.56</v>
      </c>
      <c r="CA94" s="54">
        <f>IF(C94&gt;0, IF(BU94 &gt;0, BW94, BY94), IF(BU94&gt;0, BX94, BZ94))</f>
        <v>61.9</v>
      </c>
      <c r="CB94" s="1">
        <f>BU94/CA94</f>
        <v>0</v>
      </c>
      <c r="CC94" s="42" t="e">
        <f>BS94/BT94</f>
        <v>#DIV/0!</v>
      </c>
      <c r="CD94" s="55">
        <v>1486</v>
      </c>
      <c r="CE94" s="55">
        <v>0</v>
      </c>
      <c r="CF94" s="55">
        <v>119</v>
      </c>
      <c r="CG94" s="6">
        <f>SUM(CD94:CF94)</f>
        <v>1605</v>
      </c>
      <c r="CH94" s="10">
        <f>BP94*$D$171</f>
        <v>789.69455948441532</v>
      </c>
      <c r="CI94" s="1">
        <f>CH94-CG94</f>
        <v>-815.30544051558468</v>
      </c>
      <c r="CJ94" s="82">
        <f>IF(CI94&gt;1, 1, 0)</f>
        <v>0</v>
      </c>
      <c r="CK94" s="71">
        <f>IF(N94&lt;=0,Q94, IF(N94&lt;=1,R94, IF(N94&lt;=2,S94, IF(N94&lt;=3,T94, IF(N94&lt;=4,U94,V94)))))</f>
        <v>56.79</v>
      </c>
      <c r="CL94" s="41">
        <f>IF(N94&lt;=0,AE94, IF(N94&lt;=1,AF94, IF(N94&lt;=2,AG94, IF(N94&lt;=3,AH94, IF(N94&lt;=4,AI94,AJ94)))))</f>
        <v>57.39</v>
      </c>
      <c r="CM94" s="70">
        <f>IF(N94&gt;=0,X94, IF(N94&gt;=-1,Y94, IF(N94&gt;=-2,Z94, IF(N94&gt;=-3,AA94, IF(N94&gt;=-4,AB94, AC94)))))</f>
        <v>60.97</v>
      </c>
      <c r="CN94" s="69">
        <f>IF(N94&gt;=0,AL94, IF(N94&gt;=-1,AM94, IF(N94&gt;=-2,AN94, IF(N94&gt;=-3,AO94, IF(N94&gt;=-4,AP94, AQ94)))))</f>
        <v>61.37</v>
      </c>
      <c r="CO94" s="54">
        <f>IF(C94&gt;0, IF(CI94 &gt;0, CK94, CM94), IF(CI94&gt;0, CL94, CN94))</f>
        <v>60.97</v>
      </c>
      <c r="CP94" s="1">
        <f>CI94/CO94</f>
        <v>-13.372239470486873</v>
      </c>
      <c r="CQ94" s="42">
        <f>CG94/CH94</f>
        <v>2.0324313758067301</v>
      </c>
      <c r="CR94" s="11">
        <f>BS94+CG94+CT94</f>
        <v>1783</v>
      </c>
      <c r="CS94" s="47">
        <f>BT94+CH94+CU94</f>
        <v>817.96152678775456</v>
      </c>
      <c r="CT94" s="55">
        <v>178</v>
      </c>
      <c r="CU94" s="10">
        <f>BQ94*$D$174</f>
        <v>28.266967303339268</v>
      </c>
      <c r="CV94" s="30">
        <f>CU94-CT94</f>
        <v>-149.73303269666073</v>
      </c>
      <c r="CW94" s="82">
        <f>IF(CV94&gt;0, 1, 0)</f>
        <v>0</v>
      </c>
      <c r="CX94" s="71">
        <f>IF(N94&lt;=0,R94, IF(N94&lt;=1,S94, IF(N94&lt;=2,T94, IF(N94&lt;=3,U94, V94))))</f>
        <v>57.45</v>
      </c>
      <c r="CY94" s="41">
        <f>IF(N94&lt;=0,AF94, IF(N94&lt;=1,AG94, IF(N94&lt;=2,AH94, IF(N94&lt;=3,AI94, AJ94))))</f>
        <v>57.62</v>
      </c>
      <c r="CZ94" s="70">
        <f>IF(N94&gt;=0,Y94, IF(N94&gt;=-1,Z94, IF(N94&gt;=-2,AA94, IF(N94&gt;=-3,AB94,  AC94))))</f>
        <v>59.87</v>
      </c>
      <c r="DA94" s="69">
        <f>IF(N94&gt;=0,AM94, IF(N94&gt;=-1,AN94, IF(N94&gt;=-2,AO94, IF(N94&gt;=-3,AP94, AQ94))))</f>
        <v>60.58</v>
      </c>
      <c r="DB94" s="54">
        <f>IF(C94&gt;0, IF(CV94 &gt;0, CX94, CZ94), IF(CV94&gt;0, CY94, DA94))</f>
        <v>59.87</v>
      </c>
      <c r="DC94" s="43">
        <f>CV94/DB94</f>
        <v>-2.5009693117865499</v>
      </c>
      <c r="DD94" s="44">
        <v>0</v>
      </c>
      <c r="DE94" s="10">
        <f>BQ94*$DD$169</f>
        <v>16.999326177464347</v>
      </c>
      <c r="DF94" s="30">
        <f>DE94-DD94</f>
        <v>16.999326177464347</v>
      </c>
      <c r="DG94" s="34">
        <f>DF94*(DF94&lt;&gt;0)</f>
        <v>16.999326177464347</v>
      </c>
      <c r="DH94" s="21">
        <f>DG94/$DG$166</f>
        <v>4.3218728427824238E-3</v>
      </c>
      <c r="DI94" s="79">
        <f>DH94 * $DF$166</f>
        <v>16.999326177464347</v>
      </c>
      <c r="DJ94" s="81">
        <f>DB94</f>
        <v>59.87</v>
      </c>
      <c r="DK94" s="43">
        <f>DI94/DJ94</f>
        <v>0.28393730044203019</v>
      </c>
      <c r="DL94" s="16">
        <f>O94</f>
        <v>0</v>
      </c>
      <c r="DM94" s="53">
        <f>CR94+CT94</f>
        <v>1961</v>
      </c>
      <c r="DN94">
        <f>E94/$E$166</f>
        <v>3.5275828814952423E-3</v>
      </c>
      <c r="DO94">
        <f>MAX(0,K94)</f>
        <v>0.83872217351999001</v>
      </c>
      <c r="DP94">
        <f>DO94/$DO$166</f>
        <v>9.0022393744285684E-3</v>
      </c>
      <c r="DQ94">
        <f>DN94*DP94*BF94</f>
        <v>3.1756145512356659E-5</v>
      </c>
      <c r="DR94">
        <f>DQ94/$DQ$166</f>
        <v>8.5704142619618361E-3</v>
      </c>
      <c r="DS94" s="1">
        <f>$DS$168*DR94</f>
        <v>697.41098049782431</v>
      </c>
      <c r="DT94" s="55">
        <v>832</v>
      </c>
      <c r="DU94" s="1">
        <f>DS94-DT94</f>
        <v>-134.58901950217569</v>
      </c>
      <c r="DV94">
        <f>DT94/DS94</f>
        <v>1.1929837975967967</v>
      </c>
      <c r="DW94" s="86">
        <f>AR94</f>
        <v>59.43</v>
      </c>
    </row>
    <row r="95" spans="1:127" x14ac:dyDescent="0.2">
      <c r="A95" s="23" t="s">
        <v>237</v>
      </c>
      <c r="B95">
        <v>1</v>
      </c>
      <c r="C95">
        <v>1</v>
      </c>
      <c r="D95">
        <v>0.80982820615261597</v>
      </c>
      <c r="E95">
        <v>0.190171793847383</v>
      </c>
      <c r="F95">
        <v>0.87802940007945895</v>
      </c>
      <c r="G95">
        <v>0.41161721688257402</v>
      </c>
      <c r="H95">
        <v>0.67112411199331301</v>
      </c>
      <c r="I95">
        <v>0.52559132333161296</v>
      </c>
      <c r="J95">
        <v>0.51588439248667695</v>
      </c>
      <c r="K95">
        <v>0.87817361548925099</v>
      </c>
      <c r="L95">
        <v>-0.16374637272624501</v>
      </c>
      <c r="M95">
        <f>HARMEAN(D95,F95, I95)</f>
        <v>0.70153075722997926</v>
      </c>
      <c r="N95">
        <f>MAX(MIN(0.6*TAN(3*(1-M95) - 1.5), 5), -5)</f>
        <v>-0.41453985385345782</v>
      </c>
      <c r="O95" s="73">
        <v>0</v>
      </c>
      <c r="P95">
        <v>460.65</v>
      </c>
      <c r="Q95">
        <v>464.6</v>
      </c>
      <c r="R95">
        <v>466.41</v>
      </c>
      <c r="S95">
        <v>467.83</v>
      </c>
      <c r="T95">
        <v>469.9</v>
      </c>
      <c r="U95">
        <v>472.19</v>
      </c>
      <c r="V95">
        <v>479.15</v>
      </c>
      <c r="W95">
        <v>489.21</v>
      </c>
      <c r="X95">
        <v>486.35</v>
      </c>
      <c r="Y95">
        <v>481.79</v>
      </c>
      <c r="Z95">
        <v>476.5</v>
      </c>
      <c r="AA95">
        <v>471.33</v>
      </c>
      <c r="AB95">
        <v>468.34</v>
      </c>
      <c r="AC95">
        <v>466.9</v>
      </c>
      <c r="AD95">
        <v>462.15</v>
      </c>
      <c r="AE95">
        <v>462.7</v>
      </c>
      <c r="AF95">
        <v>463.64</v>
      </c>
      <c r="AG95">
        <v>467</v>
      </c>
      <c r="AH95">
        <v>468.38</v>
      </c>
      <c r="AI95">
        <v>474.08</v>
      </c>
      <c r="AJ95">
        <v>480.07</v>
      </c>
      <c r="AK95">
        <v>483.9</v>
      </c>
      <c r="AL95">
        <v>480.55</v>
      </c>
      <c r="AM95">
        <v>479.37</v>
      </c>
      <c r="AN95">
        <v>478.34</v>
      </c>
      <c r="AO95">
        <v>475.56</v>
      </c>
      <c r="AP95">
        <v>473.81</v>
      </c>
      <c r="AQ95">
        <v>467.55</v>
      </c>
      <c r="AR95">
        <v>472.22</v>
      </c>
      <c r="AS95" s="77">
        <f>0.5 * (D95-MAX($D$3:$D$165))/(MIN($D$3:$D$165)-MAX($D$3:$D$165)) + 0.75</f>
        <v>0.84519038076152331</v>
      </c>
      <c r="AT95" s="17">
        <f>AZ95^N95</f>
        <v>0.78811244389628654</v>
      </c>
      <c r="AU95" s="17">
        <f>(AT95+AV95)/2</f>
        <v>0.77485900060295654</v>
      </c>
      <c r="AV95" s="17">
        <f>BD95^N95</f>
        <v>0.76160555730962654</v>
      </c>
      <c r="AW95" s="17">
        <f>PERCENTILE($K$2:$K$165, 0.05)</f>
        <v>0.10209699944022725</v>
      </c>
      <c r="AX95" s="17">
        <f>PERCENTILE($K$2:$K$165, 0.95)</f>
        <v>0.97531004798855347</v>
      </c>
      <c r="AY95" s="17">
        <f>MIN(MAX(K95,AW95), AX95)</f>
        <v>0.87817361548925099</v>
      </c>
      <c r="AZ95" s="17">
        <f>AY95-$AY$166+1</f>
        <v>1.7760766160490238</v>
      </c>
      <c r="BA95" s="17">
        <f>PERCENTILE($L$2:$L$165, 0.02)</f>
        <v>-1.0926211824473815</v>
      </c>
      <c r="BB95" s="17">
        <f>PERCENTILE($L$2:$L$165, 0.98)</f>
        <v>1.870769289934499</v>
      </c>
      <c r="BC95" s="17">
        <f>MIN(MAX(L95,BA95), BB95)</f>
        <v>-0.16374637272624501</v>
      </c>
      <c r="BD95" s="17">
        <f>BC95-$BC$166 + 1</f>
        <v>1.9288748097211363</v>
      </c>
      <c r="BE95" s="1">
        <v>0</v>
      </c>
      <c r="BF95" s="15">
        <v>1</v>
      </c>
      <c r="BG95" s="15">
        <v>1</v>
      </c>
      <c r="BH95" s="16">
        <v>1</v>
      </c>
      <c r="BI95" s="12">
        <f>(AZ95^4)*AV95*BE95</f>
        <v>0</v>
      </c>
      <c r="BJ95" s="12">
        <f>(BD95^4) *AT95*BF95</f>
        <v>10.909487538757134</v>
      </c>
      <c r="BK95" s="12">
        <f>(BD95^4)*AU95*BG95*BH95</f>
        <v>10.726026059911058</v>
      </c>
      <c r="BL95" s="12">
        <f>MIN(BI95, 0.05*BI$166)</f>
        <v>0</v>
      </c>
      <c r="BM95" s="12">
        <f>MIN(BJ95, 0.05*BJ$166)</f>
        <v>10.909487538757134</v>
      </c>
      <c r="BN95" s="12">
        <f>MIN(BK95, 0.05*BK$166)</f>
        <v>10.726026059911058</v>
      </c>
      <c r="BO95" s="9">
        <f>BL95/$BL$166</f>
        <v>0</v>
      </c>
      <c r="BP95" s="9">
        <f>BM95/$BM$166</f>
        <v>2.2038580874040145E-3</v>
      </c>
      <c r="BQ95" s="45">
        <f>BN95/$BN$166</f>
        <v>1.5866289801379759E-3</v>
      </c>
      <c r="BR95" s="85">
        <f>N95</f>
        <v>-0.41453985385345782</v>
      </c>
      <c r="BS95" s="55">
        <v>0</v>
      </c>
      <c r="BT95" s="10">
        <f>$D$172*BO95</f>
        <v>0</v>
      </c>
      <c r="BU95" s="14">
        <f>BT95-BS95</f>
        <v>0</v>
      </c>
      <c r="BV95" s="1">
        <f>IF(BU95&gt;1, 1, 0)</f>
        <v>0</v>
      </c>
      <c r="BW95" s="71">
        <f>IF(N95&lt;=0,P95, IF(N95&lt;=1,Q95, IF(N95&lt;=2,R95, IF(N95&lt;=3,S95, IF(N95&lt;=4,T95, IF(N95&lt;=5, U95, V95))))))</f>
        <v>460.65</v>
      </c>
      <c r="BX95" s="41">
        <f>IF(N95&lt;=0,AD95, IF(N95&lt;=1,AE95, IF(N95&lt;=2,AF95, IF(N95&lt;=3,AG95, IF(N95&lt;=4,AH95, IF(N95&lt;=5, AI95, AJ95))))))</f>
        <v>462.15</v>
      </c>
      <c r="BY95" s="70">
        <f>IF(N95&gt;=0,W95, IF(N95&gt;=-1,X95, IF(N95&gt;=-2,Y95, IF(N95&gt;=-3,Z95, IF(N95&gt;=-4,AA95, IF(N95&gt;=-5, AB95, AC95))))))</f>
        <v>486.35</v>
      </c>
      <c r="BZ95" s="69">
        <f>IF(N95&gt;=0,AK95, IF(N95&gt;=-1,AL95, IF(N95&gt;=-2,AM95, IF(N95&gt;=-3,AN95, IF(N95&gt;=-4,AO95, IF(N95&gt;=-5, AP95, AQ95))))))</f>
        <v>480.55</v>
      </c>
      <c r="CA95" s="54">
        <f>IF(C95&gt;0, IF(BU95 &gt;0, BW95, BY95), IF(BU95&gt;0, BX95, BZ95))</f>
        <v>486.35</v>
      </c>
      <c r="CB95" s="1">
        <f>BU95/CA95</f>
        <v>0</v>
      </c>
      <c r="CC95" s="42" t="e">
        <f>BS95/BT95</f>
        <v>#DIV/0!</v>
      </c>
      <c r="CD95" s="55">
        <v>0</v>
      </c>
      <c r="CE95" s="55">
        <v>0</v>
      </c>
      <c r="CF95" s="55">
        <v>0</v>
      </c>
      <c r="CG95" s="6">
        <f>SUM(CD95:CF95)</f>
        <v>0</v>
      </c>
      <c r="CH95" s="10">
        <f>BP95*$D$171</f>
        <v>279.91109887621951</v>
      </c>
      <c r="CI95" s="1">
        <f>CH95-CG95</f>
        <v>279.91109887621951</v>
      </c>
      <c r="CJ95" s="82">
        <f>IF(CI95&gt;1, 1, 0)</f>
        <v>1</v>
      </c>
      <c r="CK95" s="71">
        <f>IF(N95&lt;=0,Q95, IF(N95&lt;=1,R95, IF(N95&lt;=2,S95, IF(N95&lt;=3,T95, IF(N95&lt;=4,U95,V95)))))</f>
        <v>464.6</v>
      </c>
      <c r="CL95" s="41">
        <f>IF(N95&lt;=0,AE95, IF(N95&lt;=1,AF95, IF(N95&lt;=2,AG95, IF(N95&lt;=3,AH95, IF(N95&lt;=4,AI95,AJ95)))))</f>
        <v>462.7</v>
      </c>
      <c r="CM95" s="70">
        <f>IF(N95&gt;=0,X95, IF(N95&gt;=-1,Y95, IF(N95&gt;=-2,Z95, IF(N95&gt;=-3,AA95, IF(N95&gt;=-4,AB95, AC95)))))</f>
        <v>481.79</v>
      </c>
      <c r="CN95" s="69">
        <f>IF(N95&gt;=0,AL95, IF(N95&gt;=-1,AM95, IF(N95&gt;=-2,AN95, IF(N95&gt;=-3,AO95, IF(N95&gt;=-4,AP95, AQ95)))))</f>
        <v>479.37</v>
      </c>
      <c r="CO95" s="54">
        <f>IF(C95&gt;0, IF(CI95 &gt;0, CK95, CM95), IF(CI95&gt;0, CL95, CN95))</f>
        <v>464.6</v>
      </c>
      <c r="CP95" s="1">
        <f>CI95/CO95</f>
        <v>0.60247761273400668</v>
      </c>
      <c r="CQ95" s="42">
        <f>CG95/CH95</f>
        <v>0</v>
      </c>
      <c r="CR95" s="11">
        <f>BS95+CG95+CT95</f>
        <v>0</v>
      </c>
      <c r="CS95" s="47">
        <f>BT95+CH95+CU95</f>
        <v>290.28835686958905</v>
      </c>
      <c r="CT95" s="55">
        <v>0</v>
      </c>
      <c r="CU95" s="10">
        <f>BQ95*$D$174</f>
        <v>10.377257993369543</v>
      </c>
      <c r="CV95" s="30">
        <f>CU95-CT95</f>
        <v>10.377257993369543</v>
      </c>
      <c r="CW95" s="82">
        <f>IF(CV95&gt;0, 1, 0)</f>
        <v>1</v>
      </c>
      <c r="CX95" s="71">
        <f>IF(N95&lt;=0,R95, IF(N95&lt;=1,S95, IF(N95&lt;=2,T95, IF(N95&lt;=3,U95, V95))))</f>
        <v>466.41</v>
      </c>
      <c r="CY95" s="41">
        <f>IF(N95&lt;=0,AF95, IF(N95&lt;=1,AG95, IF(N95&lt;=2,AH95, IF(N95&lt;=3,AI95, AJ95))))</f>
        <v>463.64</v>
      </c>
      <c r="CZ95" s="70">
        <f>IF(N95&gt;=0,Y95, IF(N95&gt;=-1,Z95, IF(N95&gt;=-2,AA95, IF(N95&gt;=-3,AB95,  AC95))))</f>
        <v>476.5</v>
      </c>
      <c r="DA95" s="69">
        <f>IF(N95&gt;=0,AM95, IF(N95&gt;=-1,AN95, IF(N95&gt;=-2,AO95, IF(N95&gt;=-3,AP95, AQ95))))</f>
        <v>478.34</v>
      </c>
      <c r="DB95" s="54">
        <f>IF(C95&gt;0, IF(CV95 &gt;0, CX95, CZ95), IF(CV95&gt;0, CY95, DA95))</f>
        <v>466.41</v>
      </c>
      <c r="DC95" s="43">
        <f>CV95/DB95</f>
        <v>2.2249218484529796E-2</v>
      </c>
      <c r="DD95" s="44">
        <v>0</v>
      </c>
      <c r="DE95" s="10">
        <f>BQ95*$DD$169</f>
        <v>6.2407258466722242</v>
      </c>
      <c r="DF95" s="30">
        <f>DE95-DD95</f>
        <v>6.2407258466722242</v>
      </c>
      <c r="DG95" s="34">
        <f>DF95*(DF95&lt;&gt;0)</f>
        <v>6.2407258466722242</v>
      </c>
      <c r="DH95" s="21">
        <f>DG95/$DG$166</f>
        <v>1.5866289801379748E-3</v>
      </c>
      <c r="DI95" s="79">
        <f>DH95 * $DF$166</f>
        <v>6.2407258466722242</v>
      </c>
      <c r="DJ95" s="81">
        <f>DB95</f>
        <v>466.41</v>
      </c>
      <c r="DK95" s="43">
        <f>DI95/DJ95</f>
        <v>1.3380343145885001E-2</v>
      </c>
      <c r="DL95" s="16">
        <f>O95</f>
        <v>0</v>
      </c>
      <c r="DM95" s="53">
        <f>CR95+CT95</f>
        <v>0</v>
      </c>
      <c r="DN95">
        <f>E95/$E$166</f>
        <v>3.5261383060044248E-3</v>
      </c>
      <c r="DO95">
        <f>MAX(0,K95)</f>
        <v>0.87817361548925099</v>
      </c>
      <c r="DP95">
        <f>DO95/$DO$166</f>
        <v>9.425682721327518E-3</v>
      </c>
      <c r="DQ95">
        <f>DN95*DP95*BF95</f>
        <v>3.3236260903916993E-5</v>
      </c>
      <c r="DR95">
        <f>DQ95/$DQ$166</f>
        <v>8.9698708665501333E-3</v>
      </c>
      <c r="DS95" s="1">
        <f>$DS$168*DR95</f>
        <v>729.91645966803253</v>
      </c>
      <c r="DT95" s="55">
        <v>944</v>
      </c>
      <c r="DU95" s="1">
        <f>DS95-DT95</f>
        <v>-214.08354033196747</v>
      </c>
      <c r="DV95">
        <f>DT95/DS95</f>
        <v>1.2932986884955753</v>
      </c>
      <c r="DW95" s="86">
        <f>AR95</f>
        <v>472.22</v>
      </c>
    </row>
    <row r="96" spans="1:127" x14ac:dyDescent="0.2">
      <c r="A96" s="23" t="s">
        <v>81</v>
      </c>
      <c r="B96">
        <v>1</v>
      </c>
      <c r="C96">
        <v>1</v>
      </c>
      <c r="D96">
        <v>0.66648501362397805</v>
      </c>
      <c r="E96">
        <v>0.33351498637602101</v>
      </c>
      <c r="F96">
        <v>0.49729437229437201</v>
      </c>
      <c r="G96">
        <v>0.427246376811594</v>
      </c>
      <c r="H96">
        <v>0.55652173913043401</v>
      </c>
      <c r="I96">
        <v>0.48761859753332298</v>
      </c>
      <c r="J96">
        <v>0.492432720662829</v>
      </c>
      <c r="K96">
        <v>0.61520529458451301</v>
      </c>
      <c r="L96">
        <v>-1.0129656256016599</v>
      </c>
      <c r="M96">
        <f>HARMEAN(D96,F96, I96)</f>
        <v>0.53936721116867781</v>
      </c>
      <c r="N96">
        <f>MAX(MIN(0.6*TAN(3*(1-M96) - 1.5), 5), -5)</f>
        <v>-7.119228485990281E-2</v>
      </c>
      <c r="O96" s="73">
        <v>0</v>
      </c>
      <c r="P96">
        <v>90.11</v>
      </c>
      <c r="Q96">
        <v>91.52</v>
      </c>
      <c r="R96">
        <v>91.77</v>
      </c>
      <c r="S96">
        <v>92.38</v>
      </c>
      <c r="T96">
        <v>92.8</v>
      </c>
      <c r="U96">
        <v>93.18</v>
      </c>
      <c r="V96">
        <v>94.46</v>
      </c>
      <c r="W96">
        <v>96.79</v>
      </c>
      <c r="X96">
        <v>96.01</v>
      </c>
      <c r="Y96">
        <v>95.46</v>
      </c>
      <c r="Z96">
        <v>94.94</v>
      </c>
      <c r="AA96">
        <v>94.54</v>
      </c>
      <c r="AB96">
        <v>93.97</v>
      </c>
      <c r="AC96">
        <v>91.83</v>
      </c>
      <c r="AD96">
        <v>92.35</v>
      </c>
      <c r="AE96">
        <v>93.06</v>
      </c>
      <c r="AF96">
        <v>93.18</v>
      </c>
      <c r="AG96">
        <v>93.34</v>
      </c>
      <c r="AH96">
        <v>93.79</v>
      </c>
      <c r="AI96">
        <v>94.95</v>
      </c>
      <c r="AJ96">
        <v>99.34</v>
      </c>
      <c r="AK96">
        <v>98.45</v>
      </c>
      <c r="AL96">
        <v>97.07</v>
      </c>
      <c r="AM96">
        <v>96.78</v>
      </c>
      <c r="AN96">
        <v>95.85</v>
      </c>
      <c r="AO96">
        <v>95.41</v>
      </c>
      <c r="AP96">
        <v>95.08</v>
      </c>
      <c r="AQ96">
        <v>94.03</v>
      </c>
      <c r="AR96">
        <v>94.22</v>
      </c>
      <c r="AS96" s="77">
        <f>0.5 * (D96-MAX($D$3:$D$165))/(MIN($D$3:$D$165)-MAX($D$3:$D$165)) + 0.75</f>
        <v>0.91709178575133921</v>
      </c>
      <c r="AT96" s="17">
        <f>AZ96^N96</f>
        <v>0.97094502957730999</v>
      </c>
      <c r="AU96" s="17">
        <f>(AT96+AV96)/2</f>
        <v>0.98275178240218874</v>
      </c>
      <c r="AV96" s="17">
        <f>BD96^N96</f>
        <v>0.99455853522706739</v>
      </c>
      <c r="AW96" s="17">
        <f>PERCENTILE($K$2:$K$165, 0.05)</f>
        <v>0.10209699944022725</v>
      </c>
      <c r="AX96" s="17">
        <f>PERCENTILE($K$2:$K$165, 0.95)</f>
        <v>0.97531004798855347</v>
      </c>
      <c r="AY96" s="17">
        <f>MIN(MAX(K96,AW96), AX96)</f>
        <v>0.61520529458451301</v>
      </c>
      <c r="AZ96" s="17">
        <f>AY96-$AY$166+1</f>
        <v>1.5131082951442858</v>
      </c>
      <c r="BA96" s="17">
        <f>PERCENTILE($L$2:$L$165, 0.02)</f>
        <v>-1.0926211824473815</v>
      </c>
      <c r="BB96" s="17">
        <f>PERCENTILE($L$2:$L$165, 0.98)</f>
        <v>1.870769289934499</v>
      </c>
      <c r="BC96" s="17">
        <f>MIN(MAX(L96,BA96), BB96)</f>
        <v>-1.0129656256016599</v>
      </c>
      <c r="BD96" s="17">
        <f>BC96-$BC$166 + 1</f>
        <v>1.0796555568457216</v>
      </c>
      <c r="BE96" s="1">
        <v>1</v>
      </c>
      <c r="BF96" s="15">
        <v>1</v>
      </c>
      <c r="BG96" s="15">
        <v>1</v>
      </c>
      <c r="BH96" s="16">
        <v>1</v>
      </c>
      <c r="BI96" s="12">
        <f>(AZ96^4)*AV96*BE96</f>
        <v>5.2132721541624605</v>
      </c>
      <c r="BJ96" s="12">
        <f>(BD96^4) *AT96*BF96</f>
        <v>1.3192756305206188</v>
      </c>
      <c r="BK96" s="12">
        <f>(BD96^4)*AU96*BG96*BH96</f>
        <v>1.3353181054321224</v>
      </c>
      <c r="BL96" s="12">
        <f>MIN(BI96, 0.05*BI$166)</f>
        <v>5.2132721541624605</v>
      </c>
      <c r="BM96" s="12">
        <f>MIN(BJ96, 0.05*BJ$166)</f>
        <v>1.3192756305206188</v>
      </c>
      <c r="BN96" s="12">
        <f>MIN(BK96, 0.05*BK$166)</f>
        <v>1.3353181054321224</v>
      </c>
      <c r="BO96" s="9">
        <f>BL96/$BL$166</f>
        <v>1.2754364853075406E-2</v>
      </c>
      <c r="BP96" s="9">
        <f>BM96/$BM$166</f>
        <v>2.6651080149353497E-4</v>
      </c>
      <c r="BQ96" s="45">
        <f>BN96/$BN$166</f>
        <v>1.9752463698555575E-4</v>
      </c>
      <c r="BR96" s="85">
        <f>N96</f>
        <v>-7.119228485990281E-2</v>
      </c>
      <c r="BS96" s="55">
        <v>1696</v>
      </c>
      <c r="BT96" s="10">
        <f>$D$172*BO96</f>
        <v>1168.5636318243282</v>
      </c>
      <c r="BU96" s="14">
        <f>BT96-BS96</f>
        <v>-527.43636817567176</v>
      </c>
      <c r="BV96" s="1">
        <f>IF(BU96&gt;1, 1, 0)</f>
        <v>0</v>
      </c>
      <c r="BW96" s="71">
        <f>IF(N96&lt;=0,P96, IF(N96&lt;=1,Q96, IF(N96&lt;=2,R96, IF(N96&lt;=3,S96, IF(N96&lt;=4,T96, IF(N96&lt;=5, U96, V96))))))</f>
        <v>90.11</v>
      </c>
      <c r="BX96" s="41">
        <f>IF(N96&lt;=0,AD96, IF(N96&lt;=1,AE96, IF(N96&lt;=2,AF96, IF(N96&lt;=3,AG96, IF(N96&lt;=4,AH96, IF(N96&lt;=5, AI96, AJ96))))))</f>
        <v>92.35</v>
      </c>
      <c r="BY96" s="70">
        <f>IF(N96&gt;=0,W96, IF(N96&gt;=-1,X96, IF(N96&gt;=-2,Y96, IF(N96&gt;=-3,Z96, IF(N96&gt;=-4,AA96, IF(N96&gt;=-5, AB96, AC96))))))</f>
        <v>96.01</v>
      </c>
      <c r="BZ96" s="69">
        <f>IF(N96&gt;=0,AK96, IF(N96&gt;=-1,AL96, IF(N96&gt;=-2,AM96, IF(N96&gt;=-3,AN96, IF(N96&gt;=-4,AO96, IF(N96&gt;=-5, AP96, AQ96))))))</f>
        <v>97.07</v>
      </c>
      <c r="CA96" s="54">
        <f>IF(C96&gt;0, IF(BU96 &gt;0, BW96, BY96), IF(BU96&gt;0, BX96, BZ96))</f>
        <v>96.01</v>
      </c>
      <c r="CB96" s="1">
        <f>BU96/CA96</f>
        <v>-5.4935565896851548</v>
      </c>
      <c r="CC96" s="42">
        <f>BS96/BT96</f>
        <v>1.4513544267608716</v>
      </c>
      <c r="CD96" s="55">
        <v>754</v>
      </c>
      <c r="CE96" s="55">
        <v>942</v>
      </c>
      <c r="CF96" s="55">
        <v>0</v>
      </c>
      <c r="CG96" s="6">
        <f>SUM(CD96:CF96)</f>
        <v>1696</v>
      </c>
      <c r="CH96" s="10">
        <f>BP96*$D$171</f>
        <v>33.849426029200458</v>
      </c>
      <c r="CI96" s="1">
        <f>CH96-CG96</f>
        <v>-1662.1505739707995</v>
      </c>
      <c r="CJ96" s="82">
        <f>IF(CI96&gt;1, 1, 0)</f>
        <v>0</v>
      </c>
      <c r="CK96" s="71">
        <f>IF(N96&lt;=0,Q96, IF(N96&lt;=1,R96, IF(N96&lt;=2,S96, IF(N96&lt;=3,T96, IF(N96&lt;=4,U96,V96)))))</f>
        <v>91.52</v>
      </c>
      <c r="CL96" s="41">
        <f>IF(N96&lt;=0,AE96, IF(N96&lt;=1,AF96, IF(N96&lt;=2,AG96, IF(N96&lt;=3,AH96, IF(N96&lt;=4,AI96,AJ96)))))</f>
        <v>93.06</v>
      </c>
      <c r="CM96" s="70">
        <f>IF(N96&gt;=0,X96, IF(N96&gt;=-1,Y96, IF(N96&gt;=-2,Z96, IF(N96&gt;=-3,AA96, IF(N96&gt;=-4,AB96, AC96)))))</f>
        <v>95.46</v>
      </c>
      <c r="CN96" s="69">
        <f>IF(N96&gt;=0,AL96, IF(N96&gt;=-1,AM96, IF(N96&gt;=-2,AN96, IF(N96&gt;=-3,AO96, IF(N96&gt;=-4,AP96, AQ96)))))</f>
        <v>96.78</v>
      </c>
      <c r="CO96" s="54">
        <f>IF(C96&gt;0, IF(CI96 &gt;0, CK96, CM96), IF(CI96&gt;0, CL96, CN96))</f>
        <v>95.46</v>
      </c>
      <c r="CP96" s="1">
        <f>CI96/CO96</f>
        <v>-17.41201104096794</v>
      </c>
      <c r="CQ96" s="42">
        <f>CG96/CH96</f>
        <v>50.10424692391927</v>
      </c>
      <c r="CR96" s="11">
        <f>BS96+CG96+CT96</f>
        <v>3392</v>
      </c>
      <c r="CS96" s="47">
        <f>BT96+CH96+CU96</f>
        <v>1203.704956680353</v>
      </c>
      <c r="CT96" s="55">
        <v>0</v>
      </c>
      <c r="CU96" s="10">
        <f>BQ96*$D$174</f>
        <v>1.2918988268243561</v>
      </c>
      <c r="CV96" s="30">
        <f>CU96-CT96</f>
        <v>1.2918988268243561</v>
      </c>
      <c r="CW96" s="82">
        <f>IF(CV96&gt;0, 1, 0)</f>
        <v>1</v>
      </c>
      <c r="CX96" s="71">
        <f>IF(N96&lt;=0,R96, IF(N96&lt;=1,S96, IF(N96&lt;=2,T96, IF(N96&lt;=3,U96, V96))))</f>
        <v>91.77</v>
      </c>
      <c r="CY96" s="41">
        <f>IF(N96&lt;=0,AF96, IF(N96&lt;=1,AG96, IF(N96&lt;=2,AH96, IF(N96&lt;=3,AI96, AJ96))))</f>
        <v>93.18</v>
      </c>
      <c r="CZ96" s="70">
        <f>IF(N96&gt;=0,Y96, IF(N96&gt;=-1,Z96, IF(N96&gt;=-2,AA96, IF(N96&gt;=-3,AB96,  AC96))))</f>
        <v>94.94</v>
      </c>
      <c r="DA96" s="69">
        <f>IF(N96&gt;=0,AM96, IF(N96&gt;=-1,AN96, IF(N96&gt;=-2,AO96, IF(N96&gt;=-3,AP96, AQ96))))</f>
        <v>95.85</v>
      </c>
      <c r="DB96" s="54">
        <f>IF(C96&gt;0, IF(CV96 &gt;0, CX96, CZ96), IF(CV96&gt;0, CY96, DA96))</f>
        <v>91.77</v>
      </c>
      <c r="DC96" s="43">
        <f>CV96/DB96</f>
        <v>1.4077572483647773E-2</v>
      </c>
      <c r="DD96" s="44">
        <v>0</v>
      </c>
      <c r="DE96" s="10">
        <f>BQ96*$DD$169</f>
        <v>0.77692839524657409</v>
      </c>
      <c r="DF96" s="30">
        <f>DE96-DD96</f>
        <v>0.77692839524657409</v>
      </c>
      <c r="DG96" s="34">
        <f>DF96*(DF96&lt;&gt;0)</f>
        <v>0.77692839524657409</v>
      </c>
      <c r="DH96" s="21">
        <f>DG96/$DG$166</f>
        <v>1.9752463698555561E-4</v>
      </c>
      <c r="DI96" s="79">
        <f>DH96 * $DF$166</f>
        <v>0.77692839524657409</v>
      </c>
      <c r="DJ96" s="81">
        <f>DB96</f>
        <v>91.77</v>
      </c>
      <c r="DK96" s="43">
        <f>DI96/DJ96</f>
        <v>8.4660389587727369E-3</v>
      </c>
      <c r="DL96" s="16">
        <f>O96</f>
        <v>0</v>
      </c>
      <c r="DM96" s="53">
        <f>CR96+CT96</f>
        <v>3392</v>
      </c>
      <c r="DN96">
        <f>E96/$E$166</f>
        <v>6.1839873584555501E-3</v>
      </c>
      <c r="DO96">
        <f>MAX(0,K96)</f>
        <v>0.61520529458451301</v>
      </c>
      <c r="DP96">
        <f>DO96/$DO$166</f>
        <v>6.6031702763056054E-3</v>
      </c>
      <c r="DQ96">
        <f>DN96*DP96*BF96</f>
        <v>4.0833921514403305E-5</v>
      </c>
      <c r="DR96">
        <f>DQ96/$DQ$166</f>
        <v>1.1020343233491537E-2</v>
      </c>
      <c r="DS96" s="1">
        <f>$DS$168*DR96</f>
        <v>896.77209817073378</v>
      </c>
      <c r="DT96" s="55">
        <v>942</v>
      </c>
      <c r="DU96" s="1">
        <f>DS96-DT96</f>
        <v>-45.227901829266216</v>
      </c>
      <c r="DV96">
        <f>DT96/DS96</f>
        <v>1.0504341090913998</v>
      </c>
      <c r="DW96" s="86">
        <f>AR96</f>
        <v>94.22</v>
      </c>
    </row>
    <row r="97" spans="1:127" ht="15" customHeight="1" x14ac:dyDescent="0.2">
      <c r="A97" s="23" t="s">
        <v>122</v>
      </c>
      <c r="B97">
        <v>1</v>
      </c>
      <c r="C97">
        <v>1</v>
      </c>
      <c r="D97">
        <v>0.83060327606871698</v>
      </c>
      <c r="E97">
        <v>0.169396723931282</v>
      </c>
      <c r="F97">
        <v>0.98927294398092902</v>
      </c>
      <c r="G97">
        <v>0.64229001253656504</v>
      </c>
      <c r="H97">
        <v>0.87672377768491405</v>
      </c>
      <c r="I97">
        <v>0.75040717358001596</v>
      </c>
      <c r="J97">
        <v>0.659936156389341</v>
      </c>
      <c r="K97">
        <v>1.1887503347318999</v>
      </c>
      <c r="L97">
        <v>1.2881103790000299</v>
      </c>
      <c r="M97">
        <f>HARMEAN(D97,F97, I97)</f>
        <v>0.84569041142088397</v>
      </c>
      <c r="N97">
        <f>MAX(MIN(0.6*TAN(3*(1-M97) - 1.5), 5), -5)</f>
        <v>-1.0153454344350046</v>
      </c>
      <c r="O97" s="73">
        <v>0</v>
      </c>
      <c r="P97">
        <v>204.29</v>
      </c>
      <c r="Q97">
        <v>206.03</v>
      </c>
      <c r="R97">
        <v>206.58</v>
      </c>
      <c r="S97">
        <v>207.41</v>
      </c>
      <c r="T97">
        <v>208.63</v>
      </c>
      <c r="U97">
        <v>210.65</v>
      </c>
      <c r="V97">
        <v>211.8</v>
      </c>
      <c r="W97">
        <v>219.56</v>
      </c>
      <c r="X97">
        <v>216.78</v>
      </c>
      <c r="Y97">
        <v>215.37</v>
      </c>
      <c r="Z97">
        <v>213.08</v>
      </c>
      <c r="AA97">
        <v>212.15</v>
      </c>
      <c r="AB97">
        <v>210.89</v>
      </c>
      <c r="AC97">
        <v>208.51</v>
      </c>
      <c r="AD97">
        <v>204.81</v>
      </c>
      <c r="AE97">
        <v>205.64</v>
      </c>
      <c r="AF97">
        <v>206.28</v>
      </c>
      <c r="AG97">
        <v>207.5</v>
      </c>
      <c r="AH97">
        <v>209.31</v>
      </c>
      <c r="AI97">
        <v>211.96</v>
      </c>
      <c r="AJ97">
        <v>216.18</v>
      </c>
      <c r="AK97">
        <v>217.95</v>
      </c>
      <c r="AL97">
        <v>215.71</v>
      </c>
      <c r="AM97">
        <v>213.37</v>
      </c>
      <c r="AN97">
        <v>211.64</v>
      </c>
      <c r="AO97">
        <v>211.22</v>
      </c>
      <c r="AP97">
        <v>209.2</v>
      </c>
      <c r="AQ97">
        <v>206.21</v>
      </c>
      <c r="AR97">
        <v>211</v>
      </c>
      <c r="AS97" s="77">
        <f>0.5 * (D97-MAX($D$3:$D$165))/(MIN($D$3:$D$165)-MAX($D$3:$D$165)) + 0.75</f>
        <v>0.83476953907815643</v>
      </c>
      <c r="AT97" s="17">
        <f>AZ97^N97</f>
        <v>0.52872501357608037</v>
      </c>
      <c r="AU97" s="17">
        <f>(AT97+AV97)/2</f>
        <v>0.40952065439471691</v>
      </c>
      <c r="AV97" s="17">
        <f>BD97^N97</f>
        <v>0.29031629521335345</v>
      </c>
      <c r="AW97" s="17">
        <f>PERCENTILE($K$2:$K$165, 0.05)</f>
        <v>0.10209699944022725</v>
      </c>
      <c r="AX97" s="17">
        <f>PERCENTILE($K$2:$K$165, 0.95)</f>
        <v>0.97531004798855347</v>
      </c>
      <c r="AY97" s="17">
        <f>MIN(MAX(K97,AW97), AX97)</f>
        <v>0.97531004798855347</v>
      </c>
      <c r="AZ97" s="17">
        <f>AY97-$AY$166+1</f>
        <v>1.8732130485483263</v>
      </c>
      <c r="BA97" s="17">
        <f>PERCENTILE($L$2:$L$165, 0.02)</f>
        <v>-1.0926211824473815</v>
      </c>
      <c r="BB97" s="17">
        <f>PERCENTILE($L$2:$L$165, 0.98)</f>
        <v>1.870769289934499</v>
      </c>
      <c r="BC97" s="17">
        <f>MIN(MAX(L97,BA97), BB97)</f>
        <v>1.2881103790000299</v>
      </c>
      <c r="BD97" s="17">
        <f>BC97-$BC$166 + 1</f>
        <v>3.3807315614474112</v>
      </c>
      <c r="BE97" s="1">
        <v>0</v>
      </c>
      <c r="BF97" s="15">
        <v>1</v>
      </c>
      <c r="BG97" s="15">
        <v>1</v>
      </c>
      <c r="BH97" s="16">
        <v>3</v>
      </c>
      <c r="BI97" s="12">
        <f>(AZ97^4)*AV97*BE97</f>
        <v>0</v>
      </c>
      <c r="BJ97" s="12">
        <f>(BD97^4) *AT97*BF97</f>
        <v>69.067320758090517</v>
      </c>
      <c r="BK97" s="12">
        <f>(BD97^4)*AU97*BG97*BH97</f>
        <v>160.48698473430409</v>
      </c>
      <c r="BL97" s="12">
        <f>MIN(BI97, 0.05*BI$166)</f>
        <v>0</v>
      </c>
      <c r="BM97" s="12">
        <f>MIN(BJ97, 0.05*BJ$166)</f>
        <v>69.067320758090517</v>
      </c>
      <c r="BN97" s="12">
        <f>MIN(BK97, 0.05*BK$166)</f>
        <v>160.48698473430409</v>
      </c>
      <c r="BO97" s="9">
        <f>BL97/$BL$166</f>
        <v>0</v>
      </c>
      <c r="BP97" s="9">
        <f>BM97/$BM$166</f>
        <v>1.3952495283328958E-2</v>
      </c>
      <c r="BQ97" s="45">
        <f>BN97/$BN$166</f>
        <v>2.3739761538162742E-2</v>
      </c>
      <c r="BR97" s="85">
        <f>N97</f>
        <v>-1.0153454344350046</v>
      </c>
      <c r="BS97" s="55">
        <v>0</v>
      </c>
      <c r="BT97" s="10">
        <f>$D$172*BO97</f>
        <v>0</v>
      </c>
      <c r="BU97" s="14">
        <f>BT97-BS97</f>
        <v>0</v>
      </c>
      <c r="BV97" s="1">
        <f>IF(BU97&gt;1, 1, 0)</f>
        <v>0</v>
      </c>
      <c r="BW97" s="71">
        <f>IF(N97&lt;=0,P97, IF(N97&lt;=1,Q97, IF(N97&lt;=2,R97, IF(N97&lt;=3,S97, IF(N97&lt;=4,T97, IF(N97&lt;=5, U97, V97))))))</f>
        <v>204.29</v>
      </c>
      <c r="BX97" s="41">
        <f>IF(N97&lt;=0,AD97, IF(N97&lt;=1,AE97, IF(N97&lt;=2,AF97, IF(N97&lt;=3,AG97, IF(N97&lt;=4,AH97, IF(N97&lt;=5, AI97, AJ97))))))</f>
        <v>204.81</v>
      </c>
      <c r="BY97" s="70">
        <f>IF(N97&gt;=0,W97, IF(N97&gt;=-1,X97, IF(N97&gt;=-2,Y97, IF(N97&gt;=-3,Z97, IF(N97&gt;=-4,AA97, IF(N97&gt;=-5, AB97, AC97))))))</f>
        <v>215.37</v>
      </c>
      <c r="BZ97" s="69">
        <f>IF(N97&gt;=0,AK97, IF(N97&gt;=-1,AL97, IF(N97&gt;=-2,AM97, IF(N97&gt;=-3,AN97, IF(N97&gt;=-4,AO97, IF(N97&gt;=-5, AP97, AQ97))))))</f>
        <v>213.37</v>
      </c>
      <c r="CA97" s="54">
        <f>IF(C97&gt;0, IF(BU97 &gt;0, BW97, BY97), IF(BU97&gt;0, BX97, BZ97))</f>
        <v>215.37</v>
      </c>
      <c r="CB97" s="1">
        <f>BU97/CA97</f>
        <v>0</v>
      </c>
      <c r="CC97" s="42" t="e">
        <f>BS97/BT97</f>
        <v>#DIV/0!</v>
      </c>
      <c r="CD97" s="55">
        <v>0</v>
      </c>
      <c r="CE97" s="55">
        <v>0</v>
      </c>
      <c r="CF97" s="55">
        <v>0</v>
      </c>
      <c r="CG97" s="6">
        <f>SUM(CD97:CF97)</f>
        <v>0</v>
      </c>
      <c r="CH97" s="10">
        <f>BP97*$D$171</f>
        <v>1772.1006216975732</v>
      </c>
      <c r="CI97" s="1">
        <f>CH97-CG97</f>
        <v>1772.1006216975732</v>
      </c>
      <c r="CJ97" s="82">
        <f>IF(CI97&gt;1, 1, 0)</f>
        <v>1</v>
      </c>
      <c r="CK97" s="71">
        <f>IF(N97&lt;=0,Q97, IF(N97&lt;=1,R97, IF(N97&lt;=2,S97, IF(N97&lt;=3,T97, IF(N97&lt;=4,U97,V97)))))</f>
        <v>206.03</v>
      </c>
      <c r="CL97" s="41">
        <f>IF(N97&lt;=0,AE97, IF(N97&lt;=1,AF97, IF(N97&lt;=2,AG97, IF(N97&lt;=3,AH97, IF(N97&lt;=4,AI97,AJ97)))))</f>
        <v>205.64</v>
      </c>
      <c r="CM97" s="70">
        <f>IF(N97&gt;=0,X97, IF(N97&gt;=-1,Y97, IF(N97&gt;=-2,Z97, IF(N97&gt;=-3,AA97, IF(N97&gt;=-4,AB97, AC97)))))</f>
        <v>213.08</v>
      </c>
      <c r="CN97" s="69">
        <f>IF(N97&gt;=0,AL97, IF(N97&gt;=-1,AM97, IF(N97&gt;=-2,AN97, IF(N97&gt;=-3,AO97, IF(N97&gt;=-4,AP97, AQ97)))))</f>
        <v>211.64</v>
      </c>
      <c r="CO97" s="54">
        <f>IF(C97&gt;0, IF(CI97 &gt;0, CK97, CM97), IF(CI97&gt;0, CL97, CN97))</f>
        <v>206.03</v>
      </c>
      <c r="CP97" s="1">
        <f>CI97/CO97</f>
        <v>8.6011776037352483</v>
      </c>
      <c r="CQ97" s="42">
        <f>CG97/CH97</f>
        <v>0</v>
      </c>
      <c r="CR97" s="11">
        <f>BS97+CG97+CT97</f>
        <v>0</v>
      </c>
      <c r="CS97" s="47">
        <f>BT97+CH97+CU97</f>
        <v>1927.3692026112803</v>
      </c>
      <c r="CT97" s="55">
        <v>0</v>
      </c>
      <c r="CU97" s="10">
        <f>BQ97*$D$174</f>
        <v>155.26858091370727</v>
      </c>
      <c r="CV97" s="30">
        <f>CU97-CT97</f>
        <v>155.26858091370727</v>
      </c>
      <c r="CW97" s="82">
        <f>IF(CV97&gt;0, 1, 0)</f>
        <v>1</v>
      </c>
      <c r="CX97" s="71">
        <f>IF(N97&lt;=0,R97, IF(N97&lt;=1,S97, IF(N97&lt;=2,T97, IF(N97&lt;=3,U97, V97))))</f>
        <v>206.58</v>
      </c>
      <c r="CY97" s="41">
        <f>IF(N97&lt;=0,AF97, IF(N97&lt;=1,AG97, IF(N97&lt;=2,AH97, IF(N97&lt;=3,AI97, AJ97))))</f>
        <v>206.28</v>
      </c>
      <c r="CZ97" s="70">
        <f>IF(N97&gt;=0,Y97, IF(N97&gt;=-1,Z97, IF(N97&gt;=-2,AA97, IF(N97&gt;=-3,AB97,  AC97))))</f>
        <v>212.15</v>
      </c>
      <c r="DA97" s="69">
        <f>IF(N97&gt;=0,AM97, IF(N97&gt;=-1,AN97, IF(N97&gt;=-2,AO97, IF(N97&gt;=-3,AP97, AQ97))))</f>
        <v>211.22</v>
      </c>
      <c r="DB97" s="54">
        <f>IF(C97&gt;0, IF(CV97 &gt;0, CX97, CZ97), IF(CV97&gt;0, CY97, DA97))</f>
        <v>206.58</v>
      </c>
      <c r="DC97" s="43">
        <f>CV97/DB97</f>
        <v>0.75161477836047663</v>
      </c>
      <c r="DD97" s="44">
        <v>0</v>
      </c>
      <c r="DE97" s="10">
        <f>BQ97*$DD$169</f>
        <v>93.376173812332425</v>
      </c>
      <c r="DF97" s="30">
        <f>DE97-DD97</f>
        <v>93.376173812332425</v>
      </c>
      <c r="DG97" s="34">
        <f>DF97*(DF97&lt;&gt;0)</f>
        <v>93.376173812332425</v>
      </c>
      <c r="DH97" s="21">
        <f>DG97/$DG$166</f>
        <v>2.3739761538162724E-2</v>
      </c>
      <c r="DI97" s="79">
        <f>DH97 * $DF$166</f>
        <v>93.376173812332425</v>
      </c>
      <c r="DJ97" s="81">
        <f>DB97</f>
        <v>206.58</v>
      </c>
      <c r="DK97" s="43">
        <f>DI97/DJ97</f>
        <v>0.45200974834123547</v>
      </c>
      <c r="DL97" s="16">
        <f>O97</f>
        <v>0</v>
      </c>
      <c r="DM97" s="53">
        <f>CR97+CT97</f>
        <v>0</v>
      </c>
      <c r="DN97">
        <f>E97/$E$166</f>
        <v>3.1409299196341867E-3</v>
      </c>
      <c r="DO97">
        <f>MAX(0,K97)</f>
        <v>1.1887503347318999</v>
      </c>
      <c r="DP97">
        <f>DO97/$DO$166</f>
        <v>1.2759189404491873E-2</v>
      </c>
      <c r="DQ97">
        <f>DN97*DP97*BF97</f>
        <v>4.0075719750848025E-5</v>
      </c>
      <c r="DR97">
        <f>DQ97/$DQ$166</f>
        <v>1.0815718172641809E-2</v>
      </c>
      <c r="DS97" s="1">
        <f>$DS$168*DR97</f>
        <v>880.12088856059665</v>
      </c>
      <c r="DT97" s="55">
        <v>633</v>
      </c>
      <c r="DU97" s="1">
        <f>DS97-DT97</f>
        <v>247.12088856059665</v>
      </c>
      <c r="DV97">
        <f>DT97/DS97</f>
        <v>0.71921938023223919</v>
      </c>
      <c r="DW97" s="86">
        <f>AR97</f>
        <v>211</v>
      </c>
    </row>
    <row r="98" spans="1:127" x14ac:dyDescent="0.2">
      <c r="A98" s="23" t="s">
        <v>180</v>
      </c>
      <c r="B98">
        <v>1</v>
      </c>
      <c r="C98">
        <v>1</v>
      </c>
      <c r="D98">
        <v>0.97922493008389899</v>
      </c>
      <c r="E98">
        <v>2.0775069916100598E-2</v>
      </c>
      <c r="F98">
        <v>0.993643226062773</v>
      </c>
      <c r="G98">
        <v>0.86627664020058504</v>
      </c>
      <c r="H98">
        <v>0.94776431257835303</v>
      </c>
      <c r="I98">
        <v>0.90610489701931995</v>
      </c>
      <c r="J98">
        <v>0.71975325587176198</v>
      </c>
      <c r="K98">
        <v>1.0869808902931299</v>
      </c>
      <c r="L98">
        <v>1.06317369307496</v>
      </c>
      <c r="M98">
        <f>HARMEAN(D98,F98, I98)</f>
        <v>0.9580874267687336</v>
      </c>
      <c r="N98">
        <f>MAX(MIN(0.6*TAN(3*(1-M98) - 1.5), 5), -5)</f>
        <v>-3.0134977542520236</v>
      </c>
      <c r="O98" s="73">
        <v>-1</v>
      </c>
      <c r="P98">
        <v>363.07</v>
      </c>
      <c r="Q98">
        <v>365.09</v>
      </c>
      <c r="R98">
        <v>366.02</v>
      </c>
      <c r="S98">
        <v>368.16</v>
      </c>
      <c r="T98">
        <v>370.38</v>
      </c>
      <c r="U98">
        <v>371.98</v>
      </c>
      <c r="V98">
        <v>373.67</v>
      </c>
      <c r="W98">
        <v>381.21</v>
      </c>
      <c r="X98">
        <v>378.42</v>
      </c>
      <c r="Y98">
        <v>376.01</v>
      </c>
      <c r="Z98">
        <v>374.81</v>
      </c>
      <c r="AA98">
        <v>372.96</v>
      </c>
      <c r="AB98">
        <v>370.91</v>
      </c>
      <c r="AC98">
        <v>366.62</v>
      </c>
      <c r="AD98">
        <v>363.79</v>
      </c>
      <c r="AE98">
        <v>365.57</v>
      </c>
      <c r="AF98">
        <v>367.01</v>
      </c>
      <c r="AG98">
        <v>368.61</v>
      </c>
      <c r="AH98">
        <v>369.48</v>
      </c>
      <c r="AI98">
        <v>370.29</v>
      </c>
      <c r="AJ98">
        <v>375.06</v>
      </c>
      <c r="AK98">
        <v>379.25</v>
      </c>
      <c r="AL98">
        <v>376.81</v>
      </c>
      <c r="AM98">
        <v>374.57</v>
      </c>
      <c r="AN98">
        <v>374.07</v>
      </c>
      <c r="AO98">
        <v>372.21</v>
      </c>
      <c r="AP98">
        <v>370.8</v>
      </c>
      <c r="AQ98">
        <v>368.22</v>
      </c>
      <c r="AR98">
        <v>371.01</v>
      </c>
      <c r="AS98" s="77">
        <f>0.5 * (D98-MAX($D$3:$D$165))/(MIN($D$3:$D$165)-MAX($D$3:$D$165)) + 0.75</f>
        <v>0.76022044088176355</v>
      </c>
      <c r="AT98" s="17">
        <f>AZ98^N98</f>
        <v>0.15085481001451945</v>
      </c>
      <c r="AU98" s="17">
        <f>(AT98+AV98)/2</f>
        <v>9.1091555863130697E-2</v>
      </c>
      <c r="AV98" s="17">
        <f>BD98^N98</f>
        <v>3.1328301711741932E-2</v>
      </c>
      <c r="AW98" s="17">
        <f>PERCENTILE($K$2:$K$165, 0.05)</f>
        <v>0.10209699944022725</v>
      </c>
      <c r="AX98" s="17">
        <f>PERCENTILE($K$2:$K$165, 0.95)</f>
        <v>0.97531004798855347</v>
      </c>
      <c r="AY98" s="17">
        <f>MIN(MAX(K98,AW98), AX98)</f>
        <v>0.97531004798855347</v>
      </c>
      <c r="AZ98" s="17">
        <f>AY98-$AY$166+1</f>
        <v>1.8732130485483263</v>
      </c>
      <c r="BA98" s="17">
        <f>PERCENTILE($L$2:$L$165, 0.02)</f>
        <v>-1.0926211824473815</v>
      </c>
      <c r="BB98" s="17">
        <f>PERCENTILE($L$2:$L$165, 0.98)</f>
        <v>1.870769289934499</v>
      </c>
      <c r="BC98" s="17">
        <f>MIN(MAX(L98,BA98), BB98)</f>
        <v>1.06317369307496</v>
      </c>
      <c r="BD98" s="17">
        <f>BC98-$BC$166 + 1</f>
        <v>3.1557948755223415</v>
      </c>
      <c r="BE98" s="1">
        <v>1</v>
      </c>
      <c r="BF98" s="15">
        <v>1</v>
      </c>
      <c r="BG98" s="15">
        <v>1</v>
      </c>
      <c r="BH98" s="16">
        <v>1</v>
      </c>
      <c r="BI98" s="12">
        <f>(AZ98^4)*AV98*BE98</f>
        <v>0.38573189434602512</v>
      </c>
      <c r="BJ98" s="12">
        <f>(BD98^4) *AT98*BF98</f>
        <v>14.962157728723184</v>
      </c>
      <c r="BK98" s="12">
        <f>(BD98^4)*AU98*BG98*BH98</f>
        <v>9.0346885621199746</v>
      </c>
      <c r="BL98" s="12">
        <f>MIN(BI98, 0.05*BI$166)</f>
        <v>0.38573189434602512</v>
      </c>
      <c r="BM98" s="12">
        <f>MIN(BJ98, 0.05*BJ$166)</f>
        <v>14.962157728723184</v>
      </c>
      <c r="BN98" s="12">
        <f>MIN(BK98, 0.05*BK$166)</f>
        <v>9.0346885621199746</v>
      </c>
      <c r="BO98" s="9">
        <f>BL98/$BL$166</f>
        <v>9.4370007367235262E-4</v>
      </c>
      <c r="BP98" s="9">
        <f>BM98/$BM$166</f>
        <v>3.0225500692232969E-3</v>
      </c>
      <c r="BQ98" s="45">
        <f>BN98/$BN$166</f>
        <v>1.3364407860947819E-3</v>
      </c>
      <c r="BR98" s="85">
        <f>N98</f>
        <v>-3.0134977542520236</v>
      </c>
      <c r="BS98" s="55">
        <v>0</v>
      </c>
      <c r="BT98" s="10">
        <f>$D$172*BO98</f>
        <v>86.46244624071133</v>
      </c>
      <c r="BU98" s="14">
        <f>BT98-BS98</f>
        <v>86.46244624071133</v>
      </c>
      <c r="BV98" s="1">
        <f>IF(BU98&gt;1, 1, 0)</f>
        <v>1</v>
      </c>
      <c r="BW98" s="71">
        <f>IF(N98&lt;=0,P98, IF(N98&lt;=1,Q98, IF(N98&lt;=2,R98, IF(N98&lt;=3,S98, IF(N98&lt;=4,T98, IF(N98&lt;=5, U98, V98))))))</f>
        <v>363.07</v>
      </c>
      <c r="BX98" s="41">
        <f>IF(N98&lt;=0,AD98, IF(N98&lt;=1,AE98, IF(N98&lt;=2,AF98, IF(N98&lt;=3,AG98, IF(N98&lt;=4,AH98, IF(N98&lt;=5, AI98, AJ98))))))</f>
        <v>363.79</v>
      </c>
      <c r="BY98" s="70">
        <f>IF(N98&gt;=0,W98, IF(N98&gt;=-1,X98, IF(N98&gt;=-2,Y98, IF(N98&gt;=-3,Z98, IF(N98&gt;=-4,AA98, IF(N98&gt;=-5, AB98, AC98))))))</f>
        <v>372.96</v>
      </c>
      <c r="BZ98" s="69">
        <f>IF(N98&gt;=0,AK98, IF(N98&gt;=-1,AL98, IF(N98&gt;=-2,AM98, IF(N98&gt;=-3,AN98, IF(N98&gt;=-4,AO98, IF(N98&gt;=-5, AP98, AQ98))))))</f>
        <v>372.21</v>
      </c>
      <c r="CA98" s="54">
        <f>IF(C98&gt;0, IF(BU98 &gt;0, BW98, BY98), IF(BU98&gt;0, BX98, BZ98))</f>
        <v>363.07</v>
      </c>
      <c r="CB98" s="1">
        <f>BU98/CA98</f>
        <v>0.23814263431490162</v>
      </c>
      <c r="CC98" s="42">
        <f>BS98/BT98</f>
        <v>0</v>
      </c>
      <c r="CD98" s="55">
        <v>0</v>
      </c>
      <c r="CE98" s="55">
        <v>0</v>
      </c>
      <c r="CF98" s="55">
        <v>0</v>
      </c>
      <c r="CG98" s="6">
        <f>SUM(CD98:CF98)</f>
        <v>0</v>
      </c>
      <c r="CH98" s="10">
        <f>BP98*$D$171</f>
        <v>383.89282691122213</v>
      </c>
      <c r="CI98" s="1">
        <f>CH98-CG98</f>
        <v>383.89282691122213</v>
      </c>
      <c r="CJ98" s="82">
        <f>IF(CI98&gt;1, 1, 0)</f>
        <v>1</v>
      </c>
      <c r="CK98" s="71">
        <f>IF(N98&lt;=0,Q98, IF(N98&lt;=1,R98, IF(N98&lt;=2,S98, IF(N98&lt;=3,T98, IF(N98&lt;=4,U98,V98)))))</f>
        <v>365.09</v>
      </c>
      <c r="CL98" s="41">
        <f>IF(N98&lt;=0,AE98, IF(N98&lt;=1,AF98, IF(N98&lt;=2,AG98, IF(N98&lt;=3,AH98, IF(N98&lt;=4,AI98,AJ98)))))</f>
        <v>365.57</v>
      </c>
      <c r="CM98" s="70">
        <f>IF(N98&gt;=0,X98, IF(N98&gt;=-1,Y98, IF(N98&gt;=-2,Z98, IF(N98&gt;=-3,AA98, IF(N98&gt;=-4,AB98, AC98)))))</f>
        <v>370.91</v>
      </c>
      <c r="CN98" s="69">
        <f>IF(N98&gt;=0,AL98, IF(N98&gt;=-1,AM98, IF(N98&gt;=-2,AN98, IF(N98&gt;=-3,AO98, IF(N98&gt;=-4,AP98, AQ98)))))</f>
        <v>370.8</v>
      </c>
      <c r="CO98" s="54">
        <f>IF(C98&gt;0, IF(CI98 &gt;0, CK98, CM98), IF(CI98&gt;0, CL98, CN98))</f>
        <v>365.09</v>
      </c>
      <c r="CP98" s="1">
        <f>CI98/CO98</f>
        <v>1.0515018951798794</v>
      </c>
      <c r="CQ98" s="42">
        <f>CG98/CH98</f>
        <v>0</v>
      </c>
      <c r="CR98" s="11">
        <f>BS98+CG98+CT98</f>
        <v>0</v>
      </c>
      <c r="CS98" s="47">
        <f>BT98+CH98+CU98</f>
        <v>479.09618927270236</v>
      </c>
      <c r="CT98" s="55">
        <v>0</v>
      </c>
      <c r="CU98" s="10">
        <f>BQ98*$D$174</f>
        <v>8.7409161207688992</v>
      </c>
      <c r="CV98" s="30">
        <f>CU98-CT98</f>
        <v>8.7409161207688992</v>
      </c>
      <c r="CW98" s="82">
        <f>IF(CV98&gt;0, 1, 0)</f>
        <v>1</v>
      </c>
      <c r="CX98" s="71">
        <f>IF(N98&lt;=0,R98, IF(N98&lt;=1,S98, IF(N98&lt;=2,T98, IF(N98&lt;=3,U98, V98))))</f>
        <v>366.02</v>
      </c>
      <c r="CY98" s="41">
        <f>IF(N98&lt;=0,AF98, IF(N98&lt;=1,AG98, IF(N98&lt;=2,AH98, IF(N98&lt;=3,AI98, AJ98))))</f>
        <v>367.01</v>
      </c>
      <c r="CZ98" s="70">
        <f>IF(N98&gt;=0,Y98, IF(N98&gt;=-1,Z98, IF(N98&gt;=-2,AA98, IF(N98&gt;=-3,AB98,  AC98))))</f>
        <v>366.62</v>
      </c>
      <c r="DA98" s="69">
        <f>IF(N98&gt;=0,AM98, IF(N98&gt;=-1,AN98, IF(N98&gt;=-2,AO98, IF(N98&gt;=-3,AP98, AQ98))))</f>
        <v>368.22</v>
      </c>
      <c r="DB98" s="54">
        <f>IF(C98&gt;0, IF(CV98 &gt;0, CX98, CZ98), IF(CV98&gt;0, CY98, DA98))</f>
        <v>366.02</v>
      </c>
      <c r="DC98" s="43">
        <f>CV98/DB98</f>
        <v>2.3880979511417134E-2</v>
      </c>
      <c r="DD98" s="44">
        <v>0</v>
      </c>
      <c r="DE98" s="10">
        <f>BQ98*$DD$169</f>
        <v>5.2566546185254719</v>
      </c>
      <c r="DF98" s="30">
        <f>DE98-DD98</f>
        <v>5.2566546185254719</v>
      </c>
      <c r="DG98" s="34">
        <f>DF98*(DF98&lt;&gt;0)</f>
        <v>5.2566546185254719</v>
      </c>
      <c r="DH98" s="21">
        <f>DG98/$DG$166</f>
        <v>1.336440786094781E-3</v>
      </c>
      <c r="DI98" s="79">
        <f>DH98 * $DF$166</f>
        <v>5.2566546185254719</v>
      </c>
      <c r="DJ98" s="81">
        <f>DB98</f>
        <v>366.02</v>
      </c>
      <c r="DK98" s="43">
        <f>DI98/DJ98</f>
        <v>1.436165952277327E-2</v>
      </c>
      <c r="DL98" s="16">
        <f>O98</f>
        <v>-1</v>
      </c>
      <c r="DM98" s="53">
        <f>CR98+CT98</f>
        <v>0</v>
      </c>
      <c r="DN98">
        <f>E98/$E$166</f>
        <v>3.8520838637023003E-4</v>
      </c>
      <c r="DO98">
        <f>MAX(0,K98)</f>
        <v>1.0869808902931299</v>
      </c>
      <c r="DP98">
        <f>DO98/$DO$166</f>
        <v>1.1666869529371056E-2</v>
      </c>
      <c r="DQ98">
        <f>DN98*DP98*BF98</f>
        <v>4.4941759854010291E-6</v>
      </c>
      <c r="DR98">
        <f>DQ98/$DQ$166</f>
        <v>1.2128975144688138E-3</v>
      </c>
      <c r="DS98" s="1">
        <f>$DS$168*DR98</f>
        <v>98.698618171047315</v>
      </c>
      <c r="DT98" s="55">
        <v>0</v>
      </c>
      <c r="DU98" s="1">
        <f>DS98-DT98</f>
        <v>98.698618171047315</v>
      </c>
      <c r="DV98">
        <f>DT98/DS98</f>
        <v>0</v>
      </c>
      <c r="DW98" s="86">
        <f>AR98</f>
        <v>371.01</v>
      </c>
    </row>
    <row r="99" spans="1:127" x14ac:dyDescent="0.2">
      <c r="A99" s="23" t="s">
        <v>125</v>
      </c>
      <c r="B99">
        <v>1</v>
      </c>
      <c r="C99">
        <v>1</v>
      </c>
      <c r="D99">
        <v>0.77976600137646201</v>
      </c>
      <c r="E99">
        <v>0.22023399862353699</v>
      </c>
      <c r="F99">
        <v>0.85753237900477097</v>
      </c>
      <c r="G99">
        <v>0.20625465376023799</v>
      </c>
      <c r="H99">
        <v>0.77587490692479499</v>
      </c>
      <c r="I99">
        <v>0.40003476135084898</v>
      </c>
      <c r="J99">
        <v>0.49542216843726899</v>
      </c>
      <c r="K99">
        <v>0.650029977016225</v>
      </c>
      <c r="L99">
        <v>1.77206859047749</v>
      </c>
      <c r="M99">
        <f>HARMEAN(D99,F99, I99)</f>
        <v>0.60626202026764942</v>
      </c>
      <c r="N99">
        <f>MAX(MIN(0.6*TAN(3*(1-M99) - 1.5), 5), -5)</f>
        <v>-0.19802561616983133</v>
      </c>
      <c r="O99" s="73">
        <v>0</v>
      </c>
      <c r="P99">
        <v>74.16</v>
      </c>
      <c r="Q99">
        <v>74.73</v>
      </c>
      <c r="R99">
        <v>75.3</v>
      </c>
      <c r="S99">
        <v>75.81</v>
      </c>
      <c r="T99">
        <v>76.41</v>
      </c>
      <c r="U99">
        <v>77.14</v>
      </c>
      <c r="V99">
        <v>79.61</v>
      </c>
      <c r="W99">
        <v>79.959999999999994</v>
      </c>
      <c r="X99">
        <v>79.680000000000007</v>
      </c>
      <c r="Y99">
        <v>79.19</v>
      </c>
      <c r="Z99">
        <v>78.040000000000006</v>
      </c>
      <c r="AA99">
        <v>77.47</v>
      </c>
      <c r="AB99">
        <v>77</v>
      </c>
      <c r="AC99">
        <v>76.489999999999995</v>
      </c>
      <c r="AD99">
        <v>75.03</v>
      </c>
      <c r="AE99">
        <v>75.06</v>
      </c>
      <c r="AF99">
        <v>76.03</v>
      </c>
      <c r="AG99">
        <v>76.569999999999993</v>
      </c>
      <c r="AH99">
        <v>76.819999999999993</v>
      </c>
      <c r="AI99">
        <v>77.11</v>
      </c>
      <c r="AJ99">
        <v>77.47</v>
      </c>
      <c r="AK99">
        <v>80.31</v>
      </c>
      <c r="AL99">
        <v>79.92</v>
      </c>
      <c r="AM99">
        <v>79.34</v>
      </c>
      <c r="AN99">
        <v>79.06</v>
      </c>
      <c r="AO99">
        <v>78.8</v>
      </c>
      <c r="AP99">
        <v>77.31</v>
      </c>
      <c r="AQ99">
        <v>77.16</v>
      </c>
      <c r="AR99">
        <v>77.47</v>
      </c>
      <c r="AS99" s="77">
        <f>0.5 * (D99-MAX($D$3:$D$165))/(MIN($D$3:$D$165)-MAX($D$3:$D$165)) + 0.75</f>
        <v>0.86026967906908114</v>
      </c>
      <c r="AT99" s="17">
        <f>AZ99^N99</f>
        <v>0.91711587928936755</v>
      </c>
      <c r="AU99" s="17">
        <f>(AT99+AV99)/2</f>
        <v>0.84112384829063291</v>
      </c>
      <c r="AV99" s="17">
        <f>BD99^N99</f>
        <v>0.76513181729189839</v>
      </c>
      <c r="AW99" s="17">
        <f>PERCENTILE($K$2:$K$165, 0.05)</f>
        <v>0.10209699944022725</v>
      </c>
      <c r="AX99" s="17">
        <f>PERCENTILE($K$2:$K$165, 0.95)</f>
        <v>0.97531004798855347</v>
      </c>
      <c r="AY99" s="17">
        <f>MIN(MAX(K99,AW99), AX99)</f>
        <v>0.650029977016225</v>
      </c>
      <c r="AZ99" s="17">
        <f>AY99-$AY$166+1</f>
        <v>1.5479329775759978</v>
      </c>
      <c r="BA99" s="17">
        <f>PERCENTILE($L$2:$L$165, 0.02)</f>
        <v>-1.0926211824473815</v>
      </c>
      <c r="BB99" s="17">
        <f>PERCENTILE($L$2:$L$165, 0.98)</f>
        <v>1.870769289934499</v>
      </c>
      <c r="BC99" s="17">
        <f>MIN(MAX(L99,BA99), BB99)</f>
        <v>1.77206859047749</v>
      </c>
      <c r="BD99" s="17">
        <f>BC99-$BC$166 + 1</f>
        <v>3.8646897729248715</v>
      </c>
      <c r="BE99" s="1">
        <v>1</v>
      </c>
      <c r="BF99" s="15">
        <v>1</v>
      </c>
      <c r="BG99" s="15">
        <v>1</v>
      </c>
      <c r="BH99" s="16">
        <v>1</v>
      </c>
      <c r="BI99" s="12">
        <f>(AZ99^4)*AV99*BE99</f>
        <v>4.3928348155662365</v>
      </c>
      <c r="BJ99" s="12">
        <f>(BD99^4) *AT99*BF99</f>
        <v>204.58922848502186</v>
      </c>
      <c r="BK99" s="12">
        <f>(BD99^4)*AU99*BG99*BH99</f>
        <v>187.63700756710713</v>
      </c>
      <c r="BL99" s="12">
        <f>MIN(BI99, 0.05*BI$166)</f>
        <v>4.3928348155662365</v>
      </c>
      <c r="BM99" s="12">
        <f>MIN(BJ99, 0.05*BJ$166)</f>
        <v>204.58922848502186</v>
      </c>
      <c r="BN99" s="12">
        <f>MIN(BK99, 0.05*BK$166)</f>
        <v>187.63700756710713</v>
      </c>
      <c r="BO99" s="9">
        <f>BL99/$BL$166</f>
        <v>1.0747150027893594E-2</v>
      </c>
      <c r="BP99" s="9">
        <f>BM99/$BM$166</f>
        <v>4.1329679711411126E-2</v>
      </c>
      <c r="BQ99" s="45">
        <f>BN99/$BN$166</f>
        <v>2.7755882028391184E-2</v>
      </c>
      <c r="BR99" s="85">
        <f>N99</f>
        <v>-0.19802561616983133</v>
      </c>
      <c r="BS99" s="55">
        <v>1782</v>
      </c>
      <c r="BT99" s="10">
        <f>$D$172*BO99</f>
        <v>984.66123660623009</v>
      </c>
      <c r="BU99" s="14">
        <f>BT99-BS99</f>
        <v>-797.33876339376991</v>
      </c>
      <c r="BV99" s="1">
        <f>IF(BU99&gt;1, 1, 0)</f>
        <v>0</v>
      </c>
      <c r="BW99" s="71">
        <f>IF(N99&lt;=0,P99, IF(N99&lt;=1,Q99, IF(N99&lt;=2,R99, IF(N99&lt;=3,S99, IF(N99&lt;=4,T99, IF(N99&lt;=5, U99, V99))))))</f>
        <v>74.16</v>
      </c>
      <c r="BX99" s="41">
        <f>IF(N99&lt;=0,AD99, IF(N99&lt;=1,AE99, IF(N99&lt;=2,AF99, IF(N99&lt;=3,AG99, IF(N99&lt;=4,AH99, IF(N99&lt;=5, AI99, AJ99))))))</f>
        <v>75.03</v>
      </c>
      <c r="BY99" s="70">
        <f>IF(N99&gt;=0,W99, IF(N99&gt;=-1,X99, IF(N99&gt;=-2,Y99, IF(N99&gt;=-3,Z99, IF(N99&gt;=-4,AA99, IF(N99&gt;=-5, AB99, AC99))))))</f>
        <v>79.680000000000007</v>
      </c>
      <c r="BZ99" s="69">
        <f>IF(N99&gt;=0,AK99, IF(N99&gt;=-1,AL99, IF(N99&gt;=-2,AM99, IF(N99&gt;=-3,AN99, IF(N99&gt;=-4,AO99, IF(N99&gt;=-5, AP99, AQ99))))))</f>
        <v>79.92</v>
      </c>
      <c r="CA99" s="54">
        <f>IF(C99&gt;0, IF(BU99 &gt;0, BW99, BY99), IF(BU99&gt;0, BX99, BZ99))</f>
        <v>79.680000000000007</v>
      </c>
      <c r="CB99" s="1">
        <f>BU99/CA99</f>
        <v>-10.006761588777232</v>
      </c>
      <c r="CC99" s="42">
        <f>BS99/BT99</f>
        <v>1.8097594723459485</v>
      </c>
      <c r="CD99" s="55">
        <v>930</v>
      </c>
      <c r="CE99" s="55">
        <v>4726</v>
      </c>
      <c r="CF99" s="55">
        <v>0</v>
      </c>
      <c r="CG99" s="6">
        <f>SUM(CD99:CF99)</f>
        <v>5656</v>
      </c>
      <c r="CH99" s="10">
        <f>BP99*$D$171</f>
        <v>5249.2654269995674</v>
      </c>
      <c r="CI99" s="1">
        <f>CH99-CG99</f>
        <v>-406.73457300043265</v>
      </c>
      <c r="CJ99" s="82">
        <f>IF(CI99&gt;1, 1, 0)</f>
        <v>0</v>
      </c>
      <c r="CK99" s="71">
        <f>IF(N99&lt;=0,Q99, IF(N99&lt;=1,R99, IF(N99&lt;=2,S99, IF(N99&lt;=3,T99, IF(N99&lt;=4,U99,V99)))))</f>
        <v>74.73</v>
      </c>
      <c r="CL99" s="41">
        <f>IF(N99&lt;=0,AE99, IF(N99&lt;=1,AF99, IF(N99&lt;=2,AG99, IF(N99&lt;=3,AH99, IF(N99&lt;=4,AI99,AJ99)))))</f>
        <v>75.06</v>
      </c>
      <c r="CM99" s="70">
        <f>IF(N99&gt;=0,X99, IF(N99&gt;=-1,Y99, IF(N99&gt;=-2,Z99, IF(N99&gt;=-3,AA99, IF(N99&gt;=-4,AB99, AC99)))))</f>
        <v>79.19</v>
      </c>
      <c r="CN99" s="69">
        <f>IF(N99&gt;=0,AL99, IF(N99&gt;=-1,AM99, IF(N99&gt;=-2,AN99, IF(N99&gt;=-3,AO99, IF(N99&gt;=-4,AP99, AQ99)))))</f>
        <v>79.34</v>
      </c>
      <c r="CO99" s="54">
        <f>IF(C99&gt;0, IF(CI99 &gt;0, CK99, CM99), IF(CI99&gt;0, CL99, CN99))</f>
        <v>79.19</v>
      </c>
      <c r="CP99" s="1">
        <f>CI99/CO99</f>
        <v>-5.1361860462234201</v>
      </c>
      <c r="CQ99" s="42">
        <f>CG99/CH99</f>
        <v>1.0774840934711352</v>
      </c>
      <c r="CR99" s="11">
        <f>BS99+CG99+CT99</f>
        <v>7438</v>
      </c>
      <c r="CS99" s="47">
        <f>BT99+CH99+CU99</f>
        <v>6415.4624556830959</v>
      </c>
      <c r="CT99" s="55">
        <v>0</v>
      </c>
      <c r="CU99" s="10">
        <f>BQ99*$D$174</f>
        <v>181.53579207729894</v>
      </c>
      <c r="CV99" s="30">
        <f>CU99-CT99</f>
        <v>181.53579207729894</v>
      </c>
      <c r="CW99" s="82">
        <f>IF(CV99&gt;0, 1, 0)</f>
        <v>1</v>
      </c>
      <c r="CX99" s="71">
        <f>IF(N99&lt;=0,R99, IF(N99&lt;=1,S99, IF(N99&lt;=2,T99, IF(N99&lt;=3,U99, V99))))</f>
        <v>75.3</v>
      </c>
      <c r="CY99" s="41">
        <f>IF(N99&lt;=0,AF99, IF(N99&lt;=1,AG99, IF(N99&lt;=2,AH99, IF(N99&lt;=3,AI99, AJ99))))</f>
        <v>76.03</v>
      </c>
      <c r="CZ99" s="70">
        <f>IF(N99&gt;=0,Y99, IF(N99&gt;=-1,Z99, IF(N99&gt;=-2,AA99, IF(N99&gt;=-3,AB99,  AC99))))</f>
        <v>78.040000000000006</v>
      </c>
      <c r="DA99" s="69">
        <f>IF(N99&gt;=0,AM99, IF(N99&gt;=-1,AN99, IF(N99&gt;=-2,AO99, IF(N99&gt;=-3,AP99, AQ99))))</f>
        <v>79.06</v>
      </c>
      <c r="DB99" s="54">
        <f>IF(C99&gt;0, IF(CV99 &gt;0, CX99, CZ99), IF(CV99&gt;0, CY99, DA99))</f>
        <v>75.3</v>
      </c>
      <c r="DC99" s="43">
        <f>CV99/DB99</f>
        <v>2.4108338921288039</v>
      </c>
      <c r="DD99" s="44">
        <v>0</v>
      </c>
      <c r="DE99" s="10">
        <f>BQ99*$DD$169</f>
        <v>109.17287692343973</v>
      </c>
      <c r="DF99" s="30">
        <f>DE99-DD99</f>
        <v>109.17287692343973</v>
      </c>
      <c r="DG99" s="34">
        <f>DF99*(DF99&lt;&gt;0)</f>
        <v>109.17287692343973</v>
      </c>
      <c r="DH99" s="21">
        <f>DG99/$DG$166</f>
        <v>2.7755882028391167E-2</v>
      </c>
      <c r="DI99" s="79">
        <f>DH99 * $DF$166</f>
        <v>109.17287692343973</v>
      </c>
      <c r="DJ99" s="81">
        <f>DB99</f>
        <v>75.3</v>
      </c>
      <c r="DK99" s="43">
        <f>DI99/DJ99</f>
        <v>1.4498390029673272</v>
      </c>
      <c r="DL99" s="16">
        <f>O99</f>
        <v>0</v>
      </c>
      <c r="DM99" s="53">
        <f>CR99+CT99</f>
        <v>7438</v>
      </c>
      <c r="DN99">
        <f>E99/$E$166</f>
        <v>4.0835474237267714E-3</v>
      </c>
      <c r="DO99">
        <f>MAX(0,K99)</f>
        <v>0.650029977016225</v>
      </c>
      <c r="DP99">
        <f>DO99/$DO$166</f>
        <v>6.9769533206634473E-3</v>
      </c>
      <c r="DQ99">
        <f>DN99*DP99*BF99</f>
        <v>2.8490719758057164E-5</v>
      </c>
      <c r="DR99">
        <f>DQ99/$DQ$166</f>
        <v>7.6891344024418509E-3</v>
      </c>
      <c r="DS99" s="1">
        <f>$DS$168*DR99</f>
        <v>625.69749826293787</v>
      </c>
      <c r="DT99" s="55">
        <v>930</v>
      </c>
      <c r="DU99" s="1">
        <f>DS99-DT99</f>
        <v>-304.30250173706213</v>
      </c>
      <c r="DV99">
        <f>DT99/DS99</f>
        <v>1.4863412472990016</v>
      </c>
      <c r="DW99" s="86">
        <f>AR99</f>
        <v>77.47</v>
      </c>
    </row>
    <row r="100" spans="1:127" x14ac:dyDescent="0.2">
      <c r="A100" s="23" t="s">
        <v>167</v>
      </c>
      <c r="B100">
        <v>1</v>
      </c>
      <c r="C100">
        <v>1</v>
      </c>
      <c r="D100">
        <v>0.964442668797443</v>
      </c>
      <c r="E100">
        <v>3.5557331202556802E-2</v>
      </c>
      <c r="F100">
        <v>0.89769108280254695</v>
      </c>
      <c r="G100">
        <v>0.61784371082323397</v>
      </c>
      <c r="H100">
        <v>0.66234851650647697</v>
      </c>
      <c r="I100">
        <v>0.639709203698544</v>
      </c>
      <c r="J100">
        <v>0.75780026903327302</v>
      </c>
      <c r="K100">
        <v>0.57660989785261196</v>
      </c>
      <c r="L100">
        <v>-9.8377566651417503E-2</v>
      </c>
      <c r="M100">
        <f>HARMEAN(D100,F100, I100)</f>
        <v>0.80774411184575989</v>
      </c>
      <c r="N100">
        <f>MAX(MIN(0.6*TAN(3*(1-M100) - 1.5), 5), -5)</f>
        <v>-0.79326497697694831</v>
      </c>
      <c r="O100" s="73">
        <v>0</v>
      </c>
      <c r="P100">
        <v>6.04</v>
      </c>
      <c r="Q100">
        <v>6.1</v>
      </c>
      <c r="R100">
        <v>6.13</v>
      </c>
      <c r="S100">
        <v>6.19</v>
      </c>
      <c r="T100">
        <v>6.24</v>
      </c>
      <c r="U100">
        <v>6.31</v>
      </c>
      <c r="V100">
        <v>6.43</v>
      </c>
      <c r="W100">
        <v>6.62</v>
      </c>
      <c r="X100">
        <v>6.49</v>
      </c>
      <c r="Y100">
        <v>6.41</v>
      </c>
      <c r="Z100">
        <v>6.32</v>
      </c>
      <c r="AA100">
        <v>6.28</v>
      </c>
      <c r="AB100">
        <v>6.27</v>
      </c>
      <c r="AC100">
        <v>6.15</v>
      </c>
      <c r="AD100">
        <v>6.01</v>
      </c>
      <c r="AE100">
        <v>6.1</v>
      </c>
      <c r="AF100">
        <v>6.15</v>
      </c>
      <c r="AG100">
        <v>6.22</v>
      </c>
      <c r="AH100">
        <v>6.26</v>
      </c>
      <c r="AI100">
        <v>6.28</v>
      </c>
      <c r="AJ100">
        <v>6.37</v>
      </c>
      <c r="AK100">
        <v>6.57</v>
      </c>
      <c r="AL100">
        <v>6.45</v>
      </c>
      <c r="AM100">
        <v>6.36</v>
      </c>
      <c r="AN100">
        <v>6.31</v>
      </c>
      <c r="AO100">
        <v>6.28</v>
      </c>
      <c r="AP100">
        <v>6.23</v>
      </c>
      <c r="AQ100">
        <v>6.17</v>
      </c>
      <c r="AR100">
        <v>6.28</v>
      </c>
      <c r="AS100" s="77">
        <f>0.5 * (D100-MAX($D$3:$D$165))/(MIN($D$3:$D$165)-MAX($D$3:$D$165)) + 0.75</f>
        <v>0.76763527054108205</v>
      </c>
      <c r="AT100" s="17">
        <f>AZ100^N100</f>
        <v>0.73488095304767154</v>
      </c>
      <c r="AU100" s="17">
        <f>(AT100+AV100)/2</f>
        <v>0.65661927515778817</v>
      </c>
      <c r="AV100" s="17">
        <f>BD100^N100</f>
        <v>0.57835759726790481</v>
      </c>
      <c r="AW100" s="17">
        <f>PERCENTILE($K$2:$K$165, 0.05)</f>
        <v>0.10209699944022725</v>
      </c>
      <c r="AX100" s="17">
        <f>PERCENTILE($K$2:$K$165, 0.95)</f>
        <v>0.97531004798855347</v>
      </c>
      <c r="AY100" s="17">
        <f>MIN(MAX(K100,AW100), AX100)</f>
        <v>0.57660989785261196</v>
      </c>
      <c r="AZ100" s="17">
        <f>AY100-$AY$166+1</f>
        <v>1.4745128984123848</v>
      </c>
      <c r="BA100" s="17">
        <f>PERCENTILE($L$2:$L$165, 0.02)</f>
        <v>-1.0926211824473815</v>
      </c>
      <c r="BB100" s="17">
        <f>PERCENTILE($L$2:$L$165, 0.98)</f>
        <v>1.870769289934499</v>
      </c>
      <c r="BC100" s="17">
        <f>MIN(MAX(L100,BA100), BB100)</f>
        <v>-9.8377566651417503E-2</v>
      </c>
      <c r="BD100" s="17">
        <f>BC100-$BC$166 + 1</f>
        <v>1.994243615795964</v>
      </c>
      <c r="BE100" s="1">
        <v>0</v>
      </c>
      <c r="BF100" s="49">
        <v>0</v>
      </c>
      <c r="BG100" s="49">
        <v>0</v>
      </c>
      <c r="BH100" s="16">
        <v>1</v>
      </c>
      <c r="BI100" s="12">
        <f>(AZ100^4)*AV100*BE100</f>
        <v>0</v>
      </c>
      <c r="BJ100" s="12">
        <f>(BD100^4) *AT100*BF100</f>
        <v>0</v>
      </c>
      <c r="BK100" s="12">
        <f>(BD100^4)*AU100*BG100*BH100</f>
        <v>0</v>
      </c>
      <c r="BL100" s="12">
        <f>MIN(BI100, 0.05*BI$166)</f>
        <v>0</v>
      </c>
      <c r="BM100" s="12">
        <f>MIN(BJ100, 0.05*BJ$166)</f>
        <v>0</v>
      </c>
      <c r="BN100" s="12">
        <f>MIN(BK100, 0.05*BK$166)</f>
        <v>0</v>
      </c>
      <c r="BO100" s="9">
        <f>BL100/$BL$166</f>
        <v>0</v>
      </c>
      <c r="BP100" s="9">
        <f>BM100/$BM$166</f>
        <v>0</v>
      </c>
      <c r="BQ100" s="45">
        <f>BN100/$BN$166</f>
        <v>0</v>
      </c>
      <c r="BR100" s="85">
        <f>N100</f>
        <v>-0.79326497697694831</v>
      </c>
      <c r="BS100" s="55">
        <v>0</v>
      </c>
      <c r="BT100" s="10">
        <f>$D$172*BO100</f>
        <v>0</v>
      </c>
      <c r="BU100" s="14">
        <f>BT100-BS100</f>
        <v>0</v>
      </c>
      <c r="BV100" s="1">
        <f>IF(BU100&gt;1, 1, 0)</f>
        <v>0</v>
      </c>
      <c r="BW100" s="71">
        <f>IF(N100&lt;=0,P100, IF(N100&lt;=1,Q100, IF(N100&lt;=2,R100, IF(N100&lt;=3,S100, IF(N100&lt;=4,T100, IF(N100&lt;=5, U100, V100))))))</f>
        <v>6.04</v>
      </c>
      <c r="BX100" s="41">
        <f>IF(N100&lt;=0,AD100, IF(N100&lt;=1,AE100, IF(N100&lt;=2,AF100, IF(N100&lt;=3,AG100, IF(N100&lt;=4,AH100, IF(N100&lt;=5, AI100, AJ100))))))</f>
        <v>6.01</v>
      </c>
      <c r="BY100" s="70">
        <f>IF(N100&gt;=0,W100, IF(N100&gt;=-1,X100, IF(N100&gt;=-2,Y100, IF(N100&gt;=-3,Z100, IF(N100&gt;=-4,AA100, IF(N100&gt;=-5, AB100, AC100))))))</f>
        <v>6.49</v>
      </c>
      <c r="BZ100" s="69">
        <f>IF(N100&gt;=0,AK100, IF(N100&gt;=-1,AL100, IF(N100&gt;=-2,AM100, IF(N100&gt;=-3,AN100, IF(N100&gt;=-4,AO100, IF(N100&gt;=-5, AP100, AQ100))))))</f>
        <v>6.45</v>
      </c>
      <c r="CA100" s="54">
        <f>IF(C100&gt;0, IF(BU100 &gt;0, BW100, BY100), IF(BU100&gt;0, BX100, BZ100))</f>
        <v>6.49</v>
      </c>
      <c r="CB100" s="1">
        <f>BU100/CA100</f>
        <v>0</v>
      </c>
      <c r="CC100" s="42" t="e">
        <f>BS100/BT100</f>
        <v>#DIV/0!</v>
      </c>
      <c r="CD100" s="55">
        <v>973</v>
      </c>
      <c r="CE100" s="55">
        <v>955</v>
      </c>
      <c r="CF100" s="55">
        <v>0</v>
      </c>
      <c r="CG100" s="6">
        <f>SUM(CD100:CF100)</f>
        <v>1928</v>
      </c>
      <c r="CH100" s="10">
        <f>BP100*$D$171</f>
        <v>0</v>
      </c>
      <c r="CI100" s="1">
        <f>CH100-CG100</f>
        <v>-1928</v>
      </c>
      <c r="CJ100" s="82">
        <f>IF(CI100&gt;1, 1, 0)</f>
        <v>0</v>
      </c>
      <c r="CK100" s="71">
        <f>IF(N100&lt;=0,Q100, IF(N100&lt;=1,R100, IF(N100&lt;=2,S100, IF(N100&lt;=3,T100, IF(N100&lt;=4,U100,V100)))))</f>
        <v>6.1</v>
      </c>
      <c r="CL100" s="41">
        <f>IF(N100&lt;=0,AE100, IF(N100&lt;=1,AF100, IF(N100&lt;=2,AG100, IF(N100&lt;=3,AH100, IF(N100&lt;=4,AI100,AJ100)))))</f>
        <v>6.1</v>
      </c>
      <c r="CM100" s="70">
        <f>IF(N100&gt;=0,X100, IF(N100&gt;=-1,Y100, IF(N100&gt;=-2,Z100, IF(N100&gt;=-3,AA100, IF(N100&gt;=-4,AB100, AC100)))))</f>
        <v>6.41</v>
      </c>
      <c r="CN100" s="69">
        <f>IF(N100&gt;=0,AL100, IF(N100&gt;=-1,AM100, IF(N100&gt;=-2,AN100, IF(N100&gt;=-3,AO100, IF(N100&gt;=-4,AP100, AQ100)))))</f>
        <v>6.36</v>
      </c>
      <c r="CO100" s="54">
        <f>IF(C100&gt;0, IF(CI100 &gt;0, CK100, CM100), IF(CI100&gt;0, CL100, CN100))</f>
        <v>6.41</v>
      </c>
      <c r="CP100" s="1">
        <f>CI100/CO100</f>
        <v>-300.78003120124805</v>
      </c>
      <c r="CQ100" s="42" t="e">
        <f>CG100/CH100</f>
        <v>#DIV/0!</v>
      </c>
      <c r="CR100" s="11">
        <f>BS100+CG100+CT100</f>
        <v>1928</v>
      </c>
      <c r="CS100" s="47">
        <f>BT100+CH100+CU100</f>
        <v>0</v>
      </c>
      <c r="CT100" s="55">
        <v>0</v>
      </c>
      <c r="CU100" s="10">
        <f>BQ100*$D$174</f>
        <v>0</v>
      </c>
      <c r="CV100" s="30">
        <f>CU100-CT100</f>
        <v>0</v>
      </c>
      <c r="CW100" s="82">
        <f>IF(CV100&gt;0, 1, 0)</f>
        <v>0</v>
      </c>
      <c r="CX100" s="71">
        <f>IF(N100&lt;=0,R100, IF(N100&lt;=1,S100, IF(N100&lt;=2,T100, IF(N100&lt;=3,U100, V100))))</f>
        <v>6.13</v>
      </c>
      <c r="CY100" s="41">
        <f>IF(N100&lt;=0,AF100, IF(N100&lt;=1,AG100, IF(N100&lt;=2,AH100, IF(N100&lt;=3,AI100, AJ100))))</f>
        <v>6.15</v>
      </c>
      <c r="CZ100" s="70">
        <f>IF(N100&gt;=0,Y100, IF(N100&gt;=-1,Z100, IF(N100&gt;=-2,AA100, IF(N100&gt;=-3,AB100,  AC100))))</f>
        <v>6.32</v>
      </c>
      <c r="DA100" s="69">
        <f>IF(N100&gt;=0,AM100, IF(N100&gt;=-1,AN100, IF(N100&gt;=-2,AO100, IF(N100&gt;=-3,AP100, AQ100))))</f>
        <v>6.31</v>
      </c>
      <c r="DB100" s="54">
        <f>IF(C100&gt;0, IF(CV100 &gt;0, CX100, CZ100), IF(CV100&gt;0, CY100, DA100))</f>
        <v>6.32</v>
      </c>
      <c r="DC100" s="43">
        <f>CV100/DB100</f>
        <v>0</v>
      </c>
      <c r="DD100" s="44">
        <v>0</v>
      </c>
      <c r="DE100" s="10">
        <f>BQ100*$DD$169</f>
        <v>0</v>
      </c>
      <c r="DF100" s="30">
        <f>DE100-DD100</f>
        <v>0</v>
      </c>
      <c r="DG100" s="34">
        <f>DF100*(DF100&lt;&gt;0)</f>
        <v>0</v>
      </c>
      <c r="DH100" s="21">
        <f>DG100/$DG$166</f>
        <v>0</v>
      </c>
      <c r="DI100" s="79">
        <f>DH100 * $DF$166</f>
        <v>0</v>
      </c>
      <c r="DJ100" s="81">
        <f>DB100</f>
        <v>6.32</v>
      </c>
      <c r="DK100" s="43">
        <f>DI100/DJ100</f>
        <v>0</v>
      </c>
      <c r="DL100" s="16">
        <f>O100</f>
        <v>0</v>
      </c>
      <c r="DM100" s="53">
        <f>CR100+CT100</f>
        <v>1928</v>
      </c>
      <c r="DN100">
        <f>E100/$E$166</f>
        <v>6.5929896897981696E-4</v>
      </c>
      <c r="DO100">
        <f>MAX(0,K100)</f>
        <v>0.57660989785261196</v>
      </c>
      <c r="DP100">
        <f>DO100/$DO$166</f>
        <v>6.18891510206425E-3</v>
      </c>
      <c r="DQ100">
        <f>DN100*DP100*BF100</f>
        <v>0</v>
      </c>
      <c r="DR100">
        <f>DQ100/$DQ$166</f>
        <v>0</v>
      </c>
      <c r="DS100" s="1">
        <f>$DS$168*DR100</f>
        <v>0</v>
      </c>
      <c r="DT100" s="55">
        <v>0</v>
      </c>
      <c r="DU100" s="1">
        <f>DS100-DT100</f>
        <v>0</v>
      </c>
      <c r="DV100" t="e">
        <f>DT100/DS100</f>
        <v>#DIV/0!</v>
      </c>
      <c r="DW100" s="86">
        <f>AR100</f>
        <v>6.28</v>
      </c>
    </row>
    <row r="101" spans="1:127" x14ac:dyDescent="0.2">
      <c r="A101" s="24" t="s">
        <v>126</v>
      </c>
      <c r="B101">
        <v>1</v>
      </c>
      <c r="C101">
        <v>1</v>
      </c>
      <c r="D101">
        <v>0.97226502311247998</v>
      </c>
      <c r="E101">
        <v>2.7734976887519198E-2</v>
      </c>
      <c r="F101">
        <v>0.99095022624434304</v>
      </c>
      <c r="G101">
        <v>0.38404452690166901</v>
      </c>
      <c r="H101">
        <v>0.95361781076066698</v>
      </c>
      <c r="I101">
        <v>0.60517080314452198</v>
      </c>
      <c r="J101">
        <v>0.58975499805078302</v>
      </c>
      <c r="K101">
        <v>-6.0546366132669102E-2</v>
      </c>
      <c r="L101">
        <v>0.94324553779147002</v>
      </c>
      <c r="M101">
        <f>HARMEAN(D101,F101, I101)</f>
        <v>0.81298948654333858</v>
      </c>
      <c r="N101">
        <f>MAX(MIN(0.6*TAN(3*(1-M101) - 1.5), 5), -5)</f>
        <v>-0.81976391232800316</v>
      </c>
      <c r="O101" s="73">
        <v>-1</v>
      </c>
      <c r="P101">
        <v>2.4</v>
      </c>
      <c r="Q101">
        <v>2.41</v>
      </c>
      <c r="R101">
        <v>2.46</v>
      </c>
      <c r="S101">
        <v>2.48</v>
      </c>
      <c r="T101">
        <v>2.52</v>
      </c>
      <c r="U101">
        <v>2.6</v>
      </c>
      <c r="V101">
        <v>2.69</v>
      </c>
      <c r="W101">
        <v>2.86</v>
      </c>
      <c r="X101">
        <v>2.8</v>
      </c>
      <c r="Y101">
        <v>2.78</v>
      </c>
      <c r="Z101">
        <v>2.74</v>
      </c>
      <c r="AA101">
        <v>2.66</v>
      </c>
      <c r="AB101">
        <v>2.63</v>
      </c>
      <c r="AC101">
        <v>2.5499999999999998</v>
      </c>
      <c r="AD101">
        <v>2.37</v>
      </c>
      <c r="AE101">
        <v>2.41</v>
      </c>
      <c r="AF101">
        <v>2.4500000000000002</v>
      </c>
      <c r="AG101">
        <v>2.48</v>
      </c>
      <c r="AH101">
        <v>2.54</v>
      </c>
      <c r="AI101">
        <v>2.57</v>
      </c>
      <c r="AJ101">
        <v>2.62</v>
      </c>
      <c r="AK101">
        <v>2.82</v>
      </c>
      <c r="AL101">
        <v>2.78</v>
      </c>
      <c r="AM101">
        <v>2.73</v>
      </c>
      <c r="AN101">
        <v>2.68</v>
      </c>
      <c r="AO101">
        <v>2.62</v>
      </c>
      <c r="AP101">
        <v>2.59</v>
      </c>
      <c r="AQ101">
        <v>2.5499999999999998</v>
      </c>
      <c r="AR101">
        <v>2.59</v>
      </c>
      <c r="AS101" s="77">
        <f>0.5 * (D101-MAX($D$3:$D$165))/(MIN($D$3:$D$165)-MAX($D$3:$D$165)) + 0.75</f>
        <v>0.76371155253496226</v>
      </c>
      <c r="AT101" s="17">
        <f>AZ101^N101</f>
        <v>1</v>
      </c>
      <c r="AU101" s="17">
        <f>(AT101+AV101)/2</f>
        <v>0.70119262185737319</v>
      </c>
      <c r="AV101" s="17">
        <f>BD101^N101</f>
        <v>0.40238524371474643</v>
      </c>
      <c r="AW101" s="17">
        <f>PERCENTILE($K$2:$K$165, 0.05)</f>
        <v>0.10209699944022725</v>
      </c>
      <c r="AX101" s="17">
        <f>PERCENTILE($K$2:$K$165, 0.95)</f>
        <v>0.97531004798855347</v>
      </c>
      <c r="AY101" s="17">
        <f>MIN(MAX(K101,AW101), AX101)</f>
        <v>0.10209699944022725</v>
      </c>
      <c r="AZ101" s="17">
        <f>AY101-$AY$166+1</f>
        <v>1</v>
      </c>
      <c r="BA101" s="17">
        <f>PERCENTILE($L$2:$L$165, 0.02)</f>
        <v>-1.0926211824473815</v>
      </c>
      <c r="BB101" s="17">
        <f>PERCENTILE($L$2:$L$165, 0.98)</f>
        <v>1.870769289934499</v>
      </c>
      <c r="BC101" s="17">
        <f>MIN(MAX(L101,BA101), BB101)</f>
        <v>0.94324553779147002</v>
      </c>
      <c r="BD101" s="17">
        <f>BC101-$BC$166 + 1</f>
        <v>3.0358667202388516</v>
      </c>
      <c r="BE101" s="1">
        <v>1</v>
      </c>
      <c r="BF101" s="15">
        <v>1</v>
      </c>
      <c r="BG101" s="15">
        <v>1</v>
      </c>
      <c r="BH101" s="16">
        <v>1</v>
      </c>
      <c r="BI101" s="12">
        <f>(AZ101^4)*AV101*BE101</f>
        <v>0.40238524371474643</v>
      </c>
      <c r="BJ101" s="12">
        <f>(BD101^4) *AT101*BF101</f>
        <v>84.943627884886467</v>
      </c>
      <c r="BK101" s="12">
        <f>(BD101^4)*AU101*BG101*BH101</f>
        <v>59.561845146680618</v>
      </c>
      <c r="BL101" s="12">
        <f>MIN(BI101, 0.05*BI$166)</f>
        <v>0.40238524371474643</v>
      </c>
      <c r="BM101" s="12">
        <f>MIN(BJ101, 0.05*BJ$166)</f>
        <v>84.943627884886467</v>
      </c>
      <c r="BN101" s="12">
        <f>MIN(BK101, 0.05*BK$166)</f>
        <v>59.561845146680618</v>
      </c>
      <c r="BO101" s="9">
        <f>BL101/$BL$166</f>
        <v>9.8444279486422726E-4</v>
      </c>
      <c r="BP101" s="9">
        <f>BM101/$BM$166</f>
        <v>1.7159715396574113E-2</v>
      </c>
      <c r="BQ101" s="45">
        <f>BN101/$BN$166</f>
        <v>8.8105836301685756E-3</v>
      </c>
      <c r="BR101" s="85">
        <f>N101</f>
        <v>-0.81976391232800316</v>
      </c>
      <c r="BS101" s="55">
        <v>287</v>
      </c>
      <c r="BT101" s="10">
        <f>$D$172*BO101</f>
        <v>90.195322224332187</v>
      </c>
      <c r="BU101" s="14">
        <f>BT101-BS101</f>
        <v>-196.80467777566781</v>
      </c>
      <c r="BV101" s="1">
        <f>IF(BU101&gt;1, 1, 0)</f>
        <v>0</v>
      </c>
      <c r="BW101" s="71">
        <f>IF(N101&lt;=0,P101, IF(N101&lt;=1,Q101, IF(N101&lt;=2,R101, IF(N101&lt;=3,S101, IF(N101&lt;=4,T101, IF(N101&lt;=5, U101, V101))))))</f>
        <v>2.4</v>
      </c>
      <c r="BX101" s="41">
        <f>IF(N101&lt;=0,AD101, IF(N101&lt;=1,AE101, IF(N101&lt;=2,AF101, IF(N101&lt;=3,AG101, IF(N101&lt;=4,AH101, IF(N101&lt;=5, AI101, AJ101))))))</f>
        <v>2.37</v>
      </c>
      <c r="BY101" s="70">
        <f>IF(N101&gt;=0,W101, IF(N101&gt;=-1,X101, IF(N101&gt;=-2,Y101, IF(N101&gt;=-3,Z101, IF(N101&gt;=-4,AA101, IF(N101&gt;=-5, AB101, AC101))))))</f>
        <v>2.8</v>
      </c>
      <c r="BZ101" s="69">
        <f>IF(N101&gt;=0,AK101, IF(N101&gt;=-1,AL101, IF(N101&gt;=-2,AM101, IF(N101&gt;=-3,AN101, IF(N101&gt;=-4,AO101, IF(N101&gt;=-5, AP101, AQ101))))))</f>
        <v>2.78</v>
      </c>
      <c r="CA101" s="54">
        <f>IF(C101&gt;0, IF(BU101 &gt;0, BW101, BY101), IF(BU101&gt;0, BX101, BZ101))</f>
        <v>2.8</v>
      </c>
      <c r="CB101" s="1">
        <f>BU101/CA101</f>
        <v>-70.287384919881362</v>
      </c>
      <c r="CC101" s="42">
        <f>BS101/BT101</f>
        <v>3.1819831995963024</v>
      </c>
      <c r="CD101" s="55">
        <v>565</v>
      </c>
      <c r="CE101" s="55">
        <v>202</v>
      </c>
      <c r="CF101" s="55">
        <v>3</v>
      </c>
      <c r="CG101" s="6">
        <f>SUM(CD101:CF101)</f>
        <v>770</v>
      </c>
      <c r="CH101" s="10">
        <f>BP101*$D$171</f>
        <v>2179.4483140772732</v>
      </c>
      <c r="CI101" s="1">
        <f>CH101-CG101</f>
        <v>1409.4483140772732</v>
      </c>
      <c r="CJ101" s="82">
        <f>IF(CI101&gt;1, 1, 0)</f>
        <v>1</v>
      </c>
      <c r="CK101" s="71">
        <f>IF(N101&lt;=0,Q101, IF(N101&lt;=1,R101, IF(N101&lt;=2,S101, IF(N101&lt;=3,T101, IF(N101&lt;=4,U101,V101)))))</f>
        <v>2.41</v>
      </c>
      <c r="CL101" s="41">
        <f>IF(N101&lt;=0,AE101, IF(N101&lt;=1,AF101, IF(N101&lt;=2,AG101, IF(N101&lt;=3,AH101, IF(N101&lt;=4,AI101,AJ101)))))</f>
        <v>2.41</v>
      </c>
      <c r="CM101" s="70">
        <f>IF(N101&gt;=0,X101, IF(N101&gt;=-1,Y101, IF(N101&gt;=-2,Z101, IF(N101&gt;=-3,AA101, IF(N101&gt;=-4,AB101, AC101)))))</f>
        <v>2.78</v>
      </c>
      <c r="CN101" s="69">
        <f>IF(N101&gt;=0,AL101, IF(N101&gt;=-1,AM101, IF(N101&gt;=-2,AN101, IF(N101&gt;=-3,AO101, IF(N101&gt;=-4,AP101, AQ101)))))</f>
        <v>2.73</v>
      </c>
      <c r="CO101" s="54">
        <f>IF(C101&gt;0, IF(CI101 &gt;0, CK101, CM101), IF(CI101&gt;0, CL101, CN101))</f>
        <v>2.41</v>
      </c>
      <c r="CP101" s="1">
        <f>CI101/CO101</f>
        <v>584.83332534326678</v>
      </c>
      <c r="CQ101" s="42">
        <f>CG101/CH101</f>
        <v>0.35330041782890353</v>
      </c>
      <c r="CR101" s="11">
        <f>BS101+CG101+CT101</f>
        <v>1062</v>
      </c>
      <c r="CS101" s="47">
        <f>BT101+CH101+CU101</f>
        <v>2327.2687651420397</v>
      </c>
      <c r="CT101" s="55">
        <v>5</v>
      </c>
      <c r="CU101" s="10">
        <f>BQ101*$D$174</f>
        <v>57.625128840434272</v>
      </c>
      <c r="CV101" s="30">
        <f>CU101-CT101</f>
        <v>52.625128840434272</v>
      </c>
      <c r="CW101" s="82">
        <f>IF(CV101&gt;0, 1, 0)</f>
        <v>1</v>
      </c>
      <c r="CX101" s="71">
        <f>IF(N101&lt;=0,R101, IF(N101&lt;=1,S101, IF(N101&lt;=2,T101, IF(N101&lt;=3,U101, V101))))</f>
        <v>2.46</v>
      </c>
      <c r="CY101" s="41">
        <f>IF(N101&lt;=0,AF101, IF(N101&lt;=1,AG101, IF(N101&lt;=2,AH101, IF(N101&lt;=3,AI101, AJ101))))</f>
        <v>2.4500000000000002</v>
      </c>
      <c r="CZ101" s="70">
        <f>IF(N101&gt;=0,Y101, IF(N101&gt;=-1,Z101, IF(N101&gt;=-2,AA101, IF(N101&gt;=-3,AB101,  AC101))))</f>
        <v>2.74</v>
      </c>
      <c r="DA101" s="69">
        <f>IF(N101&gt;=0,AM101, IF(N101&gt;=-1,AN101, IF(N101&gt;=-2,AO101, IF(N101&gt;=-3,AP101, AQ101))))</f>
        <v>2.68</v>
      </c>
      <c r="DB101" s="54">
        <f>IF(C101&gt;0, IF(CV101 &gt;0, CX101, CZ101), IF(CV101&gt;0, CY101, DA101))</f>
        <v>2.46</v>
      </c>
      <c r="DC101" s="43">
        <f>CV101/DB101</f>
        <v>21.392328796924502</v>
      </c>
      <c r="DD101" s="44">
        <v>0</v>
      </c>
      <c r="DE101" s="10">
        <f>BQ101*$DD$169</f>
        <v>34.654880046549181</v>
      </c>
      <c r="DF101" s="30">
        <f>DE101-DD101</f>
        <v>34.654880046549181</v>
      </c>
      <c r="DG101" s="34">
        <f>DF101*(DF101&lt;&gt;0)</f>
        <v>34.654880046549181</v>
      </c>
      <c r="DH101" s="21">
        <f>DG101/$DG$166</f>
        <v>8.8105836301685687E-3</v>
      </c>
      <c r="DI101" s="79">
        <f>DH101 * $DF$166</f>
        <v>34.654880046549181</v>
      </c>
      <c r="DJ101" s="81">
        <f>DB101</f>
        <v>2.46</v>
      </c>
      <c r="DK101" s="43">
        <f>DI101/DJ101</f>
        <v>14.087349612418366</v>
      </c>
      <c r="DL101" s="16">
        <f>O101</f>
        <v>-1</v>
      </c>
      <c r="DM101" s="53">
        <f>CR101+CT101</f>
        <v>1067</v>
      </c>
      <c r="DN101">
        <f>E101/$E$166</f>
        <v>5.1425798979270988E-4</v>
      </c>
      <c r="DO101">
        <f>MAX(0,K101)</f>
        <v>0</v>
      </c>
      <c r="DP101">
        <f>DO101/$DO$166</f>
        <v>0</v>
      </c>
      <c r="DQ101">
        <f>DN101*DP101*BF101</f>
        <v>0</v>
      </c>
      <c r="DR101">
        <f>DQ101/$DQ$166</f>
        <v>0</v>
      </c>
      <c r="DS101" s="1">
        <f>$DS$168*DR101</f>
        <v>0</v>
      </c>
      <c r="DT101" s="55">
        <v>0</v>
      </c>
      <c r="DU101" s="1">
        <f>DS101-DT101</f>
        <v>0</v>
      </c>
      <c r="DV101" t="e">
        <f>DT101/DS101</f>
        <v>#DIV/0!</v>
      </c>
      <c r="DW101" s="86">
        <f>AR101</f>
        <v>2.59</v>
      </c>
    </row>
    <row r="102" spans="1:127" x14ac:dyDescent="0.2">
      <c r="A102" s="24" t="s">
        <v>149</v>
      </c>
      <c r="B102">
        <v>1</v>
      </c>
      <c r="C102">
        <v>1</v>
      </c>
      <c r="D102">
        <v>0.74630443467838503</v>
      </c>
      <c r="E102">
        <v>0.25369556532161402</v>
      </c>
      <c r="F102">
        <v>0.93007548669050399</v>
      </c>
      <c r="G102">
        <v>0.75302966987045505</v>
      </c>
      <c r="H102">
        <v>0.81529460927705799</v>
      </c>
      <c r="I102">
        <v>0.78354389185996698</v>
      </c>
      <c r="J102">
        <v>0.62808936415995997</v>
      </c>
      <c r="K102">
        <v>0.58887761406081895</v>
      </c>
      <c r="L102">
        <v>-4.1504646814771702E-3</v>
      </c>
      <c r="M102">
        <f>HARMEAN(D102,F102, I102)</f>
        <v>0.81270639424872571</v>
      </c>
      <c r="N102">
        <f>MAX(MIN(0.6*TAN(3*(1-M102) - 1.5), 5), -5)</f>
        <v>-0.8183048305543702</v>
      </c>
      <c r="O102" s="73">
        <v>0</v>
      </c>
      <c r="P102">
        <v>178.34</v>
      </c>
      <c r="Q102">
        <v>179.07</v>
      </c>
      <c r="R102">
        <v>179.37</v>
      </c>
      <c r="S102">
        <v>179.75</v>
      </c>
      <c r="T102">
        <v>180.44</v>
      </c>
      <c r="U102">
        <v>180.66</v>
      </c>
      <c r="V102">
        <v>181.35</v>
      </c>
      <c r="W102">
        <v>184.6</v>
      </c>
      <c r="X102">
        <v>184.01</v>
      </c>
      <c r="Y102">
        <v>183.44</v>
      </c>
      <c r="Z102">
        <v>183.01</v>
      </c>
      <c r="AA102">
        <v>182.39</v>
      </c>
      <c r="AB102">
        <v>181.64</v>
      </c>
      <c r="AC102">
        <v>180.11</v>
      </c>
      <c r="AD102">
        <v>176.74</v>
      </c>
      <c r="AE102">
        <v>177.47</v>
      </c>
      <c r="AF102">
        <v>178.19</v>
      </c>
      <c r="AG102">
        <v>178.56</v>
      </c>
      <c r="AH102">
        <v>179.72</v>
      </c>
      <c r="AI102">
        <v>180.51</v>
      </c>
      <c r="AJ102">
        <v>180.96</v>
      </c>
      <c r="AK102">
        <v>183.65</v>
      </c>
      <c r="AL102">
        <v>183.05</v>
      </c>
      <c r="AM102">
        <v>182.45</v>
      </c>
      <c r="AN102">
        <v>182</v>
      </c>
      <c r="AO102">
        <v>181.41</v>
      </c>
      <c r="AP102">
        <v>180.7</v>
      </c>
      <c r="AQ102">
        <v>180.07</v>
      </c>
      <c r="AR102">
        <v>180.47</v>
      </c>
      <c r="AS102" s="77">
        <f>0.5 * (D102-MAX($D$3:$D$165))/(MIN($D$3:$D$165)-MAX($D$3:$D$165)) + 0.75</f>
        <v>0.87705410821643315</v>
      </c>
      <c r="AT102" s="17">
        <f>AZ102^N102</f>
        <v>0.72285225126604624</v>
      </c>
      <c r="AU102" s="17">
        <f>(AT102+AV102)/2</f>
        <v>0.63511231796293244</v>
      </c>
      <c r="AV102" s="17">
        <f>BD102^N102</f>
        <v>0.54737238465981863</v>
      </c>
      <c r="AW102" s="17">
        <f>PERCENTILE($K$2:$K$165, 0.05)</f>
        <v>0.10209699944022725</v>
      </c>
      <c r="AX102" s="17">
        <f>PERCENTILE($K$2:$K$165, 0.95)</f>
        <v>0.97531004798855347</v>
      </c>
      <c r="AY102" s="17">
        <f>MIN(MAX(K102,AW102), AX102)</f>
        <v>0.58887761406081895</v>
      </c>
      <c r="AZ102" s="17">
        <f>AY102-$AY$166+1</f>
        <v>1.4867806146205917</v>
      </c>
      <c r="BA102" s="17">
        <f>PERCENTILE($L$2:$L$165, 0.02)</f>
        <v>-1.0926211824473815</v>
      </c>
      <c r="BB102" s="17">
        <f>PERCENTILE($L$2:$L$165, 0.98)</f>
        <v>1.870769289934499</v>
      </c>
      <c r="BC102" s="17">
        <f>MIN(MAX(L102,BA102), BB102)</f>
        <v>-4.1504646814771702E-3</v>
      </c>
      <c r="BD102" s="17">
        <f>BC102-$BC$166 + 1</f>
        <v>2.0884707177659045</v>
      </c>
      <c r="BE102" s="1">
        <v>1</v>
      </c>
      <c r="BF102" s="15">
        <v>1</v>
      </c>
      <c r="BG102" s="15">
        <v>1</v>
      </c>
      <c r="BH102" s="16">
        <v>3</v>
      </c>
      <c r="BI102" s="12">
        <f>(AZ102^4)*AV102*BE102</f>
        <v>2.6746714551222657</v>
      </c>
      <c r="BJ102" s="12">
        <f>(BD102^4) *AT102*BF102</f>
        <v>13.751912478981298</v>
      </c>
      <c r="BK102" s="12">
        <f>(BD102^4)*AU102*BG102*BH102</f>
        <v>36.248108775971552</v>
      </c>
      <c r="BL102" s="12">
        <f>MIN(BI102, 0.05*BI$166)</f>
        <v>2.6746714551222657</v>
      </c>
      <c r="BM102" s="12">
        <f>MIN(BJ102, 0.05*BJ$166)</f>
        <v>13.751912478981298</v>
      </c>
      <c r="BN102" s="12">
        <f>MIN(BK102, 0.05*BK$166)</f>
        <v>36.248108775971552</v>
      </c>
      <c r="BO102" s="9">
        <f>BL102/$BL$166</f>
        <v>6.5436322125438755E-3</v>
      </c>
      <c r="BP102" s="9">
        <f>BM102/$BM$166</f>
        <v>2.7780648198556801E-3</v>
      </c>
      <c r="BQ102" s="45">
        <f>BN102/$BN$166</f>
        <v>5.3619392250131319E-3</v>
      </c>
      <c r="BR102" s="85">
        <f>N102</f>
        <v>-0.8183048305543702</v>
      </c>
      <c r="BS102" s="55">
        <v>0</v>
      </c>
      <c r="BT102" s="10">
        <f>$D$172*BO102</f>
        <v>599.5320591577032</v>
      </c>
      <c r="BU102" s="14">
        <f>BT102-BS102</f>
        <v>599.5320591577032</v>
      </c>
      <c r="BV102" s="1">
        <f>IF(BU102&gt;1, 1, 0)</f>
        <v>1</v>
      </c>
      <c r="BW102" s="71">
        <f>IF(N102&lt;=0,P102, IF(N102&lt;=1,Q102, IF(N102&lt;=2,R102, IF(N102&lt;=3,S102, IF(N102&lt;=4,T102, IF(N102&lt;=5, U102, V102))))))</f>
        <v>178.34</v>
      </c>
      <c r="BX102" s="41">
        <f>IF(N102&lt;=0,AD102, IF(N102&lt;=1,AE102, IF(N102&lt;=2,AF102, IF(N102&lt;=3,AG102, IF(N102&lt;=4,AH102, IF(N102&lt;=5, AI102, AJ102))))))</f>
        <v>176.74</v>
      </c>
      <c r="BY102" s="70">
        <f>IF(N102&gt;=0,W102, IF(N102&gt;=-1,X102, IF(N102&gt;=-2,Y102, IF(N102&gt;=-3,Z102, IF(N102&gt;=-4,AA102, IF(N102&gt;=-5, AB102, AC102))))))</f>
        <v>184.01</v>
      </c>
      <c r="BZ102" s="69">
        <f>IF(N102&gt;=0,AK102, IF(N102&gt;=-1,AL102, IF(N102&gt;=-2,AM102, IF(N102&gt;=-3,AN102, IF(N102&gt;=-4,AO102, IF(N102&gt;=-5, AP102, AQ102))))))</f>
        <v>183.05</v>
      </c>
      <c r="CA102" s="54">
        <f>IF(C102&gt;0, IF(BU102 &gt;0, BW102, BY102), IF(BU102&gt;0, BX102, BZ102))</f>
        <v>178.34</v>
      </c>
      <c r="CB102" s="1">
        <f>BU102/CA102</f>
        <v>3.3617363415818278</v>
      </c>
      <c r="CC102" s="42">
        <f>BS102/BT102</f>
        <v>0</v>
      </c>
      <c r="CD102" s="55">
        <v>0</v>
      </c>
      <c r="CE102" s="55">
        <v>0</v>
      </c>
      <c r="CF102" s="55">
        <v>0</v>
      </c>
      <c r="CG102" s="6">
        <f>SUM(CD102:CF102)</f>
        <v>0</v>
      </c>
      <c r="CH102" s="10">
        <f>BP102*$D$171</f>
        <v>352.84085709490489</v>
      </c>
      <c r="CI102" s="1">
        <f>CH102-CG102</f>
        <v>352.84085709490489</v>
      </c>
      <c r="CJ102" s="82">
        <f>IF(CI102&gt;1, 1, 0)</f>
        <v>1</v>
      </c>
      <c r="CK102" s="71">
        <f>IF(N102&lt;=0,Q102, IF(N102&lt;=1,R102, IF(N102&lt;=2,S102, IF(N102&lt;=3,T102, IF(N102&lt;=4,U102,V102)))))</f>
        <v>179.07</v>
      </c>
      <c r="CL102" s="41">
        <f>IF(N102&lt;=0,AE102, IF(N102&lt;=1,AF102, IF(N102&lt;=2,AG102, IF(N102&lt;=3,AH102, IF(N102&lt;=4,AI102,AJ102)))))</f>
        <v>177.47</v>
      </c>
      <c r="CM102" s="70">
        <f>IF(N102&gt;=0,X102, IF(N102&gt;=-1,Y102, IF(N102&gt;=-2,Z102, IF(N102&gt;=-3,AA102, IF(N102&gt;=-4,AB102, AC102)))))</f>
        <v>183.44</v>
      </c>
      <c r="CN102" s="69">
        <f>IF(N102&gt;=0,AL102, IF(N102&gt;=-1,AM102, IF(N102&gt;=-2,AN102, IF(N102&gt;=-3,AO102, IF(N102&gt;=-4,AP102, AQ102)))))</f>
        <v>182.45</v>
      </c>
      <c r="CO102" s="54">
        <f>IF(C102&gt;0, IF(CI102 &gt;0, CK102, CM102), IF(CI102&gt;0, CL102, CN102))</f>
        <v>179.07</v>
      </c>
      <c r="CP102" s="1">
        <f>CI102/CO102</f>
        <v>1.9704074222086609</v>
      </c>
      <c r="CQ102" s="42">
        <f>CG102/CH102</f>
        <v>0</v>
      </c>
      <c r="CR102" s="11">
        <f>BS102+CG102+CT102</f>
        <v>0</v>
      </c>
      <c r="CS102" s="47">
        <f>BT102+CH102+CU102</f>
        <v>987.44237948520993</v>
      </c>
      <c r="CT102" s="55">
        <v>0</v>
      </c>
      <c r="CU102" s="10">
        <f>BQ102*$D$174</f>
        <v>35.069463232601784</v>
      </c>
      <c r="CV102" s="30">
        <f>CU102-CT102</f>
        <v>35.069463232601784</v>
      </c>
      <c r="CW102" s="82">
        <f>IF(CV102&gt;0, 1, 0)</f>
        <v>1</v>
      </c>
      <c r="CX102" s="71">
        <f>IF(N102&lt;=0,R102, IF(N102&lt;=1,S102, IF(N102&lt;=2,T102, IF(N102&lt;=3,U102, V102))))</f>
        <v>179.37</v>
      </c>
      <c r="CY102" s="41">
        <f>IF(N102&lt;=0,AF102, IF(N102&lt;=1,AG102, IF(N102&lt;=2,AH102, IF(N102&lt;=3,AI102, AJ102))))</f>
        <v>178.19</v>
      </c>
      <c r="CZ102" s="70">
        <f>IF(N102&gt;=0,Y102, IF(N102&gt;=-1,Z102, IF(N102&gt;=-2,AA102, IF(N102&gt;=-3,AB102,  AC102))))</f>
        <v>183.01</v>
      </c>
      <c r="DA102" s="69">
        <f>IF(N102&gt;=0,AM102, IF(N102&gt;=-1,AN102, IF(N102&gt;=-2,AO102, IF(N102&gt;=-3,AP102, AQ102))))</f>
        <v>182</v>
      </c>
      <c r="DB102" s="54">
        <f>IF(C102&gt;0, IF(CV102 &gt;0, CX102, CZ102), IF(CV102&gt;0, CY102, DA102))</f>
        <v>179.37</v>
      </c>
      <c r="DC102" s="43">
        <f>CV102/DB102</f>
        <v>0.195514652576249</v>
      </c>
      <c r="DD102" s="44">
        <v>0</v>
      </c>
      <c r="DE102" s="10">
        <f>BQ102*$DD$169</f>
        <v>21.090244240285553</v>
      </c>
      <c r="DF102" s="30">
        <f>DE102-DD102</f>
        <v>21.090244240285553</v>
      </c>
      <c r="DG102" s="34">
        <f>DF102*(DF102&lt;&gt;0)</f>
        <v>21.090244240285553</v>
      </c>
      <c r="DH102" s="21">
        <f>DG102/$DG$166</f>
        <v>5.3619392250131284E-3</v>
      </c>
      <c r="DI102" s="79">
        <f>DH102 * $DF$166</f>
        <v>21.090244240285553</v>
      </c>
      <c r="DJ102" s="81">
        <f>DB102</f>
        <v>179.37</v>
      </c>
      <c r="DK102" s="43">
        <f>DI102/DJ102</f>
        <v>0.11757955198910382</v>
      </c>
      <c r="DL102" s="16">
        <f>O102</f>
        <v>0</v>
      </c>
      <c r="DM102" s="53">
        <f>CR102+CT102</f>
        <v>0</v>
      </c>
      <c r="DN102">
        <f>E102/$E$166</f>
        <v>4.7039870258672499E-3</v>
      </c>
      <c r="DO102">
        <f>MAX(0,K102)</f>
        <v>0.58887761406081895</v>
      </c>
      <c r="DP102">
        <f>DO102/$DO$166</f>
        <v>6.3205879269525554E-3</v>
      </c>
      <c r="DQ102">
        <f>DN102*DP102*BF102</f>
        <v>2.9731963604237998E-5</v>
      </c>
      <c r="DR102">
        <f>DQ102/$DQ$166</f>
        <v>8.0241238600805703E-3</v>
      </c>
      <c r="DS102" s="1">
        <f>$DS$168*DR102</f>
        <v>652.95701209357674</v>
      </c>
      <c r="DT102" s="55">
        <v>1263</v>
      </c>
      <c r="DU102" s="1">
        <f>DS102-DT102</f>
        <v>-610.04298790642326</v>
      </c>
      <c r="DV102">
        <f>DT102/DS102</f>
        <v>1.9342774127663349</v>
      </c>
      <c r="DW102" s="86">
        <f>AR102</f>
        <v>180.47</v>
      </c>
    </row>
    <row r="103" spans="1:127" x14ac:dyDescent="0.2">
      <c r="A103" s="24" t="s">
        <v>224</v>
      </c>
      <c r="B103">
        <v>0</v>
      </c>
      <c r="C103">
        <v>0</v>
      </c>
      <c r="D103">
        <v>0.74870155813024297</v>
      </c>
      <c r="E103">
        <v>0.25129844186975597</v>
      </c>
      <c r="F103">
        <v>0.75049662296384501</v>
      </c>
      <c r="G103">
        <v>0.89678228165482599</v>
      </c>
      <c r="H103">
        <v>0.84412870873380697</v>
      </c>
      <c r="I103">
        <v>0.87005727939523902</v>
      </c>
      <c r="J103">
        <v>0.61408069069251903</v>
      </c>
      <c r="K103">
        <v>0.58881982428997104</v>
      </c>
      <c r="L103">
        <v>0.32903889326909802</v>
      </c>
      <c r="M103">
        <f>HARMEAN(D103,F103, I103)</f>
        <v>0.78586566615264564</v>
      </c>
      <c r="N103">
        <f>MAX(MIN(0.6*TAN(3*(1-M103) - 1.5), 5), -5)</f>
        <v>-0.69355583987243985</v>
      </c>
      <c r="O103" s="73">
        <v>0</v>
      </c>
      <c r="P103">
        <v>10.94</v>
      </c>
      <c r="Q103">
        <v>11.06</v>
      </c>
      <c r="R103">
        <v>11.1</v>
      </c>
      <c r="S103">
        <v>11.18</v>
      </c>
      <c r="T103">
        <v>11.23</v>
      </c>
      <c r="U103">
        <v>11.3</v>
      </c>
      <c r="V103">
        <v>11.49</v>
      </c>
      <c r="W103">
        <v>12.13</v>
      </c>
      <c r="X103">
        <v>11.95</v>
      </c>
      <c r="Y103">
        <v>11.83</v>
      </c>
      <c r="Z103">
        <v>11.79</v>
      </c>
      <c r="AA103">
        <v>11.71</v>
      </c>
      <c r="AB103">
        <v>11.49</v>
      </c>
      <c r="AC103">
        <v>11.4</v>
      </c>
      <c r="AD103">
        <v>10.96</v>
      </c>
      <c r="AE103">
        <v>11.1</v>
      </c>
      <c r="AF103">
        <v>11.22</v>
      </c>
      <c r="AG103">
        <v>11.28</v>
      </c>
      <c r="AH103">
        <v>11.33</v>
      </c>
      <c r="AI103">
        <v>11.45</v>
      </c>
      <c r="AJ103">
        <v>11.86</v>
      </c>
      <c r="AK103">
        <v>12.34</v>
      </c>
      <c r="AL103">
        <v>12.19</v>
      </c>
      <c r="AM103">
        <v>12</v>
      </c>
      <c r="AN103">
        <v>11.89</v>
      </c>
      <c r="AO103">
        <v>11.7</v>
      </c>
      <c r="AP103">
        <v>11.57</v>
      </c>
      <c r="AQ103">
        <v>11.52</v>
      </c>
      <c r="AR103">
        <v>11.58</v>
      </c>
      <c r="AS103" s="77">
        <f>0.5 * (D103-MAX($D$3:$D$165))/(MIN($D$3:$D$165)-MAX($D$3:$D$165)) + 0.75</f>
        <v>0.87585170340681384</v>
      </c>
      <c r="AT103" s="17">
        <f>AZ103^N103</f>
        <v>0.75953688910788952</v>
      </c>
      <c r="AU103" s="17">
        <f>(AT103+AV103)/2</f>
        <v>0.65051694743558308</v>
      </c>
      <c r="AV103" s="17">
        <f>BD103^N103</f>
        <v>0.54149700576327664</v>
      </c>
      <c r="AW103" s="17">
        <f>PERCENTILE($K$2:$K$165, 0.05)</f>
        <v>0.10209699944022725</v>
      </c>
      <c r="AX103" s="17">
        <f>PERCENTILE($K$2:$K$165, 0.95)</f>
        <v>0.97531004798855347</v>
      </c>
      <c r="AY103" s="17">
        <f>MIN(MAX(K103,AW103), AX103)</f>
        <v>0.58881982428997104</v>
      </c>
      <c r="AZ103" s="17">
        <f>AY103-$AY$166+1</f>
        <v>1.4867228248497437</v>
      </c>
      <c r="BA103" s="17">
        <f>PERCENTILE($L$2:$L$165, 0.02)</f>
        <v>-1.0926211824473815</v>
      </c>
      <c r="BB103" s="17">
        <f>PERCENTILE($L$2:$L$165, 0.98)</f>
        <v>1.870769289934499</v>
      </c>
      <c r="BC103" s="17">
        <f>MIN(MAX(L103,BA103), BB103)</f>
        <v>0.32903889326909802</v>
      </c>
      <c r="BD103" s="17">
        <f>BC103-$BC$166 + 1</f>
        <v>2.4216600757164795</v>
      </c>
      <c r="BE103" s="1">
        <v>0</v>
      </c>
      <c r="BF103" s="49">
        <v>0</v>
      </c>
      <c r="BG103" s="49">
        <v>0</v>
      </c>
      <c r="BH103" s="16">
        <v>1</v>
      </c>
      <c r="BI103" s="12">
        <f>(AZ103^4)*AV103*BE103</f>
        <v>0</v>
      </c>
      <c r="BJ103" s="12">
        <f>(BD103^4) *AT103*BF103</f>
        <v>0</v>
      </c>
      <c r="BK103" s="12">
        <f>(BD103^4)*AU103*BG103*BH103</f>
        <v>0</v>
      </c>
      <c r="BL103" s="12">
        <f>MIN(BI103, 0.05*BI$166)</f>
        <v>0</v>
      </c>
      <c r="BM103" s="12">
        <f>MIN(BJ103, 0.05*BJ$166)</f>
        <v>0</v>
      </c>
      <c r="BN103" s="12">
        <f>MIN(BK103, 0.05*BK$166)</f>
        <v>0</v>
      </c>
      <c r="BO103" s="9">
        <f>BL103/$BL$166</f>
        <v>0</v>
      </c>
      <c r="BP103" s="9">
        <f>BM103/$BM$166</f>
        <v>0</v>
      </c>
      <c r="BQ103" s="45">
        <f>BN103/$BN$166</f>
        <v>0</v>
      </c>
      <c r="BR103" s="85">
        <f>N103</f>
        <v>-0.69355583987243985</v>
      </c>
      <c r="BS103" s="55">
        <v>0</v>
      </c>
      <c r="BT103" s="10">
        <f>$D$172*BO103</f>
        <v>0</v>
      </c>
      <c r="BU103" s="14">
        <f>BT103-BS103</f>
        <v>0</v>
      </c>
      <c r="BV103" s="1">
        <f>IF(BU103&gt;1, 1, 0)</f>
        <v>0</v>
      </c>
      <c r="BW103" s="71">
        <f>IF(N103&lt;=0,P103, IF(N103&lt;=1,Q103, IF(N103&lt;=2,R103, IF(N103&lt;=3,S103, IF(N103&lt;=4,T103, IF(N103&lt;=5, U103, V103))))))</f>
        <v>10.94</v>
      </c>
      <c r="BX103" s="41">
        <f>IF(N103&lt;=0,AD103, IF(N103&lt;=1,AE103, IF(N103&lt;=2,AF103, IF(N103&lt;=3,AG103, IF(N103&lt;=4,AH103, IF(N103&lt;=5, AI103, AJ103))))))</f>
        <v>10.96</v>
      </c>
      <c r="BY103" s="70">
        <f>IF(N103&gt;=0,W103, IF(N103&gt;=-1,X103, IF(N103&gt;=-2,Y103, IF(N103&gt;=-3,Z103, IF(N103&gt;=-4,AA103, IF(N103&gt;=-5, AB103, AC103))))))</f>
        <v>11.95</v>
      </c>
      <c r="BZ103" s="69">
        <f>IF(N103&gt;=0,AK103, IF(N103&gt;=-1,AL103, IF(N103&gt;=-2,AM103, IF(N103&gt;=-3,AN103, IF(N103&gt;=-4,AO103, IF(N103&gt;=-5, AP103, AQ103))))))</f>
        <v>12.19</v>
      </c>
      <c r="CA103" s="54">
        <f>IF(C103&gt;0, IF(BU103 &gt;0, BW103, BY103), IF(BU103&gt;0, BX103, BZ103))</f>
        <v>12.19</v>
      </c>
      <c r="CB103" s="1">
        <f>BU103/CA103</f>
        <v>0</v>
      </c>
      <c r="CC103" s="42" t="e">
        <f>BS103/BT103</f>
        <v>#DIV/0!</v>
      </c>
      <c r="CD103" s="55">
        <v>0</v>
      </c>
      <c r="CE103" s="55">
        <v>12</v>
      </c>
      <c r="CF103" s="55">
        <v>0</v>
      </c>
      <c r="CG103" s="6">
        <f>SUM(CD103:CF103)</f>
        <v>12</v>
      </c>
      <c r="CH103" s="10">
        <f>BP103*$D$171</f>
        <v>0</v>
      </c>
      <c r="CI103" s="1">
        <f>CH103-CG103</f>
        <v>-12</v>
      </c>
      <c r="CJ103" s="82">
        <f>IF(CI103&gt;1, 1, 0)</f>
        <v>0</v>
      </c>
      <c r="CK103" s="71">
        <f>IF(N103&lt;=0,Q103, IF(N103&lt;=1,R103, IF(N103&lt;=2,S103, IF(N103&lt;=3,T103, IF(N103&lt;=4,U103,V103)))))</f>
        <v>11.06</v>
      </c>
      <c r="CL103" s="41">
        <f>IF(N103&lt;=0,AE103, IF(N103&lt;=1,AF103, IF(N103&lt;=2,AG103, IF(N103&lt;=3,AH103, IF(N103&lt;=4,AI103,AJ103)))))</f>
        <v>11.1</v>
      </c>
      <c r="CM103" s="70">
        <f>IF(N103&gt;=0,X103, IF(N103&gt;=-1,Y103, IF(N103&gt;=-2,Z103, IF(N103&gt;=-3,AA103, IF(N103&gt;=-4,AB103, AC103)))))</f>
        <v>11.83</v>
      </c>
      <c r="CN103" s="69">
        <f>IF(N103&gt;=0,AL103, IF(N103&gt;=-1,AM103, IF(N103&gt;=-2,AN103, IF(N103&gt;=-3,AO103, IF(N103&gt;=-4,AP103, AQ103)))))</f>
        <v>12</v>
      </c>
      <c r="CO103" s="54">
        <f>IF(C103&gt;0, IF(CI103 &gt;0, CK103, CM103), IF(CI103&gt;0, CL103, CN103))</f>
        <v>12</v>
      </c>
      <c r="CP103" s="1">
        <f>CI103/CO103</f>
        <v>-1</v>
      </c>
      <c r="CQ103" s="42" t="e">
        <f>CG103/CH103</f>
        <v>#DIV/0!</v>
      </c>
      <c r="CR103" s="11">
        <f>BS103+CG103+CT103</f>
        <v>12</v>
      </c>
      <c r="CS103" s="47">
        <f>BT103+CH103+CU103</f>
        <v>0</v>
      </c>
      <c r="CT103" s="55">
        <v>0</v>
      </c>
      <c r="CU103" s="10">
        <f>BQ103*$D$174</f>
        <v>0</v>
      </c>
      <c r="CV103" s="30">
        <f>CU103-CT103</f>
        <v>0</v>
      </c>
      <c r="CW103" s="82">
        <f>IF(CV103&gt;0, 1, 0)</f>
        <v>0</v>
      </c>
      <c r="CX103" s="71">
        <f>IF(N103&lt;=0,R103, IF(N103&lt;=1,S103, IF(N103&lt;=2,T103, IF(N103&lt;=3,U103, V103))))</f>
        <v>11.1</v>
      </c>
      <c r="CY103" s="41">
        <f>IF(N103&lt;=0,AF103, IF(N103&lt;=1,AG103, IF(N103&lt;=2,AH103, IF(N103&lt;=3,AI103, AJ103))))</f>
        <v>11.22</v>
      </c>
      <c r="CZ103" s="70">
        <f>IF(N103&gt;=0,Y103, IF(N103&gt;=-1,Z103, IF(N103&gt;=-2,AA103, IF(N103&gt;=-3,AB103,  AC103))))</f>
        <v>11.79</v>
      </c>
      <c r="DA103" s="69">
        <f>IF(N103&gt;=0,AM103, IF(N103&gt;=-1,AN103, IF(N103&gt;=-2,AO103, IF(N103&gt;=-3,AP103, AQ103))))</f>
        <v>11.89</v>
      </c>
      <c r="DB103" s="54">
        <f>IF(C103&gt;0, IF(CV103 &gt;0, CX103, CZ103), IF(CV103&gt;0, CY103, DA103))</f>
        <v>11.89</v>
      </c>
      <c r="DC103" s="43">
        <f>CV103/DB103</f>
        <v>0</v>
      </c>
      <c r="DD103" s="44">
        <v>0</v>
      </c>
      <c r="DE103" s="10">
        <f>BQ103*$DD$169</f>
        <v>0</v>
      </c>
      <c r="DF103" s="30">
        <f>DE103-DD103</f>
        <v>0</v>
      </c>
      <c r="DG103" s="34">
        <f>DF103*(DF103&lt;&gt;0)</f>
        <v>0</v>
      </c>
      <c r="DH103" s="21">
        <f>DG103/$DG$166</f>
        <v>0</v>
      </c>
      <c r="DI103" s="79">
        <f>DH103 * $DF$166</f>
        <v>0</v>
      </c>
      <c r="DJ103" s="81">
        <f>DB103</f>
        <v>11.89</v>
      </c>
      <c r="DK103" s="43">
        <f>DI103/DJ103</f>
        <v>0</v>
      </c>
      <c r="DL103" s="16">
        <f>O103</f>
        <v>0</v>
      </c>
      <c r="DM103" s="53">
        <f>CR103+CT103</f>
        <v>12</v>
      </c>
      <c r="DN103">
        <f>E103/$E$166</f>
        <v>4.6595399043629871E-3</v>
      </c>
      <c r="DO103">
        <f>MAX(0,K103)</f>
        <v>0.58881982428997104</v>
      </c>
      <c r="DP103">
        <f>DO103/$DO$166</f>
        <v>6.3199676531992301E-3</v>
      </c>
      <c r="DQ103">
        <f>DN103*DP103*BF103</f>
        <v>0</v>
      </c>
      <c r="DR103">
        <f>DQ103/$DQ$166</f>
        <v>0</v>
      </c>
      <c r="DS103" s="1">
        <f>$DS$168*DR103</f>
        <v>0</v>
      </c>
      <c r="DT103" s="55">
        <v>0</v>
      </c>
      <c r="DU103" s="1">
        <f>DS103-DT103</f>
        <v>0</v>
      </c>
      <c r="DV103" t="e">
        <f>DT103/DS103</f>
        <v>#DIV/0!</v>
      </c>
      <c r="DW103" s="86">
        <f>AR103</f>
        <v>11.58</v>
      </c>
    </row>
    <row r="104" spans="1:127" x14ac:dyDescent="0.2">
      <c r="A104" s="24" t="s">
        <v>130</v>
      </c>
      <c r="B104">
        <v>1</v>
      </c>
      <c r="C104">
        <v>1</v>
      </c>
      <c r="D104">
        <v>0.80183779464642402</v>
      </c>
      <c r="E104">
        <v>0.19816220535357501</v>
      </c>
      <c r="F104">
        <v>0.827572506952721</v>
      </c>
      <c r="G104">
        <v>0.27893857083159201</v>
      </c>
      <c r="H104">
        <v>0.31821980777267</v>
      </c>
      <c r="I104">
        <v>0.297932506434616</v>
      </c>
      <c r="J104">
        <v>0.43421165540926798</v>
      </c>
      <c r="K104">
        <v>0.76167212845592303</v>
      </c>
      <c r="L104">
        <v>-0.43203997427249602</v>
      </c>
      <c r="M104">
        <f>HARMEAN(D104,F104, I104)</f>
        <v>0.51617758513933221</v>
      </c>
      <c r="N104">
        <f>MAX(MIN(0.6*TAN(3*(1-M104) - 1.5), 5), -5)</f>
        <v>-2.9142537897886549E-2</v>
      </c>
      <c r="O104" s="73">
        <v>0</v>
      </c>
      <c r="P104">
        <v>155.85</v>
      </c>
      <c r="Q104">
        <v>157</v>
      </c>
      <c r="R104">
        <v>157.51</v>
      </c>
      <c r="S104">
        <v>158.30000000000001</v>
      </c>
      <c r="T104">
        <v>159.18</v>
      </c>
      <c r="U104">
        <v>159.75</v>
      </c>
      <c r="V104">
        <v>160.93</v>
      </c>
      <c r="W104">
        <v>163.07</v>
      </c>
      <c r="X104">
        <v>161.85</v>
      </c>
      <c r="Y104">
        <v>161.15</v>
      </c>
      <c r="Z104">
        <v>160.74</v>
      </c>
      <c r="AA104">
        <v>160.21</v>
      </c>
      <c r="AB104">
        <v>159.5</v>
      </c>
      <c r="AC104">
        <v>158.13999999999999</v>
      </c>
      <c r="AD104">
        <v>156.83000000000001</v>
      </c>
      <c r="AE104">
        <v>157.15</v>
      </c>
      <c r="AF104">
        <v>157.38999999999999</v>
      </c>
      <c r="AG104">
        <v>157.72</v>
      </c>
      <c r="AH104">
        <v>158.03</v>
      </c>
      <c r="AI104">
        <v>159.41</v>
      </c>
      <c r="AJ104">
        <v>163.81</v>
      </c>
      <c r="AK104">
        <v>163.11000000000001</v>
      </c>
      <c r="AL104">
        <v>162.08000000000001</v>
      </c>
      <c r="AM104">
        <v>161.4</v>
      </c>
      <c r="AN104">
        <v>160.31</v>
      </c>
      <c r="AO104">
        <v>160</v>
      </c>
      <c r="AP104">
        <v>159.80000000000001</v>
      </c>
      <c r="AQ104">
        <v>158.69</v>
      </c>
      <c r="AR104">
        <v>159.72</v>
      </c>
      <c r="AS104" s="77">
        <f>0.5 * (D104-MAX($D$3:$D$165))/(MIN($D$3:$D$165)-MAX($D$3:$D$165)) + 0.75</f>
        <v>0.84919839679358722</v>
      </c>
      <c r="AT104" s="17">
        <f>AZ104^N104</f>
        <v>0.98534594004403375</v>
      </c>
      <c r="AU104" s="17">
        <f>(AT104+AV104)/2</f>
        <v>0.98533723870885193</v>
      </c>
      <c r="AV104" s="17">
        <f>BD104^N104</f>
        <v>0.98532853737367021</v>
      </c>
      <c r="AW104" s="17">
        <f>PERCENTILE($K$2:$K$165, 0.05)</f>
        <v>0.10209699944022725</v>
      </c>
      <c r="AX104" s="17">
        <f>PERCENTILE($K$2:$K$165, 0.95)</f>
        <v>0.97531004798855347</v>
      </c>
      <c r="AY104" s="17">
        <f>MIN(MAX(K104,AW104), AX104)</f>
        <v>0.76167212845592303</v>
      </c>
      <c r="AZ104" s="17">
        <f>AY104-$AY$166+1</f>
        <v>1.6595751290156957</v>
      </c>
      <c r="BA104" s="17">
        <f>PERCENTILE($L$2:$L$165, 0.02)</f>
        <v>-1.0926211824473815</v>
      </c>
      <c r="BB104" s="17">
        <f>PERCENTILE($L$2:$L$165, 0.98)</f>
        <v>1.870769289934499</v>
      </c>
      <c r="BC104" s="17">
        <f>MIN(MAX(L104,BA104), BB104)</f>
        <v>-0.43203997427249602</v>
      </c>
      <c r="BD104" s="17">
        <f>BC104-$BC$166 + 1</f>
        <v>1.6605812081748854</v>
      </c>
      <c r="BE104" s="1">
        <v>1</v>
      </c>
      <c r="BF104" s="15">
        <v>1</v>
      </c>
      <c r="BG104" s="15">
        <v>1</v>
      </c>
      <c r="BH104" s="16">
        <v>1</v>
      </c>
      <c r="BI104" s="12">
        <f>(AZ104^4)*AV104*BE104</f>
        <v>7.4742691355532109</v>
      </c>
      <c r="BJ104" s="12">
        <f>(BD104^4) *AT104*BF104</f>
        <v>7.4925423662385064</v>
      </c>
      <c r="BK104" s="12">
        <f>(BD104^4)*AU104*BG104*BH104</f>
        <v>7.4924762015344735</v>
      </c>
      <c r="BL104" s="12">
        <f>MIN(BI104, 0.05*BI$166)</f>
        <v>7.4742691355532109</v>
      </c>
      <c r="BM104" s="12">
        <f>MIN(BJ104, 0.05*BJ$166)</f>
        <v>7.4925423662385064</v>
      </c>
      <c r="BN104" s="12">
        <f>MIN(BK104, 0.05*BK$166)</f>
        <v>7.4924762015344735</v>
      </c>
      <c r="BO104" s="9">
        <f>BL104/$BL$166</f>
        <v>1.8285934964820835E-2</v>
      </c>
      <c r="BP104" s="9">
        <f>BM104/$BM$166</f>
        <v>1.5135908107864373E-3</v>
      </c>
      <c r="BQ104" s="45">
        <f>BN104/$BN$166</f>
        <v>1.1083116718110298E-3</v>
      </c>
      <c r="BR104" s="85">
        <f>N104</f>
        <v>-2.9142537897886549E-2</v>
      </c>
      <c r="BS104" s="55">
        <v>2236</v>
      </c>
      <c r="BT104" s="10">
        <f>$D$172*BO104</f>
        <v>1675.3698690564006</v>
      </c>
      <c r="BU104" s="14">
        <f>BT104-BS104</f>
        <v>-560.6301309435994</v>
      </c>
      <c r="BV104" s="1">
        <f>IF(BU104&gt;1, 1, 0)</f>
        <v>0</v>
      </c>
      <c r="BW104" s="71">
        <f>IF(N104&lt;=0,P104, IF(N104&lt;=1,Q104, IF(N104&lt;=2,R104, IF(N104&lt;=3,S104, IF(N104&lt;=4,T104, IF(N104&lt;=5, U104, V104))))))</f>
        <v>155.85</v>
      </c>
      <c r="BX104" s="41">
        <f>IF(N104&lt;=0,AD104, IF(N104&lt;=1,AE104, IF(N104&lt;=2,AF104, IF(N104&lt;=3,AG104, IF(N104&lt;=4,AH104, IF(N104&lt;=5, AI104, AJ104))))))</f>
        <v>156.83000000000001</v>
      </c>
      <c r="BY104" s="70">
        <f>IF(N104&gt;=0,W104, IF(N104&gt;=-1,X104, IF(N104&gt;=-2,Y104, IF(N104&gt;=-3,Z104, IF(N104&gt;=-4,AA104, IF(N104&gt;=-5, AB104, AC104))))))</f>
        <v>161.85</v>
      </c>
      <c r="BZ104" s="69">
        <f>IF(N104&gt;=0,AK104, IF(N104&gt;=-1,AL104, IF(N104&gt;=-2,AM104, IF(N104&gt;=-3,AN104, IF(N104&gt;=-4,AO104, IF(N104&gt;=-5, AP104, AQ104))))))</f>
        <v>162.08000000000001</v>
      </c>
      <c r="CA104" s="54">
        <f>IF(C104&gt;0, IF(BU104 &gt;0, BW104, BY104), IF(BU104&gt;0, BX104, BZ104))</f>
        <v>161.85</v>
      </c>
      <c r="CB104" s="1">
        <f>BU104/CA104</f>
        <v>-3.4638871235316615</v>
      </c>
      <c r="CC104" s="42">
        <f>BS104/BT104</f>
        <v>1.3346306635318426</v>
      </c>
      <c r="CD104" s="55">
        <v>0</v>
      </c>
      <c r="CE104" s="55">
        <v>2236</v>
      </c>
      <c r="CF104" s="55">
        <v>0</v>
      </c>
      <c r="CG104" s="6">
        <f>SUM(CD104:CF104)</f>
        <v>2236</v>
      </c>
      <c r="CH104" s="10">
        <f>BP104*$D$171</f>
        <v>192.24053922420813</v>
      </c>
      <c r="CI104" s="1">
        <f>CH104-CG104</f>
        <v>-2043.7594607757919</v>
      </c>
      <c r="CJ104" s="82">
        <f>IF(CI104&gt;1, 1, 0)</f>
        <v>0</v>
      </c>
      <c r="CK104" s="71">
        <f>IF(N104&lt;=0,Q104, IF(N104&lt;=1,R104, IF(N104&lt;=2,S104, IF(N104&lt;=3,T104, IF(N104&lt;=4,U104,V104)))))</f>
        <v>157</v>
      </c>
      <c r="CL104" s="41">
        <f>IF(N104&lt;=0,AE104, IF(N104&lt;=1,AF104, IF(N104&lt;=2,AG104, IF(N104&lt;=3,AH104, IF(N104&lt;=4,AI104,AJ104)))))</f>
        <v>157.15</v>
      </c>
      <c r="CM104" s="70">
        <f>IF(N104&gt;=0,X104, IF(N104&gt;=-1,Y104, IF(N104&gt;=-2,Z104, IF(N104&gt;=-3,AA104, IF(N104&gt;=-4,AB104, AC104)))))</f>
        <v>161.15</v>
      </c>
      <c r="CN104" s="69">
        <f>IF(N104&gt;=0,AL104, IF(N104&gt;=-1,AM104, IF(N104&gt;=-2,AN104, IF(N104&gt;=-3,AO104, IF(N104&gt;=-4,AP104, AQ104)))))</f>
        <v>161.4</v>
      </c>
      <c r="CO104" s="54">
        <f>IF(C104&gt;0, IF(CI104 &gt;0, CK104, CM104), IF(CI104&gt;0, CL104, CN104))</f>
        <v>161.15</v>
      </c>
      <c r="CP104" s="1">
        <f>CI104/CO104</f>
        <v>-12.682342294606217</v>
      </c>
      <c r="CQ104" s="42">
        <f>CG104/CH104</f>
        <v>11.631261590419159</v>
      </c>
      <c r="CR104" s="11">
        <f>BS104+CG104+CT104</f>
        <v>4632</v>
      </c>
      <c r="CS104" s="47">
        <f>BT104+CH104+CU104</f>
        <v>1874.8592587046351</v>
      </c>
      <c r="CT104" s="55">
        <v>160</v>
      </c>
      <c r="CU104" s="10">
        <f>BQ104*$D$174</f>
        <v>7.2488504240264184</v>
      </c>
      <c r="CV104" s="30">
        <f>CU104-CT104</f>
        <v>-152.75114957597359</v>
      </c>
      <c r="CW104" s="82">
        <f>IF(CV104&gt;0, 1, 0)</f>
        <v>0</v>
      </c>
      <c r="CX104" s="71">
        <f>IF(N104&lt;=0,R104, IF(N104&lt;=1,S104, IF(N104&lt;=2,T104, IF(N104&lt;=3,U104, V104))))</f>
        <v>157.51</v>
      </c>
      <c r="CY104" s="41">
        <f>IF(N104&lt;=0,AF104, IF(N104&lt;=1,AG104, IF(N104&lt;=2,AH104, IF(N104&lt;=3,AI104, AJ104))))</f>
        <v>157.38999999999999</v>
      </c>
      <c r="CZ104" s="70">
        <f>IF(N104&gt;=0,Y104, IF(N104&gt;=-1,Z104, IF(N104&gt;=-2,AA104, IF(N104&gt;=-3,AB104,  AC104))))</f>
        <v>160.74</v>
      </c>
      <c r="DA104" s="69">
        <f>IF(N104&gt;=0,AM104, IF(N104&gt;=-1,AN104, IF(N104&gt;=-2,AO104, IF(N104&gt;=-3,AP104, AQ104))))</f>
        <v>160.31</v>
      </c>
      <c r="DB104" s="54">
        <f>IF(C104&gt;0, IF(CV104 &gt;0, CX104, CZ104), IF(CV104&gt;0, CY104, DA104))</f>
        <v>160.74</v>
      </c>
      <c r="DC104" s="43">
        <f>CV104/DB104</f>
        <v>-0.95029954943370398</v>
      </c>
      <c r="DD104" s="44">
        <v>0</v>
      </c>
      <c r="DE104" s="10">
        <f>BQ104*$DD$169</f>
        <v>4.3593488982144475</v>
      </c>
      <c r="DF104" s="30">
        <f>DE104-DD104</f>
        <v>4.3593488982144475</v>
      </c>
      <c r="DG104" s="34">
        <f>DF104*(DF104&lt;&gt;0)</f>
        <v>4.3593488982144475</v>
      </c>
      <c r="DH104" s="21">
        <f>DG104/$DG$166</f>
        <v>1.1083116718110292E-3</v>
      </c>
      <c r="DI104" s="79">
        <f>DH104 * $DF$166</f>
        <v>4.3593488982144475</v>
      </c>
      <c r="DJ104" s="81">
        <f>DB104</f>
        <v>160.74</v>
      </c>
      <c r="DK104" s="43">
        <f>DI104/DJ104</f>
        <v>2.712049830916043E-2</v>
      </c>
      <c r="DL104" s="16">
        <f>O104</f>
        <v>0</v>
      </c>
      <c r="DM104" s="53">
        <f>CR104+CT104</f>
        <v>4792</v>
      </c>
      <c r="DN104">
        <f>E104/$E$166</f>
        <v>3.6742953776852725E-3</v>
      </c>
      <c r="DO104">
        <f>MAX(0,K104)</f>
        <v>0.76167212845592303</v>
      </c>
      <c r="DP104">
        <f>DO104/$DO$166</f>
        <v>8.1752397178364352E-3</v>
      </c>
      <c r="DQ104">
        <f>DN104*DP104*BF104</f>
        <v>3.0038245506715465E-5</v>
      </c>
      <c r="DR104">
        <f>DQ104/$DQ$166</f>
        <v>8.1067838536919568E-3</v>
      </c>
      <c r="DS104" s="1">
        <f>$DS$168*DR104</f>
        <v>659.68340657468377</v>
      </c>
      <c r="DT104" s="55">
        <v>319</v>
      </c>
      <c r="DU104" s="1">
        <f>DS104-DT104</f>
        <v>340.68340657468377</v>
      </c>
      <c r="DV104">
        <f>DT104/DS104</f>
        <v>0.4835652933220862</v>
      </c>
      <c r="DW104" s="86">
        <f>AR104</f>
        <v>159.72</v>
      </c>
    </row>
    <row r="105" spans="1:127" x14ac:dyDescent="0.2">
      <c r="A105" s="24" t="s">
        <v>311</v>
      </c>
      <c r="B105">
        <v>1</v>
      </c>
      <c r="C105">
        <v>1</v>
      </c>
      <c r="D105">
        <v>0.83819416699960003</v>
      </c>
      <c r="E105">
        <v>0.161805833000399</v>
      </c>
      <c r="F105">
        <v>0.78426698450536303</v>
      </c>
      <c r="G105">
        <v>0.810697868783953</v>
      </c>
      <c r="H105">
        <v>0.94943585457584601</v>
      </c>
      <c r="I105">
        <v>0.87732868632668604</v>
      </c>
      <c r="J105">
        <v>0.69485295771576405</v>
      </c>
      <c r="K105">
        <v>0.41213178827445102</v>
      </c>
      <c r="L105">
        <v>0.94103082879117295</v>
      </c>
      <c r="M105">
        <f>HARMEAN(D105,F105, I105)</f>
        <v>0.8314992663472579</v>
      </c>
      <c r="N105">
        <f>MAX(MIN(0.6*TAN(3*(1-M105) - 1.5), 5), -5)</f>
        <v>-0.92323186996821094</v>
      </c>
      <c r="O105" s="73">
        <v>0</v>
      </c>
      <c r="P105">
        <v>26.3</v>
      </c>
      <c r="Q105">
        <v>26.39</v>
      </c>
      <c r="R105">
        <v>26.59</v>
      </c>
      <c r="S105">
        <v>26.77</v>
      </c>
      <c r="T105">
        <v>26.91</v>
      </c>
      <c r="U105">
        <v>27</v>
      </c>
      <c r="V105">
        <v>27.21</v>
      </c>
      <c r="W105">
        <v>27.86</v>
      </c>
      <c r="X105">
        <v>27.69</v>
      </c>
      <c r="Y105">
        <v>27.5</v>
      </c>
      <c r="Z105">
        <v>27.4</v>
      </c>
      <c r="AA105">
        <v>27.2</v>
      </c>
      <c r="AB105">
        <v>26.99</v>
      </c>
      <c r="AC105">
        <v>26.8</v>
      </c>
      <c r="AD105">
        <v>26.16</v>
      </c>
      <c r="AE105">
        <v>26.18</v>
      </c>
      <c r="AF105">
        <v>26.33</v>
      </c>
      <c r="AG105">
        <v>26.66</v>
      </c>
      <c r="AH105">
        <v>26.85</v>
      </c>
      <c r="AI105">
        <v>26.92</v>
      </c>
      <c r="AJ105">
        <v>27.3</v>
      </c>
      <c r="AK105">
        <v>27.58</v>
      </c>
      <c r="AL105">
        <v>27.52</v>
      </c>
      <c r="AM105">
        <v>27.48</v>
      </c>
      <c r="AN105">
        <v>27.34</v>
      </c>
      <c r="AO105">
        <v>27.21</v>
      </c>
      <c r="AP105">
        <v>27.18</v>
      </c>
      <c r="AQ105">
        <v>26.9</v>
      </c>
      <c r="AR105">
        <v>26.93</v>
      </c>
      <c r="AS105" s="77">
        <f>0.5 * (D105-MAX($D$3:$D$165))/(MIN($D$3:$D$165)-MAX($D$3:$D$165)) + 0.75</f>
        <v>0.83096192384769552</v>
      </c>
      <c r="AT105" s="17">
        <f>AZ105^N105</f>
        <v>0.77932885173739763</v>
      </c>
      <c r="AU105" s="17">
        <f>(AT105+AV105)/2</f>
        <v>0.56913938082008997</v>
      </c>
      <c r="AV105" s="17">
        <f>BD105^N105</f>
        <v>0.3589499099027823</v>
      </c>
      <c r="AW105" s="17">
        <f>PERCENTILE($K$2:$K$165, 0.05)</f>
        <v>0.10209699944022725</v>
      </c>
      <c r="AX105" s="17">
        <f>PERCENTILE($K$2:$K$165, 0.95)</f>
        <v>0.97531004798855347</v>
      </c>
      <c r="AY105" s="17">
        <f>MIN(MAX(K105,AW105), AX105)</f>
        <v>0.41213178827445102</v>
      </c>
      <c r="AZ105" s="17">
        <f>AY105-$AY$166+1</f>
        <v>1.3100347888342236</v>
      </c>
      <c r="BA105" s="17">
        <f>PERCENTILE($L$2:$L$165, 0.02)</f>
        <v>-1.0926211824473815</v>
      </c>
      <c r="BB105" s="17">
        <f>PERCENTILE($L$2:$L$165, 0.98)</f>
        <v>1.870769289934499</v>
      </c>
      <c r="BC105" s="17">
        <f>MIN(MAX(L105,BA105), BB105)</f>
        <v>0.94103082879117295</v>
      </c>
      <c r="BD105" s="17">
        <f>BC105-$BC$166 + 1</f>
        <v>3.0336520112385545</v>
      </c>
      <c r="BE105" s="1">
        <v>0</v>
      </c>
      <c r="BF105" s="50">
        <v>0.4</v>
      </c>
      <c r="BG105" s="15">
        <v>1</v>
      </c>
      <c r="BH105" s="16">
        <v>1</v>
      </c>
      <c r="BI105" s="12">
        <f>(AZ105^4)*AV105*BE105</f>
        <v>0</v>
      </c>
      <c r="BJ105" s="12">
        <f>(BD105^4) *AT105*BF105</f>
        <v>26.402423465804532</v>
      </c>
      <c r="BK105" s="12">
        <f>(BD105^4)*AU105*BG105*BH105</f>
        <v>48.203845238047151</v>
      </c>
      <c r="BL105" s="12">
        <f>MIN(BI105, 0.05*BI$166)</f>
        <v>0</v>
      </c>
      <c r="BM105" s="12">
        <f>MIN(BJ105, 0.05*BJ$166)</f>
        <v>26.402423465804532</v>
      </c>
      <c r="BN105" s="12">
        <f>MIN(BK105, 0.05*BK$166)</f>
        <v>48.203845238047151</v>
      </c>
      <c r="BO105" s="9">
        <f>BL105/$BL$166</f>
        <v>0</v>
      </c>
      <c r="BP105" s="9">
        <f>BM105/$BM$166</f>
        <v>5.3336322421619299E-3</v>
      </c>
      <c r="BQ105" s="45">
        <f>BN105/$BN$166</f>
        <v>7.1304710040398477E-3</v>
      </c>
      <c r="BR105" s="85">
        <f>N105</f>
        <v>-0.92323186996821094</v>
      </c>
      <c r="BS105" s="55">
        <v>0</v>
      </c>
      <c r="BT105" s="10">
        <f>$D$172*BO105</f>
        <v>0</v>
      </c>
      <c r="BU105" s="14">
        <f>BT105-BS105</f>
        <v>0</v>
      </c>
      <c r="BV105" s="1">
        <f>IF(BU105&gt;1, 1, 0)</f>
        <v>0</v>
      </c>
      <c r="BW105" s="71">
        <f>IF(N105&lt;=0,P105, IF(N105&lt;=1,Q105, IF(N105&lt;=2,R105, IF(N105&lt;=3,S105, IF(N105&lt;=4,T105, IF(N105&lt;=5, U105, V105))))))</f>
        <v>26.3</v>
      </c>
      <c r="BX105" s="41">
        <f>IF(N105&lt;=0,AD105, IF(N105&lt;=1,AE105, IF(N105&lt;=2,AF105, IF(N105&lt;=3,AG105, IF(N105&lt;=4,AH105, IF(N105&lt;=5, AI105, AJ105))))))</f>
        <v>26.16</v>
      </c>
      <c r="BY105" s="70">
        <f>IF(N105&gt;=0,W105, IF(N105&gt;=-1,X105, IF(N105&gt;=-2,Y105, IF(N105&gt;=-3,Z105, IF(N105&gt;=-4,AA105, IF(N105&gt;=-5, AB105, AC105))))))</f>
        <v>27.69</v>
      </c>
      <c r="BZ105" s="69">
        <f>IF(N105&gt;=0,AK105, IF(N105&gt;=-1,AL105, IF(N105&gt;=-2,AM105, IF(N105&gt;=-3,AN105, IF(N105&gt;=-4,AO105, IF(N105&gt;=-5, AP105, AQ105))))))</f>
        <v>27.52</v>
      </c>
      <c r="CA105" s="54">
        <f>IF(C105&gt;0, IF(BU105 &gt;0, BW105, BY105), IF(BU105&gt;0, BX105, BZ105))</f>
        <v>27.69</v>
      </c>
      <c r="CB105" s="1">
        <f>BU105/CA105</f>
        <v>0</v>
      </c>
      <c r="CC105" s="42" t="e">
        <f>BS105/BT105</f>
        <v>#DIV/0!</v>
      </c>
      <c r="CD105" s="55">
        <v>0</v>
      </c>
      <c r="CE105" s="55">
        <v>0</v>
      </c>
      <c r="CF105" s="55">
        <v>0</v>
      </c>
      <c r="CG105" s="6">
        <f>SUM(CD105:CF105)</f>
        <v>0</v>
      </c>
      <c r="CH105" s="10">
        <f>BP105*$D$171</f>
        <v>677.42241228597402</v>
      </c>
      <c r="CI105" s="1">
        <f>CH105-CG105</f>
        <v>677.42241228597402</v>
      </c>
      <c r="CJ105" s="82">
        <f>IF(CI105&gt;1, 1, 0)</f>
        <v>1</v>
      </c>
      <c r="CK105" s="71">
        <f>IF(N105&lt;=0,Q105, IF(N105&lt;=1,R105, IF(N105&lt;=2,S105, IF(N105&lt;=3,T105, IF(N105&lt;=4,U105,V105)))))</f>
        <v>26.39</v>
      </c>
      <c r="CL105" s="41">
        <f>IF(N105&lt;=0,AE105, IF(N105&lt;=1,AF105, IF(N105&lt;=2,AG105, IF(N105&lt;=3,AH105, IF(N105&lt;=4,AI105,AJ105)))))</f>
        <v>26.18</v>
      </c>
      <c r="CM105" s="70">
        <f>IF(N105&gt;=0,X105, IF(N105&gt;=-1,Y105, IF(N105&gt;=-2,Z105, IF(N105&gt;=-3,AA105, IF(N105&gt;=-4,AB105, AC105)))))</f>
        <v>27.5</v>
      </c>
      <c r="CN105" s="69">
        <f>IF(N105&gt;=0,AL105, IF(N105&gt;=-1,AM105, IF(N105&gt;=-2,AN105, IF(N105&gt;=-3,AO105, IF(N105&gt;=-4,AP105, AQ105)))))</f>
        <v>27.48</v>
      </c>
      <c r="CO105" s="54">
        <f>IF(C105&gt;0, IF(CI105 &gt;0, CK105, CM105), IF(CI105&gt;0, CL105, CN105))</f>
        <v>26.39</v>
      </c>
      <c r="CP105" s="1">
        <f>CI105/CO105</f>
        <v>25.669663216596209</v>
      </c>
      <c r="CQ105" s="42">
        <f>CG105/CH105</f>
        <v>0</v>
      </c>
      <c r="CR105" s="11">
        <f>BS105+CG105+CT105</f>
        <v>0</v>
      </c>
      <c r="CS105" s="47">
        <f>BT105+CH105+CU105</f>
        <v>724.05885858152044</v>
      </c>
      <c r="CT105" s="55">
        <v>0</v>
      </c>
      <c r="CU105" s="10">
        <f>BQ105*$D$174</f>
        <v>46.636446295546392</v>
      </c>
      <c r="CV105" s="30">
        <f>CU105-CT105</f>
        <v>46.636446295546392</v>
      </c>
      <c r="CW105" s="82">
        <f>IF(CV105&gt;0, 1, 0)</f>
        <v>1</v>
      </c>
      <c r="CX105" s="71">
        <f>IF(N105&lt;=0,R105, IF(N105&lt;=1,S105, IF(N105&lt;=2,T105, IF(N105&lt;=3,U105, V105))))</f>
        <v>26.59</v>
      </c>
      <c r="CY105" s="41">
        <f>IF(N105&lt;=0,AF105, IF(N105&lt;=1,AG105, IF(N105&lt;=2,AH105, IF(N105&lt;=3,AI105, AJ105))))</f>
        <v>26.33</v>
      </c>
      <c r="CZ105" s="70">
        <f>IF(N105&gt;=0,Y105, IF(N105&gt;=-1,Z105, IF(N105&gt;=-2,AA105, IF(N105&gt;=-3,AB105,  AC105))))</f>
        <v>27.4</v>
      </c>
      <c r="DA105" s="69">
        <f>IF(N105&gt;=0,AM105, IF(N105&gt;=-1,AN105, IF(N105&gt;=-2,AO105, IF(N105&gt;=-3,AP105, AQ105))))</f>
        <v>27.34</v>
      </c>
      <c r="DB105" s="54">
        <f>IF(C105&gt;0, IF(CV105 &gt;0, CX105, CZ105), IF(CV105&gt;0, CY105, DA105))</f>
        <v>26.59</v>
      </c>
      <c r="DC105" s="43">
        <f>CV105/DB105</f>
        <v>1.7539092251051671</v>
      </c>
      <c r="DD105" s="44">
        <v>0</v>
      </c>
      <c r="DE105" s="10">
        <f>BQ105*$DD$169</f>
        <v>28.046452731494032</v>
      </c>
      <c r="DF105" s="30">
        <f>DE105-DD105</f>
        <v>28.046452731494032</v>
      </c>
      <c r="DG105" s="34">
        <f>DF105*(DF105&lt;&gt;0)</f>
        <v>28.046452731494032</v>
      </c>
      <c r="DH105" s="21">
        <f>DG105/$DG$166</f>
        <v>7.1304710040398433E-3</v>
      </c>
      <c r="DI105" s="79">
        <f>DH105 * $DF$166</f>
        <v>28.046452731494032</v>
      </c>
      <c r="DJ105" s="81">
        <f>DB105</f>
        <v>26.59</v>
      </c>
      <c r="DK105" s="43">
        <f>DI105/DJ105</f>
        <v>1.0547744539862367</v>
      </c>
      <c r="DL105" s="16">
        <f>O105</f>
        <v>0</v>
      </c>
      <c r="DM105" s="53">
        <f>CR105+CT105</f>
        <v>0</v>
      </c>
      <c r="DN105">
        <f>E105/$E$166</f>
        <v>3.0001807015373706E-3</v>
      </c>
      <c r="DO105">
        <f>MAX(0,K105)</f>
        <v>0.41213178827445102</v>
      </c>
      <c r="DP105">
        <f>DO105/$DO$166</f>
        <v>4.4235256071592285E-3</v>
      </c>
      <c r="DQ105">
        <f>DN105*DP105*BF105</f>
        <v>5.3085504637421989E-6</v>
      </c>
      <c r="DR105">
        <f>DQ105/$DQ$166</f>
        <v>1.4326825838197866E-3</v>
      </c>
      <c r="DS105" s="1">
        <f>$DS$168*DR105</f>
        <v>116.58346201052785</v>
      </c>
      <c r="DT105" s="55">
        <v>0</v>
      </c>
      <c r="DU105" s="1">
        <f>DS105-DT105</f>
        <v>116.58346201052785</v>
      </c>
      <c r="DV105">
        <f>DT105/DS105</f>
        <v>0</v>
      </c>
      <c r="DW105" s="86">
        <f>AR105</f>
        <v>26.93</v>
      </c>
    </row>
    <row r="106" spans="1:127" x14ac:dyDescent="0.2">
      <c r="A106" s="24" t="s">
        <v>128</v>
      </c>
      <c r="B106">
        <v>1</v>
      </c>
      <c r="C106">
        <v>1</v>
      </c>
      <c r="D106">
        <v>0.65880217785843898</v>
      </c>
      <c r="E106">
        <v>0.34119782214156003</v>
      </c>
      <c r="F106">
        <v>0.76690712353471502</v>
      </c>
      <c r="G106">
        <v>0.30993314231136498</v>
      </c>
      <c r="H106">
        <v>0.17526265520534801</v>
      </c>
      <c r="I106">
        <v>0.23306588222566399</v>
      </c>
      <c r="J106">
        <v>0.367105826643088</v>
      </c>
      <c r="K106">
        <v>0.98732406507827297</v>
      </c>
      <c r="L106">
        <v>-0.72972133200912503</v>
      </c>
      <c r="M106">
        <f>HARMEAN(D106,F106, I106)</f>
        <v>0.42179395379957629</v>
      </c>
      <c r="N106">
        <f>MAX(MIN(0.6*TAN(3*(1-M106) - 1.5), 5), -5)</f>
        <v>0.14341199369358137</v>
      </c>
      <c r="O106" s="73">
        <v>0</v>
      </c>
      <c r="P106">
        <v>327.37</v>
      </c>
      <c r="Q106">
        <v>331.98</v>
      </c>
      <c r="R106">
        <v>333.15</v>
      </c>
      <c r="S106">
        <v>333.9</v>
      </c>
      <c r="T106">
        <v>335.21</v>
      </c>
      <c r="U106">
        <v>337.21</v>
      </c>
      <c r="V106">
        <v>342.58</v>
      </c>
      <c r="W106">
        <v>347.68</v>
      </c>
      <c r="X106">
        <v>345.67</v>
      </c>
      <c r="Y106">
        <v>341.8</v>
      </c>
      <c r="Z106">
        <v>338.66</v>
      </c>
      <c r="AA106">
        <v>336.07</v>
      </c>
      <c r="AB106">
        <v>335.23</v>
      </c>
      <c r="AC106">
        <v>333.07</v>
      </c>
      <c r="AD106">
        <v>329.85</v>
      </c>
      <c r="AE106">
        <v>330.45</v>
      </c>
      <c r="AF106">
        <v>331.54</v>
      </c>
      <c r="AG106">
        <v>332.46</v>
      </c>
      <c r="AH106">
        <v>334.69</v>
      </c>
      <c r="AI106">
        <v>336.75</v>
      </c>
      <c r="AJ106">
        <v>339.67</v>
      </c>
      <c r="AK106">
        <v>346.22</v>
      </c>
      <c r="AL106">
        <v>342.95</v>
      </c>
      <c r="AM106">
        <v>341.47</v>
      </c>
      <c r="AN106">
        <v>339.65</v>
      </c>
      <c r="AO106">
        <v>339.11</v>
      </c>
      <c r="AP106">
        <v>337.48</v>
      </c>
      <c r="AQ106">
        <v>332.59</v>
      </c>
      <c r="AR106">
        <v>337.44</v>
      </c>
      <c r="AS106" s="77">
        <f>0.5 * (D106-MAX($D$3:$D$165))/(MIN($D$3:$D$165)-MAX($D$3:$D$165)) + 0.75</f>
        <v>0.92094552080567671</v>
      </c>
      <c r="AT106" s="17">
        <f>AZ106^N106</f>
        <v>1.0941888127426995</v>
      </c>
      <c r="AU106" s="17">
        <f>(AT106+AV106)/2</f>
        <v>1.069795906623874</v>
      </c>
      <c r="AV106" s="17">
        <f>BD106^N106</f>
        <v>1.0454030005050485</v>
      </c>
      <c r="AW106" s="17">
        <f>PERCENTILE($K$2:$K$165, 0.05)</f>
        <v>0.10209699944022725</v>
      </c>
      <c r="AX106" s="17">
        <f>PERCENTILE($K$2:$K$165, 0.95)</f>
        <v>0.97531004798855347</v>
      </c>
      <c r="AY106" s="17">
        <f>MIN(MAX(K106,AW106), AX106)</f>
        <v>0.97531004798855347</v>
      </c>
      <c r="AZ106" s="17">
        <f>AY106-$AY$166+1</f>
        <v>1.8732130485483263</v>
      </c>
      <c r="BA106" s="17">
        <f>PERCENTILE($L$2:$L$165, 0.02)</f>
        <v>-1.0926211824473815</v>
      </c>
      <c r="BB106" s="17">
        <f>PERCENTILE($L$2:$L$165, 0.98)</f>
        <v>1.870769289934499</v>
      </c>
      <c r="BC106" s="17">
        <f>MIN(MAX(L106,BA106), BB106)</f>
        <v>-0.72972133200912503</v>
      </c>
      <c r="BD106" s="17">
        <f>BC106-$BC$166 + 1</f>
        <v>1.3628998504382563</v>
      </c>
      <c r="BE106" s="1">
        <v>1</v>
      </c>
      <c r="BF106" s="15">
        <v>1</v>
      </c>
      <c r="BG106" s="15">
        <v>1</v>
      </c>
      <c r="BH106" s="16">
        <v>1</v>
      </c>
      <c r="BI106" s="12">
        <f>(AZ106^4)*AV106*BE106</f>
        <v>12.871597172747272</v>
      </c>
      <c r="BJ106" s="12">
        <f>(BD106^4) *AT106*BF106</f>
        <v>3.7752702491073253</v>
      </c>
      <c r="BK106" s="12">
        <f>(BD106^4)*AU106*BG106*BH106</f>
        <v>3.6911076149374171</v>
      </c>
      <c r="BL106" s="12">
        <f>MIN(BI106, 0.05*BI$166)</f>
        <v>12.871597172747272</v>
      </c>
      <c r="BM106" s="12">
        <f>MIN(BJ106, 0.05*BJ$166)</f>
        <v>3.7752702491073253</v>
      </c>
      <c r="BN106" s="12">
        <f>MIN(BK106, 0.05*BK$166)</f>
        <v>3.6911076149374171</v>
      </c>
      <c r="BO106" s="9">
        <f>BL106/$BL$166</f>
        <v>3.1490595873064901E-2</v>
      </c>
      <c r="BP106" s="9">
        <f>BM106/$BM$166</f>
        <v>7.6265359312916207E-4</v>
      </c>
      <c r="BQ106" s="45">
        <f>BN106/$BN$166</f>
        <v>5.4600075349026643E-4</v>
      </c>
      <c r="BR106" s="85">
        <f>N106</f>
        <v>0.14341199369358137</v>
      </c>
      <c r="BS106" s="55">
        <v>3712</v>
      </c>
      <c r="BT106" s="10">
        <f>$D$172*BO106</f>
        <v>2885.1899334577834</v>
      </c>
      <c r="BU106" s="14">
        <f>BT106-BS106</f>
        <v>-826.81006654221665</v>
      </c>
      <c r="BV106" s="1">
        <f>IF(BU106&gt;1, 1, 0)</f>
        <v>0</v>
      </c>
      <c r="BW106" s="71">
        <f>IF(N106&lt;=0,P106, IF(N106&lt;=1,Q106, IF(N106&lt;=2,R106, IF(N106&lt;=3,S106, IF(N106&lt;=4,T106, IF(N106&lt;=5, U106, V106))))))</f>
        <v>331.98</v>
      </c>
      <c r="BX106" s="41">
        <f>IF(N106&lt;=0,AD106, IF(N106&lt;=1,AE106, IF(N106&lt;=2,AF106, IF(N106&lt;=3,AG106, IF(N106&lt;=4,AH106, IF(N106&lt;=5, AI106, AJ106))))))</f>
        <v>330.45</v>
      </c>
      <c r="BY106" s="70">
        <f>IF(N106&gt;=0,W106, IF(N106&gt;=-1,X106, IF(N106&gt;=-2,Y106, IF(N106&gt;=-3,Z106, IF(N106&gt;=-4,AA106, IF(N106&gt;=-5, AB106, AC106))))))</f>
        <v>347.68</v>
      </c>
      <c r="BZ106" s="69">
        <f>IF(N106&gt;=0,AK106, IF(N106&gt;=-1,AL106, IF(N106&gt;=-2,AM106, IF(N106&gt;=-3,AN106, IF(N106&gt;=-4,AO106, IF(N106&gt;=-5, AP106, AQ106))))))</f>
        <v>346.22</v>
      </c>
      <c r="CA106" s="54">
        <f>IF(C106&gt;0, IF(BU106 &gt;0, BW106, BY106), IF(BU106&gt;0, BX106, BZ106))</f>
        <v>347.68</v>
      </c>
      <c r="CB106" s="1">
        <f>BU106/CA106</f>
        <v>-2.3780777339571348</v>
      </c>
      <c r="CC106" s="42">
        <f>BS106/BT106</f>
        <v>1.2865704115192578</v>
      </c>
      <c r="CD106" s="55">
        <v>0</v>
      </c>
      <c r="CE106" s="55">
        <v>675</v>
      </c>
      <c r="CF106" s="55">
        <v>0</v>
      </c>
      <c r="CG106" s="6">
        <f>SUM(CD106:CF106)</f>
        <v>675</v>
      </c>
      <c r="CH106" s="10">
        <f>BP106*$D$171</f>
        <v>96.864315599440133</v>
      </c>
      <c r="CI106" s="1">
        <f>CH106-CG106</f>
        <v>-578.13568440055985</v>
      </c>
      <c r="CJ106" s="82">
        <f>IF(CI106&gt;1, 1, 0)</f>
        <v>0</v>
      </c>
      <c r="CK106" s="71">
        <f>IF(N106&lt;=0,Q106, IF(N106&lt;=1,R106, IF(N106&lt;=2,S106, IF(N106&lt;=3,T106, IF(N106&lt;=4,U106,V106)))))</f>
        <v>333.15</v>
      </c>
      <c r="CL106" s="41">
        <f>IF(N106&lt;=0,AE106, IF(N106&lt;=1,AF106, IF(N106&lt;=2,AG106, IF(N106&lt;=3,AH106, IF(N106&lt;=4,AI106,AJ106)))))</f>
        <v>331.54</v>
      </c>
      <c r="CM106" s="70">
        <f>IF(N106&gt;=0,X106, IF(N106&gt;=-1,Y106, IF(N106&gt;=-2,Z106, IF(N106&gt;=-3,AA106, IF(N106&gt;=-4,AB106, AC106)))))</f>
        <v>345.67</v>
      </c>
      <c r="CN106" s="69">
        <f>IF(N106&gt;=0,AL106, IF(N106&gt;=-1,AM106, IF(N106&gt;=-2,AN106, IF(N106&gt;=-3,AO106, IF(N106&gt;=-4,AP106, AQ106)))))</f>
        <v>342.95</v>
      </c>
      <c r="CO106" s="54">
        <f>IF(C106&gt;0, IF(CI106 &gt;0, CK106, CM106), IF(CI106&gt;0, CL106, CN106))</f>
        <v>345.67</v>
      </c>
      <c r="CP106" s="1">
        <f>CI106/CO106</f>
        <v>-1.6725075488198566</v>
      </c>
      <c r="CQ106" s="42">
        <f>CG106/CH106</f>
        <v>6.9685104965930451</v>
      </c>
      <c r="CR106" s="11">
        <f>BS106+CG106+CT106</f>
        <v>4387</v>
      </c>
      <c r="CS106" s="47">
        <f>BT106+CH106+CU106</f>
        <v>2985.6253364093841</v>
      </c>
      <c r="CT106" s="55">
        <v>0</v>
      </c>
      <c r="CU106" s="10">
        <f>BQ106*$D$174</f>
        <v>3.5710873521608919</v>
      </c>
      <c r="CV106" s="30">
        <f>CU106-CT106</f>
        <v>3.5710873521608919</v>
      </c>
      <c r="CW106" s="82">
        <f>IF(CV106&gt;0, 1, 0)</f>
        <v>1</v>
      </c>
      <c r="CX106" s="71">
        <f>IF(N106&lt;=0,R106, IF(N106&lt;=1,S106, IF(N106&lt;=2,T106, IF(N106&lt;=3,U106, V106))))</f>
        <v>333.9</v>
      </c>
      <c r="CY106" s="41">
        <f>IF(N106&lt;=0,AF106, IF(N106&lt;=1,AG106, IF(N106&lt;=2,AH106, IF(N106&lt;=3,AI106, AJ106))))</f>
        <v>332.46</v>
      </c>
      <c r="CZ106" s="70">
        <f>IF(N106&gt;=0,Y106, IF(N106&gt;=-1,Z106, IF(N106&gt;=-2,AA106, IF(N106&gt;=-3,AB106,  AC106))))</f>
        <v>341.8</v>
      </c>
      <c r="DA106" s="69">
        <f>IF(N106&gt;=0,AM106, IF(N106&gt;=-1,AN106, IF(N106&gt;=-2,AO106, IF(N106&gt;=-3,AP106, AQ106))))</f>
        <v>341.47</v>
      </c>
      <c r="DB106" s="54">
        <f>IF(C106&gt;0, IF(CV106 &gt;0, CX106, CZ106), IF(CV106&gt;0, CY106, DA106))</f>
        <v>333.9</v>
      </c>
      <c r="DC106" s="43">
        <f>CV106/DB106</f>
        <v>1.0695080419769069E-2</v>
      </c>
      <c r="DD106" s="44">
        <v>0</v>
      </c>
      <c r="DE106" s="10">
        <f>BQ106*$DD$169</f>
        <v>2.1475978677213488</v>
      </c>
      <c r="DF106" s="30">
        <f>DE106-DD106</f>
        <v>2.1475978677213488</v>
      </c>
      <c r="DG106" s="34">
        <f>DF106*(DF106&lt;&gt;0)</f>
        <v>2.1475978677213488</v>
      </c>
      <c r="DH106" s="21">
        <f>DG106/$DG$166</f>
        <v>5.460007534902661E-4</v>
      </c>
      <c r="DI106" s="79">
        <f>DH106 * $DF$166</f>
        <v>2.1475978677213488</v>
      </c>
      <c r="DJ106" s="81">
        <f>DB106</f>
        <v>333.9</v>
      </c>
      <c r="DK106" s="43">
        <f>DI106/DJ106</f>
        <v>6.4318594421124559E-3</v>
      </c>
      <c r="DL106" s="16">
        <f>O106</f>
        <v>0</v>
      </c>
      <c r="DM106" s="53">
        <f>CR106+CT106</f>
        <v>4387</v>
      </c>
      <c r="DN106">
        <f>E106/$E$166</f>
        <v>6.3264414045763372E-3</v>
      </c>
      <c r="DO106">
        <f>MAX(0,K106)</f>
        <v>0.98732406507827297</v>
      </c>
      <c r="DP106">
        <f>DO106/$DO$166</f>
        <v>1.0597224986512969E-2</v>
      </c>
      <c r="DQ106">
        <f>DN106*DP106*BF106</f>
        <v>6.7042722928286569E-5</v>
      </c>
      <c r="DR106">
        <f>DQ106/$DQ$166</f>
        <v>1.8093628791370987E-2</v>
      </c>
      <c r="DS106" s="1">
        <f>$DS$168*DR106</f>
        <v>1472.3553623492155</v>
      </c>
      <c r="DT106" s="55">
        <v>2362</v>
      </c>
      <c r="DU106" s="1">
        <f>DS106-DT106</f>
        <v>-889.64463765078449</v>
      </c>
      <c r="DV106">
        <f>DT106/DS106</f>
        <v>1.6042322800599664</v>
      </c>
      <c r="DW106" s="86">
        <f>AR106</f>
        <v>337.44</v>
      </c>
    </row>
    <row r="107" spans="1:127" x14ac:dyDescent="0.2">
      <c r="A107" s="24" t="s">
        <v>177</v>
      </c>
      <c r="B107">
        <v>1</v>
      </c>
      <c r="C107">
        <v>1</v>
      </c>
      <c r="D107">
        <v>0.88022813688212898</v>
      </c>
      <c r="E107">
        <v>0.11977186311787</v>
      </c>
      <c r="F107">
        <v>0.69546742209631696</v>
      </c>
      <c r="G107">
        <v>0.93129388164493399</v>
      </c>
      <c r="H107">
        <v>0.36258776328986903</v>
      </c>
      <c r="I107">
        <v>0.58109875710689396</v>
      </c>
      <c r="J107">
        <v>0.392478729889433</v>
      </c>
      <c r="K107">
        <v>0.73798935110615904</v>
      </c>
      <c r="L107">
        <v>0.614974110857335</v>
      </c>
      <c r="M107">
        <f>HARMEAN(D107,F107, I107)</f>
        <v>0.69851444346230862</v>
      </c>
      <c r="N107">
        <f>MAX(MIN(0.6*TAN(3*(1-M107) - 1.5), 5), -5)</f>
        <v>-0.40656844164351696</v>
      </c>
      <c r="O107" s="73">
        <v>0</v>
      </c>
      <c r="P107">
        <v>2.57</v>
      </c>
      <c r="Q107">
        <v>2.6</v>
      </c>
      <c r="R107">
        <v>2.61</v>
      </c>
      <c r="S107">
        <v>2.62</v>
      </c>
      <c r="T107">
        <v>2.63</v>
      </c>
      <c r="U107">
        <v>2.66</v>
      </c>
      <c r="V107">
        <v>2.69</v>
      </c>
      <c r="W107">
        <v>2.76</v>
      </c>
      <c r="X107">
        <v>2.72</v>
      </c>
      <c r="Y107">
        <v>2.71</v>
      </c>
      <c r="Z107">
        <v>2.7</v>
      </c>
      <c r="AA107">
        <v>2.69</v>
      </c>
      <c r="AB107">
        <v>2.68</v>
      </c>
      <c r="AC107">
        <v>2.66</v>
      </c>
      <c r="AD107">
        <v>2.54</v>
      </c>
      <c r="AE107">
        <v>2.5499999999999998</v>
      </c>
      <c r="AF107">
        <v>2.57</v>
      </c>
      <c r="AG107">
        <v>2.58</v>
      </c>
      <c r="AH107">
        <v>2.61</v>
      </c>
      <c r="AI107">
        <v>2.64</v>
      </c>
      <c r="AJ107">
        <v>2.67</v>
      </c>
      <c r="AK107">
        <v>2.87</v>
      </c>
      <c r="AL107">
        <v>2.81</v>
      </c>
      <c r="AM107">
        <v>2.74</v>
      </c>
      <c r="AN107">
        <v>2.7</v>
      </c>
      <c r="AO107">
        <v>2.67</v>
      </c>
      <c r="AP107">
        <v>2.63</v>
      </c>
      <c r="AQ107">
        <v>2.59</v>
      </c>
      <c r="AR107">
        <v>2.66</v>
      </c>
      <c r="AS107" s="77">
        <f>0.5 * (D107-MAX($D$3:$D$165))/(MIN($D$3:$D$165)-MAX($D$3:$D$165)) + 0.75</f>
        <v>0.80987754977635884</v>
      </c>
      <c r="AT107" s="17">
        <f>AZ107^N107</f>
        <v>0.81864210117487646</v>
      </c>
      <c r="AU107" s="17">
        <f>(AT107+AV107)/2</f>
        <v>0.7428204859967058</v>
      </c>
      <c r="AV107" s="17">
        <f>BD107^N107</f>
        <v>0.66699887081853526</v>
      </c>
      <c r="AW107" s="17">
        <f>PERCENTILE($K$2:$K$165, 0.05)</f>
        <v>0.10209699944022725</v>
      </c>
      <c r="AX107" s="17">
        <f>PERCENTILE($K$2:$K$165, 0.95)</f>
        <v>0.97531004798855347</v>
      </c>
      <c r="AY107" s="17">
        <f>MIN(MAX(K107,AW107), AX107)</f>
        <v>0.73798935110615904</v>
      </c>
      <c r="AZ107" s="17">
        <f>AY107-$AY$166+1</f>
        <v>1.6358923516659318</v>
      </c>
      <c r="BA107" s="17">
        <f>PERCENTILE($L$2:$L$165, 0.02)</f>
        <v>-1.0926211824473815</v>
      </c>
      <c r="BB107" s="17">
        <f>PERCENTILE($L$2:$L$165, 0.98)</f>
        <v>1.870769289934499</v>
      </c>
      <c r="BC107" s="17">
        <f>MIN(MAX(L107,BA107), BB107)</f>
        <v>0.614974110857335</v>
      </c>
      <c r="BD107" s="17">
        <f>BC107-$BC$166 + 1</f>
        <v>2.7075952933047165</v>
      </c>
      <c r="BE107" s="1">
        <v>0</v>
      </c>
      <c r="BF107" s="49">
        <v>0</v>
      </c>
      <c r="BG107" s="49">
        <v>0</v>
      </c>
      <c r="BH107" s="16">
        <v>1</v>
      </c>
      <c r="BI107" s="12">
        <f>(AZ107^4)*AV107*BE107</f>
        <v>0</v>
      </c>
      <c r="BJ107" s="12">
        <f>(BD107^4) *AT107*BF107</f>
        <v>0</v>
      </c>
      <c r="BK107" s="12">
        <f>(BD107^4)*AU107*BG107*BH107</f>
        <v>0</v>
      </c>
      <c r="BL107" s="12">
        <f>MIN(BI107, 0.05*BI$166)</f>
        <v>0</v>
      </c>
      <c r="BM107" s="12">
        <f>MIN(BJ107, 0.05*BJ$166)</f>
        <v>0</v>
      </c>
      <c r="BN107" s="12">
        <f>MIN(BK107, 0.05*BK$166)</f>
        <v>0</v>
      </c>
      <c r="BO107" s="9">
        <f>BL107/$BL$166</f>
        <v>0</v>
      </c>
      <c r="BP107" s="9">
        <f>BM107/$BM$166</f>
        <v>0</v>
      </c>
      <c r="BQ107" s="45">
        <f>BN107/$BN$166</f>
        <v>0</v>
      </c>
      <c r="BR107" s="85">
        <f>N107</f>
        <v>-0.40656844164351696</v>
      </c>
      <c r="BS107" s="55">
        <v>0</v>
      </c>
      <c r="BT107" s="10">
        <f>$D$172*BO107</f>
        <v>0</v>
      </c>
      <c r="BU107" s="14">
        <f>BT107-BS107</f>
        <v>0</v>
      </c>
      <c r="BV107" s="1">
        <f>IF(BU107&gt;1, 1, 0)</f>
        <v>0</v>
      </c>
      <c r="BW107" s="71">
        <f>IF(N107&lt;=0,P107, IF(N107&lt;=1,Q107, IF(N107&lt;=2,R107, IF(N107&lt;=3,S107, IF(N107&lt;=4,T107, IF(N107&lt;=5, U107, V107))))))</f>
        <v>2.57</v>
      </c>
      <c r="BX107" s="41">
        <f>IF(N107&lt;=0,AD107, IF(N107&lt;=1,AE107, IF(N107&lt;=2,AF107, IF(N107&lt;=3,AG107, IF(N107&lt;=4,AH107, IF(N107&lt;=5, AI107, AJ107))))))</f>
        <v>2.54</v>
      </c>
      <c r="BY107" s="70">
        <f>IF(N107&gt;=0,W107, IF(N107&gt;=-1,X107, IF(N107&gt;=-2,Y107, IF(N107&gt;=-3,Z107, IF(N107&gt;=-4,AA107, IF(N107&gt;=-5, AB107, AC107))))))</f>
        <v>2.72</v>
      </c>
      <c r="BZ107" s="69">
        <f>IF(N107&gt;=0,AK107, IF(N107&gt;=-1,AL107, IF(N107&gt;=-2,AM107, IF(N107&gt;=-3,AN107, IF(N107&gt;=-4,AO107, IF(N107&gt;=-5, AP107, AQ107))))))</f>
        <v>2.81</v>
      </c>
      <c r="CA107" s="54">
        <f>IF(C107&gt;0, IF(BU107 &gt;0, BW107, BY107), IF(BU107&gt;0, BX107, BZ107))</f>
        <v>2.72</v>
      </c>
      <c r="CB107" s="1">
        <f>BU107/CA107</f>
        <v>0</v>
      </c>
      <c r="CC107" s="42" t="e">
        <f>BS107/BT107</f>
        <v>#DIV/0!</v>
      </c>
      <c r="CD107" s="55">
        <v>0</v>
      </c>
      <c r="CE107" s="55">
        <v>1381</v>
      </c>
      <c r="CF107" s="55">
        <v>0</v>
      </c>
      <c r="CG107" s="6">
        <f>SUM(CD107:CF107)</f>
        <v>1381</v>
      </c>
      <c r="CH107" s="10">
        <f>BP107*$D$171</f>
        <v>0</v>
      </c>
      <c r="CI107" s="1">
        <f>CH107-CG107</f>
        <v>-1381</v>
      </c>
      <c r="CJ107" s="82">
        <f>IF(CI107&gt;1, 1, 0)</f>
        <v>0</v>
      </c>
      <c r="CK107" s="71">
        <f>IF(N107&lt;=0,Q107, IF(N107&lt;=1,R107, IF(N107&lt;=2,S107, IF(N107&lt;=3,T107, IF(N107&lt;=4,U107,V107)))))</f>
        <v>2.6</v>
      </c>
      <c r="CL107" s="41">
        <f>IF(N107&lt;=0,AE107, IF(N107&lt;=1,AF107, IF(N107&lt;=2,AG107, IF(N107&lt;=3,AH107, IF(N107&lt;=4,AI107,AJ107)))))</f>
        <v>2.5499999999999998</v>
      </c>
      <c r="CM107" s="70">
        <f>IF(N107&gt;=0,X107, IF(N107&gt;=-1,Y107, IF(N107&gt;=-2,Z107, IF(N107&gt;=-3,AA107, IF(N107&gt;=-4,AB107, AC107)))))</f>
        <v>2.71</v>
      </c>
      <c r="CN107" s="69">
        <f>IF(N107&gt;=0,AL107, IF(N107&gt;=-1,AM107, IF(N107&gt;=-2,AN107, IF(N107&gt;=-3,AO107, IF(N107&gt;=-4,AP107, AQ107)))))</f>
        <v>2.74</v>
      </c>
      <c r="CO107" s="54">
        <f>IF(C107&gt;0, IF(CI107 &gt;0, CK107, CM107), IF(CI107&gt;0, CL107, CN107))</f>
        <v>2.71</v>
      </c>
      <c r="CP107" s="1">
        <f>CI107/CO107</f>
        <v>-509.59409594095939</v>
      </c>
      <c r="CQ107" s="42" t="e">
        <f>CG107/CH107</f>
        <v>#DIV/0!</v>
      </c>
      <c r="CR107" s="11">
        <f>BS107+CG107+CT107</f>
        <v>1381</v>
      </c>
      <c r="CS107" s="47">
        <f>BT107+CH107+CU107</f>
        <v>0</v>
      </c>
      <c r="CT107" s="55">
        <v>0</v>
      </c>
      <c r="CU107" s="10">
        <f>BQ107*$D$174</f>
        <v>0</v>
      </c>
      <c r="CV107" s="30">
        <f>CU107-CT107</f>
        <v>0</v>
      </c>
      <c r="CW107" s="82">
        <f>IF(CV107&gt;0, 1, 0)</f>
        <v>0</v>
      </c>
      <c r="CX107" s="71">
        <f>IF(N107&lt;=0,R107, IF(N107&lt;=1,S107, IF(N107&lt;=2,T107, IF(N107&lt;=3,U107, V107))))</f>
        <v>2.61</v>
      </c>
      <c r="CY107" s="41">
        <f>IF(N107&lt;=0,AF107, IF(N107&lt;=1,AG107, IF(N107&lt;=2,AH107, IF(N107&lt;=3,AI107, AJ107))))</f>
        <v>2.57</v>
      </c>
      <c r="CZ107" s="70">
        <f>IF(N107&gt;=0,Y107, IF(N107&gt;=-1,Z107, IF(N107&gt;=-2,AA107, IF(N107&gt;=-3,AB107,  AC107))))</f>
        <v>2.7</v>
      </c>
      <c r="DA107" s="69">
        <f>IF(N107&gt;=0,AM107, IF(N107&gt;=-1,AN107, IF(N107&gt;=-2,AO107, IF(N107&gt;=-3,AP107, AQ107))))</f>
        <v>2.7</v>
      </c>
      <c r="DB107" s="54">
        <f>IF(C107&gt;0, IF(CV107 &gt;0, CX107, CZ107), IF(CV107&gt;0, CY107, DA107))</f>
        <v>2.7</v>
      </c>
      <c r="DC107" s="43">
        <f>CV107/DB107</f>
        <v>0</v>
      </c>
      <c r="DD107" s="44">
        <v>0</v>
      </c>
      <c r="DE107" s="10">
        <f>BQ107*$DD$169</f>
        <v>0</v>
      </c>
      <c r="DF107" s="30">
        <f>DE107-DD107</f>
        <v>0</v>
      </c>
      <c r="DG107" s="34">
        <f>DF107*(DF107&lt;&gt;0)</f>
        <v>0</v>
      </c>
      <c r="DH107" s="21">
        <f>DG107/$DG$166</f>
        <v>0</v>
      </c>
      <c r="DI107" s="79">
        <f>DH107 * $DF$166</f>
        <v>0</v>
      </c>
      <c r="DJ107" s="81">
        <f>DB107</f>
        <v>2.7</v>
      </c>
      <c r="DK107" s="43">
        <f>DI107/DJ107</f>
        <v>0</v>
      </c>
      <c r="DL107" s="16">
        <f>O107</f>
        <v>0</v>
      </c>
      <c r="DM107" s="53">
        <f>CR107+CT107</f>
        <v>1381</v>
      </c>
      <c r="DN107">
        <f>E107/$E$166</f>
        <v>2.220792820939422E-3</v>
      </c>
      <c r="DO107">
        <f>MAX(0,K107)</f>
        <v>0.73798935110615904</v>
      </c>
      <c r="DP107">
        <f>DO107/$DO$166</f>
        <v>7.9210458530681888E-3</v>
      </c>
      <c r="DQ107">
        <f>DN107*DP107*BF107</f>
        <v>0</v>
      </c>
      <c r="DR107">
        <f>DQ107/$DQ$166</f>
        <v>0</v>
      </c>
      <c r="DS107" s="1">
        <f>$DS$168*DR107</f>
        <v>0</v>
      </c>
      <c r="DT107" s="55">
        <v>0</v>
      </c>
      <c r="DU107" s="1">
        <f>DS107-DT107</f>
        <v>0</v>
      </c>
      <c r="DV107" t="e">
        <f>DT107/DS107</f>
        <v>#DIV/0!</v>
      </c>
      <c r="DW107" s="86">
        <f>AR107</f>
        <v>2.66</v>
      </c>
    </row>
    <row r="108" spans="1:127" x14ac:dyDescent="0.2">
      <c r="A108" s="24" t="s">
        <v>129</v>
      </c>
      <c r="B108">
        <v>1</v>
      </c>
      <c r="C108">
        <v>1</v>
      </c>
      <c r="D108">
        <v>0.69141039236479296</v>
      </c>
      <c r="E108">
        <v>0.30858960763520599</v>
      </c>
      <c r="F108">
        <v>0.65203761755485801</v>
      </c>
      <c r="G108">
        <v>0.80912364945978299</v>
      </c>
      <c r="H108">
        <v>0.54261704681872702</v>
      </c>
      <c r="I108">
        <v>0.66260416930552002</v>
      </c>
      <c r="J108">
        <v>0.35976115381407198</v>
      </c>
      <c r="K108">
        <v>0.39520886559648399</v>
      </c>
      <c r="L108">
        <v>1.4919288462660101</v>
      </c>
      <c r="M108">
        <f>HARMEAN(D108,F108, I108)</f>
        <v>0.66827505238981677</v>
      </c>
      <c r="N108">
        <f>MAX(MIN(0.6*TAN(3*(1-M108) - 1.5), 5), -5)</f>
        <v>-0.33155058326305914</v>
      </c>
      <c r="O108" s="73">
        <v>0</v>
      </c>
      <c r="P108">
        <v>26.5</v>
      </c>
      <c r="Q108">
        <v>26.7</v>
      </c>
      <c r="R108">
        <v>26.85</v>
      </c>
      <c r="S108">
        <v>26.97</v>
      </c>
      <c r="T108">
        <v>27.09</v>
      </c>
      <c r="U108">
        <v>27.15</v>
      </c>
      <c r="V108">
        <v>27.88</v>
      </c>
      <c r="W108">
        <v>28.32</v>
      </c>
      <c r="X108">
        <v>28.14</v>
      </c>
      <c r="Y108">
        <v>27.9</v>
      </c>
      <c r="Z108">
        <v>27.79</v>
      </c>
      <c r="AA108">
        <v>27.46</v>
      </c>
      <c r="AB108">
        <v>27.35</v>
      </c>
      <c r="AC108">
        <v>27.05</v>
      </c>
      <c r="AD108">
        <v>26.73</v>
      </c>
      <c r="AE108">
        <v>26.85</v>
      </c>
      <c r="AF108">
        <v>27.01</v>
      </c>
      <c r="AG108">
        <v>27.15</v>
      </c>
      <c r="AH108">
        <v>27.23</v>
      </c>
      <c r="AI108">
        <v>27.38</v>
      </c>
      <c r="AJ108">
        <v>28.82</v>
      </c>
      <c r="AK108">
        <v>28.56</v>
      </c>
      <c r="AL108">
        <v>28.33</v>
      </c>
      <c r="AM108">
        <v>28.08</v>
      </c>
      <c r="AN108">
        <v>28.02</v>
      </c>
      <c r="AO108">
        <v>27.73</v>
      </c>
      <c r="AP108">
        <v>27.61</v>
      </c>
      <c r="AQ108">
        <v>27.27</v>
      </c>
      <c r="AR108">
        <v>27.48</v>
      </c>
      <c r="AS108" s="77">
        <f>0.5 * (D108-MAX($D$3:$D$165))/(MIN($D$3:$D$165)-MAX($D$3:$D$165)) + 0.75</f>
        <v>0.90458913585389233</v>
      </c>
      <c r="AT108" s="17">
        <f>AZ108^N108</f>
        <v>0.91830508024375168</v>
      </c>
      <c r="AU108" s="17">
        <f>(AT108+AV108)/2</f>
        <v>0.78660395706155528</v>
      </c>
      <c r="AV108" s="17">
        <f>BD108^N108</f>
        <v>0.65490283387935877</v>
      </c>
      <c r="AW108" s="17">
        <f>PERCENTILE($K$2:$K$165, 0.05)</f>
        <v>0.10209699944022725</v>
      </c>
      <c r="AX108" s="17">
        <f>PERCENTILE($K$2:$K$165, 0.95)</f>
        <v>0.97531004798855347</v>
      </c>
      <c r="AY108" s="17">
        <f>MIN(MAX(K108,AW108), AX108)</f>
        <v>0.39520886559648399</v>
      </c>
      <c r="AZ108" s="17">
        <f>AY108-$AY$166+1</f>
        <v>1.2931118661562566</v>
      </c>
      <c r="BA108" s="17">
        <f>PERCENTILE($L$2:$L$165, 0.02)</f>
        <v>-1.0926211824473815</v>
      </c>
      <c r="BB108" s="17">
        <f>PERCENTILE($L$2:$L$165, 0.98)</f>
        <v>1.870769289934499</v>
      </c>
      <c r="BC108" s="17">
        <f>MIN(MAX(L108,BA108), BB108)</f>
        <v>1.4919288462660101</v>
      </c>
      <c r="BD108" s="17">
        <f>BC108-$BC$166 + 1</f>
        <v>3.5845500287133918</v>
      </c>
      <c r="BE108" s="1">
        <v>1</v>
      </c>
      <c r="BF108" s="15">
        <v>1</v>
      </c>
      <c r="BG108" s="15">
        <v>1</v>
      </c>
      <c r="BH108" s="16">
        <v>1</v>
      </c>
      <c r="BI108" s="12">
        <f>(AZ108^4)*AV108*BE108</f>
        <v>1.8311387692759586</v>
      </c>
      <c r="BJ108" s="12">
        <f>(BD108^4) *AT108*BF108</f>
        <v>151.60920532885737</v>
      </c>
      <c r="BK108" s="12">
        <f>(BD108^4)*AU108*BG108*BH108</f>
        <v>129.86577489801323</v>
      </c>
      <c r="BL108" s="12">
        <f>MIN(BI108, 0.05*BI$166)</f>
        <v>1.8311387692759586</v>
      </c>
      <c r="BM108" s="12">
        <f>MIN(BJ108, 0.05*BJ$166)</f>
        <v>151.60920532885737</v>
      </c>
      <c r="BN108" s="12">
        <f>MIN(BK108, 0.05*BK$166)</f>
        <v>129.86577489801323</v>
      </c>
      <c r="BO108" s="9">
        <f>BL108/$BL$166</f>
        <v>4.4799142015460626E-3</v>
      </c>
      <c r="BP108" s="9">
        <f>BM108/$BM$166</f>
        <v>3.0627027355948876E-2</v>
      </c>
      <c r="BQ108" s="45">
        <f>BN108/$BN$166</f>
        <v>1.9210171673121151E-2</v>
      </c>
      <c r="BR108" s="85">
        <f>N108</f>
        <v>-0.33155058326305914</v>
      </c>
      <c r="BS108" s="55">
        <v>962</v>
      </c>
      <c r="BT108" s="10">
        <f>$D$172*BO108</f>
        <v>410.45280340696411</v>
      </c>
      <c r="BU108" s="14">
        <f>BT108-BS108</f>
        <v>-551.54719659303589</v>
      </c>
      <c r="BV108" s="1">
        <f>IF(BU108&gt;1, 1, 0)</f>
        <v>0</v>
      </c>
      <c r="BW108" s="71">
        <f>IF(N108&lt;=0,P108, IF(N108&lt;=1,Q108, IF(N108&lt;=2,R108, IF(N108&lt;=3,S108, IF(N108&lt;=4,T108, IF(N108&lt;=5, U108, V108))))))</f>
        <v>26.5</v>
      </c>
      <c r="BX108" s="41">
        <f>IF(N108&lt;=0,AD108, IF(N108&lt;=1,AE108, IF(N108&lt;=2,AF108, IF(N108&lt;=3,AG108, IF(N108&lt;=4,AH108, IF(N108&lt;=5, AI108, AJ108))))))</f>
        <v>26.73</v>
      </c>
      <c r="BY108" s="70">
        <f>IF(N108&gt;=0,W108, IF(N108&gt;=-1,X108, IF(N108&gt;=-2,Y108, IF(N108&gt;=-3,Z108, IF(N108&gt;=-4,AA108, IF(N108&gt;=-5, AB108, AC108))))))</f>
        <v>28.14</v>
      </c>
      <c r="BZ108" s="69">
        <f>IF(N108&gt;=0,AK108, IF(N108&gt;=-1,AL108, IF(N108&gt;=-2,AM108, IF(N108&gt;=-3,AN108, IF(N108&gt;=-4,AO108, IF(N108&gt;=-5, AP108, AQ108))))))</f>
        <v>28.33</v>
      </c>
      <c r="CA108" s="54">
        <f>IF(C108&gt;0, IF(BU108 &gt;0, BW108, BY108), IF(BU108&gt;0, BX108, BZ108))</f>
        <v>28.14</v>
      </c>
      <c r="CB108" s="1">
        <f>BU108/CA108</f>
        <v>-19.600113596056712</v>
      </c>
      <c r="CC108" s="42">
        <f>BS108/BT108</f>
        <v>2.3437530259628332</v>
      </c>
      <c r="CD108" s="55">
        <v>797</v>
      </c>
      <c r="CE108" s="55">
        <v>3902</v>
      </c>
      <c r="CF108" s="55">
        <v>0</v>
      </c>
      <c r="CG108" s="6">
        <f>SUM(CD108:CF108)</f>
        <v>4699</v>
      </c>
      <c r="CH108" s="10">
        <f>BP108*$D$171</f>
        <v>3889.9260036356868</v>
      </c>
      <c r="CI108" s="1">
        <f>CH108-CG108</f>
        <v>-809.07399636431319</v>
      </c>
      <c r="CJ108" s="82">
        <f>IF(CI108&gt;1, 1, 0)</f>
        <v>0</v>
      </c>
      <c r="CK108" s="71">
        <f>IF(N108&lt;=0,Q108, IF(N108&lt;=1,R108, IF(N108&lt;=2,S108, IF(N108&lt;=3,T108, IF(N108&lt;=4,U108,V108)))))</f>
        <v>26.7</v>
      </c>
      <c r="CL108" s="41">
        <f>IF(N108&lt;=0,AE108, IF(N108&lt;=1,AF108, IF(N108&lt;=2,AG108, IF(N108&lt;=3,AH108, IF(N108&lt;=4,AI108,AJ108)))))</f>
        <v>26.85</v>
      </c>
      <c r="CM108" s="70">
        <f>IF(N108&gt;=0,X108, IF(N108&gt;=-1,Y108, IF(N108&gt;=-2,Z108, IF(N108&gt;=-3,AA108, IF(N108&gt;=-4,AB108, AC108)))))</f>
        <v>27.9</v>
      </c>
      <c r="CN108" s="69">
        <f>IF(N108&gt;=0,AL108, IF(N108&gt;=-1,AM108, IF(N108&gt;=-2,AN108, IF(N108&gt;=-3,AO108, IF(N108&gt;=-4,AP108, AQ108)))))</f>
        <v>28.08</v>
      </c>
      <c r="CO108" s="54">
        <f>IF(C108&gt;0, IF(CI108 &gt;0, CK108, CM108), IF(CI108&gt;0, CL108, CN108))</f>
        <v>27.9</v>
      </c>
      <c r="CP108" s="1">
        <f>CI108/CO108</f>
        <v>-28.999067970047069</v>
      </c>
      <c r="CQ108" s="42">
        <f>CG108/CH108</f>
        <v>1.2079921303408134</v>
      </c>
      <c r="CR108" s="11">
        <f>BS108+CG108+CT108</f>
        <v>5771</v>
      </c>
      <c r="CS108" s="47">
        <f>BT108+CH108+CU108</f>
        <v>4426.0218591010862</v>
      </c>
      <c r="CT108" s="55">
        <v>110</v>
      </c>
      <c r="CU108" s="10">
        <f>BQ108*$D$174</f>
        <v>125.64305205843519</v>
      </c>
      <c r="CV108" s="30">
        <f>CU108-CT108</f>
        <v>15.643052058435188</v>
      </c>
      <c r="CW108" s="82">
        <f>IF(CV108&gt;0, 1, 0)</f>
        <v>1</v>
      </c>
      <c r="CX108" s="71">
        <f>IF(N108&lt;=0,R108, IF(N108&lt;=1,S108, IF(N108&lt;=2,T108, IF(N108&lt;=3,U108, V108))))</f>
        <v>26.85</v>
      </c>
      <c r="CY108" s="41">
        <f>IF(N108&lt;=0,AF108, IF(N108&lt;=1,AG108, IF(N108&lt;=2,AH108, IF(N108&lt;=3,AI108, AJ108))))</f>
        <v>27.01</v>
      </c>
      <c r="CZ108" s="70">
        <f>IF(N108&gt;=0,Y108, IF(N108&gt;=-1,Z108, IF(N108&gt;=-2,AA108, IF(N108&gt;=-3,AB108,  AC108))))</f>
        <v>27.79</v>
      </c>
      <c r="DA108" s="69">
        <f>IF(N108&gt;=0,AM108, IF(N108&gt;=-1,AN108, IF(N108&gt;=-2,AO108, IF(N108&gt;=-3,AP108, AQ108))))</f>
        <v>28.02</v>
      </c>
      <c r="DB108" s="54">
        <f>IF(C108&gt;0, IF(CV108 &gt;0, CX108, CZ108), IF(CV108&gt;0, CY108, DA108))</f>
        <v>26.85</v>
      </c>
      <c r="DC108" s="43">
        <f>CV108/DB108</f>
        <v>0.5826090152117388</v>
      </c>
      <c r="DD108" s="44">
        <v>0</v>
      </c>
      <c r="DE108" s="10">
        <f>BQ108*$DD$169</f>
        <v>75.559829286007584</v>
      </c>
      <c r="DF108" s="30">
        <f>DE108-DD108</f>
        <v>75.559829286007584</v>
      </c>
      <c r="DG108" s="34">
        <f>DF108*(DF108&lt;&gt;0)</f>
        <v>75.559829286007584</v>
      </c>
      <c r="DH108" s="21">
        <f>DG108/$DG$166</f>
        <v>1.921017167312114E-2</v>
      </c>
      <c r="DI108" s="79">
        <f>DH108 * $DF$166</f>
        <v>75.559829286007584</v>
      </c>
      <c r="DJ108" s="81">
        <f>DB108</f>
        <v>26.85</v>
      </c>
      <c r="DK108" s="43">
        <f>DI108/DJ108</f>
        <v>2.8141463421231872</v>
      </c>
      <c r="DL108" s="16">
        <f>O108</f>
        <v>0</v>
      </c>
      <c r="DM108" s="53">
        <f>CR108+CT108</f>
        <v>5881</v>
      </c>
      <c r="DN108">
        <f>E108/$E$166</f>
        <v>5.7218245371898997E-3</v>
      </c>
      <c r="DO108">
        <f>MAX(0,K108)</f>
        <v>0.39520886559648399</v>
      </c>
      <c r="DP108">
        <f>DO108/$DO$166</f>
        <v>4.2418871508601184E-3</v>
      </c>
      <c r="DQ108">
        <f>DN108*DP108*BF108</f>
        <v>2.4271333983781978E-5</v>
      </c>
      <c r="DR108">
        <f>DQ108/$DQ$166</f>
        <v>6.5503978387585803E-3</v>
      </c>
      <c r="DS108" s="1">
        <f>$DS$168*DR108</f>
        <v>533.03367138915007</v>
      </c>
      <c r="DT108" s="55">
        <v>192</v>
      </c>
      <c r="DU108" s="1">
        <f>DS108-DT108</f>
        <v>341.03367138915007</v>
      </c>
      <c r="DV108">
        <f>DT108/DS108</f>
        <v>0.360202385525899</v>
      </c>
      <c r="DW108" s="86">
        <f>AR108</f>
        <v>27.48</v>
      </c>
    </row>
    <row r="109" spans="1:127" x14ac:dyDescent="0.2">
      <c r="A109" s="24" t="s">
        <v>328</v>
      </c>
      <c r="B109">
        <v>1</v>
      </c>
      <c r="C109">
        <v>1</v>
      </c>
      <c r="D109">
        <v>0.99360767079504597</v>
      </c>
      <c r="E109">
        <v>6.3923292049540203E-3</v>
      </c>
      <c r="F109">
        <v>0.99721891140246299</v>
      </c>
      <c r="G109">
        <v>0.97931466778102805</v>
      </c>
      <c r="H109">
        <v>1</v>
      </c>
      <c r="I109">
        <v>0.98960328808115205</v>
      </c>
      <c r="J109">
        <v>0.75489882936715302</v>
      </c>
      <c r="K109">
        <v>0.22409348996383499</v>
      </c>
      <c r="L109">
        <v>1.6425658528640901</v>
      </c>
      <c r="M109">
        <f>HARMEAN(D109,F109, I109)</f>
        <v>0.99346688305351583</v>
      </c>
      <c r="N109">
        <f>MAX(MIN(0.6*TAN(3*(1-M109) - 1.5), 5), -5)</f>
        <v>-5</v>
      </c>
      <c r="O109" s="73">
        <v>-4</v>
      </c>
      <c r="P109">
        <v>44.86</v>
      </c>
      <c r="Q109">
        <v>45.03</v>
      </c>
      <c r="R109">
        <v>45.13</v>
      </c>
      <c r="S109">
        <v>45.26</v>
      </c>
      <c r="T109">
        <v>45.47</v>
      </c>
      <c r="U109">
        <v>45.67</v>
      </c>
      <c r="V109">
        <v>46.23</v>
      </c>
      <c r="W109">
        <v>47.11</v>
      </c>
      <c r="X109">
        <v>46.93</v>
      </c>
      <c r="Y109">
        <v>46.74</v>
      </c>
      <c r="Z109">
        <v>46.43</v>
      </c>
      <c r="AA109">
        <v>46.17</v>
      </c>
      <c r="AB109">
        <v>46</v>
      </c>
      <c r="AC109">
        <v>45.82</v>
      </c>
      <c r="AD109">
        <v>44.94</v>
      </c>
      <c r="AE109">
        <v>45.16</v>
      </c>
      <c r="AF109">
        <v>45.18</v>
      </c>
      <c r="AG109">
        <v>45.32</v>
      </c>
      <c r="AH109">
        <v>45.46</v>
      </c>
      <c r="AI109">
        <v>45.6</v>
      </c>
      <c r="AJ109">
        <v>46.21</v>
      </c>
      <c r="AK109">
        <v>47.87</v>
      </c>
      <c r="AL109">
        <v>47.7</v>
      </c>
      <c r="AM109">
        <v>46.98</v>
      </c>
      <c r="AN109">
        <v>46.61</v>
      </c>
      <c r="AO109">
        <v>46.44</v>
      </c>
      <c r="AP109">
        <v>46.17</v>
      </c>
      <c r="AQ109">
        <v>45.77</v>
      </c>
      <c r="AR109">
        <v>45.82</v>
      </c>
      <c r="AS109" s="77">
        <f>0.5 * (D109-MAX($D$3:$D$165))/(MIN($D$3:$D$165)-MAX($D$3:$D$165)) + 0.75</f>
        <v>0.75300601202404793</v>
      </c>
      <c r="AT109" s="17">
        <f>AZ109^N109</f>
        <v>0.56239636824932038</v>
      </c>
      <c r="AU109" s="17">
        <f>(AT109+AV109)/2</f>
        <v>0.28188589871263775</v>
      </c>
      <c r="AV109" s="17">
        <f>BD109^N109</f>
        <v>1.3754291759550839E-3</v>
      </c>
      <c r="AW109" s="17">
        <f>PERCENTILE($K$2:$K$165, 0.05)</f>
        <v>0.10209699944022725</v>
      </c>
      <c r="AX109" s="17">
        <f>PERCENTILE($K$2:$K$165, 0.95)</f>
        <v>0.97531004798855347</v>
      </c>
      <c r="AY109" s="17">
        <f>MIN(MAX(K109,AW109), AX109)</f>
        <v>0.22409348996383499</v>
      </c>
      <c r="AZ109" s="17">
        <f>AY109-$AY$166+1</f>
        <v>1.1219964905236077</v>
      </c>
      <c r="BA109" s="17">
        <f>PERCENTILE($L$2:$L$165, 0.02)</f>
        <v>-1.0926211824473815</v>
      </c>
      <c r="BB109" s="17">
        <f>PERCENTILE($L$2:$L$165, 0.98)</f>
        <v>1.870769289934499</v>
      </c>
      <c r="BC109" s="17">
        <f>MIN(MAX(L109,BA109), BB109)</f>
        <v>1.6425658528640901</v>
      </c>
      <c r="BD109" s="17">
        <f>BC109-$BC$166 + 1</f>
        <v>3.7351870353114718</v>
      </c>
      <c r="BE109" s="1">
        <v>0</v>
      </c>
      <c r="BF109" s="50">
        <v>0.4</v>
      </c>
      <c r="BG109" s="15">
        <v>1</v>
      </c>
      <c r="BH109" s="16">
        <v>1</v>
      </c>
      <c r="BI109" s="12">
        <f>(AZ109^4)*AV109*BE109</f>
        <v>0</v>
      </c>
      <c r="BJ109" s="12">
        <f>(BD109^4) *AT109*BF109</f>
        <v>43.787677706696449</v>
      </c>
      <c r="BK109" s="12">
        <f>(BD109^4)*AU109*BG109*BH109</f>
        <v>54.868459238607365</v>
      </c>
      <c r="BL109" s="12">
        <f>MIN(BI109, 0.05*BI$166)</f>
        <v>0</v>
      </c>
      <c r="BM109" s="12">
        <f>MIN(BJ109, 0.05*BJ$166)</f>
        <v>43.787677706696449</v>
      </c>
      <c r="BN109" s="12">
        <f>MIN(BK109, 0.05*BK$166)</f>
        <v>54.868459238607365</v>
      </c>
      <c r="BO109" s="9">
        <f>BL109/$BL$166</f>
        <v>0</v>
      </c>
      <c r="BP109" s="9">
        <f>BM109/$BM$166</f>
        <v>8.8456792585087304E-3</v>
      </c>
      <c r="BQ109" s="45">
        <f>BN109/$BN$166</f>
        <v>8.1163225818431019E-3</v>
      </c>
      <c r="BR109" s="85">
        <f>N109</f>
        <v>-5</v>
      </c>
      <c r="BS109" s="55">
        <v>0</v>
      </c>
      <c r="BT109" s="10">
        <f>$D$172*BO109</f>
        <v>0</v>
      </c>
      <c r="BU109" s="14">
        <f>BT109-BS109</f>
        <v>0</v>
      </c>
      <c r="BV109" s="1">
        <f>IF(BU109&gt;1, 1, 0)</f>
        <v>0</v>
      </c>
      <c r="BW109" s="71">
        <f>IF(N109&lt;=0,P109, IF(N109&lt;=1,Q109, IF(N109&lt;=2,R109, IF(N109&lt;=3,S109, IF(N109&lt;=4,T109, IF(N109&lt;=5, U109, V109))))))</f>
        <v>44.86</v>
      </c>
      <c r="BX109" s="41">
        <f>IF(N109&lt;=0,AD109, IF(N109&lt;=1,AE109, IF(N109&lt;=2,AF109, IF(N109&lt;=3,AG109, IF(N109&lt;=4,AH109, IF(N109&lt;=5, AI109, AJ109))))))</f>
        <v>44.94</v>
      </c>
      <c r="BY109" s="70">
        <f>IF(N109&gt;=0,W109, IF(N109&gt;=-1,X109, IF(N109&gt;=-2,Y109, IF(N109&gt;=-3,Z109, IF(N109&gt;=-4,AA109, IF(N109&gt;=-5, AB109, AC109))))))</f>
        <v>46</v>
      </c>
      <c r="BZ109" s="69">
        <f>IF(N109&gt;=0,AK109, IF(N109&gt;=-1,AL109, IF(N109&gt;=-2,AM109, IF(N109&gt;=-3,AN109, IF(N109&gt;=-4,AO109, IF(N109&gt;=-5, AP109, AQ109))))))</f>
        <v>46.17</v>
      </c>
      <c r="CA109" s="54">
        <f>IF(C109&gt;0, IF(BU109 &gt;0, BW109, BY109), IF(BU109&gt;0, BX109, BZ109))</f>
        <v>46</v>
      </c>
      <c r="CB109" s="1">
        <f>BU109/CA109</f>
        <v>0</v>
      </c>
      <c r="CC109" s="42" t="e">
        <f>BS109/BT109</f>
        <v>#DIV/0!</v>
      </c>
      <c r="CD109" s="55">
        <v>0</v>
      </c>
      <c r="CE109" s="55">
        <v>0</v>
      </c>
      <c r="CF109" s="55">
        <v>0</v>
      </c>
      <c r="CG109" s="6">
        <f>SUM(CD109:CF109)</f>
        <v>0</v>
      </c>
      <c r="CH109" s="10">
        <f>BP109*$D$171</f>
        <v>1123.4860428206223</v>
      </c>
      <c r="CI109" s="1">
        <f>CH109-CG109</f>
        <v>1123.4860428206223</v>
      </c>
      <c r="CJ109" s="82">
        <f>IF(CI109&gt;1, 1, 0)</f>
        <v>1</v>
      </c>
      <c r="CK109" s="71">
        <f>IF(N109&lt;=0,Q109, IF(N109&lt;=1,R109, IF(N109&lt;=2,S109, IF(N109&lt;=3,T109, IF(N109&lt;=4,U109,V109)))))</f>
        <v>45.03</v>
      </c>
      <c r="CL109" s="41">
        <f>IF(N109&lt;=0,AE109, IF(N109&lt;=1,AF109, IF(N109&lt;=2,AG109, IF(N109&lt;=3,AH109, IF(N109&lt;=4,AI109,AJ109)))))</f>
        <v>45.16</v>
      </c>
      <c r="CM109" s="70">
        <f>IF(N109&gt;=0,X109, IF(N109&gt;=-1,Y109, IF(N109&gt;=-2,Z109, IF(N109&gt;=-3,AA109, IF(N109&gt;=-4,AB109, AC109)))))</f>
        <v>45.82</v>
      </c>
      <c r="CN109" s="69">
        <f>IF(N109&gt;=0,AL109, IF(N109&gt;=-1,AM109, IF(N109&gt;=-2,AN109, IF(N109&gt;=-3,AO109, IF(N109&gt;=-4,AP109, AQ109)))))</f>
        <v>45.77</v>
      </c>
      <c r="CO109" s="54">
        <f>IF(C109&gt;0, IF(CI109 &gt;0, CK109, CM109), IF(CI109&gt;0, CL109, CN109))</f>
        <v>45.03</v>
      </c>
      <c r="CP109" s="1">
        <f>CI109/CO109</f>
        <v>24.949723358219458</v>
      </c>
      <c r="CQ109" s="42">
        <f>CG109/CH109</f>
        <v>0</v>
      </c>
      <c r="CR109" s="11">
        <f>BS109+CG109+CT109</f>
        <v>0</v>
      </c>
      <c r="CS109" s="47">
        <f>BT109+CH109+CU109</f>
        <v>1176.5703961531026</v>
      </c>
      <c r="CT109" s="55">
        <v>0</v>
      </c>
      <c r="CU109" s="10">
        <f>BQ109*$D$174</f>
        <v>53.084353332480219</v>
      </c>
      <c r="CV109" s="30">
        <f>CU109-CT109</f>
        <v>53.084353332480219</v>
      </c>
      <c r="CW109" s="82">
        <f>IF(CV109&gt;0, 1, 0)</f>
        <v>1</v>
      </c>
      <c r="CX109" s="71">
        <f>IF(N109&lt;=0,R109, IF(N109&lt;=1,S109, IF(N109&lt;=2,T109, IF(N109&lt;=3,U109, V109))))</f>
        <v>45.13</v>
      </c>
      <c r="CY109" s="41">
        <f>IF(N109&lt;=0,AF109, IF(N109&lt;=1,AG109, IF(N109&lt;=2,AH109, IF(N109&lt;=3,AI109, AJ109))))</f>
        <v>45.18</v>
      </c>
      <c r="CZ109" s="70">
        <f>IF(N109&gt;=0,Y109, IF(N109&gt;=-1,Z109, IF(N109&gt;=-2,AA109, IF(N109&gt;=-3,AB109,  AC109))))</f>
        <v>45.82</v>
      </c>
      <c r="DA109" s="69">
        <f>IF(N109&gt;=0,AM109, IF(N109&gt;=-1,AN109, IF(N109&gt;=-2,AO109, IF(N109&gt;=-3,AP109, AQ109))))</f>
        <v>45.77</v>
      </c>
      <c r="DB109" s="54">
        <f>IF(C109&gt;0, IF(CV109 &gt;0, CX109, CZ109), IF(CV109&gt;0, CY109, DA109))</f>
        <v>45.13</v>
      </c>
      <c r="DC109" s="43">
        <f>CV109/DB109</f>
        <v>1.1762542285060984</v>
      </c>
      <c r="DD109" s="44">
        <v>0</v>
      </c>
      <c r="DE109" s="10">
        <f>BQ109*$DD$169</f>
        <v>31.924126402905436</v>
      </c>
      <c r="DF109" s="30">
        <f>DE109-DD109</f>
        <v>31.924126402905436</v>
      </c>
      <c r="DG109" s="34">
        <f>DF109*(DF109&lt;&gt;0)</f>
        <v>31.924126402905436</v>
      </c>
      <c r="DH109" s="21">
        <f>DG109/$DG$166</f>
        <v>8.1163225818430967E-3</v>
      </c>
      <c r="DI109" s="79">
        <f>DH109 * $DF$166</f>
        <v>31.92412640290544</v>
      </c>
      <c r="DJ109" s="81">
        <f>DB109</f>
        <v>45.13</v>
      </c>
      <c r="DK109" s="43">
        <f>DI109/DJ109</f>
        <v>0.70738148466442363</v>
      </c>
      <c r="DL109" s="16">
        <f>O109</f>
        <v>-4</v>
      </c>
      <c r="DM109" s="53">
        <f>CR109+CT109</f>
        <v>0</v>
      </c>
      <c r="DN109">
        <f>E109/$E$166</f>
        <v>1.1852565734468598E-4</v>
      </c>
      <c r="DO109">
        <f>MAX(0,K109)</f>
        <v>0.22409348996383499</v>
      </c>
      <c r="DP109">
        <f>DO109/$DO$166</f>
        <v>2.4052580253590586E-3</v>
      </c>
      <c r="DQ109">
        <f>DN109*DP109*BF109</f>
        <v>1.1403391541570553E-7</v>
      </c>
      <c r="DR109">
        <f>DQ109/$DQ$166</f>
        <v>3.0775709055931471E-5</v>
      </c>
      <c r="DS109" s="1">
        <f>$DS$168*DR109</f>
        <v>2.504350054987869</v>
      </c>
      <c r="DT109" s="55">
        <v>0</v>
      </c>
      <c r="DU109" s="1">
        <f>DS109-DT109</f>
        <v>2.504350054987869</v>
      </c>
      <c r="DV109">
        <f>DT109/DS109</f>
        <v>0</v>
      </c>
      <c r="DW109" s="86">
        <f>AR109</f>
        <v>45.82</v>
      </c>
    </row>
    <row r="110" spans="1:127" x14ac:dyDescent="0.2">
      <c r="A110" s="24" t="s">
        <v>168</v>
      </c>
      <c r="B110">
        <v>1</v>
      </c>
      <c r="C110">
        <v>1</v>
      </c>
      <c r="D110">
        <v>0.85016722408026701</v>
      </c>
      <c r="E110">
        <v>0.14983277591973199</v>
      </c>
      <c r="F110">
        <v>0.79390324718356498</v>
      </c>
      <c r="G110">
        <v>3.7184115523465698E-2</v>
      </c>
      <c r="H110">
        <v>0.64440433212996395</v>
      </c>
      <c r="I110">
        <v>0.154795365336764</v>
      </c>
      <c r="J110">
        <v>0.29102254075731898</v>
      </c>
      <c r="K110">
        <v>0.45774146645179298</v>
      </c>
      <c r="L110">
        <v>-0.10690983450053899</v>
      </c>
      <c r="M110">
        <f>HARMEAN(D110,F110, I110)</f>
        <v>0.33723096455176449</v>
      </c>
      <c r="N110">
        <f>MAX(MIN(0.6*TAN(3*(1-M110) - 1.5), 5), -5)</f>
        <v>0.31872934769308103</v>
      </c>
      <c r="O110" s="73">
        <v>0</v>
      </c>
      <c r="P110">
        <v>2.36</v>
      </c>
      <c r="Q110">
        <v>2.36</v>
      </c>
      <c r="R110">
        <v>2.38</v>
      </c>
      <c r="S110">
        <v>2.39</v>
      </c>
      <c r="T110">
        <v>2.41</v>
      </c>
      <c r="U110">
        <v>2.41</v>
      </c>
      <c r="V110">
        <v>2.4300000000000002</v>
      </c>
      <c r="W110">
        <v>2.54</v>
      </c>
      <c r="X110">
        <v>2.5099999999999998</v>
      </c>
      <c r="Y110">
        <v>2.5</v>
      </c>
      <c r="Z110">
        <v>2.48</v>
      </c>
      <c r="AA110">
        <v>2.4700000000000002</v>
      </c>
      <c r="AB110">
        <v>2.4500000000000002</v>
      </c>
      <c r="AC110">
        <v>2.4300000000000002</v>
      </c>
      <c r="AD110">
        <v>2.33</v>
      </c>
      <c r="AE110">
        <v>2.35</v>
      </c>
      <c r="AF110">
        <v>2.36</v>
      </c>
      <c r="AG110">
        <v>2.38</v>
      </c>
      <c r="AH110">
        <v>2.39</v>
      </c>
      <c r="AI110">
        <v>2.4</v>
      </c>
      <c r="AJ110">
        <v>2.4300000000000002</v>
      </c>
      <c r="AK110">
        <v>2.4900000000000002</v>
      </c>
      <c r="AL110">
        <v>2.48</v>
      </c>
      <c r="AM110">
        <v>2.4700000000000002</v>
      </c>
      <c r="AN110">
        <v>2.46</v>
      </c>
      <c r="AO110">
        <v>2.44</v>
      </c>
      <c r="AP110">
        <v>2.4300000000000002</v>
      </c>
      <c r="AQ110">
        <v>2.41</v>
      </c>
      <c r="AR110">
        <v>2.42</v>
      </c>
      <c r="AS110" s="77">
        <f>0.5 * (D110-MAX($D$3:$D$165))/(MIN($D$3:$D$165)-MAX($D$3:$D$165)) + 0.75</f>
        <v>0.8249562000254691</v>
      </c>
      <c r="AT110" s="17">
        <f>AZ110^N110</f>
        <v>1.101840537921758</v>
      </c>
      <c r="AU110" s="17">
        <f>(AT110+AV110)/2</f>
        <v>1.1731125432469436</v>
      </c>
      <c r="AV110" s="17">
        <f>BD110^N110</f>
        <v>1.244384548572129</v>
      </c>
      <c r="AW110" s="17">
        <f>PERCENTILE($K$2:$K$165, 0.05)</f>
        <v>0.10209699944022725</v>
      </c>
      <c r="AX110" s="17">
        <f>PERCENTILE($K$2:$K$165, 0.95)</f>
        <v>0.97531004798855347</v>
      </c>
      <c r="AY110" s="17">
        <f>MIN(MAX(K110,AW110), AX110)</f>
        <v>0.45774146645179298</v>
      </c>
      <c r="AZ110" s="17">
        <f>AY110-$AY$166+1</f>
        <v>1.3556444670115657</v>
      </c>
      <c r="BA110" s="17">
        <f>PERCENTILE($L$2:$L$165, 0.02)</f>
        <v>-1.0926211824473815</v>
      </c>
      <c r="BB110" s="17">
        <f>PERCENTILE($L$2:$L$165, 0.98)</f>
        <v>1.870769289934499</v>
      </c>
      <c r="BC110" s="17">
        <f>MIN(MAX(L110,BA110), BB110)</f>
        <v>-0.10690983450053899</v>
      </c>
      <c r="BD110" s="17">
        <f>BC110-$BC$166 + 1</f>
        <v>1.9857113479468425</v>
      </c>
      <c r="BE110" s="1">
        <v>0</v>
      </c>
      <c r="BF110" s="49">
        <v>0</v>
      </c>
      <c r="BG110" s="49">
        <v>0</v>
      </c>
      <c r="BH110" s="16">
        <v>1</v>
      </c>
      <c r="BI110" s="12">
        <f>(AZ110^4)*AV110*BE110</f>
        <v>0</v>
      </c>
      <c r="BJ110" s="12">
        <f>(BD110^4) *AT110*BF110</f>
        <v>0</v>
      </c>
      <c r="BK110" s="12">
        <f>(BD110^4)*AU110*BG110*BH110</f>
        <v>0</v>
      </c>
      <c r="BL110" s="12">
        <f>MIN(BI110, 0.05*BI$166)</f>
        <v>0</v>
      </c>
      <c r="BM110" s="12">
        <f>MIN(BJ110, 0.05*BJ$166)</f>
        <v>0</v>
      </c>
      <c r="BN110" s="12">
        <f>MIN(BK110, 0.05*BK$166)</f>
        <v>0</v>
      </c>
      <c r="BO110" s="9">
        <f>BL110/$BL$166</f>
        <v>0</v>
      </c>
      <c r="BP110" s="9">
        <f>BM110/$BM$166</f>
        <v>0</v>
      </c>
      <c r="BQ110" s="45">
        <f>BN110/$BN$166</f>
        <v>0</v>
      </c>
      <c r="BR110" s="85">
        <f>N110</f>
        <v>0.31872934769308103</v>
      </c>
      <c r="BS110" s="55">
        <v>0</v>
      </c>
      <c r="BT110" s="10">
        <f>$D$172*BO110</f>
        <v>0</v>
      </c>
      <c r="BU110" s="14">
        <f>BT110-BS110</f>
        <v>0</v>
      </c>
      <c r="BV110" s="1">
        <f>IF(BU110&gt;1, 1, 0)</f>
        <v>0</v>
      </c>
      <c r="BW110" s="71">
        <f>IF(N110&lt;=0,P110, IF(N110&lt;=1,Q110, IF(N110&lt;=2,R110, IF(N110&lt;=3,S110, IF(N110&lt;=4,T110, IF(N110&lt;=5, U110, V110))))))</f>
        <v>2.36</v>
      </c>
      <c r="BX110" s="41">
        <f>IF(N110&lt;=0,AD110, IF(N110&lt;=1,AE110, IF(N110&lt;=2,AF110, IF(N110&lt;=3,AG110, IF(N110&lt;=4,AH110, IF(N110&lt;=5, AI110, AJ110))))))</f>
        <v>2.35</v>
      </c>
      <c r="BY110" s="70">
        <f>IF(N110&gt;=0,W110, IF(N110&gt;=-1,X110, IF(N110&gt;=-2,Y110, IF(N110&gt;=-3,Z110, IF(N110&gt;=-4,AA110, IF(N110&gt;=-5, AB110, AC110))))))</f>
        <v>2.54</v>
      </c>
      <c r="BZ110" s="69">
        <f>IF(N110&gt;=0,AK110, IF(N110&gt;=-1,AL110, IF(N110&gt;=-2,AM110, IF(N110&gt;=-3,AN110, IF(N110&gt;=-4,AO110, IF(N110&gt;=-5, AP110, AQ110))))))</f>
        <v>2.4900000000000002</v>
      </c>
      <c r="CA110" s="54">
        <f>IF(C110&gt;0, IF(BU110 &gt;0, BW110, BY110), IF(BU110&gt;0, BX110, BZ110))</f>
        <v>2.54</v>
      </c>
      <c r="CB110" s="1">
        <f>BU110/CA110</f>
        <v>0</v>
      </c>
      <c r="CC110" s="42" t="e">
        <f>BS110/BT110</f>
        <v>#DIV/0!</v>
      </c>
      <c r="CD110" s="55">
        <v>0</v>
      </c>
      <c r="CE110" s="55">
        <v>104</v>
      </c>
      <c r="CF110" s="55">
        <v>0</v>
      </c>
      <c r="CG110" s="6">
        <f>SUM(CD110:CF110)</f>
        <v>104</v>
      </c>
      <c r="CH110" s="10">
        <f>BP110*$D$171</f>
        <v>0</v>
      </c>
      <c r="CI110" s="1">
        <f>CH110-CG110</f>
        <v>-104</v>
      </c>
      <c r="CJ110" s="82">
        <f>IF(CI110&gt;1, 1, 0)</f>
        <v>0</v>
      </c>
      <c r="CK110" s="71">
        <f>IF(N110&lt;=0,Q110, IF(N110&lt;=1,R110, IF(N110&lt;=2,S110, IF(N110&lt;=3,T110, IF(N110&lt;=4,U110,V110)))))</f>
        <v>2.38</v>
      </c>
      <c r="CL110" s="41">
        <f>IF(N110&lt;=0,AE110, IF(N110&lt;=1,AF110, IF(N110&lt;=2,AG110, IF(N110&lt;=3,AH110, IF(N110&lt;=4,AI110,AJ110)))))</f>
        <v>2.36</v>
      </c>
      <c r="CM110" s="70">
        <f>IF(N110&gt;=0,X110, IF(N110&gt;=-1,Y110, IF(N110&gt;=-2,Z110, IF(N110&gt;=-3,AA110, IF(N110&gt;=-4,AB110, AC110)))))</f>
        <v>2.5099999999999998</v>
      </c>
      <c r="CN110" s="69">
        <f>IF(N110&gt;=0,AL110, IF(N110&gt;=-1,AM110, IF(N110&gt;=-2,AN110, IF(N110&gt;=-3,AO110, IF(N110&gt;=-4,AP110, AQ110)))))</f>
        <v>2.48</v>
      </c>
      <c r="CO110" s="54">
        <f>IF(C110&gt;0, IF(CI110 &gt;0, CK110, CM110), IF(CI110&gt;0, CL110, CN110))</f>
        <v>2.5099999999999998</v>
      </c>
      <c r="CP110" s="1">
        <f>CI110/CO110</f>
        <v>-41.434262948207177</v>
      </c>
      <c r="CQ110" s="42" t="e">
        <f>CG110/CH110</f>
        <v>#DIV/0!</v>
      </c>
      <c r="CR110" s="11">
        <f>BS110+CG110+CT110</f>
        <v>106</v>
      </c>
      <c r="CS110" s="47">
        <f>BT110+CH110+CU110</f>
        <v>0</v>
      </c>
      <c r="CT110" s="55">
        <v>2</v>
      </c>
      <c r="CU110" s="10">
        <f>BQ110*$D$174</f>
        <v>0</v>
      </c>
      <c r="CV110" s="30">
        <f>CU110-CT110</f>
        <v>-2</v>
      </c>
      <c r="CW110" s="82">
        <f>IF(CV110&gt;0, 1, 0)</f>
        <v>0</v>
      </c>
      <c r="CX110" s="71">
        <f>IF(N110&lt;=0,R110, IF(N110&lt;=1,S110, IF(N110&lt;=2,T110, IF(N110&lt;=3,U110, V110))))</f>
        <v>2.39</v>
      </c>
      <c r="CY110" s="41">
        <f>IF(N110&lt;=0,AF110, IF(N110&lt;=1,AG110, IF(N110&lt;=2,AH110, IF(N110&lt;=3,AI110, AJ110))))</f>
        <v>2.38</v>
      </c>
      <c r="CZ110" s="70">
        <f>IF(N110&gt;=0,Y110, IF(N110&gt;=-1,Z110, IF(N110&gt;=-2,AA110, IF(N110&gt;=-3,AB110,  AC110))))</f>
        <v>2.5</v>
      </c>
      <c r="DA110" s="69">
        <f>IF(N110&gt;=0,AM110, IF(N110&gt;=-1,AN110, IF(N110&gt;=-2,AO110, IF(N110&gt;=-3,AP110, AQ110))))</f>
        <v>2.4700000000000002</v>
      </c>
      <c r="DB110" s="54">
        <f>IF(C110&gt;0, IF(CV110 &gt;0, CX110, CZ110), IF(CV110&gt;0, CY110, DA110))</f>
        <v>2.5</v>
      </c>
      <c r="DC110" s="43">
        <f>CV110/DB110</f>
        <v>-0.8</v>
      </c>
      <c r="DD110" s="44">
        <v>0</v>
      </c>
      <c r="DE110" s="10">
        <f>BQ110*$DD$169</f>
        <v>0</v>
      </c>
      <c r="DF110" s="30">
        <f>DE110-DD110</f>
        <v>0</v>
      </c>
      <c r="DG110" s="34">
        <f>DF110*(DF110&lt;&gt;0)</f>
        <v>0</v>
      </c>
      <c r="DH110" s="21">
        <f>DG110/$DG$166</f>
        <v>0</v>
      </c>
      <c r="DI110" s="79">
        <f>DH110 * $DF$166</f>
        <v>0</v>
      </c>
      <c r="DJ110" s="81">
        <f>DB110</f>
        <v>2.5</v>
      </c>
      <c r="DK110" s="43">
        <f>DI110/DJ110</f>
        <v>0</v>
      </c>
      <c r="DL110" s="16">
        <f>O110</f>
        <v>0</v>
      </c>
      <c r="DM110" s="53">
        <f>CR110+CT110</f>
        <v>108</v>
      </c>
      <c r="DN110">
        <f>E110/$E$166</f>
        <v>2.7781779830585258E-3</v>
      </c>
      <c r="DO110">
        <f>MAX(0,K110)</f>
        <v>0.45774146645179298</v>
      </c>
      <c r="DP110">
        <f>DO110/$DO$166</f>
        <v>4.9130670235020234E-3</v>
      </c>
      <c r="DQ110">
        <f>DN110*DP110*BF110</f>
        <v>0</v>
      </c>
      <c r="DR110">
        <f>DQ110/$DQ$166</f>
        <v>0</v>
      </c>
      <c r="DS110" s="1">
        <f>$DS$168*DR110</f>
        <v>0</v>
      </c>
      <c r="DT110" s="55">
        <v>0</v>
      </c>
      <c r="DU110" s="1">
        <f>DS110-DT110</f>
        <v>0</v>
      </c>
      <c r="DV110" t="e">
        <f>DT110/DS110</f>
        <v>#DIV/0!</v>
      </c>
      <c r="DW110" s="86">
        <f>AR110</f>
        <v>2.42</v>
      </c>
    </row>
    <row r="111" spans="1:127" x14ac:dyDescent="0.2">
      <c r="A111" s="24" t="s">
        <v>173</v>
      </c>
      <c r="B111">
        <v>0</v>
      </c>
      <c r="C111">
        <v>1</v>
      </c>
      <c r="D111">
        <v>0.11186576108669501</v>
      </c>
      <c r="E111">
        <v>0.88813423891330401</v>
      </c>
      <c r="F111">
        <v>0.83465818759936405</v>
      </c>
      <c r="G111">
        <v>0.104889260342666</v>
      </c>
      <c r="H111">
        <v>7.6055160885917197E-2</v>
      </c>
      <c r="I111">
        <v>8.9316121560255396E-2</v>
      </c>
      <c r="J111">
        <v>0.27303558768938402</v>
      </c>
      <c r="K111">
        <v>0.65190543092243902</v>
      </c>
      <c r="L111">
        <v>-0.48786621830153698</v>
      </c>
      <c r="M111">
        <f>HARMEAN(D111,F111, I111)</f>
        <v>0.14062345338972923</v>
      </c>
      <c r="N111">
        <f>MAX(MIN(0.6*TAN(3*(1-M111) - 1.5), 5), -5)</f>
        <v>1.1176964105636178</v>
      </c>
      <c r="O111" s="73">
        <v>0</v>
      </c>
      <c r="P111">
        <v>7.99</v>
      </c>
      <c r="Q111">
        <v>8.0399999999999991</v>
      </c>
      <c r="R111">
        <v>8.1</v>
      </c>
      <c r="S111">
        <v>8.1300000000000008</v>
      </c>
      <c r="T111">
        <v>8.14</v>
      </c>
      <c r="U111">
        <v>8.15</v>
      </c>
      <c r="V111">
        <v>8.23</v>
      </c>
      <c r="W111">
        <v>8.48</v>
      </c>
      <c r="X111">
        <v>8.4499999999999993</v>
      </c>
      <c r="Y111">
        <v>8.43</v>
      </c>
      <c r="Z111">
        <v>8.43</v>
      </c>
      <c r="AA111">
        <v>8.42</v>
      </c>
      <c r="AB111">
        <v>8.3800000000000008</v>
      </c>
      <c r="AC111">
        <v>8.33</v>
      </c>
      <c r="AD111">
        <v>7.98</v>
      </c>
      <c r="AE111">
        <v>8.08</v>
      </c>
      <c r="AF111">
        <v>8.09</v>
      </c>
      <c r="AG111">
        <v>8.16</v>
      </c>
      <c r="AH111">
        <v>8.2100000000000009</v>
      </c>
      <c r="AI111">
        <v>8.25</v>
      </c>
      <c r="AJ111">
        <v>8.32</v>
      </c>
      <c r="AK111">
        <v>8.61</v>
      </c>
      <c r="AL111">
        <v>8.5500000000000007</v>
      </c>
      <c r="AM111">
        <v>8.5</v>
      </c>
      <c r="AN111">
        <v>8.43</v>
      </c>
      <c r="AO111">
        <v>8.3699999999999992</v>
      </c>
      <c r="AP111">
        <v>8.32</v>
      </c>
      <c r="AQ111">
        <v>8.23</v>
      </c>
      <c r="AR111">
        <v>8.2899999999999991</v>
      </c>
      <c r="AS111" s="77">
        <f>0.5 * (D111-MAX($D$3:$D$165))/(MIN($D$3:$D$165)-MAX($D$3:$D$165)) + 0.75</f>
        <v>1.1952905811623251</v>
      </c>
      <c r="AT111" s="17">
        <f>AZ111^N111</f>
        <v>1.6318230341083526</v>
      </c>
      <c r="AU111" s="17">
        <f>(AT111+AV111)/2</f>
        <v>1.6642215474155462</v>
      </c>
      <c r="AV111" s="17">
        <f>BD111^N111</f>
        <v>1.6966200607227395</v>
      </c>
      <c r="AW111" s="17">
        <f>PERCENTILE($K$2:$K$165, 0.05)</f>
        <v>0.10209699944022725</v>
      </c>
      <c r="AX111" s="17">
        <f>PERCENTILE($K$2:$K$165, 0.95)</f>
        <v>0.97531004798855347</v>
      </c>
      <c r="AY111" s="17">
        <f>MIN(MAX(K111,AW111), AX111)</f>
        <v>0.65190543092243902</v>
      </c>
      <c r="AZ111" s="17">
        <f>AY111-$AY$166+1</f>
        <v>1.5498084314822118</v>
      </c>
      <c r="BA111" s="17">
        <f>PERCENTILE($L$2:$L$165, 0.02)</f>
        <v>-1.0926211824473815</v>
      </c>
      <c r="BB111" s="17">
        <f>PERCENTILE($L$2:$L$165, 0.98)</f>
        <v>1.870769289934499</v>
      </c>
      <c r="BC111" s="17">
        <f>MIN(MAX(L111,BA111), BB111)</f>
        <v>-0.48786621830153698</v>
      </c>
      <c r="BD111" s="17">
        <f>BC111-$BC$166 + 1</f>
        <v>1.6047549641458445</v>
      </c>
      <c r="BE111" s="1">
        <v>0</v>
      </c>
      <c r="BF111" s="49">
        <v>0</v>
      </c>
      <c r="BG111" s="49">
        <v>0</v>
      </c>
      <c r="BH111" s="16">
        <v>1</v>
      </c>
      <c r="BI111" s="12">
        <f>(AZ111^4)*AV111*BE111</f>
        <v>0</v>
      </c>
      <c r="BJ111" s="12">
        <f>(BD111^4) *AT111*BF111</f>
        <v>0</v>
      </c>
      <c r="BK111" s="12">
        <f>(BD111^4)*AU111*BG111*BH111</f>
        <v>0</v>
      </c>
      <c r="BL111" s="12">
        <f>MIN(BI111, 0.05*BI$166)</f>
        <v>0</v>
      </c>
      <c r="BM111" s="12">
        <f>MIN(BJ111, 0.05*BJ$166)</f>
        <v>0</v>
      </c>
      <c r="BN111" s="12">
        <f>MIN(BK111, 0.05*BK$166)</f>
        <v>0</v>
      </c>
      <c r="BO111" s="9">
        <f>BL111/$BL$166</f>
        <v>0</v>
      </c>
      <c r="BP111" s="9">
        <f>BM111/$BM$166</f>
        <v>0</v>
      </c>
      <c r="BQ111" s="45">
        <f>BN111/$BN$166</f>
        <v>0</v>
      </c>
      <c r="BR111" s="85">
        <f>N111</f>
        <v>1.1176964105636178</v>
      </c>
      <c r="BS111" s="55">
        <v>0</v>
      </c>
      <c r="BT111" s="10">
        <f>$D$172*BO111</f>
        <v>0</v>
      </c>
      <c r="BU111" s="14">
        <f>BT111-BS111</f>
        <v>0</v>
      </c>
      <c r="BV111" s="1">
        <f>IF(BU111&gt;1, 1, 0)</f>
        <v>0</v>
      </c>
      <c r="BW111" s="71">
        <f>IF(N111&lt;=0,P111, IF(N111&lt;=1,Q111, IF(N111&lt;=2,R111, IF(N111&lt;=3,S111, IF(N111&lt;=4,T111, IF(N111&lt;=5, U111, V111))))))</f>
        <v>8.1</v>
      </c>
      <c r="BX111" s="41">
        <f>IF(N111&lt;=0,AD111, IF(N111&lt;=1,AE111, IF(N111&lt;=2,AF111, IF(N111&lt;=3,AG111, IF(N111&lt;=4,AH111, IF(N111&lt;=5, AI111, AJ111))))))</f>
        <v>8.09</v>
      </c>
      <c r="BY111" s="70">
        <f>IF(N111&gt;=0,W111, IF(N111&gt;=-1,X111, IF(N111&gt;=-2,Y111, IF(N111&gt;=-3,Z111, IF(N111&gt;=-4,AA111, IF(N111&gt;=-5, AB111, AC111))))))</f>
        <v>8.48</v>
      </c>
      <c r="BZ111" s="69">
        <f>IF(N111&gt;=0,AK111, IF(N111&gt;=-1,AL111, IF(N111&gt;=-2,AM111, IF(N111&gt;=-3,AN111, IF(N111&gt;=-4,AO111, IF(N111&gt;=-5, AP111, AQ111))))))</f>
        <v>8.61</v>
      </c>
      <c r="CA111" s="54">
        <f>IF(C111&gt;0, IF(BU111 &gt;0, BW111, BY111), IF(BU111&gt;0, BX111, BZ111))</f>
        <v>8.48</v>
      </c>
      <c r="CB111" s="1">
        <f>BU111/CA111</f>
        <v>0</v>
      </c>
      <c r="CC111" s="42" t="e">
        <f>BS111/BT111</f>
        <v>#DIV/0!</v>
      </c>
      <c r="CD111" s="55">
        <v>0</v>
      </c>
      <c r="CE111" s="55">
        <v>1865</v>
      </c>
      <c r="CF111" s="55">
        <v>0</v>
      </c>
      <c r="CG111" s="6">
        <f>SUM(CD111:CF111)</f>
        <v>1865</v>
      </c>
      <c r="CH111" s="10">
        <f>BP111*$D$171</f>
        <v>0</v>
      </c>
      <c r="CI111" s="1">
        <f>CH111-CG111</f>
        <v>-1865</v>
      </c>
      <c r="CJ111" s="82">
        <f>IF(CI111&gt;1, 1, 0)</f>
        <v>0</v>
      </c>
      <c r="CK111" s="71">
        <f>IF(N111&lt;=0,Q111, IF(N111&lt;=1,R111, IF(N111&lt;=2,S111, IF(N111&lt;=3,T111, IF(N111&lt;=4,U111,V111)))))</f>
        <v>8.1300000000000008</v>
      </c>
      <c r="CL111" s="41">
        <f>IF(N111&lt;=0,AE111, IF(N111&lt;=1,AF111, IF(N111&lt;=2,AG111, IF(N111&lt;=3,AH111, IF(N111&lt;=4,AI111,AJ111)))))</f>
        <v>8.16</v>
      </c>
      <c r="CM111" s="70">
        <f>IF(N111&gt;=0,X111, IF(N111&gt;=-1,Y111, IF(N111&gt;=-2,Z111, IF(N111&gt;=-3,AA111, IF(N111&gt;=-4,AB111, AC111)))))</f>
        <v>8.4499999999999993</v>
      </c>
      <c r="CN111" s="69">
        <f>IF(N111&gt;=0,AL111, IF(N111&gt;=-1,AM111, IF(N111&gt;=-2,AN111, IF(N111&gt;=-3,AO111, IF(N111&gt;=-4,AP111, AQ111)))))</f>
        <v>8.5500000000000007</v>
      </c>
      <c r="CO111" s="54">
        <f>IF(C111&gt;0, IF(CI111 &gt;0, CK111, CM111), IF(CI111&gt;0, CL111, CN111))</f>
        <v>8.4499999999999993</v>
      </c>
      <c r="CP111" s="1">
        <f>CI111/CO111</f>
        <v>-220.71005917159766</v>
      </c>
      <c r="CQ111" s="42" t="e">
        <f>CG111/CH111</f>
        <v>#DIV/0!</v>
      </c>
      <c r="CR111" s="11">
        <f>BS111+CG111+CT111</f>
        <v>1981</v>
      </c>
      <c r="CS111" s="47">
        <f>BT111+CH111+CU111</f>
        <v>0</v>
      </c>
      <c r="CT111" s="55">
        <v>116</v>
      </c>
      <c r="CU111" s="10">
        <f>BQ111*$D$174</f>
        <v>0</v>
      </c>
      <c r="CV111" s="30">
        <f>CU111-CT111</f>
        <v>-116</v>
      </c>
      <c r="CW111" s="82">
        <f>IF(CV111&gt;0, 1, 0)</f>
        <v>0</v>
      </c>
      <c r="CX111" s="71">
        <f>IF(N111&lt;=0,R111, IF(N111&lt;=1,S111, IF(N111&lt;=2,T111, IF(N111&lt;=3,U111, V111))))</f>
        <v>8.14</v>
      </c>
      <c r="CY111" s="41">
        <f>IF(N111&lt;=0,AF111, IF(N111&lt;=1,AG111, IF(N111&lt;=2,AH111, IF(N111&lt;=3,AI111, AJ111))))</f>
        <v>8.2100000000000009</v>
      </c>
      <c r="CZ111" s="70">
        <f>IF(N111&gt;=0,Y111, IF(N111&gt;=-1,Z111, IF(N111&gt;=-2,AA111, IF(N111&gt;=-3,AB111,  AC111))))</f>
        <v>8.43</v>
      </c>
      <c r="DA111" s="69">
        <f>IF(N111&gt;=0,AM111, IF(N111&gt;=-1,AN111, IF(N111&gt;=-2,AO111, IF(N111&gt;=-3,AP111, AQ111))))</f>
        <v>8.5</v>
      </c>
      <c r="DB111" s="54">
        <f>IF(C111&gt;0, IF(CV111 &gt;0, CX111, CZ111), IF(CV111&gt;0, CY111, DA111))</f>
        <v>8.43</v>
      </c>
      <c r="DC111" s="43">
        <f>CV111/DB111</f>
        <v>-13.760379596678529</v>
      </c>
      <c r="DD111" s="44">
        <v>0</v>
      </c>
      <c r="DE111" s="10">
        <f>BQ111*$DD$169</f>
        <v>0</v>
      </c>
      <c r="DF111" s="30">
        <f>DE111-DD111</f>
        <v>0</v>
      </c>
      <c r="DG111" s="34">
        <f>DF111*(DF111&lt;&gt;0)</f>
        <v>0</v>
      </c>
      <c r="DH111" s="21">
        <f>DG111/$DG$166</f>
        <v>0</v>
      </c>
      <c r="DI111" s="79">
        <f>DH111 * $DF$166</f>
        <v>0</v>
      </c>
      <c r="DJ111" s="81">
        <f>DB111</f>
        <v>8.43</v>
      </c>
      <c r="DK111" s="43">
        <f>DI111/DJ111</f>
        <v>0</v>
      </c>
      <c r="DL111" s="16">
        <f>O111</f>
        <v>0</v>
      </c>
      <c r="DM111" s="53">
        <f>CR111+CT111</f>
        <v>2097</v>
      </c>
      <c r="DN111">
        <f>E111/$E$166</f>
        <v>1.6467658517327396E-2</v>
      </c>
      <c r="DO111">
        <f>MAX(0,K111)</f>
        <v>0.65190543092243902</v>
      </c>
      <c r="DP111">
        <f>DO111/$DO$166</f>
        <v>6.9970830913222929E-3</v>
      </c>
      <c r="DQ111">
        <f>DN111*DP111*BF111</f>
        <v>0</v>
      </c>
      <c r="DR111">
        <f>DQ111/$DQ$166</f>
        <v>0</v>
      </c>
      <c r="DS111" s="1">
        <f>$DS$168*DR111</f>
        <v>0</v>
      </c>
      <c r="DT111" s="55">
        <v>0</v>
      </c>
      <c r="DU111" s="1">
        <f>DS111-DT111</f>
        <v>0</v>
      </c>
      <c r="DV111" t="e">
        <f>DT111/DS111</f>
        <v>#DIV/0!</v>
      </c>
      <c r="DW111" s="86">
        <f>AR111</f>
        <v>8.2899999999999991</v>
      </c>
    </row>
    <row r="112" spans="1:127" x14ac:dyDescent="0.2">
      <c r="A112" s="24" t="s">
        <v>196</v>
      </c>
      <c r="B112">
        <v>1</v>
      </c>
      <c r="C112">
        <v>1</v>
      </c>
      <c r="D112">
        <v>0.96394230769230704</v>
      </c>
      <c r="E112">
        <v>3.60576923076922E-2</v>
      </c>
      <c r="F112">
        <v>0.94562647754137097</v>
      </c>
      <c r="G112">
        <v>0.882271468144044</v>
      </c>
      <c r="H112">
        <v>0.76592797783933497</v>
      </c>
      <c r="I112">
        <v>0.82204403866271603</v>
      </c>
      <c r="J112">
        <v>0.68879331483999195</v>
      </c>
      <c r="K112">
        <v>0.28219859236341399</v>
      </c>
      <c r="L112">
        <v>1.06955070239937</v>
      </c>
      <c r="M112">
        <f>HARMEAN(D112,F112, I112)</f>
        <v>0.90596496673789961</v>
      </c>
      <c r="N112">
        <f>MAX(MIN(0.6*TAN(3*(1-M112) - 1.5), 5), -5)</f>
        <v>-1.6290181582069223</v>
      </c>
      <c r="O112" s="73">
        <v>0</v>
      </c>
      <c r="P112">
        <v>15.47</v>
      </c>
      <c r="Q112">
        <v>15.52</v>
      </c>
      <c r="R112">
        <v>15.73</v>
      </c>
      <c r="S112">
        <v>15.85</v>
      </c>
      <c r="T112">
        <v>16.02</v>
      </c>
      <c r="U112">
        <v>16.22</v>
      </c>
      <c r="V112">
        <v>16.350000000000001</v>
      </c>
      <c r="W112">
        <v>17.39</v>
      </c>
      <c r="X112">
        <v>17.22</v>
      </c>
      <c r="Y112">
        <v>17.09</v>
      </c>
      <c r="Z112">
        <v>16.89</v>
      </c>
      <c r="AA112">
        <v>16.600000000000001</v>
      </c>
      <c r="AB112">
        <v>16.239999999999998</v>
      </c>
      <c r="AC112">
        <v>16.059999999999999</v>
      </c>
      <c r="AD112">
        <v>15.36</v>
      </c>
      <c r="AE112">
        <v>15.55</v>
      </c>
      <c r="AF112">
        <v>15.71</v>
      </c>
      <c r="AG112">
        <v>15.83</v>
      </c>
      <c r="AH112">
        <v>16.11</v>
      </c>
      <c r="AI112">
        <v>16.3</v>
      </c>
      <c r="AJ112">
        <v>16.46</v>
      </c>
      <c r="AK112">
        <v>17.12</v>
      </c>
      <c r="AL112">
        <v>16.850000000000001</v>
      </c>
      <c r="AM112">
        <v>16.62</v>
      </c>
      <c r="AN112">
        <v>16.420000000000002</v>
      </c>
      <c r="AO112">
        <v>16.18</v>
      </c>
      <c r="AP112">
        <v>16.13</v>
      </c>
      <c r="AQ112">
        <v>16.05</v>
      </c>
      <c r="AR112">
        <v>16.28</v>
      </c>
      <c r="AS112" s="77">
        <f>0.5 * (D112-MAX($D$3:$D$165))/(MIN($D$3:$D$165)-MAX($D$3:$D$165)) + 0.75</f>
        <v>0.76788625327578253</v>
      </c>
      <c r="AT112" s="17">
        <f>AZ112^N112</f>
        <v>0.76355793900656499</v>
      </c>
      <c r="AU112" s="17">
        <f>(AT112+AV112)/2</f>
        <v>0.45842410388082155</v>
      </c>
      <c r="AV112" s="17">
        <f>BD112^N112</f>
        <v>0.15329026875507815</v>
      </c>
      <c r="AW112" s="17">
        <f>PERCENTILE($K$2:$K$165, 0.05)</f>
        <v>0.10209699944022725</v>
      </c>
      <c r="AX112" s="17">
        <f>PERCENTILE($K$2:$K$165, 0.95)</f>
        <v>0.97531004798855347</v>
      </c>
      <c r="AY112" s="17">
        <f>MIN(MAX(K112,AW112), AX112)</f>
        <v>0.28219859236341399</v>
      </c>
      <c r="AZ112" s="17">
        <f>AY112-$AY$166+1</f>
        <v>1.1801015929231866</v>
      </c>
      <c r="BA112" s="17">
        <f>PERCENTILE($L$2:$L$165, 0.02)</f>
        <v>-1.0926211824473815</v>
      </c>
      <c r="BB112" s="17">
        <f>PERCENTILE($L$2:$L$165, 0.98)</f>
        <v>1.870769289934499</v>
      </c>
      <c r="BC112" s="17">
        <f>MIN(MAX(L112,BA112), BB112)</f>
        <v>1.06955070239937</v>
      </c>
      <c r="BD112" s="17">
        <f>BC112-$BC$166 + 1</f>
        <v>3.1621718848467513</v>
      </c>
      <c r="BE112" s="1">
        <v>0</v>
      </c>
      <c r="BF112" s="50">
        <v>0.4</v>
      </c>
      <c r="BG112" s="15">
        <v>1</v>
      </c>
      <c r="BH112" s="16">
        <v>1</v>
      </c>
      <c r="BI112" s="12">
        <f>(AZ112^4)*AV112*BE112</f>
        <v>0</v>
      </c>
      <c r="BJ112" s="12">
        <f>(BD112^4) *AT112*BF112</f>
        <v>30.538231313927731</v>
      </c>
      <c r="BK112" s="12">
        <f>(BD112^4)*AU112*BG112*BH112</f>
        <v>45.836277147503395</v>
      </c>
      <c r="BL112" s="12">
        <f>MIN(BI112, 0.05*BI$166)</f>
        <v>0</v>
      </c>
      <c r="BM112" s="12">
        <f>MIN(BJ112, 0.05*BJ$166)</f>
        <v>30.538231313927731</v>
      </c>
      <c r="BN112" s="12">
        <f>MIN(BK112, 0.05*BK$166)</f>
        <v>45.836277147503395</v>
      </c>
      <c r="BO112" s="9">
        <f>BL112/$BL$166</f>
        <v>0</v>
      </c>
      <c r="BP112" s="9">
        <f>BM112/$BM$166</f>
        <v>6.1691191100513914E-3</v>
      </c>
      <c r="BQ112" s="45">
        <f>BN112/$BN$166</f>
        <v>6.7802525611678375E-3</v>
      </c>
      <c r="BR112" s="85">
        <f>N112</f>
        <v>-1.6290181582069223</v>
      </c>
      <c r="BS112" s="55">
        <v>0</v>
      </c>
      <c r="BT112" s="10">
        <f>$D$172*BO112</f>
        <v>0</v>
      </c>
      <c r="BU112" s="14">
        <f>BT112-BS112</f>
        <v>0</v>
      </c>
      <c r="BV112" s="1">
        <f>IF(BU112&gt;1, 1, 0)</f>
        <v>0</v>
      </c>
      <c r="BW112" s="71">
        <f>IF(N112&lt;=0,P112, IF(N112&lt;=1,Q112, IF(N112&lt;=2,R112, IF(N112&lt;=3,S112, IF(N112&lt;=4,T112, IF(N112&lt;=5, U112, V112))))))</f>
        <v>15.47</v>
      </c>
      <c r="BX112" s="41">
        <f>IF(N112&lt;=0,AD112, IF(N112&lt;=1,AE112, IF(N112&lt;=2,AF112, IF(N112&lt;=3,AG112, IF(N112&lt;=4,AH112, IF(N112&lt;=5, AI112, AJ112))))))</f>
        <v>15.36</v>
      </c>
      <c r="BY112" s="70">
        <f>IF(N112&gt;=0,W112, IF(N112&gt;=-1,X112, IF(N112&gt;=-2,Y112, IF(N112&gt;=-3,Z112, IF(N112&gt;=-4,AA112, IF(N112&gt;=-5, AB112, AC112))))))</f>
        <v>17.09</v>
      </c>
      <c r="BZ112" s="69">
        <f>IF(N112&gt;=0,AK112, IF(N112&gt;=-1,AL112, IF(N112&gt;=-2,AM112, IF(N112&gt;=-3,AN112, IF(N112&gt;=-4,AO112, IF(N112&gt;=-5, AP112, AQ112))))))</f>
        <v>16.62</v>
      </c>
      <c r="CA112" s="54">
        <f>IF(C112&gt;0, IF(BU112 &gt;0, BW112, BY112), IF(BU112&gt;0, BX112, BZ112))</f>
        <v>17.09</v>
      </c>
      <c r="CB112" s="1">
        <f>BU112/CA112</f>
        <v>0</v>
      </c>
      <c r="CC112" s="42" t="e">
        <f>BS112/BT112</f>
        <v>#DIV/0!</v>
      </c>
      <c r="CD112" s="55">
        <v>0</v>
      </c>
      <c r="CE112" s="55">
        <v>81</v>
      </c>
      <c r="CF112" s="55">
        <v>0</v>
      </c>
      <c r="CG112" s="6">
        <f>SUM(CD112:CF112)</f>
        <v>81</v>
      </c>
      <c r="CH112" s="10">
        <f>BP112*$D$171</f>
        <v>783.53725181407742</v>
      </c>
      <c r="CI112" s="1">
        <f>CH112-CG112</f>
        <v>702.53725181407742</v>
      </c>
      <c r="CJ112" s="82">
        <f>IF(CI112&gt;1, 1, 0)</f>
        <v>1</v>
      </c>
      <c r="CK112" s="71">
        <f>IF(N112&lt;=0,Q112, IF(N112&lt;=1,R112, IF(N112&lt;=2,S112, IF(N112&lt;=3,T112, IF(N112&lt;=4,U112,V112)))))</f>
        <v>15.52</v>
      </c>
      <c r="CL112" s="41">
        <f>IF(N112&lt;=0,AE112, IF(N112&lt;=1,AF112, IF(N112&lt;=2,AG112, IF(N112&lt;=3,AH112, IF(N112&lt;=4,AI112,AJ112)))))</f>
        <v>15.55</v>
      </c>
      <c r="CM112" s="70">
        <f>IF(N112&gt;=0,X112, IF(N112&gt;=-1,Y112, IF(N112&gt;=-2,Z112, IF(N112&gt;=-3,AA112, IF(N112&gt;=-4,AB112, AC112)))))</f>
        <v>16.89</v>
      </c>
      <c r="CN112" s="69">
        <f>IF(N112&gt;=0,AL112, IF(N112&gt;=-1,AM112, IF(N112&gt;=-2,AN112, IF(N112&gt;=-3,AO112, IF(N112&gt;=-4,AP112, AQ112)))))</f>
        <v>16.420000000000002</v>
      </c>
      <c r="CO112" s="54">
        <f>IF(C112&gt;0, IF(CI112 &gt;0, CK112, CM112), IF(CI112&gt;0, CL112, CN112))</f>
        <v>15.52</v>
      </c>
      <c r="CP112" s="1">
        <f>CI112/CO112</f>
        <v>45.266575503484368</v>
      </c>
      <c r="CQ112" s="42">
        <f>CG112/CH112</f>
        <v>0.10337734397753967</v>
      </c>
      <c r="CR112" s="11">
        <f>BS112+CG112+CT112</f>
        <v>130</v>
      </c>
      <c r="CS112" s="47">
        <f>BT112+CH112+CU112</f>
        <v>827.88311399625218</v>
      </c>
      <c r="CT112" s="55">
        <v>49</v>
      </c>
      <c r="CU112" s="10">
        <f>BQ112*$D$174</f>
        <v>44.345862182174812</v>
      </c>
      <c r="CV112" s="30">
        <f>CU112-CT112</f>
        <v>-4.6541378178251875</v>
      </c>
      <c r="CW112" s="82">
        <f>IF(CV112&gt;0, 1, 0)</f>
        <v>0</v>
      </c>
      <c r="CX112" s="71">
        <f>IF(N112&lt;=0,R112, IF(N112&lt;=1,S112, IF(N112&lt;=2,T112, IF(N112&lt;=3,U112, V112))))</f>
        <v>15.73</v>
      </c>
      <c r="CY112" s="41">
        <f>IF(N112&lt;=0,AF112, IF(N112&lt;=1,AG112, IF(N112&lt;=2,AH112, IF(N112&lt;=3,AI112, AJ112))))</f>
        <v>15.71</v>
      </c>
      <c r="CZ112" s="70">
        <f>IF(N112&gt;=0,Y112, IF(N112&gt;=-1,Z112, IF(N112&gt;=-2,AA112, IF(N112&gt;=-3,AB112,  AC112))))</f>
        <v>16.600000000000001</v>
      </c>
      <c r="DA112" s="69">
        <f>IF(N112&gt;=0,AM112, IF(N112&gt;=-1,AN112, IF(N112&gt;=-2,AO112, IF(N112&gt;=-3,AP112, AQ112))))</f>
        <v>16.18</v>
      </c>
      <c r="DB112" s="54">
        <f>IF(C112&gt;0, IF(CV112 &gt;0, CX112, CZ112), IF(CV112&gt;0, CY112, DA112))</f>
        <v>16.600000000000001</v>
      </c>
      <c r="DC112" s="43">
        <f>CV112/DB112</f>
        <v>-0.28036974806175824</v>
      </c>
      <c r="DD112" s="44">
        <v>0</v>
      </c>
      <c r="DE112" s="10">
        <f>BQ112*$DD$169</f>
        <v>26.668930124902925</v>
      </c>
      <c r="DF112" s="30">
        <f>DE112-DD112</f>
        <v>26.668930124902925</v>
      </c>
      <c r="DG112" s="34">
        <f>DF112*(DF112&lt;&gt;0)</f>
        <v>26.668930124902925</v>
      </c>
      <c r="DH112" s="21">
        <f>DG112/$DG$166</f>
        <v>6.7802525611678332E-3</v>
      </c>
      <c r="DI112" s="79">
        <f>DH112 * $DF$166</f>
        <v>26.668930124902925</v>
      </c>
      <c r="DJ112" s="81">
        <f>DB112</f>
        <v>16.600000000000001</v>
      </c>
      <c r="DK112" s="43">
        <f>DI112/DJ112</f>
        <v>1.6065620557170435</v>
      </c>
      <c r="DL112" s="16">
        <f>O112</f>
        <v>0</v>
      </c>
      <c r="DM112" s="53">
        <f>CR112+CT112</f>
        <v>179</v>
      </c>
      <c r="DN112">
        <f>E112/$E$166</f>
        <v>6.6857659330021727E-4</v>
      </c>
      <c r="DO112">
        <f>MAX(0,K112)</f>
        <v>0.28219859236341399</v>
      </c>
      <c r="DP112">
        <f>DO112/$DO$166</f>
        <v>3.0289163203119905E-3</v>
      </c>
      <c r="DQ112">
        <f>DN112*DP112*BF112</f>
        <v>8.1002502193024811E-7</v>
      </c>
      <c r="DR112">
        <f>DQ112/$DQ$166</f>
        <v>2.1861122905472401E-4</v>
      </c>
      <c r="DS112" s="1">
        <f>$DS$168*DR112</f>
        <v>17.789323472911075</v>
      </c>
      <c r="DT112" s="55">
        <v>0</v>
      </c>
      <c r="DU112" s="1">
        <f>DS112-DT112</f>
        <v>17.789323472911075</v>
      </c>
      <c r="DV112">
        <f>DT112/DS112</f>
        <v>0</v>
      </c>
      <c r="DW112" s="86">
        <f>AR112</f>
        <v>16.28</v>
      </c>
    </row>
    <row r="113" spans="1:127" x14ac:dyDescent="0.2">
      <c r="A113" s="24" t="s">
        <v>82</v>
      </c>
      <c r="B113">
        <v>1</v>
      </c>
      <c r="C113">
        <v>1</v>
      </c>
      <c r="D113">
        <v>0.85714285714285698</v>
      </c>
      <c r="E113">
        <v>0.14285714285714199</v>
      </c>
      <c r="F113">
        <v>0.93615907901622097</v>
      </c>
      <c r="G113">
        <v>0.23167319529938399</v>
      </c>
      <c r="H113">
        <v>0.58813654168998297</v>
      </c>
      <c r="I113">
        <v>0.36912798848861</v>
      </c>
      <c r="J113">
        <v>0.42953966458457599</v>
      </c>
      <c r="K113">
        <v>0.48315157126955599</v>
      </c>
      <c r="L113">
        <v>0.685557532982493</v>
      </c>
      <c r="M113">
        <f>HARMEAN(D113,F113, I113)</f>
        <v>0.60680242068625567</v>
      </c>
      <c r="N113">
        <f>MAX(MIN(0.6*TAN(3*(1-M113) - 1.5), 5), -5)</f>
        <v>-0.19910487204252553</v>
      </c>
      <c r="O113" s="73">
        <v>0</v>
      </c>
      <c r="P113">
        <v>83.37</v>
      </c>
      <c r="Q113">
        <v>83.67</v>
      </c>
      <c r="R113">
        <v>84.02</v>
      </c>
      <c r="S113">
        <v>84.6</v>
      </c>
      <c r="T113">
        <v>84.96</v>
      </c>
      <c r="U113">
        <v>85.36</v>
      </c>
      <c r="V113">
        <v>86.13</v>
      </c>
      <c r="W113">
        <v>87.45</v>
      </c>
      <c r="X113">
        <v>87.11</v>
      </c>
      <c r="Y113">
        <v>86.56</v>
      </c>
      <c r="Z113">
        <v>86.37</v>
      </c>
      <c r="AA113">
        <v>85.83</v>
      </c>
      <c r="AB113">
        <v>85.52</v>
      </c>
      <c r="AC113">
        <v>85.22</v>
      </c>
      <c r="AD113">
        <v>83.31</v>
      </c>
      <c r="AE113">
        <v>83.79</v>
      </c>
      <c r="AF113">
        <v>84.09</v>
      </c>
      <c r="AG113">
        <v>84.39</v>
      </c>
      <c r="AH113">
        <v>84.63</v>
      </c>
      <c r="AI113">
        <v>84.89</v>
      </c>
      <c r="AJ113">
        <v>87.33</v>
      </c>
      <c r="AK113">
        <v>87.15</v>
      </c>
      <c r="AL113">
        <v>86.89</v>
      </c>
      <c r="AM113">
        <v>86.43</v>
      </c>
      <c r="AN113">
        <v>86.29</v>
      </c>
      <c r="AO113">
        <v>85.91</v>
      </c>
      <c r="AP113">
        <v>85.35</v>
      </c>
      <c r="AQ113">
        <v>84.47</v>
      </c>
      <c r="AR113">
        <v>85.52</v>
      </c>
      <c r="AS113" s="77">
        <f>0.5 * (D113-MAX($D$3:$D$165))/(MIN($D$3:$D$165)-MAX($D$3:$D$165)) + 0.75</f>
        <v>0.82145720011451462</v>
      </c>
      <c r="AT113" s="17">
        <f>AZ113^N113</f>
        <v>0.93774193705544162</v>
      </c>
      <c r="AU113" s="17">
        <f>(AT113+AV113)/2</f>
        <v>0.87682872103795551</v>
      </c>
      <c r="AV113" s="17">
        <f>BD113^N113</f>
        <v>0.8159155050204695</v>
      </c>
      <c r="AW113" s="17">
        <f>PERCENTILE($K$2:$K$165, 0.05)</f>
        <v>0.10209699944022725</v>
      </c>
      <c r="AX113" s="17">
        <f>PERCENTILE($K$2:$K$165, 0.95)</f>
        <v>0.97531004798855347</v>
      </c>
      <c r="AY113" s="17">
        <f>MIN(MAX(K113,AW113), AX113)</f>
        <v>0.48315157126955599</v>
      </c>
      <c r="AZ113" s="17">
        <f>AY113-$AY$166+1</f>
        <v>1.3810545718293288</v>
      </c>
      <c r="BA113" s="17">
        <f>PERCENTILE($L$2:$L$165, 0.02)</f>
        <v>-1.0926211824473815</v>
      </c>
      <c r="BB113" s="17">
        <f>PERCENTILE($L$2:$L$165, 0.98)</f>
        <v>1.870769289934499</v>
      </c>
      <c r="BC113" s="17">
        <f>MIN(MAX(L113,BA113), BB113)</f>
        <v>0.685557532982493</v>
      </c>
      <c r="BD113" s="17">
        <f>BC113-$BC$166 + 1</f>
        <v>2.7781787154298745</v>
      </c>
      <c r="BE113" s="1">
        <v>1</v>
      </c>
      <c r="BF113" s="15">
        <v>1</v>
      </c>
      <c r="BG113" s="15">
        <v>1</v>
      </c>
      <c r="BH113" s="16">
        <v>1</v>
      </c>
      <c r="BI113" s="12">
        <f>(AZ113^4)*AV113*BE113</f>
        <v>2.968168458986209</v>
      </c>
      <c r="BJ113" s="12">
        <f>(BD113^4) *AT113*BF113</f>
        <v>55.86297462022187</v>
      </c>
      <c r="BK113" s="12">
        <f>(BD113^4)*AU113*BG113*BH113</f>
        <v>52.234264731117548</v>
      </c>
      <c r="BL113" s="12">
        <f>MIN(BI113, 0.05*BI$166)</f>
        <v>2.968168458986209</v>
      </c>
      <c r="BM113" s="12">
        <f>MIN(BJ113, 0.05*BJ$166)</f>
        <v>55.86297462022187</v>
      </c>
      <c r="BN113" s="12">
        <f>MIN(BK113, 0.05*BK$166)</f>
        <v>52.234264731117548</v>
      </c>
      <c r="BO113" s="9">
        <f>BL113/$BL$166</f>
        <v>7.2616779542334546E-3</v>
      </c>
      <c r="BP113" s="9">
        <f>BM113/$BM$166</f>
        <v>1.1285045971760372E-2</v>
      </c>
      <c r="BQ113" s="45">
        <f>BN113/$BN$166</f>
        <v>7.7266638842454294E-3</v>
      </c>
      <c r="BR113" s="85">
        <f>N113</f>
        <v>-0.19910487204252553</v>
      </c>
      <c r="BS113" s="55">
        <v>1197</v>
      </c>
      <c r="BT113" s="10">
        <f>$D$172*BO113</f>
        <v>665.31990115458973</v>
      </c>
      <c r="BU113" s="14">
        <f>BT113-BS113</f>
        <v>-531.68009884541027</v>
      </c>
      <c r="BV113" s="1">
        <f>IF(BU113&gt;1, 1, 0)</f>
        <v>0</v>
      </c>
      <c r="BW113" s="71">
        <f>IF(N113&lt;=0,P113, IF(N113&lt;=1,Q113, IF(N113&lt;=2,R113, IF(N113&lt;=3,S113, IF(N113&lt;=4,T113, IF(N113&lt;=5, U113, V113))))))</f>
        <v>83.37</v>
      </c>
      <c r="BX113" s="41">
        <f>IF(N113&lt;=0,AD113, IF(N113&lt;=1,AE113, IF(N113&lt;=2,AF113, IF(N113&lt;=3,AG113, IF(N113&lt;=4,AH113, IF(N113&lt;=5, AI113, AJ113))))))</f>
        <v>83.31</v>
      </c>
      <c r="BY113" s="70">
        <f>IF(N113&gt;=0,W113, IF(N113&gt;=-1,X113, IF(N113&gt;=-2,Y113, IF(N113&gt;=-3,Z113, IF(N113&gt;=-4,AA113, IF(N113&gt;=-5, AB113, AC113))))))</f>
        <v>87.11</v>
      </c>
      <c r="BZ113" s="69">
        <f>IF(N113&gt;=0,AK113, IF(N113&gt;=-1,AL113, IF(N113&gt;=-2,AM113, IF(N113&gt;=-3,AN113, IF(N113&gt;=-4,AO113, IF(N113&gt;=-5, AP113, AQ113))))))</f>
        <v>86.89</v>
      </c>
      <c r="CA113" s="54">
        <f>IF(C113&gt;0, IF(BU113 &gt;0, BW113, BY113), IF(BU113&gt;0, BX113, BZ113))</f>
        <v>87.11</v>
      </c>
      <c r="CB113" s="1">
        <f>BU113/CA113</f>
        <v>-6.1035483738423864</v>
      </c>
      <c r="CC113" s="42">
        <f>BS113/BT113</f>
        <v>1.7991345184816172</v>
      </c>
      <c r="CD113" s="55">
        <v>1539</v>
      </c>
      <c r="CE113" s="55">
        <v>0</v>
      </c>
      <c r="CF113" s="55">
        <v>0</v>
      </c>
      <c r="CG113" s="6">
        <f>SUM(CD113:CF113)</f>
        <v>1539</v>
      </c>
      <c r="CH113" s="10">
        <f>BP113*$D$171</f>
        <v>1433.3089942941606</v>
      </c>
      <c r="CI113" s="1">
        <f>CH113-CG113</f>
        <v>-105.69100570583942</v>
      </c>
      <c r="CJ113" s="82">
        <f>IF(CI113&gt;1, 1, 0)</f>
        <v>0</v>
      </c>
      <c r="CK113" s="71">
        <f>IF(N113&lt;=0,Q113, IF(N113&lt;=1,R113, IF(N113&lt;=2,S113, IF(N113&lt;=3,T113, IF(N113&lt;=4,U113,V113)))))</f>
        <v>83.67</v>
      </c>
      <c r="CL113" s="41">
        <f>IF(N113&lt;=0,AE113, IF(N113&lt;=1,AF113, IF(N113&lt;=2,AG113, IF(N113&lt;=3,AH113, IF(N113&lt;=4,AI113,AJ113)))))</f>
        <v>83.79</v>
      </c>
      <c r="CM113" s="70">
        <f>IF(N113&gt;=0,X113, IF(N113&gt;=-1,Y113, IF(N113&gt;=-2,Z113, IF(N113&gt;=-3,AA113, IF(N113&gt;=-4,AB113, AC113)))))</f>
        <v>86.56</v>
      </c>
      <c r="CN113" s="69">
        <f>IF(N113&gt;=0,AL113, IF(N113&gt;=-1,AM113, IF(N113&gt;=-2,AN113, IF(N113&gt;=-3,AO113, IF(N113&gt;=-4,AP113, AQ113)))))</f>
        <v>86.43</v>
      </c>
      <c r="CO113" s="54">
        <f>IF(C113&gt;0, IF(CI113 &gt;0, CK113, CM113), IF(CI113&gt;0, CL113, CN113))</f>
        <v>86.56</v>
      </c>
      <c r="CP113" s="1">
        <f>CI113/CO113</f>
        <v>-1.2210143912412132</v>
      </c>
      <c r="CQ113" s="42">
        <f>CG113/CH113</f>
        <v>1.073739163102013</v>
      </c>
      <c r="CR113" s="11">
        <f>BS113+CG113+CT113</f>
        <v>2736</v>
      </c>
      <c r="CS113" s="47">
        <f>BT113+CH113+CU113</f>
        <v>2149.1647078904803</v>
      </c>
      <c r="CT113" s="55">
        <v>0</v>
      </c>
      <c r="CU113" s="10">
        <f>BQ113*$D$174</f>
        <v>50.535812441729711</v>
      </c>
      <c r="CV113" s="30">
        <f>CU113-CT113</f>
        <v>50.535812441729711</v>
      </c>
      <c r="CW113" s="82">
        <f>IF(CV113&gt;0, 1, 0)</f>
        <v>1</v>
      </c>
      <c r="CX113" s="71">
        <f>IF(N113&lt;=0,R113, IF(N113&lt;=1,S113, IF(N113&lt;=2,T113, IF(N113&lt;=3,U113, V113))))</f>
        <v>84.02</v>
      </c>
      <c r="CY113" s="41">
        <f>IF(N113&lt;=0,AF113, IF(N113&lt;=1,AG113, IF(N113&lt;=2,AH113, IF(N113&lt;=3,AI113, AJ113))))</f>
        <v>84.09</v>
      </c>
      <c r="CZ113" s="70">
        <f>IF(N113&gt;=0,Y113, IF(N113&gt;=-1,Z113, IF(N113&gt;=-2,AA113, IF(N113&gt;=-3,AB113,  AC113))))</f>
        <v>86.37</v>
      </c>
      <c r="DA113" s="69">
        <f>IF(N113&gt;=0,AM113, IF(N113&gt;=-1,AN113, IF(N113&gt;=-2,AO113, IF(N113&gt;=-3,AP113, AQ113))))</f>
        <v>86.29</v>
      </c>
      <c r="DB113" s="54">
        <f>IF(C113&gt;0, IF(CV113 &gt;0, CX113, CZ113), IF(CV113&gt;0, CY113, DA113))</f>
        <v>84.02</v>
      </c>
      <c r="DC113" s="43">
        <f>CV113/DB113</f>
        <v>0.60147360678088213</v>
      </c>
      <c r="DD113" s="44">
        <v>0</v>
      </c>
      <c r="DE113" s="10">
        <f>BQ113*$DD$169</f>
        <v>30.391472495835771</v>
      </c>
      <c r="DF113" s="30">
        <f>DE113-DD113</f>
        <v>30.391472495835771</v>
      </c>
      <c r="DG113" s="34">
        <f>DF113*(DF113&lt;&gt;0)</f>
        <v>30.391472495835771</v>
      </c>
      <c r="DH113" s="21">
        <f>DG113/$DG$166</f>
        <v>7.7266638842454242E-3</v>
      </c>
      <c r="DI113" s="79">
        <f>DH113 * $DF$166</f>
        <v>30.391472495835771</v>
      </c>
      <c r="DJ113" s="81">
        <f>DB113</f>
        <v>84.02</v>
      </c>
      <c r="DK113" s="43">
        <f>DI113/DJ113</f>
        <v>0.3617171208740273</v>
      </c>
      <c r="DL113" s="16">
        <f>O113</f>
        <v>0</v>
      </c>
      <c r="DM113" s="53">
        <f>CR113+CT113</f>
        <v>2736</v>
      </c>
      <c r="DN113">
        <f>E113/$E$166</f>
        <v>2.6488367886941858E-3</v>
      </c>
      <c r="DO113">
        <f>MAX(0,K113)</f>
        <v>0.48315157126955599</v>
      </c>
      <c r="DP113">
        <f>DO113/$DO$166</f>
        <v>5.1858007764905758E-3</v>
      </c>
      <c r="DQ113">
        <f>DN113*DP113*BF113</f>
        <v>1.3736339875607112E-5</v>
      </c>
      <c r="DR113">
        <f>DQ113/$DQ$166</f>
        <v>3.7071918294129796E-3</v>
      </c>
      <c r="DS113" s="1">
        <f>$DS$168*DR113</f>
        <v>301.66993211978092</v>
      </c>
      <c r="DT113" s="55">
        <v>599</v>
      </c>
      <c r="DU113" s="1">
        <f>DS113-DT113</f>
        <v>-297.33006788021908</v>
      </c>
      <c r="DV113">
        <f>DT113/DS113</f>
        <v>1.9856138654287936</v>
      </c>
      <c r="DW113" s="86">
        <f>AR113</f>
        <v>85.52</v>
      </c>
    </row>
    <row r="114" spans="1:127" x14ac:dyDescent="0.2">
      <c r="A114" s="24" t="s">
        <v>131</v>
      </c>
      <c r="B114">
        <v>1</v>
      </c>
      <c r="C114">
        <v>1</v>
      </c>
      <c r="D114">
        <v>0.62045545345585296</v>
      </c>
      <c r="E114">
        <v>0.37954454654414699</v>
      </c>
      <c r="F114">
        <v>0.638855780691299</v>
      </c>
      <c r="G114">
        <v>0.69327204346009197</v>
      </c>
      <c r="H114">
        <v>0.62975344755536899</v>
      </c>
      <c r="I114">
        <v>0.66074992203007399</v>
      </c>
      <c r="J114">
        <v>0.32031654020153499</v>
      </c>
      <c r="K114">
        <v>0.52148352119800501</v>
      </c>
      <c r="L114">
        <v>-0.51983136761259097</v>
      </c>
      <c r="M114">
        <f>HARMEAN(D114,F114, I114)</f>
        <v>0.63959752832562289</v>
      </c>
      <c r="N114">
        <f>MAX(MIN(0.6*TAN(3*(1-M114) - 1.5), 5), -5)</f>
        <v>-0.26707507188306467</v>
      </c>
      <c r="O114" s="73">
        <v>0</v>
      </c>
      <c r="P114">
        <v>86.85</v>
      </c>
      <c r="Q114">
        <v>87.71</v>
      </c>
      <c r="R114">
        <v>88.04</v>
      </c>
      <c r="S114">
        <v>88.49</v>
      </c>
      <c r="T114">
        <v>89.33</v>
      </c>
      <c r="U114">
        <v>89.71</v>
      </c>
      <c r="V114">
        <v>89.98</v>
      </c>
      <c r="W114">
        <v>92.59</v>
      </c>
      <c r="X114">
        <v>92.22</v>
      </c>
      <c r="Y114">
        <v>91.9</v>
      </c>
      <c r="Z114">
        <v>90.92</v>
      </c>
      <c r="AA114">
        <v>90.4</v>
      </c>
      <c r="AB114">
        <v>89.74</v>
      </c>
      <c r="AC114">
        <v>89.22</v>
      </c>
      <c r="AD114">
        <v>87.94</v>
      </c>
      <c r="AE114">
        <v>88.23</v>
      </c>
      <c r="AF114">
        <v>88.53</v>
      </c>
      <c r="AG114">
        <v>89.03</v>
      </c>
      <c r="AH114">
        <v>89.29</v>
      </c>
      <c r="AI114">
        <v>89.98</v>
      </c>
      <c r="AJ114">
        <v>91.01</v>
      </c>
      <c r="AK114">
        <v>92.43</v>
      </c>
      <c r="AL114">
        <v>91.45</v>
      </c>
      <c r="AM114">
        <v>91.41</v>
      </c>
      <c r="AN114">
        <v>91.02</v>
      </c>
      <c r="AO114">
        <v>90.72</v>
      </c>
      <c r="AP114">
        <v>90.17</v>
      </c>
      <c r="AQ114">
        <v>89.43</v>
      </c>
      <c r="AR114">
        <v>89.7</v>
      </c>
      <c r="AS114" s="77">
        <f>0.5 * (D114-MAX($D$3:$D$165))/(MIN($D$3:$D$165)-MAX($D$3:$D$165)) + 0.75</f>
        <v>0.94018036072144273</v>
      </c>
      <c r="AT114" s="17">
        <f>AZ114^N114</f>
        <v>0.91070495765599357</v>
      </c>
      <c r="AU114" s="17">
        <f>(AT114+AV114)/2</f>
        <v>0.89839373133562761</v>
      </c>
      <c r="AV114" s="17">
        <f>BD114^N114</f>
        <v>0.88608250501526153</v>
      </c>
      <c r="AW114" s="17">
        <f>PERCENTILE($K$2:$K$165, 0.05)</f>
        <v>0.10209699944022725</v>
      </c>
      <c r="AX114" s="17">
        <f>PERCENTILE($K$2:$K$165, 0.95)</f>
        <v>0.97531004798855347</v>
      </c>
      <c r="AY114" s="17">
        <f>MIN(MAX(K114,AW114), AX114)</f>
        <v>0.52148352119800501</v>
      </c>
      <c r="AZ114" s="17">
        <f>AY114-$AY$166+1</f>
        <v>1.4193865217577777</v>
      </c>
      <c r="BA114" s="17">
        <f>PERCENTILE($L$2:$L$165, 0.02)</f>
        <v>-1.0926211824473815</v>
      </c>
      <c r="BB114" s="17">
        <f>PERCENTILE($L$2:$L$165, 0.98)</f>
        <v>1.870769289934499</v>
      </c>
      <c r="BC114" s="17">
        <f>MIN(MAX(L114,BA114), BB114)</f>
        <v>-0.51983136761259097</v>
      </c>
      <c r="BD114" s="17">
        <f>BC114-$BC$166 + 1</f>
        <v>1.5727898148347905</v>
      </c>
      <c r="BE114" s="1">
        <v>1</v>
      </c>
      <c r="BF114" s="15">
        <v>1</v>
      </c>
      <c r="BG114" s="15">
        <v>1</v>
      </c>
      <c r="BH114" s="16">
        <v>1</v>
      </c>
      <c r="BI114" s="12">
        <f>(AZ114^4)*AV114*BE114</f>
        <v>3.5964735409091477</v>
      </c>
      <c r="BJ114" s="12">
        <f>(BD114^4) *AT114*BF114</f>
        <v>5.5726331362810448</v>
      </c>
      <c r="BK114" s="12">
        <f>(BD114^4)*AU114*BG114*BH114</f>
        <v>5.4973003436302754</v>
      </c>
      <c r="BL114" s="12">
        <f>MIN(BI114, 0.05*BI$166)</f>
        <v>3.5964735409091477</v>
      </c>
      <c r="BM114" s="12">
        <f>MIN(BJ114, 0.05*BJ$166)</f>
        <v>5.5726331362810448</v>
      </c>
      <c r="BN114" s="12">
        <f>MIN(BK114, 0.05*BK$166)</f>
        <v>5.4973003436302754</v>
      </c>
      <c r="BO114" s="9">
        <f>BL114/$BL$166</f>
        <v>8.7988377296900708E-3</v>
      </c>
      <c r="BP114" s="9">
        <f>BM114/$BM$166</f>
        <v>1.1257442260140962E-3</v>
      </c>
      <c r="BQ114" s="45">
        <f>BN114/$BN$166</f>
        <v>8.1317871027050009E-4</v>
      </c>
      <c r="BR114" s="85">
        <f>N114</f>
        <v>-0.26707507188306467</v>
      </c>
      <c r="BS114" s="55">
        <v>1346</v>
      </c>
      <c r="BT114" s="10">
        <f>$D$172*BO114</f>
        <v>806.1555311992114</v>
      </c>
      <c r="BU114" s="14">
        <f>BT114-BS114</f>
        <v>-539.8444688007886</v>
      </c>
      <c r="BV114" s="1">
        <f>IF(BU114&gt;1, 1, 0)</f>
        <v>0</v>
      </c>
      <c r="BW114" s="71">
        <f>IF(N114&lt;=0,P114, IF(N114&lt;=1,Q114, IF(N114&lt;=2,R114, IF(N114&lt;=3,S114, IF(N114&lt;=4,T114, IF(N114&lt;=5, U114, V114))))))</f>
        <v>86.85</v>
      </c>
      <c r="BX114" s="41">
        <f>IF(N114&lt;=0,AD114, IF(N114&lt;=1,AE114, IF(N114&lt;=2,AF114, IF(N114&lt;=3,AG114, IF(N114&lt;=4,AH114, IF(N114&lt;=5, AI114, AJ114))))))</f>
        <v>87.94</v>
      </c>
      <c r="BY114" s="70">
        <f>IF(N114&gt;=0,W114, IF(N114&gt;=-1,X114, IF(N114&gt;=-2,Y114, IF(N114&gt;=-3,Z114, IF(N114&gt;=-4,AA114, IF(N114&gt;=-5, AB114, AC114))))))</f>
        <v>92.22</v>
      </c>
      <c r="BZ114" s="69">
        <f>IF(N114&gt;=0,AK114, IF(N114&gt;=-1,AL114, IF(N114&gt;=-2,AM114, IF(N114&gt;=-3,AN114, IF(N114&gt;=-4,AO114, IF(N114&gt;=-5, AP114, AQ114))))))</f>
        <v>91.45</v>
      </c>
      <c r="CA114" s="54">
        <f>IF(C114&gt;0, IF(BU114 &gt;0, BW114, BY114), IF(BU114&gt;0, BX114, BZ114))</f>
        <v>92.22</v>
      </c>
      <c r="CB114" s="1">
        <f>BU114/CA114</f>
        <v>-5.8538762611232773</v>
      </c>
      <c r="CC114" s="42">
        <f>BS114/BT114</f>
        <v>1.6696529985941213</v>
      </c>
      <c r="CD114" s="55">
        <v>0</v>
      </c>
      <c r="CE114" s="55">
        <v>0</v>
      </c>
      <c r="CF114" s="55">
        <v>0</v>
      </c>
      <c r="CG114" s="6">
        <f>SUM(CD114:CF114)</f>
        <v>0</v>
      </c>
      <c r="CH114" s="10">
        <f>BP114*$D$171</f>
        <v>142.98030583645235</v>
      </c>
      <c r="CI114" s="1">
        <f>CH114-CG114</f>
        <v>142.98030583645235</v>
      </c>
      <c r="CJ114" s="82">
        <f>IF(CI114&gt;1, 1, 0)</f>
        <v>1</v>
      </c>
      <c r="CK114" s="71">
        <f>IF(N114&lt;=0,Q114, IF(N114&lt;=1,R114, IF(N114&lt;=2,S114, IF(N114&lt;=3,T114, IF(N114&lt;=4,U114,V114)))))</f>
        <v>87.71</v>
      </c>
      <c r="CL114" s="41">
        <f>IF(N114&lt;=0,AE114, IF(N114&lt;=1,AF114, IF(N114&lt;=2,AG114, IF(N114&lt;=3,AH114, IF(N114&lt;=4,AI114,AJ114)))))</f>
        <v>88.23</v>
      </c>
      <c r="CM114" s="70">
        <f>IF(N114&gt;=0,X114, IF(N114&gt;=-1,Y114, IF(N114&gt;=-2,Z114, IF(N114&gt;=-3,AA114, IF(N114&gt;=-4,AB114, AC114)))))</f>
        <v>91.9</v>
      </c>
      <c r="CN114" s="69">
        <f>IF(N114&gt;=0,AL114, IF(N114&gt;=-1,AM114, IF(N114&gt;=-2,AN114, IF(N114&gt;=-3,AO114, IF(N114&gt;=-4,AP114, AQ114)))))</f>
        <v>91.41</v>
      </c>
      <c r="CO114" s="54">
        <f>IF(C114&gt;0, IF(CI114 &gt;0, CK114, CM114), IF(CI114&gt;0, CL114, CN114))</f>
        <v>87.71</v>
      </c>
      <c r="CP114" s="1">
        <f>CI114/CO114</f>
        <v>1.6301482822534756</v>
      </c>
      <c r="CQ114" s="42">
        <f>CG114/CH114</f>
        <v>0</v>
      </c>
      <c r="CR114" s="11">
        <f>BS114+CG114+CT114</f>
        <v>1436</v>
      </c>
      <c r="CS114" s="47">
        <f>BT114+CH114+CU114</f>
        <v>954.45438685218016</v>
      </c>
      <c r="CT114" s="55">
        <v>90</v>
      </c>
      <c r="CU114" s="10">
        <f>BQ114*$D$174</f>
        <v>5.3185498165164304</v>
      </c>
      <c r="CV114" s="30">
        <f>CU114-CT114</f>
        <v>-84.681450183483577</v>
      </c>
      <c r="CW114" s="82">
        <f>IF(CV114&gt;0, 1, 0)</f>
        <v>0</v>
      </c>
      <c r="CX114" s="71">
        <f>IF(N114&lt;=0,R114, IF(N114&lt;=1,S114, IF(N114&lt;=2,T114, IF(N114&lt;=3,U114, V114))))</f>
        <v>88.04</v>
      </c>
      <c r="CY114" s="41">
        <f>IF(N114&lt;=0,AF114, IF(N114&lt;=1,AG114, IF(N114&lt;=2,AH114, IF(N114&lt;=3,AI114, AJ114))))</f>
        <v>88.53</v>
      </c>
      <c r="CZ114" s="70">
        <f>IF(N114&gt;=0,Y114, IF(N114&gt;=-1,Z114, IF(N114&gt;=-2,AA114, IF(N114&gt;=-3,AB114,  AC114))))</f>
        <v>90.92</v>
      </c>
      <c r="DA114" s="69">
        <f>IF(N114&gt;=0,AM114, IF(N114&gt;=-1,AN114, IF(N114&gt;=-2,AO114, IF(N114&gt;=-3,AP114, AQ114))))</f>
        <v>91.02</v>
      </c>
      <c r="DB114" s="54">
        <f>IF(C114&gt;0, IF(CV114 &gt;0, CX114, CZ114), IF(CV114&gt;0, CY114, DA114))</f>
        <v>90.92</v>
      </c>
      <c r="DC114" s="43">
        <f>CV114/DB114</f>
        <v>-0.93138418591600936</v>
      </c>
      <c r="DD114" s="44">
        <v>0</v>
      </c>
      <c r="DE114" s="10">
        <f>BQ114*$DD$169</f>
        <v>3.1984953373960043</v>
      </c>
      <c r="DF114" s="30">
        <f>DE114-DD114</f>
        <v>3.1984953373960043</v>
      </c>
      <c r="DG114" s="34">
        <f>DF114*(DF114&lt;&gt;0)</f>
        <v>3.1984953373960043</v>
      </c>
      <c r="DH114" s="21">
        <f>DG114/$DG$166</f>
        <v>8.1317871027049944E-4</v>
      </c>
      <c r="DI114" s="79">
        <f>DH114 * $DF$166</f>
        <v>3.1984953373960043</v>
      </c>
      <c r="DJ114" s="81">
        <f>DB114</f>
        <v>90.92</v>
      </c>
      <c r="DK114" s="43">
        <f>DI114/DJ114</f>
        <v>3.5179227204091557E-2</v>
      </c>
      <c r="DL114" s="16">
        <f>O114</f>
        <v>0</v>
      </c>
      <c r="DM114" s="53">
        <f>CR114+CT114</f>
        <v>1526</v>
      </c>
      <c r="DN114">
        <f>E114/$E$166</f>
        <v>7.037460904840768E-3</v>
      </c>
      <c r="DO114">
        <f>MAX(0,K114)</f>
        <v>0.52148352119800501</v>
      </c>
      <c r="DP114">
        <f>DO114/$DO$166</f>
        <v>5.597228302600071E-3</v>
      </c>
      <c r="DQ114">
        <f>DN114*DP114*BF114</f>
        <v>3.9390275355016255E-5</v>
      </c>
      <c r="DR114">
        <f>DQ114/$DQ$166</f>
        <v>1.0630729020745759E-2</v>
      </c>
      <c r="DS114" s="1">
        <f>$DS$168*DR114</f>
        <v>865.06753619490212</v>
      </c>
      <c r="DT114" s="55">
        <v>1435</v>
      </c>
      <c r="DU114" s="1">
        <f>DS114-DT114</f>
        <v>-569.93246380509788</v>
      </c>
      <c r="DV114">
        <f>DT114/DS114</f>
        <v>1.6588300218870895</v>
      </c>
      <c r="DW114" s="86">
        <f>AR114</f>
        <v>89.7</v>
      </c>
    </row>
    <row r="115" spans="1:127" x14ac:dyDescent="0.2">
      <c r="A115" s="24" t="s">
        <v>132</v>
      </c>
      <c r="B115">
        <v>1</v>
      </c>
      <c r="C115">
        <v>1</v>
      </c>
      <c r="D115">
        <v>0.87152034261241895</v>
      </c>
      <c r="E115">
        <v>0.12847965738757999</v>
      </c>
      <c r="F115">
        <v>0.85239085239085199</v>
      </c>
      <c r="G115">
        <v>0.69467787114845903</v>
      </c>
      <c r="H115">
        <v>0.65546218487394903</v>
      </c>
      <c r="I115">
        <v>0.67478520671881403</v>
      </c>
      <c r="J115">
        <v>0.64983675404524299</v>
      </c>
      <c r="K115">
        <v>9.97660059325534E-2</v>
      </c>
      <c r="L115">
        <v>-0.52302332089307402</v>
      </c>
      <c r="M115">
        <f>HARMEAN(D115,F115, I115)</f>
        <v>0.78894551918214417</v>
      </c>
      <c r="N115">
        <f>MAX(MIN(0.6*TAN(3*(1-M115) - 1.5), 5), -5)</f>
        <v>-0.70664711591182705</v>
      </c>
      <c r="O115" s="73">
        <v>0</v>
      </c>
      <c r="P115">
        <v>36.75</v>
      </c>
      <c r="Q115">
        <v>37.22</v>
      </c>
      <c r="R115">
        <v>37.85</v>
      </c>
      <c r="S115">
        <v>38.020000000000003</v>
      </c>
      <c r="T115">
        <v>38.340000000000003</v>
      </c>
      <c r="U115">
        <v>38.71</v>
      </c>
      <c r="V115">
        <v>39.549999999999997</v>
      </c>
      <c r="W115">
        <v>40.369999999999997</v>
      </c>
      <c r="X115">
        <v>40.28</v>
      </c>
      <c r="Y115">
        <v>40.11</v>
      </c>
      <c r="Z115">
        <v>39.96</v>
      </c>
      <c r="AA115">
        <v>38.950000000000003</v>
      </c>
      <c r="AB115">
        <v>38.79</v>
      </c>
      <c r="AC115">
        <v>37.119999999999997</v>
      </c>
      <c r="AD115">
        <v>36.76</v>
      </c>
      <c r="AE115">
        <v>37.11</v>
      </c>
      <c r="AF115">
        <v>37.4</v>
      </c>
      <c r="AG115">
        <v>37.64</v>
      </c>
      <c r="AH115">
        <v>37.93</v>
      </c>
      <c r="AI115">
        <v>38.520000000000003</v>
      </c>
      <c r="AJ115">
        <v>38.96</v>
      </c>
      <c r="AK115">
        <v>40.04</v>
      </c>
      <c r="AL115">
        <v>39.36</v>
      </c>
      <c r="AM115">
        <v>39.15</v>
      </c>
      <c r="AN115">
        <v>38.97</v>
      </c>
      <c r="AO115">
        <v>38.53</v>
      </c>
      <c r="AP115">
        <v>38.450000000000003</v>
      </c>
      <c r="AQ115">
        <v>37.75</v>
      </c>
      <c r="AR115">
        <v>38.54</v>
      </c>
      <c r="AS115" s="77">
        <f>0.5 * (D115-MAX($D$3:$D$165))/(MIN($D$3:$D$165)-MAX($D$3:$D$165)) + 0.75</f>
        <v>0.81424540730282857</v>
      </c>
      <c r="AT115" s="17">
        <f>AZ115^N115</f>
        <v>1</v>
      </c>
      <c r="AU115" s="17">
        <f>(AT115+AV115)/2</f>
        <v>0.8635939911259074</v>
      </c>
      <c r="AV115" s="17">
        <f>BD115^N115</f>
        <v>0.7271879822518148</v>
      </c>
      <c r="AW115" s="17">
        <f>PERCENTILE($K$2:$K$165, 0.05)</f>
        <v>0.10209699944022725</v>
      </c>
      <c r="AX115" s="17">
        <f>PERCENTILE($K$2:$K$165, 0.95)</f>
        <v>0.97531004798855347</v>
      </c>
      <c r="AY115" s="17">
        <f>MIN(MAX(K115,AW115), AX115)</f>
        <v>0.10209699944022725</v>
      </c>
      <c r="AZ115" s="17">
        <f>AY115-$AY$166+1</f>
        <v>1</v>
      </c>
      <c r="BA115" s="17">
        <f>PERCENTILE($L$2:$L$165, 0.02)</f>
        <v>-1.0926211824473815</v>
      </c>
      <c r="BB115" s="17">
        <f>PERCENTILE($L$2:$L$165, 0.98)</f>
        <v>1.870769289934499</v>
      </c>
      <c r="BC115" s="17">
        <f>MIN(MAX(L115,BA115), BB115)</f>
        <v>-0.52302332089307402</v>
      </c>
      <c r="BD115" s="17">
        <f>BC115-$BC$166 + 1</f>
        <v>1.5695978615543074</v>
      </c>
      <c r="BE115" s="1">
        <v>1</v>
      </c>
      <c r="BF115" s="15">
        <v>1</v>
      </c>
      <c r="BG115" s="15">
        <v>1</v>
      </c>
      <c r="BH115" s="16">
        <v>1</v>
      </c>
      <c r="BI115" s="12">
        <f>(AZ115^4)*AV115*BE115</f>
        <v>0.7271879822518148</v>
      </c>
      <c r="BJ115" s="12">
        <f>(BD115^4) *AT115*BF115</f>
        <v>6.0695094702402512</v>
      </c>
      <c r="BK115" s="12">
        <f>(BD115^4)*AU115*BG115*BH115</f>
        <v>5.2415919075812702</v>
      </c>
      <c r="BL115" s="12">
        <f>MIN(BI115, 0.05*BI$166)</f>
        <v>0.7271879822518148</v>
      </c>
      <c r="BM115" s="12">
        <f>MIN(BJ115, 0.05*BJ$166)</f>
        <v>6.0695094702402512</v>
      </c>
      <c r="BN115" s="12">
        <f>MIN(BK115, 0.05*BK$166)</f>
        <v>5.2415919075812702</v>
      </c>
      <c r="BO115" s="9">
        <f>BL115/$BL$166</f>
        <v>1.77907858407239E-3</v>
      </c>
      <c r="BP115" s="9">
        <f>BM115/$BM$166</f>
        <v>1.2261196949025651E-3</v>
      </c>
      <c r="BQ115" s="45">
        <f>BN115/$BN$166</f>
        <v>7.7535347911452865E-4</v>
      </c>
      <c r="BR115" s="85">
        <f>N115</f>
        <v>-0.70664711591182705</v>
      </c>
      <c r="BS115" s="55">
        <v>193</v>
      </c>
      <c r="BT115" s="10">
        <f>$D$172*BO115</f>
        <v>163.00039676246385</v>
      </c>
      <c r="BU115" s="14">
        <f>BT115-BS115</f>
        <v>-29.999603237536149</v>
      </c>
      <c r="BV115" s="1">
        <f>IF(BU115&gt;1, 1, 0)</f>
        <v>0</v>
      </c>
      <c r="BW115" s="71">
        <f>IF(N115&lt;=0,P115, IF(N115&lt;=1,Q115, IF(N115&lt;=2,R115, IF(N115&lt;=3,S115, IF(N115&lt;=4,T115, IF(N115&lt;=5, U115, V115))))))</f>
        <v>36.75</v>
      </c>
      <c r="BX115" s="41">
        <f>IF(N115&lt;=0,AD115, IF(N115&lt;=1,AE115, IF(N115&lt;=2,AF115, IF(N115&lt;=3,AG115, IF(N115&lt;=4,AH115, IF(N115&lt;=5, AI115, AJ115))))))</f>
        <v>36.76</v>
      </c>
      <c r="BY115" s="70">
        <f>IF(N115&gt;=0,W115, IF(N115&gt;=-1,X115, IF(N115&gt;=-2,Y115, IF(N115&gt;=-3,Z115, IF(N115&gt;=-4,AA115, IF(N115&gt;=-5, AB115, AC115))))))</f>
        <v>40.28</v>
      </c>
      <c r="BZ115" s="69">
        <f>IF(N115&gt;=0,AK115, IF(N115&gt;=-1,AL115, IF(N115&gt;=-2,AM115, IF(N115&gt;=-3,AN115, IF(N115&gt;=-4,AO115, IF(N115&gt;=-5, AP115, AQ115))))))</f>
        <v>39.36</v>
      </c>
      <c r="CA115" s="54">
        <f>IF(C115&gt;0, IF(BU115 &gt;0, BW115, BY115), IF(BU115&gt;0, BX115, BZ115))</f>
        <v>40.28</v>
      </c>
      <c r="CB115" s="1">
        <f>BU115/CA115</f>
        <v>-0.74477664442741187</v>
      </c>
      <c r="CC115" s="42">
        <f>BS115/BT115</f>
        <v>1.184046197637505</v>
      </c>
      <c r="CD115" s="55">
        <v>77</v>
      </c>
      <c r="CE115" s="55">
        <v>385</v>
      </c>
      <c r="CF115" s="55">
        <v>77</v>
      </c>
      <c r="CG115" s="6">
        <f>SUM(CD115:CF115)</f>
        <v>539</v>
      </c>
      <c r="CH115" s="10">
        <f>BP115*$D$171</f>
        <v>155.72895238378172</v>
      </c>
      <c r="CI115" s="1">
        <f>CH115-CG115</f>
        <v>-383.27104761621831</v>
      </c>
      <c r="CJ115" s="82">
        <f>IF(CI115&gt;1, 1, 0)</f>
        <v>0</v>
      </c>
      <c r="CK115" s="71">
        <f>IF(N115&lt;=0,Q115, IF(N115&lt;=1,R115, IF(N115&lt;=2,S115, IF(N115&lt;=3,T115, IF(N115&lt;=4,U115,V115)))))</f>
        <v>37.22</v>
      </c>
      <c r="CL115" s="41">
        <f>IF(N115&lt;=0,AE115, IF(N115&lt;=1,AF115, IF(N115&lt;=2,AG115, IF(N115&lt;=3,AH115, IF(N115&lt;=4,AI115,AJ115)))))</f>
        <v>37.11</v>
      </c>
      <c r="CM115" s="70">
        <f>IF(N115&gt;=0,X115, IF(N115&gt;=-1,Y115, IF(N115&gt;=-2,Z115, IF(N115&gt;=-3,AA115, IF(N115&gt;=-4,AB115, AC115)))))</f>
        <v>40.11</v>
      </c>
      <c r="CN115" s="69">
        <f>IF(N115&gt;=0,AL115, IF(N115&gt;=-1,AM115, IF(N115&gt;=-2,AN115, IF(N115&gt;=-3,AO115, IF(N115&gt;=-4,AP115, AQ115)))))</f>
        <v>39.15</v>
      </c>
      <c r="CO115" s="54">
        <f>IF(C115&gt;0, IF(CI115 &gt;0, CK115, CM115), IF(CI115&gt;0, CL115, CN115))</f>
        <v>40.11</v>
      </c>
      <c r="CP115" s="1">
        <f>CI115/CO115</f>
        <v>-9.5554985693397736</v>
      </c>
      <c r="CQ115" s="42">
        <f>CG115/CH115</f>
        <v>3.4611418862670895</v>
      </c>
      <c r="CR115" s="11">
        <f>BS115+CG115+CT115</f>
        <v>771</v>
      </c>
      <c r="CS115" s="47">
        <f>BT115+CH115+CU115</f>
        <v>323.80050515659929</v>
      </c>
      <c r="CT115" s="55">
        <v>39</v>
      </c>
      <c r="CU115" s="10">
        <f>BQ115*$D$174</f>
        <v>5.0711560103537439</v>
      </c>
      <c r="CV115" s="30">
        <f>CU115-CT115</f>
        <v>-33.928843989646253</v>
      </c>
      <c r="CW115" s="82">
        <f>IF(CV115&gt;0, 1, 0)</f>
        <v>0</v>
      </c>
      <c r="CX115" s="71">
        <f>IF(N115&lt;=0,R115, IF(N115&lt;=1,S115, IF(N115&lt;=2,T115, IF(N115&lt;=3,U115, V115))))</f>
        <v>37.85</v>
      </c>
      <c r="CY115" s="41">
        <f>IF(N115&lt;=0,AF115, IF(N115&lt;=1,AG115, IF(N115&lt;=2,AH115, IF(N115&lt;=3,AI115, AJ115))))</f>
        <v>37.4</v>
      </c>
      <c r="CZ115" s="70">
        <f>IF(N115&gt;=0,Y115, IF(N115&gt;=-1,Z115, IF(N115&gt;=-2,AA115, IF(N115&gt;=-3,AB115,  AC115))))</f>
        <v>39.96</v>
      </c>
      <c r="DA115" s="69">
        <f>IF(N115&gt;=0,AM115, IF(N115&gt;=-1,AN115, IF(N115&gt;=-2,AO115, IF(N115&gt;=-3,AP115, AQ115))))</f>
        <v>38.97</v>
      </c>
      <c r="DB115" s="54">
        <f>IF(C115&gt;0, IF(CV115 &gt;0, CX115, CZ115), IF(CV115&gt;0, CY115, DA115))</f>
        <v>39.96</v>
      </c>
      <c r="DC115" s="43">
        <f>CV115/DB115</f>
        <v>-0.84907016991106743</v>
      </c>
      <c r="DD115" s="44">
        <v>0</v>
      </c>
      <c r="DE115" s="10">
        <f>BQ115*$DD$169</f>
        <v>3.0497164478846743</v>
      </c>
      <c r="DF115" s="30">
        <f>DE115-DD115</f>
        <v>3.0497164478846743</v>
      </c>
      <c r="DG115" s="34">
        <f>DF115*(DF115&lt;&gt;0)</f>
        <v>3.0497164478846743</v>
      </c>
      <c r="DH115" s="21">
        <f>DG115/$DG$166</f>
        <v>7.7535347911452811E-4</v>
      </c>
      <c r="DI115" s="79">
        <f>DH115 * $DF$166</f>
        <v>3.0497164478846743</v>
      </c>
      <c r="DJ115" s="81">
        <f>DB115</f>
        <v>39.96</v>
      </c>
      <c r="DK115" s="43">
        <f>DI115/DJ115</f>
        <v>7.6319230427544404E-2</v>
      </c>
      <c r="DL115" s="16">
        <f>O115</f>
        <v>0</v>
      </c>
      <c r="DM115" s="53">
        <f>CR115+CT115</f>
        <v>810</v>
      </c>
      <c r="DN115">
        <f>E115/$E$166</f>
        <v>2.382251501609341E-3</v>
      </c>
      <c r="DO115">
        <f>MAX(0,K115)</f>
        <v>9.97660059325534E-2</v>
      </c>
      <c r="DP115">
        <f>DO115/$DO$166</f>
        <v>1.0708164099993247E-3</v>
      </c>
      <c r="DQ115">
        <f>DN115*DP115*BF115</f>
        <v>2.5509540006688149E-6</v>
      </c>
      <c r="DR115">
        <f>DQ115/$DQ$166</f>
        <v>6.8845674423659471E-4</v>
      </c>
      <c r="DS115" s="1">
        <f>$DS$168*DR115</f>
        <v>56.022647021787733</v>
      </c>
      <c r="DT115" s="55">
        <v>0</v>
      </c>
      <c r="DU115" s="1">
        <f>DS115-DT115</f>
        <v>56.022647021787733</v>
      </c>
      <c r="DV115">
        <f>DT115/DS115</f>
        <v>0</v>
      </c>
      <c r="DW115" s="86">
        <f>AR115</f>
        <v>38.54</v>
      </c>
    </row>
    <row r="116" spans="1:127" x14ac:dyDescent="0.2">
      <c r="A116" s="24" t="s">
        <v>83</v>
      </c>
      <c r="B116">
        <v>1</v>
      </c>
      <c r="C116">
        <v>1</v>
      </c>
      <c r="D116">
        <v>0.97747093023255804</v>
      </c>
      <c r="E116">
        <v>2.25290697674418E-2</v>
      </c>
      <c r="F116">
        <v>0.99712230215827302</v>
      </c>
      <c r="G116">
        <v>0.60426540284360097</v>
      </c>
      <c r="H116">
        <v>0.92180094786729805</v>
      </c>
      <c r="I116">
        <v>0.74633264775477104</v>
      </c>
      <c r="J116">
        <v>0.65512603487575405</v>
      </c>
      <c r="K116">
        <v>0.164647051240607</v>
      </c>
      <c r="L116">
        <v>2.15975538212603</v>
      </c>
      <c r="M116">
        <f>HARMEAN(D116,F116, I116)</f>
        <v>0.89131340989838481</v>
      </c>
      <c r="N116">
        <f>MAX(MIN(0.6*TAN(3*(1-M116) - 1.5), 5), -5)</f>
        <v>-1.4316657439405338</v>
      </c>
      <c r="O116" s="73">
        <v>-1</v>
      </c>
      <c r="P116">
        <v>8.99</v>
      </c>
      <c r="Q116">
        <v>9.11</v>
      </c>
      <c r="R116">
        <v>9.18</v>
      </c>
      <c r="S116">
        <v>9.23</v>
      </c>
      <c r="T116">
        <v>9.27</v>
      </c>
      <c r="U116">
        <v>9.32</v>
      </c>
      <c r="V116">
        <v>9.4</v>
      </c>
      <c r="W116">
        <v>10.119999999999999</v>
      </c>
      <c r="X116">
        <v>10.029999999999999</v>
      </c>
      <c r="Y116">
        <v>10</v>
      </c>
      <c r="Z116">
        <v>9.91</v>
      </c>
      <c r="AA116">
        <v>9.7200000000000006</v>
      </c>
      <c r="AB116">
        <v>9.52</v>
      </c>
      <c r="AC116">
        <v>9.3699999999999992</v>
      </c>
      <c r="AD116">
        <v>9.0500000000000007</v>
      </c>
      <c r="AE116">
        <v>9.07</v>
      </c>
      <c r="AF116">
        <v>9.1300000000000008</v>
      </c>
      <c r="AG116">
        <v>9.1999999999999993</v>
      </c>
      <c r="AH116">
        <v>9.3000000000000007</v>
      </c>
      <c r="AI116">
        <v>9.52</v>
      </c>
      <c r="AJ116">
        <v>9.67</v>
      </c>
      <c r="AK116">
        <v>10.14</v>
      </c>
      <c r="AL116">
        <v>10.01</v>
      </c>
      <c r="AM116">
        <v>9.81</v>
      </c>
      <c r="AN116">
        <v>9.59</v>
      </c>
      <c r="AO116">
        <v>9.49</v>
      </c>
      <c r="AP116">
        <v>9.39</v>
      </c>
      <c r="AQ116">
        <v>9.32</v>
      </c>
      <c r="AR116">
        <v>9.4499999999999993</v>
      </c>
      <c r="AS116" s="77">
        <f>0.5 * (D116-MAX($D$3:$D$165))/(MIN($D$3:$D$165)-MAX($D$3:$D$165)) + 0.75</f>
        <v>0.76110025283124372</v>
      </c>
      <c r="AT116" s="17">
        <f>AZ116^N116</f>
        <v>0.91680394042602498</v>
      </c>
      <c r="AU116" s="17">
        <f>(AT116+AV116)/2</f>
        <v>0.52802263514109971</v>
      </c>
      <c r="AV116" s="17">
        <f>BD116^N116</f>
        <v>0.13924132985617452</v>
      </c>
      <c r="AW116" s="17">
        <f>PERCENTILE($K$2:$K$165, 0.05)</f>
        <v>0.10209699944022725</v>
      </c>
      <c r="AX116" s="17">
        <f>PERCENTILE($K$2:$K$165, 0.95)</f>
        <v>0.97531004798855347</v>
      </c>
      <c r="AY116" s="17">
        <f>MIN(MAX(K116,AW116), AX116)</f>
        <v>0.164647051240607</v>
      </c>
      <c r="AZ116" s="17">
        <f>AY116-$AY$166+1</f>
        <v>1.0625500518003796</v>
      </c>
      <c r="BA116" s="17">
        <f>PERCENTILE($L$2:$L$165, 0.02)</f>
        <v>-1.0926211824473815</v>
      </c>
      <c r="BB116" s="17">
        <f>PERCENTILE($L$2:$L$165, 0.98)</f>
        <v>1.870769289934499</v>
      </c>
      <c r="BC116" s="17">
        <f>MIN(MAX(L116,BA116), BB116)</f>
        <v>1.870769289934499</v>
      </c>
      <c r="BD116" s="17">
        <f>BC116-$BC$166 + 1</f>
        <v>3.9633904723818807</v>
      </c>
      <c r="BE116" s="1">
        <v>1</v>
      </c>
      <c r="BF116" s="15">
        <v>1</v>
      </c>
      <c r="BG116" s="15">
        <v>1</v>
      </c>
      <c r="BH116" s="16">
        <v>1</v>
      </c>
      <c r="BI116" s="12">
        <f>(AZ116^4)*AV116*BE116</f>
        <v>0.17748667343413191</v>
      </c>
      <c r="BJ116" s="12">
        <f>(BD116^4) *AT116*BF116</f>
        <v>226.22672862458393</v>
      </c>
      <c r="BK116" s="12">
        <f>(BD116^4)*AU116*BG116*BH116</f>
        <v>130.2926701342441</v>
      </c>
      <c r="BL116" s="12">
        <f>MIN(BI116, 0.05*BI$166)</f>
        <v>0.17748667343413191</v>
      </c>
      <c r="BM116" s="12">
        <f>MIN(BJ116, 0.05*BJ$166)</f>
        <v>226.22672862458393</v>
      </c>
      <c r="BN116" s="12">
        <f>MIN(BK116, 0.05*BK$166)</f>
        <v>130.2926701342441</v>
      </c>
      <c r="BO116" s="9">
        <f>BL116/$BL$166</f>
        <v>4.3422436477445791E-4</v>
      </c>
      <c r="BP116" s="9">
        <f>BM116/$BM$166</f>
        <v>4.5700735593217648E-2</v>
      </c>
      <c r="BQ116" s="45">
        <f>BN116/$BN$166</f>
        <v>1.9273319417635618E-2</v>
      </c>
      <c r="BR116" s="85">
        <f>N116</f>
        <v>-1.4316657439405338</v>
      </c>
      <c r="BS116" s="55">
        <v>38</v>
      </c>
      <c r="BT116" s="10">
        <f>$D$172*BO116</f>
        <v>39.783933310101339</v>
      </c>
      <c r="BU116" s="14">
        <f>BT116-BS116</f>
        <v>1.7839333101013395</v>
      </c>
      <c r="BV116" s="1">
        <f>IF(BU116&gt;1, 1, 0)</f>
        <v>1</v>
      </c>
      <c r="BW116" s="71">
        <f>IF(N116&lt;=0,P116, IF(N116&lt;=1,Q116, IF(N116&lt;=2,R116, IF(N116&lt;=3,S116, IF(N116&lt;=4,T116, IF(N116&lt;=5, U116, V116))))))</f>
        <v>8.99</v>
      </c>
      <c r="BX116" s="41">
        <f>IF(N116&lt;=0,AD116, IF(N116&lt;=1,AE116, IF(N116&lt;=2,AF116, IF(N116&lt;=3,AG116, IF(N116&lt;=4,AH116, IF(N116&lt;=5, AI116, AJ116))))))</f>
        <v>9.0500000000000007</v>
      </c>
      <c r="BY116" s="70">
        <f>IF(N116&gt;=0,W116, IF(N116&gt;=-1,X116, IF(N116&gt;=-2,Y116, IF(N116&gt;=-3,Z116, IF(N116&gt;=-4,AA116, IF(N116&gt;=-5, AB116, AC116))))))</f>
        <v>10</v>
      </c>
      <c r="BZ116" s="69">
        <f>IF(N116&gt;=0,AK116, IF(N116&gt;=-1,AL116, IF(N116&gt;=-2,AM116, IF(N116&gt;=-3,AN116, IF(N116&gt;=-4,AO116, IF(N116&gt;=-5, AP116, AQ116))))))</f>
        <v>9.81</v>
      </c>
      <c r="CA116" s="54">
        <f>IF(C116&gt;0, IF(BU116 &gt;0, BW116, BY116), IF(BU116&gt;0, BX116, BZ116))</f>
        <v>8.99</v>
      </c>
      <c r="CB116" s="1">
        <f>BU116/CA116</f>
        <v>0.19843529589558837</v>
      </c>
      <c r="CC116" s="42">
        <f>BS116/BT116</f>
        <v>0.95515945353627496</v>
      </c>
      <c r="CD116" s="55">
        <v>123</v>
      </c>
      <c r="CE116" s="55">
        <v>643</v>
      </c>
      <c r="CF116" s="55">
        <v>0</v>
      </c>
      <c r="CG116" s="6">
        <f>SUM(CD116:CF116)</f>
        <v>766</v>
      </c>
      <c r="CH116" s="10">
        <f>BP116*$D$171</f>
        <v>5804.4314161885668</v>
      </c>
      <c r="CI116" s="1">
        <f>CH116-CG116</f>
        <v>5038.4314161885668</v>
      </c>
      <c r="CJ116" s="82">
        <f>IF(CI116&gt;1, 1, 0)</f>
        <v>1</v>
      </c>
      <c r="CK116" s="71">
        <f>IF(N116&lt;=0,Q116, IF(N116&lt;=1,R116, IF(N116&lt;=2,S116, IF(N116&lt;=3,T116, IF(N116&lt;=4,U116,V116)))))</f>
        <v>9.11</v>
      </c>
      <c r="CL116" s="41">
        <f>IF(N116&lt;=0,AE116, IF(N116&lt;=1,AF116, IF(N116&lt;=2,AG116, IF(N116&lt;=3,AH116, IF(N116&lt;=4,AI116,AJ116)))))</f>
        <v>9.07</v>
      </c>
      <c r="CM116" s="70">
        <f>IF(N116&gt;=0,X116, IF(N116&gt;=-1,Y116, IF(N116&gt;=-2,Z116, IF(N116&gt;=-3,AA116, IF(N116&gt;=-4,AB116, AC116)))))</f>
        <v>9.91</v>
      </c>
      <c r="CN116" s="69">
        <f>IF(N116&gt;=0,AL116, IF(N116&gt;=-1,AM116, IF(N116&gt;=-2,AN116, IF(N116&gt;=-3,AO116, IF(N116&gt;=-4,AP116, AQ116)))))</f>
        <v>9.59</v>
      </c>
      <c r="CO116" s="54">
        <f>IF(C116&gt;0, IF(CI116 &gt;0, CK116, CM116), IF(CI116&gt;0, CL116, CN116))</f>
        <v>9.11</v>
      </c>
      <c r="CP116" s="1">
        <f>CI116/CO116</f>
        <v>553.06601714473845</v>
      </c>
      <c r="CQ116" s="42">
        <f>CG116/CH116</f>
        <v>0.13196813694165202</v>
      </c>
      <c r="CR116" s="11">
        <f>BS116+CG116+CT116</f>
        <v>823</v>
      </c>
      <c r="CS116" s="47">
        <f>BT116+CH116+CU116</f>
        <v>5970.2714158438266</v>
      </c>
      <c r="CT116" s="55">
        <v>19</v>
      </c>
      <c r="CU116" s="10">
        <f>BQ116*$D$174</f>
        <v>126.05606634515836</v>
      </c>
      <c r="CV116" s="30">
        <f>CU116-CT116</f>
        <v>107.05606634515836</v>
      </c>
      <c r="CW116" s="82">
        <f>IF(CV116&gt;0, 1, 0)</f>
        <v>1</v>
      </c>
      <c r="CX116" s="71">
        <f>IF(N116&lt;=0,R116, IF(N116&lt;=1,S116, IF(N116&lt;=2,T116, IF(N116&lt;=3,U116, V116))))</f>
        <v>9.18</v>
      </c>
      <c r="CY116" s="41">
        <f>IF(N116&lt;=0,AF116, IF(N116&lt;=1,AG116, IF(N116&lt;=2,AH116, IF(N116&lt;=3,AI116, AJ116))))</f>
        <v>9.1300000000000008</v>
      </c>
      <c r="CZ116" s="70">
        <f>IF(N116&gt;=0,Y116, IF(N116&gt;=-1,Z116, IF(N116&gt;=-2,AA116, IF(N116&gt;=-3,AB116,  AC116))))</f>
        <v>9.7200000000000006</v>
      </c>
      <c r="DA116" s="69">
        <f>IF(N116&gt;=0,AM116, IF(N116&gt;=-1,AN116, IF(N116&gt;=-2,AO116, IF(N116&gt;=-3,AP116, AQ116))))</f>
        <v>9.49</v>
      </c>
      <c r="DB116" s="54">
        <f>IF(C116&gt;0, IF(CV116 &gt;0, CX116, CZ116), IF(CV116&gt;0, CY116, DA116))</f>
        <v>9.18</v>
      </c>
      <c r="DC116" s="43">
        <f>CV116/DB116</f>
        <v>11.66188086548566</v>
      </c>
      <c r="DD116" s="44">
        <v>0</v>
      </c>
      <c r="DE116" s="10">
        <f>BQ116*$DD$169</f>
        <v>75.808209825052202</v>
      </c>
      <c r="DF116" s="30">
        <f>DE116-DD116</f>
        <v>75.808209825052202</v>
      </c>
      <c r="DG116" s="34">
        <f>DF116*(DF116&lt;&gt;0)</f>
        <v>75.808209825052202</v>
      </c>
      <c r="DH116" s="21">
        <f>DG116/$DG$166</f>
        <v>1.9273319417635604E-2</v>
      </c>
      <c r="DI116" s="79">
        <f>DH116 * $DF$166</f>
        <v>75.808209825052202</v>
      </c>
      <c r="DJ116" s="81">
        <f>DB116</f>
        <v>9.18</v>
      </c>
      <c r="DK116" s="43">
        <f>DI116/DJ116</f>
        <v>8.2579749264762743</v>
      </c>
      <c r="DL116" s="16">
        <f>O116</f>
        <v>-1</v>
      </c>
      <c r="DM116" s="53">
        <f>CR116+CT116</f>
        <v>842</v>
      </c>
      <c r="DN116">
        <f>E116/$E$166</f>
        <v>4.1773080170540719E-4</v>
      </c>
      <c r="DO116">
        <f>MAX(0,K116)</f>
        <v>0.164647051240607</v>
      </c>
      <c r="DP116">
        <f>DO116/$DO$166</f>
        <v>1.7672027929596928E-3</v>
      </c>
      <c r="DQ116">
        <f>DN116*DP116*BF116</f>
        <v>7.3821503947908713E-7</v>
      </c>
      <c r="DR116">
        <f>DQ116/$DQ$166</f>
        <v>1.9923100239871549E-4</v>
      </c>
      <c r="DS116" s="1">
        <f>$DS$168*DR116</f>
        <v>16.212272182120486</v>
      </c>
      <c r="DT116" s="55">
        <v>0</v>
      </c>
      <c r="DU116" s="1">
        <f>DS116-DT116</f>
        <v>16.212272182120486</v>
      </c>
      <c r="DV116">
        <f>DT116/DS116</f>
        <v>0</v>
      </c>
      <c r="DW116" s="86">
        <f>AR116</f>
        <v>9.4499999999999993</v>
      </c>
    </row>
    <row r="117" spans="1:127" x14ac:dyDescent="0.2">
      <c r="A117" s="24" t="s">
        <v>84</v>
      </c>
      <c r="B117">
        <v>1</v>
      </c>
      <c r="C117">
        <v>1</v>
      </c>
      <c r="D117">
        <v>0.62445065920894904</v>
      </c>
      <c r="E117">
        <v>0.37554934079105001</v>
      </c>
      <c r="F117">
        <v>0.76400476758045199</v>
      </c>
      <c r="G117">
        <v>0.15169243627246101</v>
      </c>
      <c r="H117">
        <v>0.324279147513581</v>
      </c>
      <c r="I117">
        <v>0.22178975160879699</v>
      </c>
      <c r="J117">
        <v>0.35292127329897899</v>
      </c>
      <c r="K117">
        <v>0.95426120264359404</v>
      </c>
      <c r="L117">
        <v>0.28232918408312901</v>
      </c>
      <c r="M117">
        <f>HARMEAN(D117,F117, I117)</f>
        <v>0.40436310422578009</v>
      </c>
      <c r="N117">
        <f>MAX(MIN(0.6*TAN(3*(1-M117) - 1.5), 5), -5)</f>
        <v>0.17703087485439459</v>
      </c>
      <c r="O117" s="73">
        <v>0</v>
      </c>
      <c r="P117">
        <v>184.42</v>
      </c>
      <c r="Q117">
        <v>186.75</v>
      </c>
      <c r="R117">
        <v>188.74</v>
      </c>
      <c r="S117">
        <v>190.49</v>
      </c>
      <c r="T117">
        <v>191.16</v>
      </c>
      <c r="U117">
        <v>192.4</v>
      </c>
      <c r="V117">
        <v>195.81</v>
      </c>
      <c r="W117">
        <v>199.94</v>
      </c>
      <c r="X117">
        <v>197.15</v>
      </c>
      <c r="Y117">
        <v>195.47</v>
      </c>
      <c r="Z117">
        <v>194.35</v>
      </c>
      <c r="AA117">
        <v>193.34</v>
      </c>
      <c r="AB117">
        <v>191.43</v>
      </c>
      <c r="AC117">
        <v>189.39</v>
      </c>
      <c r="AD117">
        <v>187.27</v>
      </c>
      <c r="AE117">
        <v>188.21</v>
      </c>
      <c r="AF117">
        <v>188.65</v>
      </c>
      <c r="AG117">
        <v>190.39</v>
      </c>
      <c r="AH117">
        <v>192.33</v>
      </c>
      <c r="AI117">
        <v>193.44</v>
      </c>
      <c r="AJ117">
        <v>198.29</v>
      </c>
      <c r="AK117">
        <v>199.75</v>
      </c>
      <c r="AL117">
        <v>197.07</v>
      </c>
      <c r="AM117">
        <v>195.44</v>
      </c>
      <c r="AN117">
        <v>194.93</v>
      </c>
      <c r="AO117">
        <v>194.08</v>
      </c>
      <c r="AP117">
        <v>192.69</v>
      </c>
      <c r="AQ117">
        <v>192.32</v>
      </c>
      <c r="AR117">
        <v>192.91</v>
      </c>
      <c r="AS117" s="77">
        <f>0.5 * (D117-MAX($D$3:$D$165))/(MIN($D$3:$D$165)-MAX($D$3:$D$165)) + 0.75</f>
        <v>0.93817635270541078</v>
      </c>
      <c r="AT117" s="17">
        <f>AZ117^N117</f>
        <v>1.115289294898856</v>
      </c>
      <c r="AU117" s="17">
        <f>(AT117+AV117)/2</f>
        <v>1.1403814622550632</v>
      </c>
      <c r="AV117" s="17">
        <f>BD117^N117</f>
        <v>1.1654736296112707</v>
      </c>
      <c r="AW117" s="17">
        <f>PERCENTILE($K$2:$K$165, 0.05)</f>
        <v>0.10209699944022725</v>
      </c>
      <c r="AX117" s="17">
        <f>PERCENTILE($K$2:$K$165, 0.95)</f>
        <v>0.97531004798855347</v>
      </c>
      <c r="AY117" s="17">
        <f>MIN(MAX(K117,AW117), AX117)</f>
        <v>0.95426120264359404</v>
      </c>
      <c r="AZ117" s="17">
        <f>AY117-$AY$166+1</f>
        <v>1.8521642032033667</v>
      </c>
      <c r="BA117" s="17">
        <f>PERCENTILE($L$2:$L$165, 0.02)</f>
        <v>-1.0926211824473815</v>
      </c>
      <c r="BB117" s="17">
        <f>PERCENTILE($L$2:$L$165, 0.98)</f>
        <v>1.870769289934499</v>
      </c>
      <c r="BC117" s="17">
        <f>MIN(MAX(L117,BA117), BB117)</f>
        <v>0.28232918408312901</v>
      </c>
      <c r="BD117" s="17">
        <f>BC117-$BC$166 + 1</f>
        <v>2.3749503665305105</v>
      </c>
      <c r="BE117" s="1">
        <v>1</v>
      </c>
      <c r="BF117" s="15">
        <v>1</v>
      </c>
      <c r="BG117" s="15">
        <v>1</v>
      </c>
      <c r="BH117" s="16">
        <v>1</v>
      </c>
      <c r="BI117" s="12">
        <f>(AZ117^4)*AV117*BE117</f>
        <v>13.715776411036277</v>
      </c>
      <c r="BJ117" s="12">
        <f>(BD117^4) *AT117*BF117</f>
        <v>35.481803387329585</v>
      </c>
      <c r="BK117" s="12">
        <f>(BD117^4)*AU117*BG117*BH117</f>
        <v>36.280085369203761</v>
      </c>
      <c r="BL117" s="12">
        <f>MIN(BI117, 0.05*BI$166)</f>
        <v>13.715776411036277</v>
      </c>
      <c r="BM117" s="12">
        <f>MIN(BJ117, 0.05*BJ$166)</f>
        <v>35.481803387329585</v>
      </c>
      <c r="BN117" s="12">
        <f>MIN(BK117, 0.05*BK$166)</f>
        <v>36.280085369203761</v>
      </c>
      <c r="BO117" s="9">
        <f>BL117/$BL$166</f>
        <v>3.3555895686337177E-2</v>
      </c>
      <c r="BP117" s="9">
        <f>BM117/$BM$166</f>
        <v>7.1677848361843457E-3</v>
      </c>
      <c r="BQ117" s="45">
        <f>BN117/$BN$166</f>
        <v>5.366669307638787E-3</v>
      </c>
      <c r="BR117" s="85">
        <f>N117</f>
        <v>0.17703087485439459</v>
      </c>
      <c r="BS117" s="55">
        <v>4051</v>
      </c>
      <c r="BT117" s="10">
        <f>$D$172*BO117</f>
        <v>3074.4141150148612</v>
      </c>
      <c r="BU117" s="14">
        <f>BT117-BS117</f>
        <v>-976.58588498513882</v>
      </c>
      <c r="BV117" s="1">
        <f>IF(BU117&gt;1, 1, 0)</f>
        <v>0</v>
      </c>
      <c r="BW117" s="71">
        <f>IF(N117&lt;=0,P117, IF(N117&lt;=1,Q117, IF(N117&lt;=2,R117, IF(N117&lt;=3,S117, IF(N117&lt;=4,T117, IF(N117&lt;=5, U117, V117))))))</f>
        <v>186.75</v>
      </c>
      <c r="BX117" s="41">
        <f>IF(N117&lt;=0,AD117, IF(N117&lt;=1,AE117, IF(N117&lt;=2,AF117, IF(N117&lt;=3,AG117, IF(N117&lt;=4,AH117, IF(N117&lt;=5, AI117, AJ117))))))</f>
        <v>188.21</v>
      </c>
      <c r="BY117" s="70">
        <f>IF(N117&gt;=0,W117, IF(N117&gt;=-1,X117, IF(N117&gt;=-2,Y117, IF(N117&gt;=-3,Z117, IF(N117&gt;=-4,AA117, IF(N117&gt;=-5, AB117, AC117))))))</f>
        <v>199.94</v>
      </c>
      <c r="BZ117" s="69">
        <f>IF(N117&gt;=0,AK117, IF(N117&gt;=-1,AL117, IF(N117&gt;=-2,AM117, IF(N117&gt;=-3,AN117, IF(N117&gt;=-4,AO117, IF(N117&gt;=-5, AP117, AQ117))))))</f>
        <v>199.75</v>
      </c>
      <c r="CA117" s="54">
        <f>IF(C117&gt;0, IF(BU117 &gt;0, BW117, BY117), IF(BU117&gt;0, BX117, BZ117))</f>
        <v>199.94</v>
      </c>
      <c r="CB117" s="1">
        <f>BU117/CA117</f>
        <v>-4.8843947433486985</v>
      </c>
      <c r="CC117" s="42">
        <f>BS117/BT117</f>
        <v>1.3176494279725288</v>
      </c>
      <c r="CD117" s="55">
        <v>0</v>
      </c>
      <c r="CE117" s="55">
        <v>0</v>
      </c>
      <c r="CF117" s="55">
        <v>193</v>
      </c>
      <c r="CG117" s="6">
        <f>SUM(CD117:CF117)</f>
        <v>193</v>
      </c>
      <c r="CH117" s="10">
        <f>BP117*$D$171</f>
        <v>910.3773702452819</v>
      </c>
      <c r="CI117" s="1">
        <f>CH117-CG117</f>
        <v>717.3773702452819</v>
      </c>
      <c r="CJ117" s="82">
        <f>IF(CI117&gt;1, 1, 0)</f>
        <v>1</v>
      </c>
      <c r="CK117" s="71">
        <f>IF(N117&lt;=0,Q117, IF(N117&lt;=1,R117, IF(N117&lt;=2,S117, IF(N117&lt;=3,T117, IF(N117&lt;=4,U117,V117)))))</f>
        <v>188.74</v>
      </c>
      <c r="CL117" s="41">
        <f>IF(N117&lt;=0,AE117, IF(N117&lt;=1,AF117, IF(N117&lt;=2,AG117, IF(N117&lt;=3,AH117, IF(N117&lt;=4,AI117,AJ117)))))</f>
        <v>188.65</v>
      </c>
      <c r="CM117" s="70">
        <f>IF(N117&gt;=0,X117, IF(N117&gt;=-1,Y117, IF(N117&gt;=-2,Z117, IF(N117&gt;=-3,AA117, IF(N117&gt;=-4,AB117, AC117)))))</f>
        <v>197.15</v>
      </c>
      <c r="CN117" s="69">
        <f>IF(N117&gt;=0,AL117, IF(N117&gt;=-1,AM117, IF(N117&gt;=-2,AN117, IF(N117&gt;=-3,AO117, IF(N117&gt;=-4,AP117, AQ117)))))</f>
        <v>197.07</v>
      </c>
      <c r="CO117" s="54">
        <f>IF(C117&gt;0, IF(CI117 &gt;0, CK117, CM117), IF(CI117&gt;0, CL117, CN117))</f>
        <v>188.74</v>
      </c>
      <c r="CP117" s="1">
        <f>CI117/CO117</f>
        <v>3.8008761801699791</v>
      </c>
      <c r="CQ117" s="42">
        <f>CG117/CH117</f>
        <v>0.21199999726267388</v>
      </c>
      <c r="CR117" s="11">
        <f>BS117+CG117+CT117</f>
        <v>4244</v>
      </c>
      <c r="CS117" s="47">
        <f>BT117+CH117+CU117</f>
        <v>4019.8918853332734</v>
      </c>
      <c r="CT117" s="55">
        <v>0</v>
      </c>
      <c r="CU117" s="10">
        <f>BQ117*$D$174</f>
        <v>35.100400073130253</v>
      </c>
      <c r="CV117" s="30">
        <f>CU117-CT117</f>
        <v>35.100400073130253</v>
      </c>
      <c r="CW117" s="82">
        <f>IF(CV117&gt;0, 1, 0)</f>
        <v>1</v>
      </c>
      <c r="CX117" s="71">
        <f>IF(N117&lt;=0,R117, IF(N117&lt;=1,S117, IF(N117&lt;=2,T117, IF(N117&lt;=3,U117, V117))))</f>
        <v>190.49</v>
      </c>
      <c r="CY117" s="41">
        <f>IF(N117&lt;=0,AF117, IF(N117&lt;=1,AG117, IF(N117&lt;=2,AH117, IF(N117&lt;=3,AI117, AJ117))))</f>
        <v>190.39</v>
      </c>
      <c r="CZ117" s="70">
        <f>IF(N117&gt;=0,Y117, IF(N117&gt;=-1,Z117, IF(N117&gt;=-2,AA117, IF(N117&gt;=-3,AB117,  AC117))))</f>
        <v>195.47</v>
      </c>
      <c r="DA117" s="69">
        <f>IF(N117&gt;=0,AM117, IF(N117&gt;=-1,AN117, IF(N117&gt;=-2,AO117, IF(N117&gt;=-3,AP117, AQ117))))</f>
        <v>195.44</v>
      </c>
      <c r="DB117" s="54">
        <f>IF(C117&gt;0, IF(CV117 &gt;0, CX117, CZ117), IF(CV117&gt;0, CY117, DA117))</f>
        <v>190.49</v>
      </c>
      <c r="DC117" s="43">
        <f>CV117/DB117</f>
        <v>0.18426374126269227</v>
      </c>
      <c r="DD117" s="44">
        <v>0</v>
      </c>
      <c r="DE117" s="10">
        <f>BQ117*$DD$169</f>
        <v>21.108849187799024</v>
      </c>
      <c r="DF117" s="30">
        <f>DE117-DD117</f>
        <v>21.108849187799024</v>
      </c>
      <c r="DG117" s="34">
        <f>DF117*(DF117&lt;&gt;0)</f>
        <v>21.108849187799024</v>
      </c>
      <c r="DH117" s="21">
        <f>DG117/$DG$166</f>
        <v>5.3666693076387826E-3</v>
      </c>
      <c r="DI117" s="79">
        <f>DH117 * $DF$166</f>
        <v>21.108849187799024</v>
      </c>
      <c r="DJ117" s="81">
        <f>DB117</f>
        <v>190.49</v>
      </c>
      <c r="DK117" s="43">
        <f>DI117/DJ117</f>
        <v>0.11081342426268583</v>
      </c>
      <c r="DL117" s="16">
        <f>O117</f>
        <v>0</v>
      </c>
      <c r="DM117" s="53">
        <f>CR117+CT117</f>
        <v>4244</v>
      </c>
      <c r="DN117">
        <f>E117/$E$166</f>
        <v>6.9633823690003257E-3</v>
      </c>
      <c r="DO117">
        <f>MAX(0,K117)</f>
        <v>0.95426120264359404</v>
      </c>
      <c r="DP117">
        <f>DO117/$DO$166</f>
        <v>1.0242352048324591E-2</v>
      </c>
      <c r="DQ117">
        <f>DN117*DP117*BF117</f>
        <v>7.1321413670397826E-5</v>
      </c>
      <c r="DR117">
        <f>DQ117/$DQ$166</f>
        <v>1.924837070249007E-2</v>
      </c>
      <c r="DS117" s="1">
        <f>$DS$168*DR117</f>
        <v>1566.3216122689885</v>
      </c>
      <c r="DT117" s="55">
        <v>1929</v>
      </c>
      <c r="DU117" s="1">
        <f>DS117-DT117</f>
        <v>-362.67838773101153</v>
      </c>
      <c r="DV117">
        <f>DT117/DS117</f>
        <v>1.2315478410628786</v>
      </c>
      <c r="DW117" s="86">
        <f>AR117</f>
        <v>192.91</v>
      </c>
    </row>
    <row r="118" spans="1:127" x14ac:dyDescent="0.2">
      <c r="A118" s="24" t="s">
        <v>133</v>
      </c>
      <c r="B118">
        <v>1</v>
      </c>
      <c r="C118">
        <v>1</v>
      </c>
      <c r="D118">
        <v>0.78040540540540504</v>
      </c>
      <c r="E118">
        <v>0.21959459459459399</v>
      </c>
      <c r="F118">
        <v>0.84516129032258003</v>
      </c>
      <c r="G118">
        <v>0.473118279569892</v>
      </c>
      <c r="H118">
        <v>0.31720430107526798</v>
      </c>
      <c r="I118">
        <v>0.38739534483122101</v>
      </c>
      <c r="J118">
        <v>0.49437885654906899</v>
      </c>
      <c r="K118">
        <v>-0.94817055216439206</v>
      </c>
      <c r="L118">
        <v>-2.8069076121868299</v>
      </c>
      <c r="M118">
        <f>HARMEAN(D118,F118, I118)</f>
        <v>0.59453813122920873</v>
      </c>
      <c r="N118">
        <f>MAX(MIN(0.6*TAN(3*(1-M118) - 1.5), 5), -5)</f>
        <v>-0.1748830038392078</v>
      </c>
      <c r="O118" s="73">
        <v>0</v>
      </c>
      <c r="P118">
        <v>18.82</v>
      </c>
      <c r="Q118">
        <v>18.899999999999999</v>
      </c>
      <c r="R118">
        <v>18.940000000000001</v>
      </c>
      <c r="S118">
        <v>19.16</v>
      </c>
      <c r="T118">
        <v>19.34</v>
      </c>
      <c r="U118">
        <v>19.62</v>
      </c>
      <c r="V118">
        <v>19.88</v>
      </c>
      <c r="W118">
        <v>20.77</v>
      </c>
      <c r="X118">
        <v>20.65</v>
      </c>
      <c r="Y118">
        <v>20.48</v>
      </c>
      <c r="Z118">
        <v>20.260000000000002</v>
      </c>
      <c r="AA118">
        <v>20.03</v>
      </c>
      <c r="AB118">
        <v>19.940000000000001</v>
      </c>
      <c r="AC118">
        <v>19.559999999999999</v>
      </c>
      <c r="AD118">
        <v>18.77</v>
      </c>
      <c r="AE118">
        <v>19.079999999999998</v>
      </c>
      <c r="AF118">
        <v>19.25</v>
      </c>
      <c r="AG118">
        <v>19.350000000000001</v>
      </c>
      <c r="AH118">
        <v>19.57</v>
      </c>
      <c r="AI118">
        <v>19.850000000000001</v>
      </c>
      <c r="AJ118">
        <v>20.149999999999999</v>
      </c>
      <c r="AK118">
        <v>20.72</v>
      </c>
      <c r="AL118">
        <v>20.49</v>
      </c>
      <c r="AM118">
        <v>20.350000000000001</v>
      </c>
      <c r="AN118">
        <v>20.14</v>
      </c>
      <c r="AO118">
        <v>19.920000000000002</v>
      </c>
      <c r="AP118">
        <v>19.739999999999998</v>
      </c>
      <c r="AQ118">
        <v>19.47</v>
      </c>
      <c r="AR118">
        <v>19.899999999999999</v>
      </c>
      <c r="AS118" s="77">
        <f>0.5 * (D118-MAX($D$3:$D$165))/(MIN($D$3:$D$165)-MAX($D$3:$D$165)) + 0.75</f>
        <v>0.85994895195797005</v>
      </c>
      <c r="AT118" s="17">
        <f>AZ118^N118</f>
        <v>1</v>
      </c>
      <c r="AU118" s="17">
        <f>(AT118+AV118)/2</f>
        <v>1</v>
      </c>
      <c r="AV118" s="17">
        <f>BD118^N118</f>
        <v>1</v>
      </c>
      <c r="AW118" s="17">
        <f>PERCENTILE($K$2:$K$165, 0.05)</f>
        <v>0.10209699944022725</v>
      </c>
      <c r="AX118" s="17">
        <f>PERCENTILE($K$2:$K$165, 0.95)</f>
        <v>0.97531004798855347</v>
      </c>
      <c r="AY118" s="17">
        <f>MIN(MAX(K118,AW118), AX118)</f>
        <v>0.10209699944022725</v>
      </c>
      <c r="AZ118" s="17">
        <f>AY118-$AY$166+1</f>
        <v>1</v>
      </c>
      <c r="BA118" s="17">
        <f>PERCENTILE($L$2:$L$165, 0.02)</f>
        <v>-1.0926211824473815</v>
      </c>
      <c r="BB118" s="17">
        <f>PERCENTILE($L$2:$L$165, 0.98)</f>
        <v>1.870769289934499</v>
      </c>
      <c r="BC118" s="17">
        <f>MIN(MAX(L118,BA118), BB118)</f>
        <v>-1.0926211824473815</v>
      </c>
      <c r="BD118" s="17">
        <f>BC118-$BC$166 + 1</f>
        <v>1</v>
      </c>
      <c r="BE118" s="1">
        <v>1</v>
      </c>
      <c r="BF118" s="15">
        <v>1</v>
      </c>
      <c r="BG118" s="15">
        <v>1</v>
      </c>
      <c r="BH118" s="16">
        <v>1</v>
      </c>
      <c r="BI118" s="12">
        <f>(AZ118^4)*AV118*BE118</f>
        <v>1</v>
      </c>
      <c r="BJ118" s="12">
        <f>(BD118^4) *AT118*BF118</f>
        <v>1</v>
      </c>
      <c r="BK118" s="12">
        <f>(BD118^4)*AU118*BG118*BH118</f>
        <v>1</v>
      </c>
      <c r="BL118" s="12">
        <f>MIN(BI118, 0.05*BI$166)</f>
        <v>1</v>
      </c>
      <c r="BM118" s="12">
        <f>MIN(BJ118, 0.05*BJ$166)</f>
        <v>1</v>
      </c>
      <c r="BN118" s="12">
        <f>MIN(BK118, 0.05*BK$166)</f>
        <v>1</v>
      </c>
      <c r="BO118" s="9">
        <f>BL118/$BL$166</f>
        <v>2.4465181321661617E-3</v>
      </c>
      <c r="BP118" s="9">
        <f>BM118/$BM$166</f>
        <v>2.0201297994746045E-4</v>
      </c>
      <c r="BQ118" s="45">
        <f>BN118/$BN$166</f>
        <v>1.4792328223665833E-4</v>
      </c>
      <c r="BR118" s="85">
        <f>N118</f>
        <v>-0.1748830038392078</v>
      </c>
      <c r="BS118" s="55">
        <v>119</v>
      </c>
      <c r="BT118" s="10">
        <f>$D$172*BO118</f>
        <v>224.15166468746611</v>
      </c>
      <c r="BU118" s="14">
        <f>BT118-BS118</f>
        <v>105.15166468746611</v>
      </c>
      <c r="BV118" s="1">
        <f>IF(BU118&gt;1, 1, 0)</f>
        <v>1</v>
      </c>
      <c r="BW118" s="71">
        <f>IF(N118&lt;=0,P118, IF(N118&lt;=1,Q118, IF(N118&lt;=2,R118, IF(N118&lt;=3,S118, IF(N118&lt;=4,T118, IF(N118&lt;=5, U118, V118))))))</f>
        <v>18.82</v>
      </c>
      <c r="BX118" s="41">
        <f>IF(N118&lt;=0,AD118, IF(N118&lt;=1,AE118, IF(N118&lt;=2,AF118, IF(N118&lt;=3,AG118, IF(N118&lt;=4,AH118, IF(N118&lt;=5, AI118, AJ118))))))</f>
        <v>18.77</v>
      </c>
      <c r="BY118" s="70">
        <f>IF(N118&gt;=0,W118, IF(N118&gt;=-1,X118, IF(N118&gt;=-2,Y118, IF(N118&gt;=-3,Z118, IF(N118&gt;=-4,AA118, IF(N118&gt;=-5, AB118, AC118))))))</f>
        <v>20.65</v>
      </c>
      <c r="BZ118" s="69">
        <f>IF(N118&gt;=0,AK118, IF(N118&gt;=-1,AL118, IF(N118&gt;=-2,AM118, IF(N118&gt;=-3,AN118, IF(N118&gt;=-4,AO118, IF(N118&gt;=-5, AP118, AQ118))))))</f>
        <v>20.49</v>
      </c>
      <c r="CA118" s="54">
        <f>IF(C118&gt;0, IF(BU118 &gt;0, BW118, BY118), IF(BU118&gt;0, BX118, BZ118))</f>
        <v>18.82</v>
      </c>
      <c r="CB118" s="1">
        <f>BU118/CA118</f>
        <v>5.5872297921076575</v>
      </c>
      <c r="CC118" s="42">
        <f>BS118/BT118</f>
        <v>0.53089054754922871</v>
      </c>
      <c r="CD118" s="55">
        <v>20</v>
      </c>
      <c r="CE118" s="55">
        <v>478</v>
      </c>
      <c r="CF118" s="55">
        <v>0</v>
      </c>
      <c r="CG118" s="6">
        <f>SUM(CD118:CF118)</f>
        <v>498</v>
      </c>
      <c r="CH118" s="10">
        <f>BP118*$D$171</f>
        <v>25.657584545727293</v>
      </c>
      <c r="CI118" s="1">
        <f>CH118-CG118</f>
        <v>-472.34241545427273</v>
      </c>
      <c r="CJ118" s="82">
        <f>IF(CI118&gt;1, 1, 0)</f>
        <v>0</v>
      </c>
      <c r="CK118" s="71">
        <f>IF(N118&lt;=0,Q118, IF(N118&lt;=1,R118, IF(N118&lt;=2,S118, IF(N118&lt;=3,T118, IF(N118&lt;=4,U118,V118)))))</f>
        <v>18.899999999999999</v>
      </c>
      <c r="CL118" s="41">
        <f>IF(N118&lt;=0,AE118, IF(N118&lt;=1,AF118, IF(N118&lt;=2,AG118, IF(N118&lt;=3,AH118, IF(N118&lt;=4,AI118,AJ118)))))</f>
        <v>19.079999999999998</v>
      </c>
      <c r="CM118" s="70">
        <f>IF(N118&gt;=0,X118, IF(N118&gt;=-1,Y118, IF(N118&gt;=-2,Z118, IF(N118&gt;=-3,AA118, IF(N118&gt;=-4,AB118, AC118)))))</f>
        <v>20.48</v>
      </c>
      <c r="CN118" s="69">
        <f>IF(N118&gt;=0,AL118, IF(N118&gt;=-1,AM118, IF(N118&gt;=-2,AN118, IF(N118&gt;=-3,AO118, IF(N118&gt;=-4,AP118, AQ118)))))</f>
        <v>20.350000000000001</v>
      </c>
      <c r="CO118" s="54">
        <f>IF(C118&gt;0, IF(CI118 &gt;0, CK118, CM118), IF(CI118&gt;0, CL118, CN118))</f>
        <v>20.48</v>
      </c>
      <c r="CP118" s="1">
        <f>CI118/CO118</f>
        <v>-23.063594504603159</v>
      </c>
      <c r="CQ118" s="42">
        <f>CG118/CH118</f>
        <v>19.409465419960235</v>
      </c>
      <c r="CR118" s="11">
        <f>BS118+CG118+CT118</f>
        <v>617</v>
      </c>
      <c r="CS118" s="47">
        <f>BT118+CH118+CU118</f>
        <v>250.77673317695846</v>
      </c>
      <c r="CT118" s="55">
        <v>0</v>
      </c>
      <c r="CU118" s="10">
        <f>BQ118*$D$174</f>
        <v>0.96748394376505853</v>
      </c>
      <c r="CV118" s="30">
        <f>CU118-CT118</f>
        <v>0.96748394376505853</v>
      </c>
      <c r="CW118" s="82">
        <f>IF(CV118&gt;0, 1, 0)</f>
        <v>1</v>
      </c>
      <c r="CX118" s="71">
        <f>IF(N118&lt;=0,R118, IF(N118&lt;=1,S118, IF(N118&lt;=2,T118, IF(N118&lt;=3,U118, V118))))</f>
        <v>18.940000000000001</v>
      </c>
      <c r="CY118" s="41">
        <f>IF(N118&lt;=0,AF118, IF(N118&lt;=1,AG118, IF(N118&lt;=2,AH118, IF(N118&lt;=3,AI118, AJ118))))</f>
        <v>19.25</v>
      </c>
      <c r="CZ118" s="70">
        <f>IF(N118&gt;=0,Y118, IF(N118&gt;=-1,Z118, IF(N118&gt;=-2,AA118, IF(N118&gt;=-3,AB118,  AC118))))</f>
        <v>20.260000000000002</v>
      </c>
      <c r="DA118" s="69">
        <f>IF(N118&gt;=0,AM118, IF(N118&gt;=-1,AN118, IF(N118&gt;=-2,AO118, IF(N118&gt;=-3,AP118, AQ118))))</f>
        <v>20.14</v>
      </c>
      <c r="DB118" s="54">
        <f>IF(C118&gt;0, IF(CV118 &gt;0, CX118, CZ118), IF(CV118&gt;0, CY118, DA118))</f>
        <v>18.940000000000001</v>
      </c>
      <c r="DC118" s="43">
        <f>CV118/DB118</f>
        <v>5.1081517622231176E-2</v>
      </c>
      <c r="DD118" s="44">
        <v>0</v>
      </c>
      <c r="DE118" s="10">
        <f>BQ118*$DD$169</f>
        <v>0.58183019618022191</v>
      </c>
      <c r="DF118" s="30">
        <f>DE118-DD118</f>
        <v>0.58183019618022191</v>
      </c>
      <c r="DG118" s="34">
        <f>DF118*(DF118&lt;&gt;0)</f>
        <v>0.58183019618022191</v>
      </c>
      <c r="DH118" s="21">
        <f>DG118/$DG$166</f>
        <v>1.4792328223665823E-4</v>
      </c>
      <c r="DI118" s="79">
        <f>DH118 * $DF$166</f>
        <v>0.58183019618022191</v>
      </c>
      <c r="DJ118" s="81">
        <f>DB118</f>
        <v>18.940000000000001</v>
      </c>
      <c r="DK118" s="43">
        <f>DI118/DJ118</f>
        <v>3.0719651329473172E-2</v>
      </c>
      <c r="DL118" s="16">
        <f>O118</f>
        <v>0</v>
      </c>
      <c r="DM118" s="53">
        <f>CR118+CT118</f>
        <v>617</v>
      </c>
      <c r="DN118">
        <f>E118/$E$166</f>
        <v>4.0716916853238468E-3</v>
      </c>
      <c r="DO118">
        <f>MAX(0,K118)</f>
        <v>0</v>
      </c>
      <c r="DP118">
        <f>DO118/$DO$166</f>
        <v>0</v>
      </c>
      <c r="DQ118">
        <f>DN118*DP118*BF118</f>
        <v>0</v>
      </c>
      <c r="DR118">
        <f>DQ118/$DQ$166</f>
        <v>0</v>
      </c>
      <c r="DS118" s="1">
        <f>$DS$168*DR118</f>
        <v>0</v>
      </c>
      <c r="DT118" s="55">
        <v>0</v>
      </c>
      <c r="DU118" s="1">
        <f>DS118-DT118</f>
        <v>0</v>
      </c>
      <c r="DV118" t="e">
        <f>DT118/DS118</f>
        <v>#DIV/0!</v>
      </c>
      <c r="DW118" s="86">
        <f>AR118</f>
        <v>19.899999999999999</v>
      </c>
    </row>
    <row r="119" spans="1:127" x14ac:dyDescent="0.2">
      <c r="A119" s="24" t="s">
        <v>204</v>
      </c>
      <c r="B119">
        <v>1</v>
      </c>
      <c r="C119">
        <v>1</v>
      </c>
      <c r="D119">
        <v>0.425888933280063</v>
      </c>
      <c r="E119">
        <v>0.57411106671993595</v>
      </c>
      <c r="F119">
        <v>0.731426301152165</v>
      </c>
      <c r="G119">
        <v>0.42582532386126198</v>
      </c>
      <c r="H119">
        <v>0.175511909736732</v>
      </c>
      <c r="I119">
        <v>0.27338144744139498</v>
      </c>
      <c r="J119">
        <v>0.246500945248809</v>
      </c>
      <c r="K119">
        <v>0.75108196293287399</v>
      </c>
      <c r="L119">
        <v>1.8825517235287701</v>
      </c>
      <c r="M119">
        <f>HARMEAN(D119,F119, I119)</f>
        <v>0.40688368757376231</v>
      </c>
      <c r="N119">
        <f>MAX(MIN(0.6*TAN(3*(1-M119) - 1.5), 5), -5)</f>
        <v>0.17210973607321287</v>
      </c>
      <c r="O119" s="73">
        <v>0</v>
      </c>
      <c r="P119">
        <v>221.17</v>
      </c>
      <c r="Q119">
        <v>221.89</v>
      </c>
      <c r="R119">
        <v>222.72</v>
      </c>
      <c r="S119">
        <v>223.68</v>
      </c>
      <c r="T119">
        <v>224.33</v>
      </c>
      <c r="U119">
        <v>224.87</v>
      </c>
      <c r="V119">
        <v>226.06</v>
      </c>
      <c r="W119">
        <v>229.26</v>
      </c>
      <c r="X119">
        <v>227.94</v>
      </c>
      <c r="Y119">
        <v>227.35</v>
      </c>
      <c r="Z119">
        <v>226.96</v>
      </c>
      <c r="AA119">
        <v>225.45</v>
      </c>
      <c r="AB119">
        <v>224.83</v>
      </c>
      <c r="AC119">
        <v>222.49</v>
      </c>
      <c r="AD119">
        <v>221.39</v>
      </c>
      <c r="AE119">
        <v>221.69</v>
      </c>
      <c r="AF119">
        <v>222.34</v>
      </c>
      <c r="AG119">
        <v>223.14</v>
      </c>
      <c r="AH119">
        <v>224.14</v>
      </c>
      <c r="AI119">
        <v>225.56</v>
      </c>
      <c r="AJ119">
        <v>226.21</v>
      </c>
      <c r="AK119">
        <v>229</v>
      </c>
      <c r="AL119">
        <v>226.86</v>
      </c>
      <c r="AM119">
        <v>226.68</v>
      </c>
      <c r="AN119">
        <v>226.35</v>
      </c>
      <c r="AO119">
        <v>225.42</v>
      </c>
      <c r="AP119">
        <v>224.44</v>
      </c>
      <c r="AQ119">
        <v>223.74</v>
      </c>
      <c r="AR119">
        <v>224.6</v>
      </c>
      <c r="AS119" s="77">
        <f>0.5 * (D119-MAX($D$3:$D$165))/(MIN($D$3:$D$165)-MAX($D$3:$D$165)) + 0.75</f>
        <v>1.0377755511022047</v>
      </c>
      <c r="AT119" s="17">
        <f>AZ119^N119</f>
        <v>1.0898961240703646</v>
      </c>
      <c r="AU119" s="17">
        <f>(AT119+AV119)/2</f>
        <v>1.1786764092763062</v>
      </c>
      <c r="AV119" s="17">
        <f>BD119^N119</f>
        <v>1.2674566944822478</v>
      </c>
      <c r="AW119" s="17">
        <f>PERCENTILE($K$2:$K$165, 0.05)</f>
        <v>0.10209699944022725</v>
      </c>
      <c r="AX119" s="17">
        <f>PERCENTILE($K$2:$K$165, 0.95)</f>
        <v>0.97531004798855347</v>
      </c>
      <c r="AY119" s="17">
        <f>MIN(MAX(K119,AW119), AX119)</f>
        <v>0.75108196293287399</v>
      </c>
      <c r="AZ119" s="17">
        <f>AY119-$AY$166+1</f>
        <v>1.6489849634926468</v>
      </c>
      <c r="BA119" s="17">
        <f>PERCENTILE($L$2:$L$165, 0.02)</f>
        <v>-1.0926211824473815</v>
      </c>
      <c r="BB119" s="17">
        <f>PERCENTILE($L$2:$L$165, 0.98)</f>
        <v>1.870769289934499</v>
      </c>
      <c r="BC119" s="17">
        <f>MIN(MAX(L119,BA119), BB119)</f>
        <v>1.870769289934499</v>
      </c>
      <c r="BD119" s="17">
        <f>BC119-$BC$166 + 1</f>
        <v>3.9633904723818807</v>
      </c>
      <c r="BE119" s="1">
        <v>0</v>
      </c>
      <c r="BF119" s="15">
        <v>1</v>
      </c>
      <c r="BG119" s="15">
        <v>1</v>
      </c>
      <c r="BH119" s="16">
        <v>1</v>
      </c>
      <c r="BI119" s="12">
        <f>(AZ119^4)*AV119*BE119</f>
        <v>0</v>
      </c>
      <c r="BJ119" s="12">
        <f>(BD119^4) *AT119*BF119</f>
        <v>268.93823621054446</v>
      </c>
      <c r="BK119" s="12">
        <f>(BD119^4)*AU119*BG119*BH119</f>
        <v>290.84529027399532</v>
      </c>
      <c r="BL119" s="12">
        <f>MIN(BI119, 0.05*BI$166)</f>
        <v>0</v>
      </c>
      <c r="BM119" s="12">
        <f>MIN(BJ119, 0.05*BJ$166)</f>
        <v>268.93823621054446</v>
      </c>
      <c r="BN119" s="12">
        <f>MIN(BK119, 0.05*BK$166)</f>
        <v>290.84529027399532</v>
      </c>
      <c r="BO119" s="9">
        <f>BL119/$BL$166</f>
        <v>0</v>
      </c>
      <c r="BP119" s="9">
        <f>BM119/$BM$166</f>
        <v>5.4329014518706101E-2</v>
      </c>
      <c r="BQ119" s="45">
        <f>BN119/$BN$166</f>
        <v>4.3022789960403034E-2</v>
      </c>
      <c r="BR119" s="85">
        <f>N119</f>
        <v>0.17210973607321287</v>
      </c>
      <c r="BS119" s="55">
        <v>0</v>
      </c>
      <c r="BT119" s="10">
        <f>$D$172*BO119</f>
        <v>0</v>
      </c>
      <c r="BU119" s="14">
        <f>BT119-BS119</f>
        <v>0</v>
      </c>
      <c r="BV119" s="1">
        <f>IF(BU119&gt;1, 1, 0)</f>
        <v>0</v>
      </c>
      <c r="BW119" s="71">
        <f>IF(N119&lt;=0,P119, IF(N119&lt;=1,Q119, IF(N119&lt;=2,R119, IF(N119&lt;=3,S119, IF(N119&lt;=4,T119, IF(N119&lt;=5, U119, V119))))))</f>
        <v>221.89</v>
      </c>
      <c r="BX119" s="41">
        <f>IF(N119&lt;=0,AD119, IF(N119&lt;=1,AE119, IF(N119&lt;=2,AF119, IF(N119&lt;=3,AG119, IF(N119&lt;=4,AH119, IF(N119&lt;=5, AI119, AJ119))))))</f>
        <v>221.69</v>
      </c>
      <c r="BY119" s="70">
        <f>IF(N119&gt;=0,W119, IF(N119&gt;=-1,X119, IF(N119&gt;=-2,Y119, IF(N119&gt;=-3,Z119, IF(N119&gt;=-4,AA119, IF(N119&gt;=-5, AB119, AC119))))))</f>
        <v>229.26</v>
      </c>
      <c r="BZ119" s="69">
        <f>IF(N119&gt;=0,AK119, IF(N119&gt;=-1,AL119, IF(N119&gt;=-2,AM119, IF(N119&gt;=-3,AN119, IF(N119&gt;=-4,AO119, IF(N119&gt;=-5, AP119, AQ119))))))</f>
        <v>229</v>
      </c>
      <c r="CA119" s="54">
        <f>IF(C119&gt;0, IF(BU119 &gt;0, BW119, BY119), IF(BU119&gt;0, BX119, BZ119))</f>
        <v>229.26</v>
      </c>
      <c r="CB119" s="1">
        <f>BU119/CA119</f>
        <v>0</v>
      </c>
      <c r="CC119" s="42" t="e">
        <f>BS119/BT119</f>
        <v>#DIV/0!</v>
      </c>
      <c r="CD119" s="55">
        <v>0</v>
      </c>
      <c r="CE119" s="55">
        <v>0</v>
      </c>
      <c r="CF119" s="55">
        <v>0</v>
      </c>
      <c r="CG119" s="6">
        <f>SUM(CD119:CF119)</f>
        <v>0</v>
      </c>
      <c r="CH119" s="10">
        <f>BP119*$D$171</f>
        <v>6900.3055331508222</v>
      </c>
      <c r="CI119" s="1">
        <f>CH119-CG119</f>
        <v>6900.3055331508222</v>
      </c>
      <c r="CJ119" s="82">
        <f>IF(CI119&gt;1, 1, 0)</f>
        <v>1</v>
      </c>
      <c r="CK119" s="71">
        <f>IF(N119&lt;=0,Q119, IF(N119&lt;=1,R119, IF(N119&lt;=2,S119, IF(N119&lt;=3,T119, IF(N119&lt;=4,U119,V119)))))</f>
        <v>222.72</v>
      </c>
      <c r="CL119" s="41">
        <f>IF(N119&lt;=0,AE119, IF(N119&lt;=1,AF119, IF(N119&lt;=2,AG119, IF(N119&lt;=3,AH119, IF(N119&lt;=4,AI119,AJ119)))))</f>
        <v>222.34</v>
      </c>
      <c r="CM119" s="70">
        <f>IF(N119&gt;=0,X119, IF(N119&gt;=-1,Y119, IF(N119&gt;=-2,Z119, IF(N119&gt;=-3,AA119, IF(N119&gt;=-4,AB119, AC119)))))</f>
        <v>227.94</v>
      </c>
      <c r="CN119" s="69">
        <f>IF(N119&gt;=0,AL119, IF(N119&gt;=-1,AM119, IF(N119&gt;=-2,AN119, IF(N119&gt;=-3,AO119, IF(N119&gt;=-4,AP119, AQ119)))))</f>
        <v>226.86</v>
      </c>
      <c r="CO119" s="54">
        <f>IF(C119&gt;0, IF(CI119 &gt;0, CK119, CM119), IF(CI119&gt;0, CL119, CN119))</f>
        <v>222.72</v>
      </c>
      <c r="CP119" s="1">
        <f>CI119/CO119</f>
        <v>30.981975274563677</v>
      </c>
      <c r="CQ119" s="42">
        <f>CG119/CH119</f>
        <v>0</v>
      </c>
      <c r="CR119" s="11">
        <f>BS119+CG119+CT119</f>
        <v>0</v>
      </c>
      <c r="CS119" s="47">
        <f>BT119+CH119+CU119</f>
        <v>7181.6936816106008</v>
      </c>
      <c r="CT119" s="55">
        <v>0</v>
      </c>
      <c r="CU119" s="10">
        <f>BQ119*$D$174</f>
        <v>281.38814845977822</v>
      </c>
      <c r="CV119" s="30">
        <f>CU119-CT119</f>
        <v>281.38814845977822</v>
      </c>
      <c r="CW119" s="82">
        <f>IF(CV119&gt;0, 1, 0)</f>
        <v>1</v>
      </c>
      <c r="CX119" s="71">
        <f>IF(N119&lt;=0,R119, IF(N119&lt;=1,S119, IF(N119&lt;=2,T119, IF(N119&lt;=3,U119, V119))))</f>
        <v>223.68</v>
      </c>
      <c r="CY119" s="41">
        <f>IF(N119&lt;=0,AF119, IF(N119&lt;=1,AG119, IF(N119&lt;=2,AH119, IF(N119&lt;=3,AI119, AJ119))))</f>
        <v>223.14</v>
      </c>
      <c r="CZ119" s="70">
        <f>IF(N119&gt;=0,Y119, IF(N119&gt;=-1,Z119, IF(N119&gt;=-2,AA119, IF(N119&gt;=-3,AB119,  AC119))))</f>
        <v>227.35</v>
      </c>
      <c r="DA119" s="69">
        <f>IF(N119&gt;=0,AM119, IF(N119&gt;=-1,AN119, IF(N119&gt;=-2,AO119, IF(N119&gt;=-3,AP119, AQ119))))</f>
        <v>226.68</v>
      </c>
      <c r="DB119" s="54">
        <f>IF(C119&gt;0, IF(CV119 &gt;0, CX119, CZ119), IF(CV119&gt;0, CY119, DA119))</f>
        <v>223.68</v>
      </c>
      <c r="DC119" s="43">
        <f>CV119/DB119</f>
        <v>1.2579942259467911</v>
      </c>
      <c r="DD119" s="44">
        <v>0</v>
      </c>
      <c r="DE119" s="10">
        <f>BQ119*$DD$169</f>
        <v>169.2225722982123</v>
      </c>
      <c r="DF119" s="30">
        <f>DE119-DD119</f>
        <v>169.2225722982123</v>
      </c>
      <c r="DG119" s="34">
        <f>DF119*(DF119&lt;&gt;0)</f>
        <v>169.2225722982123</v>
      </c>
      <c r="DH119" s="21">
        <f>DG119/$DG$166</f>
        <v>4.3022789960402999E-2</v>
      </c>
      <c r="DI119" s="79">
        <f>DH119 * $DF$166</f>
        <v>169.2225722982123</v>
      </c>
      <c r="DJ119" s="81">
        <f>DB119</f>
        <v>223.68</v>
      </c>
      <c r="DK119" s="43">
        <f>DI119/DJ119</f>
        <v>0.75653868159072024</v>
      </c>
      <c r="DL119" s="16">
        <f>O119</f>
        <v>0</v>
      </c>
      <c r="DM119" s="53">
        <f>CR119+CT119</f>
        <v>0</v>
      </c>
      <c r="DN119">
        <f>E119/$E$166</f>
        <v>1.0645085600269666E-2</v>
      </c>
      <c r="DO119">
        <f>MAX(0,K119)</f>
        <v>0.75108196293287399</v>
      </c>
      <c r="DP119">
        <f>DO119/$DO$166</f>
        <v>8.0615725130537118E-3</v>
      </c>
      <c r="DQ119">
        <f>DN119*DP119*BF119</f>
        <v>8.5816129474237815E-5</v>
      </c>
      <c r="DR119">
        <f>DQ119/$DQ$166</f>
        <v>2.3160234596676356E-2</v>
      </c>
      <c r="DS119" s="1">
        <f>$DS$168*DR119</f>
        <v>1884.6465789076481</v>
      </c>
      <c r="DT119" s="55">
        <v>1348</v>
      </c>
      <c r="DU119" s="1">
        <f>DS119-DT119</f>
        <v>536.64657890764806</v>
      </c>
      <c r="DV119">
        <f>DT119/DS119</f>
        <v>0.71525346719452754</v>
      </c>
      <c r="DW119" s="86">
        <f>AR119</f>
        <v>224.6</v>
      </c>
    </row>
    <row r="120" spans="1:127" x14ac:dyDescent="0.2">
      <c r="A120" s="24" t="s">
        <v>150</v>
      </c>
      <c r="B120">
        <v>1</v>
      </c>
      <c r="C120">
        <v>1</v>
      </c>
      <c r="D120">
        <v>0.87546886721680395</v>
      </c>
      <c r="E120">
        <v>0.124531132783195</v>
      </c>
      <c r="F120">
        <v>0.95248700816629495</v>
      </c>
      <c r="G120">
        <v>0.51921504497138105</v>
      </c>
      <c r="H120">
        <v>0.526573998364677</v>
      </c>
      <c r="I120">
        <v>0.52288157573362204</v>
      </c>
      <c r="J120">
        <v>0.547567639613735</v>
      </c>
      <c r="K120">
        <v>0.62018201281079</v>
      </c>
      <c r="L120">
        <v>0.84304783410304995</v>
      </c>
      <c r="M120">
        <f>HARMEAN(D120,F120, I120)</f>
        <v>0.73088603361233728</v>
      </c>
      <c r="N120">
        <f>MAX(MIN(0.6*TAN(3*(1-M120) - 1.5), 5), -5)</f>
        <v>-0.49788881170740612</v>
      </c>
      <c r="O120" s="73">
        <v>0</v>
      </c>
      <c r="P120">
        <v>59.95</v>
      </c>
      <c r="Q120">
        <v>60.5</v>
      </c>
      <c r="R120">
        <v>61.09</v>
      </c>
      <c r="S120">
        <v>61.39</v>
      </c>
      <c r="T120">
        <v>62.05</v>
      </c>
      <c r="U120">
        <v>62.43</v>
      </c>
      <c r="V120">
        <v>63.55</v>
      </c>
      <c r="W120">
        <v>65.900000000000006</v>
      </c>
      <c r="X120">
        <v>64.790000000000006</v>
      </c>
      <c r="Y120">
        <v>64.069999999999993</v>
      </c>
      <c r="Z120">
        <v>63.47</v>
      </c>
      <c r="AA120">
        <v>63.09</v>
      </c>
      <c r="AB120">
        <v>62.89</v>
      </c>
      <c r="AC120">
        <v>62.6</v>
      </c>
      <c r="AD120">
        <v>60.18</v>
      </c>
      <c r="AE120">
        <v>60.53</v>
      </c>
      <c r="AF120">
        <v>60.69</v>
      </c>
      <c r="AG120">
        <v>61.24</v>
      </c>
      <c r="AH120">
        <v>61.84</v>
      </c>
      <c r="AI120">
        <v>62.22</v>
      </c>
      <c r="AJ120">
        <v>63.81</v>
      </c>
      <c r="AK120">
        <v>65.510000000000005</v>
      </c>
      <c r="AL120">
        <v>65.06</v>
      </c>
      <c r="AM120">
        <v>64.040000000000006</v>
      </c>
      <c r="AN120">
        <v>63.56</v>
      </c>
      <c r="AO120">
        <v>63.09</v>
      </c>
      <c r="AP120">
        <v>62.9</v>
      </c>
      <c r="AQ120">
        <v>62.09</v>
      </c>
      <c r="AR120">
        <v>62.84</v>
      </c>
      <c r="AS120" s="77">
        <f>0.5 * (D120-MAX($D$3:$D$165))/(MIN($D$3:$D$165)-MAX($D$3:$D$165)) + 0.75</f>
        <v>0.81226481470066914</v>
      </c>
      <c r="AT120" s="17">
        <f>AZ120^N120</f>
        <v>0.81233413627046702</v>
      </c>
      <c r="AU120" s="17">
        <f>(AT120+AV120)/2</f>
        <v>0.69865225610297721</v>
      </c>
      <c r="AV120" s="17">
        <f>BD120^N120</f>
        <v>0.5849703759354874</v>
      </c>
      <c r="AW120" s="17">
        <f>PERCENTILE($K$2:$K$165, 0.05)</f>
        <v>0.10209699944022725</v>
      </c>
      <c r="AX120" s="17">
        <f>PERCENTILE($K$2:$K$165, 0.95)</f>
        <v>0.97531004798855347</v>
      </c>
      <c r="AY120" s="17">
        <f>MIN(MAX(K120,AW120), AX120)</f>
        <v>0.62018201281079</v>
      </c>
      <c r="AZ120" s="17">
        <f>AY120-$AY$166+1</f>
        <v>1.5180850133705628</v>
      </c>
      <c r="BA120" s="17">
        <f>PERCENTILE($L$2:$L$165, 0.02)</f>
        <v>-1.0926211824473815</v>
      </c>
      <c r="BB120" s="17">
        <f>PERCENTILE($L$2:$L$165, 0.98)</f>
        <v>1.870769289934499</v>
      </c>
      <c r="BC120" s="17">
        <f>MIN(MAX(L120,BA120), BB120)</f>
        <v>0.84304783410304995</v>
      </c>
      <c r="BD120" s="17">
        <f>BC120-$BC$166 + 1</f>
        <v>2.9356690165504316</v>
      </c>
      <c r="BE120" s="1">
        <v>1</v>
      </c>
      <c r="BF120" s="15">
        <v>1</v>
      </c>
      <c r="BG120" s="15">
        <v>1</v>
      </c>
      <c r="BH120" s="16">
        <v>1</v>
      </c>
      <c r="BI120" s="12">
        <f>(AZ120^4)*AV120*BE120</f>
        <v>3.106835398305722</v>
      </c>
      <c r="BJ120" s="12">
        <f>(BD120^4) *AT120*BF120</f>
        <v>60.334130840859906</v>
      </c>
      <c r="BK120" s="12">
        <f>(BD120^4)*AU120*BG120*BH120</f>
        <v>51.890687279876012</v>
      </c>
      <c r="BL120" s="12">
        <f>MIN(BI120, 0.05*BI$166)</f>
        <v>3.106835398305722</v>
      </c>
      <c r="BM120" s="12">
        <f>MIN(BJ120, 0.05*BJ$166)</f>
        <v>60.334130840859906</v>
      </c>
      <c r="BN120" s="12">
        <f>MIN(BK120, 0.05*BK$166)</f>
        <v>51.890687279876012</v>
      </c>
      <c r="BO120" s="9">
        <f>BL120/$BL$166</f>
        <v>7.600929135610628E-3</v>
      </c>
      <c r="BP120" s="9">
        <f>BM120/$BM$166</f>
        <v>1.2188277563702088E-2</v>
      </c>
      <c r="BQ120" s="45">
        <f>BN120/$BN$166</f>
        <v>7.6758407799552763E-3</v>
      </c>
      <c r="BR120" s="85">
        <f>N120</f>
        <v>-0.49788881170740612</v>
      </c>
      <c r="BS120" s="55">
        <v>1634</v>
      </c>
      <c r="BT120" s="10">
        <f>$D$172*BO120</f>
        <v>696.40232644017442</v>
      </c>
      <c r="BU120" s="14">
        <f>BT120-BS120</f>
        <v>-937.59767355982558</v>
      </c>
      <c r="BV120" s="1">
        <f>IF(BU120&gt;1, 1, 0)</f>
        <v>0</v>
      </c>
      <c r="BW120" s="71">
        <f>IF(N120&lt;=0,P120, IF(N120&lt;=1,Q120, IF(N120&lt;=2,R120, IF(N120&lt;=3,S120, IF(N120&lt;=4,T120, IF(N120&lt;=5, U120, V120))))))</f>
        <v>59.95</v>
      </c>
      <c r="BX120" s="41">
        <f>IF(N120&lt;=0,AD120, IF(N120&lt;=1,AE120, IF(N120&lt;=2,AF120, IF(N120&lt;=3,AG120, IF(N120&lt;=4,AH120, IF(N120&lt;=5, AI120, AJ120))))))</f>
        <v>60.18</v>
      </c>
      <c r="BY120" s="70">
        <f>IF(N120&gt;=0,W120, IF(N120&gt;=-1,X120, IF(N120&gt;=-2,Y120, IF(N120&gt;=-3,Z120, IF(N120&gt;=-4,AA120, IF(N120&gt;=-5, AB120, AC120))))))</f>
        <v>64.790000000000006</v>
      </c>
      <c r="BZ120" s="69">
        <f>IF(N120&gt;=0,AK120, IF(N120&gt;=-1,AL120, IF(N120&gt;=-2,AM120, IF(N120&gt;=-3,AN120, IF(N120&gt;=-4,AO120, IF(N120&gt;=-5, AP120, AQ120))))))</f>
        <v>65.06</v>
      </c>
      <c r="CA120" s="54">
        <f>IF(C120&gt;0, IF(BU120 &gt;0, BW120, BY120), IF(BU120&gt;0, BX120, BZ120))</f>
        <v>64.790000000000006</v>
      </c>
      <c r="CB120" s="1">
        <f>BU120/CA120</f>
        <v>-14.471333131036047</v>
      </c>
      <c r="CC120" s="42">
        <f>BS120/BT120</f>
        <v>2.3463448325231457</v>
      </c>
      <c r="CD120" s="55">
        <v>126</v>
      </c>
      <c r="CE120" s="55">
        <v>0</v>
      </c>
      <c r="CF120" s="55">
        <v>0</v>
      </c>
      <c r="CG120" s="6">
        <f>SUM(CD120:CF120)</f>
        <v>126</v>
      </c>
      <c r="CH120" s="10">
        <f>BP120*$D$171</f>
        <v>1548.0280630423356</v>
      </c>
      <c r="CI120" s="1">
        <f>CH120-CG120</f>
        <v>1422.0280630423356</v>
      </c>
      <c r="CJ120" s="82">
        <f>IF(CI120&gt;1, 1, 0)</f>
        <v>1</v>
      </c>
      <c r="CK120" s="71">
        <f>IF(N120&lt;=0,Q120, IF(N120&lt;=1,R120, IF(N120&lt;=2,S120, IF(N120&lt;=3,T120, IF(N120&lt;=4,U120,V120)))))</f>
        <v>60.5</v>
      </c>
      <c r="CL120" s="41">
        <f>IF(N120&lt;=0,AE120, IF(N120&lt;=1,AF120, IF(N120&lt;=2,AG120, IF(N120&lt;=3,AH120, IF(N120&lt;=4,AI120,AJ120)))))</f>
        <v>60.53</v>
      </c>
      <c r="CM120" s="70">
        <f>IF(N120&gt;=0,X120, IF(N120&gt;=-1,Y120, IF(N120&gt;=-2,Z120, IF(N120&gt;=-3,AA120, IF(N120&gt;=-4,AB120, AC120)))))</f>
        <v>64.069999999999993</v>
      </c>
      <c r="CN120" s="69">
        <f>IF(N120&gt;=0,AL120, IF(N120&gt;=-1,AM120, IF(N120&gt;=-2,AN120, IF(N120&gt;=-3,AO120, IF(N120&gt;=-4,AP120, AQ120)))))</f>
        <v>64.040000000000006</v>
      </c>
      <c r="CO120" s="54">
        <f>IF(C120&gt;0, IF(CI120 &gt;0, CK120, CM120), IF(CI120&gt;0, CL120, CN120))</f>
        <v>60.5</v>
      </c>
      <c r="CP120" s="1">
        <f>CI120/CO120</f>
        <v>23.504596083344389</v>
      </c>
      <c r="CQ120" s="42">
        <f>CG120/CH120</f>
        <v>8.1393873281839946E-2</v>
      </c>
      <c r="CR120" s="11">
        <f>BS120+CG120+CT120</f>
        <v>1823</v>
      </c>
      <c r="CS120" s="47">
        <f>BT120+CH120+CU120</f>
        <v>2294.6337962567236</v>
      </c>
      <c r="CT120" s="55">
        <v>63</v>
      </c>
      <c r="CU120" s="10">
        <f>BQ120*$D$174</f>
        <v>50.203406774213803</v>
      </c>
      <c r="CV120" s="30">
        <f>CU120-CT120</f>
        <v>-12.796593225786197</v>
      </c>
      <c r="CW120" s="82">
        <f>IF(CV120&gt;0, 1, 0)</f>
        <v>0</v>
      </c>
      <c r="CX120" s="71">
        <f>IF(N120&lt;=0,R120, IF(N120&lt;=1,S120, IF(N120&lt;=2,T120, IF(N120&lt;=3,U120, V120))))</f>
        <v>61.09</v>
      </c>
      <c r="CY120" s="41">
        <f>IF(N120&lt;=0,AF120, IF(N120&lt;=1,AG120, IF(N120&lt;=2,AH120, IF(N120&lt;=3,AI120, AJ120))))</f>
        <v>60.69</v>
      </c>
      <c r="CZ120" s="70">
        <f>IF(N120&gt;=0,Y120, IF(N120&gt;=-1,Z120, IF(N120&gt;=-2,AA120, IF(N120&gt;=-3,AB120,  AC120))))</f>
        <v>63.47</v>
      </c>
      <c r="DA120" s="69">
        <f>IF(N120&gt;=0,AM120, IF(N120&gt;=-1,AN120, IF(N120&gt;=-2,AO120, IF(N120&gt;=-3,AP120, AQ120))))</f>
        <v>63.56</v>
      </c>
      <c r="DB120" s="54">
        <f>IF(C120&gt;0, IF(CV120 &gt;0, CX120, CZ120), IF(CV120&gt;0, CY120, DA120))</f>
        <v>63.47</v>
      </c>
      <c r="DC120" s="43">
        <f>CV120/DB120</f>
        <v>-0.20161640500687247</v>
      </c>
      <c r="DD120" s="44">
        <v>0</v>
      </c>
      <c r="DE120" s="10">
        <f>BQ120*$DD$169</f>
        <v>30.191568759976807</v>
      </c>
      <c r="DF120" s="30">
        <f>DE120-DD120</f>
        <v>30.191568759976807</v>
      </c>
      <c r="DG120" s="34">
        <f>DF120*(DF120&lt;&gt;0)</f>
        <v>30.191568759976807</v>
      </c>
      <c r="DH120" s="21">
        <f>DG120/$DG$166</f>
        <v>7.6758407799552711E-3</v>
      </c>
      <c r="DI120" s="79">
        <f>DH120 * $DF$166</f>
        <v>30.191568759976807</v>
      </c>
      <c r="DJ120" s="81">
        <f>DB120</f>
        <v>63.47</v>
      </c>
      <c r="DK120" s="43">
        <f>DI120/DJ120</f>
        <v>0.47568250764103998</v>
      </c>
      <c r="DL120" s="16">
        <f>O120</f>
        <v>0</v>
      </c>
      <c r="DM120" s="53">
        <f>CR120+CT120</f>
        <v>1886</v>
      </c>
      <c r="DN120">
        <f>E120/$E$166</f>
        <v>2.3090385209772264E-3</v>
      </c>
      <c r="DO120">
        <f>MAX(0,K120)</f>
        <v>0.62018201281079</v>
      </c>
      <c r="DP120">
        <f>DO120/$DO$166</f>
        <v>6.6565867832091979E-3</v>
      </c>
      <c r="DQ120">
        <f>DN120*DP120*BF120</f>
        <v>1.5370315300657921E-5</v>
      </c>
      <c r="DR120">
        <f>DQ120/$DQ$166</f>
        <v>4.148172498213025E-3</v>
      </c>
      <c r="DS120" s="1">
        <f>$DS$168*DR120</f>
        <v>337.5544006189765</v>
      </c>
      <c r="DT120" s="55">
        <v>691</v>
      </c>
      <c r="DU120" s="1">
        <f>DS120-DT120</f>
        <v>-353.4455993810235</v>
      </c>
      <c r="DV120">
        <f>DT120/DS120</f>
        <v>2.0470774450959821</v>
      </c>
      <c r="DW120" s="86">
        <f>AR120</f>
        <v>62.84</v>
      </c>
    </row>
    <row r="121" spans="1:127" x14ac:dyDescent="0.2">
      <c r="A121" s="24" t="s">
        <v>151</v>
      </c>
      <c r="B121">
        <v>1</v>
      </c>
      <c r="C121">
        <v>1</v>
      </c>
      <c r="D121">
        <v>0.94389438943894299</v>
      </c>
      <c r="E121">
        <v>5.6105610561056098E-2</v>
      </c>
      <c r="F121">
        <v>0.89382448537378101</v>
      </c>
      <c r="G121">
        <v>0.91364205256570696</v>
      </c>
      <c r="H121">
        <v>0.52565707133917305</v>
      </c>
      <c r="I121">
        <v>0.69300967208546305</v>
      </c>
      <c r="J121">
        <v>0.59910401053450202</v>
      </c>
      <c r="K121">
        <v>0.33285432723703001</v>
      </c>
      <c r="L121">
        <v>-0.16257990354107801</v>
      </c>
      <c r="M121">
        <f>HARMEAN(D121,F121, I121)</f>
        <v>0.82845242720600354</v>
      </c>
      <c r="N121">
        <f>MAX(MIN(0.6*TAN(3*(1-M121) - 1.5), 5), -5)</f>
        <v>-0.90501824666823616</v>
      </c>
      <c r="O121" s="73">
        <v>0</v>
      </c>
      <c r="P121">
        <v>29.1</v>
      </c>
      <c r="Q121">
        <v>29.28</v>
      </c>
      <c r="R121">
        <v>29.35</v>
      </c>
      <c r="S121">
        <v>29.57</v>
      </c>
      <c r="T121">
        <v>29.98</v>
      </c>
      <c r="U121">
        <v>30.27</v>
      </c>
      <c r="V121">
        <v>30.42</v>
      </c>
      <c r="W121">
        <v>31.9</v>
      </c>
      <c r="X121">
        <v>31.5</v>
      </c>
      <c r="Y121">
        <v>31.08</v>
      </c>
      <c r="Z121">
        <v>30.68</v>
      </c>
      <c r="AA121">
        <v>30.58</v>
      </c>
      <c r="AB121">
        <v>30.19</v>
      </c>
      <c r="AC121">
        <v>29.85</v>
      </c>
      <c r="AD121">
        <v>29.26</v>
      </c>
      <c r="AE121">
        <v>29.56</v>
      </c>
      <c r="AF121">
        <v>29.59</v>
      </c>
      <c r="AG121">
        <v>29.87</v>
      </c>
      <c r="AH121">
        <v>30.15</v>
      </c>
      <c r="AI121">
        <v>30.35</v>
      </c>
      <c r="AJ121">
        <v>30.84</v>
      </c>
      <c r="AK121">
        <v>31.73</v>
      </c>
      <c r="AL121">
        <v>31.61</v>
      </c>
      <c r="AM121">
        <v>31.13</v>
      </c>
      <c r="AN121">
        <v>30.76</v>
      </c>
      <c r="AO121">
        <v>30.38</v>
      </c>
      <c r="AP121">
        <v>30.24</v>
      </c>
      <c r="AQ121">
        <v>30.06</v>
      </c>
      <c r="AR121">
        <v>30.33</v>
      </c>
      <c r="AS121" s="77">
        <f>0.5 * (D121-MAX($D$3:$D$165))/(MIN($D$3:$D$165)-MAX($D$3:$D$165)) + 0.75</f>
        <v>0.77794235335357209</v>
      </c>
      <c r="AT121" s="17">
        <f>AZ121^N121</f>
        <v>0.82869039533931832</v>
      </c>
      <c r="AU121" s="17">
        <f>(AT121+AV121)/2</f>
        <v>0.69010250065909595</v>
      </c>
      <c r="AV121" s="17">
        <f>BD121^N121</f>
        <v>0.55151460597887358</v>
      </c>
      <c r="AW121" s="17">
        <f>PERCENTILE($K$2:$K$165, 0.05)</f>
        <v>0.10209699944022725</v>
      </c>
      <c r="AX121" s="17">
        <f>PERCENTILE($K$2:$K$165, 0.95)</f>
        <v>0.97531004798855347</v>
      </c>
      <c r="AY121" s="17">
        <f>MIN(MAX(K121,AW121), AX121)</f>
        <v>0.33285432723703001</v>
      </c>
      <c r="AZ121" s="17">
        <f>AY121-$AY$166+1</f>
        <v>1.2307573277968027</v>
      </c>
      <c r="BA121" s="17">
        <f>PERCENTILE($L$2:$L$165, 0.02)</f>
        <v>-1.0926211824473815</v>
      </c>
      <c r="BB121" s="17">
        <f>PERCENTILE($L$2:$L$165, 0.98)</f>
        <v>1.870769289934499</v>
      </c>
      <c r="BC121" s="17">
        <f>MIN(MAX(L121,BA121), BB121)</f>
        <v>-0.16257990354107801</v>
      </c>
      <c r="BD121" s="17">
        <f>BC121-$BC$166 + 1</f>
        <v>1.9300412789063035</v>
      </c>
      <c r="BE121" s="1">
        <v>1</v>
      </c>
      <c r="BF121" s="15">
        <v>1</v>
      </c>
      <c r="BG121" s="15">
        <v>1</v>
      </c>
      <c r="BH121" s="16">
        <v>1</v>
      </c>
      <c r="BI121" s="12">
        <f>(AZ121^4)*AV121*BE121</f>
        <v>1.2654550967046534</v>
      </c>
      <c r="BJ121" s="12">
        <f>(BD121^4) *AT121*BF121</f>
        <v>11.49896350907925</v>
      </c>
      <c r="BK121" s="12">
        <f>(BD121^4)*AU121*BG121*BH121</f>
        <v>9.5759085868902858</v>
      </c>
      <c r="BL121" s="12">
        <f>MIN(BI121, 0.05*BI$166)</f>
        <v>1.2654550967046534</v>
      </c>
      <c r="BM121" s="12">
        <f>MIN(BJ121, 0.05*BJ$166)</f>
        <v>11.49896350907925</v>
      </c>
      <c r="BN121" s="12">
        <f>MIN(BK121, 0.05*BK$166)</f>
        <v>9.5759085868902858</v>
      </c>
      <c r="BO121" s="9">
        <f>BL121/$BL$166</f>
        <v>3.0959588395300182E-3</v>
      </c>
      <c r="BP121" s="9">
        <f>BM121/$BM$166</f>
        <v>2.3229398847762059E-3</v>
      </c>
      <c r="BQ121" s="45">
        <f>BN121/$BN$166</f>
        <v>1.4164998285710118E-3</v>
      </c>
      <c r="BR121" s="85">
        <f>N121</f>
        <v>-0.90501824666823616</v>
      </c>
      <c r="BS121" s="55">
        <v>273</v>
      </c>
      <c r="BT121" s="10">
        <f>$D$172*BO121</f>
        <v>283.65386651358648</v>
      </c>
      <c r="BU121" s="14">
        <f>BT121-BS121</f>
        <v>10.653866513586479</v>
      </c>
      <c r="BV121" s="1">
        <f>IF(BU121&gt;1, 1, 0)</f>
        <v>1</v>
      </c>
      <c r="BW121" s="71">
        <f>IF(N121&lt;=0,P121, IF(N121&lt;=1,Q121, IF(N121&lt;=2,R121, IF(N121&lt;=3,S121, IF(N121&lt;=4,T121, IF(N121&lt;=5, U121, V121))))))</f>
        <v>29.1</v>
      </c>
      <c r="BX121" s="41">
        <f>IF(N121&lt;=0,AD121, IF(N121&lt;=1,AE121, IF(N121&lt;=2,AF121, IF(N121&lt;=3,AG121, IF(N121&lt;=4,AH121, IF(N121&lt;=5, AI121, AJ121))))))</f>
        <v>29.26</v>
      </c>
      <c r="BY121" s="70">
        <f>IF(N121&gt;=0,W121, IF(N121&gt;=-1,X121, IF(N121&gt;=-2,Y121, IF(N121&gt;=-3,Z121, IF(N121&gt;=-4,AA121, IF(N121&gt;=-5, AB121, AC121))))))</f>
        <v>31.5</v>
      </c>
      <c r="BZ121" s="69">
        <f>IF(N121&gt;=0,AK121, IF(N121&gt;=-1,AL121, IF(N121&gt;=-2,AM121, IF(N121&gt;=-3,AN121, IF(N121&gt;=-4,AO121, IF(N121&gt;=-5, AP121, AQ121))))))</f>
        <v>31.61</v>
      </c>
      <c r="CA121" s="54">
        <f>IF(C121&gt;0, IF(BU121 &gt;0, BW121, BY121), IF(BU121&gt;0, BX121, BZ121))</f>
        <v>29.1</v>
      </c>
      <c r="CB121" s="1">
        <f>BU121/CA121</f>
        <v>0.36611225132599584</v>
      </c>
      <c r="CC121" s="42">
        <f>BS121/BT121</f>
        <v>0.9624406088852796</v>
      </c>
      <c r="CD121" s="55">
        <v>0</v>
      </c>
      <c r="CE121" s="55">
        <v>30</v>
      </c>
      <c r="CF121" s="55">
        <v>0</v>
      </c>
      <c r="CG121" s="6">
        <f>SUM(CD121:CF121)</f>
        <v>30</v>
      </c>
      <c r="CH121" s="10">
        <f>BP121*$D$171</f>
        <v>295.03562842243383</v>
      </c>
      <c r="CI121" s="1">
        <f>CH121-CG121</f>
        <v>265.03562842243383</v>
      </c>
      <c r="CJ121" s="82">
        <f>IF(CI121&gt;1, 1, 0)</f>
        <v>1</v>
      </c>
      <c r="CK121" s="71">
        <f>IF(N121&lt;=0,Q121, IF(N121&lt;=1,R121, IF(N121&lt;=2,S121, IF(N121&lt;=3,T121, IF(N121&lt;=4,U121,V121)))))</f>
        <v>29.28</v>
      </c>
      <c r="CL121" s="41">
        <f>IF(N121&lt;=0,AE121, IF(N121&lt;=1,AF121, IF(N121&lt;=2,AG121, IF(N121&lt;=3,AH121, IF(N121&lt;=4,AI121,AJ121)))))</f>
        <v>29.56</v>
      </c>
      <c r="CM121" s="70">
        <f>IF(N121&gt;=0,X121, IF(N121&gt;=-1,Y121, IF(N121&gt;=-2,Z121, IF(N121&gt;=-3,AA121, IF(N121&gt;=-4,AB121, AC121)))))</f>
        <v>31.08</v>
      </c>
      <c r="CN121" s="69">
        <f>IF(N121&gt;=0,AL121, IF(N121&gt;=-1,AM121, IF(N121&gt;=-2,AN121, IF(N121&gt;=-3,AO121, IF(N121&gt;=-4,AP121, AQ121)))))</f>
        <v>31.13</v>
      </c>
      <c r="CO121" s="54">
        <f>IF(C121&gt;0, IF(CI121 &gt;0, CK121, CM121), IF(CI121&gt;0, CL121, CN121))</f>
        <v>29.28</v>
      </c>
      <c r="CP121" s="1">
        <f>CI121/CO121</f>
        <v>9.0517632657935057</v>
      </c>
      <c r="CQ121" s="42">
        <f>CG121/CH121</f>
        <v>0.10168263460386491</v>
      </c>
      <c r="CR121" s="11">
        <f>BS121+CG121+CT121</f>
        <v>303</v>
      </c>
      <c r="CS121" s="47">
        <f>BT121+CH121+CU121</f>
        <v>587.95403274079865</v>
      </c>
      <c r="CT121" s="55">
        <v>0</v>
      </c>
      <c r="CU121" s="10">
        <f>BQ121*$D$174</f>
        <v>9.2645378047783016</v>
      </c>
      <c r="CV121" s="30">
        <f>CU121-CT121</f>
        <v>9.2645378047783016</v>
      </c>
      <c r="CW121" s="82">
        <f>IF(CV121&gt;0, 1, 0)</f>
        <v>1</v>
      </c>
      <c r="CX121" s="71">
        <f>IF(N121&lt;=0,R121, IF(N121&lt;=1,S121, IF(N121&lt;=2,T121, IF(N121&lt;=3,U121, V121))))</f>
        <v>29.35</v>
      </c>
      <c r="CY121" s="41">
        <f>IF(N121&lt;=0,AF121, IF(N121&lt;=1,AG121, IF(N121&lt;=2,AH121, IF(N121&lt;=3,AI121, AJ121))))</f>
        <v>29.59</v>
      </c>
      <c r="CZ121" s="70">
        <f>IF(N121&gt;=0,Y121, IF(N121&gt;=-1,Z121, IF(N121&gt;=-2,AA121, IF(N121&gt;=-3,AB121,  AC121))))</f>
        <v>30.68</v>
      </c>
      <c r="DA121" s="69">
        <f>IF(N121&gt;=0,AM121, IF(N121&gt;=-1,AN121, IF(N121&gt;=-2,AO121, IF(N121&gt;=-3,AP121, AQ121))))</f>
        <v>30.76</v>
      </c>
      <c r="DB121" s="54">
        <f>IF(C121&gt;0, IF(CV121 &gt;0, CX121, CZ121), IF(CV121&gt;0, CY121, DA121))</f>
        <v>29.35</v>
      </c>
      <c r="DC121" s="43">
        <f>CV121/DB121</f>
        <v>0.31565716540982286</v>
      </c>
      <c r="DD121" s="44">
        <v>0</v>
      </c>
      <c r="DE121" s="10">
        <f>BQ121*$DD$169</f>
        <v>5.5715527717142468</v>
      </c>
      <c r="DF121" s="30">
        <f>DE121-DD121</f>
        <v>5.5715527717142468</v>
      </c>
      <c r="DG121" s="34">
        <f>DF121*(DF121&lt;&gt;0)</f>
        <v>5.5715527717142468</v>
      </c>
      <c r="DH121" s="21">
        <f>DG121/$DG$166</f>
        <v>1.4164998285710109E-3</v>
      </c>
      <c r="DI121" s="79">
        <f>DH121 * $DF$166</f>
        <v>5.5715527717142468</v>
      </c>
      <c r="DJ121" s="81">
        <f>DB121</f>
        <v>29.35</v>
      </c>
      <c r="DK121" s="43">
        <f>DI121/DJ121</f>
        <v>0.18983144026283633</v>
      </c>
      <c r="DL121" s="16">
        <f>O121</f>
        <v>0</v>
      </c>
      <c r="DM121" s="53">
        <f>CR121+CT121</f>
        <v>303</v>
      </c>
      <c r="DN121">
        <f>E121/$E$166</f>
        <v>1.0403022371439274E-3</v>
      </c>
      <c r="DO121">
        <f>MAX(0,K121)</f>
        <v>0.33285432723703001</v>
      </c>
      <c r="DP121">
        <f>DO121/$DO$166</f>
        <v>3.5726184727256486E-3</v>
      </c>
      <c r="DQ121">
        <f>DN121*DP121*BF121</f>
        <v>3.7166029896382138E-6</v>
      </c>
      <c r="DR121">
        <f>DQ121/$DQ$166</f>
        <v>1.0030445053871876E-3</v>
      </c>
      <c r="DS121" s="1">
        <f>$DS$168*DR121</f>
        <v>81.621988226378321</v>
      </c>
      <c r="DT121" s="55">
        <v>0</v>
      </c>
      <c r="DU121" s="1">
        <f>DS121-DT121</f>
        <v>81.621988226378321</v>
      </c>
      <c r="DV121">
        <f>DT121/DS121</f>
        <v>0</v>
      </c>
      <c r="DW121" s="86">
        <f>AR121</f>
        <v>30.33</v>
      </c>
    </row>
    <row r="122" spans="1:127" x14ac:dyDescent="0.2">
      <c r="A122" s="24" t="s">
        <v>169</v>
      </c>
      <c r="B122">
        <v>1</v>
      </c>
      <c r="C122">
        <v>1</v>
      </c>
      <c r="D122">
        <v>0.59288853375948802</v>
      </c>
      <c r="E122">
        <v>0.40711146624051098</v>
      </c>
      <c r="F122">
        <v>0.64044497417560498</v>
      </c>
      <c r="G122">
        <v>9.0263267864605104E-2</v>
      </c>
      <c r="H122">
        <v>0.42854157960718697</v>
      </c>
      <c r="I122">
        <v>0.19667629087209401</v>
      </c>
      <c r="J122">
        <v>0.18421378317092699</v>
      </c>
      <c r="K122">
        <v>0.48590045485405298</v>
      </c>
      <c r="L122">
        <v>-4.7089746824511003E-2</v>
      </c>
      <c r="M122">
        <f>HARMEAN(D122,F122, I122)</f>
        <v>0.3600330214282888</v>
      </c>
      <c r="N122">
        <f>MAX(MIN(0.6*TAN(3*(1-M122) - 1.5), 5), -5)</f>
        <v>0.26787223869518278</v>
      </c>
      <c r="O122" s="73">
        <v>0</v>
      </c>
      <c r="P122">
        <v>1.91</v>
      </c>
      <c r="Q122">
        <v>1.92</v>
      </c>
      <c r="R122">
        <v>1.93</v>
      </c>
      <c r="S122">
        <v>1.94</v>
      </c>
      <c r="T122">
        <v>1.95</v>
      </c>
      <c r="U122">
        <v>1.96</v>
      </c>
      <c r="V122">
        <v>1.97</v>
      </c>
      <c r="W122">
        <v>2.0299999999999998</v>
      </c>
      <c r="X122">
        <v>2.0099999999999998</v>
      </c>
      <c r="Y122">
        <v>2</v>
      </c>
      <c r="Z122">
        <v>2</v>
      </c>
      <c r="AA122">
        <v>1.99</v>
      </c>
      <c r="AB122">
        <v>1.99</v>
      </c>
      <c r="AC122">
        <v>1.96</v>
      </c>
      <c r="AD122">
        <v>1.89</v>
      </c>
      <c r="AE122">
        <v>1.91</v>
      </c>
      <c r="AF122">
        <v>1.92</v>
      </c>
      <c r="AG122">
        <v>1.93</v>
      </c>
      <c r="AH122">
        <v>1.94</v>
      </c>
      <c r="AI122">
        <v>1.95</v>
      </c>
      <c r="AJ122">
        <v>1.99</v>
      </c>
      <c r="AK122">
        <v>2.0499999999999998</v>
      </c>
      <c r="AL122">
        <v>2.04</v>
      </c>
      <c r="AM122">
        <v>2.0299999999999998</v>
      </c>
      <c r="AN122">
        <v>2</v>
      </c>
      <c r="AO122">
        <v>1.99</v>
      </c>
      <c r="AP122">
        <v>1.97</v>
      </c>
      <c r="AQ122">
        <v>1.96</v>
      </c>
      <c r="AR122">
        <v>1.96</v>
      </c>
      <c r="AS122" s="77">
        <f>0.5 * (D122-MAX($D$3:$D$165))/(MIN($D$3:$D$165)-MAX($D$3:$D$165)) + 0.75</f>
        <v>0.95400801603206431</v>
      </c>
      <c r="AT122" s="17">
        <f>AZ122^N122</f>
        <v>1.0909125004134912</v>
      </c>
      <c r="AU122" s="17">
        <f>(AT122+AV122)/2</f>
        <v>1.1511126988976437</v>
      </c>
      <c r="AV122" s="17">
        <f>BD122^N122</f>
        <v>1.2113128973817959</v>
      </c>
      <c r="AW122" s="17">
        <f>PERCENTILE($K$2:$K$165, 0.05)</f>
        <v>0.10209699944022725</v>
      </c>
      <c r="AX122" s="17">
        <f>PERCENTILE($K$2:$K$165, 0.95)</f>
        <v>0.97531004798855347</v>
      </c>
      <c r="AY122" s="17">
        <f>MIN(MAX(K122,AW122), AX122)</f>
        <v>0.48590045485405298</v>
      </c>
      <c r="AZ122" s="17">
        <f>AY122-$AY$166+1</f>
        <v>1.3838034554138257</v>
      </c>
      <c r="BA122" s="17">
        <f>PERCENTILE($L$2:$L$165, 0.02)</f>
        <v>-1.0926211824473815</v>
      </c>
      <c r="BB122" s="17">
        <f>PERCENTILE($L$2:$L$165, 0.98)</f>
        <v>1.870769289934499</v>
      </c>
      <c r="BC122" s="17">
        <f>MIN(MAX(L122,BA122), BB122)</f>
        <v>-4.7089746824511003E-2</v>
      </c>
      <c r="BD122" s="17">
        <f>BC122-$BC$166 + 1</f>
        <v>2.0455314356228707</v>
      </c>
      <c r="BE122" s="1">
        <v>0</v>
      </c>
      <c r="BF122" s="49">
        <v>0</v>
      </c>
      <c r="BG122" s="49">
        <v>0</v>
      </c>
      <c r="BH122" s="16">
        <v>1</v>
      </c>
      <c r="BI122" s="12">
        <f>(AZ122^4)*AV122*BE122</f>
        <v>0</v>
      </c>
      <c r="BJ122" s="12">
        <f>(BD122^4) *AT122*BF122</f>
        <v>0</v>
      </c>
      <c r="BK122" s="12">
        <f>(BD122^4)*AU122*BG122*BH122</f>
        <v>0</v>
      </c>
      <c r="BL122" s="12">
        <f>MIN(BI122, 0.05*BI$166)</f>
        <v>0</v>
      </c>
      <c r="BM122" s="12">
        <f>MIN(BJ122, 0.05*BJ$166)</f>
        <v>0</v>
      </c>
      <c r="BN122" s="12">
        <f>MIN(BK122, 0.05*BK$166)</f>
        <v>0</v>
      </c>
      <c r="BO122" s="9">
        <f>BL122/$BL$166</f>
        <v>0</v>
      </c>
      <c r="BP122" s="9">
        <f>BM122/$BM$166</f>
        <v>0</v>
      </c>
      <c r="BQ122" s="45">
        <f>BN122/$BN$166</f>
        <v>0</v>
      </c>
      <c r="BR122" s="85">
        <f>N122</f>
        <v>0.26787223869518278</v>
      </c>
      <c r="BS122" s="55">
        <v>0</v>
      </c>
      <c r="BT122" s="10">
        <f>$D$172*BO122</f>
        <v>0</v>
      </c>
      <c r="BU122" s="14">
        <f>BT122-BS122</f>
        <v>0</v>
      </c>
      <c r="BV122" s="1">
        <f>IF(BU122&gt;1, 1, 0)</f>
        <v>0</v>
      </c>
      <c r="BW122" s="71">
        <f>IF(N122&lt;=0,P122, IF(N122&lt;=1,Q122, IF(N122&lt;=2,R122, IF(N122&lt;=3,S122, IF(N122&lt;=4,T122, IF(N122&lt;=5, U122, V122))))))</f>
        <v>1.92</v>
      </c>
      <c r="BX122" s="41">
        <f>IF(N122&lt;=0,AD122, IF(N122&lt;=1,AE122, IF(N122&lt;=2,AF122, IF(N122&lt;=3,AG122, IF(N122&lt;=4,AH122, IF(N122&lt;=5, AI122, AJ122))))))</f>
        <v>1.91</v>
      </c>
      <c r="BY122" s="70">
        <f>IF(N122&gt;=0,W122, IF(N122&gt;=-1,X122, IF(N122&gt;=-2,Y122, IF(N122&gt;=-3,Z122, IF(N122&gt;=-4,AA122, IF(N122&gt;=-5, AB122, AC122))))))</f>
        <v>2.0299999999999998</v>
      </c>
      <c r="BZ122" s="69">
        <f>IF(N122&gt;=0,AK122, IF(N122&gt;=-1,AL122, IF(N122&gt;=-2,AM122, IF(N122&gt;=-3,AN122, IF(N122&gt;=-4,AO122, IF(N122&gt;=-5, AP122, AQ122))))))</f>
        <v>2.0499999999999998</v>
      </c>
      <c r="CA122" s="54">
        <f>IF(C122&gt;0, IF(BU122 &gt;0, BW122, BY122), IF(BU122&gt;0, BX122, BZ122))</f>
        <v>2.0299999999999998</v>
      </c>
      <c r="CB122" s="1">
        <f>BU122/CA122</f>
        <v>0</v>
      </c>
      <c r="CC122" s="42" t="e">
        <f>BS122/BT122</f>
        <v>#DIV/0!</v>
      </c>
      <c r="CD122" s="55">
        <v>1033</v>
      </c>
      <c r="CE122" s="55">
        <v>819</v>
      </c>
      <c r="CF122" s="55">
        <v>0</v>
      </c>
      <c r="CG122" s="6">
        <f>SUM(CD122:CF122)</f>
        <v>1852</v>
      </c>
      <c r="CH122" s="10">
        <f>BP122*$D$171</f>
        <v>0</v>
      </c>
      <c r="CI122" s="1">
        <f>CH122-CG122</f>
        <v>-1852</v>
      </c>
      <c r="CJ122" s="82">
        <f>IF(CI122&gt;1, 1, 0)</f>
        <v>0</v>
      </c>
      <c r="CK122" s="71">
        <f>IF(N122&lt;=0,Q122, IF(N122&lt;=1,R122, IF(N122&lt;=2,S122, IF(N122&lt;=3,T122, IF(N122&lt;=4,U122,V122)))))</f>
        <v>1.93</v>
      </c>
      <c r="CL122" s="41">
        <f>IF(N122&lt;=0,AE122, IF(N122&lt;=1,AF122, IF(N122&lt;=2,AG122, IF(N122&lt;=3,AH122, IF(N122&lt;=4,AI122,AJ122)))))</f>
        <v>1.92</v>
      </c>
      <c r="CM122" s="70">
        <f>IF(N122&gt;=0,X122, IF(N122&gt;=-1,Y122, IF(N122&gt;=-2,Z122, IF(N122&gt;=-3,AA122, IF(N122&gt;=-4,AB122, AC122)))))</f>
        <v>2.0099999999999998</v>
      </c>
      <c r="CN122" s="69">
        <f>IF(N122&gt;=0,AL122, IF(N122&gt;=-1,AM122, IF(N122&gt;=-2,AN122, IF(N122&gt;=-3,AO122, IF(N122&gt;=-4,AP122, AQ122)))))</f>
        <v>2.04</v>
      </c>
      <c r="CO122" s="54">
        <f>IF(C122&gt;0, IF(CI122 &gt;0, CK122, CM122), IF(CI122&gt;0, CL122, CN122))</f>
        <v>2.0099999999999998</v>
      </c>
      <c r="CP122" s="1">
        <f>CI122/CO122</f>
        <v>-921.3930348258707</v>
      </c>
      <c r="CQ122" s="42" t="e">
        <f>CG122/CH122</f>
        <v>#DIV/0!</v>
      </c>
      <c r="CR122" s="11">
        <f>BS122+CG122+CT122</f>
        <v>1856</v>
      </c>
      <c r="CS122" s="47">
        <f>BT122+CH122+CU122</f>
        <v>0</v>
      </c>
      <c r="CT122" s="55">
        <v>4</v>
      </c>
      <c r="CU122" s="10">
        <f>BQ122*$D$174</f>
        <v>0</v>
      </c>
      <c r="CV122" s="30">
        <f>CU122-CT122</f>
        <v>-4</v>
      </c>
      <c r="CW122" s="82">
        <f>IF(CV122&gt;0, 1, 0)</f>
        <v>0</v>
      </c>
      <c r="CX122" s="71">
        <f>IF(N122&lt;=0,R122, IF(N122&lt;=1,S122, IF(N122&lt;=2,T122, IF(N122&lt;=3,U122, V122))))</f>
        <v>1.94</v>
      </c>
      <c r="CY122" s="41">
        <f>IF(N122&lt;=0,AF122, IF(N122&lt;=1,AG122, IF(N122&lt;=2,AH122, IF(N122&lt;=3,AI122, AJ122))))</f>
        <v>1.93</v>
      </c>
      <c r="CZ122" s="70">
        <f>IF(N122&gt;=0,Y122, IF(N122&gt;=-1,Z122, IF(N122&gt;=-2,AA122, IF(N122&gt;=-3,AB122,  AC122))))</f>
        <v>2</v>
      </c>
      <c r="DA122" s="69">
        <f>IF(N122&gt;=0,AM122, IF(N122&gt;=-1,AN122, IF(N122&gt;=-2,AO122, IF(N122&gt;=-3,AP122, AQ122))))</f>
        <v>2.0299999999999998</v>
      </c>
      <c r="DB122" s="54">
        <f>IF(C122&gt;0, IF(CV122 &gt;0, CX122, CZ122), IF(CV122&gt;0, CY122, DA122))</f>
        <v>2</v>
      </c>
      <c r="DC122" s="43">
        <f>CV122/DB122</f>
        <v>-2</v>
      </c>
      <c r="DD122" s="44">
        <v>0</v>
      </c>
      <c r="DE122" s="10">
        <f>BQ122*$DD$169</f>
        <v>0</v>
      </c>
      <c r="DF122" s="30">
        <f>DE122-DD122</f>
        <v>0</v>
      </c>
      <c r="DG122" s="34">
        <f>DF122*(DF122&lt;&gt;0)</f>
        <v>0</v>
      </c>
      <c r="DH122" s="21">
        <f>DG122/$DG$166</f>
        <v>0</v>
      </c>
      <c r="DI122" s="79">
        <f>DH122 * $DF$166</f>
        <v>0</v>
      </c>
      <c r="DJ122" s="81">
        <f>DB122</f>
        <v>2</v>
      </c>
      <c r="DK122" s="43">
        <f>DI122/DJ122</f>
        <v>0</v>
      </c>
      <c r="DL122" s="16">
        <f>O122</f>
        <v>0</v>
      </c>
      <c r="DM122" s="53">
        <f>CR122+CT122</f>
        <v>1860</v>
      </c>
      <c r="DN122">
        <f>E122/$E$166</f>
        <v>7.5486028021397216E-3</v>
      </c>
      <c r="DO122">
        <f>MAX(0,K122)</f>
        <v>0.48590045485405298</v>
      </c>
      <c r="DP122">
        <f>DO122/$DO$166</f>
        <v>5.2153053118675578E-3</v>
      </c>
      <c r="DQ122">
        <f>DN122*DP122*BF122</f>
        <v>0</v>
      </c>
      <c r="DR122">
        <f>DQ122/$DQ$166</f>
        <v>0</v>
      </c>
      <c r="DS122" s="1">
        <f>$DS$168*DR122</f>
        <v>0</v>
      </c>
      <c r="DT122" s="55">
        <v>0</v>
      </c>
      <c r="DU122" s="1">
        <f>DS122-DT122</f>
        <v>0</v>
      </c>
      <c r="DV122" t="e">
        <f>DT122/DS122</f>
        <v>#DIV/0!</v>
      </c>
      <c r="DW122" s="86">
        <f>AR122</f>
        <v>1.96</v>
      </c>
    </row>
    <row r="123" spans="1:127" x14ac:dyDescent="0.2">
      <c r="A123" s="24" t="s">
        <v>209</v>
      </c>
      <c r="B123">
        <v>0</v>
      </c>
      <c r="C123">
        <v>0</v>
      </c>
      <c r="D123">
        <v>0.32476916900843</v>
      </c>
      <c r="E123">
        <v>0.675230830991569</v>
      </c>
      <c r="F123">
        <v>0.29113418530351398</v>
      </c>
      <c r="G123">
        <v>0.134977016297534</v>
      </c>
      <c r="H123">
        <v>0.28666945256999499</v>
      </c>
      <c r="I123">
        <v>0.19670736481267101</v>
      </c>
      <c r="J123">
        <v>0.239307831877559</v>
      </c>
      <c r="K123">
        <v>1.1869909886121299</v>
      </c>
      <c r="L123">
        <v>1.54001118228443</v>
      </c>
      <c r="M123">
        <f>HARMEAN(D123,F123, I123)</f>
        <v>0.25867318232576897</v>
      </c>
      <c r="N123">
        <f>MAX(MIN(0.6*TAN(3*(1-M123) - 1.5), 5), -5)</f>
        <v>0.53048101101743683</v>
      </c>
      <c r="O123" s="73">
        <v>0</v>
      </c>
      <c r="P123">
        <v>0.52</v>
      </c>
      <c r="Q123">
        <v>0.53</v>
      </c>
      <c r="R123">
        <v>0.53</v>
      </c>
      <c r="S123">
        <v>0.54</v>
      </c>
      <c r="T123">
        <v>0.54</v>
      </c>
      <c r="U123">
        <v>0.55000000000000004</v>
      </c>
      <c r="V123">
        <v>0.56000000000000005</v>
      </c>
      <c r="W123">
        <v>0.59</v>
      </c>
      <c r="X123">
        <v>0.59</v>
      </c>
      <c r="Y123">
        <v>0.57999999999999996</v>
      </c>
      <c r="Z123">
        <v>0.57999999999999996</v>
      </c>
      <c r="AA123">
        <v>0.56999999999999995</v>
      </c>
      <c r="AB123">
        <v>0.56999999999999995</v>
      </c>
      <c r="AC123">
        <v>0.56999999999999995</v>
      </c>
      <c r="AD123">
        <v>0.53</v>
      </c>
      <c r="AE123">
        <v>0.53</v>
      </c>
      <c r="AF123">
        <v>0.54</v>
      </c>
      <c r="AG123">
        <v>0.54</v>
      </c>
      <c r="AH123">
        <v>0.55000000000000004</v>
      </c>
      <c r="AI123">
        <v>0.56000000000000005</v>
      </c>
      <c r="AJ123">
        <v>0.56999999999999995</v>
      </c>
      <c r="AK123">
        <v>0.61</v>
      </c>
      <c r="AL123">
        <v>0.61</v>
      </c>
      <c r="AM123">
        <v>0.6</v>
      </c>
      <c r="AN123">
        <v>0.59</v>
      </c>
      <c r="AO123">
        <v>0.57999999999999996</v>
      </c>
      <c r="AP123">
        <v>0.57999999999999996</v>
      </c>
      <c r="AQ123">
        <v>0.56999999999999995</v>
      </c>
      <c r="AR123">
        <v>0.56999999999999995</v>
      </c>
      <c r="AS123" s="77">
        <f>0.5 * (D123-MAX($D$3:$D$165))/(MIN($D$3:$D$165)-MAX($D$3:$D$165)) + 0.75</f>
        <v>1.088497549092565</v>
      </c>
      <c r="AT123" s="17">
        <f>AZ123^N123</f>
        <v>1.3950903024030255</v>
      </c>
      <c r="AU123" s="17">
        <f>(AT123+AV123)/2</f>
        <v>1.6887349973568062</v>
      </c>
      <c r="AV123" s="17">
        <f>BD123^N123</f>
        <v>1.9823796923105872</v>
      </c>
      <c r="AW123" s="17">
        <f>PERCENTILE($K$2:$K$165, 0.05)</f>
        <v>0.10209699944022725</v>
      </c>
      <c r="AX123" s="17">
        <f>PERCENTILE($K$2:$K$165, 0.95)</f>
        <v>0.97531004798855347</v>
      </c>
      <c r="AY123" s="17">
        <f>MIN(MAX(K123,AW123), AX123)</f>
        <v>0.97531004798855347</v>
      </c>
      <c r="AZ123" s="17">
        <f>AY123-$AY$166+1</f>
        <v>1.8732130485483263</v>
      </c>
      <c r="BA123" s="17">
        <f>PERCENTILE($L$2:$L$165, 0.02)</f>
        <v>-1.0926211824473815</v>
      </c>
      <c r="BB123" s="17">
        <f>PERCENTILE($L$2:$L$165, 0.98)</f>
        <v>1.870769289934499</v>
      </c>
      <c r="BC123" s="17">
        <f>MIN(MAX(L123,BA123), BB123)</f>
        <v>1.54001118228443</v>
      </c>
      <c r="BD123" s="17">
        <f>BC123-$BC$166 + 1</f>
        <v>3.6326323647318115</v>
      </c>
      <c r="BE123" s="1">
        <v>0</v>
      </c>
      <c r="BF123" s="49">
        <v>0</v>
      </c>
      <c r="BG123" s="49">
        <v>0</v>
      </c>
      <c r="BH123" s="16">
        <v>1</v>
      </c>
      <c r="BI123" s="12">
        <f>(AZ123^4)*AV123*BE123</f>
        <v>0</v>
      </c>
      <c r="BJ123" s="12">
        <f>(BD123^4) *AT123*BF123</f>
        <v>0</v>
      </c>
      <c r="BK123" s="12">
        <f>(BD123^4)*AU123*BG123*BH123</f>
        <v>0</v>
      </c>
      <c r="BL123" s="12">
        <f>MIN(BI123, 0.05*BI$166)</f>
        <v>0</v>
      </c>
      <c r="BM123" s="12">
        <f>MIN(BJ123, 0.05*BJ$166)</f>
        <v>0</v>
      </c>
      <c r="BN123" s="12">
        <f>MIN(BK123, 0.05*BK$166)</f>
        <v>0</v>
      </c>
      <c r="BO123" s="9">
        <f>BL123/$BL$166</f>
        <v>0</v>
      </c>
      <c r="BP123" s="9">
        <f>BM123/$BM$166</f>
        <v>0</v>
      </c>
      <c r="BQ123" s="45">
        <f>BN123/$BN$166</f>
        <v>0</v>
      </c>
      <c r="BR123" s="85">
        <f>N123</f>
        <v>0.53048101101743683</v>
      </c>
      <c r="BS123" s="55">
        <v>0</v>
      </c>
      <c r="BT123" s="10">
        <f>$D$172*BO123</f>
        <v>0</v>
      </c>
      <c r="BU123" s="14">
        <f>BT123-BS123</f>
        <v>0</v>
      </c>
      <c r="BV123" s="1">
        <f>IF(BU123&gt;1, 1, 0)</f>
        <v>0</v>
      </c>
      <c r="BW123" s="71">
        <f>IF(N123&lt;=0,P123, IF(N123&lt;=1,Q123, IF(N123&lt;=2,R123, IF(N123&lt;=3,S123, IF(N123&lt;=4,T123, IF(N123&lt;=5, U123, V123))))))</f>
        <v>0.53</v>
      </c>
      <c r="BX123" s="41">
        <f>IF(N123&lt;=0,AD123, IF(N123&lt;=1,AE123, IF(N123&lt;=2,AF123, IF(N123&lt;=3,AG123, IF(N123&lt;=4,AH123, IF(N123&lt;=5, AI123, AJ123))))))</f>
        <v>0.53</v>
      </c>
      <c r="BY123" s="70">
        <f>IF(N123&gt;=0,W123, IF(N123&gt;=-1,X123, IF(N123&gt;=-2,Y123, IF(N123&gt;=-3,Z123, IF(N123&gt;=-4,AA123, IF(N123&gt;=-5, AB123, AC123))))))</f>
        <v>0.59</v>
      </c>
      <c r="BZ123" s="69">
        <f>IF(N123&gt;=0,AK123, IF(N123&gt;=-1,AL123, IF(N123&gt;=-2,AM123, IF(N123&gt;=-3,AN123, IF(N123&gt;=-4,AO123, IF(N123&gt;=-5, AP123, AQ123))))))</f>
        <v>0.61</v>
      </c>
      <c r="CA123" s="54">
        <f>IF(C123&gt;0, IF(BU123 &gt;0, BW123, BY123), IF(BU123&gt;0, BX123, BZ123))</f>
        <v>0.61</v>
      </c>
      <c r="CB123" s="1">
        <f>BU123/CA123</f>
        <v>0</v>
      </c>
      <c r="CC123" s="42" t="e">
        <f>BS123/BT123</f>
        <v>#DIV/0!</v>
      </c>
      <c r="CD123" s="55">
        <v>92</v>
      </c>
      <c r="CE123" s="55">
        <v>0</v>
      </c>
      <c r="CF123" s="55">
        <v>0</v>
      </c>
      <c r="CG123" s="6">
        <f>SUM(CD123:CF123)</f>
        <v>92</v>
      </c>
      <c r="CH123" s="10">
        <f>BP123*$D$171</f>
        <v>0</v>
      </c>
      <c r="CI123" s="1">
        <f>CH123-CG123</f>
        <v>-92</v>
      </c>
      <c r="CJ123" s="82">
        <f>IF(CI123&gt;1, 1, 0)</f>
        <v>0</v>
      </c>
      <c r="CK123" s="71">
        <f>IF(N123&lt;=0,Q123, IF(N123&lt;=1,R123, IF(N123&lt;=2,S123, IF(N123&lt;=3,T123, IF(N123&lt;=4,U123,V123)))))</f>
        <v>0.53</v>
      </c>
      <c r="CL123" s="41">
        <f>IF(N123&lt;=0,AE123, IF(N123&lt;=1,AF123, IF(N123&lt;=2,AG123, IF(N123&lt;=3,AH123, IF(N123&lt;=4,AI123,AJ123)))))</f>
        <v>0.54</v>
      </c>
      <c r="CM123" s="70">
        <f>IF(N123&gt;=0,X123, IF(N123&gt;=-1,Y123, IF(N123&gt;=-2,Z123, IF(N123&gt;=-3,AA123, IF(N123&gt;=-4,AB123, AC123)))))</f>
        <v>0.59</v>
      </c>
      <c r="CN123" s="69">
        <f>IF(N123&gt;=0,AL123, IF(N123&gt;=-1,AM123, IF(N123&gt;=-2,AN123, IF(N123&gt;=-3,AO123, IF(N123&gt;=-4,AP123, AQ123)))))</f>
        <v>0.61</v>
      </c>
      <c r="CO123" s="54">
        <f>IF(C123&gt;0, IF(CI123 &gt;0, CK123, CM123), IF(CI123&gt;0, CL123, CN123))</f>
        <v>0.61</v>
      </c>
      <c r="CP123" s="1">
        <f>CI123/CO123</f>
        <v>-150.81967213114754</v>
      </c>
      <c r="CQ123" s="42" t="e">
        <f>CG123/CH123</f>
        <v>#DIV/0!</v>
      </c>
      <c r="CR123" s="11">
        <f>BS123+CG123+CT123</f>
        <v>94</v>
      </c>
      <c r="CS123" s="47">
        <f>BT123+CH123+CU123</f>
        <v>0</v>
      </c>
      <c r="CT123" s="55">
        <v>2</v>
      </c>
      <c r="CU123" s="10">
        <f>BQ123*$D$174</f>
        <v>0</v>
      </c>
      <c r="CV123" s="30">
        <f>CU123-CT123</f>
        <v>-2</v>
      </c>
      <c r="CW123" s="82">
        <f>IF(CV123&gt;0, 1, 0)</f>
        <v>0</v>
      </c>
      <c r="CX123" s="71">
        <f>IF(N123&lt;=0,R123, IF(N123&lt;=1,S123, IF(N123&lt;=2,T123, IF(N123&lt;=3,U123, V123))))</f>
        <v>0.54</v>
      </c>
      <c r="CY123" s="41">
        <f>IF(N123&lt;=0,AF123, IF(N123&lt;=1,AG123, IF(N123&lt;=2,AH123, IF(N123&lt;=3,AI123, AJ123))))</f>
        <v>0.54</v>
      </c>
      <c r="CZ123" s="70">
        <f>IF(N123&gt;=0,Y123, IF(N123&gt;=-1,Z123, IF(N123&gt;=-2,AA123, IF(N123&gt;=-3,AB123,  AC123))))</f>
        <v>0.57999999999999996</v>
      </c>
      <c r="DA123" s="69">
        <f>IF(N123&gt;=0,AM123, IF(N123&gt;=-1,AN123, IF(N123&gt;=-2,AO123, IF(N123&gt;=-3,AP123, AQ123))))</f>
        <v>0.6</v>
      </c>
      <c r="DB123" s="54">
        <f>IF(C123&gt;0, IF(CV123 &gt;0, CX123, CZ123), IF(CV123&gt;0, CY123, DA123))</f>
        <v>0.6</v>
      </c>
      <c r="DC123" s="43">
        <f>CV123/DB123</f>
        <v>-3.3333333333333335</v>
      </c>
      <c r="DD123" s="44">
        <v>0</v>
      </c>
      <c r="DE123" s="10">
        <f>BQ123*$DD$169</f>
        <v>0</v>
      </c>
      <c r="DF123" s="30">
        <f>DE123-DD123</f>
        <v>0</v>
      </c>
      <c r="DG123" s="34">
        <f>DF123*(DF123&lt;&gt;0)</f>
        <v>0</v>
      </c>
      <c r="DH123" s="21">
        <f>DG123/$DG$166</f>
        <v>0</v>
      </c>
      <c r="DI123" s="79">
        <f>DH123 * $DF$166</f>
        <v>0</v>
      </c>
      <c r="DJ123" s="81">
        <f>DB123</f>
        <v>0.6</v>
      </c>
      <c r="DK123" s="43">
        <f>DI123/DJ123</f>
        <v>0</v>
      </c>
      <c r="DL123" s="16">
        <f>O123</f>
        <v>0</v>
      </c>
      <c r="DM123" s="53">
        <f>CR123+CT123</f>
        <v>96</v>
      </c>
      <c r="DN123">
        <f>E123/$E$166</f>
        <v>1.2520033861937176E-2</v>
      </c>
      <c r="DO123">
        <f>MAX(0,K123)</f>
        <v>1.1869909886121299</v>
      </c>
      <c r="DP123">
        <f>DO123/$DO$166</f>
        <v>1.2740305851138119E-2</v>
      </c>
      <c r="DQ123">
        <f>DN123*DP123*BF123</f>
        <v>0</v>
      </c>
      <c r="DR123">
        <f>DQ123/$DQ$166</f>
        <v>0</v>
      </c>
      <c r="DS123" s="1">
        <f>$DS$168*DR123</f>
        <v>0</v>
      </c>
      <c r="DT123" s="55">
        <v>0</v>
      </c>
      <c r="DU123" s="1">
        <f>DS123-DT123</f>
        <v>0</v>
      </c>
      <c r="DV123" t="e">
        <f>DT123/DS123</f>
        <v>#DIV/0!</v>
      </c>
      <c r="DW123" s="86">
        <f>AR123</f>
        <v>0.56999999999999995</v>
      </c>
    </row>
    <row r="124" spans="1:127" x14ac:dyDescent="0.2">
      <c r="A124" s="24" t="s">
        <v>231</v>
      </c>
      <c r="B124">
        <v>1</v>
      </c>
      <c r="C124">
        <v>1</v>
      </c>
      <c r="D124">
        <v>0.80862964442668706</v>
      </c>
      <c r="E124">
        <v>0.191370355573312</v>
      </c>
      <c r="F124">
        <v>0.89511323003575605</v>
      </c>
      <c r="G124">
        <v>0.80025073129962299</v>
      </c>
      <c r="H124">
        <v>0.63142498955286197</v>
      </c>
      <c r="I124">
        <v>0.71084337912829598</v>
      </c>
      <c r="J124">
        <v>0.61147759777618105</v>
      </c>
      <c r="K124">
        <v>0.46713324560411401</v>
      </c>
      <c r="L124">
        <v>0.39911308879928697</v>
      </c>
      <c r="M124">
        <f>HARMEAN(D124,F124, I124)</f>
        <v>0.79774147133569462</v>
      </c>
      <c r="N124">
        <f>MAX(MIN(0.6*TAN(3*(1-M124) - 1.5), 5), -5)</f>
        <v>-0.74566271956211261</v>
      </c>
      <c r="O124" s="73">
        <v>0</v>
      </c>
      <c r="P124">
        <v>392.74</v>
      </c>
      <c r="Q124">
        <v>395.78</v>
      </c>
      <c r="R124">
        <v>397.53</v>
      </c>
      <c r="S124">
        <v>398.75</v>
      </c>
      <c r="T124">
        <v>399.89</v>
      </c>
      <c r="U124">
        <v>400.8</v>
      </c>
      <c r="V124">
        <v>404.87</v>
      </c>
      <c r="W124">
        <v>415.52</v>
      </c>
      <c r="X124">
        <v>411.85</v>
      </c>
      <c r="Y124">
        <v>409.11</v>
      </c>
      <c r="Z124">
        <v>406.98</v>
      </c>
      <c r="AA124">
        <v>406.21</v>
      </c>
      <c r="AB124">
        <v>403.68</v>
      </c>
      <c r="AC124">
        <v>399.78</v>
      </c>
      <c r="AD124">
        <v>394.33</v>
      </c>
      <c r="AE124">
        <v>395.46</v>
      </c>
      <c r="AF124">
        <v>395.86</v>
      </c>
      <c r="AG124">
        <v>397.15</v>
      </c>
      <c r="AH124">
        <v>400.79</v>
      </c>
      <c r="AI124">
        <v>402.95</v>
      </c>
      <c r="AJ124">
        <v>405.81</v>
      </c>
      <c r="AK124">
        <v>410.56</v>
      </c>
      <c r="AL124">
        <v>408.45</v>
      </c>
      <c r="AM124">
        <v>407.42</v>
      </c>
      <c r="AN124">
        <v>405.61</v>
      </c>
      <c r="AO124">
        <v>404.93</v>
      </c>
      <c r="AP124">
        <v>403.29</v>
      </c>
      <c r="AQ124">
        <v>400.41</v>
      </c>
      <c r="AR124">
        <v>402.99</v>
      </c>
      <c r="AS124" s="77">
        <f>0.5 * (D124-MAX($D$3:$D$165))/(MIN($D$3:$D$165)-MAX($D$3:$D$165)) + 0.75</f>
        <v>0.84579158316633296</v>
      </c>
      <c r="AT124" s="17">
        <f>AZ124^N124</f>
        <v>0.79291753216652749</v>
      </c>
      <c r="AU124" s="17">
        <f>(AT124+AV124)/2</f>
        <v>0.64957118215269349</v>
      </c>
      <c r="AV124" s="17">
        <f>BD124^N124</f>
        <v>0.50622483213885949</v>
      </c>
      <c r="AW124" s="17">
        <f>PERCENTILE($K$2:$K$165, 0.05)</f>
        <v>0.10209699944022725</v>
      </c>
      <c r="AX124" s="17">
        <f>PERCENTILE($K$2:$K$165, 0.95)</f>
        <v>0.97531004798855347</v>
      </c>
      <c r="AY124" s="17">
        <f>MIN(MAX(K124,AW124), AX124)</f>
        <v>0.46713324560411401</v>
      </c>
      <c r="AZ124" s="17">
        <f>AY124-$AY$166+1</f>
        <v>1.3650362461638867</v>
      </c>
      <c r="BA124" s="17">
        <f>PERCENTILE($L$2:$L$165, 0.02)</f>
        <v>-1.0926211824473815</v>
      </c>
      <c r="BB124" s="17">
        <f>PERCENTILE($L$2:$L$165, 0.98)</f>
        <v>1.870769289934499</v>
      </c>
      <c r="BC124" s="17">
        <f>MIN(MAX(L124,BA124), BB124)</f>
        <v>0.39911308879928697</v>
      </c>
      <c r="BD124" s="17">
        <f>BC124-$BC$166 + 1</f>
        <v>2.4917342712466684</v>
      </c>
      <c r="BE124" s="1">
        <v>0</v>
      </c>
      <c r="BF124" s="15">
        <v>1</v>
      </c>
      <c r="BG124" s="15">
        <v>1</v>
      </c>
      <c r="BH124" s="16">
        <v>1</v>
      </c>
      <c r="BI124" s="12">
        <f>(AZ124^4)*AV124*BE124</f>
        <v>0</v>
      </c>
      <c r="BJ124" s="12">
        <f>(BD124^4) *AT124*BF124</f>
        <v>30.565740570564529</v>
      </c>
      <c r="BK124" s="12">
        <f>(BD124^4)*AU124*BG124*BH124</f>
        <v>25.039961194380936</v>
      </c>
      <c r="BL124" s="12">
        <f>MIN(BI124, 0.05*BI$166)</f>
        <v>0</v>
      </c>
      <c r="BM124" s="12">
        <f>MIN(BJ124, 0.05*BJ$166)</f>
        <v>30.565740570564529</v>
      </c>
      <c r="BN124" s="12">
        <f>MIN(BK124, 0.05*BK$166)</f>
        <v>25.039961194380936</v>
      </c>
      <c r="BO124" s="9">
        <f>BL124/$BL$166</f>
        <v>0</v>
      </c>
      <c r="BP124" s="9">
        <f>BM124/$BM$166</f>
        <v>6.1746763369607306E-3</v>
      </c>
      <c r="BQ124" s="45">
        <f>BN124/$BN$166</f>
        <v>3.7039932469513839E-3</v>
      </c>
      <c r="BR124" s="85">
        <f>N124</f>
        <v>-0.74566271956211261</v>
      </c>
      <c r="BS124" s="55">
        <v>0</v>
      </c>
      <c r="BT124" s="10">
        <f>$D$172*BO124</f>
        <v>0</v>
      </c>
      <c r="BU124" s="14">
        <f>BT124-BS124</f>
        <v>0</v>
      </c>
      <c r="BV124" s="1">
        <f>IF(BU124&gt;1, 1, 0)</f>
        <v>0</v>
      </c>
      <c r="BW124" s="71">
        <f>IF(N124&lt;=0,P124, IF(N124&lt;=1,Q124, IF(N124&lt;=2,R124, IF(N124&lt;=3,S124, IF(N124&lt;=4,T124, IF(N124&lt;=5, U124, V124))))))</f>
        <v>392.74</v>
      </c>
      <c r="BX124" s="41">
        <f>IF(N124&lt;=0,AD124, IF(N124&lt;=1,AE124, IF(N124&lt;=2,AF124, IF(N124&lt;=3,AG124, IF(N124&lt;=4,AH124, IF(N124&lt;=5, AI124, AJ124))))))</f>
        <v>394.33</v>
      </c>
      <c r="BY124" s="70">
        <f>IF(N124&gt;=0,W124, IF(N124&gt;=-1,X124, IF(N124&gt;=-2,Y124, IF(N124&gt;=-3,Z124, IF(N124&gt;=-4,AA124, IF(N124&gt;=-5, AB124, AC124))))))</f>
        <v>411.85</v>
      </c>
      <c r="BZ124" s="69">
        <f>IF(N124&gt;=0,AK124, IF(N124&gt;=-1,AL124, IF(N124&gt;=-2,AM124, IF(N124&gt;=-3,AN124, IF(N124&gt;=-4,AO124, IF(N124&gt;=-5, AP124, AQ124))))))</f>
        <v>408.45</v>
      </c>
      <c r="CA124" s="54">
        <f>IF(C124&gt;0, IF(BU124 &gt;0, BW124, BY124), IF(BU124&gt;0, BX124, BZ124))</f>
        <v>411.85</v>
      </c>
      <c r="CB124" s="1">
        <f>BU124/CA124</f>
        <v>0</v>
      </c>
      <c r="CC124" s="42" t="e">
        <f>BS124/BT124</f>
        <v>#DIV/0!</v>
      </c>
      <c r="CD124" s="55">
        <v>403</v>
      </c>
      <c r="CE124" s="55">
        <v>403</v>
      </c>
      <c r="CF124" s="55">
        <v>0</v>
      </c>
      <c r="CG124" s="6">
        <f>SUM(CD124:CF124)</f>
        <v>806</v>
      </c>
      <c r="CH124" s="10">
        <f>BP124*$D$171</f>
        <v>784.24307289202625</v>
      </c>
      <c r="CI124" s="1">
        <f>CH124-CG124</f>
        <v>-21.756927107973752</v>
      </c>
      <c r="CJ124" s="82">
        <f>IF(CI124&gt;1, 1, 0)</f>
        <v>0</v>
      </c>
      <c r="CK124" s="71">
        <f>IF(N124&lt;=0,Q124, IF(N124&lt;=1,R124, IF(N124&lt;=2,S124, IF(N124&lt;=3,T124, IF(N124&lt;=4,U124,V124)))))</f>
        <v>395.78</v>
      </c>
      <c r="CL124" s="41">
        <f>IF(N124&lt;=0,AE124, IF(N124&lt;=1,AF124, IF(N124&lt;=2,AG124, IF(N124&lt;=3,AH124, IF(N124&lt;=4,AI124,AJ124)))))</f>
        <v>395.46</v>
      </c>
      <c r="CM124" s="70">
        <f>IF(N124&gt;=0,X124, IF(N124&gt;=-1,Y124, IF(N124&gt;=-2,Z124, IF(N124&gt;=-3,AA124, IF(N124&gt;=-4,AB124, AC124)))))</f>
        <v>409.11</v>
      </c>
      <c r="CN124" s="69">
        <f>IF(N124&gt;=0,AL124, IF(N124&gt;=-1,AM124, IF(N124&gt;=-2,AN124, IF(N124&gt;=-3,AO124, IF(N124&gt;=-4,AP124, AQ124)))))</f>
        <v>407.42</v>
      </c>
      <c r="CO124" s="54">
        <f>IF(C124&gt;0, IF(CI124 &gt;0, CK124, CM124), IF(CI124&gt;0, CL124, CN124))</f>
        <v>409.11</v>
      </c>
      <c r="CP124" s="1">
        <f>CI124/CO124</f>
        <v>-5.3181117811771289E-2</v>
      </c>
      <c r="CQ124" s="42">
        <f>CG124/CH124</f>
        <v>1.0277425811716021</v>
      </c>
      <c r="CR124" s="11">
        <f>BS124+CG124+CT124</f>
        <v>806</v>
      </c>
      <c r="CS124" s="47">
        <f>BT124+CH124+CU124</f>
        <v>808.46883330008995</v>
      </c>
      <c r="CT124" s="55">
        <v>0</v>
      </c>
      <c r="CU124" s="10">
        <f>BQ124*$D$174</f>
        <v>24.225760408063696</v>
      </c>
      <c r="CV124" s="30">
        <f>CU124-CT124</f>
        <v>24.225760408063696</v>
      </c>
      <c r="CW124" s="82">
        <f>IF(CV124&gt;0, 1, 0)</f>
        <v>1</v>
      </c>
      <c r="CX124" s="71">
        <f>IF(N124&lt;=0,R124, IF(N124&lt;=1,S124, IF(N124&lt;=2,T124, IF(N124&lt;=3,U124, V124))))</f>
        <v>397.53</v>
      </c>
      <c r="CY124" s="41">
        <f>IF(N124&lt;=0,AF124, IF(N124&lt;=1,AG124, IF(N124&lt;=2,AH124, IF(N124&lt;=3,AI124, AJ124))))</f>
        <v>395.86</v>
      </c>
      <c r="CZ124" s="70">
        <f>IF(N124&gt;=0,Y124, IF(N124&gt;=-1,Z124, IF(N124&gt;=-2,AA124, IF(N124&gt;=-3,AB124,  AC124))))</f>
        <v>406.98</v>
      </c>
      <c r="DA124" s="69">
        <f>IF(N124&gt;=0,AM124, IF(N124&gt;=-1,AN124, IF(N124&gt;=-2,AO124, IF(N124&gt;=-3,AP124, AQ124))))</f>
        <v>405.61</v>
      </c>
      <c r="DB124" s="54">
        <f>IF(C124&gt;0, IF(CV124 &gt;0, CX124, CZ124), IF(CV124&gt;0, CY124, DA124))</f>
        <v>397.53</v>
      </c>
      <c r="DC124" s="43">
        <f>CV124/DB124</f>
        <v>6.0940709903815303E-2</v>
      </c>
      <c r="DD124" s="44">
        <v>0</v>
      </c>
      <c r="DE124" s="10">
        <f>BQ124*$DD$169</f>
        <v>14.569005534071806</v>
      </c>
      <c r="DF124" s="30">
        <f>DE124-DD124</f>
        <v>14.569005534071806</v>
      </c>
      <c r="DG124" s="34">
        <f>DF124*(DF124&lt;&gt;0)</f>
        <v>14.569005534071806</v>
      </c>
      <c r="DH124" s="21">
        <f>DG124/$DG$166</f>
        <v>3.7039932469513817E-3</v>
      </c>
      <c r="DI124" s="79">
        <f>DH124 * $DF$166</f>
        <v>14.569005534071806</v>
      </c>
      <c r="DJ124" s="81">
        <f>DB124</f>
        <v>397.53</v>
      </c>
      <c r="DK124" s="43">
        <f>DI124/DJ124</f>
        <v>3.6648820300535324E-2</v>
      </c>
      <c r="DL124" s="16">
        <f>O124</f>
        <v>0</v>
      </c>
      <c r="DM124" s="53">
        <f>CR124+CT124</f>
        <v>806</v>
      </c>
      <c r="DN124">
        <f>E124/$E$166</f>
        <v>3.5483618667565553E-3</v>
      </c>
      <c r="DO124">
        <f>MAX(0,K124)</f>
        <v>0.46713324560411401</v>
      </c>
      <c r="DP124">
        <f>DO124/$DO$166</f>
        <v>5.013871612614209E-3</v>
      </c>
      <c r="DQ124">
        <f>DN124*DP124*BF124</f>
        <v>1.7791030835013453E-5</v>
      </c>
      <c r="DR124">
        <f>DQ124/$DQ$166</f>
        <v>4.8014802156663454E-3</v>
      </c>
      <c r="DS124" s="1">
        <f>$DS$168*DR124</f>
        <v>390.71682216236871</v>
      </c>
      <c r="DT124" s="55">
        <v>0</v>
      </c>
      <c r="DU124" s="1">
        <f>DS124-DT124</f>
        <v>390.71682216236871</v>
      </c>
      <c r="DV124">
        <f>DT124/DS124</f>
        <v>0</v>
      </c>
      <c r="DW124" s="86">
        <f>AR124</f>
        <v>402.99</v>
      </c>
    </row>
    <row r="125" spans="1:127" x14ac:dyDescent="0.2">
      <c r="A125" s="24" t="s">
        <v>250</v>
      </c>
      <c r="B125">
        <v>1</v>
      </c>
      <c r="C125">
        <v>0</v>
      </c>
      <c r="D125">
        <v>0.27606871753895301</v>
      </c>
      <c r="E125">
        <v>0.72393128246104599</v>
      </c>
      <c r="F125">
        <v>0.204608661104489</v>
      </c>
      <c r="G125">
        <v>0.57960718763058905</v>
      </c>
      <c r="H125">
        <v>0.41078144588382698</v>
      </c>
      <c r="I125">
        <v>0.48794659398293999</v>
      </c>
      <c r="J125">
        <v>0.416780962914297</v>
      </c>
      <c r="K125">
        <v>0.123724388099726</v>
      </c>
      <c r="L125">
        <v>0.55461941817800497</v>
      </c>
      <c r="M125">
        <f>HARMEAN(D125,F125, I125)</f>
        <v>0.28411593621320191</v>
      </c>
      <c r="N125">
        <f>MAX(MIN(0.6*TAN(3*(1-M125) - 1.5), 5), -5)</f>
        <v>0.45390381612684466</v>
      </c>
      <c r="O125" s="73">
        <v>0</v>
      </c>
      <c r="P125">
        <v>5.31</v>
      </c>
      <c r="Q125">
        <v>5.35</v>
      </c>
      <c r="R125">
        <v>5.37</v>
      </c>
      <c r="S125">
        <v>5.39</v>
      </c>
      <c r="T125">
        <v>5.4</v>
      </c>
      <c r="U125">
        <v>5.45</v>
      </c>
      <c r="V125">
        <v>5.47</v>
      </c>
      <c r="W125">
        <v>5.57</v>
      </c>
      <c r="X125">
        <v>5.55</v>
      </c>
      <c r="Y125">
        <v>5.54</v>
      </c>
      <c r="Z125">
        <v>5.5</v>
      </c>
      <c r="AA125">
        <v>5.47</v>
      </c>
      <c r="AB125">
        <v>5.46</v>
      </c>
      <c r="AC125">
        <v>5.43</v>
      </c>
      <c r="AD125">
        <v>5.34</v>
      </c>
      <c r="AE125">
        <v>5.37</v>
      </c>
      <c r="AF125">
        <v>5.4</v>
      </c>
      <c r="AG125">
        <v>5.43</v>
      </c>
      <c r="AH125">
        <v>5.48</v>
      </c>
      <c r="AI125">
        <v>5.52</v>
      </c>
      <c r="AJ125">
        <v>5.57</v>
      </c>
      <c r="AK125">
        <v>5.64</v>
      </c>
      <c r="AL125">
        <v>5.63</v>
      </c>
      <c r="AM125">
        <v>5.56</v>
      </c>
      <c r="AN125">
        <v>5.52</v>
      </c>
      <c r="AO125">
        <v>5.51</v>
      </c>
      <c r="AP125">
        <v>5.43</v>
      </c>
      <c r="AQ125">
        <v>5.4</v>
      </c>
      <c r="AR125">
        <v>5.46</v>
      </c>
      <c r="AS125" s="77">
        <f>0.5 * (D125-MAX($D$3:$D$165))/(MIN($D$3:$D$165)-MAX($D$3:$D$165)) + 0.75</f>
        <v>1.1129258517034069</v>
      </c>
      <c r="AT125" s="17">
        <f>AZ125^N125</f>
        <v>1.0097594205825555</v>
      </c>
      <c r="AU125" s="17">
        <f>(AT125+AV125)/2</f>
        <v>1.2826969215327817</v>
      </c>
      <c r="AV125" s="17">
        <f>BD125^N125</f>
        <v>1.5556344224830079</v>
      </c>
      <c r="AW125" s="17">
        <f>PERCENTILE($K$2:$K$165, 0.05)</f>
        <v>0.10209699944022725</v>
      </c>
      <c r="AX125" s="17">
        <f>PERCENTILE($K$2:$K$165, 0.95)</f>
        <v>0.97531004798855347</v>
      </c>
      <c r="AY125" s="17">
        <f>MIN(MAX(K125,AW125), AX125)</f>
        <v>0.123724388099726</v>
      </c>
      <c r="AZ125" s="17">
        <f>AY125-$AY$166+1</f>
        <v>1.0216273886594986</v>
      </c>
      <c r="BA125" s="17">
        <f>PERCENTILE($L$2:$L$165, 0.02)</f>
        <v>-1.0926211824473815</v>
      </c>
      <c r="BB125" s="17">
        <f>PERCENTILE($L$2:$L$165, 0.98)</f>
        <v>1.870769289934499</v>
      </c>
      <c r="BC125" s="17">
        <f>MIN(MAX(L125,BA125), BB125)</f>
        <v>0.55461941817800497</v>
      </c>
      <c r="BD125" s="17">
        <f>BC125-$BC$166 + 1</f>
        <v>2.6472406006253864</v>
      </c>
      <c r="BE125" s="1">
        <v>0</v>
      </c>
      <c r="BF125" s="50">
        <v>0.4</v>
      </c>
      <c r="BG125" s="15">
        <v>1</v>
      </c>
      <c r="BH125" s="16">
        <v>1</v>
      </c>
      <c r="BI125" s="12">
        <f>(AZ125^4)*AV125*BE125</f>
        <v>0</v>
      </c>
      <c r="BJ125" s="12">
        <f>(BD125^4) *AT125*BF125</f>
        <v>19.835884224556523</v>
      </c>
      <c r="BK125" s="12">
        <f>(BD125^4)*AU125*BG125*BH125</f>
        <v>62.993786222960829</v>
      </c>
      <c r="BL125" s="12">
        <f>MIN(BI125, 0.05*BI$166)</f>
        <v>0</v>
      </c>
      <c r="BM125" s="12">
        <f>MIN(BJ125, 0.05*BJ$166)</f>
        <v>19.835884224556523</v>
      </c>
      <c r="BN125" s="12">
        <f>MIN(BK125, 0.05*BK$166)</f>
        <v>62.993786222960829</v>
      </c>
      <c r="BO125" s="9">
        <f>BL125/$BL$166</f>
        <v>0</v>
      </c>
      <c r="BP125" s="9">
        <f>BM125/$BM$166</f>
        <v>4.0071060820954839E-3</v>
      </c>
      <c r="BQ125" s="45">
        <f>BN125/$BN$166</f>
        <v>9.3182476186147549E-3</v>
      </c>
      <c r="BR125" s="85">
        <f>N125</f>
        <v>0.45390381612684466</v>
      </c>
      <c r="BS125" s="55">
        <v>0</v>
      </c>
      <c r="BT125" s="10">
        <f>$D$172*BO125</f>
        <v>0</v>
      </c>
      <c r="BU125" s="14">
        <f>BT125-BS125</f>
        <v>0</v>
      </c>
      <c r="BV125" s="1">
        <f>IF(BU125&gt;1, 1, 0)</f>
        <v>0</v>
      </c>
      <c r="BW125" s="71">
        <f>IF(N125&lt;=0,P125, IF(N125&lt;=1,Q125, IF(N125&lt;=2,R125, IF(N125&lt;=3,S125, IF(N125&lt;=4,T125, IF(N125&lt;=5, U125, V125))))))</f>
        <v>5.35</v>
      </c>
      <c r="BX125" s="41">
        <f>IF(N125&lt;=0,AD125, IF(N125&lt;=1,AE125, IF(N125&lt;=2,AF125, IF(N125&lt;=3,AG125, IF(N125&lt;=4,AH125, IF(N125&lt;=5, AI125, AJ125))))))</f>
        <v>5.37</v>
      </c>
      <c r="BY125" s="70">
        <f>IF(N125&gt;=0,W125, IF(N125&gt;=-1,X125, IF(N125&gt;=-2,Y125, IF(N125&gt;=-3,Z125, IF(N125&gt;=-4,AA125, IF(N125&gt;=-5, AB125, AC125))))))</f>
        <v>5.57</v>
      </c>
      <c r="BZ125" s="69">
        <f>IF(N125&gt;=0,AK125, IF(N125&gt;=-1,AL125, IF(N125&gt;=-2,AM125, IF(N125&gt;=-3,AN125, IF(N125&gt;=-4,AO125, IF(N125&gt;=-5, AP125, AQ125))))))</f>
        <v>5.64</v>
      </c>
      <c r="CA125" s="54">
        <f>IF(C125&gt;0, IF(BU125 &gt;0, BW125, BY125), IF(BU125&gt;0, BX125, BZ125))</f>
        <v>5.64</v>
      </c>
      <c r="CB125" s="1">
        <f>BU125/CA125</f>
        <v>0</v>
      </c>
      <c r="CC125" s="42" t="e">
        <f>BS125/BT125</f>
        <v>#DIV/0!</v>
      </c>
      <c r="CD125" s="55">
        <v>0</v>
      </c>
      <c r="CE125" s="55">
        <v>0</v>
      </c>
      <c r="CF125" s="55">
        <v>0</v>
      </c>
      <c r="CG125" s="6">
        <f>SUM(CD125:CF125)</f>
        <v>0</v>
      </c>
      <c r="CH125" s="10">
        <f>BP125*$D$171</f>
        <v>508.94087653081726</v>
      </c>
      <c r="CI125" s="1">
        <f>CH125-CG125</f>
        <v>508.94087653081726</v>
      </c>
      <c r="CJ125" s="82">
        <f>IF(CI125&gt;1, 1, 0)</f>
        <v>1</v>
      </c>
      <c r="CK125" s="71">
        <f>IF(N125&lt;=0,Q125, IF(N125&lt;=1,R125, IF(N125&lt;=2,S125, IF(N125&lt;=3,T125, IF(N125&lt;=4,U125,V125)))))</f>
        <v>5.37</v>
      </c>
      <c r="CL125" s="41">
        <f>IF(N125&lt;=0,AE125, IF(N125&lt;=1,AF125, IF(N125&lt;=2,AG125, IF(N125&lt;=3,AH125, IF(N125&lt;=4,AI125,AJ125)))))</f>
        <v>5.4</v>
      </c>
      <c r="CM125" s="70">
        <f>IF(N125&gt;=0,X125, IF(N125&gt;=-1,Y125, IF(N125&gt;=-2,Z125, IF(N125&gt;=-3,AA125, IF(N125&gt;=-4,AB125, AC125)))))</f>
        <v>5.55</v>
      </c>
      <c r="CN125" s="69">
        <f>IF(N125&gt;=0,AL125, IF(N125&gt;=-1,AM125, IF(N125&gt;=-2,AN125, IF(N125&gt;=-3,AO125, IF(N125&gt;=-4,AP125, AQ125)))))</f>
        <v>5.63</v>
      </c>
      <c r="CO125" s="54">
        <f>IF(C125&gt;0, IF(CI125 &gt;0, CK125, CM125), IF(CI125&gt;0, CL125, CN125))</f>
        <v>5.4</v>
      </c>
      <c r="CP125" s="1">
        <f>CI125/CO125</f>
        <v>94.248310468669857</v>
      </c>
      <c r="CQ125" s="42">
        <f>CG125/CH125</f>
        <v>0</v>
      </c>
      <c r="CR125" s="11">
        <f>BS125+CG125+CT125</f>
        <v>109</v>
      </c>
      <c r="CS125" s="47">
        <f>BT125+CH125+CU125</f>
        <v>569.88635325850044</v>
      </c>
      <c r="CT125" s="55">
        <v>109</v>
      </c>
      <c r="CU125" s="10">
        <f>BQ125*$D$174</f>
        <v>60.945476727683157</v>
      </c>
      <c r="CV125" s="30">
        <f>CU125-CT125</f>
        <v>-48.054523272316843</v>
      </c>
      <c r="CW125" s="82">
        <f>IF(CV125&gt;0, 1, 0)</f>
        <v>0</v>
      </c>
      <c r="CX125" s="71">
        <f>IF(N125&lt;=0,R125, IF(N125&lt;=1,S125, IF(N125&lt;=2,T125, IF(N125&lt;=3,U125, V125))))</f>
        <v>5.39</v>
      </c>
      <c r="CY125" s="41">
        <f>IF(N125&lt;=0,AF125, IF(N125&lt;=1,AG125, IF(N125&lt;=2,AH125, IF(N125&lt;=3,AI125, AJ125))))</f>
        <v>5.43</v>
      </c>
      <c r="CZ125" s="70">
        <f>IF(N125&gt;=0,Y125, IF(N125&gt;=-1,Z125, IF(N125&gt;=-2,AA125, IF(N125&gt;=-3,AB125,  AC125))))</f>
        <v>5.54</v>
      </c>
      <c r="DA125" s="69">
        <f>IF(N125&gt;=0,AM125, IF(N125&gt;=-1,AN125, IF(N125&gt;=-2,AO125, IF(N125&gt;=-3,AP125, AQ125))))</f>
        <v>5.56</v>
      </c>
      <c r="DB125" s="54">
        <f>IF(C125&gt;0, IF(CV125 &gt;0, CX125, CZ125), IF(CV125&gt;0, CY125, DA125))</f>
        <v>5.56</v>
      </c>
      <c r="DC125" s="43">
        <f>CV125/DB125</f>
        <v>-8.6428998691217345</v>
      </c>
      <c r="DD125" s="44">
        <v>0</v>
      </c>
      <c r="DE125" s="10">
        <f>BQ125*$DD$169</f>
        <v>36.651686996240265</v>
      </c>
      <c r="DF125" s="30">
        <f>DE125-DD125</f>
        <v>36.651686996240265</v>
      </c>
      <c r="DG125" s="34">
        <f>DF125*(DF125&lt;&gt;0)</f>
        <v>36.651686996240265</v>
      </c>
      <c r="DH125" s="21">
        <f>DG125/$DG$166</f>
        <v>9.3182476186147497E-3</v>
      </c>
      <c r="DI125" s="79">
        <f>DH125 * $DF$166</f>
        <v>36.651686996240265</v>
      </c>
      <c r="DJ125" s="81">
        <f>DB125</f>
        <v>5.56</v>
      </c>
      <c r="DK125" s="43">
        <f>DI125/DJ125</f>
        <v>6.5920300352950125</v>
      </c>
      <c r="DL125" s="16">
        <f>O125</f>
        <v>0</v>
      </c>
      <c r="DM125" s="53">
        <f>CR125+CT125</f>
        <v>218</v>
      </c>
      <c r="DN125">
        <f>E125/$E$166</f>
        <v>1.3423030694285746E-2</v>
      </c>
      <c r="DO125">
        <f>MAX(0,K125)</f>
        <v>0.123724388099726</v>
      </c>
      <c r="DP125">
        <f>DO125/$DO$166</f>
        <v>1.3279684182594092E-3</v>
      </c>
      <c r="DQ125">
        <f>DN125*DP125*BF125</f>
        <v>7.1301443357352569E-6</v>
      </c>
      <c r="DR125">
        <f>DQ125/$DQ$166</f>
        <v>1.9242981073082045E-3</v>
      </c>
      <c r="DS125" s="1">
        <f>$DS$168*DR125</f>
        <v>156.5883035250996</v>
      </c>
      <c r="DT125" s="55">
        <v>0</v>
      </c>
      <c r="DU125" s="1">
        <f>DS125-DT125</f>
        <v>156.5883035250996</v>
      </c>
      <c r="DV125">
        <f>DT125/DS125</f>
        <v>0</v>
      </c>
      <c r="DW125" s="86">
        <f>AR125</f>
        <v>5.46</v>
      </c>
    </row>
    <row r="126" spans="1:127" x14ac:dyDescent="0.2">
      <c r="A126" s="24" t="s">
        <v>220</v>
      </c>
      <c r="B126">
        <v>1</v>
      </c>
      <c r="C126">
        <v>0</v>
      </c>
      <c r="D126">
        <v>0.260087894526568</v>
      </c>
      <c r="E126">
        <v>0.739912105473431</v>
      </c>
      <c r="F126">
        <v>0.68494239173619298</v>
      </c>
      <c r="G126">
        <v>0.52820727120768896</v>
      </c>
      <c r="H126">
        <v>0.66945256999582103</v>
      </c>
      <c r="I126">
        <v>0.59465091877543297</v>
      </c>
      <c r="J126">
        <v>0.26723462136294601</v>
      </c>
      <c r="K126">
        <v>0.69199853820016899</v>
      </c>
      <c r="L126">
        <v>7.57966882590662E-2</v>
      </c>
      <c r="M126">
        <f>HARMEAN(D126,F126, I126)</f>
        <v>0.42940018613949854</v>
      </c>
      <c r="N126">
        <f>MAX(MIN(0.6*TAN(3*(1-M126) - 1.5), 5), -5)</f>
        <v>0.12901461472416614</v>
      </c>
      <c r="O126" s="73">
        <v>0</v>
      </c>
      <c r="P126">
        <v>102.82</v>
      </c>
      <c r="Q126">
        <v>103.19</v>
      </c>
      <c r="R126">
        <v>103.31</v>
      </c>
      <c r="S126">
        <v>103.49</v>
      </c>
      <c r="T126">
        <v>103.68</v>
      </c>
      <c r="U126">
        <v>104.14</v>
      </c>
      <c r="V126">
        <v>104.62</v>
      </c>
      <c r="W126">
        <v>105.7</v>
      </c>
      <c r="X126">
        <v>105.28</v>
      </c>
      <c r="Y126">
        <v>105.01</v>
      </c>
      <c r="Z126">
        <v>104.94</v>
      </c>
      <c r="AA126">
        <v>104.73</v>
      </c>
      <c r="AB126">
        <v>104.4</v>
      </c>
      <c r="AC126">
        <v>103.69</v>
      </c>
      <c r="AD126">
        <v>102.93</v>
      </c>
      <c r="AE126">
        <v>103.21</v>
      </c>
      <c r="AF126">
        <v>103.4</v>
      </c>
      <c r="AG126">
        <v>103.7</v>
      </c>
      <c r="AH126">
        <v>104.22</v>
      </c>
      <c r="AI126">
        <v>104.5</v>
      </c>
      <c r="AJ126">
        <v>106.12</v>
      </c>
      <c r="AK126">
        <v>105.85</v>
      </c>
      <c r="AL126">
        <v>105.44</v>
      </c>
      <c r="AM126">
        <v>105.14</v>
      </c>
      <c r="AN126">
        <v>104.83</v>
      </c>
      <c r="AO126">
        <v>104.29</v>
      </c>
      <c r="AP126">
        <v>104.15</v>
      </c>
      <c r="AQ126">
        <v>103.81</v>
      </c>
      <c r="AR126">
        <v>104.3</v>
      </c>
      <c r="AS126" s="77">
        <f>0.5 * (D126-MAX($D$3:$D$165))/(MIN($D$3:$D$165)-MAX($D$3:$D$165)) + 0.75</f>
        <v>1.1209418837675351</v>
      </c>
      <c r="AT126" s="17">
        <f>AZ126^N126</f>
        <v>1.0616459384277297</v>
      </c>
      <c r="AU126" s="17">
        <f>(AT126+AV126)/2</f>
        <v>1.0833294303293952</v>
      </c>
      <c r="AV126" s="17">
        <f>BD126^N126</f>
        <v>1.1050129222310607</v>
      </c>
      <c r="AW126" s="17">
        <f>PERCENTILE($K$2:$K$165, 0.05)</f>
        <v>0.10209699944022725</v>
      </c>
      <c r="AX126" s="17">
        <f>PERCENTILE($K$2:$K$165, 0.95)</f>
        <v>0.97531004798855347</v>
      </c>
      <c r="AY126" s="17">
        <f>MIN(MAX(K126,AW126), AX126)</f>
        <v>0.69199853820016899</v>
      </c>
      <c r="AZ126" s="17">
        <f>AY126-$AY$166+1</f>
        <v>1.5899015387599418</v>
      </c>
      <c r="BA126" s="17">
        <f>PERCENTILE($L$2:$L$165, 0.02)</f>
        <v>-1.0926211824473815</v>
      </c>
      <c r="BB126" s="17">
        <f>PERCENTILE($L$2:$L$165, 0.98)</f>
        <v>1.870769289934499</v>
      </c>
      <c r="BC126" s="17">
        <f>MIN(MAX(L126,BA126), BB126)</f>
        <v>7.57966882590662E-2</v>
      </c>
      <c r="BD126" s="17">
        <f>BC126-$BC$166 + 1</f>
        <v>2.1684178707064476</v>
      </c>
      <c r="BE126" s="1">
        <v>1</v>
      </c>
      <c r="BF126" s="15">
        <v>1</v>
      </c>
      <c r="BG126" s="15">
        <v>1</v>
      </c>
      <c r="BH126" s="16">
        <v>1</v>
      </c>
      <c r="BI126" s="12">
        <f>(AZ126^4)*AV126*BE126</f>
        <v>7.0607083918040505</v>
      </c>
      <c r="BJ126" s="12">
        <f>(BD126^4) *AT126*BF126</f>
        <v>23.472082004319361</v>
      </c>
      <c r="BK126" s="12">
        <f>(BD126^4)*AU126*BG126*BH126</f>
        <v>23.951485430295481</v>
      </c>
      <c r="BL126" s="12">
        <f>MIN(BI126, 0.05*BI$166)</f>
        <v>7.0607083918040505</v>
      </c>
      <c r="BM126" s="12">
        <f>MIN(BJ126, 0.05*BJ$166)</f>
        <v>23.472082004319361</v>
      </c>
      <c r="BN126" s="12">
        <f>MIN(BK126, 0.05*BK$166)</f>
        <v>23.951485430295481</v>
      </c>
      <c r="BO126" s="9">
        <f>BL126/$BL$166</f>
        <v>1.7274151106486391E-2</v>
      </c>
      <c r="BP126" s="9">
        <f>BM126/$BM$166</f>
        <v>4.7416652312637139E-3</v>
      </c>
      <c r="BQ126" s="45">
        <f>BN126/$BN$166</f>
        <v>3.5429823392928088E-3</v>
      </c>
      <c r="BR126" s="85">
        <f>N126</f>
        <v>0.12901461472416614</v>
      </c>
      <c r="BS126" s="55">
        <v>209</v>
      </c>
      <c r="BT126" s="10">
        <f>$D$172*BO126</f>
        <v>1582.6695398956399</v>
      </c>
      <c r="BU126" s="14">
        <f>BT126-BS126</f>
        <v>1373.6695398956399</v>
      </c>
      <c r="BV126" s="1">
        <f>IF(BU126&gt;1, 1, 0)</f>
        <v>1</v>
      </c>
      <c r="BW126" s="71">
        <f>IF(N126&lt;=0,P126, IF(N126&lt;=1,Q126, IF(N126&lt;=2,R126, IF(N126&lt;=3,S126, IF(N126&lt;=4,T126, IF(N126&lt;=5, U126, V126))))))</f>
        <v>103.19</v>
      </c>
      <c r="BX126" s="41">
        <f>IF(N126&lt;=0,AD126, IF(N126&lt;=1,AE126, IF(N126&lt;=2,AF126, IF(N126&lt;=3,AG126, IF(N126&lt;=4,AH126, IF(N126&lt;=5, AI126, AJ126))))))</f>
        <v>103.21</v>
      </c>
      <c r="BY126" s="70">
        <f>IF(N126&gt;=0,W126, IF(N126&gt;=-1,X126, IF(N126&gt;=-2,Y126, IF(N126&gt;=-3,Z126, IF(N126&gt;=-4,AA126, IF(N126&gt;=-5, AB126, AC126))))))</f>
        <v>105.7</v>
      </c>
      <c r="BZ126" s="69">
        <f>IF(N126&gt;=0,AK126, IF(N126&gt;=-1,AL126, IF(N126&gt;=-2,AM126, IF(N126&gt;=-3,AN126, IF(N126&gt;=-4,AO126, IF(N126&gt;=-5, AP126, AQ126))))))</f>
        <v>105.85</v>
      </c>
      <c r="CA126" s="54">
        <f>IF(C126&gt;0, IF(BU126 &gt;0, BW126, BY126), IF(BU126&gt;0, BX126, BZ126))</f>
        <v>103.21</v>
      </c>
      <c r="CB126" s="1">
        <f>BU126/CA126</f>
        <v>13.309461679058618</v>
      </c>
      <c r="CC126" s="42">
        <f>BS126/BT126</f>
        <v>0.13205536262091788</v>
      </c>
      <c r="CD126" s="55">
        <v>0</v>
      </c>
      <c r="CE126" s="55">
        <v>1043</v>
      </c>
      <c r="CF126" s="55">
        <v>0</v>
      </c>
      <c r="CG126" s="6">
        <f>SUM(CD126:CF126)</f>
        <v>1043</v>
      </c>
      <c r="CH126" s="10">
        <f>BP126*$D$171</f>
        <v>602.23692849006807</v>
      </c>
      <c r="CI126" s="1">
        <f>CH126-CG126</f>
        <v>-440.76307150993193</v>
      </c>
      <c r="CJ126" s="82">
        <f>IF(CI126&gt;1, 1, 0)</f>
        <v>0</v>
      </c>
      <c r="CK126" s="71">
        <f>IF(N126&lt;=0,Q126, IF(N126&lt;=1,R126, IF(N126&lt;=2,S126, IF(N126&lt;=3,T126, IF(N126&lt;=4,U126,V126)))))</f>
        <v>103.31</v>
      </c>
      <c r="CL126" s="41">
        <f>IF(N126&lt;=0,AE126, IF(N126&lt;=1,AF126, IF(N126&lt;=2,AG126, IF(N126&lt;=3,AH126, IF(N126&lt;=4,AI126,AJ126)))))</f>
        <v>103.4</v>
      </c>
      <c r="CM126" s="70">
        <f>IF(N126&gt;=0,X126, IF(N126&gt;=-1,Y126, IF(N126&gt;=-2,Z126, IF(N126&gt;=-3,AA126, IF(N126&gt;=-4,AB126, AC126)))))</f>
        <v>105.28</v>
      </c>
      <c r="CN126" s="69">
        <f>IF(N126&gt;=0,AL126, IF(N126&gt;=-1,AM126, IF(N126&gt;=-2,AN126, IF(N126&gt;=-3,AO126, IF(N126&gt;=-4,AP126, AQ126)))))</f>
        <v>105.44</v>
      </c>
      <c r="CO126" s="54">
        <f>IF(C126&gt;0, IF(CI126 &gt;0, CK126, CM126), IF(CI126&gt;0, CL126, CN126))</f>
        <v>105.44</v>
      </c>
      <c r="CP126" s="1">
        <f>CI126/CO126</f>
        <v>-4.1802263989940434</v>
      </c>
      <c r="CQ126" s="42">
        <f>CG126/CH126</f>
        <v>1.7318765267600174</v>
      </c>
      <c r="CR126" s="11">
        <f>BS126+CG126+CT126</f>
        <v>1252</v>
      </c>
      <c r="CS126" s="47">
        <f>BT126+CH126+CU126</f>
        <v>2208.0791459688412</v>
      </c>
      <c r="CT126" s="55">
        <v>0</v>
      </c>
      <c r="CU126" s="10">
        <f>BQ126*$D$174</f>
        <v>23.172677583133613</v>
      </c>
      <c r="CV126" s="30">
        <f>CU126-CT126</f>
        <v>23.172677583133613</v>
      </c>
      <c r="CW126" s="82">
        <f>IF(CV126&gt;0, 1, 0)</f>
        <v>1</v>
      </c>
      <c r="CX126" s="71">
        <f>IF(N126&lt;=0,R126, IF(N126&lt;=1,S126, IF(N126&lt;=2,T126, IF(N126&lt;=3,U126, V126))))</f>
        <v>103.49</v>
      </c>
      <c r="CY126" s="41">
        <f>IF(N126&lt;=0,AF126, IF(N126&lt;=1,AG126, IF(N126&lt;=2,AH126, IF(N126&lt;=3,AI126, AJ126))))</f>
        <v>103.7</v>
      </c>
      <c r="CZ126" s="70">
        <f>IF(N126&gt;=0,Y126, IF(N126&gt;=-1,Z126, IF(N126&gt;=-2,AA126, IF(N126&gt;=-3,AB126,  AC126))))</f>
        <v>105.01</v>
      </c>
      <c r="DA126" s="69">
        <f>IF(N126&gt;=0,AM126, IF(N126&gt;=-1,AN126, IF(N126&gt;=-2,AO126, IF(N126&gt;=-3,AP126, AQ126))))</f>
        <v>105.14</v>
      </c>
      <c r="DB126" s="54">
        <f>IF(C126&gt;0, IF(CV126 &gt;0, CX126, CZ126), IF(CV126&gt;0, CY126, DA126))</f>
        <v>103.7</v>
      </c>
      <c r="DC126" s="43">
        <f>CV126/DB126</f>
        <v>0.22345880022308209</v>
      </c>
      <c r="DD126" s="44">
        <v>0</v>
      </c>
      <c r="DE126" s="10">
        <f>BQ126*$DD$169</f>
        <v>13.935697466716547</v>
      </c>
      <c r="DF126" s="30">
        <f>DE126-DD126</f>
        <v>13.935697466716547</v>
      </c>
      <c r="DG126" s="34">
        <f>DF126*(DF126&lt;&gt;0)</f>
        <v>13.935697466716547</v>
      </c>
      <c r="DH126" s="21">
        <f>DG126/$DG$166</f>
        <v>3.5429823392928062E-3</v>
      </c>
      <c r="DI126" s="79">
        <f>DH126 * $DF$166</f>
        <v>13.935697466716547</v>
      </c>
      <c r="DJ126" s="81">
        <f>DB126</f>
        <v>103.7</v>
      </c>
      <c r="DK126" s="43">
        <f>DI126/DJ126</f>
        <v>0.13438473931259928</v>
      </c>
      <c r="DL126" s="16">
        <f>O126</f>
        <v>0</v>
      </c>
      <c r="DM126" s="53">
        <f>CR126+CT126</f>
        <v>1252</v>
      </c>
      <c r="DN126">
        <f>E126/$E$166</f>
        <v>1.3719344837647461E-2</v>
      </c>
      <c r="DO126">
        <f>MAX(0,K126)</f>
        <v>0.69199853820016899</v>
      </c>
      <c r="DP126">
        <f>DO126/$DO$166</f>
        <v>7.4274136112178262E-3</v>
      </c>
      <c r="DQ126">
        <f>DN126*DP126*BF126</f>
        <v>1.0189924858413377E-4</v>
      </c>
      <c r="DR126">
        <f>DQ126/$DQ$166</f>
        <v>2.7500780061888705E-2</v>
      </c>
      <c r="DS126" s="1">
        <f>$DS$168*DR126</f>
        <v>2237.8551842634633</v>
      </c>
      <c r="DT126" s="55">
        <v>626</v>
      </c>
      <c r="DU126" s="1">
        <f>DS126-DT126</f>
        <v>1611.8551842634633</v>
      </c>
      <c r="DV126">
        <f>DT126/DS126</f>
        <v>0.27973213119509027</v>
      </c>
      <c r="DW126" s="86">
        <f>AR126</f>
        <v>104.3</v>
      </c>
    </row>
    <row r="127" spans="1:127" x14ac:dyDescent="0.2">
      <c r="A127" s="19" t="s">
        <v>152</v>
      </c>
      <c r="B127">
        <v>1</v>
      </c>
      <c r="C127">
        <v>1</v>
      </c>
      <c r="D127">
        <v>0.797266514806378</v>
      </c>
      <c r="E127">
        <v>0.202733485193621</v>
      </c>
      <c r="F127">
        <v>0.88279489105935305</v>
      </c>
      <c r="G127">
        <v>0.33637116818558399</v>
      </c>
      <c r="H127">
        <v>0.68268434134217004</v>
      </c>
      <c r="I127">
        <v>0.47920280612624899</v>
      </c>
      <c r="J127">
        <v>0.49209085881473102</v>
      </c>
      <c r="K127">
        <v>0.74048693898574802</v>
      </c>
      <c r="L127">
        <v>0.32488604857312797</v>
      </c>
      <c r="M127">
        <f>HARMEAN(D127,F127, I127)</f>
        <v>0.67056326449775627</v>
      </c>
      <c r="N127">
        <f>MAX(MIN(0.6*TAN(3*(1-M127) - 1.5), 5), -5)</f>
        <v>-0.33694758985496326</v>
      </c>
      <c r="O127" s="73">
        <v>0</v>
      </c>
      <c r="P127">
        <v>67.69</v>
      </c>
      <c r="Q127">
        <v>67.98</v>
      </c>
      <c r="R127">
        <v>69.209999999999994</v>
      </c>
      <c r="S127">
        <v>69.61</v>
      </c>
      <c r="T127">
        <v>69.739999999999995</v>
      </c>
      <c r="U127">
        <v>70.42</v>
      </c>
      <c r="V127">
        <v>71.37</v>
      </c>
      <c r="W127">
        <v>73.28</v>
      </c>
      <c r="X127">
        <v>72.95</v>
      </c>
      <c r="Y127">
        <v>72.680000000000007</v>
      </c>
      <c r="Z127">
        <v>71.84</v>
      </c>
      <c r="AA127">
        <v>71.180000000000007</v>
      </c>
      <c r="AB127">
        <v>70.62</v>
      </c>
      <c r="AC127">
        <v>69.36</v>
      </c>
      <c r="AD127">
        <v>67.599999999999994</v>
      </c>
      <c r="AE127">
        <v>67.98</v>
      </c>
      <c r="AF127">
        <v>68.3</v>
      </c>
      <c r="AG127">
        <v>68.7</v>
      </c>
      <c r="AH127">
        <v>68.95</v>
      </c>
      <c r="AI127">
        <v>70.98</v>
      </c>
      <c r="AJ127">
        <v>76.599999999999994</v>
      </c>
      <c r="AK127">
        <v>73.849999999999994</v>
      </c>
      <c r="AL127">
        <v>72.66</v>
      </c>
      <c r="AM127">
        <v>72.11</v>
      </c>
      <c r="AN127">
        <v>71.48</v>
      </c>
      <c r="AO127">
        <v>71.099999999999994</v>
      </c>
      <c r="AP127">
        <v>70.89</v>
      </c>
      <c r="AQ127">
        <v>70.36</v>
      </c>
      <c r="AR127">
        <v>70.47</v>
      </c>
      <c r="AS127" s="77">
        <f>0.5 * (D127-MAX($D$3:$D$165))/(MIN($D$3:$D$165)-MAX($D$3:$D$165)) + 0.75</f>
        <v>0.85149136541876458</v>
      </c>
      <c r="AT127" s="17">
        <f>AZ127^N127</f>
        <v>0.84674495313734188</v>
      </c>
      <c r="AU127" s="17">
        <f>(AT127+AV127)/2</f>
        <v>0.79473250318421895</v>
      </c>
      <c r="AV127" s="17">
        <f>BD127^N127</f>
        <v>0.74272005323109602</v>
      </c>
      <c r="AW127" s="17">
        <f>PERCENTILE($K$2:$K$165, 0.05)</f>
        <v>0.10209699944022725</v>
      </c>
      <c r="AX127" s="17">
        <f>PERCENTILE($K$2:$K$165, 0.95)</f>
        <v>0.97531004798855347</v>
      </c>
      <c r="AY127" s="17">
        <f>MIN(MAX(K127,AW127), AX127)</f>
        <v>0.74048693898574802</v>
      </c>
      <c r="AZ127" s="17">
        <f>AY127-$AY$166+1</f>
        <v>1.6383899395455208</v>
      </c>
      <c r="BA127" s="17">
        <f>PERCENTILE($L$2:$L$165, 0.02)</f>
        <v>-1.0926211824473815</v>
      </c>
      <c r="BB127" s="17">
        <f>PERCENTILE($L$2:$L$165, 0.98)</f>
        <v>1.870769289934499</v>
      </c>
      <c r="BC127" s="17">
        <f>MIN(MAX(L127,BA127), BB127)</f>
        <v>0.32488604857312797</v>
      </c>
      <c r="BD127" s="17">
        <f>BC127-$BC$166 + 1</f>
        <v>2.4175072310205095</v>
      </c>
      <c r="BE127" s="1">
        <v>1</v>
      </c>
      <c r="BF127" s="15">
        <v>1</v>
      </c>
      <c r="BG127" s="15">
        <v>1</v>
      </c>
      <c r="BH127" s="16">
        <v>1</v>
      </c>
      <c r="BI127" s="12">
        <f>(AZ127^4)*AV127*BE127</f>
        <v>5.3517305585702202</v>
      </c>
      <c r="BJ127" s="12">
        <f>(BD127^4) *AT127*BF127</f>
        <v>28.921695136365578</v>
      </c>
      <c r="BK127" s="12">
        <f>(BD127^4)*AU127*BG127*BH127</f>
        <v>27.145141033189603</v>
      </c>
      <c r="BL127" s="12">
        <f>MIN(BI127, 0.05*BI$166)</f>
        <v>5.3517305585702202</v>
      </c>
      <c r="BM127" s="12">
        <f>MIN(BJ127, 0.05*BJ$166)</f>
        <v>28.921695136365578</v>
      </c>
      <c r="BN127" s="12">
        <f>MIN(BK127, 0.05*BK$166)</f>
        <v>27.145141033189603</v>
      </c>
      <c r="BO127" s="9">
        <f>BL127/$BL$166</f>
        <v>1.3093105850009785E-2</v>
      </c>
      <c r="BP127" s="9">
        <f>BM127/$BM$166</f>
        <v>5.8425578196291839E-3</v>
      </c>
      <c r="BQ127" s="45">
        <f>BN127/$BN$166</f>
        <v>4.0153983584064008E-3</v>
      </c>
      <c r="BR127" s="85">
        <f>N127</f>
        <v>-0.33694758985496326</v>
      </c>
      <c r="BS127" s="55">
        <v>4933</v>
      </c>
      <c r="BT127" s="10">
        <f>$D$172*BO127</f>
        <v>1199.5993136622978</v>
      </c>
      <c r="BU127" s="14">
        <f>BT127-BS127</f>
        <v>-3733.4006863377022</v>
      </c>
      <c r="BV127" s="1">
        <f>IF(BU127&gt;1, 1, 0)</f>
        <v>0</v>
      </c>
      <c r="BW127" s="71">
        <f>IF(N127&lt;=0,P127, IF(N127&lt;=1,Q127, IF(N127&lt;=2,R127, IF(N127&lt;=3,S127, IF(N127&lt;=4,T127, IF(N127&lt;=5, U127, V127))))))</f>
        <v>67.69</v>
      </c>
      <c r="BX127" s="41">
        <f>IF(N127&lt;=0,AD127, IF(N127&lt;=1,AE127, IF(N127&lt;=2,AF127, IF(N127&lt;=3,AG127, IF(N127&lt;=4,AH127, IF(N127&lt;=5, AI127, AJ127))))))</f>
        <v>67.599999999999994</v>
      </c>
      <c r="BY127" s="70">
        <f>IF(N127&gt;=0,W127, IF(N127&gt;=-1,X127, IF(N127&gt;=-2,Y127, IF(N127&gt;=-3,Z127, IF(N127&gt;=-4,AA127, IF(N127&gt;=-5, AB127, AC127))))))</f>
        <v>72.95</v>
      </c>
      <c r="BZ127" s="69">
        <f>IF(N127&gt;=0,AK127, IF(N127&gt;=-1,AL127, IF(N127&gt;=-2,AM127, IF(N127&gt;=-3,AN127, IF(N127&gt;=-4,AO127, IF(N127&gt;=-5, AP127, AQ127))))))</f>
        <v>72.66</v>
      </c>
      <c r="CA127" s="54">
        <f>IF(C127&gt;0, IF(BU127 &gt;0, BW127, BY127), IF(BU127&gt;0, BX127, BZ127))</f>
        <v>72.95</v>
      </c>
      <c r="CB127" s="1">
        <f>BU127/CA127</f>
        <v>-51.177528256856782</v>
      </c>
      <c r="CC127" s="42">
        <f>BS127/BT127</f>
        <v>4.1122064207755136</v>
      </c>
      <c r="CD127" s="55">
        <v>1691</v>
      </c>
      <c r="CE127" s="55">
        <v>987</v>
      </c>
      <c r="CF127" s="55">
        <v>0</v>
      </c>
      <c r="CG127" s="6">
        <f>SUM(CD127:CF127)</f>
        <v>2678</v>
      </c>
      <c r="CH127" s="10">
        <f>BP127*$D$171</f>
        <v>742.06083816704972</v>
      </c>
      <c r="CI127" s="1">
        <f>CH127-CG127</f>
        <v>-1935.9391618329503</v>
      </c>
      <c r="CJ127" s="82">
        <f>IF(CI127&gt;1, 1, 0)</f>
        <v>0</v>
      </c>
      <c r="CK127" s="71">
        <f>IF(N127&lt;=0,Q127, IF(N127&lt;=1,R127, IF(N127&lt;=2,S127, IF(N127&lt;=3,T127, IF(N127&lt;=4,U127,V127)))))</f>
        <v>67.98</v>
      </c>
      <c r="CL127" s="41">
        <f>IF(N127&lt;=0,AE127, IF(N127&lt;=1,AF127, IF(N127&lt;=2,AG127, IF(N127&lt;=3,AH127, IF(N127&lt;=4,AI127,AJ127)))))</f>
        <v>67.98</v>
      </c>
      <c r="CM127" s="70">
        <f>IF(N127&gt;=0,X127, IF(N127&gt;=-1,Y127, IF(N127&gt;=-2,Z127, IF(N127&gt;=-3,AA127, IF(N127&gt;=-4,AB127, AC127)))))</f>
        <v>72.680000000000007</v>
      </c>
      <c r="CN127" s="69">
        <f>IF(N127&gt;=0,AL127, IF(N127&gt;=-1,AM127, IF(N127&gt;=-2,AN127, IF(N127&gt;=-3,AO127, IF(N127&gt;=-4,AP127, AQ127)))))</f>
        <v>72.11</v>
      </c>
      <c r="CO127" s="54">
        <f>IF(C127&gt;0, IF(CI127 &gt;0, CK127, CM127), IF(CI127&gt;0, CL127, CN127))</f>
        <v>72.680000000000007</v>
      </c>
      <c r="CP127" s="1">
        <f>CI127/CO127</f>
        <v>-26.636477185373558</v>
      </c>
      <c r="CQ127" s="42">
        <f>CG127/CH127</f>
        <v>3.608868521636146</v>
      </c>
      <c r="CR127" s="11">
        <f>BS127+CG127+CT127</f>
        <v>7681</v>
      </c>
      <c r="CS127" s="47">
        <f>BT127+CH127+CU127</f>
        <v>1967.9226399301965</v>
      </c>
      <c r="CT127" s="55">
        <v>70</v>
      </c>
      <c r="CU127" s="10">
        <f>BQ127*$D$174</f>
        <v>26.262488100848991</v>
      </c>
      <c r="CV127" s="30">
        <f>CU127-CT127</f>
        <v>-43.737511899151009</v>
      </c>
      <c r="CW127" s="82">
        <f>IF(CV127&gt;0, 1, 0)</f>
        <v>0</v>
      </c>
      <c r="CX127" s="71">
        <f>IF(N127&lt;=0,R127, IF(N127&lt;=1,S127, IF(N127&lt;=2,T127, IF(N127&lt;=3,U127, V127))))</f>
        <v>69.209999999999994</v>
      </c>
      <c r="CY127" s="41">
        <f>IF(N127&lt;=0,AF127, IF(N127&lt;=1,AG127, IF(N127&lt;=2,AH127, IF(N127&lt;=3,AI127, AJ127))))</f>
        <v>68.3</v>
      </c>
      <c r="CZ127" s="70">
        <f>IF(N127&gt;=0,Y127, IF(N127&gt;=-1,Z127, IF(N127&gt;=-2,AA127, IF(N127&gt;=-3,AB127,  AC127))))</f>
        <v>71.84</v>
      </c>
      <c r="DA127" s="69">
        <f>IF(N127&gt;=0,AM127, IF(N127&gt;=-1,AN127, IF(N127&gt;=-2,AO127, IF(N127&gt;=-3,AP127, AQ127))))</f>
        <v>71.48</v>
      </c>
      <c r="DB127" s="54">
        <f>IF(C127&gt;0, IF(CV127 &gt;0, CX127, CZ127), IF(CV127&gt;0, CY127, DA127))</f>
        <v>71.84</v>
      </c>
      <c r="DC127" s="43">
        <f>CV127/DB127</f>
        <v>-0.6088183727610107</v>
      </c>
      <c r="DD127" s="44">
        <v>0</v>
      </c>
      <c r="DE127" s="10">
        <f>BQ127*$DD$169</f>
        <v>15.793862732680498</v>
      </c>
      <c r="DF127" s="30">
        <f>DE127-DD127</f>
        <v>15.793862732680498</v>
      </c>
      <c r="DG127" s="34">
        <f>DF127*(DF127&lt;&gt;0)</f>
        <v>15.793862732680498</v>
      </c>
      <c r="DH127" s="21">
        <f>DG127/$DG$166</f>
        <v>4.0153983584063982E-3</v>
      </c>
      <c r="DI127" s="79">
        <f>DH127 * $DF$166</f>
        <v>15.793862732680498</v>
      </c>
      <c r="DJ127" s="81">
        <f>DB127</f>
        <v>71.84</v>
      </c>
      <c r="DK127" s="43">
        <f>DI127/DJ127</f>
        <v>0.21984775518764613</v>
      </c>
      <c r="DL127" s="16">
        <f>O127</f>
        <v>0</v>
      </c>
      <c r="DM127" s="53">
        <f>CR127+CT127</f>
        <v>7751</v>
      </c>
      <c r="DN127">
        <f>E127/$E$166</f>
        <v>3.7590553971673822E-3</v>
      </c>
      <c r="DO127">
        <f>MAX(0,K127)</f>
        <v>0.74048693898574802</v>
      </c>
      <c r="DP127">
        <f>DO127/$DO$166</f>
        <v>7.9478531614482328E-3</v>
      </c>
      <c r="DQ127">
        <f>DN127*DP127*BF127</f>
        <v>2.9876420322435819E-5</v>
      </c>
      <c r="DR127">
        <f>DQ127/$DQ$166</f>
        <v>8.0631101381034194E-3</v>
      </c>
      <c r="DS127" s="1">
        <f>$DS$168*DR127</f>
        <v>656.12949099025639</v>
      </c>
      <c r="DT127" s="55">
        <v>775</v>
      </c>
      <c r="DU127" s="1">
        <f>DS127-DT127</f>
        <v>-118.87050900974361</v>
      </c>
      <c r="DV127">
        <f>DT127/DS127</f>
        <v>1.1811692823475128</v>
      </c>
      <c r="DW127" s="86">
        <f>AR127</f>
        <v>70.47</v>
      </c>
    </row>
    <row r="128" spans="1:127" x14ac:dyDescent="0.2">
      <c r="A128" s="19" t="s">
        <v>136</v>
      </c>
      <c r="B128">
        <v>1</v>
      </c>
      <c r="C128">
        <v>1</v>
      </c>
      <c r="D128">
        <v>0.91338174273858896</v>
      </c>
      <c r="E128">
        <v>8.66182572614108E-2</v>
      </c>
      <c r="F128">
        <v>0.98402885110767602</v>
      </c>
      <c r="G128">
        <v>0.82508250825082496</v>
      </c>
      <c r="H128">
        <v>0.87183718371837104</v>
      </c>
      <c r="I128">
        <v>0.84813773075408505</v>
      </c>
      <c r="J128">
        <v>0.91356006741484397</v>
      </c>
      <c r="K128">
        <v>1.0189063015342601</v>
      </c>
      <c r="L128">
        <v>6.4368739171516406E-2</v>
      </c>
      <c r="M128">
        <f>HARMEAN(D128,F128, I128)</f>
        <v>0.91182177909651341</v>
      </c>
      <c r="N128">
        <f>MAX(MIN(0.6*TAN(3*(1-M128) - 1.5), 5), -5)</f>
        <v>-1.7217025175073182</v>
      </c>
      <c r="O128" s="73">
        <v>0</v>
      </c>
      <c r="P128">
        <v>50.63</v>
      </c>
      <c r="Q128">
        <v>51.23</v>
      </c>
      <c r="R128">
        <v>51.53</v>
      </c>
      <c r="S128">
        <v>51.89</v>
      </c>
      <c r="T128">
        <v>52.53</v>
      </c>
      <c r="U128">
        <v>53.52</v>
      </c>
      <c r="V128">
        <v>55.01</v>
      </c>
      <c r="W128">
        <v>55.85</v>
      </c>
      <c r="X128">
        <v>54.95</v>
      </c>
      <c r="Y128">
        <v>54.73</v>
      </c>
      <c r="Z128">
        <v>53.84</v>
      </c>
      <c r="AA128">
        <v>53.27</v>
      </c>
      <c r="AB128">
        <v>52.81</v>
      </c>
      <c r="AC128">
        <v>52.38</v>
      </c>
      <c r="AD128">
        <v>51.46</v>
      </c>
      <c r="AE128">
        <v>51.59</v>
      </c>
      <c r="AF128">
        <v>51.7</v>
      </c>
      <c r="AG128">
        <v>51.86</v>
      </c>
      <c r="AH128">
        <v>52.33</v>
      </c>
      <c r="AI128">
        <v>53.01</v>
      </c>
      <c r="AJ128">
        <v>53.4</v>
      </c>
      <c r="AK128">
        <v>55.31</v>
      </c>
      <c r="AL128">
        <v>54.53</v>
      </c>
      <c r="AM128">
        <v>54.16</v>
      </c>
      <c r="AN128">
        <v>53.57</v>
      </c>
      <c r="AO128">
        <v>53.21</v>
      </c>
      <c r="AP128">
        <v>52.8</v>
      </c>
      <c r="AQ128">
        <v>52.28</v>
      </c>
      <c r="AR128">
        <v>52.93</v>
      </c>
      <c r="AS128" s="77">
        <f>0.5 * (D128-MAX($D$3:$D$165))/(MIN($D$3:$D$165)-MAX($D$3:$D$165)) + 0.75</f>
        <v>0.79324759477461138</v>
      </c>
      <c r="AT128" s="17">
        <f>AZ128^N128</f>
        <v>0.33937978927231544</v>
      </c>
      <c r="AU128" s="17">
        <f>(AT128+AV128)/2</f>
        <v>0.3027913679435712</v>
      </c>
      <c r="AV128" s="17">
        <f>BD128^N128</f>
        <v>0.26620294661482691</v>
      </c>
      <c r="AW128" s="17">
        <f>PERCENTILE($K$2:$K$165, 0.05)</f>
        <v>0.10209699944022725</v>
      </c>
      <c r="AX128" s="17">
        <f>PERCENTILE($K$2:$K$165, 0.95)</f>
        <v>0.97531004798855347</v>
      </c>
      <c r="AY128" s="17">
        <f>MIN(MAX(K128,AW128), AX128)</f>
        <v>0.97531004798855347</v>
      </c>
      <c r="AZ128" s="17">
        <f>AY128-$AY$166+1</f>
        <v>1.8732130485483263</v>
      </c>
      <c r="BA128" s="17">
        <f>PERCENTILE($L$2:$L$165, 0.02)</f>
        <v>-1.0926211824473815</v>
      </c>
      <c r="BB128" s="17">
        <f>PERCENTILE($L$2:$L$165, 0.98)</f>
        <v>1.870769289934499</v>
      </c>
      <c r="BC128" s="17">
        <f>MIN(MAX(L128,BA128), BB128)</f>
        <v>6.4368739171516406E-2</v>
      </c>
      <c r="BD128" s="17">
        <f>BC128-$BC$166 + 1</f>
        <v>2.1569899216188979</v>
      </c>
      <c r="BE128" s="1">
        <v>1</v>
      </c>
      <c r="BF128" s="15">
        <v>1</v>
      </c>
      <c r="BG128" s="15">
        <v>1</v>
      </c>
      <c r="BH128" s="16">
        <v>1</v>
      </c>
      <c r="BI128" s="12">
        <f>(AZ128^4)*AV128*BE128</f>
        <v>3.2776423000211694</v>
      </c>
      <c r="BJ128" s="12">
        <f>(BD128^4) *AT128*BF128</f>
        <v>7.3464654294124303</v>
      </c>
      <c r="BK128" s="12">
        <f>(BD128^4)*AU128*BG128*BH128</f>
        <v>6.554445453842475</v>
      </c>
      <c r="BL128" s="12">
        <f>MIN(BI128, 0.05*BI$166)</f>
        <v>3.2776423000211694</v>
      </c>
      <c r="BM128" s="12">
        <f>MIN(BJ128, 0.05*BJ$166)</f>
        <v>7.3464654294124303</v>
      </c>
      <c r="BN128" s="12">
        <f>MIN(BK128, 0.05*BK$166)</f>
        <v>6.554445453842475</v>
      </c>
      <c r="BO128" s="9">
        <f>BL128/$BL$166</f>
        <v>8.0188113177565943E-3</v>
      </c>
      <c r="BP128" s="9">
        <f>BM128/$BM$166</f>
        <v>1.4840813734766046E-3</v>
      </c>
      <c r="BQ128" s="45">
        <f>BN128/$BN$166</f>
        <v>9.695550847735226E-4</v>
      </c>
      <c r="BR128" s="85">
        <f>N128</f>
        <v>-1.7217025175073182</v>
      </c>
      <c r="BS128" s="55">
        <v>476</v>
      </c>
      <c r="BT128" s="10">
        <f>$D$172*BO128</f>
        <v>734.68897779980045</v>
      </c>
      <c r="BU128" s="14">
        <f>BT128-BS128</f>
        <v>258.68897779980045</v>
      </c>
      <c r="BV128" s="1">
        <f>IF(BU128&gt;1, 1, 0)</f>
        <v>1</v>
      </c>
      <c r="BW128" s="71">
        <f>IF(N128&lt;=0,P128, IF(N128&lt;=1,Q128, IF(N128&lt;=2,R128, IF(N128&lt;=3,S128, IF(N128&lt;=4,T128, IF(N128&lt;=5, U128, V128))))))</f>
        <v>50.63</v>
      </c>
      <c r="BX128" s="41">
        <f>IF(N128&lt;=0,AD128, IF(N128&lt;=1,AE128, IF(N128&lt;=2,AF128, IF(N128&lt;=3,AG128, IF(N128&lt;=4,AH128, IF(N128&lt;=5, AI128, AJ128))))))</f>
        <v>51.46</v>
      </c>
      <c r="BY128" s="70">
        <f>IF(N128&gt;=0,W128, IF(N128&gt;=-1,X128, IF(N128&gt;=-2,Y128, IF(N128&gt;=-3,Z128, IF(N128&gt;=-4,AA128, IF(N128&gt;=-5, AB128, AC128))))))</f>
        <v>54.73</v>
      </c>
      <c r="BZ128" s="69">
        <f>IF(N128&gt;=0,AK128, IF(N128&gt;=-1,AL128, IF(N128&gt;=-2,AM128, IF(N128&gt;=-3,AN128, IF(N128&gt;=-4,AO128, IF(N128&gt;=-5, AP128, AQ128))))))</f>
        <v>54.16</v>
      </c>
      <c r="CA128" s="54">
        <f>IF(C128&gt;0, IF(BU128 &gt;0, BW128, BY128), IF(BU128&gt;0, BX128, BZ128))</f>
        <v>50.63</v>
      </c>
      <c r="CB128" s="1">
        <f>BU128/CA128</f>
        <v>5.1094011021094303</v>
      </c>
      <c r="CC128" s="42">
        <f>BS128/BT128</f>
        <v>0.64789320975726949</v>
      </c>
      <c r="CD128" s="55">
        <v>0</v>
      </c>
      <c r="CE128" s="55">
        <v>106</v>
      </c>
      <c r="CF128" s="55">
        <v>0</v>
      </c>
      <c r="CG128" s="6">
        <f>SUM(CD128:CF128)</f>
        <v>106</v>
      </c>
      <c r="CH128" s="10">
        <f>BP128*$D$171</f>
        <v>188.49255786741219</v>
      </c>
      <c r="CI128" s="1">
        <f>CH128-CG128</f>
        <v>82.492557867412188</v>
      </c>
      <c r="CJ128" s="82">
        <f>IF(CI128&gt;1, 1, 0)</f>
        <v>1</v>
      </c>
      <c r="CK128" s="71">
        <f>IF(N128&lt;=0,Q128, IF(N128&lt;=1,R128, IF(N128&lt;=2,S128, IF(N128&lt;=3,T128, IF(N128&lt;=4,U128,V128)))))</f>
        <v>51.23</v>
      </c>
      <c r="CL128" s="41">
        <f>IF(N128&lt;=0,AE128, IF(N128&lt;=1,AF128, IF(N128&lt;=2,AG128, IF(N128&lt;=3,AH128, IF(N128&lt;=4,AI128,AJ128)))))</f>
        <v>51.59</v>
      </c>
      <c r="CM128" s="70">
        <f>IF(N128&gt;=0,X128, IF(N128&gt;=-1,Y128, IF(N128&gt;=-2,Z128, IF(N128&gt;=-3,AA128, IF(N128&gt;=-4,AB128, AC128)))))</f>
        <v>53.84</v>
      </c>
      <c r="CN128" s="69">
        <f>IF(N128&gt;=0,AL128, IF(N128&gt;=-1,AM128, IF(N128&gt;=-2,AN128, IF(N128&gt;=-3,AO128, IF(N128&gt;=-4,AP128, AQ128)))))</f>
        <v>53.57</v>
      </c>
      <c r="CO128" s="54">
        <f>IF(C128&gt;0, IF(CI128 &gt;0, CK128, CM128), IF(CI128&gt;0, CL128, CN128))</f>
        <v>51.23</v>
      </c>
      <c r="CP128" s="1">
        <f>CI128/CO128</f>
        <v>1.6102392712748819</v>
      </c>
      <c r="CQ128" s="42">
        <f>CG128/CH128</f>
        <v>0.56235641979330353</v>
      </c>
      <c r="CR128" s="11">
        <f>BS128+CG128+CT128</f>
        <v>582</v>
      </c>
      <c r="CS128" s="47">
        <f>BT128+CH128+CU128</f>
        <v>929.52285640408911</v>
      </c>
      <c r="CT128" s="55">
        <v>0</v>
      </c>
      <c r="CU128" s="10">
        <f>BQ128*$D$174</f>
        <v>6.3413207368764768</v>
      </c>
      <c r="CV128" s="30">
        <f>CU128-CT128</f>
        <v>6.3413207368764768</v>
      </c>
      <c r="CW128" s="82">
        <f>IF(CV128&gt;0, 1, 0)</f>
        <v>1</v>
      </c>
      <c r="CX128" s="71">
        <f>IF(N128&lt;=0,R128, IF(N128&lt;=1,S128, IF(N128&lt;=2,T128, IF(N128&lt;=3,U128, V128))))</f>
        <v>51.53</v>
      </c>
      <c r="CY128" s="41">
        <f>IF(N128&lt;=0,AF128, IF(N128&lt;=1,AG128, IF(N128&lt;=2,AH128, IF(N128&lt;=3,AI128, AJ128))))</f>
        <v>51.7</v>
      </c>
      <c r="CZ128" s="70">
        <f>IF(N128&gt;=0,Y128, IF(N128&gt;=-1,Z128, IF(N128&gt;=-2,AA128, IF(N128&gt;=-3,AB128,  AC128))))</f>
        <v>53.27</v>
      </c>
      <c r="DA128" s="69">
        <f>IF(N128&gt;=0,AM128, IF(N128&gt;=-1,AN128, IF(N128&gt;=-2,AO128, IF(N128&gt;=-3,AP128, AQ128))))</f>
        <v>53.21</v>
      </c>
      <c r="DB128" s="54">
        <f>IF(C128&gt;0, IF(CV128 &gt;0, CX128, CZ128), IF(CV128&gt;0, CY128, DA128))</f>
        <v>51.53</v>
      </c>
      <c r="DC128" s="43">
        <f>CV128/DB128</f>
        <v>0.12306075561568944</v>
      </c>
      <c r="DD128" s="44">
        <v>0</v>
      </c>
      <c r="DE128" s="10">
        <f>BQ128*$DD$169</f>
        <v>3.8135742842617311</v>
      </c>
      <c r="DF128" s="30">
        <f>DE128-DD128</f>
        <v>3.8135742842617311</v>
      </c>
      <c r="DG128" s="34">
        <f>DF128*(DF128&lt;&gt;0)</f>
        <v>3.8135742842617311</v>
      </c>
      <c r="DH128" s="21">
        <f>DG128/$DG$166</f>
        <v>9.6955508477352195E-4</v>
      </c>
      <c r="DI128" s="79">
        <f>DH128 * $DF$166</f>
        <v>3.8135742842617311</v>
      </c>
      <c r="DJ128" s="81">
        <f>DB128</f>
        <v>51.53</v>
      </c>
      <c r="DK128" s="43">
        <f>DI128/DJ128</f>
        <v>7.4006875301023303E-2</v>
      </c>
      <c r="DL128" s="16">
        <f>O128</f>
        <v>0</v>
      </c>
      <c r="DM128" s="53">
        <f>CR128+CT128</f>
        <v>582</v>
      </c>
      <c r="DN128">
        <f>E128/$E$166</f>
        <v>1.6060633848462254E-3</v>
      </c>
      <c r="DO128">
        <f>MAX(0,K128)</f>
        <v>1.0189063015342601</v>
      </c>
      <c r="DP128">
        <f>DO128/$DO$166</f>
        <v>1.09362059524786E-2</v>
      </c>
      <c r="DQ128">
        <f>DN128*DP128*BF128</f>
        <v>1.756423994941322E-5</v>
      </c>
      <c r="DR128">
        <f>DQ128/$DQ$166</f>
        <v>4.7402734221757784E-3</v>
      </c>
      <c r="DS128" s="1">
        <f>$DS$168*DR128</f>
        <v>385.73616562038109</v>
      </c>
      <c r="DT128" s="55">
        <v>371</v>
      </c>
      <c r="DU128" s="1">
        <f>DS128-DT128</f>
        <v>14.736165620381087</v>
      </c>
      <c r="DV128">
        <f>DT128/DS128</f>
        <v>0.96179729324399532</v>
      </c>
      <c r="DW128" s="86">
        <f>AR128</f>
        <v>52.93</v>
      </c>
    </row>
    <row r="129" spans="1:127" x14ac:dyDescent="0.2">
      <c r="A129" s="19" t="s">
        <v>322</v>
      </c>
      <c r="B129">
        <v>1</v>
      </c>
      <c r="C129">
        <v>1</v>
      </c>
      <c r="D129">
        <v>0.93288054334798198</v>
      </c>
      <c r="E129">
        <v>6.7119456652017503E-2</v>
      </c>
      <c r="F129">
        <v>0.95589988081048805</v>
      </c>
      <c r="G129">
        <v>0.96865858754701195</v>
      </c>
      <c r="H129">
        <v>0.90263267864605101</v>
      </c>
      <c r="I129">
        <v>0.93506304363452397</v>
      </c>
      <c r="J129">
        <v>0.74565882918125503</v>
      </c>
      <c r="K129">
        <v>0.27684419338173</v>
      </c>
      <c r="L129">
        <v>1.6553948991102301</v>
      </c>
      <c r="M129">
        <f>HARMEAN(D129,F129, I129)</f>
        <v>0.94116764821466403</v>
      </c>
      <c r="N129">
        <f>MAX(MIN(0.6*TAN(3*(1-M129) - 1.5), 5), -5)</f>
        <v>-2.3766064224107795</v>
      </c>
      <c r="O129" s="73">
        <v>0</v>
      </c>
      <c r="P129">
        <v>27.57</v>
      </c>
      <c r="Q129">
        <v>27.69</v>
      </c>
      <c r="R129">
        <v>27.79</v>
      </c>
      <c r="S129">
        <v>27.89</v>
      </c>
      <c r="T129">
        <v>28.05</v>
      </c>
      <c r="U129">
        <v>28.2</v>
      </c>
      <c r="V129">
        <v>28.36</v>
      </c>
      <c r="W129">
        <v>29.01</v>
      </c>
      <c r="X129">
        <v>28.8</v>
      </c>
      <c r="Y129">
        <v>28.7</v>
      </c>
      <c r="Z129">
        <v>28.55</v>
      </c>
      <c r="AA129">
        <v>28.43</v>
      </c>
      <c r="AB129">
        <v>28.24</v>
      </c>
      <c r="AC129">
        <v>28</v>
      </c>
      <c r="AD129">
        <v>27.33</v>
      </c>
      <c r="AE129">
        <v>27.52</v>
      </c>
      <c r="AF129">
        <v>27.78</v>
      </c>
      <c r="AG129">
        <v>27.85</v>
      </c>
      <c r="AH129">
        <v>28.12</v>
      </c>
      <c r="AI129">
        <v>28.37</v>
      </c>
      <c r="AJ129">
        <v>30.75</v>
      </c>
      <c r="AK129">
        <v>29.24</v>
      </c>
      <c r="AL129">
        <v>28.95</v>
      </c>
      <c r="AM129">
        <v>28.39</v>
      </c>
      <c r="AN129">
        <v>28.38</v>
      </c>
      <c r="AO129">
        <v>28.38</v>
      </c>
      <c r="AP129">
        <v>28.12</v>
      </c>
      <c r="AQ129">
        <v>27.78</v>
      </c>
      <c r="AR129">
        <v>28.21</v>
      </c>
      <c r="AS129" s="77">
        <f>0.5 * (D129-MAX($D$3:$D$165))/(MIN($D$3:$D$165)-MAX($D$3:$D$165)) + 0.75</f>
        <v>0.78346693386773547</v>
      </c>
      <c r="AT129" s="17">
        <f>AZ129^N129</f>
        <v>0.68197687884947433</v>
      </c>
      <c r="AU129" s="17">
        <f>(AT129+AV129)/2</f>
        <v>0.36262906462510913</v>
      </c>
      <c r="AV129" s="17">
        <f>BD129^N129</f>
        <v>4.3281250400743945E-2</v>
      </c>
      <c r="AW129" s="17">
        <f>PERCENTILE($K$2:$K$165, 0.05)</f>
        <v>0.10209699944022725</v>
      </c>
      <c r="AX129" s="17">
        <f>PERCENTILE($K$2:$K$165, 0.95)</f>
        <v>0.97531004798855347</v>
      </c>
      <c r="AY129" s="17">
        <f>MIN(MAX(K129,AW129), AX129)</f>
        <v>0.27684419338173</v>
      </c>
      <c r="AZ129" s="17">
        <f>AY129-$AY$166+1</f>
        <v>1.1747471939415028</v>
      </c>
      <c r="BA129" s="17">
        <f>PERCENTILE($L$2:$L$165, 0.02)</f>
        <v>-1.0926211824473815</v>
      </c>
      <c r="BB129" s="17">
        <f>PERCENTILE($L$2:$L$165, 0.98)</f>
        <v>1.870769289934499</v>
      </c>
      <c r="BC129" s="17">
        <f>MIN(MAX(L129,BA129), BB129)</f>
        <v>1.6553948991102301</v>
      </c>
      <c r="BD129" s="17">
        <f>BC129-$BC$166 + 1</f>
        <v>3.7480160815576116</v>
      </c>
      <c r="BE129" s="1">
        <v>0</v>
      </c>
      <c r="BF129" s="50">
        <v>0.4</v>
      </c>
      <c r="BG129" s="15">
        <v>1</v>
      </c>
      <c r="BH129" s="16">
        <v>1</v>
      </c>
      <c r="BI129" s="12">
        <f>(AZ129^4)*AV129*BE129</f>
        <v>0</v>
      </c>
      <c r="BJ129" s="12">
        <f>(BD129^4) *AT129*BF129</f>
        <v>53.831369029623914</v>
      </c>
      <c r="BK129" s="12">
        <f>(BD129^4)*AU129*BG129*BH129</f>
        <v>71.559680408938817</v>
      </c>
      <c r="BL129" s="12">
        <f>MIN(BI129, 0.05*BI$166)</f>
        <v>0</v>
      </c>
      <c r="BM129" s="12">
        <f>MIN(BJ129, 0.05*BJ$166)</f>
        <v>53.831369029623914</v>
      </c>
      <c r="BN129" s="12">
        <f>MIN(BK129, 0.05*BK$166)</f>
        <v>71.559680408938817</v>
      </c>
      <c r="BO129" s="9">
        <f>BL129/$BL$166</f>
        <v>0</v>
      </c>
      <c r="BP129" s="9">
        <f>BM129/$BM$166</f>
        <v>1.087463527232576E-2</v>
      </c>
      <c r="BQ129" s="45">
        <f>BN129/$BN$166</f>
        <v>1.0585342801896528E-2</v>
      </c>
      <c r="BR129" s="85">
        <f>N129</f>
        <v>-2.3766064224107795</v>
      </c>
      <c r="BS129" s="55">
        <v>0</v>
      </c>
      <c r="BT129" s="10">
        <f>$D$172*BO129</f>
        <v>0</v>
      </c>
      <c r="BU129" s="14">
        <f>BT129-BS129</f>
        <v>0</v>
      </c>
      <c r="BV129" s="1">
        <f>IF(BU129&gt;1, 1, 0)</f>
        <v>0</v>
      </c>
      <c r="BW129" s="71">
        <f>IF(N129&lt;=0,P129, IF(N129&lt;=1,Q129, IF(N129&lt;=2,R129, IF(N129&lt;=3,S129, IF(N129&lt;=4,T129, IF(N129&lt;=5, U129, V129))))))</f>
        <v>27.57</v>
      </c>
      <c r="BX129" s="41">
        <f>IF(N129&lt;=0,AD129, IF(N129&lt;=1,AE129, IF(N129&lt;=2,AF129, IF(N129&lt;=3,AG129, IF(N129&lt;=4,AH129, IF(N129&lt;=5, AI129, AJ129))))))</f>
        <v>27.33</v>
      </c>
      <c r="BY129" s="70">
        <f>IF(N129&gt;=0,W129, IF(N129&gt;=-1,X129, IF(N129&gt;=-2,Y129, IF(N129&gt;=-3,Z129, IF(N129&gt;=-4,AA129, IF(N129&gt;=-5, AB129, AC129))))))</f>
        <v>28.55</v>
      </c>
      <c r="BZ129" s="69">
        <f>IF(N129&gt;=0,AK129, IF(N129&gt;=-1,AL129, IF(N129&gt;=-2,AM129, IF(N129&gt;=-3,AN129, IF(N129&gt;=-4,AO129, IF(N129&gt;=-5, AP129, AQ129))))))</f>
        <v>28.38</v>
      </c>
      <c r="CA129" s="54">
        <f>IF(C129&gt;0, IF(BU129 &gt;0, BW129, BY129), IF(BU129&gt;0, BX129, BZ129))</f>
        <v>28.55</v>
      </c>
      <c r="CB129" s="1">
        <f>BU129/CA129</f>
        <v>0</v>
      </c>
      <c r="CC129" s="42" t="e">
        <f>BS129/BT129</f>
        <v>#DIV/0!</v>
      </c>
      <c r="CD129" s="55">
        <v>0</v>
      </c>
      <c r="CE129" s="55">
        <v>0</v>
      </c>
      <c r="CF129" s="55">
        <v>0</v>
      </c>
      <c r="CG129" s="6">
        <f>SUM(CD129:CF129)</f>
        <v>0</v>
      </c>
      <c r="CH129" s="10">
        <f>BP129*$D$171</f>
        <v>1381.1829020898215</v>
      </c>
      <c r="CI129" s="1">
        <f>CH129-CG129</f>
        <v>1381.1829020898215</v>
      </c>
      <c r="CJ129" s="82">
        <f>IF(CI129&gt;1, 1, 0)</f>
        <v>1</v>
      </c>
      <c r="CK129" s="71">
        <f>IF(N129&lt;=0,Q129, IF(N129&lt;=1,R129, IF(N129&lt;=2,S129, IF(N129&lt;=3,T129, IF(N129&lt;=4,U129,V129)))))</f>
        <v>27.69</v>
      </c>
      <c r="CL129" s="41">
        <f>IF(N129&lt;=0,AE129, IF(N129&lt;=1,AF129, IF(N129&lt;=2,AG129, IF(N129&lt;=3,AH129, IF(N129&lt;=4,AI129,AJ129)))))</f>
        <v>27.52</v>
      </c>
      <c r="CM129" s="70">
        <f>IF(N129&gt;=0,X129, IF(N129&gt;=-1,Y129, IF(N129&gt;=-2,Z129, IF(N129&gt;=-3,AA129, IF(N129&gt;=-4,AB129, AC129)))))</f>
        <v>28.43</v>
      </c>
      <c r="CN129" s="69">
        <f>IF(N129&gt;=0,AL129, IF(N129&gt;=-1,AM129, IF(N129&gt;=-2,AN129, IF(N129&gt;=-3,AO129, IF(N129&gt;=-4,AP129, AQ129)))))</f>
        <v>28.38</v>
      </c>
      <c r="CO129" s="54">
        <f>IF(C129&gt;0, IF(CI129 &gt;0, CK129, CM129), IF(CI129&gt;0, CL129, CN129))</f>
        <v>27.69</v>
      </c>
      <c r="CP129" s="1">
        <f>CI129/CO129</f>
        <v>49.880205925959601</v>
      </c>
      <c r="CQ129" s="42">
        <f>CG129/CH129</f>
        <v>0</v>
      </c>
      <c r="CR129" s="11">
        <f>BS129+CG129+CT129</f>
        <v>0</v>
      </c>
      <c r="CS129" s="47">
        <f>BT129+CH129+CU129</f>
        <v>1450.4157439064288</v>
      </c>
      <c r="CT129" s="55">
        <v>0</v>
      </c>
      <c r="CU129" s="10">
        <f>BQ129*$D$174</f>
        <v>69.232841816607333</v>
      </c>
      <c r="CV129" s="30">
        <f>CU129-CT129</f>
        <v>69.232841816607333</v>
      </c>
      <c r="CW129" s="82">
        <f>IF(CV129&gt;0, 1, 0)</f>
        <v>1</v>
      </c>
      <c r="CX129" s="71">
        <f>IF(N129&lt;=0,R129, IF(N129&lt;=1,S129, IF(N129&lt;=2,T129, IF(N129&lt;=3,U129, V129))))</f>
        <v>27.79</v>
      </c>
      <c r="CY129" s="41">
        <f>IF(N129&lt;=0,AF129, IF(N129&lt;=1,AG129, IF(N129&lt;=2,AH129, IF(N129&lt;=3,AI129, AJ129))))</f>
        <v>27.78</v>
      </c>
      <c r="CZ129" s="70">
        <f>IF(N129&gt;=0,Y129, IF(N129&gt;=-1,Z129, IF(N129&gt;=-2,AA129, IF(N129&gt;=-3,AB129,  AC129))))</f>
        <v>28.24</v>
      </c>
      <c r="DA129" s="69">
        <f>IF(N129&gt;=0,AM129, IF(N129&gt;=-1,AN129, IF(N129&gt;=-2,AO129, IF(N129&gt;=-3,AP129, AQ129))))</f>
        <v>28.12</v>
      </c>
      <c r="DB129" s="54">
        <f>IF(C129&gt;0, IF(CV129 &gt;0, CX129, CZ129), IF(CV129&gt;0, CY129, DA129))</f>
        <v>27.79</v>
      </c>
      <c r="DC129" s="43">
        <f>CV129/DB129</f>
        <v>2.4912861394964856</v>
      </c>
      <c r="DD129" s="44">
        <v>0</v>
      </c>
      <c r="DE129" s="10">
        <f>BQ129*$DD$169</f>
        <v>41.635582890926855</v>
      </c>
      <c r="DF129" s="30">
        <f>DE129-DD129</f>
        <v>41.635582890926855</v>
      </c>
      <c r="DG129" s="34">
        <f>DF129*(DF129&lt;&gt;0)</f>
        <v>41.635582890926855</v>
      </c>
      <c r="DH129" s="21">
        <f>DG129/$DG$166</f>
        <v>1.0585342801896519E-2</v>
      </c>
      <c r="DI129" s="79">
        <f>DH129 * $DF$166</f>
        <v>41.635582890926855</v>
      </c>
      <c r="DJ129" s="81">
        <f>DB129</f>
        <v>27.79</v>
      </c>
      <c r="DK129" s="43">
        <f>DI129/DJ129</f>
        <v>1.4982217664961086</v>
      </c>
      <c r="DL129" s="16">
        <f>O129</f>
        <v>0</v>
      </c>
      <c r="DM129" s="53">
        <f>CR129+CT129</f>
        <v>0</v>
      </c>
      <c r="DN129">
        <f>E129/$E$166</f>
        <v>1.2445194021192081E-3</v>
      </c>
      <c r="DO129">
        <f>MAX(0,K129)</f>
        <v>0.27684419338173</v>
      </c>
      <c r="DP129">
        <f>DO129/$DO$166</f>
        <v>2.9714460603604484E-3</v>
      </c>
      <c r="DQ129">
        <f>DN129*DP129*BF129</f>
        <v>1.4792089097877046E-6</v>
      </c>
      <c r="DR129">
        <f>DQ129/$DQ$166</f>
        <v>3.9921196141177263E-4</v>
      </c>
      <c r="DS129" s="1">
        <f>$DS$168*DR129</f>
        <v>32.485571516692659</v>
      </c>
      <c r="DT129" s="55">
        <v>0</v>
      </c>
      <c r="DU129" s="1">
        <f>DS129-DT129</f>
        <v>32.485571516692659</v>
      </c>
      <c r="DV129">
        <f>DT129/DS129</f>
        <v>0</v>
      </c>
      <c r="DW129" s="86">
        <f>AR129</f>
        <v>28.21</v>
      </c>
    </row>
    <row r="130" spans="1:127" x14ac:dyDescent="0.2">
      <c r="A130" s="19" t="s">
        <v>134</v>
      </c>
      <c r="B130">
        <v>1</v>
      </c>
      <c r="C130">
        <v>1</v>
      </c>
      <c r="D130">
        <v>0.77512776831345798</v>
      </c>
      <c r="E130">
        <v>0.224872231686541</v>
      </c>
      <c r="F130">
        <v>0.86688851913477505</v>
      </c>
      <c r="G130">
        <v>0.72536687631027197</v>
      </c>
      <c r="H130">
        <v>0.57023060796645697</v>
      </c>
      <c r="I130">
        <v>0.64313792834596195</v>
      </c>
      <c r="J130">
        <v>0.63759396585736705</v>
      </c>
      <c r="K130">
        <v>7.9123322198695306E-2</v>
      </c>
      <c r="L130">
        <v>-0.68998097711024997</v>
      </c>
      <c r="M130">
        <f>HARMEAN(D130,F130, I130)</f>
        <v>0.75027438013006487</v>
      </c>
      <c r="N130">
        <f>MAX(MIN(0.6*TAN(3*(1-M130) - 1.5), 5), -5)</f>
        <v>-0.55988109664704255</v>
      </c>
      <c r="O130" s="73">
        <v>0</v>
      </c>
      <c r="P130">
        <v>156.30000000000001</v>
      </c>
      <c r="Q130">
        <v>157.77000000000001</v>
      </c>
      <c r="R130">
        <v>158.28</v>
      </c>
      <c r="S130">
        <v>159.97999999999999</v>
      </c>
      <c r="T130">
        <v>161.6</v>
      </c>
      <c r="U130">
        <v>162.9</v>
      </c>
      <c r="V130">
        <v>164.79</v>
      </c>
      <c r="W130">
        <v>170.59</v>
      </c>
      <c r="X130">
        <v>168.4</v>
      </c>
      <c r="Y130">
        <v>166.33</v>
      </c>
      <c r="Z130">
        <v>164.83</v>
      </c>
      <c r="AA130">
        <v>162.53</v>
      </c>
      <c r="AB130">
        <v>161.81</v>
      </c>
      <c r="AC130">
        <v>160.87</v>
      </c>
      <c r="AD130">
        <v>157.66999999999999</v>
      </c>
      <c r="AE130">
        <v>158.38999999999999</v>
      </c>
      <c r="AF130">
        <v>159.38</v>
      </c>
      <c r="AG130">
        <v>160.12</v>
      </c>
      <c r="AH130">
        <v>161.19999999999999</v>
      </c>
      <c r="AI130">
        <v>162.38999999999999</v>
      </c>
      <c r="AJ130">
        <v>165.72</v>
      </c>
      <c r="AK130">
        <v>169.74</v>
      </c>
      <c r="AL130">
        <v>168.06</v>
      </c>
      <c r="AM130">
        <v>166.99</v>
      </c>
      <c r="AN130">
        <v>165.86</v>
      </c>
      <c r="AO130">
        <v>164.72</v>
      </c>
      <c r="AP130">
        <v>163.9</v>
      </c>
      <c r="AQ130">
        <v>162.44999999999999</v>
      </c>
      <c r="AR130">
        <v>163.29</v>
      </c>
      <c r="AS130" s="77">
        <f>0.5 * (D130-MAX($D$3:$D$165))/(MIN($D$3:$D$165)-MAX($D$3:$D$165)) + 0.75</f>
        <v>0.86259623164557397</v>
      </c>
      <c r="AT130" s="17">
        <f>AZ130^N130</f>
        <v>1</v>
      </c>
      <c r="AU130" s="17">
        <f>(AT130+AV130)/2</f>
        <v>0.91371146650600277</v>
      </c>
      <c r="AV130" s="17">
        <f>BD130^N130</f>
        <v>0.82742293301200553</v>
      </c>
      <c r="AW130" s="17">
        <f>PERCENTILE($K$2:$K$165, 0.05)</f>
        <v>0.10209699944022725</v>
      </c>
      <c r="AX130" s="17">
        <f>PERCENTILE($K$2:$K$165, 0.95)</f>
        <v>0.97531004798855347</v>
      </c>
      <c r="AY130" s="17">
        <f>MIN(MAX(K130,AW130), AX130)</f>
        <v>0.10209699944022725</v>
      </c>
      <c r="AZ130" s="17">
        <f>AY130-$AY$166+1</f>
        <v>1</v>
      </c>
      <c r="BA130" s="17">
        <f>PERCENTILE($L$2:$L$165, 0.02)</f>
        <v>-1.0926211824473815</v>
      </c>
      <c r="BB130" s="17">
        <f>PERCENTILE($L$2:$L$165, 0.98)</f>
        <v>1.870769289934499</v>
      </c>
      <c r="BC130" s="17">
        <f>MIN(MAX(L130,BA130), BB130)</f>
        <v>-0.68998097711024997</v>
      </c>
      <c r="BD130" s="17">
        <f>BC130-$BC$166 + 1</f>
        <v>1.4026402053371316</v>
      </c>
      <c r="BE130" s="1">
        <v>1</v>
      </c>
      <c r="BF130" s="15">
        <v>1</v>
      </c>
      <c r="BG130" s="15">
        <v>1</v>
      </c>
      <c r="BH130" s="16">
        <v>1</v>
      </c>
      <c r="BI130" s="12">
        <f>(AZ130^4)*AV130*BE130</f>
        <v>0.82742293301200553</v>
      </c>
      <c r="BJ130" s="12">
        <f>(BD130^4) *AT130*BF130</f>
        <v>3.8706609721380114</v>
      </c>
      <c r="BK130" s="12">
        <f>(BD130^4)*AU130*BG130*BH130</f>
        <v>3.5366673131997728</v>
      </c>
      <c r="BL130" s="12">
        <f>MIN(BI130, 0.05*BI$166)</f>
        <v>0.82742293301200553</v>
      </c>
      <c r="BM130" s="12">
        <f>MIN(BJ130, 0.05*BJ$166)</f>
        <v>3.8706609721380114</v>
      </c>
      <c r="BN130" s="12">
        <f>MIN(BK130, 0.05*BK$166)</f>
        <v>3.5366673131997728</v>
      </c>
      <c r="BO130" s="9">
        <f>BL130/$BL$166</f>
        <v>2.0243052085839788E-3</v>
      </c>
      <c r="BP130" s="9">
        <f>BM130/$BM$166</f>
        <v>7.8192375734793384E-4</v>
      </c>
      <c r="BQ130" s="45">
        <f>BN130/$BN$166</f>
        <v>5.2315543714761409E-4</v>
      </c>
      <c r="BR130" s="85">
        <f>N130</f>
        <v>-0.55988109664704255</v>
      </c>
      <c r="BS130" s="55">
        <v>327</v>
      </c>
      <c r="BT130" s="10">
        <f>$D$172*BO130</f>
        <v>185.4682278352268</v>
      </c>
      <c r="BU130" s="14">
        <f>BT130-BS130</f>
        <v>-141.5317721647732</v>
      </c>
      <c r="BV130" s="1">
        <f>IF(BU130&gt;1, 1, 0)</f>
        <v>0</v>
      </c>
      <c r="BW130" s="71">
        <f>IF(N130&lt;=0,P130, IF(N130&lt;=1,Q130, IF(N130&lt;=2,R130, IF(N130&lt;=3,S130, IF(N130&lt;=4,T130, IF(N130&lt;=5, U130, V130))))))</f>
        <v>156.30000000000001</v>
      </c>
      <c r="BX130" s="41">
        <f>IF(N130&lt;=0,AD130, IF(N130&lt;=1,AE130, IF(N130&lt;=2,AF130, IF(N130&lt;=3,AG130, IF(N130&lt;=4,AH130, IF(N130&lt;=5, AI130, AJ130))))))</f>
        <v>157.66999999999999</v>
      </c>
      <c r="BY130" s="70">
        <f>IF(N130&gt;=0,W130, IF(N130&gt;=-1,X130, IF(N130&gt;=-2,Y130, IF(N130&gt;=-3,Z130, IF(N130&gt;=-4,AA130, IF(N130&gt;=-5, AB130, AC130))))))</f>
        <v>168.4</v>
      </c>
      <c r="BZ130" s="69">
        <f>IF(N130&gt;=0,AK130, IF(N130&gt;=-1,AL130, IF(N130&gt;=-2,AM130, IF(N130&gt;=-3,AN130, IF(N130&gt;=-4,AO130, IF(N130&gt;=-5, AP130, AQ130))))))</f>
        <v>168.06</v>
      </c>
      <c r="CA130" s="54">
        <f>IF(C130&gt;0, IF(BU130 &gt;0, BW130, BY130), IF(BU130&gt;0, BX130, BZ130))</f>
        <v>168.4</v>
      </c>
      <c r="CB130" s="1">
        <f>BU130/CA130</f>
        <v>-0.84044995347252494</v>
      </c>
      <c r="CC130" s="42">
        <f>BS130/BT130</f>
        <v>1.7631052165469143</v>
      </c>
      <c r="CD130" s="55">
        <v>0</v>
      </c>
      <c r="CE130" s="55">
        <v>653</v>
      </c>
      <c r="CF130" s="55">
        <v>0</v>
      </c>
      <c r="CG130" s="6">
        <f>SUM(CD130:CF130)</f>
        <v>653</v>
      </c>
      <c r="CH130" s="10">
        <f>BP130*$D$171</f>
        <v>99.311811140478028</v>
      </c>
      <c r="CI130" s="1">
        <f>CH130-CG130</f>
        <v>-553.68818885952192</v>
      </c>
      <c r="CJ130" s="82">
        <f>IF(CI130&gt;1, 1, 0)</f>
        <v>0</v>
      </c>
      <c r="CK130" s="71">
        <f>IF(N130&lt;=0,Q130, IF(N130&lt;=1,R130, IF(N130&lt;=2,S130, IF(N130&lt;=3,T130, IF(N130&lt;=4,U130,V130)))))</f>
        <v>157.77000000000001</v>
      </c>
      <c r="CL130" s="41">
        <f>IF(N130&lt;=0,AE130, IF(N130&lt;=1,AF130, IF(N130&lt;=2,AG130, IF(N130&lt;=3,AH130, IF(N130&lt;=4,AI130,AJ130)))))</f>
        <v>158.38999999999999</v>
      </c>
      <c r="CM130" s="70">
        <f>IF(N130&gt;=0,X130, IF(N130&gt;=-1,Y130, IF(N130&gt;=-2,Z130, IF(N130&gt;=-3,AA130, IF(N130&gt;=-4,AB130, AC130)))))</f>
        <v>166.33</v>
      </c>
      <c r="CN130" s="69">
        <f>IF(N130&gt;=0,AL130, IF(N130&gt;=-1,AM130, IF(N130&gt;=-2,AN130, IF(N130&gt;=-3,AO130, IF(N130&gt;=-4,AP130, AQ130)))))</f>
        <v>166.99</v>
      </c>
      <c r="CO130" s="54">
        <f>IF(C130&gt;0, IF(CI130 &gt;0, CK130, CM130), IF(CI130&gt;0, CL130, CN130))</f>
        <v>166.33</v>
      </c>
      <c r="CP130" s="1">
        <f>CI130/CO130</f>
        <v>-3.3288534170595918</v>
      </c>
      <c r="CQ130" s="42">
        <f>CG130/CH130</f>
        <v>6.5752501389419011</v>
      </c>
      <c r="CR130" s="11">
        <f>BS130+CG130+CT130</f>
        <v>980</v>
      </c>
      <c r="CS130" s="47">
        <f>BT130+CH130+CU130</f>
        <v>288.20170781566429</v>
      </c>
      <c r="CT130" s="55">
        <v>0</v>
      </c>
      <c r="CU130" s="10">
        <f>BQ130*$D$174</f>
        <v>3.4216688399594894</v>
      </c>
      <c r="CV130" s="30">
        <f>CU130-CT130</f>
        <v>3.4216688399594894</v>
      </c>
      <c r="CW130" s="82">
        <f>IF(CV130&gt;0, 1, 0)</f>
        <v>1</v>
      </c>
      <c r="CX130" s="71">
        <f>IF(N130&lt;=0,R130, IF(N130&lt;=1,S130, IF(N130&lt;=2,T130, IF(N130&lt;=3,U130, V130))))</f>
        <v>158.28</v>
      </c>
      <c r="CY130" s="41">
        <f>IF(N130&lt;=0,AF130, IF(N130&lt;=1,AG130, IF(N130&lt;=2,AH130, IF(N130&lt;=3,AI130, AJ130))))</f>
        <v>159.38</v>
      </c>
      <c r="CZ130" s="70">
        <f>IF(N130&gt;=0,Y130, IF(N130&gt;=-1,Z130, IF(N130&gt;=-2,AA130, IF(N130&gt;=-3,AB130,  AC130))))</f>
        <v>164.83</v>
      </c>
      <c r="DA130" s="69">
        <f>IF(N130&gt;=0,AM130, IF(N130&gt;=-1,AN130, IF(N130&gt;=-2,AO130, IF(N130&gt;=-3,AP130, AQ130))))</f>
        <v>165.86</v>
      </c>
      <c r="DB130" s="54">
        <f>IF(C130&gt;0, IF(CV130 &gt;0, CX130, CZ130), IF(CV130&gt;0, CY130, DA130))</f>
        <v>158.28</v>
      </c>
      <c r="DC130" s="43">
        <f>CV130/DB130</f>
        <v>2.1617821834467334E-2</v>
      </c>
      <c r="DD130" s="44">
        <v>0</v>
      </c>
      <c r="DE130" s="10">
        <f>BQ130*$DD$169</f>
        <v>2.057739836663202</v>
      </c>
      <c r="DF130" s="30">
        <f>DE130-DD130</f>
        <v>2.057739836663202</v>
      </c>
      <c r="DG130" s="34">
        <f>DF130*(DF130&lt;&gt;0)</f>
        <v>2.057739836663202</v>
      </c>
      <c r="DH130" s="21">
        <f>DG130/$DG$166</f>
        <v>5.2315543714761376E-4</v>
      </c>
      <c r="DI130" s="79">
        <f>DH130 * $DF$166</f>
        <v>2.057739836663202</v>
      </c>
      <c r="DJ130" s="81">
        <f>DB130</f>
        <v>158.28</v>
      </c>
      <c r="DK130" s="43">
        <f>DI130/DJ130</f>
        <v>1.3000630759813002E-2</v>
      </c>
      <c r="DL130" s="16">
        <f>O130</f>
        <v>0</v>
      </c>
      <c r="DM130" s="53">
        <f>CR130+CT130</f>
        <v>980</v>
      </c>
      <c r="DN130">
        <f>E130/$E$166</f>
        <v>4.169548880329531E-3</v>
      </c>
      <c r="DO130">
        <f>MAX(0,K130)</f>
        <v>7.9123322198695306E-2</v>
      </c>
      <c r="DP130">
        <f>DO130/$DO$166</f>
        <v>8.4925271922087371E-4</v>
      </c>
      <c r="DQ130">
        <f>DN130*DP130*BF130</f>
        <v>3.5410007245442036E-6</v>
      </c>
      <c r="DR130">
        <f>DQ130/$DQ$166</f>
        <v>9.5565260272038259E-4</v>
      </c>
      <c r="DS130" s="1">
        <f>$DS$168*DR130</f>
        <v>77.765507979769069</v>
      </c>
      <c r="DT130" s="55">
        <v>0</v>
      </c>
      <c r="DU130" s="1">
        <f>DS130-DT130</f>
        <v>77.765507979769069</v>
      </c>
      <c r="DV130">
        <f>DT130/DS130</f>
        <v>0</v>
      </c>
      <c r="DW130" s="86">
        <f>AR130</f>
        <v>163.29</v>
      </c>
    </row>
    <row r="131" spans="1:127" x14ac:dyDescent="0.2">
      <c r="A131" s="19" t="s">
        <v>182</v>
      </c>
      <c r="B131">
        <v>1</v>
      </c>
      <c r="C131">
        <v>1</v>
      </c>
      <c r="D131">
        <v>0.94986016779864102</v>
      </c>
      <c r="E131">
        <v>5.0139832201358397E-2</v>
      </c>
      <c r="F131">
        <v>0.90063593004769404</v>
      </c>
      <c r="G131">
        <v>0.54638529043042205</v>
      </c>
      <c r="H131">
        <v>0.76786460509820298</v>
      </c>
      <c r="I131">
        <v>0.647726736570155</v>
      </c>
      <c r="J131">
        <v>0.76378398242410095</v>
      </c>
      <c r="K131">
        <v>0.67848513083388995</v>
      </c>
      <c r="L131">
        <v>0.742579349366845</v>
      </c>
      <c r="M131">
        <f>HARMEAN(D131,F131, I131)</f>
        <v>0.80928540970109042</v>
      </c>
      <c r="N131">
        <f>MAX(MIN(0.6*TAN(3*(1-M131) - 1.5), 5), -5)</f>
        <v>-0.8009357185322451</v>
      </c>
      <c r="O131" s="73">
        <v>0</v>
      </c>
      <c r="P131">
        <v>1.77</v>
      </c>
      <c r="Q131">
        <v>1.78</v>
      </c>
      <c r="R131">
        <v>1.79</v>
      </c>
      <c r="S131">
        <v>1.8</v>
      </c>
      <c r="T131">
        <v>1.82</v>
      </c>
      <c r="U131">
        <v>1.86</v>
      </c>
      <c r="V131">
        <v>1.88</v>
      </c>
      <c r="W131">
        <v>2.0099999999999998</v>
      </c>
      <c r="X131">
        <v>1.98</v>
      </c>
      <c r="Y131">
        <v>1.95</v>
      </c>
      <c r="Z131">
        <v>1.93</v>
      </c>
      <c r="AA131">
        <v>1.91</v>
      </c>
      <c r="AB131">
        <v>1.9</v>
      </c>
      <c r="AC131">
        <v>1.88</v>
      </c>
      <c r="AD131">
        <v>1.71</v>
      </c>
      <c r="AE131">
        <v>1.77</v>
      </c>
      <c r="AF131">
        <v>1.79</v>
      </c>
      <c r="AG131">
        <v>1.8</v>
      </c>
      <c r="AH131">
        <v>1.81</v>
      </c>
      <c r="AI131">
        <v>1.86</v>
      </c>
      <c r="AJ131">
        <v>1.89</v>
      </c>
      <c r="AK131">
        <v>2.02</v>
      </c>
      <c r="AL131">
        <v>1.98</v>
      </c>
      <c r="AM131">
        <v>1.97</v>
      </c>
      <c r="AN131">
        <v>1.94</v>
      </c>
      <c r="AO131">
        <v>1.93</v>
      </c>
      <c r="AP131">
        <v>1.92</v>
      </c>
      <c r="AQ131">
        <v>1.88</v>
      </c>
      <c r="AR131">
        <v>1.88</v>
      </c>
      <c r="AS131" s="77">
        <f>0.5 * (D131-MAX($D$3:$D$165))/(MIN($D$3:$D$165)-MAX($D$3:$D$165)) + 0.75</f>
        <v>0.77494989979959927</v>
      </c>
      <c r="AT131" s="17">
        <f>AZ131^N131</f>
        <v>0.69451961814637153</v>
      </c>
      <c r="AU131" s="17">
        <f>(AT131+AV131)/2</f>
        <v>0.56426967966013586</v>
      </c>
      <c r="AV131" s="17">
        <f>BD131^N131</f>
        <v>0.4340197411739003</v>
      </c>
      <c r="AW131" s="17">
        <f>PERCENTILE($K$2:$K$165, 0.05)</f>
        <v>0.10209699944022725</v>
      </c>
      <c r="AX131" s="17">
        <f>PERCENTILE($K$2:$K$165, 0.95)</f>
        <v>0.97531004798855347</v>
      </c>
      <c r="AY131" s="17">
        <f>MIN(MAX(K131,AW131), AX131)</f>
        <v>0.67848513083388995</v>
      </c>
      <c r="AZ131" s="17">
        <f>AY131-$AY$166+1</f>
        <v>1.5763881313936627</v>
      </c>
      <c r="BA131" s="17">
        <f>PERCENTILE($L$2:$L$165, 0.02)</f>
        <v>-1.0926211824473815</v>
      </c>
      <c r="BB131" s="17">
        <f>PERCENTILE($L$2:$L$165, 0.98)</f>
        <v>1.870769289934499</v>
      </c>
      <c r="BC131" s="17">
        <f>MIN(MAX(L131,BA131), BB131)</f>
        <v>0.742579349366845</v>
      </c>
      <c r="BD131" s="17">
        <f>BC131-$BC$166 + 1</f>
        <v>2.8352005318142264</v>
      </c>
      <c r="BE131" s="1">
        <v>0</v>
      </c>
      <c r="BF131" s="49">
        <v>0</v>
      </c>
      <c r="BG131" s="49">
        <v>0</v>
      </c>
      <c r="BH131" s="16">
        <v>1</v>
      </c>
      <c r="BI131" s="12">
        <f>(AZ131^4)*AV131*BE131</f>
        <v>0</v>
      </c>
      <c r="BJ131" s="12">
        <f>(BD131^4) *AT131*BF131</f>
        <v>0</v>
      </c>
      <c r="BK131" s="12">
        <f>(BD131^4)*AU131*BG131*BH131</f>
        <v>0</v>
      </c>
      <c r="BL131" s="12">
        <f>MIN(BI131, 0.05*BI$166)</f>
        <v>0</v>
      </c>
      <c r="BM131" s="12">
        <f>MIN(BJ131, 0.05*BJ$166)</f>
        <v>0</v>
      </c>
      <c r="BN131" s="12">
        <f>MIN(BK131, 0.05*BK$166)</f>
        <v>0</v>
      </c>
      <c r="BO131" s="9">
        <f>BL131/$BL$166</f>
        <v>0</v>
      </c>
      <c r="BP131" s="9">
        <f>BM131/$BM$166</f>
        <v>0</v>
      </c>
      <c r="BQ131" s="45">
        <f>BN131/$BN$166</f>
        <v>0</v>
      </c>
      <c r="BR131" s="85">
        <f>N131</f>
        <v>-0.8009357185322451</v>
      </c>
      <c r="BS131" s="55">
        <v>0</v>
      </c>
      <c r="BT131" s="10">
        <f>$D$172*BO131</f>
        <v>0</v>
      </c>
      <c r="BU131" s="14">
        <f>BT131-BS131</f>
        <v>0</v>
      </c>
      <c r="BV131" s="1">
        <f>IF(BU131&gt;1, 1, 0)</f>
        <v>0</v>
      </c>
      <c r="BW131" s="71">
        <f>IF(N131&lt;=0,P131, IF(N131&lt;=1,Q131, IF(N131&lt;=2,R131, IF(N131&lt;=3,S131, IF(N131&lt;=4,T131, IF(N131&lt;=5, U131, V131))))))</f>
        <v>1.77</v>
      </c>
      <c r="BX131" s="41">
        <f>IF(N131&lt;=0,AD131, IF(N131&lt;=1,AE131, IF(N131&lt;=2,AF131, IF(N131&lt;=3,AG131, IF(N131&lt;=4,AH131, IF(N131&lt;=5, AI131, AJ131))))))</f>
        <v>1.71</v>
      </c>
      <c r="BY131" s="70">
        <f>IF(N131&gt;=0,W131, IF(N131&gt;=-1,X131, IF(N131&gt;=-2,Y131, IF(N131&gt;=-3,Z131, IF(N131&gt;=-4,AA131, IF(N131&gt;=-5, AB131, AC131))))))</f>
        <v>1.98</v>
      </c>
      <c r="BZ131" s="69">
        <f>IF(N131&gt;=0,AK131, IF(N131&gt;=-1,AL131, IF(N131&gt;=-2,AM131, IF(N131&gt;=-3,AN131, IF(N131&gt;=-4,AO131, IF(N131&gt;=-5, AP131, AQ131))))))</f>
        <v>1.98</v>
      </c>
      <c r="CA131" s="54">
        <f>IF(C131&gt;0, IF(BU131 &gt;0, BW131, BY131), IF(BU131&gt;0, BX131, BZ131))</f>
        <v>1.98</v>
      </c>
      <c r="CB131" s="1">
        <f>BU131/CA131</f>
        <v>0</v>
      </c>
      <c r="CC131" s="42" t="e">
        <f>BS131/BT131</f>
        <v>#DIV/0!</v>
      </c>
      <c r="CD131" s="55">
        <v>0</v>
      </c>
      <c r="CE131" s="55">
        <v>117</v>
      </c>
      <c r="CF131" s="55">
        <v>0</v>
      </c>
      <c r="CG131" s="6">
        <f>SUM(CD131:CF131)</f>
        <v>117</v>
      </c>
      <c r="CH131" s="10">
        <f>BP131*$D$171</f>
        <v>0</v>
      </c>
      <c r="CI131" s="1">
        <f>CH131-CG131</f>
        <v>-117</v>
      </c>
      <c r="CJ131" s="82">
        <f>IF(CI131&gt;1, 1, 0)</f>
        <v>0</v>
      </c>
      <c r="CK131" s="71">
        <f>IF(N131&lt;=0,Q131, IF(N131&lt;=1,R131, IF(N131&lt;=2,S131, IF(N131&lt;=3,T131, IF(N131&lt;=4,U131,V131)))))</f>
        <v>1.78</v>
      </c>
      <c r="CL131" s="41">
        <f>IF(N131&lt;=0,AE131, IF(N131&lt;=1,AF131, IF(N131&lt;=2,AG131, IF(N131&lt;=3,AH131, IF(N131&lt;=4,AI131,AJ131)))))</f>
        <v>1.77</v>
      </c>
      <c r="CM131" s="70">
        <f>IF(N131&gt;=0,X131, IF(N131&gt;=-1,Y131, IF(N131&gt;=-2,Z131, IF(N131&gt;=-3,AA131, IF(N131&gt;=-4,AB131, AC131)))))</f>
        <v>1.95</v>
      </c>
      <c r="CN131" s="69">
        <f>IF(N131&gt;=0,AL131, IF(N131&gt;=-1,AM131, IF(N131&gt;=-2,AN131, IF(N131&gt;=-3,AO131, IF(N131&gt;=-4,AP131, AQ131)))))</f>
        <v>1.97</v>
      </c>
      <c r="CO131" s="54">
        <f>IF(C131&gt;0, IF(CI131 &gt;0, CK131, CM131), IF(CI131&gt;0, CL131, CN131))</f>
        <v>1.95</v>
      </c>
      <c r="CP131" s="1">
        <f>CI131/CO131</f>
        <v>-60</v>
      </c>
      <c r="CQ131" s="42" t="e">
        <f>CG131/CH131</f>
        <v>#DIV/0!</v>
      </c>
      <c r="CR131" s="11">
        <f>BS131+CG131+CT131</f>
        <v>117</v>
      </c>
      <c r="CS131" s="47">
        <f>BT131+CH131+CU131</f>
        <v>0</v>
      </c>
      <c r="CT131" s="55">
        <v>0</v>
      </c>
      <c r="CU131" s="10">
        <f>BQ131*$D$174</f>
        <v>0</v>
      </c>
      <c r="CV131" s="30">
        <f>CU131-CT131</f>
        <v>0</v>
      </c>
      <c r="CW131" s="82">
        <f>IF(CV131&gt;0, 1, 0)</f>
        <v>0</v>
      </c>
      <c r="CX131" s="71">
        <f>IF(N131&lt;=0,R131, IF(N131&lt;=1,S131, IF(N131&lt;=2,T131, IF(N131&lt;=3,U131, V131))))</f>
        <v>1.79</v>
      </c>
      <c r="CY131" s="41">
        <f>IF(N131&lt;=0,AF131, IF(N131&lt;=1,AG131, IF(N131&lt;=2,AH131, IF(N131&lt;=3,AI131, AJ131))))</f>
        <v>1.79</v>
      </c>
      <c r="CZ131" s="70">
        <f>IF(N131&gt;=0,Y131, IF(N131&gt;=-1,Z131, IF(N131&gt;=-2,AA131, IF(N131&gt;=-3,AB131,  AC131))))</f>
        <v>1.93</v>
      </c>
      <c r="DA131" s="69">
        <f>IF(N131&gt;=0,AM131, IF(N131&gt;=-1,AN131, IF(N131&gt;=-2,AO131, IF(N131&gt;=-3,AP131, AQ131))))</f>
        <v>1.94</v>
      </c>
      <c r="DB131" s="54">
        <f>IF(C131&gt;0, IF(CV131 &gt;0, CX131, CZ131), IF(CV131&gt;0, CY131, DA131))</f>
        <v>1.93</v>
      </c>
      <c r="DC131" s="43">
        <f>CV131/DB131</f>
        <v>0</v>
      </c>
      <c r="DD131" s="44">
        <v>0</v>
      </c>
      <c r="DE131" s="10">
        <f>BQ131*$DD$169</f>
        <v>0</v>
      </c>
      <c r="DF131" s="30">
        <f>DE131-DD131</f>
        <v>0</v>
      </c>
      <c r="DG131" s="34">
        <f>DF131*(DF131&lt;&gt;0)</f>
        <v>0</v>
      </c>
      <c r="DH131" s="21">
        <f>DG131/$DG$166</f>
        <v>0</v>
      </c>
      <c r="DI131" s="79">
        <f>DH131 * $DF$166</f>
        <v>0</v>
      </c>
      <c r="DJ131" s="81">
        <f>DB131</f>
        <v>1.93</v>
      </c>
      <c r="DK131" s="43">
        <f>DI131/DJ131</f>
        <v>0</v>
      </c>
      <c r="DL131" s="16">
        <f>O131</f>
        <v>0</v>
      </c>
      <c r="DM131" s="53">
        <f>CR131+CT131</f>
        <v>117</v>
      </c>
      <c r="DN131">
        <f>E131/$E$166</f>
        <v>9.2968562479738622E-4</v>
      </c>
      <c r="DO131">
        <f>MAX(0,K131)</f>
        <v>0.67848513083388995</v>
      </c>
      <c r="DP131">
        <f>DO131/$DO$166</f>
        <v>7.2823704351624476E-3</v>
      </c>
      <c r="DQ131">
        <f>DN131*DP131*BF131</f>
        <v>0</v>
      </c>
      <c r="DR131">
        <f>DQ131/$DQ$166</f>
        <v>0</v>
      </c>
      <c r="DS131" s="1">
        <f>$DS$168*DR131</f>
        <v>0</v>
      </c>
      <c r="DT131" s="55">
        <v>0</v>
      </c>
      <c r="DU131" s="1">
        <f>DS131-DT131</f>
        <v>0</v>
      </c>
      <c r="DV131" t="e">
        <f>DT131/DS131</f>
        <v>#DIV/0!</v>
      </c>
      <c r="DW131" s="86">
        <f>AR131</f>
        <v>1.88</v>
      </c>
    </row>
    <row r="132" spans="1:127" x14ac:dyDescent="0.2">
      <c r="A132" s="19" t="s">
        <v>323</v>
      </c>
      <c r="B132">
        <v>1</v>
      </c>
      <c r="C132">
        <v>1</v>
      </c>
      <c r="D132">
        <v>0.83260087894526502</v>
      </c>
      <c r="E132">
        <v>0.16739912105473401</v>
      </c>
      <c r="F132">
        <v>0.97536750099324498</v>
      </c>
      <c r="G132">
        <v>0.65775177601337198</v>
      </c>
      <c r="H132">
        <v>0.68240702047638901</v>
      </c>
      <c r="I132">
        <v>0.66996599143713098</v>
      </c>
      <c r="J132">
        <v>0.61491572553624696</v>
      </c>
      <c r="K132">
        <v>0.31158404853041</v>
      </c>
      <c r="L132">
        <v>1.83723467124311</v>
      </c>
      <c r="M132">
        <f>HARMEAN(D132,F132, I132)</f>
        <v>0.80668509148169487</v>
      </c>
      <c r="N132">
        <f>MAX(MIN(0.6*TAN(3*(1-M132) - 1.5), 5), -5)</f>
        <v>-0.78804858864505445</v>
      </c>
      <c r="O132" s="73">
        <v>0</v>
      </c>
      <c r="P132">
        <v>42.64</v>
      </c>
      <c r="Q132">
        <v>42.91</v>
      </c>
      <c r="R132">
        <v>43.08</v>
      </c>
      <c r="S132">
        <v>43.13</v>
      </c>
      <c r="T132">
        <v>43.29</v>
      </c>
      <c r="U132">
        <v>43.34</v>
      </c>
      <c r="V132">
        <v>43.45</v>
      </c>
      <c r="W132">
        <v>44.07</v>
      </c>
      <c r="X132">
        <v>43.92</v>
      </c>
      <c r="Y132">
        <v>43.82</v>
      </c>
      <c r="Z132">
        <v>43.68</v>
      </c>
      <c r="AA132">
        <v>43.53</v>
      </c>
      <c r="AB132">
        <v>43.4</v>
      </c>
      <c r="AC132">
        <v>43.23</v>
      </c>
      <c r="AD132">
        <v>42.74</v>
      </c>
      <c r="AE132">
        <v>42.8</v>
      </c>
      <c r="AF132">
        <v>42.91</v>
      </c>
      <c r="AG132">
        <v>43.02</v>
      </c>
      <c r="AH132">
        <v>43.17</v>
      </c>
      <c r="AI132">
        <v>43.44</v>
      </c>
      <c r="AJ132">
        <v>43.68</v>
      </c>
      <c r="AK132">
        <v>43.94</v>
      </c>
      <c r="AL132">
        <v>43.74</v>
      </c>
      <c r="AM132">
        <v>43.73</v>
      </c>
      <c r="AN132">
        <v>43.7</v>
      </c>
      <c r="AO132">
        <v>43.58</v>
      </c>
      <c r="AP132">
        <v>43.53</v>
      </c>
      <c r="AQ132">
        <v>43.25</v>
      </c>
      <c r="AR132">
        <v>43.38</v>
      </c>
      <c r="AS132" s="77">
        <f>0.5 * (D132-MAX($D$3:$D$165))/(MIN($D$3:$D$165)-MAX($D$3:$D$165)) + 0.75</f>
        <v>0.83376753507014045</v>
      </c>
      <c r="AT132" s="17">
        <f>AZ132^N132</f>
        <v>0.86080785882007449</v>
      </c>
      <c r="AU132" s="17">
        <f>(AT132+AV132)/2</f>
        <v>0.60045224999949831</v>
      </c>
      <c r="AV132" s="17">
        <f>BD132^N132</f>
        <v>0.34009664117892219</v>
      </c>
      <c r="AW132" s="17">
        <f>PERCENTILE($K$2:$K$165, 0.05)</f>
        <v>0.10209699944022725</v>
      </c>
      <c r="AX132" s="17">
        <f>PERCENTILE($K$2:$K$165, 0.95)</f>
        <v>0.97531004798855347</v>
      </c>
      <c r="AY132" s="17">
        <f>MIN(MAX(K132,AW132), AX132)</f>
        <v>0.31158404853041</v>
      </c>
      <c r="AZ132" s="17">
        <f>AY132-$AY$166+1</f>
        <v>1.2094870490901828</v>
      </c>
      <c r="BA132" s="17">
        <f>PERCENTILE($L$2:$L$165, 0.02)</f>
        <v>-1.0926211824473815</v>
      </c>
      <c r="BB132" s="17">
        <f>PERCENTILE($L$2:$L$165, 0.98)</f>
        <v>1.870769289934499</v>
      </c>
      <c r="BC132" s="17">
        <f>MIN(MAX(L132,BA132), BB132)</f>
        <v>1.83723467124311</v>
      </c>
      <c r="BD132" s="17">
        <f>BC132-$BC$166 + 1</f>
        <v>3.9298558536904915</v>
      </c>
      <c r="BE132" s="1">
        <v>0</v>
      </c>
      <c r="BF132" s="50">
        <v>0.4</v>
      </c>
      <c r="BG132" s="15">
        <v>1</v>
      </c>
      <c r="BH132" s="16">
        <v>1</v>
      </c>
      <c r="BI132" s="12">
        <f>(AZ132^4)*AV132*BE132</f>
        <v>0</v>
      </c>
      <c r="BJ132" s="12">
        <f>(BD132^4) *AT132*BF132</f>
        <v>82.124492338318589</v>
      </c>
      <c r="BK132" s="12">
        <f>(BD132^4)*AU132*BG132*BH132</f>
        <v>143.21383018099596</v>
      </c>
      <c r="BL132" s="12">
        <f>MIN(BI132, 0.05*BI$166)</f>
        <v>0</v>
      </c>
      <c r="BM132" s="12">
        <f>MIN(BJ132, 0.05*BJ$166)</f>
        <v>82.124492338318589</v>
      </c>
      <c r="BN132" s="12">
        <f>MIN(BK132, 0.05*BK$166)</f>
        <v>143.21383018099596</v>
      </c>
      <c r="BO132" s="9">
        <f>BL132/$BL$166</f>
        <v>0</v>
      </c>
      <c r="BP132" s="9">
        <f>BM132/$BM$166</f>
        <v>1.6590213423936122E-2</v>
      </c>
      <c r="BQ132" s="45">
        <f>BN132/$BN$166</f>
        <v>2.1184659822056324E-2</v>
      </c>
      <c r="BR132" s="85">
        <f>N132</f>
        <v>-0.78804858864505445</v>
      </c>
      <c r="BS132" s="55">
        <v>0</v>
      </c>
      <c r="BT132" s="10">
        <f>$D$172*BO132</f>
        <v>0</v>
      </c>
      <c r="BU132" s="14">
        <f>BT132-BS132</f>
        <v>0</v>
      </c>
      <c r="BV132" s="1">
        <f>IF(BU132&gt;1, 1, 0)</f>
        <v>0</v>
      </c>
      <c r="BW132" s="71">
        <f>IF(N132&lt;=0,P132, IF(N132&lt;=1,Q132, IF(N132&lt;=2,R132, IF(N132&lt;=3,S132, IF(N132&lt;=4,T132, IF(N132&lt;=5, U132, V132))))))</f>
        <v>42.64</v>
      </c>
      <c r="BX132" s="41">
        <f>IF(N132&lt;=0,AD132, IF(N132&lt;=1,AE132, IF(N132&lt;=2,AF132, IF(N132&lt;=3,AG132, IF(N132&lt;=4,AH132, IF(N132&lt;=5, AI132, AJ132))))))</f>
        <v>42.74</v>
      </c>
      <c r="BY132" s="70">
        <f>IF(N132&gt;=0,W132, IF(N132&gt;=-1,X132, IF(N132&gt;=-2,Y132, IF(N132&gt;=-3,Z132, IF(N132&gt;=-4,AA132, IF(N132&gt;=-5, AB132, AC132))))))</f>
        <v>43.92</v>
      </c>
      <c r="BZ132" s="69">
        <f>IF(N132&gt;=0,AK132, IF(N132&gt;=-1,AL132, IF(N132&gt;=-2,AM132, IF(N132&gt;=-3,AN132, IF(N132&gt;=-4,AO132, IF(N132&gt;=-5, AP132, AQ132))))))</f>
        <v>43.74</v>
      </c>
      <c r="CA132" s="54">
        <f>IF(C132&gt;0, IF(BU132 &gt;0, BW132, BY132), IF(BU132&gt;0, BX132, BZ132))</f>
        <v>43.92</v>
      </c>
      <c r="CB132" s="1">
        <f>BU132/CA132</f>
        <v>0</v>
      </c>
      <c r="CC132" s="42" t="e">
        <f>BS132/BT132</f>
        <v>#DIV/0!</v>
      </c>
      <c r="CD132" s="55">
        <v>0</v>
      </c>
      <c r="CE132" s="55">
        <v>0</v>
      </c>
      <c r="CF132" s="55">
        <v>0</v>
      </c>
      <c r="CG132" s="6">
        <f>SUM(CD132:CF132)</f>
        <v>0</v>
      </c>
      <c r="CH132" s="10">
        <f>BP132*$D$171</f>
        <v>2107.1161054453423</v>
      </c>
      <c r="CI132" s="1">
        <f>CH132-CG132</f>
        <v>2107.1161054453423</v>
      </c>
      <c r="CJ132" s="82">
        <f>IF(CI132&gt;1, 1, 0)</f>
        <v>1</v>
      </c>
      <c r="CK132" s="71">
        <f>IF(N132&lt;=0,Q132, IF(N132&lt;=1,R132, IF(N132&lt;=2,S132, IF(N132&lt;=3,T132, IF(N132&lt;=4,U132,V132)))))</f>
        <v>42.91</v>
      </c>
      <c r="CL132" s="41">
        <f>IF(N132&lt;=0,AE132, IF(N132&lt;=1,AF132, IF(N132&lt;=2,AG132, IF(N132&lt;=3,AH132, IF(N132&lt;=4,AI132,AJ132)))))</f>
        <v>42.8</v>
      </c>
      <c r="CM132" s="70">
        <f>IF(N132&gt;=0,X132, IF(N132&gt;=-1,Y132, IF(N132&gt;=-2,Z132, IF(N132&gt;=-3,AA132, IF(N132&gt;=-4,AB132, AC132)))))</f>
        <v>43.82</v>
      </c>
      <c r="CN132" s="69">
        <f>IF(N132&gt;=0,AL132, IF(N132&gt;=-1,AM132, IF(N132&gt;=-2,AN132, IF(N132&gt;=-3,AO132, IF(N132&gt;=-4,AP132, AQ132)))))</f>
        <v>43.73</v>
      </c>
      <c r="CO132" s="54">
        <f>IF(C132&gt;0, IF(CI132 &gt;0, CK132, CM132), IF(CI132&gt;0, CL132, CN132))</f>
        <v>42.91</v>
      </c>
      <c r="CP132" s="1">
        <f>CI132/CO132</f>
        <v>49.105479036246621</v>
      </c>
      <c r="CQ132" s="42">
        <f>CG132/CH132</f>
        <v>0</v>
      </c>
      <c r="CR132" s="11">
        <f>BS132+CG132+CT132</f>
        <v>0</v>
      </c>
      <c r="CS132" s="47">
        <f>BT132+CH132+CU132</f>
        <v>2245.6731866705518</v>
      </c>
      <c r="CT132" s="55">
        <v>0</v>
      </c>
      <c r="CU132" s="10">
        <f>BQ132*$D$174</f>
        <v>138.55708122520934</v>
      </c>
      <c r="CV132" s="30">
        <f>CU132-CT132</f>
        <v>138.55708122520934</v>
      </c>
      <c r="CW132" s="82">
        <f>IF(CV132&gt;0, 1, 0)</f>
        <v>1</v>
      </c>
      <c r="CX132" s="71">
        <f>IF(N132&lt;=0,R132, IF(N132&lt;=1,S132, IF(N132&lt;=2,T132, IF(N132&lt;=3,U132, V132))))</f>
        <v>43.08</v>
      </c>
      <c r="CY132" s="41">
        <f>IF(N132&lt;=0,AF132, IF(N132&lt;=1,AG132, IF(N132&lt;=2,AH132, IF(N132&lt;=3,AI132, AJ132))))</f>
        <v>42.91</v>
      </c>
      <c r="CZ132" s="70">
        <f>IF(N132&gt;=0,Y132, IF(N132&gt;=-1,Z132, IF(N132&gt;=-2,AA132, IF(N132&gt;=-3,AB132,  AC132))))</f>
        <v>43.68</v>
      </c>
      <c r="DA132" s="69">
        <f>IF(N132&gt;=0,AM132, IF(N132&gt;=-1,AN132, IF(N132&gt;=-2,AO132, IF(N132&gt;=-3,AP132, AQ132))))</f>
        <v>43.7</v>
      </c>
      <c r="DB132" s="54">
        <f>IF(C132&gt;0, IF(CV132 &gt;0, CX132, CZ132), IF(CV132&gt;0, CY132, DA132))</f>
        <v>43.08</v>
      </c>
      <c r="DC132" s="43">
        <f>CV132/DB132</f>
        <v>3.2162739374468279</v>
      </c>
      <c r="DD132" s="44">
        <v>0</v>
      </c>
      <c r="DE132" s="10">
        <f>BQ132*$DD$169</f>
        <v>83.326130909929873</v>
      </c>
      <c r="DF132" s="30">
        <f>DE132-DD132</f>
        <v>83.326130909929873</v>
      </c>
      <c r="DG132" s="34">
        <f>DF132*(DF132&lt;&gt;0)</f>
        <v>83.326130909929873</v>
      </c>
      <c r="DH132" s="21">
        <f>DG132/$DG$166</f>
        <v>2.118465982205631E-2</v>
      </c>
      <c r="DI132" s="79">
        <f>DH132 * $DF$166</f>
        <v>83.326130909929873</v>
      </c>
      <c r="DJ132" s="81">
        <f>DB132</f>
        <v>43.08</v>
      </c>
      <c r="DK132" s="43">
        <f>DI132/DJ132</f>
        <v>1.9342184519482331</v>
      </c>
      <c r="DL132" s="16">
        <f>O132</f>
        <v>0</v>
      </c>
      <c r="DM132" s="53">
        <f>CR132+CT132</f>
        <v>0</v>
      </c>
      <c r="DN132">
        <f>E132/$E$166</f>
        <v>3.1038906517139751E-3</v>
      </c>
      <c r="DO132">
        <f>MAX(0,K132)</f>
        <v>0.31158404853041</v>
      </c>
      <c r="DP132">
        <f>DO132/$DO$166</f>
        <v>3.3443186297941198E-3</v>
      </c>
      <c r="DQ132">
        <f>DN132*DP132*BF132</f>
        <v>4.1521597325483436E-6</v>
      </c>
      <c r="DR132">
        <f>DQ132/$DQ$166</f>
        <v>1.1205934604352147E-3</v>
      </c>
      <c r="DS132" s="1">
        <f>$DS$168*DR132</f>
        <v>91.187445564933313</v>
      </c>
      <c r="DT132" s="55">
        <v>0</v>
      </c>
      <c r="DU132" s="1">
        <f>DS132-DT132</f>
        <v>91.187445564933313</v>
      </c>
      <c r="DV132">
        <f>DT132/DS132</f>
        <v>0</v>
      </c>
      <c r="DW132" s="86">
        <f>AR132</f>
        <v>43.38</v>
      </c>
    </row>
    <row r="133" spans="1:127" x14ac:dyDescent="0.2">
      <c r="A133" s="19" t="s">
        <v>312</v>
      </c>
      <c r="B133">
        <v>1</v>
      </c>
      <c r="C133">
        <v>0</v>
      </c>
      <c r="D133">
        <v>0.200159808230123</v>
      </c>
      <c r="E133">
        <v>0.79984019176987597</v>
      </c>
      <c r="F133">
        <v>0.181962653953118</v>
      </c>
      <c r="G133">
        <v>0.26493940660259002</v>
      </c>
      <c r="H133">
        <v>5.68324279147513E-2</v>
      </c>
      <c r="I133">
        <v>0.122707578117729</v>
      </c>
      <c r="J133">
        <v>0.19413913126180099</v>
      </c>
      <c r="K133">
        <v>0.295468631419538</v>
      </c>
      <c r="L133">
        <v>-0.14248529206396199</v>
      </c>
      <c r="M133">
        <f>HARMEAN(D133,F133, I133)</f>
        <v>0.16093473382008899</v>
      </c>
      <c r="N133">
        <f>MAX(MIN(0.6*TAN(3*(1-M133) - 1.5), 5), -5)</f>
        <v>0.97076358667899798</v>
      </c>
      <c r="O133" s="73">
        <v>0</v>
      </c>
      <c r="P133">
        <v>7.65</v>
      </c>
      <c r="Q133">
        <v>7.68</v>
      </c>
      <c r="R133">
        <v>7.73</v>
      </c>
      <c r="S133">
        <v>7.77</v>
      </c>
      <c r="T133">
        <v>7.83</v>
      </c>
      <c r="U133">
        <v>7.85</v>
      </c>
      <c r="V133">
        <v>7.93</v>
      </c>
      <c r="W133">
        <v>8.1</v>
      </c>
      <c r="X133">
        <v>8.0299999999999994</v>
      </c>
      <c r="Y133">
        <v>7.99</v>
      </c>
      <c r="Z133">
        <v>7.97</v>
      </c>
      <c r="AA133">
        <v>7.95</v>
      </c>
      <c r="AB133">
        <v>7.91</v>
      </c>
      <c r="AC133">
        <v>7.88</v>
      </c>
      <c r="AD133">
        <v>7.67</v>
      </c>
      <c r="AE133">
        <v>7.71</v>
      </c>
      <c r="AF133">
        <v>7.74</v>
      </c>
      <c r="AG133">
        <v>7.76</v>
      </c>
      <c r="AH133">
        <v>7.8</v>
      </c>
      <c r="AI133">
        <v>7.84</v>
      </c>
      <c r="AJ133">
        <v>7.86</v>
      </c>
      <c r="AK133">
        <v>8.15</v>
      </c>
      <c r="AL133">
        <v>8.06</v>
      </c>
      <c r="AM133">
        <v>8.0299999999999994</v>
      </c>
      <c r="AN133">
        <v>8</v>
      </c>
      <c r="AO133">
        <v>7.98</v>
      </c>
      <c r="AP133">
        <v>7.94</v>
      </c>
      <c r="AQ133">
        <v>7.92</v>
      </c>
      <c r="AR133">
        <v>7.9</v>
      </c>
      <c r="AS133" s="77">
        <f>0.5 * (D133-MAX($D$3:$D$165))/(MIN($D$3:$D$165)-MAX($D$3:$D$165)) + 0.75</f>
        <v>1.1510020040080164</v>
      </c>
      <c r="AT133" s="17">
        <f>AZ133^N133</f>
        <v>1.187219615467753</v>
      </c>
      <c r="AU133" s="17">
        <f>(AT133+AV133)/2</f>
        <v>1.5498223214630995</v>
      </c>
      <c r="AV133" s="17">
        <f>BD133^N133</f>
        <v>1.912425027458446</v>
      </c>
      <c r="AW133" s="17">
        <f>PERCENTILE($K$2:$K$165, 0.05)</f>
        <v>0.10209699944022725</v>
      </c>
      <c r="AX133" s="17">
        <f>PERCENTILE($K$2:$K$165, 0.95)</f>
        <v>0.97531004798855347</v>
      </c>
      <c r="AY133" s="17">
        <f>MIN(MAX(K133,AW133), AX133)</f>
        <v>0.295468631419538</v>
      </c>
      <c r="AZ133" s="17">
        <f>AY133-$AY$166+1</f>
        <v>1.1933716319793106</v>
      </c>
      <c r="BA133" s="17">
        <f>PERCENTILE($L$2:$L$165, 0.02)</f>
        <v>-1.0926211824473815</v>
      </c>
      <c r="BB133" s="17">
        <f>PERCENTILE($L$2:$L$165, 0.98)</f>
        <v>1.870769289934499</v>
      </c>
      <c r="BC133" s="17">
        <f>MIN(MAX(L133,BA133), BB133)</f>
        <v>-0.14248529206396199</v>
      </c>
      <c r="BD133" s="17">
        <f>BC133-$BC$166 + 1</f>
        <v>1.9501358903834194</v>
      </c>
      <c r="BE133" s="1">
        <v>0</v>
      </c>
      <c r="BF133" s="50">
        <v>0.4</v>
      </c>
      <c r="BG133" s="15">
        <v>1</v>
      </c>
      <c r="BH133" s="16">
        <v>1</v>
      </c>
      <c r="BI133" s="12">
        <f>(AZ133^4)*AV133*BE133</f>
        <v>0</v>
      </c>
      <c r="BJ133" s="12">
        <f>(BD133^4) *AT133*BF133</f>
        <v>6.8683205435143897</v>
      </c>
      <c r="BK133" s="12">
        <f>(BD133^4)*AU133*BG133*BH133</f>
        <v>22.415137752563723</v>
      </c>
      <c r="BL133" s="12">
        <f>MIN(BI133, 0.05*BI$166)</f>
        <v>0</v>
      </c>
      <c r="BM133" s="12">
        <f>MIN(BJ133, 0.05*BJ$166)</f>
        <v>6.8683205435143897</v>
      </c>
      <c r="BN133" s="12">
        <f>MIN(BK133, 0.05*BK$166)</f>
        <v>22.415137752563723</v>
      </c>
      <c r="BO133" s="9">
        <f>BL133/$BL$166</f>
        <v>0</v>
      </c>
      <c r="BP133" s="9">
        <f>BM133/$BM$166</f>
        <v>1.3874899002297031E-3</v>
      </c>
      <c r="BQ133" s="45">
        <f>BN133/$BN$166</f>
        <v>3.3157207481460593E-3</v>
      </c>
      <c r="BR133" s="85">
        <f>N133</f>
        <v>0.97076358667899798</v>
      </c>
      <c r="BS133" s="55">
        <v>0</v>
      </c>
      <c r="BT133" s="10">
        <f>$D$172*BO133</f>
        <v>0</v>
      </c>
      <c r="BU133" s="14">
        <f>BT133-BS133</f>
        <v>0</v>
      </c>
      <c r="BV133" s="1">
        <f>IF(BU133&gt;1, 1, 0)</f>
        <v>0</v>
      </c>
      <c r="BW133" s="71">
        <f>IF(N133&lt;=0,P133, IF(N133&lt;=1,Q133, IF(N133&lt;=2,R133, IF(N133&lt;=3,S133, IF(N133&lt;=4,T133, IF(N133&lt;=5, U133, V133))))))</f>
        <v>7.68</v>
      </c>
      <c r="BX133" s="41">
        <f>IF(N133&lt;=0,AD133, IF(N133&lt;=1,AE133, IF(N133&lt;=2,AF133, IF(N133&lt;=3,AG133, IF(N133&lt;=4,AH133, IF(N133&lt;=5, AI133, AJ133))))))</f>
        <v>7.71</v>
      </c>
      <c r="BY133" s="70">
        <f>IF(N133&gt;=0,W133, IF(N133&gt;=-1,X133, IF(N133&gt;=-2,Y133, IF(N133&gt;=-3,Z133, IF(N133&gt;=-4,AA133, IF(N133&gt;=-5, AB133, AC133))))))</f>
        <v>8.1</v>
      </c>
      <c r="BZ133" s="69">
        <f>IF(N133&gt;=0,AK133, IF(N133&gt;=-1,AL133, IF(N133&gt;=-2,AM133, IF(N133&gt;=-3,AN133, IF(N133&gt;=-4,AO133, IF(N133&gt;=-5, AP133, AQ133))))))</f>
        <v>8.15</v>
      </c>
      <c r="CA133" s="54">
        <f>IF(C133&gt;0, IF(BU133 &gt;0, BW133, BY133), IF(BU133&gt;0, BX133, BZ133))</f>
        <v>8.15</v>
      </c>
      <c r="CB133" s="1">
        <f>BU133/CA133</f>
        <v>0</v>
      </c>
      <c r="CC133" s="42" t="e">
        <f>BS133/BT133</f>
        <v>#DIV/0!</v>
      </c>
      <c r="CD133" s="55">
        <v>0</v>
      </c>
      <c r="CE133" s="55">
        <v>0</v>
      </c>
      <c r="CF133" s="55">
        <v>0</v>
      </c>
      <c r="CG133" s="6">
        <f>SUM(CD133:CF133)</f>
        <v>0</v>
      </c>
      <c r="CH133" s="10">
        <f>BP133*$D$171</f>
        <v>176.2245150323761</v>
      </c>
      <c r="CI133" s="1">
        <f>CH133-CG133</f>
        <v>176.2245150323761</v>
      </c>
      <c r="CJ133" s="82">
        <f>IF(CI133&gt;1, 1, 0)</f>
        <v>1</v>
      </c>
      <c r="CK133" s="71">
        <f>IF(N133&lt;=0,Q133, IF(N133&lt;=1,R133, IF(N133&lt;=2,S133, IF(N133&lt;=3,T133, IF(N133&lt;=4,U133,V133)))))</f>
        <v>7.73</v>
      </c>
      <c r="CL133" s="41">
        <f>IF(N133&lt;=0,AE133, IF(N133&lt;=1,AF133, IF(N133&lt;=2,AG133, IF(N133&lt;=3,AH133, IF(N133&lt;=4,AI133,AJ133)))))</f>
        <v>7.74</v>
      </c>
      <c r="CM133" s="70">
        <f>IF(N133&gt;=0,X133, IF(N133&gt;=-1,Y133, IF(N133&gt;=-2,Z133, IF(N133&gt;=-3,AA133, IF(N133&gt;=-4,AB133, AC133)))))</f>
        <v>8.0299999999999994</v>
      </c>
      <c r="CN133" s="69">
        <f>IF(N133&gt;=0,AL133, IF(N133&gt;=-1,AM133, IF(N133&gt;=-2,AN133, IF(N133&gt;=-3,AO133, IF(N133&gt;=-4,AP133, AQ133)))))</f>
        <v>8.06</v>
      </c>
      <c r="CO133" s="54">
        <f>IF(C133&gt;0, IF(CI133 &gt;0, CK133, CM133), IF(CI133&gt;0, CL133, CN133))</f>
        <v>7.74</v>
      </c>
      <c r="CP133" s="1">
        <f>CI133/CO133</f>
        <v>22.768025197981409</v>
      </c>
      <c r="CQ133" s="42">
        <f>CG133/CH133</f>
        <v>0</v>
      </c>
      <c r="CR133" s="11">
        <f>BS133+CG133+CT133</f>
        <v>103</v>
      </c>
      <c r="CS133" s="47">
        <f>BT133+CH133+CU133</f>
        <v>197.9108009052635</v>
      </c>
      <c r="CT133" s="55">
        <v>103</v>
      </c>
      <c r="CU133" s="10">
        <f>BQ133*$D$174</f>
        <v>21.686285872887403</v>
      </c>
      <c r="CV133" s="30">
        <f>CU133-CT133</f>
        <v>-81.313714127112604</v>
      </c>
      <c r="CW133" s="82">
        <f>IF(CV133&gt;0, 1, 0)</f>
        <v>0</v>
      </c>
      <c r="CX133" s="71">
        <f>IF(N133&lt;=0,R133, IF(N133&lt;=1,S133, IF(N133&lt;=2,T133, IF(N133&lt;=3,U133, V133))))</f>
        <v>7.77</v>
      </c>
      <c r="CY133" s="41">
        <f>IF(N133&lt;=0,AF133, IF(N133&lt;=1,AG133, IF(N133&lt;=2,AH133, IF(N133&lt;=3,AI133, AJ133))))</f>
        <v>7.76</v>
      </c>
      <c r="CZ133" s="70">
        <f>IF(N133&gt;=0,Y133, IF(N133&gt;=-1,Z133, IF(N133&gt;=-2,AA133, IF(N133&gt;=-3,AB133,  AC133))))</f>
        <v>7.99</v>
      </c>
      <c r="DA133" s="69">
        <f>IF(N133&gt;=0,AM133, IF(N133&gt;=-1,AN133, IF(N133&gt;=-2,AO133, IF(N133&gt;=-3,AP133, AQ133))))</f>
        <v>8.0299999999999994</v>
      </c>
      <c r="DB133" s="54">
        <f>IF(C133&gt;0, IF(CV133 &gt;0, CX133, CZ133), IF(CV133&gt;0, CY133, DA133))</f>
        <v>8.0299999999999994</v>
      </c>
      <c r="DC133" s="43">
        <f>CV133/DB133</f>
        <v>-10.126240862654123</v>
      </c>
      <c r="DD133" s="44">
        <v>0</v>
      </c>
      <c r="DE133" s="10">
        <f>BQ133*$DD$169</f>
        <v>13.041803995980851</v>
      </c>
      <c r="DF133" s="30">
        <f>DE133-DD133</f>
        <v>13.041803995980851</v>
      </c>
      <c r="DG133" s="34">
        <f>DF133*(DF133&lt;&gt;0)</f>
        <v>13.041803995980851</v>
      </c>
      <c r="DH133" s="21">
        <f>DG133/$DG$166</f>
        <v>3.3157207481460571E-3</v>
      </c>
      <c r="DI133" s="79">
        <f>DH133 * $DF$166</f>
        <v>13.041803995980851</v>
      </c>
      <c r="DJ133" s="81">
        <f>DB133</f>
        <v>8.0299999999999994</v>
      </c>
      <c r="DK133" s="43">
        <f>DI133/DJ133</f>
        <v>1.6241349932728335</v>
      </c>
      <c r="DL133" s="16">
        <f>O133</f>
        <v>0</v>
      </c>
      <c r="DM133" s="53">
        <f>CR133+CT133</f>
        <v>206</v>
      </c>
      <c r="DN133">
        <f>E133/$E$166</f>
        <v>1.4830522875253912E-2</v>
      </c>
      <c r="DO133">
        <f>MAX(0,K133)</f>
        <v>0.295468631419538</v>
      </c>
      <c r="DP133">
        <f>DO133/$DO$166</f>
        <v>3.1713473563127303E-3</v>
      </c>
      <c r="DQ133">
        <f>DN133*DP133*BF133</f>
        <v>1.8813095805268786E-5</v>
      </c>
      <c r="DR133">
        <f>DQ133/$DQ$166</f>
        <v>5.0773172247365892E-3</v>
      </c>
      <c r="DS133" s="1">
        <f>$DS$168*DR133</f>
        <v>413.16285021576999</v>
      </c>
      <c r="DT133" s="55">
        <v>553</v>
      </c>
      <c r="DU133" s="1">
        <f>DS133-DT133</f>
        <v>-139.83714978423001</v>
      </c>
      <c r="DV133">
        <f>DT133/DS133</f>
        <v>1.3384552839424007</v>
      </c>
      <c r="DW133" s="86">
        <f>AR133</f>
        <v>7.9</v>
      </c>
    </row>
    <row r="134" spans="1:127" x14ac:dyDescent="0.2">
      <c r="A134" s="19" t="s">
        <v>135</v>
      </c>
      <c r="B134">
        <v>1</v>
      </c>
      <c r="C134">
        <v>1</v>
      </c>
      <c r="D134">
        <v>0.79601990049751203</v>
      </c>
      <c r="E134">
        <v>0.20398009950248699</v>
      </c>
      <c r="F134">
        <v>0.73076923076922995</v>
      </c>
      <c r="G134">
        <v>0.96232876712328697</v>
      </c>
      <c r="H134">
        <v>0.71232876712328697</v>
      </c>
      <c r="I134">
        <v>0.82794593075405798</v>
      </c>
      <c r="J134">
        <v>0.44647917142949201</v>
      </c>
      <c r="K134">
        <v>0.115305962650379</v>
      </c>
      <c r="L134">
        <v>-0.30136664385922901</v>
      </c>
      <c r="M134">
        <f>HARMEAN(D134,F134, I134)</f>
        <v>0.78278307405616665</v>
      </c>
      <c r="N134">
        <f>MAX(MIN(0.6*TAN(3*(1-M134) - 1.5), 5), -5)</f>
        <v>-0.68072997605603713</v>
      </c>
      <c r="O134" s="73">
        <v>0</v>
      </c>
      <c r="P134">
        <v>18.41</v>
      </c>
      <c r="Q134">
        <v>18.47</v>
      </c>
      <c r="R134">
        <v>18.600000000000001</v>
      </c>
      <c r="S134">
        <v>18.649999999999999</v>
      </c>
      <c r="T134">
        <v>18.72</v>
      </c>
      <c r="U134">
        <v>18.82</v>
      </c>
      <c r="V134">
        <v>19.100000000000001</v>
      </c>
      <c r="W134">
        <v>19.760000000000002</v>
      </c>
      <c r="X134">
        <v>19.600000000000001</v>
      </c>
      <c r="Y134">
        <v>19.52</v>
      </c>
      <c r="Z134">
        <v>19.41</v>
      </c>
      <c r="AA134">
        <v>19.309999999999999</v>
      </c>
      <c r="AB134">
        <v>19.190000000000001</v>
      </c>
      <c r="AC134">
        <v>18.97</v>
      </c>
      <c r="AD134">
        <v>18.34</v>
      </c>
      <c r="AE134">
        <v>18.47</v>
      </c>
      <c r="AF134">
        <v>18.59</v>
      </c>
      <c r="AG134">
        <v>18.64</v>
      </c>
      <c r="AH134">
        <v>18.86</v>
      </c>
      <c r="AI134">
        <v>18.93</v>
      </c>
      <c r="AJ134">
        <v>19.2</v>
      </c>
      <c r="AK134">
        <v>19.96</v>
      </c>
      <c r="AL134">
        <v>19.670000000000002</v>
      </c>
      <c r="AM134">
        <v>19.61</v>
      </c>
      <c r="AN134">
        <v>19.48</v>
      </c>
      <c r="AO134">
        <v>19.29</v>
      </c>
      <c r="AP134">
        <v>19.11</v>
      </c>
      <c r="AQ134">
        <v>19.010000000000002</v>
      </c>
      <c r="AR134">
        <v>19.100000000000001</v>
      </c>
      <c r="AS134" s="77">
        <f>0.5 * (D134-MAX($D$3:$D$165))/(MIN($D$3:$D$165)-MAX($D$3:$D$165)) + 0.75</f>
        <v>0.85211667115325185</v>
      </c>
      <c r="AT134" s="17">
        <f>AZ134^N134</f>
        <v>0.99110691027031916</v>
      </c>
      <c r="AU134" s="17">
        <f>(AT134+AV134)/2</f>
        <v>0.83178483195800057</v>
      </c>
      <c r="AV134" s="17">
        <f>BD134^N134</f>
        <v>0.67246275364568198</v>
      </c>
      <c r="AW134" s="17">
        <f>PERCENTILE($K$2:$K$165, 0.05)</f>
        <v>0.10209699944022725</v>
      </c>
      <c r="AX134" s="17">
        <f>PERCENTILE($K$2:$K$165, 0.95)</f>
        <v>0.97531004798855347</v>
      </c>
      <c r="AY134" s="17">
        <f>MIN(MAX(K134,AW134), AX134)</f>
        <v>0.115305962650379</v>
      </c>
      <c r="AZ134" s="17">
        <f>AY134-$AY$166+1</f>
        <v>1.0132089632101517</v>
      </c>
      <c r="BA134" s="17">
        <f>PERCENTILE($L$2:$L$165, 0.02)</f>
        <v>-1.0926211824473815</v>
      </c>
      <c r="BB134" s="17">
        <f>PERCENTILE($L$2:$L$165, 0.98)</f>
        <v>1.870769289934499</v>
      </c>
      <c r="BC134" s="17">
        <f>MIN(MAX(L134,BA134), BB134)</f>
        <v>-0.30136664385922901</v>
      </c>
      <c r="BD134" s="17">
        <f>BC134-$BC$166 + 1</f>
        <v>1.7912545385881524</v>
      </c>
      <c r="BE134" s="1">
        <v>1</v>
      </c>
      <c r="BF134" s="15">
        <v>1</v>
      </c>
      <c r="BG134" s="15">
        <v>1</v>
      </c>
      <c r="BH134" s="16">
        <v>1</v>
      </c>
      <c r="BI134" s="12">
        <f>(AZ134^4)*AV134*BE134</f>
        <v>0.70870309092116668</v>
      </c>
      <c r="BJ134" s="12">
        <f>(BD134^4) *AT134*BF134</f>
        <v>10.203512934885763</v>
      </c>
      <c r="BK134" s="12">
        <f>(BD134^4)*AU134*BG134*BH134</f>
        <v>8.563281321094232</v>
      </c>
      <c r="BL134" s="12">
        <f>MIN(BI134, 0.05*BI$166)</f>
        <v>0.70870309092116668</v>
      </c>
      <c r="BM134" s="12">
        <f>MIN(BJ134, 0.05*BJ$166)</f>
        <v>10.203512934885763</v>
      </c>
      <c r="BN134" s="12">
        <f>MIN(BK134, 0.05*BK$166)</f>
        <v>8.563281321094232</v>
      </c>
      <c r="BO134" s="9">
        <f>BL134/$BL$166</f>
        <v>1.7338549622608382E-3</v>
      </c>
      <c r="BP134" s="9">
        <f>BM134/$BM$166</f>
        <v>2.0612420539087308E-3</v>
      </c>
      <c r="BQ134" s="45">
        <f>BN134/$BN$166</f>
        <v>1.2667086797321266E-3</v>
      </c>
      <c r="BR134" s="85">
        <f>N134</f>
        <v>-0.68072997605603713</v>
      </c>
      <c r="BS134" s="55">
        <v>191</v>
      </c>
      <c r="BT134" s="10">
        <f>$D$172*BO134</f>
        <v>158.85697759913216</v>
      </c>
      <c r="BU134" s="14">
        <f>BT134-BS134</f>
        <v>-32.143022400867835</v>
      </c>
      <c r="BV134" s="1">
        <f>IF(BU134&gt;1, 1, 0)</f>
        <v>0</v>
      </c>
      <c r="BW134" s="71">
        <f>IF(N134&lt;=0,P134, IF(N134&lt;=1,Q134, IF(N134&lt;=2,R134, IF(N134&lt;=3,S134, IF(N134&lt;=4,T134, IF(N134&lt;=5, U134, V134))))))</f>
        <v>18.41</v>
      </c>
      <c r="BX134" s="41">
        <f>IF(N134&lt;=0,AD134, IF(N134&lt;=1,AE134, IF(N134&lt;=2,AF134, IF(N134&lt;=3,AG134, IF(N134&lt;=4,AH134, IF(N134&lt;=5, AI134, AJ134))))))</f>
        <v>18.34</v>
      </c>
      <c r="BY134" s="70">
        <f>IF(N134&gt;=0,W134, IF(N134&gt;=-1,X134, IF(N134&gt;=-2,Y134, IF(N134&gt;=-3,Z134, IF(N134&gt;=-4,AA134, IF(N134&gt;=-5, AB134, AC134))))))</f>
        <v>19.600000000000001</v>
      </c>
      <c r="BZ134" s="69">
        <f>IF(N134&gt;=0,AK134, IF(N134&gt;=-1,AL134, IF(N134&gt;=-2,AM134, IF(N134&gt;=-3,AN134, IF(N134&gt;=-4,AO134, IF(N134&gt;=-5, AP134, AQ134))))))</f>
        <v>19.670000000000002</v>
      </c>
      <c r="CA134" s="54">
        <f>IF(C134&gt;0, IF(BU134 &gt;0, BW134, BY134), IF(BU134&gt;0, BX134, BZ134))</f>
        <v>19.600000000000001</v>
      </c>
      <c r="CB134" s="1">
        <f>BU134/CA134</f>
        <v>-1.6399501224932567</v>
      </c>
      <c r="CC134" s="42">
        <f>BS134/BT134</f>
        <v>1.2023393802819238</v>
      </c>
      <c r="CD134" s="55">
        <v>0</v>
      </c>
      <c r="CE134" s="55">
        <v>134</v>
      </c>
      <c r="CF134" s="55">
        <v>0</v>
      </c>
      <c r="CG134" s="6">
        <f>SUM(CD134:CF134)</f>
        <v>134</v>
      </c>
      <c r="CH134" s="10">
        <f>BP134*$D$171</f>
        <v>261.79749579025349</v>
      </c>
      <c r="CI134" s="1">
        <f>CH134-CG134</f>
        <v>127.79749579025349</v>
      </c>
      <c r="CJ134" s="82">
        <f>IF(CI134&gt;1, 1, 0)</f>
        <v>1</v>
      </c>
      <c r="CK134" s="71">
        <f>IF(N134&lt;=0,Q134, IF(N134&lt;=1,R134, IF(N134&lt;=2,S134, IF(N134&lt;=3,T134, IF(N134&lt;=4,U134,V134)))))</f>
        <v>18.47</v>
      </c>
      <c r="CL134" s="41">
        <f>IF(N134&lt;=0,AE134, IF(N134&lt;=1,AF134, IF(N134&lt;=2,AG134, IF(N134&lt;=3,AH134, IF(N134&lt;=4,AI134,AJ134)))))</f>
        <v>18.47</v>
      </c>
      <c r="CM134" s="70">
        <f>IF(N134&gt;=0,X134, IF(N134&gt;=-1,Y134, IF(N134&gt;=-2,Z134, IF(N134&gt;=-3,AA134, IF(N134&gt;=-4,AB134, AC134)))))</f>
        <v>19.52</v>
      </c>
      <c r="CN134" s="69">
        <f>IF(N134&gt;=0,AL134, IF(N134&gt;=-1,AM134, IF(N134&gt;=-2,AN134, IF(N134&gt;=-3,AO134, IF(N134&gt;=-4,AP134, AQ134)))))</f>
        <v>19.61</v>
      </c>
      <c r="CO134" s="54">
        <f>IF(C134&gt;0, IF(CI134 &gt;0, CK134, CM134), IF(CI134&gt;0, CL134, CN134))</f>
        <v>18.47</v>
      </c>
      <c r="CP134" s="1">
        <f>CI134/CO134</f>
        <v>6.9191930584869246</v>
      </c>
      <c r="CQ134" s="42">
        <f>CG134/CH134</f>
        <v>0.51184599606467551</v>
      </c>
      <c r="CR134" s="11">
        <f>BS134+CG134+CT134</f>
        <v>325</v>
      </c>
      <c r="CS134" s="47">
        <f>BT134+CH134+CU134</f>
        <v>428.93931057348755</v>
      </c>
      <c r="CT134" s="55">
        <v>0</v>
      </c>
      <c r="CU134" s="10">
        <f>BQ134*$D$174</f>
        <v>8.2848371841019084</v>
      </c>
      <c r="CV134" s="30">
        <f>CU134-CT134</f>
        <v>8.2848371841019084</v>
      </c>
      <c r="CW134" s="82">
        <f>IF(CV134&gt;0, 1, 0)</f>
        <v>1</v>
      </c>
      <c r="CX134" s="71">
        <f>IF(N134&lt;=0,R134, IF(N134&lt;=1,S134, IF(N134&lt;=2,T134, IF(N134&lt;=3,U134, V134))))</f>
        <v>18.600000000000001</v>
      </c>
      <c r="CY134" s="41">
        <f>IF(N134&lt;=0,AF134, IF(N134&lt;=1,AG134, IF(N134&lt;=2,AH134, IF(N134&lt;=3,AI134, AJ134))))</f>
        <v>18.59</v>
      </c>
      <c r="CZ134" s="70">
        <f>IF(N134&gt;=0,Y134, IF(N134&gt;=-1,Z134, IF(N134&gt;=-2,AA134, IF(N134&gt;=-3,AB134,  AC134))))</f>
        <v>19.41</v>
      </c>
      <c r="DA134" s="69">
        <f>IF(N134&gt;=0,AM134, IF(N134&gt;=-1,AN134, IF(N134&gt;=-2,AO134, IF(N134&gt;=-3,AP134, AQ134))))</f>
        <v>19.48</v>
      </c>
      <c r="DB134" s="54">
        <f>IF(C134&gt;0, IF(CV134 &gt;0, CX134, CZ134), IF(CV134&gt;0, CY134, DA134))</f>
        <v>18.600000000000001</v>
      </c>
      <c r="DC134" s="43">
        <f>CV134/DB134</f>
        <v>0.44542135398397353</v>
      </c>
      <c r="DD134" s="44">
        <v>0</v>
      </c>
      <c r="DE134" s="10">
        <f>BQ134*$DD$169</f>
        <v>4.9823756509986872</v>
      </c>
      <c r="DF134" s="30">
        <f>DE134-DD134</f>
        <v>4.9823756509986872</v>
      </c>
      <c r="DG134" s="34">
        <f>DF134*(DF134&lt;&gt;0)</f>
        <v>4.9823756509986872</v>
      </c>
      <c r="DH134" s="21">
        <f>DG134/$DG$166</f>
        <v>1.2667086797321257E-3</v>
      </c>
      <c r="DI134" s="79">
        <f>DH134 * $DF$166</f>
        <v>4.9823756509986872</v>
      </c>
      <c r="DJ134" s="81">
        <f>DB134</f>
        <v>18.600000000000001</v>
      </c>
      <c r="DK134" s="43">
        <f>DI134/DJ134</f>
        <v>0.26786965865584339</v>
      </c>
      <c r="DL134" s="16">
        <f>O134</f>
        <v>0</v>
      </c>
      <c r="DM134" s="53">
        <f>CR134+CT134</f>
        <v>325</v>
      </c>
      <c r="DN134">
        <f>E134/$E$166</f>
        <v>3.78216994206584E-3</v>
      </c>
      <c r="DO134">
        <f>MAX(0,K134)</f>
        <v>0.115305962650379</v>
      </c>
      <c r="DP134">
        <f>DO134/$DO$166</f>
        <v>1.2376111063348344E-3</v>
      </c>
      <c r="DQ134">
        <f>DN134*DP134*BF134</f>
        <v>4.6808555263464604E-6</v>
      </c>
      <c r="DR134">
        <f>DQ134/$DQ$166</f>
        <v>1.263278975263943E-3</v>
      </c>
      <c r="DS134" s="1">
        <f>$DS$168*DR134</f>
        <v>102.79837144995133</v>
      </c>
      <c r="DT134" s="55">
        <v>0</v>
      </c>
      <c r="DU134" s="1">
        <f>DS134-DT134</f>
        <v>102.79837144995133</v>
      </c>
      <c r="DV134">
        <f>DT134/DS134</f>
        <v>0</v>
      </c>
      <c r="DW134" s="86">
        <f>AR134</f>
        <v>19.100000000000001</v>
      </c>
    </row>
    <row r="135" spans="1:127" x14ac:dyDescent="0.2">
      <c r="A135" s="19" t="s">
        <v>137</v>
      </c>
      <c r="B135">
        <v>1</v>
      </c>
      <c r="C135">
        <v>1</v>
      </c>
      <c r="D135">
        <v>0.78842105263157802</v>
      </c>
      <c r="E135">
        <v>0.21157894736842101</v>
      </c>
      <c r="F135">
        <v>0.95190799790904301</v>
      </c>
      <c r="G135">
        <v>0.40614525139664798</v>
      </c>
      <c r="H135">
        <v>0.55642458100558601</v>
      </c>
      <c r="I135">
        <v>0.47538321524406801</v>
      </c>
      <c r="J135">
        <v>0.67269687427737102</v>
      </c>
      <c r="K135">
        <v>0.427510336183347</v>
      </c>
      <c r="L135">
        <v>0.19709697008681801</v>
      </c>
      <c r="M135">
        <f>HARMEAN(D135,F135, I135)</f>
        <v>0.67835769913220245</v>
      </c>
      <c r="N135">
        <f>MAX(MIN(0.6*TAN(3*(1-M135) - 1.5), 5), -5)</f>
        <v>-0.35565124394090947</v>
      </c>
      <c r="O135" s="73">
        <v>0</v>
      </c>
      <c r="P135">
        <v>29.73</v>
      </c>
      <c r="Q135">
        <v>29.92</v>
      </c>
      <c r="R135">
        <v>30.58</v>
      </c>
      <c r="S135">
        <v>30.76</v>
      </c>
      <c r="T135">
        <v>31.17</v>
      </c>
      <c r="U135">
        <v>31.3</v>
      </c>
      <c r="V135">
        <v>31.61</v>
      </c>
      <c r="W135">
        <v>33.18</v>
      </c>
      <c r="X135">
        <v>32.770000000000003</v>
      </c>
      <c r="Y135">
        <v>32.409999999999997</v>
      </c>
      <c r="Z135">
        <v>32.03</v>
      </c>
      <c r="AA135">
        <v>31.47</v>
      </c>
      <c r="AB135">
        <v>31.25</v>
      </c>
      <c r="AC135">
        <v>30.89</v>
      </c>
      <c r="AD135">
        <v>30.32</v>
      </c>
      <c r="AE135">
        <v>30.6</v>
      </c>
      <c r="AF135">
        <v>30.74</v>
      </c>
      <c r="AG135">
        <v>30.9</v>
      </c>
      <c r="AH135">
        <v>31.12</v>
      </c>
      <c r="AI135">
        <v>31.49</v>
      </c>
      <c r="AJ135">
        <v>31.95</v>
      </c>
      <c r="AK135">
        <v>32.630000000000003</v>
      </c>
      <c r="AL135">
        <v>32.450000000000003</v>
      </c>
      <c r="AM135">
        <v>32.24</v>
      </c>
      <c r="AN135">
        <v>31.74</v>
      </c>
      <c r="AO135">
        <v>31.51</v>
      </c>
      <c r="AP135">
        <v>31.33</v>
      </c>
      <c r="AQ135">
        <v>30.97</v>
      </c>
      <c r="AR135">
        <v>31.43</v>
      </c>
      <c r="AS135" s="77">
        <f>0.5 * (D135-MAX($D$3:$D$165))/(MIN($D$3:$D$165)-MAX($D$3:$D$165)) + 0.75</f>
        <v>0.85592827760784762</v>
      </c>
      <c r="AT135" s="17">
        <f>AZ135^N135</f>
        <v>0.90466043090060222</v>
      </c>
      <c r="AU135" s="17">
        <f>(AT135+AV135)/2</f>
        <v>0.82473313648947377</v>
      </c>
      <c r="AV135" s="17">
        <f>BD135^N135</f>
        <v>0.74480584207834533</v>
      </c>
      <c r="AW135" s="17">
        <f>PERCENTILE($K$2:$K$165, 0.05)</f>
        <v>0.10209699944022725</v>
      </c>
      <c r="AX135" s="17">
        <f>PERCENTILE($K$2:$K$165, 0.95)</f>
        <v>0.97531004798855347</v>
      </c>
      <c r="AY135" s="17">
        <f>MIN(MAX(K135,AW135), AX135)</f>
        <v>0.427510336183347</v>
      </c>
      <c r="AZ135" s="17">
        <f>AY135-$AY$166+1</f>
        <v>1.3254133367431198</v>
      </c>
      <c r="BA135" s="17">
        <f>PERCENTILE($L$2:$L$165, 0.02)</f>
        <v>-1.0926211824473815</v>
      </c>
      <c r="BB135" s="17">
        <f>PERCENTILE($L$2:$L$165, 0.98)</f>
        <v>1.870769289934499</v>
      </c>
      <c r="BC135" s="17">
        <f>MIN(MAX(L135,BA135), BB135)</f>
        <v>0.19709697008681801</v>
      </c>
      <c r="BD135" s="17">
        <f>BC135-$BC$166 + 1</f>
        <v>2.2897181525341992</v>
      </c>
      <c r="BE135" s="1">
        <v>1</v>
      </c>
      <c r="BF135" s="15">
        <v>1</v>
      </c>
      <c r="BG135" s="15">
        <v>1</v>
      </c>
      <c r="BH135" s="16">
        <v>1</v>
      </c>
      <c r="BI135" s="12">
        <f>(AZ135^4)*AV135*BE135</f>
        <v>2.2985207020116913</v>
      </c>
      <c r="BJ135" s="12">
        <f>(BD135^4) *AT135*BF135</f>
        <v>24.866445137313239</v>
      </c>
      <c r="BK135" s="12">
        <f>(BD135^4)*AU135*BG135*BH135</f>
        <v>22.669479719615442</v>
      </c>
      <c r="BL135" s="12">
        <f>MIN(BI135, 0.05*BI$166)</f>
        <v>2.2985207020116913</v>
      </c>
      <c r="BM135" s="12">
        <f>MIN(BJ135, 0.05*BJ$166)</f>
        <v>24.866445137313239</v>
      </c>
      <c r="BN135" s="12">
        <f>MIN(BK135, 0.05*BK$166)</f>
        <v>22.669479719615442</v>
      </c>
      <c r="BO135" s="9">
        <f>BL135/$BL$166</f>
        <v>5.6233725746308982E-3</v>
      </c>
      <c r="BP135" s="9">
        <f>BM135/$BM$166</f>
        <v>5.0233446828886847E-3</v>
      </c>
      <c r="BQ135" s="45">
        <f>BN135/$BN$166</f>
        <v>3.3533438467228775E-3</v>
      </c>
      <c r="BR135" s="85">
        <f>N135</f>
        <v>-0.35565124394090947</v>
      </c>
      <c r="BS135" s="55">
        <v>1069</v>
      </c>
      <c r="BT135" s="10">
        <f>$D$172*BO135</f>
        <v>515.21724167452385</v>
      </c>
      <c r="BU135" s="14">
        <f>BT135-BS135</f>
        <v>-553.78275832547615</v>
      </c>
      <c r="BV135" s="1">
        <f>IF(BU135&gt;1, 1, 0)</f>
        <v>0</v>
      </c>
      <c r="BW135" s="71">
        <f>IF(N135&lt;=0,P135, IF(N135&lt;=1,Q135, IF(N135&lt;=2,R135, IF(N135&lt;=3,S135, IF(N135&lt;=4,T135, IF(N135&lt;=5, U135, V135))))))</f>
        <v>29.73</v>
      </c>
      <c r="BX135" s="41">
        <f>IF(N135&lt;=0,AD135, IF(N135&lt;=1,AE135, IF(N135&lt;=2,AF135, IF(N135&lt;=3,AG135, IF(N135&lt;=4,AH135, IF(N135&lt;=5, AI135, AJ135))))))</f>
        <v>30.32</v>
      </c>
      <c r="BY135" s="70">
        <f>IF(N135&gt;=0,W135, IF(N135&gt;=-1,X135, IF(N135&gt;=-2,Y135, IF(N135&gt;=-3,Z135, IF(N135&gt;=-4,AA135, IF(N135&gt;=-5, AB135, AC135))))))</f>
        <v>32.770000000000003</v>
      </c>
      <c r="BZ135" s="69">
        <f>IF(N135&gt;=0,AK135, IF(N135&gt;=-1,AL135, IF(N135&gt;=-2,AM135, IF(N135&gt;=-3,AN135, IF(N135&gt;=-4,AO135, IF(N135&gt;=-5, AP135, AQ135))))))</f>
        <v>32.450000000000003</v>
      </c>
      <c r="CA135" s="54">
        <f>IF(C135&gt;0, IF(BU135 &gt;0, BW135, BY135), IF(BU135&gt;0, BX135, BZ135))</f>
        <v>32.770000000000003</v>
      </c>
      <c r="CB135" s="1">
        <f>BU135/CA135</f>
        <v>-16.899077153661157</v>
      </c>
      <c r="CC135" s="42">
        <f>BS135/BT135</f>
        <v>2.0748529232554587</v>
      </c>
      <c r="CD135" s="55">
        <v>503</v>
      </c>
      <c r="CE135" s="55">
        <v>1320</v>
      </c>
      <c r="CF135" s="55">
        <v>31</v>
      </c>
      <c r="CG135" s="6">
        <f>SUM(CD135:CF135)</f>
        <v>1854</v>
      </c>
      <c r="CH135" s="10">
        <f>BP135*$D$171</f>
        <v>638.01291846230379</v>
      </c>
      <c r="CI135" s="1">
        <f>CH135-CG135</f>
        <v>-1215.9870815376962</v>
      </c>
      <c r="CJ135" s="82">
        <f>IF(CI135&gt;1, 1, 0)</f>
        <v>0</v>
      </c>
      <c r="CK135" s="71">
        <f>IF(N135&lt;=0,Q135, IF(N135&lt;=1,R135, IF(N135&lt;=2,S135, IF(N135&lt;=3,T135, IF(N135&lt;=4,U135,V135)))))</f>
        <v>29.92</v>
      </c>
      <c r="CL135" s="41">
        <f>IF(N135&lt;=0,AE135, IF(N135&lt;=1,AF135, IF(N135&lt;=2,AG135, IF(N135&lt;=3,AH135, IF(N135&lt;=4,AI135,AJ135)))))</f>
        <v>30.6</v>
      </c>
      <c r="CM135" s="70">
        <f>IF(N135&gt;=0,X135, IF(N135&gt;=-1,Y135, IF(N135&gt;=-2,Z135, IF(N135&gt;=-3,AA135, IF(N135&gt;=-4,AB135, AC135)))))</f>
        <v>32.409999999999997</v>
      </c>
      <c r="CN135" s="69">
        <f>IF(N135&gt;=0,AL135, IF(N135&gt;=-1,AM135, IF(N135&gt;=-2,AN135, IF(N135&gt;=-3,AO135, IF(N135&gt;=-4,AP135, AQ135)))))</f>
        <v>32.24</v>
      </c>
      <c r="CO135" s="54">
        <f>IF(C135&gt;0, IF(CI135 &gt;0, CK135, CM135), IF(CI135&gt;0, CL135, CN135))</f>
        <v>32.409999999999997</v>
      </c>
      <c r="CP135" s="1">
        <f>CI135/CO135</f>
        <v>-37.518885576602784</v>
      </c>
      <c r="CQ135" s="42">
        <f>CG135/CH135</f>
        <v>2.905897273159276</v>
      </c>
      <c r="CR135" s="11">
        <f>BS135+CG135+CT135</f>
        <v>2923</v>
      </c>
      <c r="CS135" s="47">
        <f>BT135+CH135+CU135</f>
        <v>1175.1625177790631</v>
      </c>
      <c r="CT135" s="55">
        <v>0</v>
      </c>
      <c r="CU135" s="10">
        <f>BQ135*$D$174</f>
        <v>21.932357642235562</v>
      </c>
      <c r="CV135" s="30">
        <f>CU135-CT135</f>
        <v>21.932357642235562</v>
      </c>
      <c r="CW135" s="82">
        <f>IF(CV135&gt;0, 1, 0)</f>
        <v>1</v>
      </c>
      <c r="CX135" s="71">
        <f>IF(N135&lt;=0,R135, IF(N135&lt;=1,S135, IF(N135&lt;=2,T135, IF(N135&lt;=3,U135, V135))))</f>
        <v>30.58</v>
      </c>
      <c r="CY135" s="41">
        <f>IF(N135&lt;=0,AF135, IF(N135&lt;=1,AG135, IF(N135&lt;=2,AH135, IF(N135&lt;=3,AI135, AJ135))))</f>
        <v>30.74</v>
      </c>
      <c r="CZ135" s="70">
        <f>IF(N135&gt;=0,Y135, IF(N135&gt;=-1,Z135, IF(N135&gt;=-2,AA135, IF(N135&gt;=-3,AB135,  AC135))))</f>
        <v>32.03</v>
      </c>
      <c r="DA135" s="69">
        <f>IF(N135&gt;=0,AM135, IF(N135&gt;=-1,AN135, IF(N135&gt;=-2,AO135, IF(N135&gt;=-3,AP135, AQ135))))</f>
        <v>31.74</v>
      </c>
      <c r="DB135" s="54">
        <f>IF(C135&gt;0, IF(CV135 &gt;0, CX135, CZ135), IF(CV135&gt;0, CY135, DA135))</f>
        <v>30.58</v>
      </c>
      <c r="DC135" s="43">
        <f>CV135/DB135</f>
        <v>0.71721248012542715</v>
      </c>
      <c r="DD135" s="44">
        <v>0</v>
      </c>
      <c r="DE135" s="10">
        <f>BQ135*$DD$169</f>
        <v>13.189787832567415</v>
      </c>
      <c r="DF135" s="30">
        <f>DE135-DD135</f>
        <v>13.189787832567415</v>
      </c>
      <c r="DG135" s="34">
        <f>DF135*(DF135&lt;&gt;0)</f>
        <v>13.189787832567415</v>
      </c>
      <c r="DH135" s="21">
        <f>DG135/$DG$166</f>
        <v>3.3533438467228749E-3</v>
      </c>
      <c r="DI135" s="79">
        <f>DH135 * $DF$166</f>
        <v>13.189787832567415</v>
      </c>
      <c r="DJ135" s="81">
        <f>DB135</f>
        <v>30.58</v>
      </c>
      <c r="DK135" s="43">
        <f>DI135/DJ135</f>
        <v>0.4313207270296735</v>
      </c>
      <c r="DL135" s="16">
        <f>O135</f>
        <v>0</v>
      </c>
      <c r="DM135" s="53">
        <f>CR135+CT135</f>
        <v>2923</v>
      </c>
      <c r="DN135">
        <f>E135/$E$166</f>
        <v>3.9230666965186754E-3</v>
      </c>
      <c r="DO135">
        <f>MAX(0,K135)</f>
        <v>0.427510336183347</v>
      </c>
      <c r="DP135">
        <f>DO135/$DO$166</f>
        <v>4.5885878576610627E-3</v>
      </c>
      <c r="DQ135">
        <f>DN135*DP135*BF135</f>
        <v>1.8001336208440092E-5</v>
      </c>
      <c r="DR135">
        <f>DQ135/$DQ$166</f>
        <v>4.8582378650190204E-3</v>
      </c>
      <c r="DS135" s="1">
        <f>$DS$168*DR135</f>
        <v>395.33543296412239</v>
      </c>
      <c r="DT135" s="55">
        <v>723</v>
      </c>
      <c r="DU135" s="1">
        <f>DS135-DT135</f>
        <v>-327.66456703587761</v>
      </c>
      <c r="DV135">
        <f>DT135/DS135</f>
        <v>1.8288267119876753</v>
      </c>
      <c r="DW135" s="86">
        <f>AR135</f>
        <v>31.43</v>
      </c>
    </row>
    <row r="136" spans="1:127" x14ac:dyDescent="0.2">
      <c r="A136" s="19" t="s">
        <v>153</v>
      </c>
      <c r="B136">
        <v>1</v>
      </c>
      <c r="C136">
        <v>1</v>
      </c>
      <c r="D136">
        <v>0.71012870733072098</v>
      </c>
      <c r="E136">
        <v>0.28987129266927802</v>
      </c>
      <c r="F136">
        <v>0.91055555555555501</v>
      </c>
      <c r="G136">
        <v>7.8115682766845496E-2</v>
      </c>
      <c r="H136">
        <v>0.65652951699463302</v>
      </c>
      <c r="I136">
        <v>0.22646247255698401</v>
      </c>
      <c r="J136">
        <v>0.45409983760359302</v>
      </c>
      <c r="K136">
        <v>0.82169447946179897</v>
      </c>
      <c r="L136">
        <v>-0.271869235549342</v>
      </c>
      <c r="M136">
        <f>HARMEAN(D136,F136, I136)</f>
        <v>0.43339018797328221</v>
      </c>
      <c r="N136">
        <f>MAX(MIN(0.6*TAN(3*(1-M136) - 1.5), 5), -5)</f>
        <v>0.12151948141397489</v>
      </c>
      <c r="O136" s="73">
        <v>0</v>
      </c>
      <c r="P136">
        <v>160.79</v>
      </c>
      <c r="Q136">
        <v>162.37</v>
      </c>
      <c r="R136">
        <v>165.02</v>
      </c>
      <c r="S136">
        <v>166.06</v>
      </c>
      <c r="T136">
        <v>167.4</v>
      </c>
      <c r="U136">
        <v>169.3</v>
      </c>
      <c r="V136">
        <v>174.15</v>
      </c>
      <c r="W136">
        <v>176.66</v>
      </c>
      <c r="X136">
        <v>174.92</v>
      </c>
      <c r="Y136">
        <v>172.64</v>
      </c>
      <c r="Z136">
        <v>171.61</v>
      </c>
      <c r="AA136">
        <v>169.63</v>
      </c>
      <c r="AB136">
        <v>167.68</v>
      </c>
      <c r="AC136">
        <v>166.44</v>
      </c>
      <c r="AD136">
        <v>164.3</v>
      </c>
      <c r="AE136">
        <v>164.73</v>
      </c>
      <c r="AF136">
        <v>164.98</v>
      </c>
      <c r="AG136">
        <v>165.49</v>
      </c>
      <c r="AH136">
        <v>166.97</v>
      </c>
      <c r="AI136">
        <v>169.25</v>
      </c>
      <c r="AJ136">
        <v>173.01</v>
      </c>
      <c r="AK136">
        <v>176.11</v>
      </c>
      <c r="AL136">
        <v>174.56</v>
      </c>
      <c r="AM136">
        <v>173.93</v>
      </c>
      <c r="AN136">
        <v>171.63</v>
      </c>
      <c r="AO136">
        <v>170.57</v>
      </c>
      <c r="AP136">
        <v>169.38</v>
      </c>
      <c r="AQ136">
        <v>167.92</v>
      </c>
      <c r="AR136">
        <v>169.3</v>
      </c>
      <c r="AS136" s="77">
        <f>0.5 * (D136-MAX($D$3:$D$165))/(MIN($D$3:$D$165)-MAX($D$3:$D$165)) + 0.75</f>
        <v>0.89519996904833765</v>
      </c>
      <c r="AT136" s="17">
        <f>AZ136^N136</f>
        <v>1.0680926896863823</v>
      </c>
      <c r="AU136" s="17">
        <f>(AT136+AV136)/2</f>
        <v>1.0718150737495886</v>
      </c>
      <c r="AV136" s="17">
        <f>BD136^N136</f>
        <v>1.075537457812795</v>
      </c>
      <c r="AW136" s="17">
        <f>PERCENTILE($K$2:$K$165, 0.05)</f>
        <v>0.10209699944022725</v>
      </c>
      <c r="AX136" s="17">
        <f>PERCENTILE($K$2:$K$165, 0.95)</f>
        <v>0.97531004798855347</v>
      </c>
      <c r="AY136" s="17">
        <f>MIN(MAX(K136,AW136), AX136)</f>
        <v>0.82169447946179897</v>
      </c>
      <c r="AZ136" s="17">
        <f>AY136-$AY$166+1</f>
        <v>1.7195974800215716</v>
      </c>
      <c r="BA136" s="17">
        <f>PERCENTILE($L$2:$L$165, 0.02)</f>
        <v>-1.0926211824473815</v>
      </c>
      <c r="BB136" s="17">
        <f>PERCENTILE($L$2:$L$165, 0.98)</f>
        <v>1.870769289934499</v>
      </c>
      <c r="BC136" s="17">
        <f>MIN(MAX(L136,BA136), BB136)</f>
        <v>-0.271869235549342</v>
      </c>
      <c r="BD136" s="17">
        <f>BC136-$BC$166 + 1</f>
        <v>1.8207519468980395</v>
      </c>
      <c r="BE136" s="1">
        <v>1</v>
      </c>
      <c r="BF136" s="15">
        <v>1</v>
      </c>
      <c r="BG136" s="15">
        <v>1</v>
      </c>
      <c r="BH136" s="16">
        <v>1</v>
      </c>
      <c r="BI136" s="12">
        <f>(AZ136^4)*AV136*BE136</f>
        <v>9.4044356738703758</v>
      </c>
      <c r="BJ136" s="12">
        <f>(BD136^4) *AT136*BF136</f>
        <v>11.738485685378338</v>
      </c>
      <c r="BK136" s="12">
        <f>(BD136^4)*AU136*BG136*BH136</f>
        <v>11.779395198628784</v>
      </c>
      <c r="BL136" s="12">
        <f>MIN(BI136, 0.05*BI$166)</f>
        <v>9.4044356738703758</v>
      </c>
      <c r="BM136" s="12">
        <f>MIN(BJ136, 0.05*BJ$166)</f>
        <v>11.738485685378338</v>
      </c>
      <c r="BN136" s="12">
        <f>MIN(BK136, 0.05*BK$166)</f>
        <v>11.779395198628784</v>
      </c>
      <c r="BO136" s="9">
        <f>BL136/$BL$166</f>
        <v>2.3008122398914171E-2</v>
      </c>
      <c r="BP136" s="9">
        <f>BM136/$BM$166</f>
        <v>2.3713264733738857E-3</v>
      </c>
      <c r="BQ136" s="45">
        <f>BN136/$BN$166</f>
        <v>1.7424468005439037E-3</v>
      </c>
      <c r="BR136" s="85">
        <f>N136</f>
        <v>0.12151948141397489</v>
      </c>
      <c r="BS136" s="55">
        <v>2370</v>
      </c>
      <c r="BT136" s="10">
        <f>$D$172*BO136</f>
        <v>2108.0199117442371</v>
      </c>
      <c r="BU136" s="14">
        <f>BT136-BS136</f>
        <v>-261.98008825576289</v>
      </c>
      <c r="BV136" s="1">
        <f>IF(BU136&gt;1, 1, 0)</f>
        <v>0</v>
      </c>
      <c r="BW136" s="71">
        <f>IF(N136&lt;=0,P136, IF(N136&lt;=1,Q136, IF(N136&lt;=2,R136, IF(N136&lt;=3,S136, IF(N136&lt;=4,T136, IF(N136&lt;=5, U136, V136))))))</f>
        <v>162.37</v>
      </c>
      <c r="BX136" s="41">
        <f>IF(N136&lt;=0,AD136, IF(N136&lt;=1,AE136, IF(N136&lt;=2,AF136, IF(N136&lt;=3,AG136, IF(N136&lt;=4,AH136, IF(N136&lt;=5, AI136, AJ136))))))</f>
        <v>164.73</v>
      </c>
      <c r="BY136" s="70">
        <f>IF(N136&gt;=0,W136, IF(N136&gt;=-1,X136, IF(N136&gt;=-2,Y136, IF(N136&gt;=-3,Z136, IF(N136&gt;=-4,AA136, IF(N136&gt;=-5, AB136, AC136))))))</f>
        <v>176.66</v>
      </c>
      <c r="BZ136" s="69">
        <f>IF(N136&gt;=0,AK136, IF(N136&gt;=-1,AL136, IF(N136&gt;=-2,AM136, IF(N136&gt;=-3,AN136, IF(N136&gt;=-4,AO136, IF(N136&gt;=-5, AP136, AQ136))))))</f>
        <v>176.11</v>
      </c>
      <c r="CA136" s="54">
        <f>IF(C136&gt;0, IF(BU136 &gt;0, BW136, BY136), IF(BU136&gt;0, BX136, BZ136))</f>
        <v>176.66</v>
      </c>
      <c r="CB136" s="1">
        <f>BU136/CA136</f>
        <v>-1.4829621207730268</v>
      </c>
      <c r="CC136" s="42">
        <f>BS136/BT136</f>
        <v>1.1242778053452982</v>
      </c>
      <c r="CD136" s="55">
        <v>0</v>
      </c>
      <c r="CE136" s="55">
        <v>2540</v>
      </c>
      <c r="CF136" s="55">
        <v>0</v>
      </c>
      <c r="CG136" s="6">
        <f>SUM(CD136:CF136)</f>
        <v>2540</v>
      </c>
      <c r="CH136" s="10">
        <f>BP136*$D$171</f>
        <v>301.18118891140432</v>
      </c>
      <c r="CI136" s="1">
        <f>CH136-CG136</f>
        <v>-2238.8188110885958</v>
      </c>
      <c r="CJ136" s="82">
        <f>IF(CI136&gt;1, 1, 0)</f>
        <v>0</v>
      </c>
      <c r="CK136" s="71">
        <f>IF(N136&lt;=0,Q136, IF(N136&lt;=1,R136, IF(N136&lt;=2,S136, IF(N136&lt;=3,T136, IF(N136&lt;=4,U136,V136)))))</f>
        <v>165.02</v>
      </c>
      <c r="CL136" s="41">
        <f>IF(N136&lt;=0,AE136, IF(N136&lt;=1,AF136, IF(N136&lt;=2,AG136, IF(N136&lt;=3,AH136, IF(N136&lt;=4,AI136,AJ136)))))</f>
        <v>164.98</v>
      </c>
      <c r="CM136" s="70">
        <f>IF(N136&gt;=0,X136, IF(N136&gt;=-1,Y136, IF(N136&gt;=-2,Z136, IF(N136&gt;=-3,AA136, IF(N136&gt;=-4,AB136, AC136)))))</f>
        <v>174.92</v>
      </c>
      <c r="CN136" s="69">
        <f>IF(N136&gt;=0,AL136, IF(N136&gt;=-1,AM136, IF(N136&gt;=-2,AN136, IF(N136&gt;=-3,AO136, IF(N136&gt;=-4,AP136, AQ136)))))</f>
        <v>174.56</v>
      </c>
      <c r="CO136" s="54">
        <f>IF(C136&gt;0, IF(CI136 &gt;0, CK136, CM136), IF(CI136&gt;0, CL136, CN136))</f>
        <v>174.92</v>
      </c>
      <c r="CP136" s="1">
        <f>CI136/CO136</f>
        <v>-12.799101366845392</v>
      </c>
      <c r="CQ136" s="42">
        <f>CG136/CH136</f>
        <v>8.4334616287977013</v>
      </c>
      <c r="CR136" s="11">
        <f>BS136+CG136+CT136</f>
        <v>4910</v>
      </c>
      <c r="CS136" s="47">
        <f>BT136+CH136+CU136</f>
        <v>2420.597476377578</v>
      </c>
      <c r="CT136" s="55">
        <v>0</v>
      </c>
      <c r="CU136" s="10">
        <f>BQ136*$D$174</f>
        <v>11.39637572193657</v>
      </c>
      <c r="CV136" s="30">
        <f>CU136-CT136</f>
        <v>11.39637572193657</v>
      </c>
      <c r="CW136" s="82">
        <f>IF(CV136&gt;0, 1, 0)</f>
        <v>1</v>
      </c>
      <c r="CX136" s="71">
        <f>IF(N136&lt;=0,R136, IF(N136&lt;=1,S136, IF(N136&lt;=2,T136, IF(N136&lt;=3,U136, V136))))</f>
        <v>166.06</v>
      </c>
      <c r="CY136" s="41">
        <f>IF(N136&lt;=0,AF136, IF(N136&lt;=1,AG136, IF(N136&lt;=2,AH136, IF(N136&lt;=3,AI136, AJ136))))</f>
        <v>165.49</v>
      </c>
      <c r="CZ136" s="70">
        <f>IF(N136&gt;=0,Y136, IF(N136&gt;=-1,Z136, IF(N136&gt;=-2,AA136, IF(N136&gt;=-3,AB136,  AC136))))</f>
        <v>172.64</v>
      </c>
      <c r="DA136" s="69">
        <f>IF(N136&gt;=0,AM136, IF(N136&gt;=-1,AN136, IF(N136&gt;=-2,AO136, IF(N136&gt;=-3,AP136, AQ136))))</f>
        <v>173.93</v>
      </c>
      <c r="DB136" s="54">
        <f>IF(C136&gt;0, IF(CV136 &gt;0, CX136, CZ136), IF(CV136&gt;0, CY136, DA136))</f>
        <v>166.06</v>
      </c>
      <c r="DC136" s="43">
        <f>CV136/DB136</f>
        <v>6.8628060471736543E-2</v>
      </c>
      <c r="DD136" s="44">
        <v>0</v>
      </c>
      <c r="DE136" s="10">
        <f>BQ136*$DD$169</f>
        <v>6.8536078193025496</v>
      </c>
      <c r="DF136" s="30">
        <f>DE136-DD136</f>
        <v>6.8536078193025496</v>
      </c>
      <c r="DG136" s="34">
        <f>DF136*(DF136&lt;&gt;0)</f>
        <v>6.8536078193025496</v>
      </c>
      <c r="DH136" s="21">
        <f>DG136/$DG$166</f>
        <v>1.7424468005439026E-3</v>
      </c>
      <c r="DI136" s="79">
        <f>DH136 * $DF$166</f>
        <v>6.8536078193025496</v>
      </c>
      <c r="DJ136" s="81">
        <f>DB136</f>
        <v>166.06</v>
      </c>
      <c r="DK136" s="43">
        <f>DI136/DJ136</f>
        <v>4.1271876546444354E-2</v>
      </c>
      <c r="DL136" s="16">
        <f>O136</f>
        <v>0</v>
      </c>
      <c r="DM136" s="53">
        <f>CR136+CT136</f>
        <v>4910</v>
      </c>
      <c r="DN136">
        <f>E136/$E$166</f>
        <v>5.3747522080610927E-3</v>
      </c>
      <c r="DO136">
        <f>MAX(0,K136)</f>
        <v>0.82169447946179897</v>
      </c>
      <c r="DP136">
        <f>DO136/$DO$166</f>
        <v>8.8194763776390048E-3</v>
      </c>
      <c r="DQ136">
        <f>DN136*DP136*BF136</f>
        <v>4.7402500134657888E-5</v>
      </c>
      <c r="DR136">
        <f>DQ136/$DQ$166</f>
        <v>1.2793084823491568E-2</v>
      </c>
      <c r="DS136" s="1">
        <f>$DS$168*DR136</f>
        <v>1041.0276046913939</v>
      </c>
      <c r="DT136" s="55">
        <v>508</v>
      </c>
      <c r="DU136" s="1">
        <f>DS136-DT136</f>
        <v>533.02760469139389</v>
      </c>
      <c r="DV136">
        <f>DT136/DS136</f>
        <v>0.48797937510081052</v>
      </c>
      <c r="DW136" s="86">
        <f>AR136</f>
        <v>169.3</v>
      </c>
    </row>
    <row r="137" spans="1:127" x14ac:dyDescent="0.2">
      <c r="A137" s="19" t="s">
        <v>238</v>
      </c>
      <c r="B137">
        <v>1</v>
      </c>
      <c r="C137">
        <v>0</v>
      </c>
      <c r="D137">
        <v>0.26128645625249702</v>
      </c>
      <c r="E137">
        <v>0.73871354374750298</v>
      </c>
      <c r="F137">
        <v>0.31426301152165198</v>
      </c>
      <c r="G137">
        <v>0.47973255328040099</v>
      </c>
      <c r="H137">
        <v>0.231508566652737</v>
      </c>
      <c r="I137">
        <v>0.33325995226940103</v>
      </c>
      <c r="J137">
        <v>0.42993643684585497</v>
      </c>
      <c r="K137">
        <v>0.91573499633159905</v>
      </c>
      <c r="L137">
        <v>-1.52176049863611</v>
      </c>
      <c r="M137">
        <f>HARMEAN(D137,F137, I137)</f>
        <v>0.2997025230429019</v>
      </c>
      <c r="N137">
        <f>MAX(MIN(0.6*TAN(3*(1-M137) - 1.5), 5), -5)</f>
        <v>0.41126864167045074</v>
      </c>
      <c r="O137" s="73">
        <v>0</v>
      </c>
      <c r="P137">
        <v>142.99</v>
      </c>
      <c r="Q137">
        <v>143.43</v>
      </c>
      <c r="R137">
        <v>143.72999999999999</v>
      </c>
      <c r="S137">
        <v>143.85</v>
      </c>
      <c r="T137">
        <v>144.38999999999999</v>
      </c>
      <c r="U137">
        <v>144.72999999999999</v>
      </c>
      <c r="V137">
        <v>145.49</v>
      </c>
      <c r="W137">
        <v>146.81</v>
      </c>
      <c r="X137">
        <v>146.31</v>
      </c>
      <c r="Y137">
        <v>145.94</v>
      </c>
      <c r="Z137">
        <v>145.80000000000001</v>
      </c>
      <c r="AA137">
        <v>145.44</v>
      </c>
      <c r="AB137">
        <v>144.9</v>
      </c>
      <c r="AC137">
        <v>144.71</v>
      </c>
      <c r="AD137">
        <v>143.06</v>
      </c>
      <c r="AE137">
        <v>143.65</v>
      </c>
      <c r="AF137">
        <v>143.9</v>
      </c>
      <c r="AG137">
        <v>144.19</v>
      </c>
      <c r="AH137">
        <v>144.55000000000001</v>
      </c>
      <c r="AI137">
        <v>145.01</v>
      </c>
      <c r="AJ137">
        <v>145.38</v>
      </c>
      <c r="AK137">
        <v>147.66</v>
      </c>
      <c r="AL137">
        <v>147.13999999999999</v>
      </c>
      <c r="AM137">
        <v>146.97</v>
      </c>
      <c r="AN137">
        <v>146.62</v>
      </c>
      <c r="AO137">
        <v>146.11000000000001</v>
      </c>
      <c r="AP137">
        <v>145.65</v>
      </c>
      <c r="AQ137">
        <v>145.19999999999999</v>
      </c>
      <c r="AR137">
        <v>145.19</v>
      </c>
      <c r="AS137" s="77">
        <f>0.5 * (D137-MAX($D$3:$D$165))/(MIN($D$3:$D$165)-MAX($D$3:$D$165)) + 0.75</f>
        <v>1.1203406813627255</v>
      </c>
      <c r="AT137" s="17">
        <f>AZ137^N137</f>
        <v>1.2774201326154428</v>
      </c>
      <c r="AU137" s="17">
        <f>(AT137+AV137)/2</f>
        <v>1.1387100663077214</v>
      </c>
      <c r="AV137" s="17">
        <f>BD137^N137</f>
        <v>1</v>
      </c>
      <c r="AW137" s="17">
        <f>PERCENTILE($K$2:$K$165, 0.05)</f>
        <v>0.10209699944022725</v>
      </c>
      <c r="AX137" s="17">
        <f>PERCENTILE($K$2:$K$165, 0.95)</f>
        <v>0.97531004798855347</v>
      </c>
      <c r="AY137" s="17">
        <f>MIN(MAX(K137,AW137), AX137)</f>
        <v>0.91573499633159905</v>
      </c>
      <c r="AZ137" s="17">
        <f>AY137-$AY$166+1</f>
        <v>1.8136379968913718</v>
      </c>
      <c r="BA137" s="17">
        <f>PERCENTILE($L$2:$L$165, 0.02)</f>
        <v>-1.0926211824473815</v>
      </c>
      <c r="BB137" s="17">
        <f>PERCENTILE($L$2:$L$165, 0.98)</f>
        <v>1.870769289934499</v>
      </c>
      <c r="BC137" s="17">
        <f>MIN(MAX(L137,BA137), BB137)</f>
        <v>-1.0926211824473815</v>
      </c>
      <c r="BD137" s="17">
        <f>BC137-$BC$166 + 1</f>
        <v>1</v>
      </c>
      <c r="BE137" s="1">
        <v>0</v>
      </c>
      <c r="BF137" s="15">
        <v>1</v>
      </c>
      <c r="BG137" s="15">
        <v>1</v>
      </c>
      <c r="BH137" s="16">
        <v>1</v>
      </c>
      <c r="BI137" s="12">
        <f>(AZ137^4)*AV137*BE137</f>
        <v>0</v>
      </c>
      <c r="BJ137" s="12">
        <f>(BD137^4) *AT137*BF137</f>
        <v>1.2774201326154428</v>
      </c>
      <c r="BK137" s="12">
        <f>(BD137^4)*AU137*BG137*BH137</f>
        <v>1.1387100663077214</v>
      </c>
      <c r="BL137" s="12">
        <f>MIN(BI137, 0.05*BI$166)</f>
        <v>0</v>
      </c>
      <c r="BM137" s="12">
        <f>MIN(BJ137, 0.05*BJ$166)</f>
        <v>1.2774201326154428</v>
      </c>
      <c r="BN137" s="12">
        <f>MIN(BK137, 0.05*BK$166)</f>
        <v>1.1387100663077214</v>
      </c>
      <c r="BO137" s="9">
        <f>BL137/$BL$166</f>
        <v>0</v>
      </c>
      <c r="BP137" s="9">
        <f>BM137/$BM$166</f>
        <v>2.5805544763452573E-4</v>
      </c>
      <c r="BQ137" s="45">
        <f>BN137/$BN$166</f>
        <v>1.6844173052416102E-4</v>
      </c>
      <c r="BR137" s="85">
        <f>N137</f>
        <v>0.41126864167045074</v>
      </c>
      <c r="BS137" s="55">
        <v>0</v>
      </c>
      <c r="BT137" s="10">
        <f>$D$172*BO137</f>
        <v>0</v>
      </c>
      <c r="BU137" s="14">
        <f>BT137-BS137</f>
        <v>0</v>
      </c>
      <c r="BV137" s="1">
        <f>IF(BU137&gt;1, 1, 0)</f>
        <v>0</v>
      </c>
      <c r="BW137" s="71">
        <f>IF(N137&lt;=0,P137, IF(N137&lt;=1,Q137, IF(N137&lt;=2,R137, IF(N137&lt;=3,S137, IF(N137&lt;=4,T137, IF(N137&lt;=5, U137, V137))))))</f>
        <v>143.43</v>
      </c>
      <c r="BX137" s="41">
        <f>IF(N137&lt;=0,AD137, IF(N137&lt;=1,AE137, IF(N137&lt;=2,AF137, IF(N137&lt;=3,AG137, IF(N137&lt;=4,AH137, IF(N137&lt;=5, AI137, AJ137))))))</f>
        <v>143.65</v>
      </c>
      <c r="BY137" s="70">
        <f>IF(N137&gt;=0,W137, IF(N137&gt;=-1,X137, IF(N137&gt;=-2,Y137, IF(N137&gt;=-3,Z137, IF(N137&gt;=-4,AA137, IF(N137&gt;=-5, AB137, AC137))))))</f>
        <v>146.81</v>
      </c>
      <c r="BZ137" s="69">
        <f>IF(N137&gt;=0,AK137, IF(N137&gt;=-1,AL137, IF(N137&gt;=-2,AM137, IF(N137&gt;=-3,AN137, IF(N137&gt;=-4,AO137, IF(N137&gt;=-5, AP137, AQ137))))))</f>
        <v>147.66</v>
      </c>
      <c r="CA137" s="54">
        <f>IF(C137&gt;0, IF(BU137 &gt;0, BW137, BY137), IF(BU137&gt;0, BX137, BZ137))</f>
        <v>147.66</v>
      </c>
      <c r="CB137" s="1">
        <f>BU137/CA137</f>
        <v>0</v>
      </c>
      <c r="CC137" s="42" t="e">
        <f>BS137/BT137</f>
        <v>#DIV/0!</v>
      </c>
      <c r="CD137" s="55">
        <v>0</v>
      </c>
      <c r="CE137" s="55">
        <v>0</v>
      </c>
      <c r="CF137" s="55">
        <v>0</v>
      </c>
      <c r="CG137" s="6">
        <f>SUM(CD137:CF137)</f>
        <v>0</v>
      </c>
      <c r="CH137" s="10">
        <f>BP137*$D$171</f>
        <v>32.775515052994898</v>
      </c>
      <c r="CI137" s="1">
        <f>CH137-CG137</f>
        <v>32.775515052994898</v>
      </c>
      <c r="CJ137" s="82">
        <f>IF(CI137&gt;1, 1, 0)</f>
        <v>1</v>
      </c>
      <c r="CK137" s="71">
        <f>IF(N137&lt;=0,Q137, IF(N137&lt;=1,R137, IF(N137&lt;=2,S137, IF(N137&lt;=3,T137, IF(N137&lt;=4,U137,V137)))))</f>
        <v>143.72999999999999</v>
      </c>
      <c r="CL137" s="41">
        <f>IF(N137&lt;=0,AE137, IF(N137&lt;=1,AF137, IF(N137&lt;=2,AG137, IF(N137&lt;=3,AH137, IF(N137&lt;=4,AI137,AJ137)))))</f>
        <v>143.9</v>
      </c>
      <c r="CM137" s="70">
        <f>IF(N137&gt;=0,X137, IF(N137&gt;=-1,Y137, IF(N137&gt;=-2,Z137, IF(N137&gt;=-3,AA137, IF(N137&gt;=-4,AB137, AC137)))))</f>
        <v>146.31</v>
      </c>
      <c r="CN137" s="69">
        <f>IF(N137&gt;=0,AL137, IF(N137&gt;=-1,AM137, IF(N137&gt;=-2,AN137, IF(N137&gt;=-3,AO137, IF(N137&gt;=-4,AP137, AQ137)))))</f>
        <v>147.13999999999999</v>
      </c>
      <c r="CO137" s="54">
        <f>IF(C137&gt;0, IF(CI137 &gt;0, CK137, CM137), IF(CI137&gt;0, CL137, CN137))</f>
        <v>143.9</v>
      </c>
      <c r="CP137" s="1">
        <f>CI137/CO137</f>
        <v>0.22776591419732381</v>
      </c>
      <c r="CQ137" s="42">
        <f>CG137/CH137</f>
        <v>0</v>
      </c>
      <c r="CR137" s="11">
        <f>BS137+CG137+CT137</f>
        <v>145</v>
      </c>
      <c r="CS137" s="47">
        <f>BT137+CH137+CU137</f>
        <v>33.877198758751263</v>
      </c>
      <c r="CT137" s="55">
        <v>145</v>
      </c>
      <c r="CU137" s="10">
        <f>BQ137*$D$174</f>
        <v>1.1016837057563658</v>
      </c>
      <c r="CV137" s="30">
        <f>CU137-CT137</f>
        <v>-143.89831629424364</v>
      </c>
      <c r="CW137" s="82">
        <f>IF(CV137&gt;0, 1, 0)</f>
        <v>0</v>
      </c>
      <c r="CX137" s="71">
        <f>IF(N137&lt;=0,R137, IF(N137&lt;=1,S137, IF(N137&lt;=2,T137, IF(N137&lt;=3,U137, V137))))</f>
        <v>143.85</v>
      </c>
      <c r="CY137" s="41">
        <f>IF(N137&lt;=0,AF137, IF(N137&lt;=1,AG137, IF(N137&lt;=2,AH137, IF(N137&lt;=3,AI137, AJ137))))</f>
        <v>144.19</v>
      </c>
      <c r="CZ137" s="70">
        <f>IF(N137&gt;=0,Y137, IF(N137&gt;=-1,Z137, IF(N137&gt;=-2,AA137, IF(N137&gt;=-3,AB137,  AC137))))</f>
        <v>145.94</v>
      </c>
      <c r="DA137" s="69">
        <f>IF(N137&gt;=0,AM137, IF(N137&gt;=-1,AN137, IF(N137&gt;=-2,AO137, IF(N137&gt;=-3,AP137, AQ137))))</f>
        <v>146.97</v>
      </c>
      <c r="DB137" s="54">
        <f>IF(C137&gt;0, IF(CV137 &gt;0, CX137, CZ137), IF(CV137&gt;0, CY137, DA137))</f>
        <v>146.97</v>
      </c>
      <c r="DC137" s="43">
        <f>CV137/DB137</f>
        <v>-0.97909992715685956</v>
      </c>
      <c r="DD137" s="44">
        <v>0</v>
      </c>
      <c r="DE137" s="10">
        <f>BQ137*$DD$169</f>
        <v>0.66253590127221507</v>
      </c>
      <c r="DF137" s="30">
        <f>DE137-DD137</f>
        <v>0.66253590127221507</v>
      </c>
      <c r="DG137" s="34">
        <f>DF137*(DF137&lt;&gt;0)</f>
        <v>0.66253590127221507</v>
      </c>
      <c r="DH137" s="21">
        <f>DG137/$DG$166</f>
        <v>1.6844173052416088E-4</v>
      </c>
      <c r="DI137" s="79">
        <f>DH137 * $DF$166</f>
        <v>0.66253590127221507</v>
      </c>
      <c r="DJ137" s="81">
        <f>DB137</f>
        <v>146.97</v>
      </c>
      <c r="DK137" s="43">
        <f>DI137/DJ137</f>
        <v>4.5079669406832348E-3</v>
      </c>
      <c r="DL137" s="16">
        <f>O137</f>
        <v>0</v>
      </c>
      <c r="DM137" s="53">
        <f>CR137+CT137</f>
        <v>290</v>
      </c>
      <c r="DN137">
        <f>E137/$E$166</f>
        <v>1.3697121276895348E-2</v>
      </c>
      <c r="DO137">
        <f>MAX(0,K137)</f>
        <v>0.91573499633159905</v>
      </c>
      <c r="DP137">
        <f>DO137/$DO$166</f>
        <v>9.8288395141875231E-3</v>
      </c>
      <c r="DQ137">
        <f>DN137*DP137*BF137</f>
        <v>1.3462680683696765E-4</v>
      </c>
      <c r="DR137">
        <f>DQ137/$DQ$166</f>
        <v>3.6333361204336646E-2</v>
      </c>
      <c r="DS137" s="1">
        <f>$DS$168*DR137</f>
        <v>2956.5997964371059</v>
      </c>
      <c r="DT137" s="55">
        <v>1307</v>
      </c>
      <c r="DU137" s="1">
        <f>DS137-DT137</f>
        <v>1649.5997964371059</v>
      </c>
      <c r="DV137">
        <f>DT137/DS137</f>
        <v>0.44206185821125321</v>
      </c>
      <c r="DW137" s="86">
        <f>AR137</f>
        <v>145.19</v>
      </c>
    </row>
    <row r="138" spans="1:127" x14ac:dyDescent="0.2">
      <c r="A138" s="19" t="s">
        <v>85</v>
      </c>
      <c r="B138">
        <v>1</v>
      </c>
      <c r="C138">
        <v>1</v>
      </c>
      <c r="D138">
        <v>0.87295245705153801</v>
      </c>
      <c r="E138">
        <v>0.12704754294846099</v>
      </c>
      <c r="F138">
        <v>0.93802145411203797</v>
      </c>
      <c r="G138">
        <v>0.397409109903886</v>
      </c>
      <c r="H138">
        <v>0.62933556205599595</v>
      </c>
      <c r="I138">
        <v>0.50010367479907103</v>
      </c>
      <c r="J138">
        <v>0.52042253637040203</v>
      </c>
      <c r="K138">
        <v>0.74492131057246302</v>
      </c>
      <c r="L138">
        <v>-0.26323923914053399</v>
      </c>
      <c r="M138">
        <f>HARMEAN(D138,F138, I138)</f>
        <v>0.71238655249376537</v>
      </c>
      <c r="N138">
        <f>MAX(MIN(0.6*TAN(3*(1-M138) - 1.5), 5), -5)</f>
        <v>-0.44408295208219506</v>
      </c>
      <c r="O138" s="73">
        <v>0</v>
      </c>
      <c r="P138">
        <v>54.33</v>
      </c>
      <c r="Q138">
        <v>54.88</v>
      </c>
      <c r="R138">
        <v>55.16</v>
      </c>
      <c r="S138">
        <v>55.5</v>
      </c>
      <c r="T138">
        <v>55.89</v>
      </c>
      <c r="U138">
        <v>56.43</v>
      </c>
      <c r="V138">
        <v>57.01</v>
      </c>
      <c r="W138">
        <v>58.13</v>
      </c>
      <c r="X138">
        <v>57.74</v>
      </c>
      <c r="Y138">
        <v>57.52</v>
      </c>
      <c r="Z138">
        <v>56.79</v>
      </c>
      <c r="AA138">
        <v>56.16</v>
      </c>
      <c r="AB138">
        <v>55.74</v>
      </c>
      <c r="AC138">
        <v>55.36</v>
      </c>
      <c r="AD138">
        <v>55.01</v>
      </c>
      <c r="AE138">
        <v>55.2</v>
      </c>
      <c r="AF138">
        <v>55.33</v>
      </c>
      <c r="AG138">
        <v>55.72</v>
      </c>
      <c r="AH138">
        <v>56.04</v>
      </c>
      <c r="AI138">
        <v>56.67</v>
      </c>
      <c r="AJ138">
        <v>57.69</v>
      </c>
      <c r="AK138">
        <v>57.82</v>
      </c>
      <c r="AL138">
        <v>57.52</v>
      </c>
      <c r="AM138">
        <v>57.33</v>
      </c>
      <c r="AN138">
        <v>57.26</v>
      </c>
      <c r="AO138">
        <v>56.81</v>
      </c>
      <c r="AP138">
        <v>56.36</v>
      </c>
      <c r="AQ138">
        <v>56.07</v>
      </c>
      <c r="AR138">
        <v>56.26</v>
      </c>
      <c r="AS138" s="77">
        <f>0.5 * (D138-MAX($D$3:$D$165))/(MIN($D$3:$D$165)-MAX($D$3:$D$165)) + 0.75</f>
        <v>0.81352705410821635</v>
      </c>
      <c r="AT138" s="17">
        <f>AZ138^N138</f>
        <v>0.80215751863952478</v>
      </c>
      <c r="AU138" s="17">
        <f>(AT138+AV138)/2</f>
        <v>0.78344989180281011</v>
      </c>
      <c r="AV138" s="17">
        <f>BD138^N138</f>
        <v>0.76474226496609554</v>
      </c>
      <c r="AW138" s="17">
        <f>PERCENTILE($K$2:$K$165, 0.05)</f>
        <v>0.10209699944022725</v>
      </c>
      <c r="AX138" s="17">
        <f>PERCENTILE($K$2:$K$165, 0.95)</f>
        <v>0.97531004798855347</v>
      </c>
      <c r="AY138" s="17">
        <f>MIN(MAX(K138,AW138), AX138)</f>
        <v>0.74492131057246302</v>
      </c>
      <c r="AZ138" s="17">
        <f>AY138-$AY$166+1</f>
        <v>1.6428243111322358</v>
      </c>
      <c r="BA138" s="17">
        <f>PERCENTILE($L$2:$L$165, 0.02)</f>
        <v>-1.0926211824473815</v>
      </c>
      <c r="BB138" s="17">
        <f>PERCENTILE($L$2:$L$165, 0.98)</f>
        <v>1.870769289934499</v>
      </c>
      <c r="BC138" s="17">
        <f>MIN(MAX(L138,BA138), BB138)</f>
        <v>-0.26323923914053399</v>
      </c>
      <c r="BD138" s="17">
        <f>BC138-$BC$166 + 1</f>
        <v>1.8293819433068474</v>
      </c>
      <c r="BE138" s="1">
        <v>1</v>
      </c>
      <c r="BF138" s="15">
        <v>1</v>
      </c>
      <c r="BG138" s="15">
        <v>1</v>
      </c>
      <c r="BH138" s="16">
        <v>1</v>
      </c>
      <c r="BI138" s="12">
        <f>(AZ138^4)*AV138*BE138</f>
        <v>5.5703127193934989</v>
      </c>
      <c r="BJ138" s="12">
        <f>(BD138^4) *AT138*BF138</f>
        <v>8.9841544819567964</v>
      </c>
      <c r="BK138" s="12">
        <f>(BD138^4)*AU138*BG138*BH138</f>
        <v>8.7746292882306314</v>
      </c>
      <c r="BL138" s="12">
        <f>MIN(BI138, 0.05*BI$166)</f>
        <v>5.5703127193934989</v>
      </c>
      <c r="BM138" s="12">
        <f>MIN(BJ138, 0.05*BJ$166)</f>
        <v>8.9841544819567964</v>
      </c>
      <c r="BN138" s="12">
        <f>MIN(BK138, 0.05*BK$166)</f>
        <v>8.7746292882306314</v>
      </c>
      <c r="BO138" s="9">
        <f>BL138/$BL$166</f>
        <v>1.3627871069831996E-2</v>
      </c>
      <c r="BP138" s="9">
        <f>BM138/$BM$166</f>
        <v>1.8149158192084251E-3</v>
      </c>
      <c r="BQ138" s="45">
        <f>BN138/$BN$166</f>
        <v>1.2979719647249882E-3</v>
      </c>
      <c r="BR138" s="85">
        <f>N138</f>
        <v>-0.44408295208219506</v>
      </c>
      <c r="BS138" s="55">
        <v>2138</v>
      </c>
      <c r="BT138" s="10">
        <f>$D$172*BO138</f>
        <v>1248.5948688818191</v>
      </c>
      <c r="BU138" s="14">
        <f>BT138-BS138</f>
        <v>-889.40513111818086</v>
      </c>
      <c r="BV138" s="1">
        <f>IF(BU138&gt;1, 1, 0)</f>
        <v>0</v>
      </c>
      <c r="BW138" s="71">
        <f>IF(N138&lt;=0,P138, IF(N138&lt;=1,Q138, IF(N138&lt;=2,R138, IF(N138&lt;=3,S138, IF(N138&lt;=4,T138, IF(N138&lt;=5, U138, V138))))))</f>
        <v>54.33</v>
      </c>
      <c r="BX138" s="41">
        <f>IF(N138&lt;=0,AD138, IF(N138&lt;=1,AE138, IF(N138&lt;=2,AF138, IF(N138&lt;=3,AG138, IF(N138&lt;=4,AH138, IF(N138&lt;=5, AI138, AJ138))))))</f>
        <v>55.01</v>
      </c>
      <c r="BY138" s="70">
        <f>IF(N138&gt;=0,W138, IF(N138&gt;=-1,X138, IF(N138&gt;=-2,Y138, IF(N138&gt;=-3,Z138, IF(N138&gt;=-4,AA138, IF(N138&gt;=-5, AB138, AC138))))))</f>
        <v>57.74</v>
      </c>
      <c r="BZ138" s="69">
        <f>IF(N138&gt;=0,AK138, IF(N138&gt;=-1,AL138, IF(N138&gt;=-2,AM138, IF(N138&gt;=-3,AN138, IF(N138&gt;=-4,AO138, IF(N138&gt;=-5, AP138, AQ138))))))</f>
        <v>57.52</v>
      </c>
      <c r="CA138" s="54">
        <f>IF(C138&gt;0, IF(BU138 &gt;0, BW138, BY138), IF(BU138&gt;0, BX138, BZ138))</f>
        <v>57.74</v>
      </c>
      <c r="CB138" s="1">
        <f>BU138/CA138</f>
        <v>-15.403621945240403</v>
      </c>
      <c r="CC138" s="42">
        <f>BS138/BT138</f>
        <v>1.7123248327255172</v>
      </c>
      <c r="CD138" s="55">
        <v>0</v>
      </c>
      <c r="CE138" s="55">
        <v>0</v>
      </c>
      <c r="CF138" s="55">
        <v>0</v>
      </c>
      <c r="CG138" s="6">
        <f>SUM(CD138:CF138)</f>
        <v>0</v>
      </c>
      <c r="CH138" s="10">
        <f>BP138*$D$171</f>
        <v>230.5117031926813</v>
      </c>
      <c r="CI138" s="1">
        <f>CH138-CG138</f>
        <v>230.5117031926813</v>
      </c>
      <c r="CJ138" s="82">
        <f>IF(CI138&gt;1, 1, 0)</f>
        <v>1</v>
      </c>
      <c r="CK138" s="71">
        <f>IF(N138&lt;=0,Q138, IF(N138&lt;=1,R138, IF(N138&lt;=2,S138, IF(N138&lt;=3,T138, IF(N138&lt;=4,U138,V138)))))</f>
        <v>54.88</v>
      </c>
      <c r="CL138" s="41">
        <f>IF(N138&lt;=0,AE138, IF(N138&lt;=1,AF138, IF(N138&lt;=2,AG138, IF(N138&lt;=3,AH138, IF(N138&lt;=4,AI138,AJ138)))))</f>
        <v>55.2</v>
      </c>
      <c r="CM138" s="70">
        <f>IF(N138&gt;=0,X138, IF(N138&gt;=-1,Y138, IF(N138&gt;=-2,Z138, IF(N138&gt;=-3,AA138, IF(N138&gt;=-4,AB138, AC138)))))</f>
        <v>57.52</v>
      </c>
      <c r="CN138" s="69">
        <f>IF(N138&gt;=0,AL138, IF(N138&gt;=-1,AM138, IF(N138&gt;=-2,AN138, IF(N138&gt;=-3,AO138, IF(N138&gt;=-4,AP138, AQ138)))))</f>
        <v>57.33</v>
      </c>
      <c r="CO138" s="54">
        <f>IF(C138&gt;0, IF(CI138 &gt;0, CK138, CM138), IF(CI138&gt;0, CL138, CN138))</f>
        <v>54.88</v>
      </c>
      <c r="CP138" s="1">
        <f>CI138/CO138</f>
        <v>4.2002861368928803</v>
      </c>
      <c r="CQ138" s="42">
        <f>CG138/CH138</f>
        <v>0</v>
      </c>
      <c r="CR138" s="11">
        <f>BS138+CG138+CT138</f>
        <v>2138</v>
      </c>
      <c r="CS138" s="47">
        <f>BT138+CH138+CU138</f>
        <v>1487.5958850233542</v>
      </c>
      <c r="CT138" s="55">
        <v>0</v>
      </c>
      <c r="CU138" s="10">
        <f>BQ138*$D$174</f>
        <v>8.48931294885376</v>
      </c>
      <c r="CV138" s="30">
        <f>CU138-CT138</f>
        <v>8.48931294885376</v>
      </c>
      <c r="CW138" s="82">
        <f>IF(CV138&gt;0, 1, 0)</f>
        <v>1</v>
      </c>
      <c r="CX138" s="71">
        <f>IF(N138&lt;=0,R138, IF(N138&lt;=1,S138, IF(N138&lt;=2,T138, IF(N138&lt;=3,U138, V138))))</f>
        <v>55.16</v>
      </c>
      <c r="CY138" s="41">
        <f>IF(N138&lt;=0,AF138, IF(N138&lt;=1,AG138, IF(N138&lt;=2,AH138, IF(N138&lt;=3,AI138, AJ138))))</f>
        <v>55.33</v>
      </c>
      <c r="CZ138" s="70">
        <f>IF(N138&gt;=0,Y138, IF(N138&gt;=-1,Z138, IF(N138&gt;=-2,AA138, IF(N138&gt;=-3,AB138,  AC138))))</f>
        <v>56.79</v>
      </c>
      <c r="DA138" s="69">
        <f>IF(N138&gt;=0,AM138, IF(N138&gt;=-1,AN138, IF(N138&gt;=-2,AO138, IF(N138&gt;=-3,AP138, AQ138))))</f>
        <v>57.26</v>
      </c>
      <c r="DB138" s="54">
        <f>IF(C138&gt;0, IF(CV138 &gt;0, CX138, CZ138), IF(CV138&gt;0, CY138, DA138))</f>
        <v>55.16</v>
      </c>
      <c r="DC138" s="43">
        <f>CV138/DB138</f>
        <v>0.15390342546870486</v>
      </c>
      <c r="DD138" s="44">
        <v>0</v>
      </c>
      <c r="DE138" s="10">
        <f>BQ138*$DD$169</f>
        <v>5.10534428017995</v>
      </c>
      <c r="DF138" s="30">
        <f>DE138-DD138</f>
        <v>5.10534428017995</v>
      </c>
      <c r="DG138" s="34">
        <f>DF138*(DF138&lt;&gt;0)</f>
        <v>5.10534428017995</v>
      </c>
      <c r="DH138" s="21">
        <f>DG138/$DG$166</f>
        <v>1.2979719647249874E-3</v>
      </c>
      <c r="DI138" s="79">
        <f>DH138 * $DF$166</f>
        <v>5.10534428017995</v>
      </c>
      <c r="DJ138" s="81">
        <f>DB138</f>
        <v>55.16</v>
      </c>
      <c r="DK138" s="43">
        <f>DI138/DJ138</f>
        <v>9.2555189996010701E-2</v>
      </c>
      <c r="DL138" s="16">
        <f>O138</f>
        <v>0</v>
      </c>
      <c r="DM138" s="53">
        <f>CR138+CT138</f>
        <v>2138</v>
      </c>
      <c r="DN138">
        <f>E138/$E$166</f>
        <v>2.3556974397256308E-3</v>
      </c>
      <c r="DO138">
        <f>MAX(0,K138)</f>
        <v>0.74492131057246302</v>
      </c>
      <c r="DP138">
        <f>DO138/$DO$166</f>
        <v>7.9954485103719865E-3</v>
      </c>
      <c r="DQ138">
        <f>DN138*DP138*BF138</f>
        <v>1.8834857585341397E-5</v>
      </c>
      <c r="DR138">
        <f>DQ138/$DQ$166</f>
        <v>5.0831903389729318E-3</v>
      </c>
      <c r="DS138" s="1">
        <f>$DS$168*DR138</f>
        <v>413.64077044610502</v>
      </c>
      <c r="DT138" s="55">
        <v>844</v>
      </c>
      <c r="DU138" s="1">
        <f>DS138-DT138</f>
        <v>-430.35922955389498</v>
      </c>
      <c r="DV138">
        <f>DT138/DS138</f>
        <v>2.0404178221836289</v>
      </c>
      <c r="DW138" s="86">
        <f>AR138</f>
        <v>56.26</v>
      </c>
    </row>
    <row r="139" spans="1:127" x14ac:dyDescent="0.2">
      <c r="A139" s="19" t="s">
        <v>211</v>
      </c>
      <c r="B139">
        <v>1</v>
      </c>
      <c r="C139">
        <v>1</v>
      </c>
      <c r="D139">
        <v>0.65641230523371896</v>
      </c>
      <c r="E139">
        <v>0.34358769476627998</v>
      </c>
      <c r="F139">
        <v>0.85895907826777895</v>
      </c>
      <c r="G139">
        <v>0.82824905975762597</v>
      </c>
      <c r="H139">
        <v>0.613873798579189</v>
      </c>
      <c r="I139">
        <v>0.71305006590214604</v>
      </c>
      <c r="J139">
        <v>0.66675035842869701</v>
      </c>
      <c r="K139">
        <v>0.70362371294955295</v>
      </c>
      <c r="L139">
        <v>1.12569194958862</v>
      </c>
      <c r="M139">
        <f>HARMEAN(D139,F139, I139)</f>
        <v>0.73348581844390037</v>
      </c>
      <c r="N139">
        <f>MAX(MIN(0.6*TAN(3*(1-M139) - 1.5), 5), -5)</f>
        <v>-0.50584240729877405</v>
      </c>
      <c r="O139" s="73">
        <v>0</v>
      </c>
      <c r="P139">
        <v>224.75</v>
      </c>
      <c r="Q139">
        <v>225.01</v>
      </c>
      <c r="R139">
        <v>225.29</v>
      </c>
      <c r="S139">
        <v>226.06</v>
      </c>
      <c r="T139">
        <v>227.45</v>
      </c>
      <c r="U139">
        <v>228.3</v>
      </c>
      <c r="V139">
        <v>229.37</v>
      </c>
      <c r="W139">
        <v>232.22</v>
      </c>
      <c r="X139">
        <v>231.7</v>
      </c>
      <c r="Y139">
        <v>230.93</v>
      </c>
      <c r="Z139">
        <v>230.15</v>
      </c>
      <c r="AA139">
        <v>229.77</v>
      </c>
      <c r="AB139">
        <v>229.2</v>
      </c>
      <c r="AC139">
        <v>227.58</v>
      </c>
      <c r="AD139">
        <v>224.16</v>
      </c>
      <c r="AE139">
        <v>224.77</v>
      </c>
      <c r="AF139">
        <v>225.81</v>
      </c>
      <c r="AG139">
        <v>227.3</v>
      </c>
      <c r="AH139">
        <v>227.75</v>
      </c>
      <c r="AI139">
        <v>228.98</v>
      </c>
      <c r="AJ139">
        <v>231.62</v>
      </c>
      <c r="AK139">
        <v>233.5</v>
      </c>
      <c r="AL139">
        <v>232.92</v>
      </c>
      <c r="AM139">
        <v>231.71</v>
      </c>
      <c r="AN139">
        <v>231</v>
      </c>
      <c r="AO139">
        <v>229.67</v>
      </c>
      <c r="AP139">
        <v>229.16</v>
      </c>
      <c r="AQ139">
        <v>227.9</v>
      </c>
      <c r="AR139">
        <v>228.56</v>
      </c>
      <c r="AS139" s="77">
        <f>0.5 * (D139-MAX($D$3:$D$165))/(MIN($D$3:$D$165)-MAX($D$3:$D$165)) + 0.75</f>
        <v>0.92214428857715447</v>
      </c>
      <c r="AT139" s="17">
        <f>AZ139^N139</f>
        <v>0.78802125992021821</v>
      </c>
      <c r="AU139" s="17">
        <f>(AT139+AV139)/2</f>
        <v>0.67082592602961189</v>
      </c>
      <c r="AV139" s="17">
        <f>BD139^N139</f>
        <v>0.55363059213900556</v>
      </c>
      <c r="AW139" s="17">
        <f>PERCENTILE($K$2:$K$165, 0.05)</f>
        <v>0.10209699944022725</v>
      </c>
      <c r="AX139" s="17">
        <f>PERCENTILE($K$2:$K$165, 0.95)</f>
        <v>0.97531004798855347</v>
      </c>
      <c r="AY139" s="17">
        <f>MIN(MAX(K139,AW139), AX139)</f>
        <v>0.70362371294955295</v>
      </c>
      <c r="AZ139" s="17">
        <f>AY139-$AY$166+1</f>
        <v>1.6015267135093256</v>
      </c>
      <c r="BA139" s="17">
        <f>PERCENTILE($L$2:$L$165, 0.02)</f>
        <v>-1.0926211824473815</v>
      </c>
      <c r="BB139" s="17">
        <f>PERCENTILE($L$2:$L$165, 0.98)</f>
        <v>1.870769289934499</v>
      </c>
      <c r="BC139" s="17">
        <f>MIN(MAX(L139,BA139), BB139)</f>
        <v>1.12569194958862</v>
      </c>
      <c r="BD139" s="17">
        <f>BC139-$BC$166 + 1</f>
        <v>3.2183131320360014</v>
      </c>
      <c r="BE139" s="1">
        <v>1</v>
      </c>
      <c r="BF139" s="15">
        <v>1</v>
      </c>
      <c r="BG139" s="15">
        <v>1</v>
      </c>
      <c r="BH139" s="16">
        <v>1</v>
      </c>
      <c r="BI139" s="12">
        <f>(AZ139^4)*AV139*BE139</f>
        <v>3.642141617515827</v>
      </c>
      <c r="BJ139" s="12">
        <f>(BD139^4) *AT139*BF139</f>
        <v>84.53783546242056</v>
      </c>
      <c r="BK139" s="12">
        <f>(BD139^4)*AU139*BG139*BH139</f>
        <v>71.965281449841527</v>
      </c>
      <c r="BL139" s="12">
        <f>MIN(BI139, 0.05*BI$166)</f>
        <v>3.642141617515827</v>
      </c>
      <c r="BM139" s="12">
        <f>MIN(BJ139, 0.05*BJ$166)</f>
        <v>84.53783546242056</v>
      </c>
      <c r="BN139" s="12">
        <f>MIN(BK139, 0.05*BK$166)</f>
        <v>71.965281449841527</v>
      </c>
      <c r="BO139" s="9">
        <f>BL139/$BL$166</f>
        <v>8.9105655071694649E-3</v>
      </c>
      <c r="BP139" s="9">
        <f>BM139/$BM$166</f>
        <v>1.7077740060071674E-2</v>
      </c>
      <c r="BQ139" s="45">
        <f>BN139/$BN$166</f>
        <v>1.0645340639145462E-2</v>
      </c>
      <c r="BR139" s="85">
        <f>N139</f>
        <v>-0.50584240729877405</v>
      </c>
      <c r="BS139" s="55">
        <v>2057</v>
      </c>
      <c r="BT139" s="10">
        <f>$D$172*BO139</f>
        <v>816.39210659367325</v>
      </c>
      <c r="BU139" s="14">
        <f>BT139-BS139</f>
        <v>-1240.6078934063266</v>
      </c>
      <c r="BV139" s="1">
        <f>IF(BU139&gt;1, 1, 0)</f>
        <v>0</v>
      </c>
      <c r="BW139" s="71">
        <f>IF(N139&lt;=0,P139, IF(N139&lt;=1,Q139, IF(N139&lt;=2,R139, IF(N139&lt;=3,S139, IF(N139&lt;=4,T139, IF(N139&lt;=5, U139, V139))))))</f>
        <v>224.75</v>
      </c>
      <c r="BX139" s="41">
        <f>IF(N139&lt;=0,AD139, IF(N139&lt;=1,AE139, IF(N139&lt;=2,AF139, IF(N139&lt;=3,AG139, IF(N139&lt;=4,AH139, IF(N139&lt;=5, AI139, AJ139))))))</f>
        <v>224.16</v>
      </c>
      <c r="BY139" s="70">
        <f>IF(N139&gt;=0,W139, IF(N139&gt;=-1,X139, IF(N139&gt;=-2,Y139, IF(N139&gt;=-3,Z139, IF(N139&gt;=-4,AA139, IF(N139&gt;=-5, AB139, AC139))))))</f>
        <v>231.7</v>
      </c>
      <c r="BZ139" s="69">
        <f>IF(N139&gt;=0,AK139, IF(N139&gt;=-1,AL139, IF(N139&gt;=-2,AM139, IF(N139&gt;=-3,AN139, IF(N139&gt;=-4,AO139, IF(N139&gt;=-5, AP139, AQ139))))))</f>
        <v>232.92</v>
      </c>
      <c r="CA139" s="54">
        <f>IF(C139&gt;0, IF(BU139 &gt;0, BW139, BY139), IF(BU139&gt;0, BX139, BZ139))</f>
        <v>231.7</v>
      </c>
      <c r="CB139" s="1">
        <f>BU139/CA139</f>
        <v>-5.3543715727506545</v>
      </c>
      <c r="CC139" s="42">
        <f>BS139/BT139</f>
        <v>2.5196225972623103</v>
      </c>
      <c r="CD139" s="55">
        <v>0</v>
      </c>
      <c r="CE139" s="55">
        <v>1828</v>
      </c>
      <c r="CF139" s="55">
        <v>0</v>
      </c>
      <c r="CG139" s="6">
        <f>SUM(CD139:CF139)</f>
        <v>1828</v>
      </c>
      <c r="CH139" s="10">
        <f>BP139*$D$171</f>
        <v>2169.0366606898383</v>
      </c>
      <c r="CI139" s="1">
        <f>CH139-CG139</f>
        <v>341.0366606898383</v>
      </c>
      <c r="CJ139" s="82">
        <f>IF(CI139&gt;1, 1, 0)</f>
        <v>1</v>
      </c>
      <c r="CK139" s="71">
        <f>IF(N139&lt;=0,Q139, IF(N139&lt;=1,R139, IF(N139&lt;=2,S139, IF(N139&lt;=3,T139, IF(N139&lt;=4,U139,V139)))))</f>
        <v>225.01</v>
      </c>
      <c r="CL139" s="41">
        <f>IF(N139&lt;=0,AE139, IF(N139&lt;=1,AF139, IF(N139&lt;=2,AG139, IF(N139&lt;=3,AH139, IF(N139&lt;=4,AI139,AJ139)))))</f>
        <v>224.77</v>
      </c>
      <c r="CM139" s="70">
        <f>IF(N139&gt;=0,X139, IF(N139&gt;=-1,Y139, IF(N139&gt;=-2,Z139, IF(N139&gt;=-3,AA139, IF(N139&gt;=-4,AB139, AC139)))))</f>
        <v>230.93</v>
      </c>
      <c r="CN139" s="69">
        <f>IF(N139&gt;=0,AL139, IF(N139&gt;=-1,AM139, IF(N139&gt;=-2,AN139, IF(N139&gt;=-3,AO139, IF(N139&gt;=-4,AP139, AQ139)))))</f>
        <v>231.71</v>
      </c>
      <c r="CO139" s="54">
        <f>IF(C139&gt;0, IF(CI139 &gt;0, CK139, CM139), IF(CI139&gt;0, CL139, CN139))</f>
        <v>225.01</v>
      </c>
      <c r="CP139" s="1">
        <f>CI139/CO139</f>
        <v>1.5156511296824067</v>
      </c>
      <c r="CQ139" s="42">
        <f>CG139/CH139</f>
        <v>0.84277044880312202</v>
      </c>
      <c r="CR139" s="11">
        <f>BS139+CG139+CT139</f>
        <v>3885</v>
      </c>
      <c r="CS139" s="47">
        <f>BT139+CH139+CU139</f>
        <v>3055.0540215947667</v>
      </c>
      <c r="CT139" s="55">
        <v>0</v>
      </c>
      <c r="CU139" s="10">
        <f>BQ139*$D$174</f>
        <v>69.625254311255091</v>
      </c>
      <c r="CV139" s="30">
        <f>CU139-CT139</f>
        <v>69.625254311255091</v>
      </c>
      <c r="CW139" s="82">
        <f>IF(CV139&gt;0, 1, 0)</f>
        <v>1</v>
      </c>
      <c r="CX139" s="71">
        <f>IF(N139&lt;=0,R139, IF(N139&lt;=1,S139, IF(N139&lt;=2,T139, IF(N139&lt;=3,U139, V139))))</f>
        <v>225.29</v>
      </c>
      <c r="CY139" s="41">
        <f>IF(N139&lt;=0,AF139, IF(N139&lt;=1,AG139, IF(N139&lt;=2,AH139, IF(N139&lt;=3,AI139, AJ139))))</f>
        <v>225.81</v>
      </c>
      <c r="CZ139" s="70">
        <f>IF(N139&gt;=0,Y139, IF(N139&gt;=-1,Z139, IF(N139&gt;=-2,AA139, IF(N139&gt;=-3,AB139,  AC139))))</f>
        <v>230.15</v>
      </c>
      <c r="DA139" s="69">
        <f>IF(N139&gt;=0,AM139, IF(N139&gt;=-1,AN139, IF(N139&gt;=-2,AO139, IF(N139&gt;=-3,AP139, AQ139))))</f>
        <v>231</v>
      </c>
      <c r="DB139" s="54">
        <f>IF(C139&gt;0, IF(CV139 &gt;0, CX139, CZ139), IF(CV139&gt;0, CY139, DA139))</f>
        <v>225.29</v>
      </c>
      <c r="DC139" s="43">
        <f>CV139/DB139</f>
        <v>0.3090472471536912</v>
      </c>
      <c r="DD139" s="44">
        <v>0</v>
      </c>
      <c r="DE139" s="10">
        <f>BQ139*$DD$169</f>
        <v>41.871573824126187</v>
      </c>
      <c r="DF139" s="30">
        <f>DE139-DD139</f>
        <v>41.871573824126187</v>
      </c>
      <c r="DG139" s="34">
        <f>DF139*(DF139&lt;&gt;0)</f>
        <v>41.871573824126187</v>
      </c>
      <c r="DH139" s="21">
        <f>DG139/$DG$166</f>
        <v>1.0645340639145455E-2</v>
      </c>
      <c r="DI139" s="79">
        <f>DH139 * $DF$166</f>
        <v>41.871573824126187</v>
      </c>
      <c r="DJ139" s="81">
        <f>DB139</f>
        <v>225.29</v>
      </c>
      <c r="DK139" s="43">
        <f>DI139/DJ139</f>
        <v>0.18585633549703134</v>
      </c>
      <c r="DL139" s="16">
        <f>O139</f>
        <v>0</v>
      </c>
      <c r="DM139" s="53">
        <f>CR139+CT139</f>
        <v>3885</v>
      </c>
      <c r="DN139">
        <f>E139/$E$166</f>
        <v>6.3707540822768973E-3</v>
      </c>
      <c r="DO139">
        <f>MAX(0,K139)</f>
        <v>0.70362371294955295</v>
      </c>
      <c r="DP139">
        <f>DO139/$DO$166</f>
        <v>7.5521898591430553E-3</v>
      </c>
      <c r="DQ139">
        <f>DN139*DP139*BF139</f>
        <v>4.8113144375265803E-5</v>
      </c>
      <c r="DR139">
        <f>DQ139/$DQ$166</f>
        <v>1.298487496164033E-2</v>
      </c>
      <c r="DS139" s="1">
        <f>$DS$168*DR139</f>
        <v>1056.6343821711937</v>
      </c>
      <c r="DT139" s="55">
        <v>914</v>
      </c>
      <c r="DU139" s="1">
        <f>DS139-DT139</f>
        <v>142.63438217119369</v>
      </c>
      <c r="DV139">
        <f>DT139/DS139</f>
        <v>0.86501065592991055</v>
      </c>
      <c r="DW139" s="86">
        <f>AR139</f>
        <v>228.56</v>
      </c>
    </row>
    <row r="140" spans="1:127" x14ac:dyDescent="0.2">
      <c r="A140" s="19" t="s">
        <v>187</v>
      </c>
      <c r="B140">
        <v>1</v>
      </c>
      <c r="C140">
        <v>1</v>
      </c>
      <c r="D140">
        <v>0.89972033559728304</v>
      </c>
      <c r="E140">
        <v>0.100279664402716</v>
      </c>
      <c r="F140">
        <v>0.99205403257846603</v>
      </c>
      <c r="G140">
        <v>5.5996656916005E-2</v>
      </c>
      <c r="H140">
        <v>0.783535311324697</v>
      </c>
      <c r="I140">
        <v>0.209464455241991</v>
      </c>
      <c r="J140">
        <v>0.349620292435249</v>
      </c>
      <c r="K140">
        <v>1.0308857062404799</v>
      </c>
      <c r="L140">
        <v>0.182056430492509</v>
      </c>
      <c r="M140">
        <f>HARMEAN(D140,F140, I140)</f>
        <v>0.43518968277419523</v>
      </c>
      <c r="N140">
        <f>MAX(MIN(0.6*TAN(3*(1-M140) - 1.5), 5), -5)</f>
        <v>0.11815117529216593</v>
      </c>
      <c r="O140" s="73">
        <v>-1</v>
      </c>
      <c r="P140">
        <v>183.06</v>
      </c>
      <c r="Q140">
        <v>184.62</v>
      </c>
      <c r="R140">
        <v>185.96</v>
      </c>
      <c r="S140">
        <v>186.48</v>
      </c>
      <c r="T140">
        <v>189.85</v>
      </c>
      <c r="U140">
        <v>191.08</v>
      </c>
      <c r="V140">
        <v>191.85</v>
      </c>
      <c r="W140">
        <v>200.1</v>
      </c>
      <c r="X140">
        <v>198.99</v>
      </c>
      <c r="Y140">
        <v>196.62</v>
      </c>
      <c r="Z140">
        <v>193.81</v>
      </c>
      <c r="AA140">
        <v>192.15</v>
      </c>
      <c r="AB140">
        <v>191.5</v>
      </c>
      <c r="AC140">
        <v>188.09</v>
      </c>
      <c r="AD140">
        <v>180.55</v>
      </c>
      <c r="AE140">
        <v>182.68</v>
      </c>
      <c r="AF140">
        <v>183.86</v>
      </c>
      <c r="AG140">
        <v>185.76</v>
      </c>
      <c r="AH140">
        <v>187.89</v>
      </c>
      <c r="AI140">
        <v>189.88</v>
      </c>
      <c r="AJ140">
        <v>194.32</v>
      </c>
      <c r="AK140">
        <v>196.7</v>
      </c>
      <c r="AL140">
        <v>194.9</v>
      </c>
      <c r="AM140">
        <v>194.13</v>
      </c>
      <c r="AN140">
        <v>192.07</v>
      </c>
      <c r="AO140">
        <v>190.89</v>
      </c>
      <c r="AP140">
        <v>188.56</v>
      </c>
      <c r="AQ140">
        <v>186.2</v>
      </c>
      <c r="AR140">
        <v>189.98</v>
      </c>
      <c r="AS140" s="77">
        <f>0.5 * (D140-MAX($D$3:$D$165))/(MIN($D$3:$D$165)-MAX($D$3:$D$165)) + 0.75</f>
        <v>0.80010020040080154</v>
      </c>
      <c r="AT140" s="17">
        <f>AZ140^N140</f>
        <v>1.076977164779175</v>
      </c>
      <c r="AU140" s="17">
        <f>(AT140+AV140)/2</f>
        <v>1.0894745068906475</v>
      </c>
      <c r="AV140" s="17">
        <f>BD140^N140</f>
        <v>1.10197184900212</v>
      </c>
      <c r="AW140" s="17">
        <f>PERCENTILE($K$2:$K$165, 0.05)</f>
        <v>0.10209699944022725</v>
      </c>
      <c r="AX140" s="17">
        <f>PERCENTILE($K$2:$K$165, 0.95)</f>
        <v>0.97531004798855347</v>
      </c>
      <c r="AY140" s="17">
        <f>MIN(MAX(K140,AW140), AX140)</f>
        <v>0.97531004798855347</v>
      </c>
      <c r="AZ140" s="17">
        <f>AY140-$AY$166+1</f>
        <v>1.8732130485483263</v>
      </c>
      <c r="BA140" s="17">
        <f>PERCENTILE($L$2:$L$165, 0.02)</f>
        <v>-1.0926211824473815</v>
      </c>
      <c r="BB140" s="17">
        <f>PERCENTILE($L$2:$L$165, 0.98)</f>
        <v>1.870769289934499</v>
      </c>
      <c r="BC140" s="17">
        <f>MIN(MAX(L140,BA140), BB140)</f>
        <v>0.182056430492509</v>
      </c>
      <c r="BD140" s="17">
        <f>BC140-$BC$166 + 1</f>
        <v>2.2746776129398905</v>
      </c>
      <c r="BE140" s="1">
        <v>0</v>
      </c>
      <c r="BF140" s="49">
        <v>1</v>
      </c>
      <c r="BG140" s="15">
        <v>1</v>
      </c>
      <c r="BH140" s="16">
        <v>1</v>
      </c>
      <c r="BI140" s="12">
        <f>(AZ140^4)*AV140*BE140</f>
        <v>0</v>
      </c>
      <c r="BJ140" s="12">
        <f>(BD140^4) *AT140*BF140</f>
        <v>28.832739520246758</v>
      </c>
      <c r="BK140" s="12">
        <f>(BD140^4)*AU140*BG140*BH140</f>
        <v>29.167317282505422</v>
      </c>
      <c r="BL140" s="12">
        <f>MIN(BI140, 0.05*BI$166)</f>
        <v>0</v>
      </c>
      <c r="BM140" s="12">
        <f>MIN(BJ140, 0.05*BJ$166)</f>
        <v>28.832739520246758</v>
      </c>
      <c r="BN140" s="12">
        <f>MIN(BK140, 0.05*BK$166)</f>
        <v>29.167317282505422</v>
      </c>
      <c r="BO140" s="9">
        <f>BL140/$BL$166</f>
        <v>0</v>
      </c>
      <c r="BP140" s="9">
        <f>BM140/$BM$166</f>
        <v>5.8245876305339584E-3</v>
      </c>
      <c r="BQ140" s="45">
        <f>BN140/$BN$166</f>
        <v>4.3145253064662123E-3</v>
      </c>
      <c r="BR140" s="85">
        <f>N140</f>
        <v>0.11815117529216593</v>
      </c>
      <c r="BS140" s="55">
        <v>0</v>
      </c>
      <c r="BT140" s="10">
        <f>$D$172*BO140</f>
        <v>0</v>
      </c>
      <c r="BU140" s="14">
        <f>BT140-BS140</f>
        <v>0</v>
      </c>
      <c r="BV140" s="1">
        <f>IF(BU140&gt;1, 1, 0)</f>
        <v>0</v>
      </c>
      <c r="BW140" s="71">
        <f>IF(N140&lt;=0,P140, IF(N140&lt;=1,Q140, IF(N140&lt;=2,R140, IF(N140&lt;=3,S140, IF(N140&lt;=4,T140, IF(N140&lt;=5, U140, V140))))))</f>
        <v>184.62</v>
      </c>
      <c r="BX140" s="41">
        <f>IF(N140&lt;=0,AD140, IF(N140&lt;=1,AE140, IF(N140&lt;=2,AF140, IF(N140&lt;=3,AG140, IF(N140&lt;=4,AH140, IF(N140&lt;=5, AI140, AJ140))))))</f>
        <v>182.68</v>
      </c>
      <c r="BY140" s="70">
        <f>IF(N140&gt;=0,W140, IF(N140&gt;=-1,X140, IF(N140&gt;=-2,Y140, IF(N140&gt;=-3,Z140, IF(N140&gt;=-4,AA140, IF(N140&gt;=-5, AB140, AC140))))))</f>
        <v>200.1</v>
      </c>
      <c r="BZ140" s="69">
        <f>IF(N140&gt;=0,AK140, IF(N140&gt;=-1,AL140, IF(N140&gt;=-2,AM140, IF(N140&gt;=-3,AN140, IF(N140&gt;=-4,AO140, IF(N140&gt;=-5, AP140, AQ140))))))</f>
        <v>196.7</v>
      </c>
      <c r="CA140" s="54">
        <f>IF(C140&gt;0, IF(BU140 &gt;0, BW140, BY140), IF(BU140&gt;0, BX140, BZ140))</f>
        <v>200.1</v>
      </c>
      <c r="CB140" s="1">
        <f>BU140/CA140</f>
        <v>0</v>
      </c>
      <c r="CC140" s="42" t="e">
        <f>BS140/BT140</f>
        <v>#DIV/0!</v>
      </c>
      <c r="CD140" s="55">
        <v>0</v>
      </c>
      <c r="CE140" s="55">
        <v>4370</v>
      </c>
      <c r="CF140" s="55">
        <v>0</v>
      </c>
      <c r="CG140" s="6">
        <f>SUM(CD140:CF140)</f>
        <v>4370</v>
      </c>
      <c r="CH140" s="10">
        <f>BP140*$D$171</f>
        <v>739.77845192566372</v>
      </c>
      <c r="CI140" s="1">
        <f>CH140-CG140</f>
        <v>-3630.2215480743362</v>
      </c>
      <c r="CJ140" s="82">
        <f>IF(CI140&gt;1, 1, 0)</f>
        <v>0</v>
      </c>
      <c r="CK140" s="71">
        <f>IF(N140&lt;=0,Q140, IF(N140&lt;=1,R140, IF(N140&lt;=2,S140, IF(N140&lt;=3,T140, IF(N140&lt;=4,U140,V140)))))</f>
        <v>185.96</v>
      </c>
      <c r="CL140" s="41">
        <f>IF(N140&lt;=0,AE140, IF(N140&lt;=1,AF140, IF(N140&lt;=2,AG140, IF(N140&lt;=3,AH140, IF(N140&lt;=4,AI140,AJ140)))))</f>
        <v>183.86</v>
      </c>
      <c r="CM140" s="70">
        <f>IF(N140&gt;=0,X140, IF(N140&gt;=-1,Y140, IF(N140&gt;=-2,Z140, IF(N140&gt;=-3,AA140, IF(N140&gt;=-4,AB140, AC140)))))</f>
        <v>198.99</v>
      </c>
      <c r="CN140" s="69">
        <f>IF(N140&gt;=0,AL140, IF(N140&gt;=-1,AM140, IF(N140&gt;=-2,AN140, IF(N140&gt;=-3,AO140, IF(N140&gt;=-4,AP140, AQ140)))))</f>
        <v>194.9</v>
      </c>
      <c r="CO140" s="54">
        <f>IF(C140&gt;0, IF(CI140 &gt;0, CK140, CM140), IF(CI140&gt;0, CL140, CN140))</f>
        <v>198.99</v>
      </c>
      <c r="CP140" s="1">
        <f>CI140/CO140</f>
        <v>-18.243236082588755</v>
      </c>
      <c r="CQ140" s="42">
        <f>CG140/CH140</f>
        <v>5.9071739500181026</v>
      </c>
      <c r="CR140" s="11">
        <f>BS140+CG140+CT140</f>
        <v>4560</v>
      </c>
      <c r="CS140" s="47">
        <f>BT140+CH140+CU140</f>
        <v>767.99736307918886</v>
      </c>
      <c r="CT140" s="55">
        <v>190</v>
      </c>
      <c r="CU140" s="10">
        <f>BQ140*$D$174</f>
        <v>28.218911153525099</v>
      </c>
      <c r="CV140" s="30">
        <f>CU140-CT140</f>
        <v>-161.78108884647492</v>
      </c>
      <c r="CW140" s="82">
        <f>IF(CV140&gt;0, 1, 0)</f>
        <v>0</v>
      </c>
      <c r="CX140" s="71">
        <f>IF(N140&lt;=0,R140, IF(N140&lt;=1,S140, IF(N140&lt;=2,T140, IF(N140&lt;=3,U140, V140))))</f>
        <v>186.48</v>
      </c>
      <c r="CY140" s="41">
        <f>IF(N140&lt;=0,AF140, IF(N140&lt;=1,AG140, IF(N140&lt;=2,AH140, IF(N140&lt;=3,AI140, AJ140))))</f>
        <v>185.76</v>
      </c>
      <c r="CZ140" s="70">
        <f>IF(N140&gt;=0,Y140, IF(N140&gt;=-1,Z140, IF(N140&gt;=-2,AA140, IF(N140&gt;=-3,AB140,  AC140))))</f>
        <v>196.62</v>
      </c>
      <c r="DA140" s="69">
        <f>IF(N140&gt;=0,AM140, IF(N140&gt;=-1,AN140, IF(N140&gt;=-2,AO140, IF(N140&gt;=-3,AP140, AQ140))))</f>
        <v>194.13</v>
      </c>
      <c r="DB140" s="54">
        <f>IF(C140&gt;0, IF(CV140 &gt;0, CX140, CZ140), IF(CV140&gt;0, CY140, DA140))</f>
        <v>196.62</v>
      </c>
      <c r="DC140" s="43">
        <f>CV140/DB140</f>
        <v>-0.8228109492751241</v>
      </c>
      <c r="DD140" s="44">
        <v>0</v>
      </c>
      <c r="DE140" s="10">
        <f>BQ140*$DD$169</f>
        <v>16.970425936530908</v>
      </c>
      <c r="DF140" s="30">
        <f>DE140-DD140</f>
        <v>16.970425936530908</v>
      </c>
      <c r="DG140" s="34">
        <f>DF140*(DF140&lt;&gt;0)</f>
        <v>16.970425936530908</v>
      </c>
      <c r="DH140" s="21">
        <f>DG140/$DG$166</f>
        <v>4.3145253064662097E-3</v>
      </c>
      <c r="DI140" s="79">
        <f>DH140 * $DF$166</f>
        <v>16.970425936530908</v>
      </c>
      <c r="DJ140" s="81">
        <f>DB140</f>
        <v>196.62</v>
      </c>
      <c r="DK140" s="43">
        <f>DI140/DJ140</f>
        <v>8.6310781896708919E-2</v>
      </c>
      <c r="DL140" s="16">
        <f>O140</f>
        <v>-1</v>
      </c>
      <c r="DM140" s="53">
        <f>CR140+CT140</f>
        <v>4750</v>
      </c>
      <c r="DN140">
        <f>E140/$E$166</f>
        <v>1.8593712495947577E-3</v>
      </c>
      <c r="DO140">
        <f>MAX(0,K140)</f>
        <v>1.0308857062404799</v>
      </c>
      <c r="DP140">
        <f>DO140/$DO$166</f>
        <v>1.1064784249480042E-2</v>
      </c>
      <c r="DQ140">
        <f>DN140*DP140*BF140</f>
        <v>2.0573541716452099E-5</v>
      </c>
      <c r="DR140">
        <f>DQ140/$DQ$166</f>
        <v>5.5524300100318657E-3</v>
      </c>
      <c r="DS140" s="1">
        <f>$DS$168*DR140</f>
        <v>451.82479388755496</v>
      </c>
      <c r="DT140" s="55">
        <v>570</v>
      </c>
      <c r="DU140" s="1">
        <f>DS140-DT140</f>
        <v>-118.17520611244504</v>
      </c>
      <c r="DV140">
        <f>DT140/DS140</f>
        <v>1.2615509545097146</v>
      </c>
      <c r="DW140" s="86">
        <f>AR140</f>
        <v>189.98</v>
      </c>
    </row>
    <row r="141" spans="1:127" x14ac:dyDescent="0.2">
      <c r="A141" s="19" t="s">
        <v>258</v>
      </c>
      <c r="B141">
        <v>0</v>
      </c>
      <c r="C141">
        <v>0</v>
      </c>
      <c r="D141">
        <v>0.540950858969236</v>
      </c>
      <c r="E141">
        <v>0.459049141030763</v>
      </c>
      <c r="F141">
        <v>0.888359157727453</v>
      </c>
      <c r="G141">
        <v>0.62223150856665199</v>
      </c>
      <c r="H141">
        <v>0.903468449644797</v>
      </c>
      <c r="I141">
        <v>0.74977765795258</v>
      </c>
      <c r="J141">
        <v>0.61521496201918102</v>
      </c>
      <c r="K141">
        <v>0.89181205734323898</v>
      </c>
      <c r="L141">
        <v>0.967571135916378</v>
      </c>
      <c r="M141">
        <f>HARMEAN(D141,F141, I141)</f>
        <v>0.69637942552078103</v>
      </c>
      <c r="N141">
        <f>MAX(MIN(0.6*TAN(3*(1-M141) - 1.5), 5), -5)</f>
        <v>-0.40098499612528549</v>
      </c>
      <c r="O141" s="73">
        <v>0</v>
      </c>
      <c r="P141">
        <v>112.06</v>
      </c>
      <c r="Q141">
        <v>112.36</v>
      </c>
      <c r="R141">
        <v>112.64</v>
      </c>
      <c r="S141">
        <v>112.83</v>
      </c>
      <c r="T141">
        <v>113.06</v>
      </c>
      <c r="U141">
        <v>113.39</v>
      </c>
      <c r="V141">
        <v>113.87</v>
      </c>
      <c r="W141">
        <v>115.08</v>
      </c>
      <c r="X141">
        <v>114.83</v>
      </c>
      <c r="Y141">
        <v>114.72</v>
      </c>
      <c r="Z141">
        <v>114.46</v>
      </c>
      <c r="AA141">
        <v>114.19</v>
      </c>
      <c r="AB141">
        <v>113.85</v>
      </c>
      <c r="AC141">
        <v>113.32</v>
      </c>
      <c r="AD141">
        <v>112.46</v>
      </c>
      <c r="AE141">
        <v>112.56</v>
      </c>
      <c r="AF141">
        <v>112.83</v>
      </c>
      <c r="AG141">
        <v>113.27</v>
      </c>
      <c r="AH141">
        <v>113.45</v>
      </c>
      <c r="AI141">
        <v>113.79</v>
      </c>
      <c r="AJ141">
        <v>114.03</v>
      </c>
      <c r="AK141">
        <v>115.52</v>
      </c>
      <c r="AL141">
        <v>115.21</v>
      </c>
      <c r="AM141">
        <v>115.03</v>
      </c>
      <c r="AN141">
        <v>114.99</v>
      </c>
      <c r="AO141">
        <v>114.5</v>
      </c>
      <c r="AP141">
        <v>114.25</v>
      </c>
      <c r="AQ141">
        <v>113.63</v>
      </c>
      <c r="AR141">
        <v>113.69</v>
      </c>
      <c r="AS141" s="77">
        <f>0.5 * (D141-MAX($D$3:$D$165))/(MIN($D$3:$D$165)-MAX($D$3:$D$165)) + 0.75</f>
        <v>0.98006012024048128</v>
      </c>
      <c r="AT141" s="17">
        <f>AZ141^N141</f>
        <v>0.79184002834599787</v>
      </c>
      <c r="AU141" s="17">
        <f>(AT141+AV141)/2</f>
        <v>0.71521496837481013</v>
      </c>
      <c r="AV141" s="17">
        <f>BD141^N141</f>
        <v>0.63858990840362251</v>
      </c>
      <c r="AW141" s="17">
        <f>PERCENTILE($K$2:$K$165, 0.05)</f>
        <v>0.10209699944022725</v>
      </c>
      <c r="AX141" s="17">
        <f>PERCENTILE($K$2:$K$165, 0.95)</f>
        <v>0.97531004798855347</v>
      </c>
      <c r="AY141" s="17">
        <f>MIN(MAX(K141,AW141), AX141)</f>
        <v>0.89181205734323898</v>
      </c>
      <c r="AZ141" s="17">
        <f>AY141-$AY$166+1</f>
        <v>1.7897150579030119</v>
      </c>
      <c r="BA141" s="17">
        <f>PERCENTILE($L$2:$L$165, 0.02)</f>
        <v>-1.0926211824473815</v>
      </c>
      <c r="BB141" s="17">
        <f>PERCENTILE($L$2:$L$165, 0.98)</f>
        <v>1.870769289934499</v>
      </c>
      <c r="BC141" s="17">
        <f>MIN(MAX(L141,BA141), BB141)</f>
        <v>0.967571135916378</v>
      </c>
      <c r="BD141" s="17">
        <f>BC141-$BC$166 + 1</f>
        <v>3.0601923183637596</v>
      </c>
      <c r="BE141" s="60">
        <v>0</v>
      </c>
      <c r="BF141" s="49">
        <v>1</v>
      </c>
      <c r="BG141" s="49">
        <v>1</v>
      </c>
      <c r="BH141" s="61">
        <v>3</v>
      </c>
      <c r="BI141" s="12">
        <f>(AZ141^4)*AV141*BE141</f>
        <v>0</v>
      </c>
      <c r="BJ141" s="12">
        <f>(BD141^4) *AT141*BF141</f>
        <v>69.443617236196488</v>
      </c>
      <c r="BK141" s="12">
        <f>(BD141^4)*AU141*BG141*BH141</f>
        <v>188.17101710239547</v>
      </c>
      <c r="BL141" s="12">
        <f>MIN(BI141, 0.05*BI$166)</f>
        <v>0</v>
      </c>
      <c r="BM141" s="12">
        <f>MIN(BJ141, 0.05*BJ$166)</f>
        <v>69.443617236196488</v>
      </c>
      <c r="BN141" s="12">
        <f>MIN(BK141, 0.05*BK$166)</f>
        <v>188.17101710239547</v>
      </c>
      <c r="BO141" s="9">
        <f>BL141/$BL$166</f>
        <v>0</v>
      </c>
      <c r="BP141" s="9">
        <f>BM141/$BM$166</f>
        <v>1.402851205621488E-2</v>
      </c>
      <c r="BQ141" s="45">
        <f>BN141/$BN$166</f>
        <v>2.7834874471596709E-2</v>
      </c>
      <c r="BR141" s="85">
        <f>N141</f>
        <v>-0.40098499612528549</v>
      </c>
      <c r="BS141" s="55">
        <v>0</v>
      </c>
      <c r="BT141" s="10">
        <f>$D$172*BO141</f>
        <v>0</v>
      </c>
      <c r="BU141" s="14">
        <f>BT141-BS141</f>
        <v>0</v>
      </c>
      <c r="BV141" s="1">
        <f>IF(BU141&gt;1, 1, 0)</f>
        <v>0</v>
      </c>
      <c r="BW141" s="71">
        <f>IF(N141&lt;=0,P141, IF(N141&lt;=1,Q141, IF(N141&lt;=2,R141, IF(N141&lt;=3,S141, IF(N141&lt;=4,T141, IF(N141&lt;=5, U141, V141))))))</f>
        <v>112.06</v>
      </c>
      <c r="BX141" s="41">
        <f>IF(N141&lt;=0,AD141, IF(N141&lt;=1,AE141, IF(N141&lt;=2,AF141, IF(N141&lt;=3,AG141, IF(N141&lt;=4,AH141, IF(N141&lt;=5, AI141, AJ141))))))</f>
        <v>112.46</v>
      </c>
      <c r="BY141" s="70">
        <f>IF(N141&gt;=0,W141, IF(N141&gt;=-1,X141, IF(N141&gt;=-2,Y141, IF(N141&gt;=-3,Z141, IF(N141&gt;=-4,AA141, IF(N141&gt;=-5, AB141, AC141))))))</f>
        <v>114.83</v>
      </c>
      <c r="BZ141" s="69">
        <f>IF(N141&gt;=0,AK141, IF(N141&gt;=-1,AL141, IF(N141&gt;=-2,AM141, IF(N141&gt;=-3,AN141, IF(N141&gt;=-4,AO141, IF(N141&gt;=-5, AP141, AQ141))))))</f>
        <v>115.21</v>
      </c>
      <c r="CA141" s="54">
        <f>IF(C141&gt;0, IF(BU141 &gt;0, BW141, BY141), IF(BU141&gt;0, BX141, BZ141))</f>
        <v>115.21</v>
      </c>
      <c r="CB141" s="1">
        <f>BU141/CA141</f>
        <v>0</v>
      </c>
      <c r="CC141" s="42" t="e">
        <f>BS141/BT141</f>
        <v>#DIV/0!</v>
      </c>
      <c r="CD141" s="55">
        <v>0</v>
      </c>
      <c r="CE141" s="55">
        <v>0</v>
      </c>
      <c r="CF141" s="55">
        <v>0</v>
      </c>
      <c r="CG141" s="6">
        <f>SUM(CD141:CF141)</f>
        <v>0</v>
      </c>
      <c r="CH141" s="10">
        <f>BP141*$D$171</f>
        <v>1781.7554803988367</v>
      </c>
      <c r="CI141" s="1">
        <f>CH141-CG141</f>
        <v>1781.7554803988367</v>
      </c>
      <c r="CJ141" s="82">
        <f>IF(CI141&gt;1, 1, 0)</f>
        <v>1</v>
      </c>
      <c r="CK141" s="71">
        <f>IF(N141&lt;=0,Q141, IF(N141&lt;=1,R141, IF(N141&lt;=2,S141, IF(N141&lt;=3,T141, IF(N141&lt;=4,U141,V141)))))</f>
        <v>112.36</v>
      </c>
      <c r="CL141" s="41">
        <f>IF(N141&lt;=0,AE141, IF(N141&lt;=1,AF141, IF(N141&lt;=2,AG141, IF(N141&lt;=3,AH141, IF(N141&lt;=4,AI141,AJ141)))))</f>
        <v>112.56</v>
      </c>
      <c r="CM141" s="70">
        <f>IF(N141&gt;=0,X141, IF(N141&gt;=-1,Y141, IF(N141&gt;=-2,Z141, IF(N141&gt;=-3,AA141, IF(N141&gt;=-4,AB141, AC141)))))</f>
        <v>114.72</v>
      </c>
      <c r="CN141" s="69">
        <f>IF(N141&gt;=0,AL141, IF(N141&gt;=-1,AM141, IF(N141&gt;=-2,AN141, IF(N141&gt;=-3,AO141, IF(N141&gt;=-4,AP141, AQ141)))))</f>
        <v>115.03</v>
      </c>
      <c r="CO141" s="54">
        <f>IF(C141&gt;0, IF(CI141 &gt;0, CK141, CM141), IF(CI141&gt;0, CL141, CN141))</f>
        <v>112.56</v>
      </c>
      <c r="CP141" s="1">
        <f>CI141/CO141</f>
        <v>15.82938415421852</v>
      </c>
      <c r="CQ141" s="42">
        <f>CG141/CH141</f>
        <v>0</v>
      </c>
      <c r="CR141" s="11">
        <f>BS141+CG141+CT141</f>
        <v>455</v>
      </c>
      <c r="CS141" s="47">
        <f>BT141+CH141+CU141</f>
        <v>1963.8079181273445</v>
      </c>
      <c r="CT141" s="55">
        <v>455</v>
      </c>
      <c r="CU141" s="10">
        <f>BQ141*$D$174</f>
        <v>182.05243772850784</v>
      </c>
      <c r="CV141" s="30">
        <f>CU141-CT141</f>
        <v>-272.94756227149219</v>
      </c>
      <c r="CW141" s="82">
        <f>IF(CV141&gt;0, 1, 0)</f>
        <v>0</v>
      </c>
      <c r="CX141" s="71">
        <f>IF(N141&lt;=0,R141, IF(N141&lt;=1,S141, IF(N141&lt;=2,T141, IF(N141&lt;=3,U141, V141))))</f>
        <v>112.64</v>
      </c>
      <c r="CY141" s="41">
        <f>IF(N141&lt;=0,AF141, IF(N141&lt;=1,AG141, IF(N141&lt;=2,AH141, IF(N141&lt;=3,AI141, AJ141))))</f>
        <v>112.83</v>
      </c>
      <c r="CZ141" s="70">
        <f>IF(N141&gt;=0,Y141, IF(N141&gt;=-1,Z141, IF(N141&gt;=-2,AA141, IF(N141&gt;=-3,AB141,  AC141))))</f>
        <v>114.46</v>
      </c>
      <c r="DA141" s="69">
        <f>IF(N141&gt;=0,AM141, IF(N141&gt;=-1,AN141, IF(N141&gt;=-2,AO141, IF(N141&gt;=-3,AP141, AQ141))))</f>
        <v>114.99</v>
      </c>
      <c r="DB141" s="54">
        <f>IF(C141&gt;0, IF(CV141 &gt;0, CX141, CZ141), IF(CV141&gt;0, CY141, DA141))</f>
        <v>114.99</v>
      </c>
      <c r="DC141" s="43">
        <f>CV141/DB141</f>
        <v>-2.3736634687493887</v>
      </c>
      <c r="DD141" s="44">
        <v>0</v>
      </c>
      <c r="DE141" s="10">
        <f>BQ141*$DD$169</f>
        <v>109.48357979611865</v>
      </c>
      <c r="DF141" s="30">
        <f>DE141-DD141</f>
        <v>109.48357979611865</v>
      </c>
      <c r="DG141" s="34">
        <f>DF141*(DF141&lt;&gt;0)</f>
        <v>109.48357979611865</v>
      </c>
      <c r="DH141" s="21">
        <f>DG141/$DG$166</f>
        <v>2.7834874471596688E-2</v>
      </c>
      <c r="DI141" s="79">
        <f>DH141 * $DF$166</f>
        <v>109.48357979611865</v>
      </c>
      <c r="DJ141" s="81">
        <f>DB141</f>
        <v>114.99</v>
      </c>
      <c r="DK141" s="43">
        <f>DI141/DJ141</f>
        <v>0.95211392117678628</v>
      </c>
      <c r="DL141" s="16">
        <f>O141</f>
        <v>0</v>
      </c>
      <c r="DM141" s="53">
        <f>CR141+CT141</f>
        <v>910</v>
      </c>
      <c r="DN141">
        <f>E141/$E$166</f>
        <v>8.5116237680653069E-3</v>
      </c>
      <c r="DO141">
        <f>MAX(0,K141)</f>
        <v>0.89181205734323898</v>
      </c>
      <c r="DP141">
        <f>DO141/$DO$166</f>
        <v>9.5720679274662202E-3</v>
      </c>
      <c r="DQ141">
        <f>DN141*DP141*BF141</f>
        <v>8.1473840880957107E-5</v>
      </c>
      <c r="DR141">
        <f>DQ141/$DQ$166</f>
        <v>2.1988328765884441E-2</v>
      </c>
      <c r="DS141" s="1">
        <f>$DS$168*DR141</f>
        <v>1789.2836280020965</v>
      </c>
      <c r="DT141" s="55">
        <v>2387</v>
      </c>
      <c r="DU141" s="1">
        <f>DS141-DT141</f>
        <v>-597.71637199790348</v>
      </c>
      <c r="DV141">
        <f>DT141/DS141</f>
        <v>1.3340534516963698</v>
      </c>
      <c r="DW141" s="86">
        <f>AR141</f>
        <v>113.69</v>
      </c>
    </row>
    <row r="142" spans="1:127" x14ac:dyDescent="0.2">
      <c r="A142" s="25" t="s">
        <v>86</v>
      </c>
      <c r="B142">
        <v>1</v>
      </c>
      <c r="C142">
        <v>1</v>
      </c>
      <c r="D142">
        <v>0.68679245283018797</v>
      </c>
      <c r="E142">
        <v>0.31320754716981097</v>
      </c>
      <c r="F142">
        <v>0.74064837905236902</v>
      </c>
      <c r="G142">
        <v>0.214189189189189</v>
      </c>
      <c r="H142">
        <v>0.30675675675675601</v>
      </c>
      <c r="I142">
        <v>0.25632787793768103</v>
      </c>
      <c r="J142">
        <v>0.254831757431492</v>
      </c>
      <c r="K142">
        <v>0.97077639491756296</v>
      </c>
      <c r="L142">
        <v>0.64574005115194599</v>
      </c>
      <c r="M142">
        <f>HARMEAN(D142,F142, I142)</f>
        <v>0.44726281738612494</v>
      </c>
      <c r="N142">
        <f>MAX(MIN(0.6*TAN(3*(1-M142) - 1.5), 5), -5)</f>
        <v>9.5726975306076198E-2</v>
      </c>
      <c r="O142" s="73">
        <v>0</v>
      </c>
      <c r="P142">
        <v>51.16</v>
      </c>
      <c r="Q142">
        <v>51.44</v>
      </c>
      <c r="R142">
        <v>51.62</v>
      </c>
      <c r="S142">
        <v>51.9</v>
      </c>
      <c r="T142">
        <v>52.25</v>
      </c>
      <c r="U142">
        <v>52.79</v>
      </c>
      <c r="V142">
        <v>53.97</v>
      </c>
      <c r="W142">
        <v>54.89</v>
      </c>
      <c r="X142">
        <v>54.34</v>
      </c>
      <c r="Y142">
        <v>53.91</v>
      </c>
      <c r="Z142">
        <v>53.64</v>
      </c>
      <c r="AA142">
        <v>53.38</v>
      </c>
      <c r="AB142">
        <v>53.11</v>
      </c>
      <c r="AC142">
        <v>52.09</v>
      </c>
      <c r="AD142">
        <v>51.39</v>
      </c>
      <c r="AE142">
        <v>51.55</v>
      </c>
      <c r="AF142">
        <v>51.79</v>
      </c>
      <c r="AG142">
        <v>52.2</v>
      </c>
      <c r="AH142">
        <v>52.47</v>
      </c>
      <c r="AI142">
        <v>53.02</v>
      </c>
      <c r="AJ142">
        <v>54.34</v>
      </c>
      <c r="AK142">
        <v>55.4</v>
      </c>
      <c r="AL142">
        <v>54.9</v>
      </c>
      <c r="AM142">
        <v>54.04</v>
      </c>
      <c r="AN142">
        <v>53.9</v>
      </c>
      <c r="AO142">
        <v>53.59</v>
      </c>
      <c r="AP142">
        <v>52.9</v>
      </c>
      <c r="AQ142">
        <v>52.61</v>
      </c>
      <c r="AR142">
        <v>53.1</v>
      </c>
      <c r="AS142" s="77">
        <f>0.5 * (D142-MAX($D$3:$D$165))/(MIN($D$3:$D$165)-MAX($D$3:$D$165)) + 0.75</f>
        <v>0.90690550913147072</v>
      </c>
      <c r="AT142" s="17">
        <f>AZ142^N142</f>
        <v>1.0616789454944757</v>
      </c>
      <c r="AU142" s="17">
        <f>(AT142+AV142)/2</f>
        <v>1.0814565406215344</v>
      </c>
      <c r="AV142" s="17">
        <f>BD142^N142</f>
        <v>1.1012341357485933</v>
      </c>
      <c r="AW142" s="17">
        <f>PERCENTILE($K$2:$K$165, 0.05)</f>
        <v>0.10209699944022725</v>
      </c>
      <c r="AX142" s="17">
        <f>PERCENTILE($K$2:$K$165, 0.95)</f>
        <v>0.97531004798855347</v>
      </c>
      <c r="AY142" s="17">
        <f>MIN(MAX(K142,AW142), AX142)</f>
        <v>0.97077639491756296</v>
      </c>
      <c r="AZ142" s="17">
        <f>AY142-$AY$166+1</f>
        <v>1.8686793954773357</v>
      </c>
      <c r="BA142" s="17">
        <f>PERCENTILE($L$2:$L$165, 0.02)</f>
        <v>-1.0926211824473815</v>
      </c>
      <c r="BB142" s="17">
        <f>PERCENTILE($L$2:$L$165, 0.98)</f>
        <v>1.870769289934499</v>
      </c>
      <c r="BC142" s="17">
        <f>MIN(MAX(L142,BA142), BB142)</f>
        <v>0.64574005115194599</v>
      </c>
      <c r="BD142" s="17">
        <f>BC142-$BC$166 + 1</f>
        <v>2.7383612335993277</v>
      </c>
      <c r="BE142" s="1">
        <v>1</v>
      </c>
      <c r="BF142" s="15">
        <v>1</v>
      </c>
      <c r="BG142" s="15">
        <v>1</v>
      </c>
      <c r="BH142" s="16">
        <v>1</v>
      </c>
      <c r="BI142" s="12">
        <f>(AZ142^4)*AV142*BE142</f>
        <v>13.428232526700057</v>
      </c>
      <c r="BJ142" s="12">
        <f>(BD142^4) *AT142*BF142</f>
        <v>59.69750170804064</v>
      </c>
      <c r="BK142" s="12">
        <f>(BD142^4)*AU142*BG142*BH142</f>
        <v>60.809582741472667</v>
      </c>
      <c r="BL142" s="12">
        <f>MIN(BI142, 0.05*BI$166)</f>
        <v>13.428232526700057</v>
      </c>
      <c r="BM142" s="12">
        <f>MIN(BJ142, 0.05*BJ$166)</f>
        <v>59.69750170804064</v>
      </c>
      <c r="BN142" s="12">
        <f>MIN(BK142, 0.05*BK$166)</f>
        <v>60.809582741472667</v>
      </c>
      <c r="BO142" s="9">
        <f>BL142/$BL$166</f>
        <v>3.2852414359515122E-2</v>
      </c>
      <c r="BP142" s="9">
        <f>BM142/$BM$166</f>
        <v>1.20596702154599E-2</v>
      </c>
      <c r="BQ142" s="45">
        <f>BN142/$BN$166</f>
        <v>8.995153070560289E-3</v>
      </c>
      <c r="BR142" s="85">
        <f>N142</f>
        <v>9.5726975306076198E-2</v>
      </c>
      <c r="BS142" s="55">
        <v>3505</v>
      </c>
      <c r="BT142" s="10">
        <f>$D$172*BO142</f>
        <v>3009.960674670197</v>
      </c>
      <c r="BU142" s="14">
        <f>BT142-BS142</f>
        <v>-495.03932532980298</v>
      </c>
      <c r="BV142" s="1">
        <f>IF(BU142&gt;1, 1, 0)</f>
        <v>0</v>
      </c>
      <c r="BW142" s="71">
        <f>IF(N142&lt;=0,P142, IF(N142&lt;=1,Q142, IF(N142&lt;=2,R142, IF(N142&lt;=3,S142, IF(N142&lt;=4,T142, IF(N142&lt;=5, U142, V142))))))</f>
        <v>51.44</v>
      </c>
      <c r="BX142" s="41">
        <f>IF(N142&lt;=0,AD142, IF(N142&lt;=1,AE142, IF(N142&lt;=2,AF142, IF(N142&lt;=3,AG142, IF(N142&lt;=4,AH142, IF(N142&lt;=5, AI142, AJ142))))))</f>
        <v>51.55</v>
      </c>
      <c r="BY142" s="70">
        <f>IF(N142&gt;=0,W142, IF(N142&gt;=-1,X142, IF(N142&gt;=-2,Y142, IF(N142&gt;=-3,Z142, IF(N142&gt;=-4,AA142, IF(N142&gt;=-5, AB142, AC142))))))</f>
        <v>54.89</v>
      </c>
      <c r="BZ142" s="69">
        <f>IF(N142&gt;=0,AK142, IF(N142&gt;=-1,AL142, IF(N142&gt;=-2,AM142, IF(N142&gt;=-3,AN142, IF(N142&gt;=-4,AO142, IF(N142&gt;=-5, AP142, AQ142))))))</f>
        <v>55.4</v>
      </c>
      <c r="CA142" s="54">
        <f>IF(C142&gt;0, IF(BU142 &gt;0, BW142, BY142), IF(BU142&gt;0, BX142, BZ142))</f>
        <v>54.89</v>
      </c>
      <c r="CB142" s="1">
        <f>BU142/CA142</f>
        <v>-9.0187525110184552</v>
      </c>
      <c r="CC142" s="42">
        <f>BS142/BT142</f>
        <v>1.1644670408805406</v>
      </c>
      <c r="CD142" s="55">
        <v>0</v>
      </c>
      <c r="CE142" s="55">
        <v>106</v>
      </c>
      <c r="CF142" s="55">
        <v>0</v>
      </c>
      <c r="CG142" s="6">
        <f>SUM(CD142:CF142)</f>
        <v>106</v>
      </c>
      <c r="CH142" s="10">
        <f>BP142*$D$171</f>
        <v>1531.6936972427523</v>
      </c>
      <c r="CI142" s="1">
        <f>CH142-CG142</f>
        <v>1425.6936972427523</v>
      </c>
      <c r="CJ142" s="82">
        <f>IF(CI142&gt;1, 1, 0)</f>
        <v>1</v>
      </c>
      <c r="CK142" s="71">
        <f>IF(N142&lt;=0,Q142, IF(N142&lt;=1,R142, IF(N142&lt;=2,S142, IF(N142&lt;=3,T142, IF(N142&lt;=4,U142,V142)))))</f>
        <v>51.62</v>
      </c>
      <c r="CL142" s="41">
        <f>IF(N142&lt;=0,AE142, IF(N142&lt;=1,AF142, IF(N142&lt;=2,AG142, IF(N142&lt;=3,AH142, IF(N142&lt;=4,AI142,AJ142)))))</f>
        <v>51.79</v>
      </c>
      <c r="CM142" s="70">
        <f>IF(N142&gt;=0,X142, IF(N142&gt;=-1,Y142, IF(N142&gt;=-2,Z142, IF(N142&gt;=-3,AA142, IF(N142&gt;=-4,AB142, AC142)))))</f>
        <v>54.34</v>
      </c>
      <c r="CN142" s="69">
        <f>IF(N142&gt;=0,AL142, IF(N142&gt;=-1,AM142, IF(N142&gt;=-2,AN142, IF(N142&gt;=-3,AO142, IF(N142&gt;=-4,AP142, AQ142)))))</f>
        <v>54.9</v>
      </c>
      <c r="CO142" s="54">
        <f>IF(C142&gt;0, IF(CI142 &gt;0, CK142, CM142), IF(CI142&gt;0, CL142, CN142))</f>
        <v>51.62</v>
      </c>
      <c r="CP142" s="1">
        <f>CI142/CO142</f>
        <v>27.61901776913507</v>
      </c>
      <c r="CQ142" s="42">
        <f>CG142/CH142</f>
        <v>6.9204437016887763E-2</v>
      </c>
      <c r="CR142" s="11">
        <f>BS142+CG142+CT142</f>
        <v>3770</v>
      </c>
      <c r="CS142" s="47">
        <f>BT142+CH142+CU142</f>
        <v>4600.4866668423774</v>
      </c>
      <c r="CT142" s="55">
        <v>159</v>
      </c>
      <c r="CU142" s="10">
        <f>BQ142*$D$174</f>
        <v>58.832294929427611</v>
      </c>
      <c r="CV142" s="30">
        <f>CU142-CT142</f>
        <v>-100.1677050705724</v>
      </c>
      <c r="CW142" s="82">
        <f>IF(CV142&gt;0, 1, 0)</f>
        <v>0</v>
      </c>
      <c r="CX142" s="71">
        <f>IF(N142&lt;=0,R142, IF(N142&lt;=1,S142, IF(N142&lt;=2,T142, IF(N142&lt;=3,U142, V142))))</f>
        <v>51.9</v>
      </c>
      <c r="CY142" s="41">
        <f>IF(N142&lt;=0,AF142, IF(N142&lt;=1,AG142, IF(N142&lt;=2,AH142, IF(N142&lt;=3,AI142, AJ142))))</f>
        <v>52.2</v>
      </c>
      <c r="CZ142" s="70">
        <f>IF(N142&gt;=0,Y142, IF(N142&gt;=-1,Z142, IF(N142&gt;=-2,AA142, IF(N142&gt;=-3,AB142,  AC142))))</f>
        <v>53.91</v>
      </c>
      <c r="DA142" s="69">
        <f>IF(N142&gt;=0,AM142, IF(N142&gt;=-1,AN142, IF(N142&gt;=-2,AO142, IF(N142&gt;=-3,AP142, AQ142))))</f>
        <v>54.04</v>
      </c>
      <c r="DB142" s="54">
        <f>IF(C142&gt;0, IF(CV142 &gt;0, CX142, CZ142), IF(CV142&gt;0, CY142, DA142))</f>
        <v>53.91</v>
      </c>
      <c r="DC142" s="43">
        <f>CV142/DB142</f>
        <v>-1.8580542584042368</v>
      </c>
      <c r="DD142" s="44">
        <v>0</v>
      </c>
      <c r="DE142" s="10">
        <f>BQ142*$DD$169</f>
        <v>35.380851456108481</v>
      </c>
      <c r="DF142" s="30">
        <f>DE142-DD142</f>
        <v>35.380851456108481</v>
      </c>
      <c r="DG142" s="34">
        <f>DF142*(DF142&lt;&gt;0)</f>
        <v>35.380851456108481</v>
      </c>
      <c r="DH142" s="21">
        <f>DG142/$DG$166</f>
        <v>8.9951530705602838E-3</v>
      </c>
      <c r="DI142" s="79">
        <f>DH142 * $DF$166</f>
        <v>35.380851456108481</v>
      </c>
      <c r="DJ142" s="81">
        <f>DB142</f>
        <v>53.91</v>
      </c>
      <c r="DK142" s="43">
        <f>DI142/DJ142</f>
        <v>0.65629477752009802</v>
      </c>
      <c r="DL142" s="16">
        <f>O142</f>
        <v>0</v>
      </c>
      <c r="DM142" s="53">
        <f>CR142+CT142</f>
        <v>3929</v>
      </c>
      <c r="DN142">
        <f>E142/$E$166</f>
        <v>5.8074497140804893E-3</v>
      </c>
      <c r="DO142">
        <f>MAX(0,K142)</f>
        <v>0.97077639491756296</v>
      </c>
      <c r="DP142">
        <f>DO142/$DO$166</f>
        <v>1.0419614220303448E-2</v>
      </c>
      <c r="DQ142">
        <f>DN142*DP142*BF142</f>
        <v>6.0511385624530257E-5</v>
      </c>
      <c r="DR142">
        <f>DQ142/$DQ$166</f>
        <v>1.6330937964928731E-2</v>
      </c>
      <c r="DS142" s="1">
        <f>$DS$168*DR142</f>
        <v>1328.9177291137116</v>
      </c>
      <c r="DT142" s="55">
        <v>1328</v>
      </c>
      <c r="DU142" s="1">
        <f>DS142-DT142</f>
        <v>0.91772911371162991</v>
      </c>
      <c r="DV142">
        <f>DT142/DS142</f>
        <v>0.99930941615601465</v>
      </c>
      <c r="DW142" s="86">
        <f>AR142</f>
        <v>53.1</v>
      </c>
    </row>
    <row r="143" spans="1:127" x14ac:dyDescent="0.2">
      <c r="A143" s="25" t="s">
        <v>154</v>
      </c>
      <c r="B143">
        <v>1</v>
      </c>
      <c r="C143">
        <v>1</v>
      </c>
      <c r="D143">
        <v>0.45305633240111798</v>
      </c>
      <c r="E143">
        <v>0.54694366759888102</v>
      </c>
      <c r="F143">
        <v>0.35915772745331698</v>
      </c>
      <c r="G143">
        <v>0.158378604262432</v>
      </c>
      <c r="H143">
        <v>0.29962390305056402</v>
      </c>
      <c r="I143">
        <v>0.21783942611201099</v>
      </c>
      <c r="J143">
        <v>0.35700664844046598</v>
      </c>
      <c r="K143">
        <v>0.75497743644441695</v>
      </c>
      <c r="L143">
        <v>0.41850015925448197</v>
      </c>
      <c r="M143">
        <f>HARMEAN(D143,F143, I143)</f>
        <v>0.31308506710136458</v>
      </c>
      <c r="N143">
        <f>MAX(MIN(0.6*TAN(3*(1-M143) - 1.5), 5), -5)</f>
        <v>0.37679254409347634</v>
      </c>
      <c r="O143" s="73">
        <v>0</v>
      </c>
      <c r="P143">
        <v>107.42</v>
      </c>
      <c r="Q143">
        <v>107.68</v>
      </c>
      <c r="R143">
        <v>108.01</v>
      </c>
      <c r="S143">
        <v>108.32</v>
      </c>
      <c r="T143">
        <v>108.81</v>
      </c>
      <c r="U143">
        <v>109.09</v>
      </c>
      <c r="V143">
        <v>109.69</v>
      </c>
      <c r="W143">
        <v>111.69</v>
      </c>
      <c r="X143">
        <v>111.05</v>
      </c>
      <c r="Y143">
        <v>110.77</v>
      </c>
      <c r="Z143">
        <v>110.36</v>
      </c>
      <c r="AA143">
        <v>109.81</v>
      </c>
      <c r="AB143">
        <v>109.49</v>
      </c>
      <c r="AC143">
        <v>108.42</v>
      </c>
      <c r="AD143">
        <v>107.75</v>
      </c>
      <c r="AE143">
        <v>107.78</v>
      </c>
      <c r="AF143">
        <v>107.83</v>
      </c>
      <c r="AG143">
        <v>107.92</v>
      </c>
      <c r="AH143">
        <v>108.31</v>
      </c>
      <c r="AI143">
        <v>108.45</v>
      </c>
      <c r="AJ143">
        <v>109.75</v>
      </c>
      <c r="AK143">
        <v>111.21</v>
      </c>
      <c r="AL143">
        <v>110.59</v>
      </c>
      <c r="AM143">
        <v>110.35</v>
      </c>
      <c r="AN143">
        <v>110.08</v>
      </c>
      <c r="AO143">
        <v>109.6</v>
      </c>
      <c r="AP143">
        <v>109.28</v>
      </c>
      <c r="AQ143">
        <v>109.09</v>
      </c>
      <c r="AR143">
        <v>109.28</v>
      </c>
      <c r="AS143" s="77">
        <f>0.5 * (D143-MAX($D$3:$D$165))/(MIN($D$3:$D$165)-MAX($D$3:$D$165)) + 0.75</f>
        <v>1.0241482965931867</v>
      </c>
      <c r="AT143" s="17">
        <f>AZ143^N143</f>
        <v>1.2084585179413552</v>
      </c>
      <c r="AU143" s="17">
        <f>(AT143+AV143)/2</f>
        <v>1.3115838424147208</v>
      </c>
      <c r="AV143" s="17">
        <f>BD143^N143</f>
        <v>1.4147091668880865</v>
      </c>
      <c r="AW143" s="17">
        <f>PERCENTILE($K$2:$K$165, 0.05)</f>
        <v>0.10209699944022725</v>
      </c>
      <c r="AX143" s="17">
        <f>PERCENTILE($K$2:$K$165, 0.95)</f>
        <v>0.97531004798855347</v>
      </c>
      <c r="AY143" s="17">
        <f>MIN(MAX(K143,AW143), AX143)</f>
        <v>0.75497743644441695</v>
      </c>
      <c r="AZ143" s="17">
        <f>AY143-$AY$166+1</f>
        <v>1.6528804370041899</v>
      </c>
      <c r="BA143" s="17">
        <f>PERCENTILE($L$2:$L$165, 0.02)</f>
        <v>-1.0926211824473815</v>
      </c>
      <c r="BB143" s="17">
        <f>PERCENTILE($L$2:$L$165, 0.98)</f>
        <v>1.870769289934499</v>
      </c>
      <c r="BC143" s="17">
        <f>MIN(MAX(L143,BA143), BB143)</f>
        <v>0.41850015925448197</v>
      </c>
      <c r="BD143" s="17">
        <f>BC143-$BC$166 + 1</f>
        <v>2.5111213417018634</v>
      </c>
      <c r="BE143" s="1">
        <v>1</v>
      </c>
      <c r="BF143" s="15">
        <v>1</v>
      </c>
      <c r="BG143" s="15">
        <v>1</v>
      </c>
      <c r="BH143" s="16">
        <v>1</v>
      </c>
      <c r="BI143" s="12">
        <f>(AZ143^4)*AV143*BE143</f>
        <v>10.559246435417252</v>
      </c>
      <c r="BJ143" s="12">
        <f>(BD143^4) *AT143*BF143</f>
        <v>48.051012528054635</v>
      </c>
      <c r="BK143" s="12">
        <f>(BD143^4)*AU143*BG143*BH143</f>
        <v>52.151505995278356</v>
      </c>
      <c r="BL143" s="12">
        <f>MIN(BI143, 0.05*BI$166)</f>
        <v>10.559246435417252</v>
      </c>
      <c r="BM143" s="12">
        <f>MIN(BJ143, 0.05*BJ$166)</f>
        <v>48.051012528054635</v>
      </c>
      <c r="BN143" s="12">
        <f>MIN(BK143, 0.05*BK$166)</f>
        <v>52.151505995278356</v>
      </c>
      <c r="BO143" s="9">
        <f>BL143/$BL$166</f>
        <v>2.5833387866259216E-2</v>
      </c>
      <c r="BP143" s="9">
        <f>BM143/$BM$166</f>
        <v>9.7069282302850706E-3</v>
      </c>
      <c r="BQ143" s="45">
        <f>BN143/$BN$166</f>
        <v>7.7144219404063396E-3</v>
      </c>
      <c r="BR143" s="85">
        <f>N143</f>
        <v>0.37679254409347634</v>
      </c>
      <c r="BS143" s="55">
        <v>2186</v>
      </c>
      <c r="BT143" s="10">
        <f>$D$172*BO143</f>
        <v>2366.8726663439697</v>
      </c>
      <c r="BU143" s="14">
        <f>BT143-BS143</f>
        <v>180.87266634396974</v>
      </c>
      <c r="BV143" s="1">
        <f>IF(BU143&gt;1, 1, 0)</f>
        <v>1</v>
      </c>
      <c r="BW143" s="71">
        <f>IF(N143&lt;=0,P143, IF(N143&lt;=1,Q143, IF(N143&lt;=2,R143, IF(N143&lt;=3,S143, IF(N143&lt;=4,T143, IF(N143&lt;=5, U143, V143))))))</f>
        <v>107.68</v>
      </c>
      <c r="BX143" s="41">
        <f>IF(N143&lt;=0,AD143, IF(N143&lt;=1,AE143, IF(N143&lt;=2,AF143, IF(N143&lt;=3,AG143, IF(N143&lt;=4,AH143, IF(N143&lt;=5, AI143, AJ143))))))</f>
        <v>107.78</v>
      </c>
      <c r="BY143" s="70">
        <f>IF(N143&gt;=0,W143, IF(N143&gt;=-1,X143, IF(N143&gt;=-2,Y143, IF(N143&gt;=-3,Z143, IF(N143&gt;=-4,AA143, IF(N143&gt;=-5, AB143, AC143))))))</f>
        <v>111.69</v>
      </c>
      <c r="BZ143" s="69">
        <f>IF(N143&gt;=0,AK143, IF(N143&gt;=-1,AL143, IF(N143&gt;=-2,AM143, IF(N143&gt;=-3,AN143, IF(N143&gt;=-4,AO143, IF(N143&gt;=-5, AP143, AQ143))))))</f>
        <v>111.21</v>
      </c>
      <c r="CA143" s="54">
        <f>IF(C143&gt;0, IF(BU143 &gt;0, BW143, BY143), IF(BU143&gt;0, BX143, BZ143))</f>
        <v>107.68</v>
      </c>
      <c r="CB143" s="1">
        <f>BU143/CA143</f>
        <v>1.6797238702077426</v>
      </c>
      <c r="CC143" s="42">
        <f>BS143/BT143</f>
        <v>0.92358158133476698</v>
      </c>
      <c r="CD143" s="55">
        <v>0</v>
      </c>
      <c r="CE143" s="55">
        <v>0</v>
      </c>
      <c r="CF143" s="55">
        <v>0</v>
      </c>
      <c r="CG143" s="6">
        <f>SUM(CD143:CF143)</f>
        <v>0</v>
      </c>
      <c r="CH143" s="10">
        <f>BP143*$D$171</f>
        <v>1232.872916446363</v>
      </c>
      <c r="CI143" s="1">
        <f>CH143-CG143</f>
        <v>1232.872916446363</v>
      </c>
      <c r="CJ143" s="82">
        <f>IF(CI143&gt;1, 1, 0)</f>
        <v>1</v>
      </c>
      <c r="CK143" s="71">
        <f>IF(N143&lt;=0,Q143, IF(N143&lt;=1,R143, IF(N143&lt;=2,S143, IF(N143&lt;=3,T143, IF(N143&lt;=4,U143,V143)))))</f>
        <v>108.01</v>
      </c>
      <c r="CL143" s="41">
        <f>IF(N143&lt;=0,AE143, IF(N143&lt;=1,AF143, IF(N143&lt;=2,AG143, IF(N143&lt;=3,AH143, IF(N143&lt;=4,AI143,AJ143)))))</f>
        <v>107.83</v>
      </c>
      <c r="CM143" s="70">
        <f>IF(N143&gt;=0,X143, IF(N143&gt;=-1,Y143, IF(N143&gt;=-2,Z143, IF(N143&gt;=-3,AA143, IF(N143&gt;=-4,AB143, AC143)))))</f>
        <v>111.05</v>
      </c>
      <c r="CN143" s="69">
        <f>IF(N143&gt;=0,AL143, IF(N143&gt;=-1,AM143, IF(N143&gt;=-2,AN143, IF(N143&gt;=-3,AO143, IF(N143&gt;=-4,AP143, AQ143)))))</f>
        <v>110.59</v>
      </c>
      <c r="CO143" s="54">
        <f>IF(C143&gt;0, IF(CI143 &gt;0, CK143, CM143), IF(CI143&gt;0, CL143, CN143))</f>
        <v>108.01</v>
      </c>
      <c r="CP143" s="1">
        <f>CI143/CO143</f>
        <v>11.414433075144551</v>
      </c>
      <c r="CQ143" s="42">
        <f>CG143/CH143</f>
        <v>0</v>
      </c>
      <c r="CR143" s="11">
        <f>BS143+CG143+CT143</f>
        <v>2186</v>
      </c>
      <c r="CS143" s="47">
        <f>BT143+CH143+CU143</f>
        <v>3650.2013274839319</v>
      </c>
      <c r="CT143" s="55">
        <v>0</v>
      </c>
      <c r="CU143" s="10">
        <f>BQ143*$D$174</f>
        <v>50.455744693598994</v>
      </c>
      <c r="CV143" s="30">
        <f>CU143-CT143</f>
        <v>50.455744693598994</v>
      </c>
      <c r="CW143" s="82">
        <f>IF(CV143&gt;0, 1, 0)</f>
        <v>1</v>
      </c>
      <c r="CX143" s="71">
        <f>IF(N143&lt;=0,R143, IF(N143&lt;=1,S143, IF(N143&lt;=2,T143, IF(N143&lt;=3,U143, V143))))</f>
        <v>108.32</v>
      </c>
      <c r="CY143" s="41">
        <f>IF(N143&lt;=0,AF143, IF(N143&lt;=1,AG143, IF(N143&lt;=2,AH143, IF(N143&lt;=3,AI143, AJ143))))</f>
        <v>107.92</v>
      </c>
      <c r="CZ143" s="70">
        <f>IF(N143&gt;=0,Y143, IF(N143&gt;=-1,Z143, IF(N143&gt;=-2,AA143, IF(N143&gt;=-3,AB143,  AC143))))</f>
        <v>110.77</v>
      </c>
      <c r="DA143" s="69">
        <f>IF(N143&gt;=0,AM143, IF(N143&gt;=-1,AN143, IF(N143&gt;=-2,AO143, IF(N143&gt;=-3,AP143, AQ143))))</f>
        <v>110.35</v>
      </c>
      <c r="DB143" s="54">
        <f>IF(C143&gt;0, IF(CV143 &gt;0, CX143, CZ143), IF(CV143&gt;0, CY143, DA143))</f>
        <v>108.32</v>
      </c>
      <c r="DC143" s="43">
        <f>CV143/DB143</f>
        <v>0.46580266519201435</v>
      </c>
      <c r="DD143" s="44">
        <v>0</v>
      </c>
      <c r="DE143" s="10">
        <f>BQ143*$DD$169</f>
        <v>30.343320964326825</v>
      </c>
      <c r="DF143" s="30">
        <f>DE143-DD143</f>
        <v>30.343320964326825</v>
      </c>
      <c r="DG143" s="34">
        <f>DF143*(DF143&lt;&gt;0)</f>
        <v>30.343320964326825</v>
      </c>
      <c r="DH143" s="21">
        <f>DG143/$DG$166</f>
        <v>7.7144219404063344E-3</v>
      </c>
      <c r="DI143" s="79">
        <f>DH143 * $DF$166</f>
        <v>30.343320964326825</v>
      </c>
      <c r="DJ143" s="81">
        <f>DB143</f>
        <v>108.32</v>
      </c>
      <c r="DK143" s="43">
        <f>DI143/DJ143</f>
        <v>0.28012667064555785</v>
      </c>
      <c r="DL143" s="16">
        <f>O143</f>
        <v>0</v>
      </c>
      <c r="DM143" s="53">
        <f>CR143+CT143</f>
        <v>2186</v>
      </c>
      <c r="DN143">
        <f>E143/$E$166</f>
        <v>1.0141351556554743E-2</v>
      </c>
      <c r="DO143">
        <f>MAX(0,K143)</f>
        <v>0.75497743644441695</v>
      </c>
      <c r="DP143">
        <f>DO143/$DO$166</f>
        <v>8.1033837184025358E-3</v>
      </c>
      <c r="DQ143">
        <f>DN143*DP143*BF143</f>
        <v>8.2179263085981915E-5</v>
      </c>
      <c r="DR143">
        <f>DQ143/$DQ$166</f>
        <v>2.2178709570264393E-2</v>
      </c>
      <c r="DS143" s="1">
        <f>$DS$168*DR143</f>
        <v>1804.7757220120532</v>
      </c>
      <c r="DT143" s="55">
        <v>984</v>
      </c>
      <c r="DU143" s="1">
        <f>DS143-DT143</f>
        <v>820.77572201205317</v>
      </c>
      <c r="DV143">
        <f>DT143/DS143</f>
        <v>0.54522010020335832</v>
      </c>
      <c r="DW143" s="86">
        <f>AR143</f>
        <v>109.28</v>
      </c>
    </row>
    <row r="144" spans="1:127" x14ac:dyDescent="0.2">
      <c r="A144" s="25" t="s">
        <v>87</v>
      </c>
      <c r="B144">
        <v>1</v>
      </c>
      <c r="C144">
        <v>1</v>
      </c>
      <c r="D144">
        <v>0.84200968523002395</v>
      </c>
      <c r="E144">
        <v>0.15799031476997499</v>
      </c>
      <c r="F144">
        <v>0.87034813925570198</v>
      </c>
      <c r="G144">
        <v>0.32360570687418899</v>
      </c>
      <c r="H144">
        <v>0.62516212710765195</v>
      </c>
      <c r="I144">
        <v>0.44978442842504401</v>
      </c>
      <c r="J144">
        <v>0.53289033622304705</v>
      </c>
      <c r="K144">
        <v>0.50240991171776195</v>
      </c>
      <c r="L144">
        <v>0.912469592255717</v>
      </c>
      <c r="M144">
        <f>HARMEAN(D144,F144, I144)</f>
        <v>0.65791095437918223</v>
      </c>
      <c r="N144">
        <f>MAX(MIN(0.6*TAN(3*(1-M144) - 1.5), 5), -5)</f>
        <v>-0.30760253511088159</v>
      </c>
      <c r="O144" s="73">
        <v>0</v>
      </c>
      <c r="P144">
        <v>59.8</v>
      </c>
      <c r="Q144">
        <v>60.01</v>
      </c>
      <c r="R144">
        <v>61.1</v>
      </c>
      <c r="S144">
        <v>61.61</v>
      </c>
      <c r="T144">
        <v>61.91</v>
      </c>
      <c r="U144">
        <v>62.45</v>
      </c>
      <c r="V144">
        <v>63.11</v>
      </c>
      <c r="W144">
        <v>64.98</v>
      </c>
      <c r="X144">
        <v>64.61</v>
      </c>
      <c r="Y144">
        <v>63.99</v>
      </c>
      <c r="Z144">
        <v>63.55</v>
      </c>
      <c r="AA144">
        <v>63</v>
      </c>
      <c r="AB144">
        <v>62.21</v>
      </c>
      <c r="AC144">
        <v>62</v>
      </c>
      <c r="AD144">
        <v>60.73</v>
      </c>
      <c r="AE144">
        <v>60.78</v>
      </c>
      <c r="AF144">
        <v>60.93</v>
      </c>
      <c r="AG144">
        <v>61.22</v>
      </c>
      <c r="AH144">
        <v>61.35</v>
      </c>
      <c r="AI144">
        <v>61.78</v>
      </c>
      <c r="AJ144">
        <v>62.96</v>
      </c>
      <c r="AK144">
        <v>64.38</v>
      </c>
      <c r="AL144">
        <v>64.02</v>
      </c>
      <c r="AM144">
        <v>63.62</v>
      </c>
      <c r="AN144">
        <v>63.35</v>
      </c>
      <c r="AO144">
        <v>63.05</v>
      </c>
      <c r="AP144">
        <v>62.64</v>
      </c>
      <c r="AQ144">
        <v>62.05</v>
      </c>
      <c r="AR144">
        <v>62.5</v>
      </c>
      <c r="AS144" s="77">
        <f>0.5 * (D144-MAX($D$3:$D$165))/(MIN($D$3:$D$165)-MAX($D$3:$D$165)) + 0.75</f>
        <v>0.82904804766918827</v>
      </c>
      <c r="AT144" s="17">
        <f>AZ144^N144</f>
        <v>0.90161429867385323</v>
      </c>
      <c r="AU144" s="17">
        <f>(AT144+AV144)/2</f>
        <v>0.80724170103513271</v>
      </c>
      <c r="AV144" s="17">
        <f>BD144^N144</f>
        <v>0.7128691033964123</v>
      </c>
      <c r="AW144" s="17">
        <f>PERCENTILE($K$2:$K$165, 0.05)</f>
        <v>0.10209699944022725</v>
      </c>
      <c r="AX144" s="17">
        <f>PERCENTILE($K$2:$K$165, 0.95)</f>
        <v>0.97531004798855347</v>
      </c>
      <c r="AY144" s="17">
        <f>MIN(MAX(K144,AW144), AX144)</f>
        <v>0.50240991171776195</v>
      </c>
      <c r="AZ144" s="17">
        <f>AY144-$AY$166+1</f>
        <v>1.4003129122775346</v>
      </c>
      <c r="BA144" s="17">
        <f>PERCENTILE($L$2:$L$165, 0.02)</f>
        <v>-1.0926211824473815</v>
      </c>
      <c r="BB144" s="17">
        <f>PERCENTILE($L$2:$L$165, 0.98)</f>
        <v>1.870769289934499</v>
      </c>
      <c r="BC144" s="17">
        <f>MIN(MAX(L144,BA144), BB144)</f>
        <v>0.912469592255717</v>
      </c>
      <c r="BD144" s="17">
        <f>BC144-$BC$166 + 1</f>
        <v>3.0050907747030986</v>
      </c>
      <c r="BE144" s="1">
        <v>1</v>
      </c>
      <c r="BF144" s="15">
        <v>1</v>
      </c>
      <c r="BG144" s="15">
        <v>1</v>
      </c>
      <c r="BH144" s="16">
        <v>1</v>
      </c>
      <c r="BI144" s="12">
        <f>(AZ144^4)*AV144*BE144</f>
        <v>2.7410071354473082</v>
      </c>
      <c r="BJ144" s="12">
        <f>(BD144^4) *AT144*BF144</f>
        <v>73.527732245210828</v>
      </c>
      <c r="BK144" s="12">
        <f>(BD144^4)*AU144*BG144*BH144</f>
        <v>65.831533215679968</v>
      </c>
      <c r="BL144" s="12">
        <f>MIN(BI144, 0.05*BI$166)</f>
        <v>2.7410071354473082</v>
      </c>
      <c r="BM144" s="12">
        <f>MIN(BJ144, 0.05*BJ$166)</f>
        <v>73.527732245210828</v>
      </c>
      <c r="BN144" s="12">
        <f>MIN(BK144, 0.05*BK$166)</f>
        <v>65.831533215679968</v>
      </c>
      <c r="BO144" s="9">
        <f>BL144/$BL$166</f>
        <v>6.70592365726867E-3</v>
      </c>
      <c r="BP144" s="9">
        <f>BM144/$BM$166</f>
        <v>1.4853556299634016E-2</v>
      </c>
      <c r="BQ144" s="45">
        <f>BN144/$BN$166</f>
        <v>9.7380164679349759E-3</v>
      </c>
      <c r="BR144" s="85">
        <f>N144</f>
        <v>-0.30760253511088159</v>
      </c>
      <c r="BS144" s="55">
        <v>1188</v>
      </c>
      <c r="BT144" s="10">
        <f>$D$172*BO144</f>
        <v>614.40131233073703</v>
      </c>
      <c r="BU144" s="14">
        <f>BT144-BS144</f>
        <v>-573.59868766926297</v>
      </c>
      <c r="BV144" s="1">
        <f>IF(BU144&gt;1, 1, 0)</f>
        <v>0</v>
      </c>
      <c r="BW144" s="71">
        <f>IF(N144&lt;=0,P144, IF(N144&lt;=1,Q144, IF(N144&lt;=2,R144, IF(N144&lt;=3,S144, IF(N144&lt;=4,T144, IF(N144&lt;=5, U144, V144))))))</f>
        <v>59.8</v>
      </c>
      <c r="BX144" s="41">
        <f>IF(N144&lt;=0,AD144, IF(N144&lt;=1,AE144, IF(N144&lt;=2,AF144, IF(N144&lt;=3,AG144, IF(N144&lt;=4,AH144, IF(N144&lt;=5, AI144, AJ144))))))</f>
        <v>60.73</v>
      </c>
      <c r="BY144" s="70">
        <f>IF(N144&gt;=0,W144, IF(N144&gt;=-1,X144, IF(N144&gt;=-2,Y144, IF(N144&gt;=-3,Z144, IF(N144&gt;=-4,AA144, IF(N144&gt;=-5, AB144, AC144))))))</f>
        <v>64.61</v>
      </c>
      <c r="BZ144" s="69">
        <f>IF(N144&gt;=0,AK144, IF(N144&gt;=-1,AL144, IF(N144&gt;=-2,AM144, IF(N144&gt;=-3,AN144, IF(N144&gt;=-4,AO144, IF(N144&gt;=-5, AP144, AQ144))))))</f>
        <v>64.02</v>
      </c>
      <c r="CA144" s="54">
        <f>IF(C144&gt;0, IF(BU144 &gt;0, BW144, BY144), IF(BU144&gt;0, BX144, BZ144))</f>
        <v>64.61</v>
      </c>
      <c r="CB144" s="1">
        <f>BU144/CA144</f>
        <v>-8.8778623691264968</v>
      </c>
      <c r="CC144" s="42">
        <f>BS144/BT144</f>
        <v>1.9335896199396305</v>
      </c>
      <c r="CD144" s="55">
        <v>62</v>
      </c>
      <c r="CE144" s="55">
        <v>2188</v>
      </c>
      <c r="CF144" s="55">
        <v>62</v>
      </c>
      <c r="CG144" s="6">
        <f>SUM(CD144:CF144)</f>
        <v>2312</v>
      </c>
      <c r="CH144" s="10">
        <f>BP144*$D$171</f>
        <v>1886.5440065370958</v>
      </c>
      <c r="CI144" s="1">
        <f>CH144-CG144</f>
        <v>-425.45599346290419</v>
      </c>
      <c r="CJ144" s="82">
        <f>IF(CI144&gt;1, 1, 0)</f>
        <v>0</v>
      </c>
      <c r="CK144" s="71">
        <f>IF(N144&lt;=0,Q144, IF(N144&lt;=1,R144, IF(N144&lt;=2,S144, IF(N144&lt;=3,T144, IF(N144&lt;=4,U144,V144)))))</f>
        <v>60.01</v>
      </c>
      <c r="CL144" s="41">
        <f>IF(N144&lt;=0,AE144, IF(N144&lt;=1,AF144, IF(N144&lt;=2,AG144, IF(N144&lt;=3,AH144, IF(N144&lt;=4,AI144,AJ144)))))</f>
        <v>60.78</v>
      </c>
      <c r="CM144" s="70">
        <f>IF(N144&gt;=0,X144, IF(N144&gt;=-1,Y144, IF(N144&gt;=-2,Z144, IF(N144&gt;=-3,AA144, IF(N144&gt;=-4,AB144, AC144)))))</f>
        <v>63.99</v>
      </c>
      <c r="CN144" s="69">
        <f>IF(N144&gt;=0,AL144, IF(N144&gt;=-1,AM144, IF(N144&gt;=-2,AN144, IF(N144&gt;=-3,AO144, IF(N144&gt;=-4,AP144, AQ144)))))</f>
        <v>63.62</v>
      </c>
      <c r="CO144" s="54">
        <f>IF(C144&gt;0, IF(CI144 &gt;0, CK144, CM144), IF(CI144&gt;0, CL144, CN144))</f>
        <v>63.99</v>
      </c>
      <c r="CP144" s="1">
        <f>CI144/CO144</f>
        <v>-6.6487887711033631</v>
      </c>
      <c r="CQ144" s="42">
        <f>CG144/CH144</f>
        <v>1.2255213724083029</v>
      </c>
      <c r="CR144" s="11">
        <f>BS144+CG144+CT144</f>
        <v>3562</v>
      </c>
      <c r="CS144" s="47">
        <f>BT144+CH144+CU144</f>
        <v>2564.6362702474389</v>
      </c>
      <c r="CT144" s="55">
        <v>62</v>
      </c>
      <c r="CU144" s="10">
        <f>BQ144*$D$174</f>
        <v>63.690951379606503</v>
      </c>
      <c r="CV144" s="30">
        <f>CU144-CT144</f>
        <v>1.6909513796065028</v>
      </c>
      <c r="CW144" s="82">
        <f>IF(CV144&gt;0, 1, 0)</f>
        <v>1</v>
      </c>
      <c r="CX144" s="71">
        <f>IF(N144&lt;=0,R144, IF(N144&lt;=1,S144, IF(N144&lt;=2,T144, IF(N144&lt;=3,U144, V144))))</f>
        <v>61.1</v>
      </c>
      <c r="CY144" s="41">
        <f>IF(N144&lt;=0,AF144, IF(N144&lt;=1,AG144, IF(N144&lt;=2,AH144, IF(N144&lt;=3,AI144, AJ144))))</f>
        <v>60.93</v>
      </c>
      <c r="CZ144" s="70">
        <f>IF(N144&gt;=0,Y144, IF(N144&gt;=-1,Z144, IF(N144&gt;=-2,AA144, IF(N144&gt;=-3,AB144,  AC144))))</f>
        <v>63.55</v>
      </c>
      <c r="DA144" s="69">
        <f>IF(N144&gt;=0,AM144, IF(N144&gt;=-1,AN144, IF(N144&gt;=-2,AO144, IF(N144&gt;=-3,AP144, AQ144))))</f>
        <v>63.35</v>
      </c>
      <c r="DB144" s="54">
        <f>IF(C144&gt;0, IF(CV144 &gt;0, CX144, CZ144), IF(CV144&gt;0, CY144, DA144))</f>
        <v>61.1</v>
      </c>
      <c r="DC144" s="43">
        <f>CV144/DB144</f>
        <v>2.7675145329075331E-2</v>
      </c>
      <c r="DD144" s="44">
        <v>0</v>
      </c>
      <c r="DE144" s="10">
        <f>BQ144*$DD$169</f>
        <v>38.302773885723873</v>
      </c>
      <c r="DF144" s="30">
        <f>DE144-DD144</f>
        <v>38.302773885723873</v>
      </c>
      <c r="DG144" s="34">
        <f>DF144*(DF144&lt;&gt;0)</f>
        <v>38.302773885723873</v>
      </c>
      <c r="DH144" s="21">
        <f>DG144/$DG$166</f>
        <v>9.7380164679349689E-3</v>
      </c>
      <c r="DI144" s="79">
        <f>DH144 * $DF$166</f>
        <v>38.302773885723873</v>
      </c>
      <c r="DJ144" s="81">
        <f>DB144</f>
        <v>61.1</v>
      </c>
      <c r="DK144" s="43">
        <f>DI144/DJ144</f>
        <v>0.62688664297420416</v>
      </c>
      <c r="DL144" s="16">
        <f>O144</f>
        <v>0</v>
      </c>
      <c r="DM144" s="53">
        <f>CR144+CT144</f>
        <v>3624</v>
      </c>
      <c r="DN144">
        <f>E144/$E$166</f>
        <v>2.9294339061406069E-3</v>
      </c>
      <c r="DO144">
        <f>MAX(0,K144)</f>
        <v>0.50240991171776195</v>
      </c>
      <c r="DP144">
        <f>DO144/$DO$166</f>
        <v>5.3925059240859828E-3</v>
      </c>
      <c r="DQ144">
        <f>DN144*DP144*BF144</f>
        <v>1.5796989693081563E-5</v>
      </c>
      <c r="DR144">
        <f>DQ144/$DQ$166</f>
        <v>4.2633242661320441E-3</v>
      </c>
      <c r="DS144" s="1">
        <f>$DS$168*DR144</f>
        <v>346.92478866741578</v>
      </c>
      <c r="DT144" s="55">
        <v>0</v>
      </c>
      <c r="DU144" s="1">
        <f>DS144-DT144</f>
        <v>346.92478866741578</v>
      </c>
      <c r="DV144">
        <f>DT144/DS144</f>
        <v>0</v>
      </c>
      <c r="DW144" s="86">
        <f>AR144</f>
        <v>62.5</v>
      </c>
    </row>
    <row r="145" spans="1:127" x14ac:dyDescent="0.2">
      <c r="A145" s="25" t="s">
        <v>88</v>
      </c>
      <c r="B145">
        <v>0</v>
      </c>
      <c r="C145">
        <v>0</v>
      </c>
      <c r="D145">
        <v>0.90657439446366705</v>
      </c>
      <c r="E145">
        <v>9.3425605536332099E-2</v>
      </c>
      <c r="F145">
        <v>0.47979363714531298</v>
      </c>
      <c r="G145">
        <v>0.96412352406902802</v>
      </c>
      <c r="H145">
        <v>0.69164396003633</v>
      </c>
      <c r="I145">
        <v>0.81659672553304097</v>
      </c>
      <c r="J145">
        <v>0.71565330914198899</v>
      </c>
      <c r="K145">
        <v>0.30476749133967401</v>
      </c>
      <c r="L145">
        <v>-0.37025895193076502</v>
      </c>
      <c r="M145">
        <f>HARMEAN(D145,F145, I145)</f>
        <v>0.67998261531131665</v>
      </c>
      <c r="N145">
        <f>MAX(MIN(0.6*TAN(3*(1-M145) - 1.5), 5), -5)</f>
        <v>-0.35961523891731539</v>
      </c>
      <c r="O145" s="73">
        <v>0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 s="77">
        <f>0.5 * (D145-MAX($D$3:$D$165))/(MIN($D$3:$D$165)-MAX($D$3:$D$165)) + 0.75</f>
        <v>0.79666218249648102</v>
      </c>
      <c r="AT145" s="17">
        <f>AZ145^N145</f>
        <v>0.93578922731420111</v>
      </c>
      <c r="AU145" s="17">
        <f>(AT145+AV145)/2</f>
        <v>0.87909739000438947</v>
      </c>
      <c r="AV145" s="17">
        <f>BD145^N145</f>
        <v>0.82240555269457782</v>
      </c>
      <c r="AW145" s="17">
        <f>PERCENTILE($K$2:$K$165, 0.05)</f>
        <v>0.10209699944022725</v>
      </c>
      <c r="AX145" s="17">
        <f>PERCENTILE($K$2:$K$165, 0.95)</f>
        <v>0.97531004798855347</v>
      </c>
      <c r="AY145" s="17">
        <f>MIN(MAX(K145,AW145), AX145)</f>
        <v>0.30476749133967401</v>
      </c>
      <c r="AZ145" s="17">
        <f>AY145-$AY$166+1</f>
        <v>1.2026704918994469</v>
      </c>
      <c r="BA145" s="17">
        <f>PERCENTILE($L$2:$L$165, 0.02)</f>
        <v>-1.0926211824473815</v>
      </c>
      <c r="BB145" s="17">
        <f>PERCENTILE($L$2:$L$165, 0.98)</f>
        <v>1.870769289934499</v>
      </c>
      <c r="BC145" s="17">
        <f>MIN(MAX(L145,BA145), BB145)</f>
        <v>-0.37025895193076502</v>
      </c>
      <c r="BD145" s="17">
        <f>BC145-$BC$166 + 1</f>
        <v>1.7223622305166164</v>
      </c>
      <c r="BE145" s="16">
        <v>0</v>
      </c>
      <c r="BF145" s="16">
        <v>0</v>
      </c>
      <c r="BG145" s="16">
        <v>0</v>
      </c>
      <c r="BH145" s="16">
        <v>1</v>
      </c>
      <c r="BI145" s="12">
        <f>(AZ145^4)*AV145*BE145</f>
        <v>0</v>
      </c>
      <c r="BJ145" s="12">
        <f>(BD145^4) *AT145*BF145</f>
        <v>0</v>
      </c>
      <c r="BK145" s="12">
        <f>(BD145^4)*AU145*BG145*BH145</f>
        <v>0</v>
      </c>
      <c r="BL145" s="12">
        <f>MIN(BI145, 0.05*BI$166)</f>
        <v>0</v>
      </c>
      <c r="BM145" s="12">
        <f>MIN(BJ145, 0.05*BJ$166)</f>
        <v>0</v>
      </c>
      <c r="BN145" s="12">
        <f>MIN(BK145, 0.05*BK$166)</f>
        <v>0</v>
      </c>
      <c r="BO145" s="9">
        <f>BL145/$BL$166</f>
        <v>0</v>
      </c>
      <c r="BP145" s="9">
        <f>BM145/$BM$166</f>
        <v>0</v>
      </c>
      <c r="BQ145" s="45">
        <f>BN145/$BN$166</f>
        <v>0</v>
      </c>
      <c r="BR145" s="85">
        <f>N145</f>
        <v>-0.35961523891731539</v>
      </c>
      <c r="BS145" s="55">
        <v>0</v>
      </c>
      <c r="BT145" s="10">
        <f>$D$172*BO145</f>
        <v>0</v>
      </c>
      <c r="BU145" s="14">
        <f>BT145-BS145</f>
        <v>0</v>
      </c>
      <c r="BV145" s="1">
        <f>IF(BU145&gt;1, 1, 0)</f>
        <v>0</v>
      </c>
      <c r="BW145" s="71">
        <f>IF(N145&lt;=0,P145, IF(N145&lt;=1,Q145, IF(N145&lt;=2,R145, IF(N145&lt;=3,S145, IF(N145&lt;=4,T145, IF(N145&lt;=5, U145, V145))))))</f>
        <v>-1</v>
      </c>
      <c r="BX145" s="41">
        <f>IF(N145&lt;=0,AD145, IF(N145&lt;=1,AE145, IF(N145&lt;=2,AF145, IF(N145&lt;=3,AG145, IF(N145&lt;=4,AH145, IF(N145&lt;=5, AI145, AJ145))))))</f>
        <v>-1</v>
      </c>
      <c r="BY145" s="70">
        <f>IF(N145&gt;=0,W145, IF(N145&gt;=-1,X145, IF(N145&gt;=-2,Y145, IF(N145&gt;=-3,Z145, IF(N145&gt;=-4,AA145, IF(N145&gt;=-5, AB145, AC145))))))</f>
        <v>-1</v>
      </c>
      <c r="BZ145" s="69">
        <f>IF(N145&gt;=0,AK145, IF(N145&gt;=-1,AL145, IF(N145&gt;=-2,AM145, IF(N145&gt;=-3,AN145, IF(N145&gt;=-4,AO145, IF(N145&gt;=-5, AP145, AQ145))))))</f>
        <v>-1</v>
      </c>
      <c r="CA145" s="54">
        <f>IF(C145&gt;0, IF(BU145 &gt;0, BW145, BY145), IF(BU145&gt;0, BX145, BZ145))</f>
        <v>-1</v>
      </c>
      <c r="CB145" s="1">
        <f>BU145/CA145</f>
        <v>0</v>
      </c>
      <c r="CC145" s="42" t="e">
        <f>BS145/BT145</f>
        <v>#DIV/0!</v>
      </c>
      <c r="CD145" s="55">
        <v>0</v>
      </c>
      <c r="CE145" s="55">
        <v>0</v>
      </c>
      <c r="CF145" s="55">
        <v>0</v>
      </c>
      <c r="CG145" s="6">
        <f>SUM(CD145:CF145)</f>
        <v>0</v>
      </c>
      <c r="CH145" s="10">
        <f>BP145*$D$171</f>
        <v>0</v>
      </c>
      <c r="CI145" s="1">
        <f>CH145-CG145</f>
        <v>0</v>
      </c>
      <c r="CJ145" s="82">
        <f>IF(CI145&gt;1, 1, 0)</f>
        <v>0</v>
      </c>
      <c r="CK145" s="71">
        <f>IF(N145&lt;=0,Q145, IF(N145&lt;=1,R145, IF(N145&lt;=2,S145, IF(N145&lt;=3,T145, IF(N145&lt;=4,U145,V145)))))</f>
        <v>-1</v>
      </c>
      <c r="CL145" s="41">
        <f>IF(N145&lt;=0,AE145, IF(N145&lt;=1,AF145, IF(N145&lt;=2,AG145, IF(N145&lt;=3,AH145, IF(N145&lt;=4,AI145,AJ145)))))</f>
        <v>-1</v>
      </c>
      <c r="CM145" s="70">
        <f>IF(N145&gt;=0,X145, IF(N145&gt;=-1,Y145, IF(N145&gt;=-2,Z145, IF(N145&gt;=-3,AA145, IF(N145&gt;=-4,AB145, AC145)))))</f>
        <v>-1</v>
      </c>
      <c r="CN145" s="69">
        <f>IF(N145&gt;=0,AL145, IF(N145&gt;=-1,AM145, IF(N145&gt;=-2,AN145, IF(N145&gt;=-3,AO145, IF(N145&gt;=-4,AP145, AQ145)))))</f>
        <v>-1</v>
      </c>
      <c r="CO145" s="54">
        <f>IF(C145&gt;0, IF(CI145 &gt;0, CK145, CM145), IF(CI145&gt;0, CL145, CN145))</f>
        <v>-1</v>
      </c>
      <c r="CP145" s="1">
        <f>CI145/CO145</f>
        <v>0</v>
      </c>
      <c r="CQ145" s="42" t="e">
        <f>CG145/CH145</f>
        <v>#DIV/0!</v>
      </c>
      <c r="CR145" s="11">
        <f>BS145+CG145+CT145</f>
        <v>0</v>
      </c>
      <c r="CS145" s="47">
        <f>BT145+CH145+CU145</f>
        <v>0</v>
      </c>
      <c r="CT145" s="55">
        <v>0</v>
      </c>
      <c r="CU145" s="10">
        <f>BQ145*$D$174</f>
        <v>0</v>
      </c>
      <c r="CV145" s="30">
        <f>CU145-CT145</f>
        <v>0</v>
      </c>
      <c r="CW145" s="82">
        <f>IF(CV145&gt;0, 1, 0)</f>
        <v>0</v>
      </c>
      <c r="CX145" s="71">
        <f>IF(N145&lt;=0,R145, IF(N145&lt;=1,S145, IF(N145&lt;=2,T145, IF(N145&lt;=3,U145, V145))))</f>
        <v>-1</v>
      </c>
      <c r="CY145" s="41">
        <f>IF(N145&lt;=0,AF145, IF(N145&lt;=1,AG145, IF(N145&lt;=2,AH145, IF(N145&lt;=3,AI145, AJ145))))</f>
        <v>-1</v>
      </c>
      <c r="CZ145" s="70">
        <f>IF(N145&gt;=0,Y145, IF(N145&gt;=-1,Z145, IF(N145&gt;=-2,AA145, IF(N145&gt;=-3,AB145,  AC145))))</f>
        <v>-1</v>
      </c>
      <c r="DA145" s="69">
        <f>IF(N145&gt;=0,AM145, IF(N145&gt;=-1,AN145, IF(N145&gt;=-2,AO145, IF(N145&gt;=-3,AP145, AQ145))))</f>
        <v>-1</v>
      </c>
      <c r="DB145" s="54">
        <f>IF(C145&gt;0, IF(CV145 &gt;0, CX145, CZ145), IF(CV145&gt;0, CY145, DA145))</f>
        <v>-1</v>
      </c>
      <c r="DC145" s="43">
        <f>CV145/DB145</f>
        <v>0</v>
      </c>
      <c r="DD145" s="44">
        <v>0</v>
      </c>
      <c r="DE145" s="10">
        <f>BQ145*$DD$169</f>
        <v>0</v>
      </c>
      <c r="DF145" s="30">
        <f>DE145-DD145</f>
        <v>0</v>
      </c>
      <c r="DG145" s="34">
        <f>DF145*(DF145&lt;&gt;0)</f>
        <v>0</v>
      </c>
      <c r="DH145" s="21">
        <f>DG145/$DG$166</f>
        <v>0</v>
      </c>
      <c r="DI145" s="79">
        <f>DH145 * $DF$166</f>
        <v>0</v>
      </c>
      <c r="DJ145" s="81">
        <f>DB145</f>
        <v>-1</v>
      </c>
      <c r="DK145" s="43">
        <f>DI145/DJ145</f>
        <v>0</v>
      </c>
      <c r="DL145" s="16">
        <f>O145</f>
        <v>0</v>
      </c>
      <c r="DM145" s="53">
        <f>CR145+CT145</f>
        <v>0</v>
      </c>
      <c r="DN145">
        <f>E145/$E$166</f>
        <v>1.7322842666546842E-3</v>
      </c>
      <c r="DO145">
        <f>MAX(0,K145)</f>
        <v>0.30476749133967401</v>
      </c>
      <c r="DP145">
        <f>DO145/$DO$166</f>
        <v>3.2711546173501051E-3</v>
      </c>
      <c r="DQ145">
        <f>DN145*DP145*BF145</f>
        <v>0</v>
      </c>
      <c r="DR145">
        <f>DQ145/$DQ$166</f>
        <v>0</v>
      </c>
      <c r="DS145" s="1">
        <f>$DS$168*DR145</f>
        <v>0</v>
      </c>
      <c r="DT145" s="55">
        <v>0</v>
      </c>
      <c r="DU145" s="1">
        <f>DS145-DT145</f>
        <v>0</v>
      </c>
      <c r="DV145" t="e">
        <f>DT145/DS145</f>
        <v>#DIV/0!</v>
      </c>
      <c r="DW145" s="86">
        <f>AR145</f>
        <v>-1</v>
      </c>
    </row>
    <row r="146" spans="1:127" x14ac:dyDescent="0.2">
      <c r="A146" s="25" t="s">
        <v>155</v>
      </c>
      <c r="B146">
        <v>1</v>
      </c>
      <c r="C146">
        <v>1</v>
      </c>
      <c r="D146">
        <v>0.52736715940870904</v>
      </c>
      <c r="E146">
        <v>0.47263284059129002</v>
      </c>
      <c r="F146">
        <v>0.68653158522049995</v>
      </c>
      <c r="G146">
        <v>0.15754283326368501</v>
      </c>
      <c r="H146">
        <v>0.30923526953614699</v>
      </c>
      <c r="I146">
        <v>0.22072109212257901</v>
      </c>
      <c r="J146">
        <v>0.15974058293245999</v>
      </c>
      <c r="K146">
        <v>0.76619099748845698</v>
      </c>
      <c r="L146">
        <v>-0.175214615445178</v>
      </c>
      <c r="M146">
        <f>HARMEAN(D146,F146, I146)</f>
        <v>0.38054579061826849</v>
      </c>
      <c r="N146">
        <f>MAX(MIN(0.6*TAN(3*(1-M146) - 1.5), 5), -5)</f>
        <v>0.22472078887866073</v>
      </c>
      <c r="O146" s="73">
        <v>0</v>
      </c>
      <c r="P146">
        <v>323.14999999999998</v>
      </c>
      <c r="Q146">
        <v>325.04000000000002</v>
      </c>
      <c r="R146">
        <v>326.93</v>
      </c>
      <c r="S146">
        <v>328.94</v>
      </c>
      <c r="T146">
        <v>329.73</v>
      </c>
      <c r="U146">
        <v>331.48</v>
      </c>
      <c r="V146">
        <v>336.11</v>
      </c>
      <c r="W146">
        <v>341.72</v>
      </c>
      <c r="X146">
        <v>339.3</v>
      </c>
      <c r="Y146">
        <v>333.97</v>
      </c>
      <c r="Z146">
        <v>332.96</v>
      </c>
      <c r="AA146">
        <v>331.47</v>
      </c>
      <c r="AB146">
        <v>328.95</v>
      </c>
      <c r="AC146">
        <v>327.63</v>
      </c>
      <c r="AD146">
        <v>326.37</v>
      </c>
      <c r="AE146">
        <v>327.95</v>
      </c>
      <c r="AF146">
        <v>328.89</v>
      </c>
      <c r="AG146">
        <v>329.59</v>
      </c>
      <c r="AH146">
        <v>330.98</v>
      </c>
      <c r="AI146">
        <v>332.03</v>
      </c>
      <c r="AJ146">
        <v>336.58</v>
      </c>
      <c r="AK146">
        <v>339.89</v>
      </c>
      <c r="AL146">
        <v>339.13</v>
      </c>
      <c r="AM146">
        <v>337.66</v>
      </c>
      <c r="AN146">
        <v>335.87</v>
      </c>
      <c r="AO146">
        <v>334.89</v>
      </c>
      <c r="AP146">
        <v>333.53</v>
      </c>
      <c r="AQ146">
        <v>332.02</v>
      </c>
      <c r="AR146">
        <v>332.57</v>
      </c>
      <c r="AS146" s="77">
        <f>0.5 * (D146-MAX($D$3:$D$165))/(MIN($D$3:$D$165)-MAX($D$3:$D$165)) + 0.75</f>
        <v>0.98687374749499013</v>
      </c>
      <c r="AT146" s="17">
        <f>AZ146^N146</f>
        <v>1.1212520804711406</v>
      </c>
      <c r="AU146" s="17">
        <f>(AT146+AV146)/2</f>
        <v>1.1393903803681333</v>
      </c>
      <c r="AV146" s="17">
        <f>BD146^N146</f>
        <v>1.1575286802651261</v>
      </c>
      <c r="AW146" s="17">
        <f>PERCENTILE($K$2:$K$165, 0.05)</f>
        <v>0.10209699944022725</v>
      </c>
      <c r="AX146" s="17">
        <f>PERCENTILE($K$2:$K$165, 0.95)</f>
        <v>0.97531004798855347</v>
      </c>
      <c r="AY146" s="17">
        <f>MIN(MAX(K146,AW146), AX146)</f>
        <v>0.76619099748845698</v>
      </c>
      <c r="AZ146" s="17">
        <f>AY146-$AY$166+1</f>
        <v>1.6640939980482297</v>
      </c>
      <c r="BA146" s="17">
        <f>PERCENTILE($L$2:$L$165, 0.02)</f>
        <v>-1.0926211824473815</v>
      </c>
      <c r="BB146" s="17">
        <f>PERCENTILE($L$2:$L$165, 0.98)</f>
        <v>1.870769289934499</v>
      </c>
      <c r="BC146" s="17">
        <f>MIN(MAX(L146,BA146), BB146)</f>
        <v>-0.175214615445178</v>
      </c>
      <c r="BD146" s="17">
        <f>BC146-$BC$166 + 1</f>
        <v>1.9174065670022036</v>
      </c>
      <c r="BE146" s="1">
        <v>1</v>
      </c>
      <c r="BF146" s="15">
        <v>1</v>
      </c>
      <c r="BG146" s="15">
        <v>1</v>
      </c>
      <c r="BH146" s="16">
        <v>1</v>
      </c>
      <c r="BI146" s="12">
        <f>(AZ146^4)*AV146*BE146</f>
        <v>8.8765290202939937</v>
      </c>
      <c r="BJ146" s="12">
        <f>(BD146^4) *AT146*BF146</f>
        <v>15.155145273465347</v>
      </c>
      <c r="BK146" s="12">
        <f>(BD146^4)*AU146*BG146*BH146</f>
        <v>15.400307422762856</v>
      </c>
      <c r="BL146" s="12">
        <f>MIN(BI146, 0.05*BI$166)</f>
        <v>8.8765290202939937</v>
      </c>
      <c r="BM146" s="12">
        <f>MIN(BJ146, 0.05*BJ$166)</f>
        <v>15.155145273465347</v>
      </c>
      <c r="BN146" s="12">
        <f>MIN(BK146, 0.05*BK$166)</f>
        <v>15.400307422762856</v>
      </c>
      <c r="BO146" s="9">
        <f>BL146/$BL$166</f>
        <v>2.1716589198848391E-2</v>
      </c>
      <c r="BP146" s="9">
        <f>BM146/$BM$166</f>
        <v>3.0615360582294049E-3</v>
      </c>
      <c r="BQ146" s="45">
        <f>BN146/$BN$166</f>
        <v>2.2780640214286542E-3</v>
      </c>
      <c r="BR146" s="85">
        <f>N146</f>
        <v>0.22472078887866073</v>
      </c>
      <c r="BS146" s="55">
        <v>2328</v>
      </c>
      <c r="BT146" s="10">
        <f>$D$172*BO146</f>
        <v>1989.6887565455015</v>
      </c>
      <c r="BU146" s="14">
        <f>BT146-BS146</f>
        <v>-338.31124345449848</v>
      </c>
      <c r="BV146" s="1">
        <f>IF(BU146&gt;1, 1, 0)</f>
        <v>0</v>
      </c>
      <c r="BW146" s="71">
        <f>IF(N146&lt;=0,P146, IF(N146&lt;=1,Q146, IF(N146&lt;=2,R146, IF(N146&lt;=3,S146, IF(N146&lt;=4,T146, IF(N146&lt;=5, U146, V146))))))</f>
        <v>325.04000000000002</v>
      </c>
      <c r="BX146" s="41">
        <f>IF(N146&lt;=0,AD146, IF(N146&lt;=1,AE146, IF(N146&lt;=2,AF146, IF(N146&lt;=3,AG146, IF(N146&lt;=4,AH146, IF(N146&lt;=5, AI146, AJ146))))))</f>
        <v>327.95</v>
      </c>
      <c r="BY146" s="70">
        <f>IF(N146&gt;=0,W146, IF(N146&gt;=-1,X146, IF(N146&gt;=-2,Y146, IF(N146&gt;=-3,Z146, IF(N146&gt;=-4,AA146, IF(N146&gt;=-5, AB146, AC146))))))</f>
        <v>341.72</v>
      </c>
      <c r="BZ146" s="69">
        <f>IF(N146&gt;=0,AK146, IF(N146&gt;=-1,AL146, IF(N146&gt;=-2,AM146, IF(N146&gt;=-3,AN146, IF(N146&gt;=-4,AO146, IF(N146&gt;=-5, AP146, AQ146))))))</f>
        <v>339.89</v>
      </c>
      <c r="CA146" s="54">
        <f>IF(C146&gt;0, IF(BU146 &gt;0, BW146, BY146), IF(BU146&gt;0, BX146, BZ146))</f>
        <v>341.72</v>
      </c>
      <c r="CB146" s="1">
        <f>BU146/CA146</f>
        <v>-0.99002470869278492</v>
      </c>
      <c r="CC146" s="42">
        <f>BS146/BT146</f>
        <v>1.1700322436569801</v>
      </c>
      <c r="CD146" s="55">
        <v>0</v>
      </c>
      <c r="CE146" s="55">
        <v>0</v>
      </c>
      <c r="CF146" s="55">
        <v>0</v>
      </c>
      <c r="CG146" s="6">
        <f>SUM(CD146:CF146)</f>
        <v>0</v>
      </c>
      <c r="CH146" s="10">
        <f>BP146*$D$171</f>
        <v>388.84442115671652</v>
      </c>
      <c r="CI146" s="1">
        <f>CH146-CG146</f>
        <v>388.84442115671652</v>
      </c>
      <c r="CJ146" s="82">
        <f>IF(CI146&gt;1, 1, 0)</f>
        <v>1</v>
      </c>
      <c r="CK146" s="71">
        <f>IF(N146&lt;=0,Q146, IF(N146&lt;=1,R146, IF(N146&lt;=2,S146, IF(N146&lt;=3,T146, IF(N146&lt;=4,U146,V146)))))</f>
        <v>326.93</v>
      </c>
      <c r="CL146" s="41">
        <f>IF(N146&lt;=0,AE146, IF(N146&lt;=1,AF146, IF(N146&lt;=2,AG146, IF(N146&lt;=3,AH146, IF(N146&lt;=4,AI146,AJ146)))))</f>
        <v>328.89</v>
      </c>
      <c r="CM146" s="70">
        <f>IF(N146&gt;=0,X146, IF(N146&gt;=-1,Y146, IF(N146&gt;=-2,Z146, IF(N146&gt;=-3,AA146, IF(N146&gt;=-4,AB146, AC146)))))</f>
        <v>339.3</v>
      </c>
      <c r="CN146" s="69">
        <f>IF(N146&gt;=0,AL146, IF(N146&gt;=-1,AM146, IF(N146&gt;=-2,AN146, IF(N146&gt;=-3,AO146, IF(N146&gt;=-4,AP146, AQ146)))))</f>
        <v>339.13</v>
      </c>
      <c r="CO146" s="54">
        <f>IF(C146&gt;0, IF(CI146 &gt;0, CK146, CM146), IF(CI146&gt;0, CL146, CN146))</f>
        <v>326.93</v>
      </c>
      <c r="CP146" s="1">
        <f>CI146/CO146</f>
        <v>1.1893812778170143</v>
      </c>
      <c r="CQ146" s="42">
        <f>CG146/CH146</f>
        <v>0</v>
      </c>
      <c r="CR146" s="11">
        <f>BS146+CG146+CT146</f>
        <v>2328</v>
      </c>
      <c r="CS146" s="47">
        <f>BT146+CH146+CU146</f>
        <v>2393.432727862787</v>
      </c>
      <c r="CT146" s="55">
        <v>0</v>
      </c>
      <c r="CU146" s="10">
        <f>BQ146*$D$174</f>
        <v>14.899550160568912</v>
      </c>
      <c r="CV146" s="30">
        <f>CU146-CT146</f>
        <v>14.899550160568912</v>
      </c>
      <c r="CW146" s="82">
        <f>IF(CV146&gt;0, 1, 0)</f>
        <v>1</v>
      </c>
      <c r="CX146" s="71">
        <f>IF(N146&lt;=0,R146, IF(N146&lt;=1,S146, IF(N146&lt;=2,T146, IF(N146&lt;=3,U146, V146))))</f>
        <v>328.94</v>
      </c>
      <c r="CY146" s="41">
        <f>IF(N146&lt;=0,AF146, IF(N146&lt;=1,AG146, IF(N146&lt;=2,AH146, IF(N146&lt;=3,AI146, AJ146))))</f>
        <v>329.59</v>
      </c>
      <c r="CZ146" s="70">
        <f>IF(N146&gt;=0,Y146, IF(N146&gt;=-1,Z146, IF(N146&gt;=-2,AA146, IF(N146&gt;=-3,AB146,  AC146))))</f>
        <v>333.97</v>
      </c>
      <c r="DA146" s="69">
        <f>IF(N146&gt;=0,AM146, IF(N146&gt;=-1,AN146, IF(N146&gt;=-2,AO146, IF(N146&gt;=-3,AP146, AQ146))))</f>
        <v>337.66</v>
      </c>
      <c r="DB146" s="54">
        <f>IF(C146&gt;0, IF(CV146 &gt;0, CX146, CZ146), IF(CV146&gt;0, CY146, DA146))</f>
        <v>328.94</v>
      </c>
      <c r="DC146" s="43">
        <f>CV146/DB146</f>
        <v>4.5295647110624775E-2</v>
      </c>
      <c r="DD146" s="44">
        <v>0</v>
      </c>
      <c r="DE146" s="10">
        <f>BQ146*$DD$169</f>
        <v>8.9603638890218402</v>
      </c>
      <c r="DF146" s="30">
        <f>DE146-DD146</f>
        <v>8.9603638890218402</v>
      </c>
      <c r="DG146" s="34">
        <f>DF146*(DF146&lt;&gt;0)</f>
        <v>8.9603638890218402</v>
      </c>
      <c r="DH146" s="21">
        <f>DG146/$DG$166</f>
        <v>2.2780640214286525E-3</v>
      </c>
      <c r="DI146" s="79">
        <f>DH146 * $DF$166</f>
        <v>8.9603638890218402</v>
      </c>
      <c r="DJ146" s="81">
        <f>DB146</f>
        <v>328.94</v>
      </c>
      <c r="DK146" s="43">
        <f>DI146/DJ146</f>
        <v>2.7240116401233781E-2</v>
      </c>
      <c r="DL146" s="16">
        <f>O146</f>
        <v>0</v>
      </c>
      <c r="DM146" s="53">
        <f>CR146+CT146</f>
        <v>2328</v>
      </c>
      <c r="DN146">
        <f>E146/$E$166</f>
        <v>8.7634907899227597E-3</v>
      </c>
      <c r="DO146">
        <f>MAX(0,K146)</f>
        <v>0.76619099748845698</v>
      </c>
      <c r="DP146">
        <f>DO146/$DO$166</f>
        <v>8.2237420014494179E-3</v>
      </c>
      <c r="DQ146">
        <f>DN146*DP146*BF146</f>
        <v>7.2068687288402936E-5</v>
      </c>
      <c r="DR146">
        <f>DQ146/$DQ$166</f>
        <v>1.945004645280576E-2</v>
      </c>
      <c r="DS146" s="1">
        <f>$DS$168*DR146</f>
        <v>1582.7328239643848</v>
      </c>
      <c r="DT146" s="55">
        <v>1995</v>
      </c>
      <c r="DU146" s="1">
        <f>DS146-DT146</f>
        <v>-412.26717603561519</v>
      </c>
      <c r="DV146">
        <f>DT146/DS146</f>
        <v>1.260478060348164</v>
      </c>
      <c r="DW146" s="86">
        <f>AR146</f>
        <v>332.57</v>
      </c>
    </row>
    <row r="147" spans="1:127" x14ac:dyDescent="0.2">
      <c r="A147" s="25" t="s">
        <v>256</v>
      </c>
      <c r="B147">
        <v>1</v>
      </c>
      <c r="C147">
        <v>1</v>
      </c>
      <c r="D147">
        <v>0.33120255693168199</v>
      </c>
      <c r="E147">
        <v>0.66879744306831801</v>
      </c>
      <c r="F147">
        <v>0.40166865315852202</v>
      </c>
      <c r="G147">
        <v>0.31132469703301202</v>
      </c>
      <c r="H147">
        <v>0.107396573338905</v>
      </c>
      <c r="I147">
        <v>0.18285296184945499</v>
      </c>
      <c r="J147">
        <v>0.321647302110043</v>
      </c>
      <c r="K147">
        <v>0.86865806841160598</v>
      </c>
      <c r="L147">
        <v>0.24042237960097801</v>
      </c>
      <c r="M147">
        <f>HARMEAN(D147,F147, I147)</f>
        <v>0.27327905667133556</v>
      </c>
      <c r="N147">
        <f>MAX(MIN(0.6*TAN(3*(1-M147) - 1.5), 5), -5)</f>
        <v>0.48535843232028369</v>
      </c>
      <c r="O147" s="73">
        <v>0</v>
      </c>
      <c r="P147">
        <v>277.25</v>
      </c>
      <c r="Q147">
        <v>279.39</v>
      </c>
      <c r="R147">
        <v>280.55</v>
      </c>
      <c r="S147">
        <v>281.20999999999998</v>
      </c>
      <c r="T147">
        <v>281.75</v>
      </c>
      <c r="U147">
        <v>283.08</v>
      </c>
      <c r="V147">
        <v>284.83</v>
      </c>
      <c r="W147">
        <v>288.51</v>
      </c>
      <c r="X147">
        <v>288.02999999999997</v>
      </c>
      <c r="Y147">
        <v>287.87</v>
      </c>
      <c r="Z147">
        <v>287.39999999999998</v>
      </c>
      <c r="AA147">
        <v>285.45999999999998</v>
      </c>
      <c r="AB147">
        <v>283.77999999999997</v>
      </c>
      <c r="AC147">
        <v>282.26</v>
      </c>
      <c r="AD147">
        <v>278.49</v>
      </c>
      <c r="AE147">
        <v>279.57</v>
      </c>
      <c r="AF147">
        <v>280.54000000000002</v>
      </c>
      <c r="AG147">
        <v>281.39999999999998</v>
      </c>
      <c r="AH147">
        <v>282.45</v>
      </c>
      <c r="AI147">
        <v>284.49</v>
      </c>
      <c r="AJ147">
        <v>287.89999999999998</v>
      </c>
      <c r="AK147">
        <v>290.06</v>
      </c>
      <c r="AL147">
        <v>288.11</v>
      </c>
      <c r="AM147">
        <v>287.26</v>
      </c>
      <c r="AN147">
        <v>286.49</v>
      </c>
      <c r="AO147">
        <v>285.66000000000003</v>
      </c>
      <c r="AP147">
        <v>284.44</v>
      </c>
      <c r="AQ147">
        <v>282.19</v>
      </c>
      <c r="AR147">
        <v>283.89</v>
      </c>
      <c r="AS147" s="77">
        <f>0.5 * (D147-MAX($D$3:$D$165))/(MIN($D$3:$D$165)-MAX($D$3:$D$165)) + 0.75</f>
        <v>1.0852705410821644</v>
      </c>
      <c r="AT147" s="17">
        <f>AZ147^N147</f>
        <v>1.3180927666251776</v>
      </c>
      <c r="AU147" s="17">
        <f>(AT147+AV147)/2</f>
        <v>1.4133469969367636</v>
      </c>
      <c r="AV147" s="17">
        <f>BD147^N147</f>
        <v>1.5086012272483493</v>
      </c>
      <c r="AW147" s="17">
        <f>PERCENTILE($K$2:$K$165, 0.05)</f>
        <v>0.10209699944022725</v>
      </c>
      <c r="AX147" s="17">
        <f>PERCENTILE($K$2:$K$165, 0.95)</f>
        <v>0.97531004798855347</v>
      </c>
      <c r="AY147" s="17">
        <f>MIN(MAX(K147,AW147), AX147)</f>
        <v>0.86865806841160598</v>
      </c>
      <c r="AZ147" s="17">
        <f>AY147-$AY$166+1</f>
        <v>1.7665610689713787</v>
      </c>
      <c r="BA147" s="17">
        <f>PERCENTILE($L$2:$L$165, 0.02)</f>
        <v>-1.0926211824473815</v>
      </c>
      <c r="BB147" s="17">
        <f>PERCENTILE($L$2:$L$165, 0.98)</f>
        <v>1.870769289934499</v>
      </c>
      <c r="BC147" s="17">
        <f>MIN(MAX(L147,BA147), BB147)</f>
        <v>0.24042237960097801</v>
      </c>
      <c r="BD147" s="17">
        <f>BC147-$BC$166 + 1</f>
        <v>2.3330435620483594</v>
      </c>
      <c r="BE147" s="1">
        <v>1</v>
      </c>
      <c r="BF147" s="15">
        <v>1</v>
      </c>
      <c r="BG147" s="15">
        <v>1</v>
      </c>
      <c r="BH147" s="16">
        <v>1</v>
      </c>
      <c r="BI147" s="12">
        <f>(AZ147^4)*AV147*BE147</f>
        <v>14.692275995835811</v>
      </c>
      <c r="BJ147" s="12">
        <f>(BD147^4) *AT147*BF147</f>
        <v>39.051468371412909</v>
      </c>
      <c r="BK147" s="12">
        <f>(BD147^4)*AU147*BG147*BH147</f>
        <v>41.873589588101126</v>
      </c>
      <c r="BL147" s="12">
        <f>MIN(BI147, 0.05*BI$166)</f>
        <v>14.692275995835811</v>
      </c>
      <c r="BM147" s="12">
        <f>MIN(BJ147, 0.05*BJ$166)</f>
        <v>39.051468371412909</v>
      </c>
      <c r="BN147" s="12">
        <f>MIN(BK147, 0.05*BK$166)</f>
        <v>41.873589588101126</v>
      </c>
      <c r="BO147" s="9">
        <f>BL147/$BL$166</f>
        <v>3.5944919626601964E-2</v>
      </c>
      <c r="BP147" s="9">
        <f>BM147/$BM$166</f>
        <v>7.8889034970331222E-3</v>
      </c>
      <c r="BQ147" s="45">
        <f>BN147/$BN$166</f>
        <v>6.1940788109026814E-3</v>
      </c>
      <c r="BR147" s="85">
        <f>N147</f>
        <v>0.48535843232028369</v>
      </c>
      <c r="BS147" s="55">
        <v>0</v>
      </c>
      <c r="BT147" s="10">
        <f>$D$172*BO147</f>
        <v>3293.2981225142962</v>
      </c>
      <c r="BU147" s="14">
        <f>BT147-BS147</f>
        <v>3293.2981225142962</v>
      </c>
      <c r="BV147" s="1">
        <f>IF(BU147&gt;1, 1, 0)</f>
        <v>1</v>
      </c>
      <c r="BW147" s="71">
        <f>IF(N147&lt;=0,P147, IF(N147&lt;=1,Q147, IF(N147&lt;=2,R147, IF(N147&lt;=3,S147, IF(N147&lt;=4,T147, IF(N147&lt;=5, U147, V147))))))</f>
        <v>279.39</v>
      </c>
      <c r="BX147" s="41">
        <f>IF(N147&lt;=0,AD147, IF(N147&lt;=1,AE147, IF(N147&lt;=2,AF147, IF(N147&lt;=3,AG147, IF(N147&lt;=4,AH147, IF(N147&lt;=5, AI147, AJ147))))))</f>
        <v>279.57</v>
      </c>
      <c r="BY147" s="70">
        <f>IF(N147&gt;=0,W147, IF(N147&gt;=-1,X147, IF(N147&gt;=-2,Y147, IF(N147&gt;=-3,Z147, IF(N147&gt;=-4,AA147, IF(N147&gt;=-5, AB147, AC147))))))</f>
        <v>288.51</v>
      </c>
      <c r="BZ147" s="69">
        <f>IF(N147&gt;=0,AK147, IF(N147&gt;=-1,AL147, IF(N147&gt;=-2,AM147, IF(N147&gt;=-3,AN147, IF(N147&gt;=-4,AO147, IF(N147&gt;=-5, AP147, AQ147))))))</f>
        <v>290.06</v>
      </c>
      <c r="CA147" s="54">
        <f>IF(C147&gt;0, IF(BU147 &gt;0, BW147, BY147), IF(BU147&gt;0, BX147, BZ147))</f>
        <v>279.39</v>
      </c>
      <c r="CB147" s="1">
        <f>BU147/CA147</f>
        <v>11.787458830002134</v>
      </c>
      <c r="CC147" s="42">
        <f>BS147/BT147</f>
        <v>0</v>
      </c>
      <c r="CD147" s="55">
        <v>0</v>
      </c>
      <c r="CE147" s="55">
        <v>0</v>
      </c>
      <c r="CF147" s="55">
        <v>0</v>
      </c>
      <c r="CG147" s="6">
        <f>SUM(CD147:CF147)</f>
        <v>0</v>
      </c>
      <c r="CH147" s="10">
        <f>BP147*$D$171</f>
        <v>1001.9663513743221</v>
      </c>
      <c r="CI147" s="1">
        <f>CH147-CG147</f>
        <v>1001.9663513743221</v>
      </c>
      <c r="CJ147" s="82">
        <f>IF(CI147&gt;1, 1, 0)</f>
        <v>1</v>
      </c>
      <c r="CK147" s="71">
        <f>IF(N147&lt;=0,Q147, IF(N147&lt;=1,R147, IF(N147&lt;=2,S147, IF(N147&lt;=3,T147, IF(N147&lt;=4,U147,V147)))))</f>
        <v>280.55</v>
      </c>
      <c r="CL147" s="41">
        <f>IF(N147&lt;=0,AE147, IF(N147&lt;=1,AF147, IF(N147&lt;=2,AG147, IF(N147&lt;=3,AH147, IF(N147&lt;=4,AI147,AJ147)))))</f>
        <v>280.54000000000002</v>
      </c>
      <c r="CM147" s="70">
        <f>IF(N147&gt;=0,X147, IF(N147&gt;=-1,Y147, IF(N147&gt;=-2,Z147, IF(N147&gt;=-3,AA147, IF(N147&gt;=-4,AB147, AC147)))))</f>
        <v>288.02999999999997</v>
      </c>
      <c r="CN147" s="69">
        <f>IF(N147&gt;=0,AL147, IF(N147&gt;=-1,AM147, IF(N147&gt;=-2,AN147, IF(N147&gt;=-3,AO147, IF(N147&gt;=-4,AP147, AQ147)))))</f>
        <v>288.11</v>
      </c>
      <c r="CO147" s="54">
        <f>IF(C147&gt;0, IF(CI147 &gt;0, CK147, CM147), IF(CI147&gt;0, CL147, CN147))</f>
        <v>280.55</v>
      </c>
      <c r="CP147" s="1">
        <f>CI147/CO147</f>
        <v>3.571435934323016</v>
      </c>
      <c r="CQ147" s="42">
        <f>CG147/CH147</f>
        <v>0</v>
      </c>
      <c r="CR147" s="11">
        <f>BS147+CG147+CT147</f>
        <v>284</v>
      </c>
      <c r="CS147" s="47">
        <f>BT147+CH147+CU147</f>
        <v>4335.776499482914</v>
      </c>
      <c r="CT147" s="55">
        <v>284</v>
      </c>
      <c r="CU147" s="10">
        <f>BQ147*$D$174</f>
        <v>40.512025594295572</v>
      </c>
      <c r="CV147" s="30">
        <f>CU147-CT147</f>
        <v>-243.48797440570442</v>
      </c>
      <c r="CW147" s="82">
        <f>IF(CV147&gt;0, 1, 0)</f>
        <v>0</v>
      </c>
      <c r="CX147" s="71">
        <f>IF(N147&lt;=0,R147, IF(N147&lt;=1,S147, IF(N147&lt;=2,T147, IF(N147&lt;=3,U147, V147))))</f>
        <v>281.20999999999998</v>
      </c>
      <c r="CY147" s="41">
        <f>IF(N147&lt;=0,AF147, IF(N147&lt;=1,AG147, IF(N147&lt;=2,AH147, IF(N147&lt;=3,AI147, AJ147))))</f>
        <v>281.39999999999998</v>
      </c>
      <c r="CZ147" s="70">
        <f>IF(N147&gt;=0,Y147, IF(N147&gt;=-1,Z147, IF(N147&gt;=-2,AA147, IF(N147&gt;=-3,AB147,  AC147))))</f>
        <v>287.87</v>
      </c>
      <c r="DA147" s="69">
        <f>IF(N147&gt;=0,AM147, IF(N147&gt;=-1,AN147, IF(N147&gt;=-2,AO147, IF(N147&gt;=-3,AP147, AQ147))))</f>
        <v>287.26</v>
      </c>
      <c r="DB147" s="54">
        <f>IF(C147&gt;0, IF(CV147 &gt;0, CX147, CZ147), IF(CV147&gt;0, CY147, DA147))</f>
        <v>287.87</v>
      </c>
      <c r="DC147" s="43">
        <f>CV147/DB147</f>
        <v>-0.84582615210235323</v>
      </c>
      <c r="DD147" s="44">
        <v>0</v>
      </c>
      <c r="DE147" s="10">
        <f>BQ147*$DD$169</f>
        <v>24.36331884481498</v>
      </c>
      <c r="DF147" s="30">
        <f>DE147-DD147</f>
        <v>24.36331884481498</v>
      </c>
      <c r="DG147" s="34">
        <f>DF147*(DF147&lt;&gt;0)</f>
        <v>24.36331884481498</v>
      </c>
      <c r="DH147" s="21">
        <f>DG147/$DG$166</f>
        <v>6.194078810902677E-3</v>
      </c>
      <c r="DI147" s="79">
        <f>DH147 * $DF$166</f>
        <v>24.36331884481498</v>
      </c>
      <c r="DJ147" s="81">
        <f>DB147</f>
        <v>287.87</v>
      </c>
      <c r="DK147" s="43">
        <f>DI147/DJ147</f>
        <v>8.4633059522753254E-2</v>
      </c>
      <c r="DL147" s="16">
        <f>O147</f>
        <v>0</v>
      </c>
      <c r="DM147" s="53">
        <f>CR147+CT147</f>
        <v>568</v>
      </c>
      <c r="DN147">
        <f>E147/$E$166</f>
        <v>1.2400746899687839E-2</v>
      </c>
      <c r="DO147">
        <f>MAX(0,K147)</f>
        <v>0.86865806841160598</v>
      </c>
      <c r="DP147">
        <f>DO147/$DO$166</f>
        <v>9.3235496964998825E-3</v>
      </c>
      <c r="DQ147">
        <f>DN147*DP147*BF147</f>
        <v>1.156189799929564E-4</v>
      </c>
      <c r="DR147">
        <f>DQ147/$DQ$166</f>
        <v>3.1203489563918985E-2</v>
      </c>
      <c r="DS147" s="1">
        <f>$DS$168*DR147</f>
        <v>2539.160370381554</v>
      </c>
      <c r="DT147" s="55">
        <v>1703</v>
      </c>
      <c r="DU147" s="1">
        <f>DS147-DT147</f>
        <v>836.160370381554</v>
      </c>
      <c r="DV147">
        <f>DT147/DS147</f>
        <v>0.67069414750833323</v>
      </c>
      <c r="DW147" s="86">
        <f>AR147</f>
        <v>283.89</v>
      </c>
    </row>
    <row r="148" spans="1:127" x14ac:dyDescent="0.2">
      <c r="A148" s="25" t="s">
        <v>140</v>
      </c>
      <c r="B148">
        <v>1</v>
      </c>
      <c r="C148">
        <v>1</v>
      </c>
      <c r="D148">
        <v>0.86424474187380496</v>
      </c>
      <c r="E148">
        <v>0.13575525812619499</v>
      </c>
      <c r="F148">
        <v>0.82681564245810002</v>
      </c>
      <c r="G148">
        <v>0.74092009685229998</v>
      </c>
      <c r="H148">
        <v>0.71186440677966101</v>
      </c>
      <c r="I148">
        <v>0.72624695883486601</v>
      </c>
      <c r="J148">
        <v>0.67786638817524403</v>
      </c>
      <c r="K148">
        <v>0.559508497824869</v>
      </c>
      <c r="L148">
        <v>1.1886080985385099</v>
      </c>
      <c r="M148">
        <f>HARMEAN(D148,F148, I148)</f>
        <v>0.80139310156888444</v>
      </c>
      <c r="N148">
        <f>MAX(MIN(0.6*TAN(3*(1-M148) - 1.5), 5), -5)</f>
        <v>-0.76261894898523874</v>
      </c>
      <c r="O148" s="73">
        <v>0</v>
      </c>
      <c r="P148">
        <v>20.74</v>
      </c>
      <c r="Q148">
        <v>21</v>
      </c>
      <c r="R148">
        <v>21.14</v>
      </c>
      <c r="S148">
        <v>21.35</v>
      </c>
      <c r="T148">
        <v>21.7</v>
      </c>
      <c r="U148">
        <v>22.1</v>
      </c>
      <c r="V148">
        <v>22.55</v>
      </c>
      <c r="W148">
        <v>24.26</v>
      </c>
      <c r="X148">
        <v>23.87</v>
      </c>
      <c r="Y148">
        <v>23.36</v>
      </c>
      <c r="Z148">
        <v>23.25</v>
      </c>
      <c r="AA148">
        <v>22.69</v>
      </c>
      <c r="AB148">
        <v>22.26</v>
      </c>
      <c r="AC148">
        <v>21.52</v>
      </c>
      <c r="AD148">
        <v>21.01</v>
      </c>
      <c r="AE148">
        <v>21.21</v>
      </c>
      <c r="AF148">
        <v>21.26</v>
      </c>
      <c r="AG148">
        <v>21.41</v>
      </c>
      <c r="AH148">
        <v>21.57</v>
      </c>
      <c r="AI148">
        <v>21.89</v>
      </c>
      <c r="AJ148">
        <v>22.39</v>
      </c>
      <c r="AK148">
        <v>23.05</v>
      </c>
      <c r="AL148">
        <v>22.85</v>
      </c>
      <c r="AM148">
        <v>22.66</v>
      </c>
      <c r="AN148">
        <v>22.38</v>
      </c>
      <c r="AO148">
        <v>22.27</v>
      </c>
      <c r="AP148">
        <v>22.16</v>
      </c>
      <c r="AQ148">
        <v>21.67</v>
      </c>
      <c r="AR148">
        <v>22.1</v>
      </c>
      <c r="AS148" s="77">
        <f>0.5 * (D148-MAX($D$3:$D$165))/(MIN($D$3:$D$165)-MAX($D$3:$D$165)) + 0.75</f>
        <v>0.81789487196189681</v>
      </c>
      <c r="AT148" s="17">
        <f>AZ148^N148</f>
        <v>0.75032448870611856</v>
      </c>
      <c r="AU148" s="17">
        <f>(AT148+AV148)/2</f>
        <v>0.57719916065831511</v>
      </c>
      <c r="AV148" s="17">
        <f>BD148^N148</f>
        <v>0.40407383261051172</v>
      </c>
      <c r="AW148" s="17">
        <f>PERCENTILE($K$2:$K$165, 0.05)</f>
        <v>0.10209699944022725</v>
      </c>
      <c r="AX148" s="17">
        <f>PERCENTILE($K$2:$K$165, 0.95)</f>
        <v>0.97531004798855347</v>
      </c>
      <c r="AY148" s="17">
        <f>MIN(MAX(K148,AW148), AX148)</f>
        <v>0.559508497824869</v>
      </c>
      <c r="AZ148" s="17">
        <f>AY148-$AY$166+1</f>
        <v>1.4574114983846418</v>
      </c>
      <c r="BA148" s="17">
        <f>PERCENTILE($L$2:$L$165, 0.02)</f>
        <v>-1.0926211824473815</v>
      </c>
      <c r="BB148" s="17">
        <f>PERCENTILE($L$2:$L$165, 0.98)</f>
        <v>1.870769289934499</v>
      </c>
      <c r="BC148" s="17">
        <f>MIN(MAX(L148,BA148), BB148)</f>
        <v>1.1886080985385099</v>
      </c>
      <c r="BD148" s="17">
        <f>BC148-$BC$166 + 1</f>
        <v>3.2812292809858912</v>
      </c>
      <c r="BE148" s="1">
        <v>1</v>
      </c>
      <c r="BF148" s="15">
        <v>1</v>
      </c>
      <c r="BG148" s="15">
        <v>1</v>
      </c>
      <c r="BH148" s="16">
        <v>1</v>
      </c>
      <c r="BI148" s="12">
        <f>(AZ148^4)*AV148*BE148</f>
        <v>1.8230118569893032</v>
      </c>
      <c r="BJ148" s="12">
        <f>(BD148^4) *AT148*BF148</f>
        <v>86.975199732948511</v>
      </c>
      <c r="BK148" s="12">
        <f>(BD148^4)*AU148*BG148*BH148</f>
        <v>66.907068927627577</v>
      </c>
      <c r="BL148" s="12">
        <f>MIN(BI148, 0.05*BI$166)</f>
        <v>1.8230118569893032</v>
      </c>
      <c r="BM148" s="12">
        <f>MIN(BJ148, 0.05*BJ$166)</f>
        <v>86.975199732948511</v>
      </c>
      <c r="BN148" s="12">
        <f>MIN(BK148, 0.05*BK$166)</f>
        <v>66.907068927627577</v>
      </c>
      <c r="BO148" s="9">
        <f>BL148/$BL$166</f>
        <v>4.4600315632782363E-3</v>
      </c>
      <c r="BP148" s="9">
        <f>BM148/$BM$166</f>
        <v>1.7570119279578494E-2</v>
      </c>
      <c r="BQ148" s="45">
        <f>BN148/$BN$166</f>
        <v>9.8971132406090075E-3</v>
      </c>
      <c r="BR148" s="85">
        <f>N148</f>
        <v>-0.76261894898523874</v>
      </c>
      <c r="BS148" s="55">
        <v>972</v>
      </c>
      <c r="BT148" s="10">
        <f>$D$172*BO148</f>
        <v>408.63114248914127</v>
      </c>
      <c r="BU148" s="14">
        <f>BT148-BS148</f>
        <v>-563.36885751085879</v>
      </c>
      <c r="BV148" s="1">
        <f>IF(BU148&gt;1, 1, 0)</f>
        <v>0</v>
      </c>
      <c r="BW148" s="71">
        <f>IF(N148&lt;=0,P148, IF(N148&lt;=1,Q148, IF(N148&lt;=2,R148, IF(N148&lt;=3,S148, IF(N148&lt;=4,T148, IF(N148&lt;=5, U148, V148))))))</f>
        <v>20.74</v>
      </c>
      <c r="BX148" s="41">
        <f>IF(N148&lt;=0,AD148, IF(N148&lt;=1,AE148, IF(N148&lt;=2,AF148, IF(N148&lt;=3,AG148, IF(N148&lt;=4,AH148, IF(N148&lt;=5, AI148, AJ148))))))</f>
        <v>21.01</v>
      </c>
      <c r="BY148" s="70">
        <f>IF(N148&gt;=0,W148, IF(N148&gt;=-1,X148, IF(N148&gt;=-2,Y148, IF(N148&gt;=-3,Z148, IF(N148&gt;=-4,AA148, IF(N148&gt;=-5, AB148, AC148))))))</f>
        <v>23.87</v>
      </c>
      <c r="BZ148" s="69">
        <f>IF(N148&gt;=0,AK148, IF(N148&gt;=-1,AL148, IF(N148&gt;=-2,AM148, IF(N148&gt;=-3,AN148, IF(N148&gt;=-4,AO148, IF(N148&gt;=-5, AP148, AQ148))))))</f>
        <v>22.85</v>
      </c>
      <c r="CA148" s="54">
        <f>IF(C148&gt;0, IF(BU148 &gt;0, BW148, BY148), IF(BU148&gt;0, BX148, BZ148))</f>
        <v>23.87</v>
      </c>
      <c r="CB148" s="1">
        <f>BU148/CA148</f>
        <v>-23.601544093458681</v>
      </c>
      <c r="CC148" s="42">
        <f>BS148/BT148</f>
        <v>2.3786733289076945</v>
      </c>
      <c r="CD148" s="55">
        <v>332</v>
      </c>
      <c r="CE148" s="55">
        <v>0</v>
      </c>
      <c r="CF148" s="55">
        <v>0</v>
      </c>
      <c r="CG148" s="6">
        <f>SUM(CD148:CF148)</f>
        <v>332</v>
      </c>
      <c r="CH148" s="10">
        <f>BP148*$D$171</f>
        <v>2231.5735405296441</v>
      </c>
      <c r="CI148" s="1">
        <f>CH148-CG148</f>
        <v>1899.5735405296441</v>
      </c>
      <c r="CJ148" s="82">
        <f>IF(CI148&gt;1, 1, 0)</f>
        <v>1</v>
      </c>
      <c r="CK148" s="71">
        <f>IF(N148&lt;=0,Q148, IF(N148&lt;=1,R148, IF(N148&lt;=2,S148, IF(N148&lt;=3,T148, IF(N148&lt;=4,U148,V148)))))</f>
        <v>21</v>
      </c>
      <c r="CL148" s="41">
        <f>IF(N148&lt;=0,AE148, IF(N148&lt;=1,AF148, IF(N148&lt;=2,AG148, IF(N148&lt;=3,AH148, IF(N148&lt;=4,AI148,AJ148)))))</f>
        <v>21.21</v>
      </c>
      <c r="CM148" s="70">
        <f>IF(N148&gt;=0,X148, IF(N148&gt;=-1,Y148, IF(N148&gt;=-2,Z148, IF(N148&gt;=-3,AA148, IF(N148&gt;=-4,AB148, AC148)))))</f>
        <v>23.36</v>
      </c>
      <c r="CN148" s="69">
        <f>IF(N148&gt;=0,AL148, IF(N148&gt;=-1,AM148, IF(N148&gt;=-2,AN148, IF(N148&gt;=-3,AO148, IF(N148&gt;=-4,AP148, AQ148)))))</f>
        <v>22.66</v>
      </c>
      <c r="CO148" s="54">
        <f>IF(C148&gt;0, IF(CI148 &gt;0, CK148, CM148), IF(CI148&gt;0, CL148, CN148))</f>
        <v>21</v>
      </c>
      <c r="CP148" s="1">
        <f>CI148/CO148</f>
        <v>90.455882882364008</v>
      </c>
      <c r="CQ148" s="42">
        <f>CG148/CH148</f>
        <v>0.14877394536646224</v>
      </c>
      <c r="CR148" s="11">
        <f>BS148+CG148+CT148</f>
        <v>1304</v>
      </c>
      <c r="CS148" s="47">
        <f>BT148+CH148+CU148</f>
        <v>2704.9361979306473</v>
      </c>
      <c r="CT148" s="55">
        <v>0</v>
      </c>
      <c r="CU148" s="10">
        <f>BQ148*$D$174</f>
        <v>64.731514911861737</v>
      </c>
      <c r="CV148" s="30">
        <f>CU148-CT148</f>
        <v>64.731514911861737</v>
      </c>
      <c r="CW148" s="82">
        <f>IF(CV148&gt;0, 1, 0)</f>
        <v>1</v>
      </c>
      <c r="CX148" s="71">
        <f>IF(N148&lt;=0,R148, IF(N148&lt;=1,S148, IF(N148&lt;=2,T148, IF(N148&lt;=3,U148, V148))))</f>
        <v>21.14</v>
      </c>
      <c r="CY148" s="41">
        <f>IF(N148&lt;=0,AF148, IF(N148&lt;=1,AG148, IF(N148&lt;=2,AH148, IF(N148&lt;=3,AI148, AJ148))))</f>
        <v>21.26</v>
      </c>
      <c r="CZ148" s="70">
        <f>IF(N148&gt;=0,Y148, IF(N148&gt;=-1,Z148, IF(N148&gt;=-2,AA148, IF(N148&gt;=-3,AB148,  AC148))))</f>
        <v>23.25</v>
      </c>
      <c r="DA148" s="69">
        <f>IF(N148&gt;=0,AM148, IF(N148&gt;=-1,AN148, IF(N148&gt;=-2,AO148, IF(N148&gt;=-3,AP148, AQ148))))</f>
        <v>22.38</v>
      </c>
      <c r="DB148" s="54">
        <f>IF(C148&gt;0, IF(CV148 &gt;0, CX148, CZ148), IF(CV148&gt;0, CY148, DA148))</f>
        <v>21.14</v>
      </c>
      <c r="DC148" s="43">
        <f>CV148/DB148</f>
        <v>3.062039494411624</v>
      </c>
      <c r="DD148" s="44">
        <v>0</v>
      </c>
      <c r="DE148" s="10">
        <f>BQ148*$DD$169</f>
        <v>38.928553040005184</v>
      </c>
      <c r="DF148" s="30">
        <f>DE148-DD148</f>
        <v>38.928553040005184</v>
      </c>
      <c r="DG148" s="34">
        <f>DF148*(DF148&lt;&gt;0)</f>
        <v>38.928553040005184</v>
      </c>
      <c r="DH148" s="21">
        <f>DG148/$DG$166</f>
        <v>9.8971132406090005E-3</v>
      </c>
      <c r="DI148" s="79">
        <f>DH148 * $DF$166</f>
        <v>38.928553040005184</v>
      </c>
      <c r="DJ148" s="81">
        <f>DB148</f>
        <v>21.14</v>
      </c>
      <c r="DK148" s="43">
        <f>DI148/DJ148</f>
        <v>1.8414641929992992</v>
      </c>
      <c r="DL148" s="16">
        <f>O148</f>
        <v>0</v>
      </c>
      <c r="DM148" s="53">
        <f>CR148+CT148</f>
        <v>1304</v>
      </c>
      <c r="DN148">
        <f>E148/$E$166</f>
        <v>2.5171546538833994E-3</v>
      </c>
      <c r="DO148">
        <f>MAX(0,K148)</f>
        <v>0.559508497824869</v>
      </c>
      <c r="DP148">
        <f>DO148/$DO$166</f>
        <v>6.0053609985146889E-3</v>
      </c>
      <c r="DQ148">
        <f>DN148*DP148*BF148</f>
        <v>1.5116422385661108E-5</v>
      </c>
      <c r="DR148">
        <f>DQ148/$DQ$166</f>
        <v>4.0796513529483061E-3</v>
      </c>
      <c r="DS148" s="1">
        <f>$DS$168*DR148</f>
        <v>331.97854423173078</v>
      </c>
      <c r="DT148" s="55">
        <v>0</v>
      </c>
      <c r="DU148" s="1">
        <f>DS148-DT148</f>
        <v>331.97854423173078</v>
      </c>
      <c r="DV148">
        <f>DT148/DS148</f>
        <v>0</v>
      </c>
      <c r="DW148" s="86">
        <f>AR148</f>
        <v>22.1</v>
      </c>
    </row>
    <row r="149" spans="1:127" x14ac:dyDescent="0.2">
      <c r="A149" s="25" t="s">
        <v>329</v>
      </c>
      <c r="B149">
        <v>1</v>
      </c>
      <c r="C149">
        <v>1</v>
      </c>
      <c r="D149">
        <v>0.88533759488613595</v>
      </c>
      <c r="E149">
        <v>0.114662405113863</v>
      </c>
      <c r="F149">
        <v>0.90703218116805695</v>
      </c>
      <c r="G149">
        <v>0.91663184287505195</v>
      </c>
      <c r="H149">
        <v>0.79272879231090598</v>
      </c>
      <c r="I149">
        <v>0.85243208163234896</v>
      </c>
      <c r="J149">
        <v>0.64255456053219295</v>
      </c>
      <c r="K149">
        <v>0.13475923276365601</v>
      </c>
      <c r="L149">
        <v>0.38643202991001502</v>
      </c>
      <c r="M149">
        <f>HARMEAN(D149,F149, I149)</f>
        <v>0.88102535525284809</v>
      </c>
      <c r="N149">
        <f>MAX(MIN(0.6*TAN(3*(1-M149) - 1.5), 5), -5)</f>
        <v>-1.3161801230503902</v>
      </c>
      <c r="O149" s="73">
        <v>0</v>
      </c>
      <c r="P149">
        <v>28.35</v>
      </c>
      <c r="Q149">
        <v>28.39</v>
      </c>
      <c r="R149">
        <v>28.53</v>
      </c>
      <c r="S149">
        <v>28.58</v>
      </c>
      <c r="T149">
        <v>28.65</v>
      </c>
      <c r="U149">
        <v>28.98</v>
      </c>
      <c r="V149">
        <v>29.22</v>
      </c>
      <c r="W149">
        <v>29.79</v>
      </c>
      <c r="X149">
        <v>29.67</v>
      </c>
      <c r="Y149">
        <v>29.56</v>
      </c>
      <c r="Z149">
        <v>29.4</v>
      </c>
      <c r="AA149">
        <v>29.19</v>
      </c>
      <c r="AB149">
        <v>28.98</v>
      </c>
      <c r="AC149">
        <v>28.64</v>
      </c>
      <c r="AD149">
        <v>28.37</v>
      </c>
      <c r="AE149">
        <v>28.46</v>
      </c>
      <c r="AF149">
        <v>28.56</v>
      </c>
      <c r="AG149">
        <v>28.62</v>
      </c>
      <c r="AH149">
        <v>28.76</v>
      </c>
      <c r="AI149">
        <v>29.07</v>
      </c>
      <c r="AJ149">
        <v>29.17</v>
      </c>
      <c r="AK149">
        <v>29.66</v>
      </c>
      <c r="AL149">
        <v>29.52</v>
      </c>
      <c r="AM149">
        <v>29.33</v>
      </c>
      <c r="AN149">
        <v>29.21</v>
      </c>
      <c r="AO149">
        <v>29.11</v>
      </c>
      <c r="AP149">
        <v>28.86</v>
      </c>
      <c r="AQ149">
        <v>28.6</v>
      </c>
      <c r="AR149">
        <v>28.98</v>
      </c>
      <c r="AS149" s="77">
        <f>0.5 * (D149-MAX($D$3:$D$165))/(MIN($D$3:$D$165)-MAX($D$3:$D$165)) + 0.75</f>
        <v>0.80731462925851716</v>
      </c>
      <c r="AT149" s="17">
        <f>AZ149^N149</f>
        <v>0.95858001553540506</v>
      </c>
      <c r="AU149" s="17">
        <f>(AT149+AV149)/2</f>
        <v>0.63065268725842916</v>
      </c>
      <c r="AV149" s="17">
        <f>BD149^N149</f>
        <v>0.3027253589814532</v>
      </c>
      <c r="AW149" s="17">
        <f>PERCENTILE($K$2:$K$165, 0.05)</f>
        <v>0.10209699944022725</v>
      </c>
      <c r="AX149" s="17">
        <f>PERCENTILE($K$2:$K$165, 0.95)</f>
        <v>0.97531004798855347</v>
      </c>
      <c r="AY149" s="17">
        <f>MIN(MAX(K149,AW149), AX149)</f>
        <v>0.13475923276365601</v>
      </c>
      <c r="AZ149" s="17">
        <f>AY149-$AY$166+1</f>
        <v>1.0326622333234288</v>
      </c>
      <c r="BA149" s="17">
        <f>PERCENTILE($L$2:$L$165, 0.02)</f>
        <v>-1.0926211824473815</v>
      </c>
      <c r="BB149" s="17">
        <f>PERCENTILE($L$2:$L$165, 0.98)</f>
        <v>1.870769289934499</v>
      </c>
      <c r="BC149" s="17">
        <f>MIN(MAX(L149,BA149), BB149)</f>
        <v>0.38643202991001502</v>
      </c>
      <c r="BD149" s="17">
        <f>BC149-$BC$166 + 1</f>
        <v>2.4790532123573965</v>
      </c>
      <c r="BE149" s="1">
        <v>0</v>
      </c>
      <c r="BF149" s="50">
        <v>0.4</v>
      </c>
      <c r="BG149" s="15">
        <v>1</v>
      </c>
      <c r="BH149" s="16">
        <v>1</v>
      </c>
      <c r="BI149" s="12">
        <f>(AZ149^4)*AV149*BE149</f>
        <v>0</v>
      </c>
      <c r="BJ149" s="12">
        <f>(BD149^4) *AT149*BF149</f>
        <v>14.482107187862169</v>
      </c>
      <c r="BK149" s="12">
        <f>(BD149^4)*AU149*BG149*BH149</f>
        <v>23.819555141906037</v>
      </c>
      <c r="BL149" s="12">
        <f>MIN(BI149, 0.05*BI$166)</f>
        <v>0</v>
      </c>
      <c r="BM149" s="12">
        <f>MIN(BJ149, 0.05*BJ$166)</f>
        <v>14.482107187862169</v>
      </c>
      <c r="BN149" s="12">
        <f>MIN(BK149, 0.05*BK$166)</f>
        <v>23.819555141906037</v>
      </c>
      <c r="BO149" s="9">
        <f>BL149/$BL$166</f>
        <v>0</v>
      </c>
      <c r="BP149" s="9">
        <f>BM149/$BM$166</f>
        <v>2.925573628938573E-3</v>
      </c>
      <c r="BQ149" s="45">
        <f>BN149/$BN$166</f>
        <v>3.523466778007813E-3</v>
      </c>
      <c r="BR149" s="85">
        <f>N149</f>
        <v>-1.3161801230503902</v>
      </c>
      <c r="BS149" s="55">
        <v>0</v>
      </c>
      <c r="BT149" s="10">
        <f>$D$172*BO149</f>
        <v>0</v>
      </c>
      <c r="BU149" s="14">
        <f>BT149-BS149</f>
        <v>0</v>
      </c>
      <c r="BV149" s="1">
        <f>IF(BU149&gt;1, 1, 0)</f>
        <v>0</v>
      </c>
      <c r="BW149" s="71">
        <f>IF(N149&lt;=0,P149, IF(N149&lt;=1,Q149, IF(N149&lt;=2,R149, IF(N149&lt;=3,S149, IF(N149&lt;=4,T149, IF(N149&lt;=5, U149, V149))))))</f>
        <v>28.35</v>
      </c>
      <c r="BX149" s="41">
        <f>IF(N149&lt;=0,AD149, IF(N149&lt;=1,AE149, IF(N149&lt;=2,AF149, IF(N149&lt;=3,AG149, IF(N149&lt;=4,AH149, IF(N149&lt;=5, AI149, AJ149))))))</f>
        <v>28.37</v>
      </c>
      <c r="BY149" s="70">
        <f>IF(N149&gt;=0,W149, IF(N149&gt;=-1,X149, IF(N149&gt;=-2,Y149, IF(N149&gt;=-3,Z149, IF(N149&gt;=-4,AA149, IF(N149&gt;=-5, AB149, AC149))))))</f>
        <v>29.56</v>
      </c>
      <c r="BZ149" s="69">
        <f>IF(N149&gt;=0,AK149, IF(N149&gt;=-1,AL149, IF(N149&gt;=-2,AM149, IF(N149&gt;=-3,AN149, IF(N149&gt;=-4,AO149, IF(N149&gt;=-5, AP149, AQ149))))))</f>
        <v>29.33</v>
      </c>
      <c r="CA149" s="54">
        <f>IF(C149&gt;0, IF(BU149 &gt;0, BW149, BY149), IF(BU149&gt;0, BX149, BZ149))</f>
        <v>29.56</v>
      </c>
      <c r="CB149" s="1">
        <f>BU149/CA149</f>
        <v>0</v>
      </c>
      <c r="CC149" s="42" t="e">
        <f>BS149/BT149</f>
        <v>#DIV/0!</v>
      </c>
      <c r="CD149" s="55">
        <v>0</v>
      </c>
      <c r="CE149" s="55">
        <v>0</v>
      </c>
      <c r="CF149" s="55">
        <v>0</v>
      </c>
      <c r="CG149" s="6">
        <f>SUM(CD149:CF149)</f>
        <v>0</v>
      </c>
      <c r="CH149" s="10">
        <f>BP149*$D$171</f>
        <v>371.5758895728585</v>
      </c>
      <c r="CI149" s="1">
        <f>CH149-CG149</f>
        <v>371.5758895728585</v>
      </c>
      <c r="CJ149" s="82">
        <f>IF(CI149&gt;1, 1, 0)</f>
        <v>1</v>
      </c>
      <c r="CK149" s="71">
        <f>IF(N149&lt;=0,Q149, IF(N149&lt;=1,R149, IF(N149&lt;=2,S149, IF(N149&lt;=3,T149, IF(N149&lt;=4,U149,V149)))))</f>
        <v>28.39</v>
      </c>
      <c r="CL149" s="41">
        <f>IF(N149&lt;=0,AE149, IF(N149&lt;=1,AF149, IF(N149&lt;=2,AG149, IF(N149&lt;=3,AH149, IF(N149&lt;=4,AI149,AJ149)))))</f>
        <v>28.46</v>
      </c>
      <c r="CM149" s="70">
        <f>IF(N149&gt;=0,X149, IF(N149&gt;=-1,Y149, IF(N149&gt;=-2,Z149, IF(N149&gt;=-3,AA149, IF(N149&gt;=-4,AB149, AC149)))))</f>
        <v>29.4</v>
      </c>
      <c r="CN149" s="69">
        <f>IF(N149&gt;=0,AL149, IF(N149&gt;=-1,AM149, IF(N149&gt;=-2,AN149, IF(N149&gt;=-3,AO149, IF(N149&gt;=-4,AP149, AQ149)))))</f>
        <v>29.21</v>
      </c>
      <c r="CO149" s="54">
        <f>IF(C149&gt;0, IF(CI149 &gt;0, CK149, CM149), IF(CI149&gt;0, CL149, CN149))</f>
        <v>28.39</v>
      </c>
      <c r="CP149" s="1">
        <f>CI149/CO149</f>
        <v>13.088266628138728</v>
      </c>
      <c r="CQ149" s="42">
        <f>CG149/CH149</f>
        <v>0</v>
      </c>
      <c r="CR149" s="11">
        <f>BS149+CG149+CT149</f>
        <v>0</v>
      </c>
      <c r="CS149" s="47">
        <f>BT149+CH149+CU149</f>
        <v>394.62092672027904</v>
      </c>
      <c r="CT149" s="55">
        <v>0</v>
      </c>
      <c r="CU149" s="10">
        <f>BQ149*$D$174</f>
        <v>23.04503714742053</v>
      </c>
      <c r="CV149" s="30">
        <f>CU149-CT149</f>
        <v>23.04503714742053</v>
      </c>
      <c r="CW149" s="82">
        <f>IF(CV149&gt;0, 1, 0)</f>
        <v>1</v>
      </c>
      <c r="CX149" s="71">
        <f>IF(N149&lt;=0,R149, IF(N149&lt;=1,S149, IF(N149&lt;=2,T149, IF(N149&lt;=3,U149, V149))))</f>
        <v>28.53</v>
      </c>
      <c r="CY149" s="41">
        <f>IF(N149&lt;=0,AF149, IF(N149&lt;=1,AG149, IF(N149&lt;=2,AH149, IF(N149&lt;=3,AI149, AJ149))))</f>
        <v>28.56</v>
      </c>
      <c r="CZ149" s="70">
        <f>IF(N149&gt;=0,Y149, IF(N149&gt;=-1,Z149, IF(N149&gt;=-2,AA149, IF(N149&gt;=-3,AB149,  AC149))))</f>
        <v>29.19</v>
      </c>
      <c r="DA149" s="69">
        <f>IF(N149&gt;=0,AM149, IF(N149&gt;=-1,AN149, IF(N149&gt;=-2,AO149, IF(N149&gt;=-3,AP149, AQ149))))</f>
        <v>29.11</v>
      </c>
      <c r="DB149" s="54">
        <f>IF(C149&gt;0, IF(CV149 &gt;0, CX149, CZ149), IF(CV149&gt;0, CY149, DA149))</f>
        <v>28.53</v>
      </c>
      <c r="DC149" s="43">
        <f>CV149/DB149</f>
        <v>0.80774753408414046</v>
      </c>
      <c r="DD149" s="44">
        <v>0</v>
      </c>
      <c r="DE149" s="10">
        <f>BQ149*$DD$169</f>
        <v>13.858936441140804</v>
      </c>
      <c r="DF149" s="30">
        <f>DE149-DD149</f>
        <v>13.858936441140804</v>
      </c>
      <c r="DG149" s="34">
        <f>DF149*(DF149&lt;&gt;0)</f>
        <v>13.858936441140804</v>
      </c>
      <c r="DH149" s="21">
        <f>DG149/$DG$166</f>
        <v>3.5234667780078108E-3</v>
      </c>
      <c r="DI149" s="79">
        <f>DH149 * $DF$166</f>
        <v>13.858936441140804</v>
      </c>
      <c r="DJ149" s="81">
        <f>DB149</f>
        <v>28.53</v>
      </c>
      <c r="DK149" s="43">
        <f>DI149/DJ149</f>
        <v>0.48576713778972319</v>
      </c>
      <c r="DL149" s="16">
        <f>O149</f>
        <v>0</v>
      </c>
      <c r="DM149" s="53">
        <f>CR149+CT149</f>
        <v>0</v>
      </c>
      <c r="DN149">
        <f>E149/$E$166</f>
        <v>2.1260539786203095E-3</v>
      </c>
      <c r="DO149">
        <f>MAX(0,K149)</f>
        <v>0.13475923276365601</v>
      </c>
      <c r="DP149">
        <f>DO149/$DO$166</f>
        <v>1.4464084884764942E-3</v>
      </c>
      <c r="DQ149">
        <f>DN149*DP149*BF149</f>
        <v>1.2300570086542554E-6</v>
      </c>
      <c r="DR149">
        <f>DQ149/$DQ$166</f>
        <v>3.3197033077879369E-4</v>
      </c>
      <c r="DS149" s="1">
        <f>$DS$168*DR149</f>
        <v>27.013834665166915</v>
      </c>
      <c r="DT149" s="55">
        <v>0</v>
      </c>
      <c r="DU149" s="1">
        <f>DS149-DT149</f>
        <v>27.013834665166915</v>
      </c>
      <c r="DV149">
        <f>DT149/DS149</f>
        <v>0</v>
      </c>
      <c r="DW149" s="86">
        <f>AR149</f>
        <v>28.98</v>
      </c>
    </row>
    <row r="150" spans="1:127" x14ac:dyDescent="0.2">
      <c r="A150" s="25" t="s">
        <v>324</v>
      </c>
      <c r="B150">
        <v>1</v>
      </c>
      <c r="C150">
        <v>1</v>
      </c>
      <c r="D150">
        <v>0.97922493008389899</v>
      </c>
      <c r="E150">
        <v>2.0775069916100598E-2</v>
      </c>
      <c r="F150">
        <v>0.99324592769169595</v>
      </c>
      <c r="G150">
        <v>0.89385708315921397</v>
      </c>
      <c r="H150">
        <v>0.82407020476389403</v>
      </c>
      <c r="I150">
        <v>0.85825461813419401</v>
      </c>
      <c r="J150">
        <v>0.70020925423412606</v>
      </c>
      <c r="K150">
        <v>0.59335928094983703</v>
      </c>
      <c r="L150">
        <v>1.5201025696936099</v>
      </c>
      <c r="M150">
        <f>HARMEAN(D150,F150, I150)</f>
        <v>0.93950489554897576</v>
      </c>
      <c r="N150">
        <f>MAX(MIN(0.6*TAN(3*(1-M150) - 1.5), 5), -5)</f>
        <v>-2.3276226287833253</v>
      </c>
      <c r="O150" s="73">
        <v>-1</v>
      </c>
      <c r="P150">
        <v>101.19</v>
      </c>
      <c r="Q150">
        <v>101.53</v>
      </c>
      <c r="R150">
        <v>101.78</v>
      </c>
      <c r="S150">
        <v>101.97</v>
      </c>
      <c r="T150">
        <v>102.35</v>
      </c>
      <c r="U150">
        <v>102.43</v>
      </c>
      <c r="V150">
        <v>102.98</v>
      </c>
      <c r="W150">
        <v>105.37</v>
      </c>
      <c r="X150">
        <v>105.05</v>
      </c>
      <c r="Y150">
        <v>104.89</v>
      </c>
      <c r="Z150">
        <v>104.52</v>
      </c>
      <c r="AA150">
        <v>104.21</v>
      </c>
      <c r="AB150">
        <v>103.69</v>
      </c>
      <c r="AC150">
        <v>102.86</v>
      </c>
      <c r="AD150">
        <v>100.9</v>
      </c>
      <c r="AE150">
        <v>101.21</v>
      </c>
      <c r="AF150">
        <v>101.74</v>
      </c>
      <c r="AG150">
        <v>102.35</v>
      </c>
      <c r="AH150">
        <v>102.55</v>
      </c>
      <c r="AI150">
        <v>102.82</v>
      </c>
      <c r="AJ150">
        <v>103.12</v>
      </c>
      <c r="AK150">
        <v>105.37</v>
      </c>
      <c r="AL150">
        <v>105.2</v>
      </c>
      <c r="AM150">
        <v>104.62</v>
      </c>
      <c r="AN150">
        <v>104.32</v>
      </c>
      <c r="AO150">
        <v>103.82</v>
      </c>
      <c r="AP150">
        <v>103.42</v>
      </c>
      <c r="AQ150">
        <v>103.03</v>
      </c>
      <c r="AR150">
        <v>103.19</v>
      </c>
      <c r="AS150" s="77">
        <f>0.5 * (D150-MAX($D$3:$D$165))/(MIN($D$3:$D$165)-MAX($D$3:$D$165)) + 0.75</f>
        <v>0.76022044088176355</v>
      </c>
      <c r="AT150" s="17">
        <f>AZ150^N150</f>
        <v>0.39448609948098934</v>
      </c>
      <c r="AU150" s="17">
        <f>(AT150+AV150)/2</f>
        <v>0.22239323606590367</v>
      </c>
      <c r="AV150" s="17">
        <f>BD150^N150</f>
        <v>5.0300372650817986E-2</v>
      </c>
      <c r="AW150" s="17">
        <f>PERCENTILE($K$2:$K$165, 0.05)</f>
        <v>0.10209699944022725</v>
      </c>
      <c r="AX150" s="17">
        <f>PERCENTILE($K$2:$K$165, 0.95)</f>
        <v>0.97531004798855347</v>
      </c>
      <c r="AY150" s="17">
        <f>MIN(MAX(K150,AW150), AX150)</f>
        <v>0.59335928094983703</v>
      </c>
      <c r="AZ150" s="17">
        <f>AY150-$AY$166+1</f>
        <v>1.4912622815096097</v>
      </c>
      <c r="BA150" s="17">
        <f>PERCENTILE($L$2:$L$165, 0.02)</f>
        <v>-1.0926211824473815</v>
      </c>
      <c r="BB150" s="17">
        <f>PERCENTILE($L$2:$L$165, 0.98)</f>
        <v>1.870769289934499</v>
      </c>
      <c r="BC150" s="17">
        <f>MIN(MAX(L150,BA150), BB150)</f>
        <v>1.5201025696936099</v>
      </c>
      <c r="BD150" s="17">
        <f>BC150-$BC$166 + 1</f>
        <v>3.6127237521409912</v>
      </c>
      <c r="BE150" s="1">
        <v>0</v>
      </c>
      <c r="BF150" s="50">
        <v>0.4</v>
      </c>
      <c r="BG150" s="15">
        <v>1</v>
      </c>
      <c r="BH150" s="16">
        <v>1</v>
      </c>
      <c r="BI150" s="12">
        <f>(AZ150^4)*AV150*BE150</f>
        <v>0</v>
      </c>
      <c r="BJ150" s="12">
        <f>(BD150^4) *AT150*BF150</f>
        <v>26.880089690155586</v>
      </c>
      <c r="BK150" s="12">
        <f>(BD150^4)*AU150*BG150*BH150</f>
        <v>37.884415571298973</v>
      </c>
      <c r="BL150" s="12">
        <f>MIN(BI150, 0.05*BI$166)</f>
        <v>0</v>
      </c>
      <c r="BM150" s="12">
        <f>MIN(BJ150, 0.05*BJ$166)</f>
        <v>26.880089690155586</v>
      </c>
      <c r="BN150" s="12">
        <f>MIN(BK150, 0.05*BK$166)</f>
        <v>37.884415571298973</v>
      </c>
      <c r="BO150" s="9">
        <f>BL150/$BL$166</f>
        <v>0</v>
      </c>
      <c r="BP150" s="9">
        <f>BM150/$BM$166</f>
        <v>5.4301270195633387E-3</v>
      </c>
      <c r="BQ150" s="45">
        <f>BN150/$BN$166</f>
        <v>5.6039870969241123E-3</v>
      </c>
      <c r="BR150" s="85">
        <f>N150</f>
        <v>-2.3276226287833253</v>
      </c>
      <c r="BS150" s="55">
        <v>0</v>
      </c>
      <c r="BT150" s="10">
        <f>$D$172*BO150</f>
        <v>0</v>
      </c>
      <c r="BU150" s="14">
        <f>BT150-BS150</f>
        <v>0</v>
      </c>
      <c r="BV150" s="1">
        <f>IF(BU150&gt;1, 1, 0)</f>
        <v>0</v>
      </c>
      <c r="BW150" s="71">
        <f>IF(N150&lt;=0,P150, IF(N150&lt;=1,Q150, IF(N150&lt;=2,R150, IF(N150&lt;=3,S150, IF(N150&lt;=4,T150, IF(N150&lt;=5, U150, V150))))))</f>
        <v>101.19</v>
      </c>
      <c r="BX150" s="41">
        <f>IF(N150&lt;=0,AD150, IF(N150&lt;=1,AE150, IF(N150&lt;=2,AF150, IF(N150&lt;=3,AG150, IF(N150&lt;=4,AH150, IF(N150&lt;=5, AI150, AJ150))))))</f>
        <v>100.9</v>
      </c>
      <c r="BY150" s="70">
        <f>IF(N150&gt;=0,W150, IF(N150&gt;=-1,X150, IF(N150&gt;=-2,Y150, IF(N150&gt;=-3,Z150, IF(N150&gt;=-4,AA150, IF(N150&gt;=-5, AB150, AC150))))))</f>
        <v>104.52</v>
      </c>
      <c r="BZ150" s="69">
        <f>IF(N150&gt;=0,AK150, IF(N150&gt;=-1,AL150, IF(N150&gt;=-2,AM150, IF(N150&gt;=-3,AN150, IF(N150&gt;=-4,AO150, IF(N150&gt;=-5, AP150, AQ150))))))</f>
        <v>104.32</v>
      </c>
      <c r="CA150" s="54">
        <f>IF(C150&gt;0, IF(BU150 &gt;0, BW150, BY150), IF(BU150&gt;0, BX150, BZ150))</f>
        <v>104.52</v>
      </c>
      <c r="CB150" s="1">
        <f>BU150/CA150</f>
        <v>0</v>
      </c>
      <c r="CC150" s="42" t="e">
        <f>BS150/BT150</f>
        <v>#DIV/0!</v>
      </c>
      <c r="CD150" s="55">
        <v>0</v>
      </c>
      <c r="CE150" s="55">
        <v>0</v>
      </c>
      <c r="CF150" s="55">
        <v>0</v>
      </c>
      <c r="CG150" s="6">
        <f>SUM(CD150:CF150)</f>
        <v>0</v>
      </c>
      <c r="CH150" s="10">
        <f>BP150*$D$171</f>
        <v>689.67817382189946</v>
      </c>
      <c r="CI150" s="1">
        <f>CH150-CG150</f>
        <v>689.67817382189946</v>
      </c>
      <c r="CJ150" s="82">
        <f>IF(CI150&gt;1, 1, 0)</f>
        <v>1</v>
      </c>
      <c r="CK150" s="71">
        <f>IF(N150&lt;=0,Q150, IF(N150&lt;=1,R150, IF(N150&lt;=2,S150, IF(N150&lt;=3,T150, IF(N150&lt;=4,U150,V150)))))</f>
        <v>101.53</v>
      </c>
      <c r="CL150" s="41">
        <f>IF(N150&lt;=0,AE150, IF(N150&lt;=1,AF150, IF(N150&lt;=2,AG150, IF(N150&lt;=3,AH150, IF(N150&lt;=4,AI150,AJ150)))))</f>
        <v>101.21</v>
      </c>
      <c r="CM150" s="70">
        <f>IF(N150&gt;=0,X150, IF(N150&gt;=-1,Y150, IF(N150&gt;=-2,Z150, IF(N150&gt;=-3,AA150, IF(N150&gt;=-4,AB150, AC150)))))</f>
        <v>104.21</v>
      </c>
      <c r="CN150" s="69">
        <f>IF(N150&gt;=0,AL150, IF(N150&gt;=-1,AM150, IF(N150&gt;=-2,AN150, IF(N150&gt;=-3,AO150, IF(N150&gt;=-4,AP150, AQ150)))))</f>
        <v>103.82</v>
      </c>
      <c r="CO150" s="54">
        <f>IF(C150&gt;0, IF(CI150 &gt;0, CK150, CM150), IF(CI150&gt;0, CL150, CN150))</f>
        <v>101.53</v>
      </c>
      <c r="CP150" s="1">
        <f>CI150/CO150</f>
        <v>6.792851116142022</v>
      </c>
      <c r="CQ150" s="42">
        <f>CG150/CH150</f>
        <v>0</v>
      </c>
      <c r="CR150" s="11">
        <f>BS150+CG150+CT150</f>
        <v>0</v>
      </c>
      <c r="CS150" s="47">
        <f>BT150+CH150+CU150</f>
        <v>726.33073760605419</v>
      </c>
      <c r="CT150" s="55">
        <v>0</v>
      </c>
      <c r="CU150" s="10">
        <f>BQ150*$D$174</f>
        <v>36.652563784154729</v>
      </c>
      <c r="CV150" s="30">
        <f>CU150-CT150</f>
        <v>36.652563784154729</v>
      </c>
      <c r="CW150" s="82">
        <f>IF(CV150&gt;0, 1, 0)</f>
        <v>1</v>
      </c>
      <c r="CX150" s="71">
        <f>IF(N150&lt;=0,R150, IF(N150&lt;=1,S150, IF(N150&lt;=2,T150, IF(N150&lt;=3,U150, V150))))</f>
        <v>101.78</v>
      </c>
      <c r="CY150" s="41">
        <f>IF(N150&lt;=0,AF150, IF(N150&lt;=1,AG150, IF(N150&lt;=2,AH150, IF(N150&lt;=3,AI150, AJ150))))</f>
        <v>101.74</v>
      </c>
      <c r="CZ150" s="70">
        <f>IF(N150&gt;=0,Y150, IF(N150&gt;=-1,Z150, IF(N150&gt;=-2,AA150, IF(N150&gt;=-3,AB150,  AC150))))</f>
        <v>103.69</v>
      </c>
      <c r="DA150" s="69">
        <f>IF(N150&gt;=0,AM150, IF(N150&gt;=-1,AN150, IF(N150&gt;=-2,AO150, IF(N150&gt;=-3,AP150, AQ150))))</f>
        <v>103.42</v>
      </c>
      <c r="DB150" s="54">
        <f>IF(C150&gt;0, IF(CV150 &gt;0, CX150, CZ150), IF(CV150&gt;0, CY150, DA150))</f>
        <v>101.78</v>
      </c>
      <c r="DC150" s="43">
        <f>CV150/DB150</f>
        <v>0.36011558050849607</v>
      </c>
      <c r="DD150" s="44">
        <v>0</v>
      </c>
      <c r="DE150" s="10">
        <f>BQ150*$DD$169</f>
        <v>22.042296944021938</v>
      </c>
      <c r="DF150" s="30">
        <f>DE150-DD150</f>
        <v>22.042296944021938</v>
      </c>
      <c r="DG150" s="34">
        <f>DF150*(DF150&lt;&gt;0)</f>
        <v>22.042296944021938</v>
      </c>
      <c r="DH150" s="21">
        <f>DG150/$DG$166</f>
        <v>5.6039870969241089E-3</v>
      </c>
      <c r="DI150" s="79">
        <f>DH150 * $DF$166</f>
        <v>22.042296944021938</v>
      </c>
      <c r="DJ150" s="81">
        <f>DB150</f>
        <v>101.78</v>
      </c>
      <c r="DK150" s="43">
        <f>DI150/DJ150</f>
        <v>0.21656805800768264</v>
      </c>
      <c r="DL150" s="16">
        <f>O150</f>
        <v>-1</v>
      </c>
      <c r="DM150" s="53">
        <f>CR150+CT150</f>
        <v>0</v>
      </c>
      <c r="DN150">
        <f>E150/$E$166</f>
        <v>3.8520838637023003E-4</v>
      </c>
      <c r="DO150">
        <f>MAX(0,K150)</f>
        <v>0.59335928094983703</v>
      </c>
      <c r="DP150">
        <f>DO150/$DO$166</f>
        <v>6.3686909095672503E-3</v>
      </c>
      <c r="DQ150">
        <f>DN150*DP150*BF150</f>
        <v>9.8130925942606123E-7</v>
      </c>
      <c r="DR150">
        <f>DQ150/$DQ$166</f>
        <v>2.6483777349829224E-4</v>
      </c>
      <c r="DS150" s="1">
        <f>$DS$168*DR150</f>
        <v>21.550973575228934</v>
      </c>
      <c r="DT150" s="55">
        <v>0</v>
      </c>
      <c r="DU150" s="1">
        <f>DS150-DT150</f>
        <v>21.550973575228934</v>
      </c>
      <c r="DV150">
        <f>DT150/DS150</f>
        <v>0</v>
      </c>
      <c r="DW150" s="86">
        <f>AR150</f>
        <v>103.19</v>
      </c>
    </row>
    <row r="151" spans="1:127" x14ac:dyDescent="0.2">
      <c r="A151" s="25" t="s">
        <v>138</v>
      </c>
      <c r="B151">
        <v>1</v>
      </c>
      <c r="C151">
        <v>1</v>
      </c>
      <c r="D151">
        <v>0.79424398625429504</v>
      </c>
      <c r="E151">
        <v>0.20575601374570399</v>
      </c>
      <c r="F151">
        <v>0.82835183603757401</v>
      </c>
      <c r="G151">
        <v>0.16456266907123501</v>
      </c>
      <c r="H151">
        <v>0.38863841298467</v>
      </c>
      <c r="I151">
        <v>0.25289399863256201</v>
      </c>
      <c r="J151">
        <v>0.40037857693219198</v>
      </c>
      <c r="K151">
        <v>0.61462867814966105</v>
      </c>
      <c r="L151">
        <v>-1.65511533404882E-3</v>
      </c>
      <c r="M151">
        <f>HARMEAN(D151,F151, I151)</f>
        <v>0.46725323106371025</v>
      </c>
      <c r="N151">
        <f>MAX(MIN(0.6*TAN(3*(1-M151) - 1.5), 5), -5)</f>
        <v>5.9134545544785352E-2</v>
      </c>
      <c r="O151" s="73">
        <v>0</v>
      </c>
      <c r="P151">
        <v>174.59</v>
      </c>
      <c r="Q151">
        <v>175.54</v>
      </c>
      <c r="R151">
        <v>176.31</v>
      </c>
      <c r="S151">
        <v>176.49</v>
      </c>
      <c r="T151">
        <v>177.19</v>
      </c>
      <c r="U151">
        <v>177.39</v>
      </c>
      <c r="V151">
        <v>179.69</v>
      </c>
      <c r="W151">
        <v>181.22</v>
      </c>
      <c r="X151">
        <v>180.99</v>
      </c>
      <c r="Y151">
        <v>180.59</v>
      </c>
      <c r="Z151">
        <v>179.85</v>
      </c>
      <c r="AA151">
        <v>179.37</v>
      </c>
      <c r="AB151">
        <v>178</v>
      </c>
      <c r="AC151">
        <v>175.62</v>
      </c>
      <c r="AD151">
        <v>174.04</v>
      </c>
      <c r="AE151">
        <v>174.56</v>
      </c>
      <c r="AF151">
        <v>175.28</v>
      </c>
      <c r="AG151">
        <v>176.4</v>
      </c>
      <c r="AH151">
        <v>177.07</v>
      </c>
      <c r="AI151">
        <v>178.29</v>
      </c>
      <c r="AJ151">
        <v>180.36</v>
      </c>
      <c r="AK151">
        <v>182.58</v>
      </c>
      <c r="AL151">
        <v>181.51</v>
      </c>
      <c r="AM151">
        <v>180.64</v>
      </c>
      <c r="AN151">
        <v>179.38</v>
      </c>
      <c r="AO151">
        <v>178.43</v>
      </c>
      <c r="AP151">
        <v>177.64</v>
      </c>
      <c r="AQ151">
        <v>176.75</v>
      </c>
      <c r="AR151">
        <v>178.35</v>
      </c>
      <c r="AS151" s="77">
        <f>0.5 * (D151-MAX($D$3:$D$165))/(MIN($D$3:$D$165)-MAX($D$3:$D$165)) + 0.75</f>
        <v>0.85300747543196365</v>
      </c>
      <c r="AT151" s="17">
        <f>AZ151^N151</f>
        <v>1.0247708015800729</v>
      </c>
      <c r="AU151" s="17">
        <f>(AT151+AV151)/2</f>
        <v>1.0346776460717302</v>
      </c>
      <c r="AV151" s="17">
        <f>BD151^N151</f>
        <v>1.0445844905633874</v>
      </c>
      <c r="AW151" s="17">
        <f>PERCENTILE($K$2:$K$165, 0.05)</f>
        <v>0.10209699944022725</v>
      </c>
      <c r="AX151" s="17">
        <f>PERCENTILE($K$2:$K$165, 0.95)</f>
        <v>0.97531004798855347</v>
      </c>
      <c r="AY151" s="17">
        <f>MIN(MAX(K151,AW151), AX151)</f>
        <v>0.61462867814966105</v>
      </c>
      <c r="AZ151" s="17">
        <f>AY151-$AY$166+1</f>
        <v>1.5125316787094338</v>
      </c>
      <c r="BA151" s="17">
        <f>PERCENTILE($L$2:$L$165, 0.02)</f>
        <v>-1.0926211824473815</v>
      </c>
      <c r="BB151" s="17">
        <f>PERCENTILE($L$2:$L$165, 0.98)</f>
        <v>1.870769289934499</v>
      </c>
      <c r="BC151" s="17">
        <f>MIN(MAX(L151,BA151), BB151)</f>
        <v>-1.65511533404882E-3</v>
      </c>
      <c r="BD151" s="17">
        <f>BC151-$BC$166 + 1</f>
        <v>2.0909660671133325</v>
      </c>
      <c r="BE151" s="1">
        <v>1</v>
      </c>
      <c r="BF151" s="15">
        <v>1</v>
      </c>
      <c r="BG151" s="15">
        <v>1</v>
      </c>
      <c r="BH151" s="16">
        <v>1</v>
      </c>
      <c r="BI151" s="12">
        <f>(AZ151^4)*AV151*BE151</f>
        <v>5.4671563090505177</v>
      </c>
      <c r="BJ151" s="12">
        <f>(BD151^4) *AT151*BF151</f>
        <v>19.589108996721933</v>
      </c>
      <c r="BK151" s="12">
        <f>(BD151^4)*AU151*BG151*BH151</f>
        <v>19.778484275819874</v>
      </c>
      <c r="BL151" s="12">
        <f>MIN(BI151, 0.05*BI$166)</f>
        <v>5.4671563090505177</v>
      </c>
      <c r="BM151" s="12">
        <f>MIN(BJ151, 0.05*BJ$166)</f>
        <v>19.589108996721933</v>
      </c>
      <c r="BN151" s="12">
        <f>MIN(BK151, 0.05*BK$166)</f>
        <v>19.778484275819874</v>
      </c>
      <c r="BO151" s="9">
        <f>BL151/$BL$166</f>
        <v>1.337549704147872E-2</v>
      </c>
      <c r="BP151" s="9">
        <f>BM151/$BM$166</f>
        <v>3.9572542829434051E-3</v>
      </c>
      <c r="BQ151" s="45">
        <f>BN151/$BN$166</f>
        <v>2.9256983117454125E-3</v>
      </c>
      <c r="BR151" s="85">
        <f>N151</f>
        <v>5.9134545544785352E-2</v>
      </c>
      <c r="BS151" s="55">
        <v>1605</v>
      </c>
      <c r="BT151" s="10">
        <f>$D$172*BO151</f>
        <v>1225.4721877802565</v>
      </c>
      <c r="BU151" s="14">
        <f>BT151-BS151</f>
        <v>-379.52781221974351</v>
      </c>
      <c r="BV151" s="1">
        <f>IF(BU151&gt;1, 1, 0)</f>
        <v>0</v>
      </c>
      <c r="BW151" s="71">
        <f>IF(N151&lt;=0,P151, IF(N151&lt;=1,Q151, IF(N151&lt;=2,R151, IF(N151&lt;=3,S151, IF(N151&lt;=4,T151, IF(N151&lt;=5, U151, V151))))))</f>
        <v>175.54</v>
      </c>
      <c r="BX151" s="41">
        <f>IF(N151&lt;=0,AD151, IF(N151&lt;=1,AE151, IF(N151&lt;=2,AF151, IF(N151&lt;=3,AG151, IF(N151&lt;=4,AH151, IF(N151&lt;=5, AI151, AJ151))))))</f>
        <v>174.56</v>
      </c>
      <c r="BY151" s="70">
        <f>IF(N151&gt;=0,W151, IF(N151&gt;=-1,X151, IF(N151&gt;=-2,Y151, IF(N151&gt;=-3,Z151, IF(N151&gt;=-4,AA151, IF(N151&gt;=-5, AB151, AC151))))))</f>
        <v>181.22</v>
      </c>
      <c r="BZ151" s="69">
        <f>IF(N151&gt;=0,AK151, IF(N151&gt;=-1,AL151, IF(N151&gt;=-2,AM151, IF(N151&gt;=-3,AN151, IF(N151&gt;=-4,AO151, IF(N151&gt;=-5, AP151, AQ151))))))</f>
        <v>182.58</v>
      </c>
      <c r="CA151" s="54">
        <f>IF(C151&gt;0, IF(BU151 &gt;0, BW151, BY151), IF(BU151&gt;0, BX151, BZ151))</f>
        <v>181.22</v>
      </c>
      <c r="CB151" s="1">
        <f>BU151/CA151</f>
        <v>-2.0942931918096432</v>
      </c>
      <c r="CC151" s="42">
        <f>BS151/BT151</f>
        <v>1.3096992457309018</v>
      </c>
      <c r="CD151" s="55">
        <v>0</v>
      </c>
      <c r="CE151" s="55">
        <v>1784</v>
      </c>
      <c r="CF151" s="55">
        <v>0</v>
      </c>
      <c r="CG151" s="6">
        <f>SUM(CD151:CF151)</f>
        <v>1784</v>
      </c>
      <c r="CH151" s="10">
        <f>BP151*$D$171</f>
        <v>502.6092202588602</v>
      </c>
      <c r="CI151" s="1">
        <f>CH151-CG151</f>
        <v>-1281.3907797411398</v>
      </c>
      <c r="CJ151" s="82">
        <f>IF(CI151&gt;1, 1, 0)</f>
        <v>0</v>
      </c>
      <c r="CK151" s="71">
        <f>IF(N151&lt;=0,Q151, IF(N151&lt;=1,R151, IF(N151&lt;=2,S151, IF(N151&lt;=3,T151, IF(N151&lt;=4,U151,V151)))))</f>
        <v>176.31</v>
      </c>
      <c r="CL151" s="41">
        <f>IF(N151&lt;=0,AE151, IF(N151&lt;=1,AF151, IF(N151&lt;=2,AG151, IF(N151&lt;=3,AH151, IF(N151&lt;=4,AI151,AJ151)))))</f>
        <v>175.28</v>
      </c>
      <c r="CM151" s="70">
        <f>IF(N151&gt;=0,X151, IF(N151&gt;=-1,Y151, IF(N151&gt;=-2,Z151, IF(N151&gt;=-3,AA151, IF(N151&gt;=-4,AB151, AC151)))))</f>
        <v>180.99</v>
      </c>
      <c r="CN151" s="69">
        <f>IF(N151&gt;=0,AL151, IF(N151&gt;=-1,AM151, IF(N151&gt;=-2,AN151, IF(N151&gt;=-3,AO151, IF(N151&gt;=-4,AP151, AQ151)))))</f>
        <v>181.51</v>
      </c>
      <c r="CO151" s="54">
        <f>IF(C151&gt;0, IF(CI151 &gt;0, CK151, CM151), IF(CI151&gt;0, CL151, CN151))</f>
        <v>180.99</v>
      </c>
      <c r="CP151" s="1">
        <f>CI151/CO151</f>
        <v>-7.0798982249911031</v>
      </c>
      <c r="CQ151" s="42">
        <f>CG151/CH151</f>
        <v>3.5494772640286656</v>
      </c>
      <c r="CR151" s="11">
        <f>BS151+CG151+CT151</f>
        <v>3389</v>
      </c>
      <c r="CS151" s="47">
        <f>BT151+CH151+CU151</f>
        <v>1747.2167740079822</v>
      </c>
      <c r="CT151" s="55">
        <v>0</v>
      </c>
      <c r="CU151" s="10">
        <f>BQ151*$D$174</f>
        <v>19.135365968865411</v>
      </c>
      <c r="CV151" s="30">
        <f>CU151-CT151</f>
        <v>19.135365968865411</v>
      </c>
      <c r="CW151" s="82">
        <f>IF(CV151&gt;0, 1, 0)</f>
        <v>1</v>
      </c>
      <c r="CX151" s="71">
        <f>IF(N151&lt;=0,R151, IF(N151&lt;=1,S151, IF(N151&lt;=2,T151, IF(N151&lt;=3,U151, V151))))</f>
        <v>176.49</v>
      </c>
      <c r="CY151" s="41">
        <f>IF(N151&lt;=0,AF151, IF(N151&lt;=1,AG151, IF(N151&lt;=2,AH151, IF(N151&lt;=3,AI151, AJ151))))</f>
        <v>176.4</v>
      </c>
      <c r="CZ151" s="70">
        <f>IF(N151&gt;=0,Y151, IF(N151&gt;=-1,Z151, IF(N151&gt;=-2,AA151, IF(N151&gt;=-3,AB151,  AC151))))</f>
        <v>180.59</v>
      </c>
      <c r="DA151" s="69">
        <f>IF(N151&gt;=0,AM151, IF(N151&gt;=-1,AN151, IF(N151&gt;=-2,AO151, IF(N151&gt;=-3,AP151, AQ151))))</f>
        <v>180.64</v>
      </c>
      <c r="DB151" s="54">
        <f>IF(C151&gt;0, IF(CV151 &gt;0, CX151, CZ151), IF(CV151&gt;0, CY151, DA151))</f>
        <v>176.49</v>
      </c>
      <c r="DC151" s="43">
        <f>CV151/DB151</f>
        <v>0.10842181409068735</v>
      </c>
      <c r="DD151" s="44">
        <v>0</v>
      </c>
      <c r="DE151" s="10">
        <f>BQ151*$DD$169</f>
        <v>11.507719386347713</v>
      </c>
      <c r="DF151" s="30">
        <f>DE151-DD151</f>
        <v>11.507719386347713</v>
      </c>
      <c r="DG151" s="34">
        <f>DF151*(DF151&lt;&gt;0)</f>
        <v>11.507719386347713</v>
      </c>
      <c r="DH151" s="21">
        <f>DG151/$DG$166</f>
        <v>2.9256983117454103E-3</v>
      </c>
      <c r="DI151" s="79">
        <f>DH151 * $DF$166</f>
        <v>11.507719386347713</v>
      </c>
      <c r="DJ151" s="81">
        <f>DB151</f>
        <v>176.49</v>
      </c>
      <c r="DK151" s="43">
        <f>DI151/DJ151</f>
        <v>6.5203237499845385E-2</v>
      </c>
      <c r="DL151" s="16">
        <f>O151</f>
        <v>0</v>
      </c>
      <c r="DM151" s="53">
        <f>CR151+CT151</f>
        <v>3389</v>
      </c>
      <c r="DN151">
        <f>E151/$E$166</f>
        <v>3.8150986909328342E-3</v>
      </c>
      <c r="DO151">
        <f>MAX(0,K151)</f>
        <v>0.61462867814966105</v>
      </c>
      <c r="DP151">
        <f>DO151/$DO$166</f>
        <v>6.5969812910401009E-3</v>
      </c>
      <c r="DQ151">
        <f>DN151*DP151*BF151</f>
        <v>2.5168134687555488E-5</v>
      </c>
      <c r="DR151">
        <f>DQ151/$DQ$166</f>
        <v>6.7924282683888776E-3</v>
      </c>
      <c r="DS151" s="1">
        <f>$DS$168*DR151</f>
        <v>552.72871460169802</v>
      </c>
      <c r="DT151" s="55">
        <v>1070</v>
      </c>
      <c r="DU151" s="1">
        <f>DS151-DT151</f>
        <v>-517.27128539830198</v>
      </c>
      <c r="DV151">
        <f>DT151/DS151</f>
        <v>1.9358502131937418</v>
      </c>
      <c r="DW151" s="86">
        <f>AR151</f>
        <v>178.35</v>
      </c>
    </row>
    <row r="152" spans="1:127" x14ac:dyDescent="0.2">
      <c r="A152" s="25" t="s">
        <v>325</v>
      </c>
      <c r="B152">
        <v>1</v>
      </c>
      <c r="C152">
        <v>1</v>
      </c>
      <c r="D152">
        <v>0.47662804634438599</v>
      </c>
      <c r="E152">
        <v>0.52337195365561295</v>
      </c>
      <c r="F152">
        <v>0.49026618990862098</v>
      </c>
      <c r="G152">
        <v>1.48349352277475E-2</v>
      </c>
      <c r="H152">
        <v>0.46197241955704099</v>
      </c>
      <c r="I152">
        <v>8.2784847171052597E-2</v>
      </c>
      <c r="J152">
        <v>0.23061913932671599</v>
      </c>
      <c r="K152">
        <v>0.36876212781057399</v>
      </c>
      <c r="L152">
        <v>0.78633354522621302</v>
      </c>
      <c r="M152">
        <f>HARMEAN(D152,F152, I152)</f>
        <v>0.18498780033588069</v>
      </c>
      <c r="N152">
        <f>MAX(MIN(0.6*TAN(3*(1-M152) - 1.5), 5), -5)</f>
        <v>0.83028862904328027</v>
      </c>
      <c r="O152" s="73">
        <v>0</v>
      </c>
      <c r="P152">
        <v>5.52</v>
      </c>
      <c r="Q152">
        <v>5.57</v>
      </c>
      <c r="R152">
        <v>5.58</v>
      </c>
      <c r="S152">
        <v>5.61</v>
      </c>
      <c r="T152">
        <v>5.67</v>
      </c>
      <c r="U152">
        <v>5.69</v>
      </c>
      <c r="V152">
        <v>5.73</v>
      </c>
      <c r="W152">
        <v>6.01</v>
      </c>
      <c r="X152">
        <v>5.95</v>
      </c>
      <c r="Y152">
        <v>5.92</v>
      </c>
      <c r="Z152">
        <v>5.88</v>
      </c>
      <c r="AA152">
        <v>5.83</v>
      </c>
      <c r="AB152">
        <v>5.8</v>
      </c>
      <c r="AC152">
        <v>5.76</v>
      </c>
      <c r="AD152">
        <v>5.51</v>
      </c>
      <c r="AE152">
        <v>5.53</v>
      </c>
      <c r="AF152">
        <v>5.57</v>
      </c>
      <c r="AG152">
        <v>5.59</v>
      </c>
      <c r="AH152">
        <v>5.63</v>
      </c>
      <c r="AI152">
        <v>5.69</v>
      </c>
      <c r="AJ152">
        <v>5.75</v>
      </c>
      <c r="AK152">
        <v>6.06</v>
      </c>
      <c r="AL152">
        <v>5.94</v>
      </c>
      <c r="AM152">
        <v>5.91</v>
      </c>
      <c r="AN152">
        <v>5.86</v>
      </c>
      <c r="AO152">
        <v>5.79</v>
      </c>
      <c r="AP152">
        <v>5.76</v>
      </c>
      <c r="AQ152">
        <v>5.7</v>
      </c>
      <c r="AR152">
        <v>5.76</v>
      </c>
      <c r="AS152" s="77">
        <f>0.5 * (D152-MAX($D$3:$D$165))/(MIN($D$3:$D$165)-MAX($D$3:$D$165)) + 0.75</f>
        <v>1.0123246492985976</v>
      </c>
      <c r="AT152" s="17">
        <f>AZ152^N152</f>
        <v>1.2168552977069254</v>
      </c>
      <c r="AU152" s="17">
        <f>(AT152+AV152)/2</f>
        <v>1.8114327429184756</v>
      </c>
      <c r="AV152" s="17">
        <f>BD152^N152</f>
        <v>2.406010188130026</v>
      </c>
      <c r="AW152" s="17">
        <f>PERCENTILE($K$2:$K$165, 0.05)</f>
        <v>0.10209699944022725</v>
      </c>
      <c r="AX152" s="17">
        <f>PERCENTILE($K$2:$K$165, 0.95)</f>
        <v>0.97531004798855347</v>
      </c>
      <c r="AY152" s="17">
        <f>MIN(MAX(K152,AW152), AX152)</f>
        <v>0.36876212781057399</v>
      </c>
      <c r="AZ152" s="17">
        <f>AY152-$AY$166+1</f>
        <v>1.2666651283703467</v>
      </c>
      <c r="BA152" s="17">
        <f>PERCENTILE($L$2:$L$165, 0.02)</f>
        <v>-1.0926211824473815</v>
      </c>
      <c r="BB152" s="17">
        <f>PERCENTILE($L$2:$L$165, 0.98)</f>
        <v>1.870769289934499</v>
      </c>
      <c r="BC152" s="17">
        <f>MIN(MAX(L152,BA152), BB152)</f>
        <v>0.78633354522621302</v>
      </c>
      <c r="BD152" s="17">
        <f>BC152-$BC$166 + 1</f>
        <v>2.8789547276735945</v>
      </c>
      <c r="BE152" s="1">
        <v>0</v>
      </c>
      <c r="BF152" s="50">
        <v>0.4</v>
      </c>
      <c r="BG152" s="15">
        <v>1</v>
      </c>
      <c r="BH152" s="16">
        <v>1</v>
      </c>
      <c r="BI152" s="12">
        <f>(AZ152^4)*AV152*BE152</f>
        <v>0</v>
      </c>
      <c r="BJ152" s="12">
        <f>(BD152^4) *AT152*BF152</f>
        <v>33.437844259022036</v>
      </c>
      <c r="BK152" s="12">
        <f>(BD152^4)*AU152*BG152*BH152</f>
        <v>124.44044509142044</v>
      </c>
      <c r="BL152" s="12">
        <f>MIN(BI152, 0.05*BI$166)</f>
        <v>0</v>
      </c>
      <c r="BM152" s="12">
        <f>MIN(BJ152, 0.05*BJ$166)</f>
        <v>33.437844259022036</v>
      </c>
      <c r="BN152" s="12">
        <f>MIN(BK152, 0.05*BK$166)</f>
        <v>124.44044509142044</v>
      </c>
      <c r="BO152" s="9">
        <f>BL152/$BL$166</f>
        <v>0</v>
      </c>
      <c r="BP152" s="9">
        <f>BM152/$BM$166</f>
        <v>6.7548785617841242E-3</v>
      </c>
      <c r="BQ152" s="45">
        <f>BN152/$BN$166</f>
        <v>1.8407639080913571E-2</v>
      </c>
      <c r="BR152" s="85">
        <f>N152</f>
        <v>0.83028862904328027</v>
      </c>
      <c r="BS152" s="55">
        <v>0</v>
      </c>
      <c r="BT152" s="10">
        <f>$D$172*BO152</f>
        <v>0</v>
      </c>
      <c r="BU152" s="14">
        <f>BT152-BS152</f>
        <v>0</v>
      </c>
      <c r="BV152" s="1">
        <f>IF(BU152&gt;1, 1, 0)</f>
        <v>0</v>
      </c>
      <c r="BW152" s="71">
        <f>IF(N152&lt;=0,P152, IF(N152&lt;=1,Q152, IF(N152&lt;=2,R152, IF(N152&lt;=3,S152, IF(N152&lt;=4,T152, IF(N152&lt;=5, U152, V152))))))</f>
        <v>5.57</v>
      </c>
      <c r="BX152" s="41">
        <f>IF(N152&lt;=0,AD152, IF(N152&lt;=1,AE152, IF(N152&lt;=2,AF152, IF(N152&lt;=3,AG152, IF(N152&lt;=4,AH152, IF(N152&lt;=5, AI152, AJ152))))))</f>
        <v>5.53</v>
      </c>
      <c r="BY152" s="70">
        <f>IF(N152&gt;=0,W152, IF(N152&gt;=-1,X152, IF(N152&gt;=-2,Y152, IF(N152&gt;=-3,Z152, IF(N152&gt;=-4,AA152, IF(N152&gt;=-5, AB152, AC152))))))</f>
        <v>6.01</v>
      </c>
      <c r="BZ152" s="69">
        <f>IF(N152&gt;=0,AK152, IF(N152&gt;=-1,AL152, IF(N152&gt;=-2,AM152, IF(N152&gt;=-3,AN152, IF(N152&gt;=-4,AO152, IF(N152&gt;=-5, AP152, AQ152))))))</f>
        <v>6.06</v>
      </c>
      <c r="CA152" s="54">
        <f>IF(C152&gt;0, IF(BU152 &gt;0, BW152, BY152), IF(BU152&gt;0, BX152, BZ152))</f>
        <v>6.01</v>
      </c>
      <c r="CB152" s="1">
        <f>BU152/CA152</f>
        <v>0</v>
      </c>
      <c r="CC152" s="42" t="e">
        <f>BS152/BT152</f>
        <v>#DIV/0!</v>
      </c>
      <c r="CD152" s="55">
        <v>0</v>
      </c>
      <c r="CE152" s="55">
        <v>0</v>
      </c>
      <c r="CF152" s="55">
        <v>0</v>
      </c>
      <c r="CG152" s="6">
        <f>SUM(CD152:CF152)</f>
        <v>0</v>
      </c>
      <c r="CH152" s="10">
        <f>BP152*$D$171</f>
        <v>857.93431610271989</v>
      </c>
      <c r="CI152" s="1">
        <f>CH152-CG152</f>
        <v>857.93431610271989</v>
      </c>
      <c r="CJ152" s="82">
        <f>IF(CI152&gt;1, 1, 0)</f>
        <v>1</v>
      </c>
      <c r="CK152" s="71">
        <f>IF(N152&lt;=0,Q152, IF(N152&lt;=1,R152, IF(N152&lt;=2,S152, IF(N152&lt;=3,T152, IF(N152&lt;=4,U152,V152)))))</f>
        <v>5.58</v>
      </c>
      <c r="CL152" s="41">
        <f>IF(N152&lt;=0,AE152, IF(N152&lt;=1,AF152, IF(N152&lt;=2,AG152, IF(N152&lt;=3,AH152, IF(N152&lt;=4,AI152,AJ152)))))</f>
        <v>5.57</v>
      </c>
      <c r="CM152" s="70">
        <f>IF(N152&gt;=0,X152, IF(N152&gt;=-1,Y152, IF(N152&gt;=-2,Z152, IF(N152&gt;=-3,AA152, IF(N152&gt;=-4,AB152, AC152)))))</f>
        <v>5.95</v>
      </c>
      <c r="CN152" s="69">
        <f>IF(N152&gt;=0,AL152, IF(N152&gt;=-1,AM152, IF(N152&gt;=-2,AN152, IF(N152&gt;=-3,AO152, IF(N152&gt;=-4,AP152, AQ152)))))</f>
        <v>5.94</v>
      </c>
      <c r="CO152" s="54">
        <f>IF(C152&gt;0, IF(CI152 &gt;0, CK152, CM152), IF(CI152&gt;0, CL152, CN152))</f>
        <v>5.58</v>
      </c>
      <c r="CP152" s="1">
        <f>CI152/CO152</f>
        <v>153.75166955245876</v>
      </c>
      <c r="CQ152" s="42">
        <f>CG152/CH152</f>
        <v>0</v>
      </c>
      <c r="CR152" s="11">
        <f>BS152+CG152+CT152</f>
        <v>0</v>
      </c>
      <c r="CS152" s="47">
        <f>BT152+CH152+CU152</f>
        <v>978.32844868364657</v>
      </c>
      <c r="CT152" s="55">
        <v>0</v>
      </c>
      <c r="CU152" s="10">
        <f>BQ152*$D$174</f>
        <v>120.39413258092667</v>
      </c>
      <c r="CV152" s="30">
        <f>CU152-CT152</f>
        <v>120.39413258092667</v>
      </c>
      <c r="CW152" s="82">
        <f>IF(CV152&gt;0, 1, 0)</f>
        <v>1</v>
      </c>
      <c r="CX152" s="71">
        <f>IF(N152&lt;=0,R152, IF(N152&lt;=1,S152, IF(N152&lt;=2,T152, IF(N152&lt;=3,U152, V152))))</f>
        <v>5.61</v>
      </c>
      <c r="CY152" s="41">
        <f>IF(N152&lt;=0,AF152, IF(N152&lt;=1,AG152, IF(N152&lt;=2,AH152, IF(N152&lt;=3,AI152, AJ152))))</f>
        <v>5.59</v>
      </c>
      <c r="CZ152" s="70">
        <f>IF(N152&gt;=0,Y152, IF(N152&gt;=-1,Z152, IF(N152&gt;=-2,AA152, IF(N152&gt;=-3,AB152,  AC152))))</f>
        <v>5.92</v>
      </c>
      <c r="DA152" s="69">
        <f>IF(N152&gt;=0,AM152, IF(N152&gt;=-1,AN152, IF(N152&gt;=-2,AO152, IF(N152&gt;=-3,AP152, AQ152))))</f>
        <v>5.91</v>
      </c>
      <c r="DB152" s="54">
        <f>IF(C152&gt;0, IF(CV152 &gt;0, CX152, CZ152), IF(CV152&gt;0, CY152, DA152))</f>
        <v>5.61</v>
      </c>
      <c r="DC152" s="43">
        <f>CV152/DB152</f>
        <v>21.460629693569814</v>
      </c>
      <c r="DD152" s="44">
        <v>0</v>
      </c>
      <c r="DE152" s="10">
        <f>BQ152*$DD$169</f>
        <v>72.403208580295285</v>
      </c>
      <c r="DF152" s="30">
        <f>DE152-DD152</f>
        <v>72.403208580295285</v>
      </c>
      <c r="DG152" s="34">
        <f>DF152*(DF152&lt;&gt;0)</f>
        <v>72.403208580295285</v>
      </c>
      <c r="DH152" s="21">
        <f>DG152/$DG$166</f>
        <v>1.8407639080913557E-2</v>
      </c>
      <c r="DI152" s="79">
        <f>DH152 * $DF$166</f>
        <v>72.403208580295285</v>
      </c>
      <c r="DJ152" s="81">
        <f>DB152</f>
        <v>5.61</v>
      </c>
      <c r="DK152" s="43">
        <f>DI152/DJ152</f>
        <v>12.906097786148891</v>
      </c>
      <c r="DL152" s="16">
        <f>O152</f>
        <v>0</v>
      </c>
      <c r="DM152" s="53">
        <f>CR152+CT152</f>
        <v>0</v>
      </c>
      <c r="DN152">
        <f>E152/$E$166</f>
        <v>9.7042881950962119E-3</v>
      </c>
      <c r="DO152">
        <f>MAX(0,K152)</f>
        <v>0.36876212781057399</v>
      </c>
      <c r="DP152">
        <f>DO152/$DO$166</f>
        <v>3.958026926654621E-3</v>
      </c>
      <c r="DQ152">
        <f>DN152*DP152*BF152</f>
        <v>1.5363933592082953E-5</v>
      </c>
      <c r="DR152">
        <f>DQ152/$DQ$166</f>
        <v>4.1464501894975256E-3</v>
      </c>
      <c r="DS152" s="1">
        <f>$DS$168*DR152</f>
        <v>337.41424904948616</v>
      </c>
      <c r="DT152" s="55">
        <v>438</v>
      </c>
      <c r="DU152" s="1">
        <f>DS152-DT152</f>
        <v>-100.58575095051384</v>
      </c>
      <c r="DV152">
        <f>DT152/DS152</f>
        <v>1.2981075969194225</v>
      </c>
      <c r="DW152" s="86">
        <f>AR152</f>
        <v>5.76</v>
      </c>
    </row>
    <row r="153" spans="1:127" x14ac:dyDescent="0.2">
      <c r="A153" s="25" t="s">
        <v>170</v>
      </c>
      <c r="B153">
        <v>0</v>
      </c>
      <c r="C153">
        <v>0</v>
      </c>
      <c r="D153">
        <v>0.23411885245901601</v>
      </c>
      <c r="E153">
        <v>0.76588114754098302</v>
      </c>
      <c r="F153">
        <v>0.73702950152594104</v>
      </c>
      <c r="G153">
        <v>0.24484256243213801</v>
      </c>
      <c r="H153">
        <v>6.7318132464712202E-2</v>
      </c>
      <c r="I153">
        <v>0.12838358170267</v>
      </c>
      <c r="J153">
        <v>0.182365776926776</v>
      </c>
      <c r="K153">
        <v>0.23153104319845899</v>
      </c>
      <c r="L153">
        <v>-2.7820393048166098E-2</v>
      </c>
      <c r="M153">
        <f>HARMEAN(D153,F153, I153)</f>
        <v>0.22359208706241993</v>
      </c>
      <c r="N153">
        <f>MAX(MIN(0.6*TAN(3*(1-M153) - 1.5), 5), -5)</f>
        <v>0.65503800402448242</v>
      </c>
      <c r="O153" s="73">
        <v>0</v>
      </c>
      <c r="P153">
        <v>18.809999999999999</v>
      </c>
      <c r="Q153">
        <v>18.89</v>
      </c>
      <c r="R153">
        <v>19.010000000000002</v>
      </c>
      <c r="S153">
        <v>19.13</v>
      </c>
      <c r="T153">
        <v>19.18</v>
      </c>
      <c r="U153">
        <v>19.22</v>
      </c>
      <c r="V153">
        <v>19.29</v>
      </c>
      <c r="W153">
        <v>19.670000000000002</v>
      </c>
      <c r="X153">
        <v>19.64</v>
      </c>
      <c r="Y153">
        <v>19.59</v>
      </c>
      <c r="Z153">
        <v>19.510000000000002</v>
      </c>
      <c r="AA153">
        <v>19.43</v>
      </c>
      <c r="AB153">
        <v>19.37</v>
      </c>
      <c r="AC153">
        <v>19.09</v>
      </c>
      <c r="AD153">
        <v>19.079999999999998</v>
      </c>
      <c r="AE153">
        <v>19.11</v>
      </c>
      <c r="AF153">
        <v>19.190000000000001</v>
      </c>
      <c r="AG153">
        <v>19.239999999999998</v>
      </c>
      <c r="AH153">
        <v>19.329999999999998</v>
      </c>
      <c r="AI153">
        <v>19.38</v>
      </c>
      <c r="AJ153">
        <v>19.52</v>
      </c>
      <c r="AK153">
        <v>19.77</v>
      </c>
      <c r="AL153">
        <v>19.68</v>
      </c>
      <c r="AM153">
        <v>19.63</v>
      </c>
      <c r="AN153">
        <v>19.54</v>
      </c>
      <c r="AO153">
        <v>19.489999999999998</v>
      </c>
      <c r="AP153">
        <v>19.45</v>
      </c>
      <c r="AQ153">
        <v>19.37</v>
      </c>
      <c r="AR153">
        <v>19.41</v>
      </c>
      <c r="AS153" s="77">
        <f>0.5 * (D153-MAX($D$3:$D$165))/(MIN($D$3:$D$165)-MAX($D$3:$D$165)) + 0.75</f>
        <v>1.1339680385360889</v>
      </c>
      <c r="AT153" s="17">
        <f>AZ153^N153</f>
        <v>1.08299357856217</v>
      </c>
      <c r="AU153" s="17">
        <f>(AT153+AV153)/2</f>
        <v>1.3454433176866143</v>
      </c>
      <c r="AV153" s="17">
        <f>BD153^N153</f>
        <v>1.6078930568110588</v>
      </c>
      <c r="AW153" s="17">
        <f>PERCENTILE($K$2:$K$165, 0.05)</f>
        <v>0.10209699944022725</v>
      </c>
      <c r="AX153" s="17">
        <f>PERCENTILE($K$2:$K$165, 0.95)</f>
        <v>0.97531004798855347</v>
      </c>
      <c r="AY153" s="17">
        <f>MIN(MAX(K153,AW153), AX153)</f>
        <v>0.23153104319845899</v>
      </c>
      <c r="AZ153" s="17">
        <f>AY153-$AY$166+1</f>
        <v>1.1294340437582318</v>
      </c>
      <c r="BA153" s="17">
        <f>PERCENTILE($L$2:$L$165, 0.02)</f>
        <v>-1.0926211824473815</v>
      </c>
      <c r="BB153" s="17">
        <f>PERCENTILE($L$2:$L$165, 0.98)</f>
        <v>1.870769289934499</v>
      </c>
      <c r="BC153" s="17">
        <f>MIN(MAX(L153,BA153), BB153)</f>
        <v>-2.7820393048166098E-2</v>
      </c>
      <c r="BD153" s="17">
        <f>BC153-$BC$166 + 1</f>
        <v>2.0648007893992153</v>
      </c>
      <c r="BE153" s="1">
        <v>0</v>
      </c>
      <c r="BF153" s="49">
        <v>0</v>
      </c>
      <c r="BG153" s="49">
        <v>0</v>
      </c>
      <c r="BH153" s="16">
        <v>1</v>
      </c>
      <c r="BI153" s="12">
        <f>(AZ153^4)*AV153*BE153</f>
        <v>0</v>
      </c>
      <c r="BJ153" s="12">
        <f>(BD153^4) *AT153*BF153</f>
        <v>0</v>
      </c>
      <c r="BK153" s="12">
        <f>(BD153^4)*AU153*BG153*BH153</f>
        <v>0</v>
      </c>
      <c r="BL153" s="12">
        <f>MIN(BI153, 0.05*BI$166)</f>
        <v>0</v>
      </c>
      <c r="BM153" s="12">
        <f>MIN(BJ153, 0.05*BJ$166)</f>
        <v>0</v>
      </c>
      <c r="BN153" s="12">
        <f>MIN(BK153, 0.05*BK$166)</f>
        <v>0</v>
      </c>
      <c r="BO153" s="9">
        <f>BL153/$BL$166</f>
        <v>0</v>
      </c>
      <c r="BP153" s="9">
        <f>BM153/$BM$166</f>
        <v>0</v>
      </c>
      <c r="BQ153" s="45">
        <f>BN153/$BN$166</f>
        <v>0</v>
      </c>
      <c r="BR153" s="85">
        <f>N153</f>
        <v>0.65503800402448242</v>
      </c>
      <c r="BS153" s="55">
        <v>0</v>
      </c>
      <c r="BT153" s="10">
        <f>$D$172*BO153</f>
        <v>0</v>
      </c>
      <c r="BU153" s="14">
        <f>BT153-BS153</f>
        <v>0</v>
      </c>
      <c r="BV153" s="1">
        <f>IF(BU153&gt;1, 1, 0)</f>
        <v>0</v>
      </c>
      <c r="BW153" s="71">
        <f>IF(N153&lt;=0,P153, IF(N153&lt;=1,Q153, IF(N153&lt;=2,R153, IF(N153&lt;=3,S153, IF(N153&lt;=4,T153, IF(N153&lt;=5, U153, V153))))))</f>
        <v>18.89</v>
      </c>
      <c r="BX153" s="41">
        <f>IF(N153&lt;=0,AD153, IF(N153&lt;=1,AE153, IF(N153&lt;=2,AF153, IF(N153&lt;=3,AG153, IF(N153&lt;=4,AH153, IF(N153&lt;=5, AI153, AJ153))))))</f>
        <v>19.11</v>
      </c>
      <c r="BY153" s="70">
        <f>IF(N153&gt;=0,W153, IF(N153&gt;=-1,X153, IF(N153&gt;=-2,Y153, IF(N153&gt;=-3,Z153, IF(N153&gt;=-4,AA153, IF(N153&gt;=-5, AB153, AC153))))))</f>
        <v>19.670000000000002</v>
      </c>
      <c r="BZ153" s="69">
        <f>IF(N153&gt;=0,AK153, IF(N153&gt;=-1,AL153, IF(N153&gt;=-2,AM153, IF(N153&gt;=-3,AN153, IF(N153&gt;=-4,AO153, IF(N153&gt;=-5, AP153, AQ153))))))</f>
        <v>19.77</v>
      </c>
      <c r="CA153" s="54">
        <f>IF(C153&gt;0, IF(BU153 &gt;0, BW153, BY153), IF(BU153&gt;0, BX153, BZ153))</f>
        <v>19.77</v>
      </c>
      <c r="CB153" s="1">
        <f>BU153/CA153</f>
        <v>0</v>
      </c>
      <c r="CC153" s="42" t="e">
        <f>BS153/BT153</f>
        <v>#DIV/0!</v>
      </c>
      <c r="CD153" s="55">
        <v>0</v>
      </c>
      <c r="CE153" s="55">
        <v>970</v>
      </c>
      <c r="CF153" s="55">
        <v>0</v>
      </c>
      <c r="CG153" s="6">
        <f>SUM(CD153:CF153)</f>
        <v>970</v>
      </c>
      <c r="CH153" s="10">
        <f>BP153*$D$171</f>
        <v>0</v>
      </c>
      <c r="CI153" s="1">
        <f>CH153-CG153</f>
        <v>-970</v>
      </c>
      <c r="CJ153" s="82">
        <f>IF(CI153&gt;1, 1, 0)</f>
        <v>0</v>
      </c>
      <c r="CK153" s="71">
        <f>IF(N153&lt;=0,Q153, IF(N153&lt;=1,R153, IF(N153&lt;=2,S153, IF(N153&lt;=3,T153, IF(N153&lt;=4,U153,V153)))))</f>
        <v>19.010000000000002</v>
      </c>
      <c r="CL153" s="41">
        <f>IF(N153&lt;=0,AE153, IF(N153&lt;=1,AF153, IF(N153&lt;=2,AG153, IF(N153&lt;=3,AH153, IF(N153&lt;=4,AI153,AJ153)))))</f>
        <v>19.190000000000001</v>
      </c>
      <c r="CM153" s="70">
        <f>IF(N153&gt;=0,X153, IF(N153&gt;=-1,Y153, IF(N153&gt;=-2,Z153, IF(N153&gt;=-3,AA153, IF(N153&gt;=-4,AB153, AC153)))))</f>
        <v>19.64</v>
      </c>
      <c r="CN153" s="69">
        <f>IF(N153&gt;=0,AL153, IF(N153&gt;=-1,AM153, IF(N153&gt;=-2,AN153, IF(N153&gt;=-3,AO153, IF(N153&gt;=-4,AP153, AQ153)))))</f>
        <v>19.68</v>
      </c>
      <c r="CO153" s="54">
        <f>IF(C153&gt;0, IF(CI153 &gt;0, CK153, CM153), IF(CI153&gt;0, CL153, CN153))</f>
        <v>19.68</v>
      </c>
      <c r="CP153" s="1">
        <f>CI153/CO153</f>
        <v>-49.288617886178862</v>
      </c>
      <c r="CQ153" s="42" t="e">
        <f>CG153/CH153</f>
        <v>#DIV/0!</v>
      </c>
      <c r="CR153" s="11">
        <f>BS153+CG153+CT153</f>
        <v>1028</v>
      </c>
      <c r="CS153" s="47">
        <f>BT153+CH153+CU153</f>
        <v>0</v>
      </c>
      <c r="CT153" s="55">
        <v>58</v>
      </c>
      <c r="CU153" s="10">
        <f>BQ153*$D$174</f>
        <v>0</v>
      </c>
      <c r="CV153" s="30">
        <f>CU153-CT153</f>
        <v>-58</v>
      </c>
      <c r="CW153" s="82">
        <f>IF(CV153&gt;0, 1, 0)</f>
        <v>0</v>
      </c>
      <c r="CX153" s="71">
        <f>IF(N153&lt;=0,R153, IF(N153&lt;=1,S153, IF(N153&lt;=2,T153, IF(N153&lt;=3,U153, V153))))</f>
        <v>19.13</v>
      </c>
      <c r="CY153" s="41">
        <f>IF(N153&lt;=0,AF153, IF(N153&lt;=1,AG153, IF(N153&lt;=2,AH153, IF(N153&lt;=3,AI153, AJ153))))</f>
        <v>19.239999999999998</v>
      </c>
      <c r="CZ153" s="70">
        <f>IF(N153&gt;=0,Y153, IF(N153&gt;=-1,Z153, IF(N153&gt;=-2,AA153, IF(N153&gt;=-3,AB153,  AC153))))</f>
        <v>19.59</v>
      </c>
      <c r="DA153" s="69">
        <f>IF(N153&gt;=0,AM153, IF(N153&gt;=-1,AN153, IF(N153&gt;=-2,AO153, IF(N153&gt;=-3,AP153, AQ153))))</f>
        <v>19.63</v>
      </c>
      <c r="DB153" s="54">
        <f>IF(C153&gt;0, IF(CV153 &gt;0, CX153, CZ153), IF(CV153&gt;0, CY153, DA153))</f>
        <v>19.63</v>
      </c>
      <c r="DC153" s="43">
        <f>CV153/DB153</f>
        <v>-2.9546612328069282</v>
      </c>
      <c r="DD153" s="44">
        <v>0</v>
      </c>
      <c r="DE153" s="10">
        <f>BQ153*$DD$169</f>
        <v>0</v>
      </c>
      <c r="DF153" s="30">
        <f>DE153-DD153</f>
        <v>0</v>
      </c>
      <c r="DG153" s="34">
        <f>DF153*(DF153&lt;&gt;0)</f>
        <v>0</v>
      </c>
      <c r="DH153" s="21">
        <f>DG153/$DG$166</f>
        <v>0</v>
      </c>
      <c r="DI153" s="79">
        <f>DH153 * $DF$166</f>
        <v>0</v>
      </c>
      <c r="DJ153" s="81">
        <f>DB153</f>
        <v>19.63</v>
      </c>
      <c r="DK153" s="43">
        <f>DI153/DJ153</f>
        <v>0</v>
      </c>
      <c r="DL153" s="16">
        <f>O153</f>
        <v>0</v>
      </c>
      <c r="DM153" s="53">
        <f>CR153+CT153</f>
        <v>1086</v>
      </c>
      <c r="DN153">
        <f>E153/$E$166</f>
        <v>1.4200859115617215E-2</v>
      </c>
      <c r="DO153">
        <f>MAX(0,K153)</f>
        <v>0.23153104319845899</v>
      </c>
      <c r="DP153">
        <f>DO153/$DO$166</f>
        <v>2.4850873618092232E-3</v>
      </c>
      <c r="DQ153">
        <f>DN153*DP153*BF153</f>
        <v>0</v>
      </c>
      <c r="DR153">
        <f>DQ153/$DQ$166</f>
        <v>0</v>
      </c>
      <c r="DS153" s="1">
        <f>$DS$168*DR153</f>
        <v>0</v>
      </c>
      <c r="DT153" s="55">
        <v>0</v>
      </c>
      <c r="DU153" s="1">
        <f>DS153-DT153</f>
        <v>0</v>
      </c>
      <c r="DV153" t="e">
        <f>DT153/DS153</f>
        <v>#DIV/0!</v>
      </c>
      <c r="DW153" s="86">
        <f>AR153</f>
        <v>19.41</v>
      </c>
    </row>
    <row r="154" spans="1:127" x14ac:dyDescent="0.2">
      <c r="A154" s="25" t="s">
        <v>90</v>
      </c>
      <c r="B154">
        <v>1</v>
      </c>
      <c r="C154">
        <v>1</v>
      </c>
      <c r="D154">
        <v>0.98795180722891496</v>
      </c>
      <c r="E154">
        <v>1.20481927710843E-2</v>
      </c>
      <c r="F154">
        <v>0.958984375</v>
      </c>
      <c r="G154">
        <v>0.52319587628865905</v>
      </c>
      <c r="H154">
        <v>0.77319587628865905</v>
      </c>
      <c r="I154">
        <v>0.63602900408520902</v>
      </c>
      <c r="J154">
        <v>0.60854611838823103</v>
      </c>
      <c r="K154">
        <v>-0.27947656241517399</v>
      </c>
      <c r="L154">
        <v>-0.69194713548986397</v>
      </c>
      <c r="M154">
        <f>HARMEAN(D154,F154, I154)</f>
        <v>0.82707961836630384</v>
      </c>
      <c r="N154">
        <f>MAX(MIN(0.6*TAN(3*(1-M154) - 1.5), 5), -5)</f>
        <v>-0.89697505974774516</v>
      </c>
      <c r="O154" s="73">
        <v>0</v>
      </c>
      <c r="P154">
        <v>2.82</v>
      </c>
      <c r="Q154">
        <v>2.84</v>
      </c>
      <c r="R154">
        <v>2.85</v>
      </c>
      <c r="S154">
        <v>2.88</v>
      </c>
      <c r="T154">
        <v>2.9</v>
      </c>
      <c r="U154">
        <v>2.92</v>
      </c>
      <c r="V154">
        <v>2.98</v>
      </c>
      <c r="W154">
        <v>3.19</v>
      </c>
      <c r="X154">
        <v>3.16</v>
      </c>
      <c r="Y154">
        <v>3.13</v>
      </c>
      <c r="Z154">
        <v>3.07</v>
      </c>
      <c r="AA154">
        <v>3.03</v>
      </c>
      <c r="AB154">
        <v>2.98</v>
      </c>
      <c r="AC154">
        <v>2.94</v>
      </c>
      <c r="AD154">
        <v>2.79</v>
      </c>
      <c r="AE154">
        <v>2.81</v>
      </c>
      <c r="AF154">
        <v>2.82</v>
      </c>
      <c r="AG154">
        <v>2.85</v>
      </c>
      <c r="AH154">
        <v>2.9</v>
      </c>
      <c r="AI154">
        <v>2.92</v>
      </c>
      <c r="AJ154">
        <v>2.96</v>
      </c>
      <c r="AK154">
        <v>3.11</v>
      </c>
      <c r="AL154">
        <v>3.06</v>
      </c>
      <c r="AM154">
        <v>3.04</v>
      </c>
      <c r="AN154">
        <v>3.01</v>
      </c>
      <c r="AO154">
        <v>2.99</v>
      </c>
      <c r="AP154">
        <v>2.97</v>
      </c>
      <c r="AQ154">
        <v>2.94</v>
      </c>
      <c r="AR154">
        <v>2.95</v>
      </c>
      <c r="AS154" s="77">
        <f>0.5 * (D154-MAX($D$3:$D$165))/(MIN($D$3:$D$165)-MAX($D$3:$D$165)) + 0.75</f>
        <v>0.75584301132385268</v>
      </c>
      <c r="AT154" s="17">
        <f>AZ154^N154</f>
        <v>1</v>
      </c>
      <c r="AU154" s="17">
        <f>(AT154+AV154)/2</f>
        <v>0.86958070684003397</v>
      </c>
      <c r="AV154" s="17">
        <f>BD154^N154</f>
        <v>0.73916141368006794</v>
      </c>
      <c r="AW154" s="17">
        <f>PERCENTILE($K$2:$K$165, 0.05)</f>
        <v>0.10209699944022725</v>
      </c>
      <c r="AX154" s="17">
        <f>PERCENTILE($K$2:$K$165, 0.95)</f>
        <v>0.97531004798855347</v>
      </c>
      <c r="AY154" s="17">
        <f>MIN(MAX(K154,AW154), AX154)</f>
        <v>0.10209699944022725</v>
      </c>
      <c r="AZ154" s="17">
        <f>AY154-$AY$166+1</f>
        <v>1</v>
      </c>
      <c r="BA154" s="17">
        <f>PERCENTILE($L$2:$L$165, 0.02)</f>
        <v>-1.0926211824473815</v>
      </c>
      <c r="BB154" s="17">
        <f>PERCENTILE($L$2:$L$165, 0.98)</f>
        <v>1.870769289934499</v>
      </c>
      <c r="BC154" s="17">
        <f>MIN(MAX(L154,BA154), BB154)</f>
        <v>-0.69194713548986397</v>
      </c>
      <c r="BD154" s="17">
        <f>BC154-$BC$166 + 1</f>
        <v>1.4006740469575174</v>
      </c>
      <c r="BE154" s="1">
        <v>1</v>
      </c>
      <c r="BF154" s="15">
        <v>1</v>
      </c>
      <c r="BG154" s="15">
        <v>1</v>
      </c>
      <c r="BH154" s="16">
        <v>1</v>
      </c>
      <c r="BI154" s="12">
        <f>(AZ154^4)*AV154*BE154</f>
        <v>0.73916141368006794</v>
      </c>
      <c r="BJ154" s="12">
        <f>(BD154^4) *AT154*BF154</f>
        <v>3.8490036841510742</v>
      </c>
      <c r="BK154" s="12">
        <f>(BD154^4)*AU154*BG154*BH154</f>
        <v>3.3470193442939857</v>
      </c>
      <c r="BL154" s="12">
        <f>MIN(BI154, 0.05*BI$166)</f>
        <v>0.73916141368006794</v>
      </c>
      <c r="BM154" s="12">
        <f>MIN(BJ154, 0.05*BJ$166)</f>
        <v>3.8490036841510742</v>
      </c>
      <c r="BN154" s="12">
        <f>MIN(BK154, 0.05*BK$166)</f>
        <v>3.3470193442939857</v>
      </c>
      <c r="BO154" s="9">
        <f>BL154/$BL$166</f>
        <v>1.8083718011658594E-3</v>
      </c>
      <c r="BP154" s="9">
        <f>BM154/$BM$166</f>
        <v>7.7754870406411233E-4</v>
      </c>
      <c r="BQ154" s="45">
        <f>BN154/$BN$166</f>
        <v>4.9510208711755436E-4</v>
      </c>
      <c r="BR154" s="85">
        <f>N154</f>
        <v>-0.89697505974774516</v>
      </c>
      <c r="BS154" s="55">
        <v>221</v>
      </c>
      <c r="BT154" s="10">
        <f>$D$172*BO154</f>
        <v>165.68426134912804</v>
      </c>
      <c r="BU154" s="14">
        <f>BT154-BS154</f>
        <v>-55.315738650871964</v>
      </c>
      <c r="BV154" s="1">
        <f>IF(BU154&gt;1, 1, 0)</f>
        <v>0</v>
      </c>
      <c r="BW154" s="71">
        <f>IF(N154&lt;=0,P154, IF(N154&lt;=1,Q154, IF(N154&lt;=2,R154, IF(N154&lt;=3,S154, IF(N154&lt;=4,T154, IF(N154&lt;=5, U154, V154))))))</f>
        <v>2.82</v>
      </c>
      <c r="BX154" s="41">
        <f>IF(N154&lt;=0,AD154, IF(N154&lt;=1,AE154, IF(N154&lt;=2,AF154, IF(N154&lt;=3,AG154, IF(N154&lt;=4,AH154, IF(N154&lt;=5, AI154, AJ154))))))</f>
        <v>2.79</v>
      </c>
      <c r="BY154" s="70">
        <f>IF(N154&gt;=0,W154, IF(N154&gt;=-1,X154, IF(N154&gt;=-2,Y154, IF(N154&gt;=-3,Z154, IF(N154&gt;=-4,AA154, IF(N154&gt;=-5, AB154, AC154))))))</f>
        <v>3.16</v>
      </c>
      <c r="BZ154" s="69">
        <f>IF(N154&gt;=0,AK154, IF(N154&gt;=-1,AL154, IF(N154&gt;=-2,AM154, IF(N154&gt;=-3,AN154, IF(N154&gt;=-4,AO154, IF(N154&gt;=-5, AP154, AQ154))))))</f>
        <v>3.06</v>
      </c>
      <c r="CA154" s="54">
        <f>IF(C154&gt;0, IF(BU154 &gt;0, BW154, BY154), IF(BU154&gt;0, BX154, BZ154))</f>
        <v>3.16</v>
      </c>
      <c r="CB154" s="1">
        <f>BU154/CA154</f>
        <v>-17.504980585718975</v>
      </c>
      <c r="CC154" s="42">
        <f>BS154/BT154</f>
        <v>1.3338623608570235</v>
      </c>
      <c r="CD154" s="55">
        <v>38</v>
      </c>
      <c r="CE154" s="55">
        <v>27</v>
      </c>
      <c r="CF154" s="55">
        <v>0</v>
      </c>
      <c r="CG154" s="6">
        <f>SUM(CD154:CF154)</f>
        <v>65</v>
      </c>
      <c r="CH154" s="10">
        <f>BP154*$D$171</f>
        <v>98.756137442922011</v>
      </c>
      <c r="CI154" s="1">
        <f>CH154-CG154</f>
        <v>33.756137442922011</v>
      </c>
      <c r="CJ154" s="82">
        <f>IF(CI154&gt;1, 1, 0)</f>
        <v>1</v>
      </c>
      <c r="CK154" s="71">
        <f>IF(N154&lt;=0,Q154, IF(N154&lt;=1,R154, IF(N154&lt;=2,S154, IF(N154&lt;=3,T154, IF(N154&lt;=4,U154,V154)))))</f>
        <v>2.84</v>
      </c>
      <c r="CL154" s="41">
        <f>IF(N154&lt;=0,AE154, IF(N154&lt;=1,AF154, IF(N154&lt;=2,AG154, IF(N154&lt;=3,AH154, IF(N154&lt;=4,AI154,AJ154)))))</f>
        <v>2.81</v>
      </c>
      <c r="CM154" s="70">
        <f>IF(N154&gt;=0,X154, IF(N154&gt;=-1,Y154, IF(N154&gt;=-2,Z154, IF(N154&gt;=-3,AA154, IF(N154&gt;=-4,AB154, AC154)))))</f>
        <v>3.13</v>
      </c>
      <c r="CN154" s="69">
        <f>IF(N154&gt;=0,AL154, IF(N154&gt;=-1,AM154, IF(N154&gt;=-2,AN154, IF(N154&gt;=-3,AO154, IF(N154&gt;=-4,AP154, AQ154)))))</f>
        <v>3.04</v>
      </c>
      <c r="CO154" s="54">
        <f>IF(C154&gt;0, IF(CI154 &gt;0, CK154, CM154), IF(CI154&gt;0, CL154, CN154))</f>
        <v>2.84</v>
      </c>
      <c r="CP154" s="1">
        <f>CI154/CO154</f>
        <v>11.885963888352821</v>
      </c>
      <c r="CQ154" s="42">
        <f>CG154/CH154</f>
        <v>0.6581869409136013</v>
      </c>
      <c r="CR154" s="11">
        <f>BS154+CG154+CT154</f>
        <v>286</v>
      </c>
      <c r="CS154" s="47">
        <f>BT154+CH154+CU154</f>
        <v>267.67858626712552</v>
      </c>
      <c r="CT154" s="55">
        <v>0</v>
      </c>
      <c r="CU154" s="10">
        <f>BQ154*$D$174</f>
        <v>3.2381874750754855</v>
      </c>
      <c r="CV154" s="30">
        <f>CU154-CT154</f>
        <v>3.2381874750754855</v>
      </c>
      <c r="CW154" s="82">
        <f>IF(CV154&gt;0, 1, 0)</f>
        <v>1</v>
      </c>
      <c r="CX154" s="71">
        <f>IF(N154&lt;=0,R154, IF(N154&lt;=1,S154, IF(N154&lt;=2,T154, IF(N154&lt;=3,U154, V154))))</f>
        <v>2.85</v>
      </c>
      <c r="CY154" s="41">
        <f>IF(N154&lt;=0,AF154, IF(N154&lt;=1,AG154, IF(N154&lt;=2,AH154, IF(N154&lt;=3,AI154, AJ154))))</f>
        <v>2.82</v>
      </c>
      <c r="CZ154" s="70">
        <f>IF(N154&gt;=0,Y154, IF(N154&gt;=-1,Z154, IF(N154&gt;=-2,AA154, IF(N154&gt;=-3,AB154,  AC154))))</f>
        <v>3.07</v>
      </c>
      <c r="DA154" s="69">
        <f>IF(N154&gt;=0,AM154, IF(N154&gt;=-1,AN154, IF(N154&gt;=-2,AO154, IF(N154&gt;=-3,AP154, AQ154))))</f>
        <v>3.01</v>
      </c>
      <c r="DB154" s="54">
        <f>IF(C154&gt;0, IF(CV154 &gt;0, CX154, CZ154), IF(CV154&gt;0, CY154, DA154))</f>
        <v>2.85</v>
      </c>
      <c r="DC154" s="43">
        <f>CV154/DB154</f>
        <v>1.1362061316054335</v>
      </c>
      <c r="DD154" s="44">
        <v>0</v>
      </c>
      <c r="DE154" s="10">
        <f>BQ154*$DD$169</f>
        <v>1.9473969217095675</v>
      </c>
      <c r="DF154" s="30">
        <f>DE154-DD154</f>
        <v>1.9473969217095675</v>
      </c>
      <c r="DG154" s="34">
        <f>DF154*(DF154&lt;&gt;0)</f>
        <v>1.9473969217095675</v>
      </c>
      <c r="DH154" s="21">
        <f>DG154/$DG$166</f>
        <v>4.9510208711755403E-4</v>
      </c>
      <c r="DI154" s="79">
        <f>DH154 * $DF$166</f>
        <v>1.9473969217095675</v>
      </c>
      <c r="DJ154" s="81">
        <f>DB154</f>
        <v>2.85</v>
      </c>
      <c r="DK154" s="43">
        <f>DI154/DJ154</f>
        <v>0.68329716551212893</v>
      </c>
      <c r="DL154" s="16">
        <f>O154</f>
        <v>0</v>
      </c>
      <c r="DM154" s="53">
        <f>CR154+CT154</f>
        <v>286</v>
      </c>
      <c r="DN154">
        <f>E154/$E$166</f>
        <v>2.2339587374529344E-4</v>
      </c>
      <c r="DO154">
        <f>MAX(0,K154)</f>
        <v>0</v>
      </c>
      <c r="DP154">
        <f>DO154/$DO$166</f>
        <v>0</v>
      </c>
      <c r="DQ154">
        <f>DN154*DP154*BF154</f>
        <v>0</v>
      </c>
      <c r="DR154">
        <f>DQ154/$DQ$166</f>
        <v>0</v>
      </c>
      <c r="DS154" s="1">
        <f>$DS$168*DR154</f>
        <v>0</v>
      </c>
      <c r="DT154" s="55">
        <v>0</v>
      </c>
      <c r="DU154" s="1">
        <f>DS154-DT154</f>
        <v>0</v>
      </c>
      <c r="DV154" t="e">
        <f>DT154/DS154</f>
        <v>#DIV/0!</v>
      </c>
      <c r="DW154" s="86">
        <f>AR154</f>
        <v>2.95</v>
      </c>
    </row>
    <row r="155" spans="1:127" x14ac:dyDescent="0.2">
      <c r="A155" s="93" t="s">
        <v>181</v>
      </c>
      <c r="B155">
        <v>1</v>
      </c>
      <c r="C155">
        <v>0</v>
      </c>
      <c r="D155">
        <v>0.230922892528965</v>
      </c>
      <c r="E155">
        <v>0.76907710747103397</v>
      </c>
      <c r="F155">
        <v>0.178784266984505</v>
      </c>
      <c r="G155">
        <v>0.59214375261178398</v>
      </c>
      <c r="H155">
        <v>0.22315085666527301</v>
      </c>
      <c r="I155">
        <v>0.36350706411885497</v>
      </c>
      <c r="J155">
        <v>0.33941442875327199</v>
      </c>
      <c r="K155">
        <v>0.63560910661939796</v>
      </c>
      <c r="L155">
        <v>-0.39829843443933199</v>
      </c>
      <c r="M155">
        <f>HARMEAN(D155,F155, I155)</f>
        <v>0.23669084730938866</v>
      </c>
      <c r="N155">
        <f>MAX(MIN(0.6*TAN(3*(1-M155) - 1.5), 5), -5)</f>
        <v>0.60545992053417697</v>
      </c>
      <c r="O155" s="73">
        <v>0</v>
      </c>
      <c r="P155">
        <v>296.06</v>
      </c>
      <c r="Q155">
        <v>297.77</v>
      </c>
      <c r="R155">
        <v>298.72000000000003</v>
      </c>
      <c r="S155">
        <v>299.33999999999997</v>
      </c>
      <c r="T155">
        <v>299.94</v>
      </c>
      <c r="U155">
        <v>300.39</v>
      </c>
      <c r="V155">
        <v>301.91000000000003</v>
      </c>
      <c r="W155">
        <v>305.98</v>
      </c>
      <c r="X155">
        <v>303.82</v>
      </c>
      <c r="Y155">
        <v>303.26</v>
      </c>
      <c r="Z155">
        <v>302.75</v>
      </c>
      <c r="AA155">
        <v>302.12</v>
      </c>
      <c r="AB155">
        <v>300.95999999999998</v>
      </c>
      <c r="AC155">
        <v>299.7</v>
      </c>
      <c r="AD155">
        <v>296.52999999999997</v>
      </c>
      <c r="AE155">
        <v>297.44</v>
      </c>
      <c r="AF155">
        <v>298.02</v>
      </c>
      <c r="AG155">
        <v>298.60000000000002</v>
      </c>
      <c r="AH155">
        <v>299.93</v>
      </c>
      <c r="AI155">
        <v>300.33</v>
      </c>
      <c r="AJ155">
        <v>301.39999999999998</v>
      </c>
      <c r="AK155">
        <v>305.48</v>
      </c>
      <c r="AL155">
        <v>304.94</v>
      </c>
      <c r="AM155">
        <v>304.45999999999998</v>
      </c>
      <c r="AN155">
        <v>304</v>
      </c>
      <c r="AO155">
        <v>302.45999999999998</v>
      </c>
      <c r="AP155">
        <v>301.62</v>
      </c>
      <c r="AQ155">
        <v>300.69</v>
      </c>
      <c r="AR155">
        <v>301.02</v>
      </c>
      <c r="AS155" s="77">
        <f>0.5 * (D155-MAX($D$3:$D$165))/(MIN($D$3:$D$165)-MAX($D$3:$D$165)) + 0.75</f>
        <v>1.1355711422845691</v>
      </c>
      <c r="AT155" s="17">
        <f>AZ155^N155</f>
        <v>1.2954664284324793</v>
      </c>
      <c r="AU155" s="17">
        <f>(AT155+AV155)/2</f>
        <v>1.3357800312510273</v>
      </c>
      <c r="AV155" s="17">
        <f>BD155^N155</f>
        <v>1.3760936340695751</v>
      </c>
      <c r="AW155" s="17">
        <f>PERCENTILE($K$2:$K$165, 0.05)</f>
        <v>0.10209699944022725</v>
      </c>
      <c r="AX155" s="17">
        <f>PERCENTILE($K$2:$K$165, 0.95)</f>
        <v>0.97531004798855347</v>
      </c>
      <c r="AY155" s="17">
        <f>MIN(MAX(K155,AW155), AX155)</f>
        <v>0.63560910661939796</v>
      </c>
      <c r="AZ155" s="17">
        <f>AY155-$AY$166+1</f>
        <v>1.5335121071791709</v>
      </c>
      <c r="BA155" s="17">
        <f>PERCENTILE($L$2:$L$165, 0.02)</f>
        <v>-1.0926211824473815</v>
      </c>
      <c r="BB155" s="17">
        <f>PERCENTILE($L$2:$L$165, 0.98)</f>
        <v>1.870769289934499</v>
      </c>
      <c r="BC155" s="17">
        <f>MIN(MAX(L155,BA155), BB155)</f>
        <v>-0.39829843443933199</v>
      </c>
      <c r="BD155" s="17">
        <f>BC155-$BC$166 + 1</f>
        <v>1.6943227480080494</v>
      </c>
      <c r="BE155" s="1">
        <v>1</v>
      </c>
      <c r="BF155" s="15">
        <v>1</v>
      </c>
      <c r="BG155" s="15">
        <v>1</v>
      </c>
      <c r="BH155" s="16">
        <v>1</v>
      </c>
      <c r="BI155" s="12">
        <f>(AZ155^4)*AV155*BE155</f>
        <v>7.6102131744205099</v>
      </c>
      <c r="BJ155" s="12">
        <f>(BD155^4) *AT155*BF155</f>
        <v>10.67605321271181</v>
      </c>
      <c r="BK155" s="12">
        <f>(BD155^4)*AU155*BG155*BH155</f>
        <v>11.008281172804702</v>
      </c>
      <c r="BL155" s="12">
        <f>MIN(BI155, 0.05*BI$166)</f>
        <v>7.6102131744205099</v>
      </c>
      <c r="BM155" s="12">
        <f>MIN(BJ155, 0.05*BJ$166)</f>
        <v>10.67605321271181</v>
      </c>
      <c r="BN155" s="12">
        <f>MIN(BK155, 0.05*BK$166)</f>
        <v>11.008281172804702</v>
      </c>
      <c r="BO155" s="9">
        <f>BL155/$BL$166</f>
        <v>1.8618524520869581E-2</v>
      </c>
      <c r="BP155" s="9">
        <f>BM155/$BM$166</f>
        <v>2.1567013235775714E-3</v>
      </c>
      <c r="BQ155" s="45">
        <f>BN155/$BN$166</f>
        <v>1.6283810828652823E-3</v>
      </c>
      <c r="BR155" s="85">
        <f>N155</f>
        <v>0.60545992053417697</v>
      </c>
      <c r="BS155" s="55">
        <v>1204</v>
      </c>
      <c r="BT155" s="10">
        <f>$D$172*BO155</f>
        <v>1705.8419516728432</v>
      </c>
      <c r="BU155" s="14">
        <f>BT155-BS155</f>
        <v>501.84195167284315</v>
      </c>
      <c r="BV155" s="1">
        <f>IF(BU155&gt;1, 1, 0)</f>
        <v>1</v>
      </c>
      <c r="BW155" s="71">
        <f>IF(N155&lt;=0,P155, IF(N155&lt;=1,Q155, IF(N155&lt;=2,R155, IF(N155&lt;=3,S155, IF(N155&lt;=4,T155, IF(N155&lt;=5, U155, V155))))))</f>
        <v>297.77</v>
      </c>
      <c r="BX155" s="41">
        <f>IF(N155&lt;=0,AD155, IF(N155&lt;=1,AE155, IF(N155&lt;=2,AF155, IF(N155&lt;=3,AG155, IF(N155&lt;=4,AH155, IF(N155&lt;=5, AI155, AJ155))))))</f>
        <v>297.44</v>
      </c>
      <c r="BY155" s="70">
        <f>IF(N155&gt;=0,W155, IF(N155&gt;=-1,X155, IF(N155&gt;=-2,Y155, IF(N155&gt;=-3,Z155, IF(N155&gt;=-4,AA155, IF(N155&gt;=-5, AB155, AC155))))))</f>
        <v>305.98</v>
      </c>
      <c r="BZ155" s="69">
        <f>IF(N155&gt;=0,AK155, IF(N155&gt;=-1,AL155, IF(N155&gt;=-2,AM155, IF(N155&gt;=-3,AN155, IF(N155&gt;=-4,AO155, IF(N155&gt;=-5, AP155, AQ155))))))</f>
        <v>305.48</v>
      </c>
      <c r="CA155" s="54">
        <f>IF(C155&gt;0, IF(BU155 &gt;0, BW155, BY155), IF(BU155&gt;0, BX155, BZ155))</f>
        <v>297.44</v>
      </c>
      <c r="CB155" s="1">
        <f>BU155/CA155</f>
        <v>1.6872039795348412</v>
      </c>
      <c r="CC155" s="42">
        <f>BS155/BT155</f>
        <v>0.70580981949663679</v>
      </c>
      <c r="CD155" s="55">
        <v>0</v>
      </c>
      <c r="CE155" s="55">
        <v>0</v>
      </c>
      <c r="CF155" s="55">
        <v>0</v>
      </c>
      <c r="CG155" s="6">
        <f>SUM(CD155:CF155)</f>
        <v>0</v>
      </c>
      <c r="CH155" s="10">
        <f>BP155*$D$171</f>
        <v>273.92173791983674</v>
      </c>
      <c r="CI155" s="1">
        <f>CH155-CG155</f>
        <v>273.92173791983674</v>
      </c>
      <c r="CJ155" s="82">
        <f>IF(CI155&gt;1, 1, 0)</f>
        <v>1</v>
      </c>
      <c r="CK155" s="71">
        <f>IF(N155&lt;=0,Q155, IF(N155&lt;=1,R155, IF(N155&lt;=2,S155, IF(N155&lt;=3,T155, IF(N155&lt;=4,U155,V155)))))</f>
        <v>298.72000000000003</v>
      </c>
      <c r="CL155" s="41">
        <f>IF(N155&lt;=0,AE155, IF(N155&lt;=1,AF155, IF(N155&lt;=2,AG155, IF(N155&lt;=3,AH155, IF(N155&lt;=4,AI155,AJ155)))))</f>
        <v>298.02</v>
      </c>
      <c r="CM155" s="70">
        <f>IF(N155&gt;=0,X155, IF(N155&gt;=-1,Y155, IF(N155&gt;=-2,Z155, IF(N155&gt;=-3,AA155, IF(N155&gt;=-4,AB155, AC155)))))</f>
        <v>303.82</v>
      </c>
      <c r="CN155" s="69">
        <f>IF(N155&gt;=0,AL155, IF(N155&gt;=-1,AM155, IF(N155&gt;=-2,AN155, IF(N155&gt;=-3,AO155, IF(N155&gt;=-4,AP155, AQ155)))))</f>
        <v>304.94</v>
      </c>
      <c r="CO155" s="54">
        <f>IF(C155&gt;0, IF(CI155 &gt;0, CK155, CM155), IF(CI155&gt;0, CL155, CN155))</f>
        <v>298.02</v>
      </c>
      <c r="CP155" s="1">
        <f>CI155/CO155</f>
        <v>0.91913877565209301</v>
      </c>
      <c r="CQ155" s="42">
        <f>CG155/CH155</f>
        <v>0</v>
      </c>
      <c r="CR155" s="11">
        <f>BS155+CG155+CT155</f>
        <v>1204</v>
      </c>
      <c r="CS155" s="47">
        <f>BT155+CH155+CU155</f>
        <v>1990.4140248758197</v>
      </c>
      <c r="CT155" s="55">
        <v>0</v>
      </c>
      <c r="CU155" s="10">
        <f>BQ155*$D$174</f>
        <v>10.650335283139738</v>
      </c>
      <c r="CV155" s="30">
        <f>CU155-CT155</f>
        <v>10.650335283139738</v>
      </c>
      <c r="CW155" s="82">
        <f>IF(CV155&gt;0, 1, 0)</f>
        <v>1</v>
      </c>
      <c r="CX155" s="71">
        <f>IF(N155&lt;=0,R155, IF(N155&lt;=1,S155, IF(N155&lt;=2,T155, IF(N155&lt;=3,U155, V155))))</f>
        <v>299.33999999999997</v>
      </c>
      <c r="CY155" s="41">
        <f>IF(N155&lt;=0,AF155, IF(N155&lt;=1,AG155, IF(N155&lt;=2,AH155, IF(N155&lt;=3,AI155, AJ155))))</f>
        <v>298.60000000000002</v>
      </c>
      <c r="CZ155" s="70">
        <f>IF(N155&gt;=0,Y155, IF(N155&gt;=-1,Z155, IF(N155&gt;=-2,AA155, IF(N155&gt;=-3,AB155,  AC155))))</f>
        <v>303.26</v>
      </c>
      <c r="DA155" s="69">
        <f>IF(N155&gt;=0,AM155, IF(N155&gt;=-1,AN155, IF(N155&gt;=-2,AO155, IF(N155&gt;=-3,AP155, AQ155))))</f>
        <v>304.45999999999998</v>
      </c>
      <c r="DB155" s="54">
        <f>IF(C155&gt;0, IF(CV155 &gt;0, CX155, CZ155), IF(CV155&gt;0, CY155, DA155))</f>
        <v>298.60000000000002</v>
      </c>
      <c r="DC155" s="43">
        <f>CV155/DB155</f>
        <v>3.5667566252979697E-2</v>
      </c>
      <c r="DD155" s="44">
        <v>0</v>
      </c>
      <c r="DE155" s="10">
        <f>BQ155*$DD$169</f>
        <v>6.4049503943800037</v>
      </c>
      <c r="DF155" s="30">
        <f>DE155-DD155</f>
        <v>6.4049503943800037</v>
      </c>
      <c r="DG155" s="34">
        <f>DF155*(DF155&lt;&gt;0)</f>
        <v>6.4049503943800037</v>
      </c>
      <c r="DH155" s="21">
        <f>DG155/$DG$166</f>
        <v>1.6283810828652812E-3</v>
      </c>
      <c r="DI155" s="79">
        <f>DH155 * $DF$166</f>
        <v>6.4049503943800037</v>
      </c>
      <c r="DJ155" s="81">
        <f>DB155</f>
        <v>298.60000000000002</v>
      </c>
      <c r="DK155" s="43">
        <f>DI155/DJ155</f>
        <v>2.1449934341527137E-2</v>
      </c>
      <c r="DL155" s="16">
        <f>O155</f>
        <v>0</v>
      </c>
      <c r="DM155" s="53">
        <f>CR155+CT155</f>
        <v>1204</v>
      </c>
      <c r="DN155">
        <f>E155/$E$166</f>
        <v>1.4260118149282595E-2</v>
      </c>
      <c r="DO155">
        <f>MAX(0,K155)</f>
        <v>0.63560910661939796</v>
      </c>
      <c r="DP155">
        <f>DO155/$DO$166</f>
        <v>6.8221700904133016E-3</v>
      </c>
      <c r="DQ155">
        <f>DN155*DP155*BF155</f>
        <v>9.7284951523795614E-5</v>
      </c>
      <c r="DR155">
        <f>DQ155/$DQ$166</f>
        <v>2.6255464023156525E-2</v>
      </c>
      <c r="DS155" s="1">
        <f>$DS$168*DR155</f>
        <v>2136.518533192052</v>
      </c>
      <c r="DT155" s="55">
        <v>3010</v>
      </c>
      <c r="DU155" s="1">
        <f>DS155-DT155</f>
        <v>-873.48146680794798</v>
      </c>
      <c r="DV155">
        <f>DT155/DS155</f>
        <v>1.4088340228450669</v>
      </c>
      <c r="DW155" s="86">
        <f>AR155</f>
        <v>301.02</v>
      </c>
    </row>
    <row r="156" spans="1:127" x14ac:dyDescent="0.2">
      <c r="A156" s="25" t="s">
        <v>313</v>
      </c>
      <c r="B156">
        <v>1</v>
      </c>
      <c r="C156">
        <v>1</v>
      </c>
      <c r="D156">
        <v>0.39192968437874498</v>
      </c>
      <c r="E156">
        <v>0.60807031562125402</v>
      </c>
      <c r="F156">
        <v>0.472785061581247</v>
      </c>
      <c r="G156">
        <v>0.33827831174258199</v>
      </c>
      <c r="H156">
        <v>0.30756372753865402</v>
      </c>
      <c r="I156">
        <v>0.32255563629400602</v>
      </c>
      <c r="J156">
        <v>0.44874743105363002</v>
      </c>
      <c r="K156">
        <v>0.58139021408829805</v>
      </c>
      <c r="L156">
        <v>1.2020000539044799</v>
      </c>
      <c r="M156">
        <f>HARMEAN(D156,F156, I156)</f>
        <v>0.38625725089388996</v>
      </c>
      <c r="N156">
        <f>MAX(MIN(0.6*TAN(3*(1-M156) - 1.5), 5), -5)</f>
        <v>0.21307165022914373</v>
      </c>
      <c r="O156" s="73">
        <v>0</v>
      </c>
      <c r="P156">
        <v>4.62</v>
      </c>
      <c r="Q156">
        <v>4.6399999999999997</v>
      </c>
      <c r="R156">
        <v>4.6500000000000004</v>
      </c>
      <c r="S156">
        <v>4.6900000000000004</v>
      </c>
      <c r="T156">
        <v>4.71</v>
      </c>
      <c r="U156">
        <v>4.7300000000000004</v>
      </c>
      <c r="V156">
        <v>4.74</v>
      </c>
      <c r="W156">
        <v>4.8499999999999996</v>
      </c>
      <c r="X156">
        <v>4.7699999999999996</v>
      </c>
      <c r="Y156">
        <v>4.76</v>
      </c>
      <c r="Z156">
        <v>4.72</v>
      </c>
      <c r="AA156">
        <v>4.71</v>
      </c>
      <c r="AB156">
        <v>4.7</v>
      </c>
      <c r="AC156">
        <v>4.68</v>
      </c>
      <c r="AD156">
        <v>4.59</v>
      </c>
      <c r="AE156">
        <v>4.62</v>
      </c>
      <c r="AF156">
        <v>4.6500000000000004</v>
      </c>
      <c r="AG156">
        <v>4.66</v>
      </c>
      <c r="AH156">
        <v>4.68</v>
      </c>
      <c r="AI156">
        <v>4.7</v>
      </c>
      <c r="AJ156">
        <v>4.7300000000000004</v>
      </c>
      <c r="AK156">
        <v>4.82</v>
      </c>
      <c r="AL156">
        <v>4.8</v>
      </c>
      <c r="AM156">
        <v>4.7699999999999996</v>
      </c>
      <c r="AN156">
        <v>4.76</v>
      </c>
      <c r="AO156">
        <v>4.75</v>
      </c>
      <c r="AP156">
        <v>4.72</v>
      </c>
      <c r="AQ156">
        <v>4.7</v>
      </c>
      <c r="AR156">
        <v>4.72</v>
      </c>
      <c r="AS156" s="77">
        <f>0.5 * (D156-MAX($D$3:$D$165))/(MIN($D$3:$D$165)-MAX($D$3:$D$165)) + 0.75</f>
        <v>1.054809619238477</v>
      </c>
      <c r="AT156" s="17">
        <f>AZ156^N156</f>
        <v>1.0870105093378206</v>
      </c>
      <c r="AU156" s="17">
        <f>(AT156+AV156)/2</f>
        <v>1.1881191683660317</v>
      </c>
      <c r="AV156" s="17">
        <f>BD156^N156</f>
        <v>1.2892278273942426</v>
      </c>
      <c r="AW156" s="17">
        <f>PERCENTILE($K$2:$K$165, 0.05)</f>
        <v>0.10209699944022725</v>
      </c>
      <c r="AX156" s="17">
        <f>PERCENTILE($K$2:$K$165, 0.95)</f>
        <v>0.97531004798855347</v>
      </c>
      <c r="AY156" s="17">
        <f>MIN(MAX(K156,AW156), AX156)</f>
        <v>0.58139021408829805</v>
      </c>
      <c r="AZ156" s="17">
        <f>AY156-$AY$166+1</f>
        <v>1.4792932146480708</v>
      </c>
      <c r="BA156" s="17">
        <f>PERCENTILE($L$2:$L$165, 0.02)</f>
        <v>-1.0926211824473815</v>
      </c>
      <c r="BB156" s="17">
        <f>PERCENTILE($L$2:$L$165, 0.98)</f>
        <v>1.870769289934499</v>
      </c>
      <c r="BC156" s="17">
        <f>MIN(MAX(L156,BA156), BB156)</f>
        <v>1.2020000539044799</v>
      </c>
      <c r="BD156" s="17">
        <f>BC156-$BC$166 + 1</f>
        <v>3.2946212363518614</v>
      </c>
      <c r="BE156" s="1">
        <v>0</v>
      </c>
      <c r="BF156" s="50">
        <v>0.4</v>
      </c>
      <c r="BG156" s="15">
        <v>1</v>
      </c>
      <c r="BH156" s="16">
        <v>1</v>
      </c>
      <c r="BI156" s="12">
        <f>(AZ156^4)*AV156*BE156</f>
        <v>0</v>
      </c>
      <c r="BJ156" s="12">
        <f>(BD156^4) *AT156*BF156</f>
        <v>51.228979904784822</v>
      </c>
      <c r="BK156" s="12">
        <f>(BD156^4)*AU156*BG156*BH156</f>
        <v>139.98515303635659</v>
      </c>
      <c r="BL156" s="12">
        <f>MIN(BI156, 0.05*BI$166)</f>
        <v>0</v>
      </c>
      <c r="BM156" s="12">
        <f>MIN(BJ156, 0.05*BJ$166)</f>
        <v>51.228979904784822</v>
      </c>
      <c r="BN156" s="12">
        <f>MIN(BK156, 0.05*BK$166)</f>
        <v>139.98515303635659</v>
      </c>
      <c r="BO156" s="9">
        <f>BL156/$BL$166</f>
        <v>0</v>
      </c>
      <c r="BP156" s="9">
        <f>BM156/$BM$166</f>
        <v>1.0348918890234151E-2</v>
      </c>
      <c r="BQ156" s="45">
        <f>BN156/$BN$166</f>
        <v>2.0707063301538788E-2</v>
      </c>
      <c r="BR156" s="85">
        <f>N156</f>
        <v>0.21307165022914373</v>
      </c>
      <c r="BS156" s="55">
        <v>0</v>
      </c>
      <c r="BT156" s="10">
        <f>$D$172*BO156</f>
        <v>0</v>
      </c>
      <c r="BU156" s="14">
        <f>BT156-BS156</f>
        <v>0</v>
      </c>
      <c r="BV156" s="1">
        <f>IF(BU156&gt;1, 1, 0)</f>
        <v>0</v>
      </c>
      <c r="BW156" s="71">
        <f>IF(N156&lt;=0,P156, IF(N156&lt;=1,Q156, IF(N156&lt;=2,R156, IF(N156&lt;=3,S156, IF(N156&lt;=4,T156, IF(N156&lt;=5, U156, V156))))))</f>
        <v>4.6399999999999997</v>
      </c>
      <c r="BX156" s="41">
        <f>IF(N156&lt;=0,AD156, IF(N156&lt;=1,AE156, IF(N156&lt;=2,AF156, IF(N156&lt;=3,AG156, IF(N156&lt;=4,AH156, IF(N156&lt;=5, AI156, AJ156))))))</f>
        <v>4.62</v>
      </c>
      <c r="BY156" s="70">
        <f>IF(N156&gt;=0,W156, IF(N156&gt;=-1,X156, IF(N156&gt;=-2,Y156, IF(N156&gt;=-3,Z156, IF(N156&gt;=-4,AA156, IF(N156&gt;=-5, AB156, AC156))))))</f>
        <v>4.8499999999999996</v>
      </c>
      <c r="BZ156" s="69">
        <f>IF(N156&gt;=0,AK156, IF(N156&gt;=-1,AL156, IF(N156&gt;=-2,AM156, IF(N156&gt;=-3,AN156, IF(N156&gt;=-4,AO156, IF(N156&gt;=-5, AP156, AQ156))))))</f>
        <v>4.82</v>
      </c>
      <c r="CA156" s="54">
        <f>IF(C156&gt;0, IF(BU156 &gt;0, BW156, BY156), IF(BU156&gt;0, BX156, BZ156))</f>
        <v>4.8499999999999996</v>
      </c>
      <c r="CB156" s="1">
        <f>BU156/CA156</f>
        <v>0</v>
      </c>
      <c r="CC156" s="42" t="e">
        <f>BS156/BT156</f>
        <v>#DIV/0!</v>
      </c>
      <c r="CD156" s="55">
        <v>0</v>
      </c>
      <c r="CE156" s="55">
        <v>0</v>
      </c>
      <c r="CF156" s="55">
        <v>0</v>
      </c>
      <c r="CG156" s="6">
        <f>SUM(CD156:CF156)</f>
        <v>0</v>
      </c>
      <c r="CH156" s="10">
        <f>BP156*$D$171</f>
        <v>1314.4118830983812</v>
      </c>
      <c r="CI156" s="1">
        <f>CH156-CG156</f>
        <v>1314.4118830983812</v>
      </c>
      <c r="CJ156" s="82">
        <f>IF(CI156&gt;1, 1, 0)</f>
        <v>1</v>
      </c>
      <c r="CK156" s="71">
        <f>IF(N156&lt;=0,Q156, IF(N156&lt;=1,R156, IF(N156&lt;=2,S156, IF(N156&lt;=3,T156, IF(N156&lt;=4,U156,V156)))))</f>
        <v>4.6500000000000004</v>
      </c>
      <c r="CL156" s="41">
        <f>IF(N156&lt;=0,AE156, IF(N156&lt;=1,AF156, IF(N156&lt;=2,AG156, IF(N156&lt;=3,AH156, IF(N156&lt;=4,AI156,AJ156)))))</f>
        <v>4.6500000000000004</v>
      </c>
      <c r="CM156" s="70">
        <f>IF(N156&gt;=0,X156, IF(N156&gt;=-1,Y156, IF(N156&gt;=-2,Z156, IF(N156&gt;=-3,AA156, IF(N156&gt;=-4,AB156, AC156)))))</f>
        <v>4.7699999999999996</v>
      </c>
      <c r="CN156" s="69">
        <f>IF(N156&gt;=0,AL156, IF(N156&gt;=-1,AM156, IF(N156&gt;=-2,AN156, IF(N156&gt;=-3,AO156, IF(N156&gt;=-4,AP156, AQ156)))))</f>
        <v>4.8</v>
      </c>
      <c r="CO156" s="54">
        <f>IF(C156&gt;0, IF(CI156 &gt;0, CK156, CM156), IF(CI156&gt;0, CL156, CN156))</f>
        <v>4.6500000000000004</v>
      </c>
      <c r="CP156" s="1">
        <f>CI156/CO156</f>
        <v>282.66922217169486</v>
      </c>
      <c r="CQ156" s="42">
        <f>CG156/CH156</f>
        <v>0</v>
      </c>
      <c r="CR156" s="11">
        <f>BS156+CG156+CT156</f>
        <v>109</v>
      </c>
      <c r="CS156" s="47">
        <f>BT156+CH156+CU156</f>
        <v>1449.8452710265508</v>
      </c>
      <c r="CT156" s="55">
        <v>109</v>
      </c>
      <c r="CU156" s="10">
        <f>BQ156*$D$174</f>
        <v>135.43338792816954</v>
      </c>
      <c r="CV156" s="30">
        <f>CU156-CT156</f>
        <v>26.433387928169537</v>
      </c>
      <c r="CW156" s="82">
        <f>IF(CV156&gt;0, 1, 0)</f>
        <v>1</v>
      </c>
      <c r="CX156" s="71">
        <f>IF(N156&lt;=0,R156, IF(N156&lt;=1,S156, IF(N156&lt;=2,T156, IF(N156&lt;=3,U156, V156))))</f>
        <v>4.6900000000000004</v>
      </c>
      <c r="CY156" s="41">
        <f>IF(N156&lt;=0,AF156, IF(N156&lt;=1,AG156, IF(N156&lt;=2,AH156, IF(N156&lt;=3,AI156, AJ156))))</f>
        <v>4.66</v>
      </c>
      <c r="CZ156" s="70">
        <f>IF(N156&gt;=0,Y156, IF(N156&gt;=-1,Z156, IF(N156&gt;=-2,AA156, IF(N156&gt;=-3,AB156,  AC156))))</f>
        <v>4.76</v>
      </c>
      <c r="DA156" s="69">
        <f>IF(N156&gt;=0,AM156, IF(N156&gt;=-1,AN156, IF(N156&gt;=-2,AO156, IF(N156&gt;=-3,AP156, AQ156))))</f>
        <v>4.7699999999999996</v>
      </c>
      <c r="DB156" s="54">
        <f>IF(C156&gt;0, IF(CV156 &gt;0, CX156, CZ156), IF(CV156&gt;0, CY156, DA156))</f>
        <v>4.6900000000000004</v>
      </c>
      <c r="DC156" s="43">
        <f>CV156/DB156</f>
        <v>5.636116829034016</v>
      </c>
      <c r="DD156" s="44">
        <v>0</v>
      </c>
      <c r="DE156" s="10">
        <f>BQ156*$DD$169</f>
        <v>81.447589053461755</v>
      </c>
      <c r="DF156" s="30">
        <f>DE156-DD156</f>
        <v>81.447589053461755</v>
      </c>
      <c r="DG156" s="34">
        <f>DF156*(DF156&lt;&gt;0)</f>
        <v>81.447589053461755</v>
      </c>
      <c r="DH156" s="21">
        <f>DG156/$DG$166</f>
        <v>2.0707063301538774E-2</v>
      </c>
      <c r="DI156" s="79">
        <f>DH156 * $DF$166</f>
        <v>81.447589053461755</v>
      </c>
      <c r="DJ156" s="81">
        <f>DB156</f>
        <v>4.6900000000000004</v>
      </c>
      <c r="DK156" s="43">
        <f>DI156/DJ156</f>
        <v>17.366223678776493</v>
      </c>
      <c r="DL156" s="16">
        <f>O156</f>
        <v>0</v>
      </c>
      <c r="DM156" s="53">
        <f>CR156+CT156</f>
        <v>218</v>
      </c>
      <c r="DN156">
        <f>E156/$E$166</f>
        <v>1.1274753154913306E-2</v>
      </c>
      <c r="DO156">
        <f>MAX(0,K156)</f>
        <v>0.58139021408829805</v>
      </c>
      <c r="DP156">
        <f>DO156/$DO$166</f>
        <v>6.2402235715405107E-3</v>
      </c>
      <c r="DQ156">
        <f>DN156*DP156*BF156</f>
        <v>2.8142792160236302E-5</v>
      </c>
      <c r="DR156">
        <f>DQ156/$DQ$166</f>
        <v>7.5952349823962487E-3</v>
      </c>
      <c r="DS156" s="1">
        <f>$DS$168*DR156</f>
        <v>618.05650395384941</v>
      </c>
      <c r="DT156" s="55">
        <v>562</v>
      </c>
      <c r="DU156" s="1">
        <f>DS156-DT156</f>
        <v>56.056503953849415</v>
      </c>
      <c r="DV156">
        <f>DT156/DS156</f>
        <v>0.90930197547434077</v>
      </c>
      <c r="DW156" s="86">
        <f>AR156</f>
        <v>4.72</v>
      </c>
    </row>
    <row r="157" spans="1:127" x14ac:dyDescent="0.2">
      <c r="A157" s="25" t="s">
        <v>174</v>
      </c>
      <c r="B157">
        <v>1</v>
      </c>
      <c r="C157">
        <v>1</v>
      </c>
      <c r="D157">
        <v>0.60567319216939597</v>
      </c>
      <c r="E157">
        <v>0.39432680783060298</v>
      </c>
      <c r="F157">
        <v>0.61195219123505895</v>
      </c>
      <c r="G157">
        <v>6.7070622649393993E-2</v>
      </c>
      <c r="H157">
        <v>0.617634768073547</v>
      </c>
      <c r="I157">
        <v>0.20353168909191199</v>
      </c>
      <c r="J157">
        <v>0.35291877695238699</v>
      </c>
      <c r="K157">
        <v>0.64704615315117997</v>
      </c>
      <c r="L157">
        <v>1.0249919705639501</v>
      </c>
      <c r="M157">
        <f>HARMEAN(D157,F157, I157)</f>
        <v>0.36592462047450863</v>
      </c>
      <c r="N157">
        <f>MAX(MIN(0.6*TAN(3*(1-M157) - 1.5), 5), -5)</f>
        <v>0.25525185909589837</v>
      </c>
      <c r="O157" s="73">
        <v>0</v>
      </c>
      <c r="P157">
        <v>0.56000000000000005</v>
      </c>
      <c r="Q157">
        <v>0.56000000000000005</v>
      </c>
      <c r="R157">
        <v>0.56999999999999995</v>
      </c>
      <c r="S157">
        <v>0.57999999999999996</v>
      </c>
      <c r="T157">
        <v>0.59</v>
      </c>
      <c r="U157">
        <v>0.6</v>
      </c>
      <c r="V157">
        <v>0.61</v>
      </c>
      <c r="W157">
        <v>0.67</v>
      </c>
      <c r="X157">
        <v>0.66</v>
      </c>
      <c r="Y157">
        <v>0.65</v>
      </c>
      <c r="Z157">
        <v>0.63</v>
      </c>
      <c r="AA157">
        <v>0.63</v>
      </c>
      <c r="AB157">
        <v>0.62</v>
      </c>
      <c r="AC157">
        <v>0.61</v>
      </c>
      <c r="AD157">
        <v>0.54</v>
      </c>
      <c r="AE157">
        <v>0.55000000000000004</v>
      </c>
      <c r="AF157">
        <v>0.56000000000000005</v>
      </c>
      <c r="AG157">
        <v>0.56000000000000005</v>
      </c>
      <c r="AH157">
        <v>0.56999999999999995</v>
      </c>
      <c r="AI157">
        <v>0.59</v>
      </c>
      <c r="AJ157">
        <v>0.6</v>
      </c>
      <c r="AK157">
        <v>0.68</v>
      </c>
      <c r="AL157">
        <v>0.65</v>
      </c>
      <c r="AM157">
        <v>0.64</v>
      </c>
      <c r="AN157">
        <v>0.63</v>
      </c>
      <c r="AO157">
        <v>0.62</v>
      </c>
      <c r="AP157">
        <v>0.61</v>
      </c>
      <c r="AQ157">
        <v>0.6</v>
      </c>
      <c r="AR157">
        <v>0.6</v>
      </c>
      <c r="AS157" s="77">
        <f>0.5 * (D157-MAX($D$3:$D$165))/(MIN($D$3:$D$165)-MAX($D$3:$D$165)) + 0.75</f>
        <v>0.94759519038076179</v>
      </c>
      <c r="AT157" s="17">
        <f>AZ157^N157</f>
        <v>1.1174309560873714</v>
      </c>
      <c r="AU157" s="17">
        <f>(AT157+AV157)/2</f>
        <v>1.2270887054898103</v>
      </c>
      <c r="AV157" s="17">
        <f>BD157^N157</f>
        <v>1.3367464548922492</v>
      </c>
      <c r="AW157" s="17">
        <f>PERCENTILE($K$2:$K$165, 0.05)</f>
        <v>0.10209699944022725</v>
      </c>
      <c r="AX157" s="17">
        <f>PERCENTILE($K$2:$K$165, 0.95)</f>
        <v>0.97531004798855347</v>
      </c>
      <c r="AY157" s="17">
        <f>MIN(MAX(K157,AW157), AX157)</f>
        <v>0.64704615315117997</v>
      </c>
      <c r="AZ157" s="17">
        <f>AY157-$AY$166+1</f>
        <v>1.5449491537109528</v>
      </c>
      <c r="BA157" s="17">
        <f>PERCENTILE($L$2:$L$165, 0.02)</f>
        <v>-1.0926211824473815</v>
      </c>
      <c r="BB157" s="17">
        <f>PERCENTILE($L$2:$L$165, 0.98)</f>
        <v>1.870769289934499</v>
      </c>
      <c r="BC157" s="17">
        <f>MIN(MAX(L157,BA157), BB157)</f>
        <v>1.0249919705639501</v>
      </c>
      <c r="BD157" s="17">
        <f>BC157-$BC$166 + 1</f>
        <v>3.1176131530113316</v>
      </c>
      <c r="BE157" s="1">
        <v>0</v>
      </c>
      <c r="BF157" s="49">
        <v>0</v>
      </c>
      <c r="BG157" s="49">
        <v>0</v>
      </c>
      <c r="BH157" s="16">
        <v>1</v>
      </c>
      <c r="BI157" s="12">
        <f>(AZ157^4)*AV157*BE157</f>
        <v>0</v>
      </c>
      <c r="BJ157" s="12">
        <f>(BD157^4) *AT157*BF157</f>
        <v>0</v>
      </c>
      <c r="BK157" s="12">
        <f>(BD157^4)*AU157*BG157*BH157</f>
        <v>0</v>
      </c>
      <c r="BL157" s="12">
        <f>MIN(BI157, 0.05*BI$166)</f>
        <v>0</v>
      </c>
      <c r="BM157" s="12">
        <f>MIN(BJ157, 0.05*BJ$166)</f>
        <v>0</v>
      </c>
      <c r="BN157" s="12">
        <f>MIN(BK157, 0.05*BK$166)</f>
        <v>0</v>
      </c>
      <c r="BO157" s="9">
        <f>BL157/$BL$166</f>
        <v>0</v>
      </c>
      <c r="BP157" s="9">
        <f>BM157/$BM$166</f>
        <v>0</v>
      </c>
      <c r="BQ157" s="45">
        <f>BN157/$BN$166</f>
        <v>0</v>
      </c>
      <c r="BR157" s="85">
        <f>N157</f>
        <v>0.25525185909589837</v>
      </c>
      <c r="BS157" s="55">
        <v>0</v>
      </c>
      <c r="BT157" s="10">
        <f>$D$172*BO157</f>
        <v>0</v>
      </c>
      <c r="BU157" s="14">
        <f>BT157-BS157</f>
        <v>0</v>
      </c>
      <c r="BV157" s="1">
        <f>IF(BU157&gt;1, 1, 0)</f>
        <v>0</v>
      </c>
      <c r="BW157" s="71">
        <f>IF(N157&lt;=0,P157, IF(N157&lt;=1,Q157, IF(N157&lt;=2,R157, IF(N157&lt;=3,S157, IF(N157&lt;=4,T157, IF(N157&lt;=5, U157, V157))))))</f>
        <v>0.56000000000000005</v>
      </c>
      <c r="BX157" s="41">
        <f>IF(N157&lt;=0,AD157, IF(N157&lt;=1,AE157, IF(N157&lt;=2,AF157, IF(N157&lt;=3,AG157, IF(N157&lt;=4,AH157, IF(N157&lt;=5, AI157, AJ157))))))</f>
        <v>0.55000000000000004</v>
      </c>
      <c r="BY157" s="70">
        <f>IF(N157&gt;=0,W157, IF(N157&gt;=-1,X157, IF(N157&gt;=-2,Y157, IF(N157&gt;=-3,Z157, IF(N157&gt;=-4,AA157, IF(N157&gt;=-5, AB157, AC157))))))</f>
        <v>0.67</v>
      </c>
      <c r="BZ157" s="69">
        <f>IF(N157&gt;=0,AK157, IF(N157&gt;=-1,AL157, IF(N157&gt;=-2,AM157, IF(N157&gt;=-3,AN157, IF(N157&gt;=-4,AO157, IF(N157&gt;=-5, AP157, AQ157))))))</f>
        <v>0.68</v>
      </c>
      <c r="CA157" s="54">
        <f>IF(C157&gt;0, IF(BU157 &gt;0, BW157, BY157), IF(BU157&gt;0, BX157, BZ157))</f>
        <v>0.67</v>
      </c>
      <c r="CB157" s="1">
        <f>BU157/CA157</f>
        <v>0</v>
      </c>
      <c r="CC157" s="42" t="e">
        <f>BS157/BT157</f>
        <v>#DIV/0!</v>
      </c>
      <c r="CD157" s="55">
        <v>0</v>
      </c>
      <c r="CE157" s="55">
        <v>637</v>
      </c>
      <c r="CF157" s="55">
        <v>0</v>
      </c>
      <c r="CG157" s="6">
        <f>SUM(CD157:CF157)</f>
        <v>637</v>
      </c>
      <c r="CH157" s="10">
        <f>BP157*$D$171</f>
        <v>0</v>
      </c>
      <c r="CI157" s="1">
        <f>CH157-CG157</f>
        <v>-637</v>
      </c>
      <c r="CJ157" s="82">
        <f>IF(CI157&gt;1, 1, 0)</f>
        <v>0</v>
      </c>
      <c r="CK157" s="71">
        <f>IF(N157&lt;=0,Q157, IF(N157&lt;=1,R157, IF(N157&lt;=2,S157, IF(N157&lt;=3,T157, IF(N157&lt;=4,U157,V157)))))</f>
        <v>0.56999999999999995</v>
      </c>
      <c r="CL157" s="41">
        <f>IF(N157&lt;=0,AE157, IF(N157&lt;=1,AF157, IF(N157&lt;=2,AG157, IF(N157&lt;=3,AH157, IF(N157&lt;=4,AI157,AJ157)))))</f>
        <v>0.56000000000000005</v>
      </c>
      <c r="CM157" s="70">
        <f>IF(N157&gt;=0,X157, IF(N157&gt;=-1,Y157, IF(N157&gt;=-2,Z157, IF(N157&gt;=-3,AA157, IF(N157&gt;=-4,AB157, AC157)))))</f>
        <v>0.66</v>
      </c>
      <c r="CN157" s="69">
        <f>IF(N157&gt;=0,AL157, IF(N157&gt;=-1,AM157, IF(N157&gt;=-2,AN157, IF(N157&gt;=-3,AO157, IF(N157&gt;=-4,AP157, AQ157)))))</f>
        <v>0.65</v>
      </c>
      <c r="CO157" s="54">
        <f>IF(C157&gt;0, IF(CI157 &gt;0, CK157, CM157), IF(CI157&gt;0, CL157, CN157))</f>
        <v>0.66</v>
      </c>
      <c r="CP157" s="1">
        <f>CI157/CO157</f>
        <v>-965.15151515151513</v>
      </c>
      <c r="CQ157" s="42" t="e">
        <f>CG157/CH157</f>
        <v>#DIV/0!</v>
      </c>
      <c r="CR157" s="11">
        <f>BS157+CG157+CT157</f>
        <v>695</v>
      </c>
      <c r="CS157" s="47">
        <f>BT157+CH157+CU157</f>
        <v>0</v>
      </c>
      <c r="CT157" s="55">
        <v>58</v>
      </c>
      <c r="CU157" s="10">
        <f>BQ157*$D$174</f>
        <v>0</v>
      </c>
      <c r="CV157" s="30">
        <f>CU157-CT157</f>
        <v>-58</v>
      </c>
      <c r="CW157" s="82">
        <f>IF(CV157&gt;0, 1, 0)</f>
        <v>0</v>
      </c>
      <c r="CX157" s="71">
        <f>IF(N157&lt;=0,R157, IF(N157&lt;=1,S157, IF(N157&lt;=2,T157, IF(N157&lt;=3,U157, V157))))</f>
        <v>0.57999999999999996</v>
      </c>
      <c r="CY157" s="41">
        <f>IF(N157&lt;=0,AF157, IF(N157&lt;=1,AG157, IF(N157&lt;=2,AH157, IF(N157&lt;=3,AI157, AJ157))))</f>
        <v>0.56000000000000005</v>
      </c>
      <c r="CZ157" s="70">
        <f>IF(N157&gt;=0,Y157, IF(N157&gt;=-1,Z157, IF(N157&gt;=-2,AA157, IF(N157&gt;=-3,AB157,  AC157))))</f>
        <v>0.65</v>
      </c>
      <c r="DA157" s="69">
        <f>IF(N157&gt;=0,AM157, IF(N157&gt;=-1,AN157, IF(N157&gt;=-2,AO157, IF(N157&gt;=-3,AP157, AQ157))))</f>
        <v>0.64</v>
      </c>
      <c r="DB157" s="54">
        <f>IF(C157&gt;0, IF(CV157 &gt;0, CX157, CZ157), IF(CV157&gt;0, CY157, DA157))</f>
        <v>0.65</v>
      </c>
      <c r="DC157" s="43">
        <f>CV157/DB157</f>
        <v>-89.230769230769226</v>
      </c>
      <c r="DD157" s="44">
        <v>0</v>
      </c>
      <c r="DE157" s="10">
        <f>BQ157*$DD$169</f>
        <v>0</v>
      </c>
      <c r="DF157" s="30">
        <f>DE157-DD157</f>
        <v>0</v>
      </c>
      <c r="DG157" s="34">
        <f>DF157*(DF157&lt;&gt;0)</f>
        <v>0</v>
      </c>
      <c r="DH157" s="21">
        <f>DG157/$DG$166</f>
        <v>0</v>
      </c>
      <c r="DI157" s="79">
        <f>DH157 * $DF$166</f>
        <v>0</v>
      </c>
      <c r="DJ157" s="81">
        <f>DB157</f>
        <v>0.65</v>
      </c>
      <c r="DK157" s="43">
        <f>DI157/DJ157</f>
        <v>0</v>
      </c>
      <c r="DL157" s="16">
        <f>O157</f>
        <v>0</v>
      </c>
      <c r="DM157" s="53">
        <f>CR157+CT157</f>
        <v>753</v>
      </c>
      <c r="DN157">
        <f>E157/$E$166</f>
        <v>7.3115514874503504E-3</v>
      </c>
      <c r="DO157">
        <f>MAX(0,K157)</f>
        <v>0.64704615315117997</v>
      </c>
      <c r="DP157">
        <f>DO157/$DO$166</f>
        <v>6.9449271056278581E-3</v>
      </c>
      <c r="DQ157">
        <f>DN157*DP157*BF157</f>
        <v>0</v>
      </c>
      <c r="DR157">
        <f>DQ157/$DQ$166</f>
        <v>0</v>
      </c>
      <c r="DS157" s="1">
        <f>$DS$168*DR157</f>
        <v>0</v>
      </c>
      <c r="DT157" s="55">
        <v>0</v>
      </c>
      <c r="DU157" s="1">
        <f>DS157-DT157</f>
        <v>0</v>
      </c>
      <c r="DV157" t="e">
        <f>DT157/DS157</f>
        <v>#DIV/0!</v>
      </c>
      <c r="DW157" s="86">
        <f>AR157</f>
        <v>0.6</v>
      </c>
    </row>
    <row r="158" spans="1:127" x14ac:dyDescent="0.2">
      <c r="A158" s="25" t="s">
        <v>326</v>
      </c>
      <c r="B158">
        <v>1</v>
      </c>
      <c r="C158">
        <v>1</v>
      </c>
      <c r="D158">
        <v>0.96324410707151398</v>
      </c>
      <c r="E158">
        <v>3.67558929284858E-2</v>
      </c>
      <c r="F158">
        <v>0.97894318633293598</v>
      </c>
      <c r="G158">
        <v>0.97367321353948999</v>
      </c>
      <c r="H158">
        <v>0.60509820309235196</v>
      </c>
      <c r="I158">
        <v>0.76757274046952795</v>
      </c>
      <c r="J158">
        <v>0.65269402182565095</v>
      </c>
      <c r="K158">
        <v>0.54207984136751597</v>
      </c>
      <c r="L158">
        <v>0.49352718705408199</v>
      </c>
      <c r="M158">
        <f>HARMEAN(D158,F158, I158)</f>
        <v>0.89219959651368297</v>
      </c>
      <c r="N158">
        <f>MAX(MIN(0.6*TAN(3*(1-M158) - 1.5), 5), -5)</f>
        <v>-1.4424110053969441</v>
      </c>
      <c r="O158" s="73">
        <v>0</v>
      </c>
      <c r="P158">
        <v>67.180000000000007</v>
      </c>
      <c r="Q158">
        <v>67.290000000000006</v>
      </c>
      <c r="R158">
        <v>67.42</v>
      </c>
      <c r="S158">
        <v>67.599999999999994</v>
      </c>
      <c r="T158">
        <v>67.92</v>
      </c>
      <c r="U158">
        <v>68.41</v>
      </c>
      <c r="V158">
        <v>68.83</v>
      </c>
      <c r="W158">
        <v>70.16</v>
      </c>
      <c r="X158">
        <v>69.95</v>
      </c>
      <c r="Y158">
        <v>69.84</v>
      </c>
      <c r="Z158">
        <v>69.209999999999994</v>
      </c>
      <c r="AA158">
        <v>68.95</v>
      </c>
      <c r="AB158">
        <v>68.81</v>
      </c>
      <c r="AC158">
        <v>68.53</v>
      </c>
      <c r="AD158">
        <v>66.930000000000007</v>
      </c>
      <c r="AE158">
        <v>67.040000000000006</v>
      </c>
      <c r="AF158">
        <v>67.180000000000007</v>
      </c>
      <c r="AG158">
        <v>67.36</v>
      </c>
      <c r="AH158">
        <v>67.569999999999993</v>
      </c>
      <c r="AI158">
        <v>68</v>
      </c>
      <c r="AJ158">
        <v>68.709999999999994</v>
      </c>
      <c r="AK158">
        <v>70.23</v>
      </c>
      <c r="AL158">
        <v>69.819999999999993</v>
      </c>
      <c r="AM158">
        <v>69.42</v>
      </c>
      <c r="AN158">
        <v>69.290000000000006</v>
      </c>
      <c r="AO158">
        <v>69.02</v>
      </c>
      <c r="AP158">
        <v>68.959999999999994</v>
      </c>
      <c r="AQ158">
        <v>68.180000000000007</v>
      </c>
      <c r="AR158">
        <v>68.459999999999994</v>
      </c>
      <c r="AS158" s="77">
        <f>0.5 * (D158-MAX($D$3:$D$165))/(MIN($D$3:$D$165)-MAX($D$3:$D$165)) + 0.75</f>
        <v>0.7682364729458917</v>
      </c>
      <c r="AT158" s="17">
        <f>AZ158^N158</f>
        <v>0.59099480418585482</v>
      </c>
      <c r="AU158" s="17">
        <f>(AT158+AV158)/2</f>
        <v>0.42248290558093665</v>
      </c>
      <c r="AV158" s="17">
        <f>BD158^N158</f>
        <v>0.25397100697601849</v>
      </c>
      <c r="AW158" s="17">
        <f>PERCENTILE($K$2:$K$165, 0.05)</f>
        <v>0.10209699944022725</v>
      </c>
      <c r="AX158" s="17">
        <f>PERCENTILE($K$2:$K$165, 0.95)</f>
        <v>0.97531004798855347</v>
      </c>
      <c r="AY158" s="17">
        <f>MIN(MAX(K158,AW158), AX158)</f>
        <v>0.54207984136751597</v>
      </c>
      <c r="AZ158" s="17">
        <f>AY158-$AY$166+1</f>
        <v>1.4399828419272886</v>
      </c>
      <c r="BA158" s="17">
        <f>PERCENTILE($L$2:$L$165, 0.02)</f>
        <v>-1.0926211824473815</v>
      </c>
      <c r="BB158" s="17">
        <f>PERCENTILE($L$2:$L$165, 0.98)</f>
        <v>1.870769289934499</v>
      </c>
      <c r="BC158" s="17">
        <f>MIN(MAX(L158,BA158), BB158)</f>
        <v>0.49352718705408199</v>
      </c>
      <c r="BD158" s="17">
        <f>BC158-$BC$166 + 1</f>
        <v>2.5861483695014638</v>
      </c>
      <c r="BE158" s="1">
        <v>0</v>
      </c>
      <c r="BF158" s="50">
        <v>0.4</v>
      </c>
      <c r="BG158" s="15">
        <v>1</v>
      </c>
      <c r="BH158" s="16">
        <v>1</v>
      </c>
      <c r="BI158" s="12">
        <f>(AZ158^4)*AV158*BE158</f>
        <v>0</v>
      </c>
      <c r="BJ158" s="12">
        <f>(BD158^4) *AT158*BF158</f>
        <v>10.574440611597625</v>
      </c>
      <c r="BK158" s="12">
        <f>(BD158^4)*AU158*BG158*BH158</f>
        <v>18.898306562251456</v>
      </c>
      <c r="BL158" s="12">
        <f>MIN(BI158, 0.05*BI$166)</f>
        <v>0</v>
      </c>
      <c r="BM158" s="12">
        <f>MIN(BJ158, 0.05*BJ$166)</f>
        <v>10.574440611597625</v>
      </c>
      <c r="BN158" s="12">
        <f>MIN(BK158, 0.05*BK$166)</f>
        <v>18.898306562251456</v>
      </c>
      <c r="BO158" s="9">
        <f>BL158/$BL$166</f>
        <v>0</v>
      </c>
      <c r="BP158" s="9">
        <f>BM158/$BM$166</f>
        <v>2.1361742592262822E-3</v>
      </c>
      <c r="BQ158" s="45">
        <f>BN158/$BN$166</f>
        <v>2.7954995354028144E-3</v>
      </c>
      <c r="BR158" s="85">
        <f>N158</f>
        <v>-1.4424110053969441</v>
      </c>
      <c r="BS158" s="55">
        <v>0</v>
      </c>
      <c r="BT158" s="10">
        <f>$D$172*BO158</f>
        <v>0</v>
      </c>
      <c r="BU158" s="14">
        <f>BT158-BS158</f>
        <v>0</v>
      </c>
      <c r="BV158" s="1">
        <f>IF(BU158&gt;1, 1, 0)</f>
        <v>0</v>
      </c>
      <c r="BW158" s="71">
        <f>IF(N158&lt;=0,P158, IF(N158&lt;=1,Q158, IF(N158&lt;=2,R158, IF(N158&lt;=3,S158, IF(N158&lt;=4,T158, IF(N158&lt;=5, U158, V158))))))</f>
        <v>67.180000000000007</v>
      </c>
      <c r="BX158" s="41">
        <f>IF(N158&lt;=0,AD158, IF(N158&lt;=1,AE158, IF(N158&lt;=2,AF158, IF(N158&lt;=3,AG158, IF(N158&lt;=4,AH158, IF(N158&lt;=5, AI158, AJ158))))))</f>
        <v>66.930000000000007</v>
      </c>
      <c r="BY158" s="70">
        <f>IF(N158&gt;=0,W158, IF(N158&gt;=-1,X158, IF(N158&gt;=-2,Y158, IF(N158&gt;=-3,Z158, IF(N158&gt;=-4,AA158, IF(N158&gt;=-5, AB158, AC158))))))</f>
        <v>69.84</v>
      </c>
      <c r="BZ158" s="69">
        <f>IF(N158&gt;=0,AK158, IF(N158&gt;=-1,AL158, IF(N158&gt;=-2,AM158, IF(N158&gt;=-3,AN158, IF(N158&gt;=-4,AO158, IF(N158&gt;=-5, AP158, AQ158))))))</f>
        <v>69.42</v>
      </c>
      <c r="CA158" s="54">
        <f>IF(C158&gt;0, IF(BU158 &gt;0, BW158, BY158), IF(BU158&gt;0, BX158, BZ158))</f>
        <v>69.84</v>
      </c>
      <c r="CB158" s="1">
        <f>BU158/CA158</f>
        <v>0</v>
      </c>
      <c r="CC158" s="42" t="e">
        <f>BS158/BT158</f>
        <v>#DIV/0!</v>
      </c>
      <c r="CD158" s="55">
        <v>0</v>
      </c>
      <c r="CE158" s="55">
        <v>0</v>
      </c>
      <c r="CF158" s="55">
        <v>0</v>
      </c>
      <c r="CG158" s="6">
        <f>SUM(CD158:CF158)</f>
        <v>0</v>
      </c>
      <c r="CH158" s="10">
        <f>BP158*$D$171</f>
        <v>271.31460401583826</v>
      </c>
      <c r="CI158" s="1">
        <f>CH158-CG158</f>
        <v>271.31460401583826</v>
      </c>
      <c r="CJ158" s="82">
        <f>IF(CI158&gt;1, 1, 0)</f>
        <v>1</v>
      </c>
      <c r="CK158" s="71">
        <f>IF(N158&lt;=0,Q158, IF(N158&lt;=1,R158, IF(N158&lt;=2,S158, IF(N158&lt;=3,T158, IF(N158&lt;=4,U158,V158)))))</f>
        <v>67.290000000000006</v>
      </c>
      <c r="CL158" s="41">
        <f>IF(N158&lt;=0,AE158, IF(N158&lt;=1,AF158, IF(N158&lt;=2,AG158, IF(N158&lt;=3,AH158, IF(N158&lt;=4,AI158,AJ158)))))</f>
        <v>67.040000000000006</v>
      </c>
      <c r="CM158" s="70">
        <f>IF(N158&gt;=0,X158, IF(N158&gt;=-1,Y158, IF(N158&gt;=-2,Z158, IF(N158&gt;=-3,AA158, IF(N158&gt;=-4,AB158, AC158)))))</f>
        <v>69.209999999999994</v>
      </c>
      <c r="CN158" s="69">
        <f>IF(N158&gt;=0,AL158, IF(N158&gt;=-1,AM158, IF(N158&gt;=-2,AN158, IF(N158&gt;=-3,AO158, IF(N158&gt;=-4,AP158, AQ158)))))</f>
        <v>69.290000000000006</v>
      </c>
      <c r="CO158" s="54">
        <f>IF(C158&gt;0, IF(CI158 &gt;0, CK158, CM158), IF(CI158&gt;0, CL158, CN158))</f>
        <v>67.290000000000006</v>
      </c>
      <c r="CP158" s="1">
        <f>CI158/CO158</f>
        <v>4.0320196762645004</v>
      </c>
      <c r="CQ158" s="42">
        <f>CG158/CH158</f>
        <v>0</v>
      </c>
      <c r="CR158" s="11">
        <f>BS158+CG158+CT158</f>
        <v>0</v>
      </c>
      <c r="CS158" s="47">
        <f>BT158+CH158+CU158</f>
        <v>289.59841217916636</v>
      </c>
      <c r="CT158" s="55">
        <v>0</v>
      </c>
      <c r="CU158" s="10">
        <f>BQ158*$D$174</f>
        <v>18.283808163328125</v>
      </c>
      <c r="CV158" s="30">
        <f>CU158-CT158</f>
        <v>18.283808163328125</v>
      </c>
      <c r="CW158" s="82">
        <f>IF(CV158&gt;0, 1, 0)</f>
        <v>1</v>
      </c>
      <c r="CX158" s="71">
        <f>IF(N158&lt;=0,R158, IF(N158&lt;=1,S158, IF(N158&lt;=2,T158, IF(N158&lt;=3,U158, V158))))</f>
        <v>67.42</v>
      </c>
      <c r="CY158" s="41">
        <f>IF(N158&lt;=0,AF158, IF(N158&lt;=1,AG158, IF(N158&lt;=2,AH158, IF(N158&lt;=3,AI158, AJ158))))</f>
        <v>67.180000000000007</v>
      </c>
      <c r="CZ158" s="70">
        <f>IF(N158&gt;=0,Y158, IF(N158&gt;=-1,Z158, IF(N158&gt;=-2,AA158, IF(N158&gt;=-3,AB158,  AC158))))</f>
        <v>68.95</v>
      </c>
      <c r="DA158" s="69">
        <f>IF(N158&gt;=0,AM158, IF(N158&gt;=-1,AN158, IF(N158&gt;=-2,AO158, IF(N158&gt;=-3,AP158, AQ158))))</f>
        <v>69.02</v>
      </c>
      <c r="DB158" s="54">
        <f>IF(C158&gt;0, IF(CV158 &gt;0, CX158, CZ158), IF(CV158&gt;0, CY158, DA158))</f>
        <v>67.42</v>
      </c>
      <c r="DC158" s="43">
        <f>CV158/DB158</f>
        <v>0.27119264555514866</v>
      </c>
      <c r="DD158" s="44">
        <v>0</v>
      </c>
      <c r="DE158" s="10">
        <f>BQ158*$DD$169</f>
        <v>10.99560541458874</v>
      </c>
      <c r="DF158" s="30">
        <f>DE158-DD158</f>
        <v>10.99560541458874</v>
      </c>
      <c r="DG158" s="34">
        <f>DF158*(DF158&lt;&gt;0)</f>
        <v>10.99560541458874</v>
      </c>
      <c r="DH158" s="21">
        <f>DG158/$DG$166</f>
        <v>2.7954995354028123E-3</v>
      </c>
      <c r="DI158" s="79">
        <f>DH158 * $DF$166</f>
        <v>10.99560541458874</v>
      </c>
      <c r="DJ158" s="81">
        <f>DB158</f>
        <v>67.42</v>
      </c>
      <c r="DK158" s="43">
        <f>DI158/DJ158</f>
        <v>0.16309115121015633</v>
      </c>
      <c r="DL158" s="16">
        <f>O158</f>
        <v>0</v>
      </c>
      <c r="DM158" s="53">
        <f>CR158+CT158</f>
        <v>0</v>
      </c>
      <c r="DN158">
        <f>E158/$E$166</f>
        <v>6.8152252973194781E-4</v>
      </c>
      <c r="DO158">
        <f>MAX(0,K158)</f>
        <v>0.54207984136751597</v>
      </c>
      <c r="DP158">
        <f>DO158/$DO$166</f>
        <v>5.8182943602913314E-3</v>
      </c>
      <c r="DQ158">
        <f>DN158*DP158*BF158</f>
        <v>1.5861194764603494E-6</v>
      </c>
      <c r="DR158">
        <f>DQ158/$DQ$166</f>
        <v>4.2806520636900857E-4</v>
      </c>
      <c r="DS158" s="1">
        <f>$DS$168*DR158</f>
        <v>34.833482509219593</v>
      </c>
      <c r="DT158" s="55">
        <v>0</v>
      </c>
      <c r="DU158" s="1">
        <f>DS158-DT158</f>
        <v>34.833482509219593</v>
      </c>
      <c r="DV158">
        <f>DT158/DS158</f>
        <v>0</v>
      </c>
      <c r="DW158" s="86">
        <f>AR158</f>
        <v>68.459999999999994</v>
      </c>
    </row>
    <row r="159" spans="1:127" x14ac:dyDescent="0.2">
      <c r="A159" s="25" t="s">
        <v>175</v>
      </c>
      <c r="B159">
        <v>1</v>
      </c>
      <c r="C159">
        <v>1</v>
      </c>
      <c r="D159">
        <v>0.84059129045145797</v>
      </c>
      <c r="E159">
        <v>0.159408709548541</v>
      </c>
      <c r="F159">
        <v>0.85135135135135098</v>
      </c>
      <c r="G159">
        <v>0.37150020894274899</v>
      </c>
      <c r="H159">
        <v>0.61888842457166704</v>
      </c>
      <c r="I159">
        <v>0.479496797737611</v>
      </c>
      <c r="J159">
        <v>0.63892115845584596</v>
      </c>
      <c r="K159">
        <v>0.55778795368456202</v>
      </c>
      <c r="L159">
        <v>0.75071008451449905</v>
      </c>
      <c r="M159">
        <f>HARMEAN(D159,F159, I159)</f>
        <v>0.67419341880380368</v>
      </c>
      <c r="N159">
        <f>MAX(MIN(0.6*TAN(3*(1-M159) - 1.5), 5), -5)</f>
        <v>-0.34559582474715955</v>
      </c>
      <c r="O159" s="73">
        <v>0</v>
      </c>
      <c r="P159">
        <v>2.2200000000000002</v>
      </c>
      <c r="Q159">
        <v>2.2599999999999998</v>
      </c>
      <c r="R159">
        <v>2.2799999999999998</v>
      </c>
      <c r="S159">
        <v>2.29</v>
      </c>
      <c r="T159">
        <v>2.3199999999999998</v>
      </c>
      <c r="U159">
        <v>2.33</v>
      </c>
      <c r="V159">
        <v>2.36</v>
      </c>
      <c r="W159">
        <v>2.5099999999999998</v>
      </c>
      <c r="X159">
        <v>2.48</v>
      </c>
      <c r="Y159">
        <v>2.46</v>
      </c>
      <c r="Z159">
        <v>2.4500000000000002</v>
      </c>
      <c r="AA159">
        <v>2.4</v>
      </c>
      <c r="AB159">
        <v>2.35</v>
      </c>
      <c r="AC159">
        <v>2.33</v>
      </c>
      <c r="AD159">
        <v>2.25</v>
      </c>
      <c r="AE159">
        <v>2.27</v>
      </c>
      <c r="AF159">
        <v>2.2799999999999998</v>
      </c>
      <c r="AG159">
        <v>2.2999999999999998</v>
      </c>
      <c r="AH159">
        <v>2.2999999999999998</v>
      </c>
      <c r="AI159">
        <v>2.33</v>
      </c>
      <c r="AJ159">
        <v>2.36</v>
      </c>
      <c r="AK159">
        <v>2.46</v>
      </c>
      <c r="AL159">
        <v>2.46</v>
      </c>
      <c r="AM159">
        <v>2.4300000000000002</v>
      </c>
      <c r="AN159">
        <v>2.42</v>
      </c>
      <c r="AO159">
        <v>2.39</v>
      </c>
      <c r="AP159">
        <v>2.37</v>
      </c>
      <c r="AQ159">
        <v>2.35</v>
      </c>
      <c r="AR159">
        <v>2.36</v>
      </c>
      <c r="AS159" s="77">
        <f>0.5 * (D159-MAX($D$3:$D$165))/(MIN($D$3:$D$165)-MAX($D$3:$D$165)) + 0.75</f>
        <v>0.8297595190380761</v>
      </c>
      <c r="AT159" s="17">
        <f>AZ159^N159</f>
        <v>0.87830220106261803</v>
      </c>
      <c r="AU159" s="17">
        <f>(AT159+AV159)/2</f>
        <v>0.78759200205210589</v>
      </c>
      <c r="AV159" s="17">
        <f>BD159^N159</f>
        <v>0.69688180304159386</v>
      </c>
      <c r="AW159" s="17">
        <f>PERCENTILE($K$2:$K$165, 0.05)</f>
        <v>0.10209699944022725</v>
      </c>
      <c r="AX159" s="17">
        <f>PERCENTILE($K$2:$K$165, 0.95)</f>
        <v>0.97531004798855347</v>
      </c>
      <c r="AY159" s="17">
        <f>MIN(MAX(K159,AW159), AX159)</f>
        <v>0.55778795368456202</v>
      </c>
      <c r="AZ159" s="17">
        <f>AY159-$AY$166+1</f>
        <v>1.4556909542443348</v>
      </c>
      <c r="BA159" s="17">
        <f>PERCENTILE($L$2:$L$165, 0.02)</f>
        <v>-1.0926211824473815</v>
      </c>
      <c r="BB159" s="17">
        <f>PERCENTILE($L$2:$L$165, 0.98)</f>
        <v>1.870769289934499</v>
      </c>
      <c r="BC159" s="17">
        <f>MIN(MAX(L159,BA159), BB159)</f>
        <v>0.75071008451449905</v>
      </c>
      <c r="BD159" s="17">
        <f>BC159-$BC$166 + 1</f>
        <v>2.8433312669618807</v>
      </c>
      <c r="BE159" s="1">
        <v>0</v>
      </c>
      <c r="BF159" s="49">
        <v>0</v>
      </c>
      <c r="BG159" s="49">
        <v>0</v>
      </c>
      <c r="BH159" s="16">
        <v>1</v>
      </c>
      <c r="BI159" s="12">
        <f>(AZ159^4)*AV159*BE159</f>
        <v>0</v>
      </c>
      <c r="BJ159" s="12">
        <f>(BD159^4) *AT159*BF159</f>
        <v>0</v>
      </c>
      <c r="BK159" s="12">
        <f>(BD159^4)*AU159*BG159*BH159</f>
        <v>0</v>
      </c>
      <c r="BL159" s="12">
        <f>MIN(BI159, 0.05*BI$166)</f>
        <v>0</v>
      </c>
      <c r="BM159" s="12">
        <f>MIN(BJ159, 0.05*BJ$166)</f>
        <v>0</v>
      </c>
      <c r="BN159" s="12">
        <f>MIN(BK159, 0.05*BK$166)</f>
        <v>0</v>
      </c>
      <c r="BO159" s="9">
        <f>BL159/$BL$166</f>
        <v>0</v>
      </c>
      <c r="BP159" s="9">
        <f>BM159/$BM$166</f>
        <v>0</v>
      </c>
      <c r="BQ159" s="45">
        <f>BN159/$BN$166</f>
        <v>0</v>
      </c>
      <c r="BR159" s="85">
        <f>N159</f>
        <v>-0.34559582474715955</v>
      </c>
      <c r="BS159" s="55">
        <v>0</v>
      </c>
      <c r="BT159" s="10">
        <f>$D$172*BO159</f>
        <v>0</v>
      </c>
      <c r="BU159" s="14">
        <f>BT159-BS159</f>
        <v>0</v>
      </c>
      <c r="BV159" s="1">
        <f>IF(BU159&gt;1, 1, 0)</f>
        <v>0</v>
      </c>
      <c r="BW159" s="71">
        <f>IF(N159&lt;=0,P159, IF(N159&lt;=1,Q159, IF(N159&lt;=2,R159, IF(N159&lt;=3,S159, IF(N159&lt;=4,T159, IF(N159&lt;=5, U159, V159))))))</f>
        <v>2.2200000000000002</v>
      </c>
      <c r="BX159" s="41">
        <f>IF(N159&lt;=0,AD159, IF(N159&lt;=1,AE159, IF(N159&lt;=2,AF159, IF(N159&lt;=3,AG159, IF(N159&lt;=4,AH159, IF(N159&lt;=5, AI159, AJ159))))))</f>
        <v>2.25</v>
      </c>
      <c r="BY159" s="70">
        <f>IF(N159&gt;=0,W159, IF(N159&gt;=-1,X159, IF(N159&gt;=-2,Y159, IF(N159&gt;=-3,Z159, IF(N159&gt;=-4,AA159, IF(N159&gt;=-5, AB159, AC159))))))</f>
        <v>2.48</v>
      </c>
      <c r="BZ159" s="69">
        <f>IF(N159&gt;=0,AK159, IF(N159&gt;=-1,AL159, IF(N159&gt;=-2,AM159, IF(N159&gt;=-3,AN159, IF(N159&gt;=-4,AO159, IF(N159&gt;=-5, AP159, AQ159))))))</f>
        <v>2.46</v>
      </c>
      <c r="CA159" s="54">
        <f>IF(C159&gt;0, IF(BU159 &gt;0, BW159, BY159), IF(BU159&gt;0, BX159, BZ159))</f>
        <v>2.48</v>
      </c>
      <c r="CB159" s="1">
        <f>BU159/CA159</f>
        <v>0</v>
      </c>
      <c r="CC159" s="42" t="e">
        <f>BS159/BT159</f>
        <v>#DIV/0!</v>
      </c>
      <c r="CD159" s="55">
        <v>0</v>
      </c>
      <c r="CE159" s="55">
        <v>59</v>
      </c>
      <c r="CF159" s="55">
        <v>0</v>
      </c>
      <c r="CG159" s="6">
        <f>SUM(CD159:CF159)</f>
        <v>59</v>
      </c>
      <c r="CH159" s="10">
        <f>BP159*$D$171</f>
        <v>0</v>
      </c>
      <c r="CI159" s="1">
        <f>CH159-CG159</f>
        <v>-59</v>
      </c>
      <c r="CJ159" s="82">
        <f>IF(CI159&gt;1, 1, 0)</f>
        <v>0</v>
      </c>
      <c r="CK159" s="71">
        <f>IF(N159&lt;=0,Q159, IF(N159&lt;=1,R159, IF(N159&lt;=2,S159, IF(N159&lt;=3,T159, IF(N159&lt;=4,U159,V159)))))</f>
        <v>2.2599999999999998</v>
      </c>
      <c r="CL159" s="41">
        <f>IF(N159&lt;=0,AE159, IF(N159&lt;=1,AF159, IF(N159&lt;=2,AG159, IF(N159&lt;=3,AH159, IF(N159&lt;=4,AI159,AJ159)))))</f>
        <v>2.27</v>
      </c>
      <c r="CM159" s="70">
        <f>IF(N159&gt;=0,X159, IF(N159&gt;=-1,Y159, IF(N159&gt;=-2,Z159, IF(N159&gt;=-3,AA159, IF(N159&gt;=-4,AB159, AC159)))))</f>
        <v>2.46</v>
      </c>
      <c r="CN159" s="69">
        <f>IF(N159&gt;=0,AL159, IF(N159&gt;=-1,AM159, IF(N159&gt;=-2,AN159, IF(N159&gt;=-3,AO159, IF(N159&gt;=-4,AP159, AQ159)))))</f>
        <v>2.4300000000000002</v>
      </c>
      <c r="CO159" s="54">
        <f>IF(C159&gt;0, IF(CI159 &gt;0, CK159, CM159), IF(CI159&gt;0, CL159, CN159))</f>
        <v>2.46</v>
      </c>
      <c r="CP159" s="1">
        <f>CI159/CO159</f>
        <v>-23.983739837398375</v>
      </c>
      <c r="CQ159" s="42" t="e">
        <f>CG159/CH159</f>
        <v>#DIV/0!</v>
      </c>
      <c r="CR159" s="11">
        <f>BS159+CG159+CT159</f>
        <v>59</v>
      </c>
      <c r="CS159" s="47">
        <f>BT159+CH159+CU159</f>
        <v>0</v>
      </c>
      <c r="CT159" s="55">
        <v>0</v>
      </c>
      <c r="CU159" s="10">
        <f>BQ159*$D$174</f>
        <v>0</v>
      </c>
      <c r="CV159" s="30">
        <f>CU159-CT159</f>
        <v>0</v>
      </c>
      <c r="CW159" s="82">
        <f>IF(CV159&gt;0, 1, 0)</f>
        <v>0</v>
      </c>
      <c r="CX159" s="71">
        <f>IF(N159&lt;=0,R159, IF(N159&lt;=1,S159, IF(N159&lt;=2,T159, IF(N159&lt;=3,U159, V159))))</f>
        <v>2.2799999999999998</v>
      </c>
      <c r="CY159" s="41">
        <f>IF(N159&lt;=0,AF159, IF(N159&lt;=1,AG159, IF(N159&lt;=2,AH159, IF(N159&lt;=3,AI159, AJ159))))</f>
        <v>2.2799999999999998</v>
      </c>
      <c r="CZ159" s="70">
        <f>IF(N159&gt;=0,Y159, IF(N159&gt;=-1,Z159, IF(N159&gt;=-2,AA159, IF(N159&gt;=-3,AB159,  AC159))))</f>
        <v>2.4500000000000002</v>
      </c>
      <c r="DA159" s="69">
        <f>IF(N159&gt;=0,AM159, IF(N159&gt;=-1,AN159, IF(N159&gt;=-2,AO159, IF(N159&gt;=-3,AP159, AQ159))))</f>
        <v>2.42</v>
      </c>
      <c r="DB159" s="54">
        <f>IF(C159&gt;0, IF(CV159 &gt;0, CX159, CZ159), IF(CV159&gt;0, CY159, DA159))</f>
        <v>2.4500000000000002</v>
      </c>
      <c r="DC159" s="43">
        <f>CV159/DB159</f>
        <v>0</v>
      </c>
      <c r="DD159" s="44">
        <v>0</v>
      </c>
      <c r="DE159" s="10">
        <f>BQ159*$DD$169</f>
        <v>0</v>
      </c>
      <c r="DF159" s="30">
        <f>DE159-DD159</f>
        <v>0</v>
      </c>
      <c r="DG159" s="34">
        <f>DF159*(DF159&lt;&gt;0)</f>
        <v>0</v>
      </c>
      <c r="DH159" s="21">
        <f>DG159/$DG$166</f>
        <v>0</v>
      </c>
      <c r="DI159" s="79">
        <f>DH159 * $DF$166</f>
        <v>0</v>
      </c>
      <c r="DJ159" s="81">
        <f>DB159</f>
        <v>2.4500000000000002</v>
      </c>
      <c r="DK159" s="43">
        <f>DI159/DJ159</f>
        <v>0</v>
      </c>
      <c r="DL159" s="16">
        <f>O159</f>
        <v>0</v>
      </c>
      <c r="DM159" s="53">
        <f>CR159+CT159</f>
        <v>59</v>
      </c>
      <c r="DN159">
        <f>E159/$E$166</f>
        <v>2.9557335800331087E-3</v>
      </c>
      <c r="DO159">
        <f>MAX(0,K159)</f>
        <v>0.55778795368456202</v>
      </c>
      <c r="DP159">
        <f>DO159/$DO$166</f>
        <v>5.9868939176453348E-3</v>
      </c>
      <c r="DQ159">
        <f>DN159*DP159*BF159</f>
        <v>0</v>
      </c>
      <c r="DR159">
        <f>DQ159/$DQ$166</f>
        <v>0</v>
      </c>
      <c r="DS159" s="1">
        <f>$DS$168*DR159</f>
        <v>0</v>
      </c>
      <c r="DT159" s="55">
        <v>0</v>
      </c>
      <c r="DU159" s="1">
        <f>DS159-DT159</f>
        <v>0</v>
      </c>
      <c r="DV159" t="e">
        <f>DT159/DS159</f>
        <v>#DIV/0!</v>
      </c>
      <c r="DW159" s="86">
        <f>AR159</f>
        <v>2.36</v>
      </c>
    </row>
    <row r="160" spans="1:127" x14ac:dyDescent="0.2">
      <c r="A160" s="25" t="s">
        <v>251</v>
      </c>
      <c r="B160">
        <v>0</v>
      </c>
      <c r="C160">
        <v>0</v>
      </c>
      <c r="D160">
        <v>0.267678785457451</v>
      </c>
      <c r="E160">
        <v>0.73232121454254895</v>
      </c>
      <c r="F160">
        <v>0.31505760826380602</v>
      </c>
      <c r="G160">
        <v>0.79231090681153304</v>
      </c>
      <c r="H160">
        <v>0.64040952778938498</v>
      </c>
      <c r="I160">
        <v>0.71232257699272306</v>
      </c>
      <c r="J160">
        <v>0.62909076795001695</v>
      </c>
      <c r="K160">
        <v>0.36556650182693701</v>
      </c>
      <c r="L160">
        <v>1.1994529166775501</v>
      </c>
      <c r="M160">
        <f>HARMEAN(D160,F160, I160)</f>
        <v>0.36085007845426836</v>
      </c>
      <c r="N160">
        <f>MAX(MIN(0.6*TAN(3*(1-M160) - 1.5), 5), -5)</f>
        <v>0.26611031882410818</v>
      </c>
      <c r="O160" s="73">
        <v>0</v>
      </c>
      <c r="P160">
        <v>1.68</v>
      </c>
      <c r="Q160">
        <v>1.69</v>
      </c>
      <c r="R160">
        <v>1.7</v>
      </c>
      <c r="S160">
        <v>1.71</v>
      </c>
      <c r="T160">
        <v>1.72</v>
      </c>
      <c r="U160">
        <v>1.74</v>
      </c>
      <c r="V160">
        <v>1.76</v>
      </c>
      <c r="W160">
        <v>1.79</v>
      </c>
      <c r="X160">
        <v>1.79</v>
      </c>
      <c r="Y160">
        <v>1.77</v>
      </c>
      <c r="Z160">
        <v>1.76</v>
      </c>
      <c r="AA160">
        <v>1.75</v>
      </c>
      <c r="AB160">
        <v>1.74</v>
      </c>
      <c r="AC160">
        <v>1.73</v>
      </c>
      <c r="AD160">
        <v>1.7</v>
      </c>
      <c r="AE160">
        <v>1.71</v>
      </c>
      <c r="AF160">
        <v>1.72</v>
      </c>
      <c r="AG160">
        <v>1.72</v>
      </c>
      <c r="AH160">
        <v>1.75</v>
      </c>
      <c r="AI160">
        <v>1.75</v>
      </c>
      <c r="AJ160">
        <v>1.76</v>
      </c>
      <c r="AK160">
        <v>1.82</v>
      </c>
      <c r="AL160">
        <v>1.79</v>
      </c>
      <c r="AM160">
        <v>1.79</v>
      </c>
      <c r="AN160">
        <v>1.77</v>
      </c>
      <c r="AO160">
        <v>1.76</v>
      </c>
      <c r="AP160">
        <v>1.76</v>
      </c>
      <c r="AQ160">
        <v>1.74</v>
      </c>
      <c r="AR160">
        <v>1.74</v>
      </c>
      <c r="AS160" s="77">
        <f>0.5 * (D160-MAX($D$3:$D$165))/(MIN($D$3:$D$165)-MAX($D$3:$D$165)) + 0.75</f>
        <v>1.1171342685370742</v>
      </c>
      <c r="AT160" s="17">
        <f>AZ160^N160</f>
        <v>1.0642102353610217</v>
      </c>
      <c r="AU160" s="17">
        <f>(AT160+AV160)/2</f>
        <v>1.2186580163081406</v>
      </c>
      <c r="AV160" s="17">
        <f>BD160^N160</f>
        <v>1.3731057972552594</v>
      </c>
      <c r="AW160" s="17">
        <f>PERCENTILE($K$2:$K$165, 0.05)</f>
        <v>0.10209699944022725</v>
      </c>
      <c r="AX160" s="17">
        <f>PERCENTILE($K$2:$K$165, 0.95)</f>
        <v>0.97531004798855347</v>
      </c>
      <c r="AY160" s="17">
        <f>MIN(MAX(K160,AW160), AX160)</f>
        <v>0.36556650182693701</v>
      </c>
      <c r="AZ160" s="17">
        <f>AY160-$AY$166+1</f>
        <v>1.2634695023867097</v>
      </c>
      <c r="BA160" s="17">
        <f>PERCENTILE($L$2:$L$165, 0.02)</f>
        <v>-1.0926211824473815</v>
      </c>
      <c r="BB160" s="17">
        <f>PERCENTILE($L$2:$L$165, 0.98)</f>
        <v>1.870769289934499</v>
      </c>
      <c r="BC160" s="17">
        <f>MIN(MAX(L160,BA160), BB160)</f>
        <v>1.1994529166775501</v>
      </c>
      <c r="BD160" s="17">
        <f>BC160-$BC$166 + 1</f>
        <v>3.2920740991249318</v>
      </c>
      <c r="BE160" s="1">
        <v>0</v>
      </c>
      <c r="BF160" s="58">
        <v>0.12</v>
      </c>
      <c r="BG160" s="59">
        <v>0.23</v>
      </c>
      <c r="BH160" s="16">
        <v>1</v>
      </c>
      <c r="BI160" s="12">
        <f>(AZ160^4)*AV160*BE160</f>
        <v>0</v>
      </c>
      <c r="BJ160" s="12">
        <f>(BD160^4) *AT160*BF160</f>
        <v>14.999855841072685</v>
      </c>
      <c r="BK160" s="12">
        <f>(BD160^4)*AU160*BG160*BH160</f>
        <v>32.922142715668095</v>
      </c>
      <c r="BL160" s="12">
        <f>MIN(BI160, 0.05*BI$166)</f>
        <v>0</v>
      </c>
      <c r="BM160" s="12">
        <f>MIN(BJ160, 0.05*BJ$166)</f>
        <v>14.999855841072685</v>
      </c>
      <c r="BN160" s="12">
        <f>MIN(BK160, 0.05*BK$166)</f>
        <v>32.922142715668095</v>
      </c>
      <c r="BO160" s="9">
        <f>BL160/$BL$166</f>
        <v>0</v>
      </c>
      <c r="BP160" s="9">
        <f>BM160/$BM$166</f>
        <v>3.0301655772374137E-3</v>
      </c>
      <c r="BQ160" s="45">
        <f>BN160/$BN$166</f>
        <v>4.8699514087653167E-3</v>
      </c>
      <c r="BR160" s="85">
        <f>N160</f>
        <v>0.26611031882410818</v>
      </c>
      <c r="BS160" s="55">
        <v>0</v>
      </c>
      <c r="BT160" s="10">
        <f>$D$172*BO160</f>
        <v>0</v>
      </c>
      <c r="BU160" s="14">
        <f>BT160-BS160</f>
        <v>0</v>
      </c>
      <c r="BV160" s="1">
        <f>IF(BU160&gt;1, 1, 0)</f>
        <v>0</v>
      </c>
      <c r="BW160" s="71">
        <f>IF(N160&lt;=0,P160, IF(N160&lt;=1,Q160, IF(N160&lt;=2,R160, IF(N160&lt;=3,S160, IF(N160&lt;=4,T160, IF(N160&lt;=5, U160, V160))))))</f>
        <v>1.69</v>
      </c>
      <c r="BX160" s="41">
        <f>IF(N160&lt;=0,AD160, IF(N160&lt;=1,AE160, IF(N160&lt;=2,AF160, IF(N160&lt;=3,AG160, IF(N160&lt;=4,AH160, IF(N160&lt;=5, AI160, AJ160))))))</f>
        <v>1.71</v>
      </c>
      <c r="BY160" s="70">
        <f>IF(N160&gt;=0,W160, IF(N160&gt;=-1,X160, IF(N160&gt;=-2,Y160, IF(N160&gt;=-3,Z160, IF(N160&gt;=-4,AA160, IF(N160&gt;=-5, AB160, AC160))))))</f>
        <v>1.79</v>
      </c>
      <c r="BZ160" s="69">
        <f>IF(N160&gt;=0,AK160, IF(N160&gt;=-1,AL160, IF(N160&gt;=-2,AM160, IF(N160&gt;=-3,AN160, IF(N160&gt;=-4,AO160, IF(N160&gt;=-5, AP160, AQ160))))))</f>
        <v>1.82</v>
      </c>
      <c r="CA160" s="54">
        <f>IF(C160&gt;0, IF(BU160 &gt;0, BW160, BY160), IF(BU160&gt;0, BX160, BZ160))</f>
        <v>1.82</v>
      </c>
      <c r="CB160" s="1">
        <f>BU160/CA160</f>
        <v>0</v>
      </c>
      <c r="CC160" s="42" t="e">
        <f>BS160/BT160</f>
        <v>#DIV/0!</v>
      </c>
      <c r="CD160" s="55">
        <v>0</v>
      </c>
      <c r="CE160" s="55">
        <v>0</v>
      </c>
      <c r="CF160" s="55">
        <v>0</v>
      </c>
      <c r="CG160" s="6">
        <f>SUM(CD160:CF160)</f>
        <v>0</v>
      </c>
      <c r="CH160" s="10">
        <f>BP160*$D$171</f>
        <v>384.86006941604381</v>
      </c>
      <c r="CI160" s="1">
        <f>CH160-CG160</f>
        <v>384.86006941604381</v>
      </c>
      <c r="CJ160" s="82">
        <f>IF(CI160&gt;1, 1, 0)</f>
        <v>1</v>
      </c>
      <c r="CK160" s="71">
        <f>IF(N160&lt;=0,Q160, IF(N160&lt;=1,R160, IF(N160&lt;=2,S160, IF(N160&lt;=3,T160, IF(N160&lt;=4,U160,V160)))))</f>
        <v>1.7</v>
      </c>
      <c r="CL160" s="41">
        <f>IF(N160&lt;=0,AE160, IF(N160&lt;=1,AF160, IF(N160&lt;=2,AG160, IF(N160&lt;=3,AH160, IF(N160&lt;=4,AI160,AJ160)))))</f>
        <v>1.72</v>
      </c>
      <c r="CM160" s="70">
        <f>IF(N160&gt;=0,X160, IF(N160&gt;=-1,Y160, IF(N160&gt;=-2,Z160, IF(N160&gt;=-3,AA160, IF(N160&gt;=-4,AB160, AC160)))))</f>
        <v>1.79</v>
      </c>
      <c r="CN160" s="69">
        <f>IF(N160&gt;=0,AL160, IF(N160&gt;=-1,AM160, IF(N160&gt;=-2,AN160, IF(N160&gt;=-3,AO160, IF(N160&gt;=-4,AP160, AQ160)))))</f>
        <v>1.79</v>
      </c>
      <c r="CO160" s="54">
        <f>IF(C160&gt;0, IF(CI160 &gt;0, CK160, CM160), IF(CI160&gt;0, CL160, CN160))</f>
        <v>1.72</v>
      </c>
      <c r="CP160" s="1">
        <f>CI160/CO160</f>
        <v>223.75585431165339</v>
      </c>
      <c r="CQ160" s="42">
        <f>CG160/CH160</f>
        <v>0</v>
      </c>
      <c r="CR160" s="11">
        <f>BS160+CG160+CT160</f>
        <v>96</v>
      </c>
      <c r="CS160" s="47">
        <f>BT160+CH160+CU160</f>
        <v>416.71171388779447</v>
      </c>
      <c r="CT160" s="55">
        <v>96</v>
      </c>
      <c r="CU160" s="10">
        <f>BQ160*$D$174</f>
        <v>31.85164447175066</v>
      </c>
      <c r="CV160" s="30">
        <f>CU160-CT160</f>
        <v>-64.14835552824934</v>
      </c>
      <c r="CW160" s="82">
        <f>IF(CV160&gt;0, 1, 0)</f>
        <v>0</v>
      </c>
      <c r="CX160" s="71">
        <f>IF(N160&lt;=0,R160, IF(N160&lt;=1,S160, IF(N160&lt;=2,T160, IF(N160&lt;=3,U160, V160))))</f>
        <v>1.71</v>
      </c>
      <c r="CY160" s="41">
        <f>IF(N160&lt;=0,AF160, IF(N160&lt;=1,AG160, IF(N160&lt;=2,AH160, IF(N160&lt;=3,AI160, AJ160))))</f>
        <v>1.72</v>
      </c>
      <c r="CZ160" s="70">
        <f>IF(N160&gt;=0,Y160, IF(N160&gt;=-1,Z160, IF(N160&gt;=-2,AA160, IF(N160&gt;=-3,AB160,  AC160))))</f>
        <v>1.77</v>
      </c>
      <c r="DA160" s="69">
        <f>IF(N160&gt;=0,AM160, IF(N160&gt;=-1,AN160, IF(N160&gt;=-2,AO160, IF(N160&gt;=-3,AP160, AQ160))))</f>
        <v>1.79</v>
      </c>
      <c r="DB160" s="54">
        <f>IF(C160&gt;0, IF(CV160 &gt;0, CX160, CZ160), IF(CV160&gt;0, CY160, DA160))</f>
        <v>1.79</v>
      </c>
      <c r="DC160" s="43">
        <f>CV160/DB160</f>
        <v>-35.837070127513599</v>
      </c>
      <c r="DD160" s="44">
        <v>0</v>
      </c>
      <c r="DE160" s="10">
        <f>BQ160*$DD$169</f>
        <v>19.15509675493043</v>
      </c>
      <c r="DF160" s="30">
        <f>DE160-DD160</f>
        <v>19.15509675493043</v>
      </c>
      <c r="DG160" s="34">
        <f>DF160*(DF160&lt;&gt;0)</f>
        <v>19.15509675493043</v>
      </c>
      <c r="DH160" s="21">
        <f>DG160/$DG$166</f>
        <v>4.8699514087653132E-3</v>
      </c>
      <c r="DI160" s="79">
        <f>DH160 * $DF$166</f>
        <v>19.15509675493043</v>
      </c>
      <c r="DJ160" s="81">
        <f>DB160</f>
        <v>1.79</v>
      </c>
      <c r="DK160" s="43">
        <f>DI160/DJ160</f>
        <v>10.701171371469513</v>
      </c>
      <c r="DL160" s="16">
        <f>O160</f>
        <v>0</v>
      </c>
      <c r="DM160" s="53">
        <f>CR160+CT160</f>
        <v>192</v>
      </c>
      <c r="DN160">
        <f>E160/$E$166</f>
        <v>1.3578595619550661E-2</v>
      </c>
      <c r="DO160">
        <f>MAX(0,K160)</f>
        <v>0.36556650182693701</v>
      </c>
      <c r="DP160">
        <f>DO160/$DO$166</f>
        <v>3.9237273803160401E-3</v>
      </c>
      <c r="DQ160">
        <f>DN160*DP160*BF160</f>
        <v>6.3934448902404452E-6</v>
      </c>
      <c r="DR160">
        <f>DQ160/$DQ$166</f>
        <v>1.7254761365500929E-3</v>
      </c>
      <c r="DS160" s="1">
        <f>$DS$168*DR160</f>
        <v>140.40931598346543</v>
      </c>
      <c r="DT160" s="55">
        <v>0</v>
      </c>
      <c r="DU160" s="1">
        <f>DS160-DT160</f>
        <v>140.40931598346543</v>
      </c>
      <c r="DV160">
        <f>DT160/DS160</f>
        <v>0</v>
      </c>
      <c r="DW160" s="86">
        <f>AR160</f>
        <v>1.74</v>
      </c>
    </row>
    <row r="161" spans="1:127" x14ac:dyDescent="0.2">
      <c r="A161" s="25" t="s">
        <v>89</v>
      </c>
      <c r="B161">
        <v>1</v>
      </c>
      <c r="C161">
        <v>1</v>
      </c>
      <c r="D161">
        <v>0.71833333333333305</v>
      </c>
      <c r="E161">
        <v>0.28166666666666601</v>
      </c>
      <c r="F161">
        <v>0.68892508143322395</v>
      </c>
      <c r="G161">
        <v>0.27551020408163202</v>
      </c>
      <c r="H161">
        <v>0.70408163265306101</v>
      </c>
      <c r="I161">
        <v>0.44043350724300401</v>
      </c>
      <c r="J161">
        <v>0.30353392227510401</v>
      </c>
      <c r="K161">
        <v>0.169045358854503</v>
      </c>
      <c r="L161">
        <v>1.2760772349709799</v>
      </c>
      <c r="M161">
        <f>HARMEAN(D161,F161, I161)</f>
        <v>0.58660908739539397</v>
      </c>
      <c r="N161">
        <f>MAX(MIN(0.6*TAN(3*(1-M161) - 1.5), 5), -5)</f>
        <v>-0.15950195291588662</v>
      </c>
      <c r="O161" s="73">
        <v>0</v>
      </c>
      <c r="P161">
        <v>9.6999999999999993</v>
      </c>
      <c r="Q161">
        <v>9.8699999999999992</v>
      </c>
      <c r="R161">
        <v>10</v>
      </c>
      <c r="S161">
        <v>10.14</v>
      </c>
      <c r="T161">
        <v>10.29</v>
      </c>
      <c r="U161">
        <v>10.45</v>
      </c>
      <c r="V161">
        <v>10.64</v>
      </c>
      <c r="W161">
        <v>11.35</v>
      </c>
      <c r="X161">
        <v>11.08</v>
      </c>
      <c r="Y161">
        <v>10.79</v>
      </c>
      <c r="Z161">
        <v>10.6</v>
      </c>
      <c r="AA161">
        <v>10.42</v>
      </c>
      <c r="AB161">
        <v>10.210000000000001</v>
      </c>
      <c r="AC161">
        <v>9.93</v>
      </c>
      <c r="AD161">
        <v>10.02</v>
      </c>
      <c r="AE161">
        <v>10.16</v>
      </c>
      <c r="AF161">
        <v>10.24</v>
      </c>
      <c r="AG161">
        <v>10.31</v>
      </c>
      <c r="AH161">
        <v>10.62</v>
      </c>
      <c r="AI161">
        <v>10.72</v>
      </c>
      <c r="AJ161">
        <v>10.95</v>
      </c>
      <c r="AK161">
        <v>11.31</v>
      </c>
      <c r="AL161">
        <v>11.19</v>
      </c>
      <c r="AM161">
        <v>10.96</v>
      </c>
      <c r="AN161">
        <v>10.75</v>
      </c>
      <c r="AO161">
        <v>10.67</v>
      </c>
      <c r="AP161">
        <v>10.36</v>
      </c>
      <c r="AQ161">
        <v>10.14</v>
      </c>
      <c r="AR161">
        <v>10.5</v>
      </c>
      <c r="AS161" s="77">
        <f>0.5 * (D161-MAX($D$3:$D$165))/(MIN($D$3:$D$165)-MAX($D$3:$D$165)) + 0.75</f>
        <v>0.8910845023380094</v>
      </c>
      <c r="AT161" s="17">
        <f>AZ161^N161</f>
        <v>0.98971709731053326</v>
      </c>
      <c r="AU161" s="17">
        <f>(AT161+AV161)/2</f>
        <v>0.90680310108856432</v>
      </c>
      <c r="AV161" s="17">
        <f>BD161^N161</f>
        <v>0.82388910486659539</v>
      </c>
      <c r="AW161" s="17">
        <f>PERCENTILE($K$2:$K$165, 0.05)</f>
        <v>0.10209699944022725</v>
      </c>
      <c r="AX161" s="17">
        <f>PERCENTILE($K$2:$K$165, 0.95)</f>
        <v>0.97531004798855347</v>
      </c>
      <c r="AY161" s="17">
        <f>MIN(MAX(K161,AW161), AX161)</f>
        <v>0.169045358854503</v>
      </c>
      <c r="AZ161" s="17">
        <f>AY161-$AY$166+1</f>
        <v>1.0669483594142757</v>
      </c>
      <c r="BA161" s="17">
        <f>PERCENTILE($L$2:$L$165, 0.02)</f>
        <v>-1.0926211824473815</v>
      </c>
      <c r="BB161" s="17">
        <f>PERCENTILE($L$2:$L$165, 0.98)</f>
        <v>1.870769289934499</v>
      </c>
      <c r="BC161" s="17">
        <f>MIN(MAX(L161,BA161), BB161)</f>
        <v>1.2760772349709799</v>
      </c>
      <c r="BD161" s="17">
        <f>BC161-$BC$166 + 1</f>
        <v>3.3686984174183614</v>
      </c>
      <c r="BE161" s="1">
        <v>1</v>
      </c>
      <c r="BF161" s="15">
        <v>1</v>
      </c>
      <c r="BG161" s="15">
        <v>1</v>
      </c>
      <c r="BH161" s="16">
        <v>1</v>
      </c>
      <c r="BI161" s="12">
        <f>(AZ161^4)*AV161*BE161</f>
        <v>1.0676830782531808</v>
      </c>
      <c r="BJ161" s="12">
        <f>(BD161^4) *AT161*BF161</f>
        <v>127.45579988339885</v>
      </c>
      <c r="BK161" s="12">
        <f>(BD161^4)*AU161*BG161*BH161</f>
        <v>116.778132761433</v>
      </c>
      <c r="BL161" s="12">
        <f>MIN(BI161, 0.05*BI$166)</f>
        <v>1.0676830782531808</v>
      </c>
      <c r="BM161" s="12">
        <f>MIN(BJ161, 0.05*BJ$166)</f>
        <v>127.45579988339885</v>
      </c>
      <c r="BN161" s="12">
        <f>MIN(BK161, 0.05*BK$166)</f>
        <v>116.778132761433</v>
      </c>
      <c r="BO161" s="9">
        <f>BL161/$BL$166</f>
        <v>2.6121060103533899E-3</v>
      </c>
      <c r="BP161" s="9">
        <f>BM161/$BM$166</f>
        <v>2.5747725946032585E-2</v>
      </c>
      <c r="BQ161" s="45">
        <f>BN161/$BN$166</f>
        <v>1.727420469153941E-2</v>
      </c>
      <c r="BR161" s="85">
        <f>N161</f>
        <v>-0.15950195291588662</v>
      </c>
      <c r="BS161" s="55">
        <v>304</v>
      </c>
      <c r="BT161" s="10">
        <f>$D$172*BO161</f>
        <v>239.32293934908864</v>
      </c>
      <c r="BU161" s="14">
        <f>BT161-BS161</f>
        <v>-64.677060650911358</v>
      </c>
      <c r="BV161" s="1">
        <f>IF(BU161&gt;1, 1, 0)</f>
        <v>0</v>
      </c>
      <c r="BW161" s="71">
        <f>IF(N161&lt;=0,P161, IF(N161&lt;=1,Q161, IF(N161&lt;=2,R161, IF(N161&lt;=3,S161, IF(N161&lt;=4,T161, IF(N161&lt;=5, U161, V161))))))</f>
        <v>9.6999999999999993</v>
      </c>
      <c r="BX161" s="41">
        <f>IF(N161&lt;=0,AD161, IF(N161&lt;=1,AE161, IF(N161&lt;=2,AF161, IF(N161&lt;=3,AG161, IF(N161&lt;=4,AH161, IF(N161&lt;=5, AI161, AJ161))))))</f>
        <v>10.02</v>
      </c>
      <c r="BY161" s="70">
        <f>IF(N161&gt;=0,W161, IF(N161&gt;=-1,X161, IF(N161&gt;=-2,Y161, IF(N161&gt;=-3,Z161, IF(N161&gt;=-4,AA161, IF(N161&gt;=-5, AB161, AC161))))))</f>
        <v>11.08</v>
      </c>
      <c r="BZ161" s="69">
        <f>IF(N161&gt;=0,AK161, IF(N161&gt;=-1,AL161, IF(N161&gt;=-2,AM161, IF(N161&gt;=-3,AN161, IF(N161&gt;=-4,AO161, IF(N161&gt;=-5, AP161, AQ161))))))</f>
        <v>11.19</v>
      </c>
      <c r="CA161" s="54">
        <f>IF(C161&gt;0, IF(BU161 &gt;0, BW161, BY161), IF(BU161&gt;0, BX161, BZ161))</f>
        <v>11.08</v>
      </c>
      <c r="CB161" s="1">
        <f>BU161/CA161</f>
        <v>-5.8372798421400143</v>
      </c>
      <c r="CC161" s="42">
        <f>BS161/BT161</f>
        <v>1.2702501516437172</v>
      </c>
      <c r="CD161" s="55">
        <v>0</v>
      </c>
      <c r="CE161" s="55">
        <v>21</v>
      </c>
      <c r="CF161" s="55">
        <v>0</v>
      </c>
      <c r="CG161" s="6">
        <f>SUM(CD161:CF161)</f>
        <v>21</v>
      </c>
      <c r="CH161" s="10">
        <f>BP161*$D$171</f>
        <v>3270.2079613516053</v>
      </c>
      <c r="CI161" s="1">
        <f>CH161-CG161</f>
        <v>3249.2079613516053</v>
      </c>
      <c r="CJ161" s="82">
        <f>IF(CI161&gt;1, 1, 0)</f>
        <v>1</v>
      </c>
      <c r="CK161" s="71">
        <f>IF(N161&lt;=0,Q161, IF(N161&lt;=1,R161, IF(N161&lt;=2,S161, IF(N161&lt;=3,T161, IF(N161&lt;=4,U161,V161)))))</f>
        <v>9.8699999999999992</v>
      </c>
      <c r="CL161" s="41">
        <f>IF(N161&lt;=0,AE161, IF(N161&lt;=1,AF161, IF(N161&lt;=2,AG161, IF(N161&lt;=3,AH161, IF(N161&lt;=4,AI161,AJ161)))))</f>
        <v>10.16</v>
      </c>
      <c r="CM161" s="70">
        <f>IF(N161&gt;=0,X161, IF(N161&gt;=-1,Y161, IF(N161&gt;=-2,Z161, IF(N161&gt;=-3,AA161, IF(N161&gt;=-4,AB161, AC161)))))</f>
        <v>10.79</v>
      </c>
      <c r="CN161" s="69">
        <f>IF(N161&gt;=0,AL161, IF(N161&gt;=-1,AM161, IF(N161&gt;=-2,AN161, IF(N161&gt;=-3,AO161, IF(N161&gt;=-4,AP161, AQ161)))))</f>
        <v>10.96</v>
      </c>
      <c r="CO161" s="54">
        <f>IF(C161&gt;0, IF(CI161 &gt;0, CK161, CM161), IF(CI161&gt;0, CL161, CN161))</f>
        <v>9.8699999999999992</v>
      </c>
      <c r="CP161" s="1">
        <f>CI161/CO161</f>
        <v>329.20040135274627</v>
      </c>
      <c r="CQ161" s="42">
        <f>CG161/CH161</f>
        <v>6.4216099551419716E-3</v>
      </c>
      <c r="CR161" s="11">
        <f>BS161+CG161+CT161</f>
        <v>346</v>
      </c>
      <c r="CS161" s="47">
        <f>BT161+CH161+CU161</f>
        <v>3622.511869130245</v>
      </c>
      <c r="CT161" s="55">
        <v>21</v>
      </c>
      <c r="CU161" s="10">
        <f>BQ161*$D$174</f>
        <v>112.98096842955079</v>
      </c>
      <c r="CV161" s="30">
        <f>CU161-CT161</f>
        <v>91.980968429550785</v>
      </c>
      <c r="CW161" s="82">
        <f>IF(CV161&gt;0, 1, 0)</f>
        <v>1</v>
      </c>
      <c r="CX161" s="71">
        <f>IF(N161&lt;=0,R161, IF(N161&lt;=1,S161, IF(N161&lt;=2,T161, IF(N161&lt;=3,U161, V161))))</f>
        <v>10</v>
      </c>
      <c r="CY161" s="41">
        <f>IF(N161&lt;=0,AF161, IF(N161&lt;=1,AG161, IF(N161&lt;=2,AH161, IF(N161&lt;=3,AI161, AJ161))))</f>
        <v>10.24</v>
      </c>
      <c r="CZ161" s="70">
        <f>IF(N161&gt;=0,Y161, IF(N161&gt;=-1,Z161, IF(N161&gt;=-2,AA161, IF(N161&gt;=-3,AB161,  AC161))))</f>
        <v>10.6</v>
      </c>
      <c r="DA161" s="69">
        <f>IF(N161&gt;=0,AM161, IF(N161&gt;=-1,AN161, IF(N161&gt;=-2,AO161, IF(N161&gt;=-3,AP161, AQ161))))</f>
        <v>10.75</v>
      </c>
      <c r="DB161" s="54">
        <f>IF(C161&gt;0, IF(CV161 &gt;0, CX161, CZ161), IF(CV161&gt;0, CY161, DA161))</f>
        <v>10</v>
      </c>
      <c r="DC161" s="43">
        <f>CV161/DB161</f>
        <v>9.1980968429550778</v>
      </c>
      <c r="DD161" s="44">
        <v>0</v>
      </c>
      <c r="DE161" s="10">
        <f>BQ161*$DD$169</f>
        <v>67.945043894144561</v>
      </c>
      <c r="DF161" s="30">
        <f>DE161-DD161</f>
        <v>67.945043894144561</v>
      </c>
      <c r="DG161" s="34">
        <f>DF161*(DF161&lt;&gt;0)</f>
        <v>67.945043894144561</v>
      </c>
      <c r="DH161" s="21">
        <f>DG161/$DG$166</f>
        <v>1.72742046915394E-2</v>
      </c>
      <c r="DI161" s="79">
        <f>DH161 * $DF$166</f>
        <v>67.945043894144561</v>
      </c>
      <c r="DJ161" s="81">
        <f>DB161</f>
        <v>10</v>
      </c>
      <c r="DK161" s="43">
        <f>DI161/DJ161</f>
        <v>6.7945043894144561</v>
      </c>
      <c r="DL161" s="16">
        <f>O161</f>
        <v>0</v>
      </c>
      <c r="DM161" s="53">
        <f>CR161+CT161</f>
        <v>367</v>
      </c>
      <c r="DN161">
        <f>E161/$E$166</f>
        <v>5.2226232017087227E-3</v>
      </c>
      <c r="DO161">
        <f>MAX(0,K161)</f>
        <v>0.169045358854503</v>
      </c>
      <c r="DP161">
        <f>DO161/$DO$166</f>
        <v>1.8144110571891826E-3</v>
      </c>
      <c r="DQ161">
        <f>DN161*DP161*BF161</f>
        <v>9.4759852847130772E-6</v>
      </c>
      <c r="DR161">
        <f>DQ161/$DQ$166</f>
        <v>2.5573985167262991E-3</v>
      </c>
      <c r="DS161" s="1">
        <f>$DS$168*DR161</f>
        <v>208.10637065582165</v>
      </c>
      <c r="DT161" s="55">
        <v>0</v>
      </c>
      <c r="DU161" s="1">
        <f>DS161-DT161</f>
        <v>208.10637065582165</v>
      </c>
      <c r="DV161">
        <f>DT161/DS161</f>
        <v>0</v>
      </c>
      <c r="DW161" s="86">
        <f>AR161</f>
        <v>10.5</v>
      </c>
    </row>
    <row r="162" spans="1:127" x14ac:dyDescent="0.2">
      <c r="A162" s="25" t="s">
        <v>257</v>
      </c>
      <c r="B162">
        <v>1</v>
      </c>
      <c r="C162">
        <v>1</v>
      </c>
      <c r="D162">
        <v>0.81861765880942805</v>
      </c>
      <c r="E162">
        <v>0.18138234119057101</v>
      </c>
      <c r="F162">
        <v>0.92610250297973695</v>
      </c>
      <c r="G162">
        <v>0.51525282072711998</v>
      </c>
      <c r="H162">
        <v>0.768491433347262</v>
      </c>
      <c r="I162">
        <v>0.62925938907322199</v>
      </c>
      <c r="J162">
        <v>0.56490849637943297</v>
      </c>
      <c r="K162">
        <v>0.72381876386493005</v>
      </c>
      <c r="L162">
        <v>0.58882251402764196</v>
      </c>
      <c r="M162">
        <f>HARMEAN(D162,F162, I162)</f>
        <v>0.77110210546347091</v>
      </c>
      <c r="N162">
        <f>MAX(MIN(0.6*TAN(3*(1-M162) - 1.5), 5), -5)</f>
        <v>-0.63446045848546839</v>
      </c>
      <c r="O162" s="73">
        <v>0</v>
      </c>
      <c r="P162">
        <v>321.99</v>
      </c>
      <c r="Q162">
        <v>323.94</v>
      </c>
      <c r="R162">
        <v>325.39</v>
      </c>
      <c r="S162">
        <v>327.97</v>
      </c>
      <c r="T162">
        <v>329.78</v>
      </c>
      <c r="U162">
        <v>331.28</v>
      </c>
      <c r="V162">
        <v>334.98</v>
      </c>
      <c r="W162">
        <v>339.66</v>
      </c>
      <c r="X162">
        <v>337.83</v>
      </c>
      <c r="Y162">
        <v>335.78</v>
      </c>
      <c r="Z162">
        <v>333.49</v>
      </c>
      <c r="AA162">
        <v>330.82</v>
      </c>
      <c r="AB162">
        <v>329.37</v>
      </c>
      <c r="AC162">
        <v>328.48</v>
      </c>
      <c r="AD162">
        <v>323.61</v>
      </c>
      <c r="AE162">
        <v>326.45</v>
      </c>
      <c r="AF162">
        <v>327.72</v>
      </c>
      <c r="AG162">
        <v>329.04</v>
      </c>
      <c r="AH162">
        <v>329.49</v>
      </c>
      <c r="AI162">
        <v>330.37</v>
      </c>
      <c r="AJ162">
        <v>335.02</v>
      </c>
      <c r="AK162">
        <v>339.88</v>
      </c>
      <c r="AL162">
        <v>338.8</v>
      </c>
      <c r="AM162">
        <v>335.85</v>
      </c>
      <c r="AN162">
        <v>334.31</v>
      </c>
      <c r="AO162">
        <v>331.75</v>
      </c>
      <c r="AP162">
        <v>329.25</v>
      </c>
      <c r="AQ162">
        <v>326.52999999999997</v>
      </c>
      <c r="AR162">
        <v>330.81</v>
      </c>
      <c r="AS162" s="77">
        <f>0.5 * (D162-MAX($D$3:$D$165))/(MIN($D$3:$D$165)-MAX($D$3:$D$165)) + 0.75</f>
        <v>0.84078156312625263</v>
      </c>
      <c r="AT162" s="17">
        <f>AZ162^N162</f>
        <v>0.73583139199653314</v>
      </c>
      <c r="AU162" s="17">
        <f>(AT162+AV162)/2</f>
        <v>0.6353314653396589</v>
      </c>
      <c r="AV162" s="17">
        <f>BD162^N162</f>
        <v>0.53483153868278477</v>
      </c>
      <c r="AW162" s="17">
        <f>PERCENTILE($K$2:$K$165, 0.05)</f>
        <v>0.10209699944022725</v>
      </c>
      <c r="AX162" s="17">
        <f>PERCENTILE($K$2:$K$165, 0.95)</f>
        <v>0.97531004798855347</v>
      </c>
      <c r="AY162" s="17">
        <f>MIN(MAX(K162,AW162), AX162)</f>
        <v>0.72381876386493005</v>
      </c>
      <c r="AZ162" s="17">
        <f>AY162-$AY$166+1</f>
        <v>1.6217217644247028</v>
      </c>
      <c r="BA162" s="17">
        <f>PERCENTILE($L$2:$L$165, 0.02)</f>
        <v>-1.0926211824473815</v>
      </c>
      <c r="BB162" s="17">
        <f>PERCENTILE($L$2:$L$165, 0.98)</f>
        <v>1.870769289934499</v>
      </c>
      <c r="BC162" s="17">
        <f>MIN(MAX(L162,BA162), BB162)</f>
        <v>0.58882251402764196</v>
      </c>
      <c r="BD162" s="17">
        <f>BC162-$BC$166 + 1</f>
        <v>2.6814436964750232</v>
      </c>
      <c r="BE162" s="1">
        <v>0</v>
      </c>
      <c r="BF162" s="49">
        <v>1</v>
      </c>
      <c r="BG162" s="15">
        <v>1</v>
      </c>
      <c r="BH162" s="16">
        <v>3</v>
      </c>
      <c r="BI162" s="12">
        <f>(AZ162^4)*AV162*BE162</f>
        <v>0</v>
      </c>
      <c r="BJ162" s="12">
        <f>(BD162^4) *AT162*BF162</f>
        <v>38.041097760535727</v>
      </c>
      <c r="BK162" s="12">
        <f>(BD162^4)*AU162*BG162*BH162</f>
        <v>98.536322231727709</v>
      </c>
      <c r="BL162" s="12">
        <f>MIN(BI162, 0.05*BI$166)</f>
        <v>0</v>
      </c>
      <c r="BM162" s="12">
        <f>MIN(BJ162, 0.05*BJ$166)</f>
        <v>38.041097760535727</v>
      </c>
      <c r="BN162" s="12">
        <f>MIN(BK162, 0.05*BK$166)</f>
        <v>98.536322231727709</v>
      </c>
      <c r="BO162" s="9">
        <f>BL162/$BL$166</f>
        <v>0</v>
      </c>
      <c r="BP162" s="9">
        <f>BM162/$BM$166</f>
        <v>7.6847955190784863E-3</v>
      </c>
      <c r="BQ162" s="45">
        <f>BN162/$BN$166</f>
        <v>1.4575816204046171E-2</v>
      </c>
      <c r="BR162" s="85">
        <f>N162</f>
        <v>-0.63446045848546839</v>
      </c>
      <c r="BS162" s="55">
        <v>0</v>
      </c>
      <c r="BT162" s="10">
        <f>$D$172*BO162</f>
        <v>0</v>
      </c>
      <c r="BU162" s="14">
        <f>BT162-BS162</f>
        <v>0</v>
      </c>
      <c r="BV162" s="1">
        <f>IF(BU162&gt;1, 1, 0)</f>
        <v>0</v>
      </c>
      <c r="BW162" s="71">
        <f>IF(N162&lt;=0,P162, IF(N162&lt;=1,Q162, IF(N162&lt;=2,R162, IF(N162&lt;=3,S162, IF(N162&lt;=4,T162, IF(N162&lt;=5, U162, V162))))))</f>
        <v>321.99</v>
      </c>
      <c r="BX162" s="41">
        <f>IF(N162&lt;=0,AD162, IF(N162&lt;=1,AE162, IF(N162&lt;=2,AF162, IF(N162&lt;=3,AG162, IF(N162&lt;=4,AH162, IF(N162&lt;=5, AI162, AJ162))))))</f>
        <v>323.61</v>
      </c>
      <c r="BY162" s="70">
        <f>IF(N162&gt;=0,W162, IF(N162&gt;=-1,X162, IF(N162&gt;=-2,Y162, IF(N162&gt;=-3,Z162, IF(N162&gt;=-4,AA162, IF(N162&gt;=-5, AB162, AC162))))))</f>
        <v>337.83</v>
      </c>
      <c r="BZ162" s="69">
        <f>IF(N162&gt;=0,AK162, IF(N162&gt;=-1,AL162, IF(N162&gt;=-2,AM162, IF(N162&gt;=-3,AN162, IF(N162&gt;=-4,AO162, IF(N162&gt;=-5, AP162, AQ162))))))</f>
        <v>338.8</v>
      </c>
      <c r="CA162" s="54">
        <f>IF(C162&gt;0, IF(BU162 &gt;0, BW162, BY162), IF(BU162&gt;0, BX162, BZ162))</f>
        <v>337.83</v>
      </c>
      <c r="CB162" s="1">
        <f>BU162/CA162</f>
        <v>0</v>
      </c>
      <c r="CC162" s="42" t="e">
        <f>BS162/BT162</f>
        <v>#DIV/0!</v>
      </c>
      <c r="CD162" s="55">
        <v>0</v>
      </c>
      <c r="CE162" s="55">
        <v>0</v>
      </c>
      <c r="CF162" s="55">
        <v>0</v>
      </c>
      <c r="CG162" s="6">
        <f>SUM(CD162:CF162)</f>
        <v>0</v>
      </c>
      <c r="CH162" s="10">
        <f>BP162*$D$171</f>
        <v>976.04268200322258</v>
      </c>
      <c r="CI162" s="1">
        <f>CH162-CG162</f>
        <v>976.04268200322258</v>
      </c>
      <c r="CJ162" s="82">
        <f>IF(CI162&gt;1, 1, 0)</f>
        <v>1</v>
      </c>
      <c r="CK162" s="71">
        <f>IF(N162&lt;=0,Q162, IF(N162&lt;=1,R162, IF(N162&lt;=2,S162, IF(N162&lt;=3,T162, IF(N162&lt;=4,U162,V162)))))</f>
        <v>323.94</v>
      </c>
      <c r="CL162" s="41">
        <f>IF(N162&lt;=0,AE162, IF(N162&lt;=1,AF162, IF(N162&lt;=2,AG162, IF(N162&lt;=3,AH162, IF(N162&lt;=4,AI162,AJ162)))))</f>
        <v>326.45</v>
      </c>
      <c r="CM162" s="70">
        <f>IF(N162&gt;=0,X162, IF(N162&gt;=-1,Y162, IF(N162&gt;=-2,Z162, IF(N162&gt;=-3,AA162, IF(N162&gt;=-4,AB162, AC162)))))</f>
        <v>335.78</v>
      </c>
      <c r="CN162" s="69">
        <f>IF(N162&gt;=0,AL162, IF(N162&gt;=-1,AM162, IF(N162&gt;=-2,AN162, IF(N162&gt;=-3,AO162, IF(N162&gt;=-4,AP162, AQ162)))))</f>
        <v>335.85</v>
      </c>
      <c r="CO162" s="54">
        <f>IF(C162&gt;0, IF(CI162 &gt;0, CK162, CM162), IF(CI162&gt;0, CL162, CN162))</f>
        <v>323.94</v>
      </c>
      <c r="CP162" s="1">
        <f>CI162/CO162</f>
        <v>3.0130353831055832</v>
      </c>
      <c r="CQ162" s="42">
        <f>CG162/CH162</f>
        <v>0</v>
      </c>
      <c r="CR162" s="11">
        <f>BS162+CG162+CT162</f>
        <v>0</v>
      </c>
      <c r="CS162" s="47">
        <f>BT162+CH162+CU162</f>
        <v>1071.3749916400791</v>
      </c>
      <c r="CT162" s="55">
        <v>0</v>
      </c>
      <c r="CU162" s="10">
        <f>BQ162*$D$174</f>
        <v>95.33230963685655</v>
      </c>
      <c r="CV162" s="30">
        <f>CU162-CT162</f>
        <v>95.33230963685655</v>
      </c>
      <c r="CW162" s="82">
        <f>IF(CV162&gt;0, 1, 0)</f>
        <v>1</v>
      </c>
      <c r="CX162" s="71">
        <f>IF(N162&lt;=0,R162, IF(N162&lt;=1,S162, IF(N162&lt;=2,T162, IF(N162&lt;=3,U162, V162))))</f>
        <v>325.39</v>
      </c>
      <c r="CY162" s="41">
        <f>IF(N162&lt;=0,AF162, IF(N162&lt;=1,AG162, IF(N162&lt;=2,AH162, IF(N162&lt;=3,AI162, AJ162))))</f>
        <v>327.72</v>
      </c>
      <c r="CZ162" s="70">
        <f>IF(N162&gt;=0,Y162, IF(N162&gt;=-1,Z162, IF(N162&gt;=-2,AA162, IF(N162&gt;=-3,AB162,  AC162))))</f>
        <v>333.49</v>
      </c>
      <c r="DA162" s="69">
        <f>IF(N162&gt;=0,AM162, IF(N162&gt;=-1,AN162, IF(N162&gt;=-2,AO162, IF(N162&gt;=-3,AP162, AQ162))))</f>
        <v>334.31</v>
      </c>
      <c r="DB162" s="54">
        <f>IF(C162&gt;0, IF(CV162 &gt;0, CX162, CZ162), IF(CV162&gt;0, CY162, DA162))</f>
        <v>325.39</v>
      </c>
      <c r="DC162" s="43">
        <f>CV162/DB162</f>
        <v>0.29297860916701973</v>
      </c>
      <c r="DD162" s="44">
        <v>0</v>
      </c>
      <c r="DE162" s="10">
        <f>BQ162*$DD$169</f>
        <v>57.331407694963701</v>
      </c>
      <c r="DF162" s="30">
        <f>DE162-DD162</f>
        <v>57.331407694963701</v>
      </c>
      <c r="DG162" s="34">
        <f>DF162*(DF162&lt;&gt;0)</f>
        <v>57.331407694963701</v>
      </c>
      <c r="DH162" s="21">
        <f>DG162/$DG$166</f>
        <v>1.457581620404616E-2</v>
      </c>
      <c r="DI162" s="79">
        <f>DH162 * $DF$166</f>
        <v>57.331407694963701</v>
      </c>
      <c r="DJ162" s="81">
        <f>DB162</f>
        <v>325.39</v>
      </c>
      <c r="DK162" s="43">
        <f>DI162/DJ162</f>
        <v>0.17619289988925199</v>
      </c>
      <c r="DL162" s="16">
        <f>O162</f>
        <v>0</v>
      </c>
      <c r="DM162" s="53">
        <f>CR162+CT162</f>
        <v>0</v>
      </c>
      <c r="DN162">
        <f>E162/$E$166</f>
        <v>3.3631655271554772E-3</v>
      </c>
      <c r="DO162">
        <f>MAX(0,K162)</f>
        <v>0.72381876386493005</v>
      </c>
      <c r="DP162">
        <f>DO162/$DO$166</f>
        <v>7.7689489818403932E-3</v>
      </c>
      <c r="DQ162">
        <f>DN162*DP162*BF162</f>
        <v>2.6128261397955254E-5</v>
      </c>
      <c r="DR162">
        <f>DQ162/$DQ$166</f>
        <v>7.0515492517241743E-3</v>
      </c>
      <c r="DS162" s="1">
        <f>$DS$168*DR162</f>
        <v>573.81448869986434</v>
      </c>
      <c r="DT162" s="55">
        <v>0</v>
      </c>
      <c r="DU162" s="1">
        <f>DS162-DT162</f>
        <v>573.81448869986434</v>
      </c>
      <c r="DV162">
        <f>DT162/DS162</f>
        <v>0</v>
      </c>
      <c r="DW162" s="86">
        <f>AR162</f>
        <v>330.81</v>
      </c>
    </row>
    <row r="163" spans="1:127" x14ac:dyDescent="0.2">
      <c r="A163" s="25" t="s">
        <v>221</v>
      </c>
      <c r="B163">
        <v>1</v>
      </c>
      <c r="C163">
        <v>1</v>
      </c>
      <c r="D163">
        <v>0.47263284059129002</v>
      </c>
      <c r="E163">
        <v>0.52736715940870904</v>
      </c>
      <c r="F163">
        <v>0.45252284465633602</v>
      </c>
      <c r="G163">
        <v>9.8203092352695306E-3</v>
      </c>
      <c r="H163">
        <v>0.72962808190555695</v>
      </c>
      <c r="I163">
        <v>8.4647347218026497E-2</v>
      </c>
      <c r="J163">
        <v>0.22972587890020499</v>
      </c>
      <c r="K163">
        <v>0.51500778439996198</v>
      </c>
      <c r="L163">
        <v>0.23134786089927101</v>
      </c>
      <c r="M163">
        <f>HARMEAN(D163,F163, I163)</f>
        <v>0.18588097943076867</v>
      </c>
      <c r="N163">
        <f>MAX(MIN(0.6*TAN(3*(1-M163) - 1.5), 5), -5)</f>
        <v>0.82561951301409009</v>
      </c>
      <c r="O163" s="73">
        <v>1</v>
      </c>
      <c r="P163">
        <v>0.28999999999999998</v>
      </c>
      <c r="Q163">
        <v>0.28999999999999998</v>
      </c>
      <c r="R163">
        <v>0.3</v>
      </c>
      <c r="S163">
        <v>0.3</v>
      </c>
      <c r="T163">
        <v>0.3</v>
      </c>
      <c r="U163">
        <v>0.31</v>
      </c>
      <c r="V163">
        <v>0.32</v>
      </c>
      <c r="W163">
        <v>0.36</v>
      </c>
      <c r="X163">
        <v>0.36</v>
      </c>
      <c r="Y163">
        <v>0.35</v>
      </c>
      <c r="Z163">
        <v>0.35</v>
      </c>
      <c r="AA163">
        <v>0.34</v>
      </c>
      <c r="AB163">
        <v>0.34</v>
      </c>
      <c r="AC163">
        <v>0.33</v>
      </c>
      <c r="AD163">
        <v>0.28000000000000003</v>
      </c>
      <c r="AE163">
        <v>0.28000000000000003</v>
      </c>
      <c r="AF163">
        <v>0.28999999999999998</v>
      </c>
      <c r="AG163">
        <v>0.3</v>
      </c>
      <c r="AH163">
        <v>0.31</v>
      </c>
      <c r="AI163">
        <v>0.32</v>
      </c>
      <c r="AJ163">
        <v>0.32</v>
      </c>
      <c r="AK163">
        <v>0.36</v>
      </c>
      <c r="AL163">
        <v>0.35</v>
      </c>
      <c r="AM163">
        <v>0.34</v>
      </c>
      <c r="AN163">
        <v>0.34</v>
      </c>
      <c r="AO163">
        <v>0.33</v>
      </c>
      <c r="AP163">
        <v>0.32</v>
      </c>
      <c r="AQ163">
        <v>0.32</v>
      </c>
      <c r="AR163">
        <v>0.32</v>
      </c>
      <c r="AS163" s="77">
        <f>0.5 * (D163-MAX($D$3:$D$165))/(MIN($D$3:$D$165)-MAX($D$3:$D$165)) + 0.75</f>
        <v>1.0143286573146293</v>
      </c>
      <c r="AT163" s="17">
        <f>AZ163^N163</f>
        <v>1.3302634500184363</v>
      </c>
      <c r="AU163" s="17">
        <f>(AT163+AV163)/2</f>
        <v>1.6682148360150584</v>
      </c>
      <c r="AV163" s="17">
        <f>BD163^N163</f>
        <v>2.0061662220116805</v>
      </c>
      <c r="AW163" s="17">
        <f>PERCENTILE($K$2:$K$165, 0.05)</f>
        <v>0.10209699944022725</v>
      </c>
      <c r="AX163" s="17">
        <f>PERCENTILE($K$2:$K$165, 0.95)</f>
        <v>0.97531004798855347</v>
      </c>
      <c r="AY163" s="17">
        <f>MIN(MAX(K163,AW163), AX163)</f>
        <v>0.51500778439996198</v>
      </c>
      <c r="AZ163" s="17">
        <f>AY163-$AY$166+1</f>
        <v>1.4129107849597347</v>
      </c>
      <c r="BA163" s="17">
        <f>PERCENTILE($L$2:$L$165, 0.02)</f>
        <v>-1.0926211824473815</v>
      </c>
      <c r="BB163" s="17">
        <f>PERCENTILE($L$2:$L$165, 0.98)</f>
        <v>1.870769289934499</v>
      </c>
      <c r="BC163" s="17">
        <f>MIN(MAX(L163,BA163), BB163)</f>
        <v>0.23134786089927101</v>
      </c>
      <c r="BD163" s="17">
        <f>BC163-$BC$166 + 1</f>
        <v>2.3239690433466524</v>
      </c>
      <c r="BE163" s="1">
        <v>0</v>
      </c>
      <c r="BF163" s="49">
        <v>0</v>
      </c>
      <c r="BG163" s="49">
        <v>0</v>
      </c>
      <c r="BH163" s="16">
        <v>1</v>
      </c>
      <c r="BI163" s="12">
        <f>(AZ163^4)*AV163*BE163</f>
        <v>0</v>
      </c>
      <c r="BJ163" s="12">
        <f>(BD163^4) *AT163*BF163</f>
        <v>0</v>
      </c>
      <c r="BK163" s="12">
        <f>(BD163^4)*AU163*BG163*BH163</f>
        <v>0</v>
      </c>
      <c r="BL163" s="12">
        <f>MIN(BI163, 0.05*BI$166)</f>
        <v>0</v>
      </c>
      <c r="BM163" s="12">
        <f>MIN(BJ163, 0.05*BJ$166)</f>
        <v>0</v>
      </c>
      <c r="BN163" s="12">
        <f>MIN(BK163, 0.05*BK$166)</f>
        <v>0</v>
      </c>
      <c r="BO163" s="9">
        <f>BL163/$BL$166</f>
        <v>0</v>
      </c>
      <c r="BP163" s="9">
        <f>BM163/$BM$166</f>
        <v>0</v>
      </c>
      <c r="BQ163" s="45">
        <f>BN163/$BN$166</f>
        <v>0</v>
      </c>
      <c r="BR163" s="85">
        <f>N163</f>
        <v>0.82561951301409009</v>
      </c>
      <c r="BS163" s="55">
        <v>0</v>
      </c>
      <c r="BT163" s="10">
        <f>$D$172*BO163</f>
        <v>0</v>
      </c>
      <c r="BU163" s="14">
        <f>BT163-BS163</f>
        <v>0</v>
      </c>
      <c r="BV163" s="1">
        <f>IF(BU163&gt;1, 1, 0)</f>
        <v>0</v>
      </c>
      <c r="BW163" s="71">
        <f>IF(N163&lt;=0,P163, IF(N163&lt;=1,Q163, IF(N163&lt;=2,R163, IF(N163&lt;=3,S163, IF(N163&lt;=4,T163, IF(N163&lt;=5, U163, V163))))))</f>
        <v>0.28999999999999998</v>
      </c>
      <c r="BX163" s="41">
        <f>IF(N163&lt;=0,AD163, IF(N163&lt;=1,AE163, IF(N163&lt;=2,AF163, IF(N163&lt;=3,AG163, IF(N163&lt;=4,AH163, IF(N163&lt;=5, AI163, AJ163))))))</f>
        <v>0.28000000000000003</v>
      </c>
      <c r="BY163" s="70">
        <f>IF(N163&gt;=0,W163, IF(N163&gt;=-1,X163, IF(N163&gt;=-2,Y163, IF(N163&gt;=-3,Z163, IF(N163&gt;=-4,AA163, IF(N163&gt;=-5, AB163, AC163))))))</f>
        <v>0.36</v>
      </c>
      <c r="BZ163" s="69">
        <f>IF(N163&gt;=0,AK163, IF(N163&gt;=-1,AL163, IF(N163&gt;=-2,AM163, IF(N163&gt;=-3,AN163, IF(N163&gt;=-4,AO163, IF(N163&gt;=-5, AP163, AQ163))))))</f>
        <v>0.36</v>
      </c>
      <c r="CA163" s="54">
        <f>IF(C163&gt;0, IF(BU163 &gt;0, BW163, BY163), IF(BU163&gt;0, BX163, BZ163))</f>
        <v>0.36</v>
      </c>
      <c r="CB163" s="1">
        <f>BU163/CA163</f>
        <v>0</v>
      </c>
      <c r="CC163" s="42" t="e">
        <f>BS163/BT163</f>
        <v>#DIV/0!</v>
      </c>
      <c r="CD163" s="55">
        <v>2329</v>
      </c>
      <c r="CE163" s="55">
        <v>1207</v>
      </c>
      <c r="CF163" s="55">
        <v>0</v>
      </c>
      <c r="CG163" s="6">
        <f>SUM(CD163:CF163)</f>
        <v>3536</v>
      </c>
      <c r="CH163" s="10">
        <f>BP163*$D$171</f>
        <v>0</v>
      </c>
      <c r="CI163" s="1">
        <f>CH163-CG163</f>
        <v>-3536</v>
      </c>
      <c r="CJ163" s="82">
        <f>IF(CI163&gt;1, 1, 0)</f>
        <v>0</v>
      </c>
      <c r="CK163" s="71">
        <f>IF(N163&lt;=0,Q163, IF(N163&lt;=1,R163, IF(N163&lt;=2,S163, IF(N163&lt;=3,T163, IF(N163&lt;=4,U163,V163)))))</f>
        <v>0.3</v>
      </c>
      <c r="CL163" s="41">
        <f>IF(N163&lt;=0,AE163, IF(N163&lt;=1,AF163, IF(N163&lt;=2,AG163, IF(N163&lt;=3,AH163, IF(N163&lt;=4,AI163,AJ163)))))</f>
        <v>0.28999999999999998</v>
      </c>
      <c r="CM163" s="70">
        <f>IF(N163&gt;=0,X163, IF(N163&gt;=-1,Y163, IF(N163&gt;=-2,Z163, IF(N163&gt;=-3,AA163, IF(N163&gt;=-4,AB163, AC163)))))</f>
        <v>0.36</v>
      </c>
      <c r="CN163" s="69">
        <f>IF(N163&gt;=0,AL163, IF(N163&gt;=-1,AM163, IF(N163&gt;=-2,AN163, IF(N163&gt;=-3,AO163, IF(N163&gt;=-4,AP163, AQ163)))))</f>
        <v>0.35</v>
      </c>
      <c r="CO163" s="54">
        <f>IF(C163&gt;0, IF(CI163 &gt;0, CK163, CM163), IF(CI163&gt;0, CL163, CN163))</f>
        <v>0.36</v>
      </c>
      <c r="CP163" s="1">
        <f>CI163/CO163</f>
        <v>-9822.2222222222226</v>
      </c>
      <c r="CQ163" s="42" t="e">
        <f>CG163/CH163</f>
        <v>#DIV/0!</v>
      </c>
      <c r="CR163" s="11">
        <f>BS163+CG163+CT163</f>
        <v>3536</v>
      </c>
      <c r="CS163" s="47">
        <f>BT163+CH163+CU163</f>
        <v>0</v>
      </c>
      <c r="CT163" s="55">
        <v>0</v>
      </c>
      <c r="CU163" s="10">
        <f>BQ163*$D$174</f>
        <v>0</v>
      </c>
      <c r="CV163" s="30">
        <f>CU163-CT163</f>
        <v>0</v>
      </c>
      <c r="CW163" s="82">
        <f>IF(CV163&gt;0, 1, 0)</f>
        <v>0</v>
      </c>
      <c r="CX163" s="71">
        <f>IF(N163&lt;=0,R163, IF(N163&lt;=1,S163, IF(N163&lt;=2,T163, IF(N163&lt;=3,U163, V163))))</f>
        <v>0.3</v>
      </c>
      <c r="CY163" s="41">
        <f>IF(N163&lt;=0,AF163, IF(N163&lt;=1,AG163, IF(N163&lt;=2,AH163, IF(N163&lt;=3,AI163, AJ163))))</f>
        <v>0.3</v>
      </c>
      <c r="CZ163" s="70">
        <f>IF(N163&gt;=0,Y163, IF(N163&gt;=-1,Z163, IF(N163&gt;=-2,AA163, IF(N163&gt;=-3,AB163,  AC163))))</f>
        <v>0.35</v>
      </c>
      <c r="DA163" s="69">
        <f>IF(N163&gt;=0,AM163, IF(N163&gt;=-1,AN163, IF(N163&gt;=-2,AO163, IF(N163&gt;=-3,AP163, AQ163))))</f>
        <v>0.34</v>
      </c>
      <c r="DB163" s="54">
        <f>IF(C163&gt;0, IF(CV163 &gt;0, CX163, CZ163), IF(CV163&gt;0, CY163, DA163))</f>
        <v>0.35</v>
      </c>
      <c r="DC163" s="43">
        <f>CV163/DB163</f>
        <v>0</v>
      </c>
      <c r="DD163" s="44">
        <v>0</v>
      </c>
      <c r="DE163" s="10">
        <f>BQ163*$DD$169</f>
        <v>0</v>
      </c>
      <c r="DF163" s="30">
        <f>DE163-DD163</f>
        <v>0</v>
      </c>
      <c r="DG163" s="34">
        <f>DF163*(DF163&lt;&gt;0)</f>
        <v>0</v>
      </c>
      <c r="DH163" s="21">
        <f>DG163/$DG$166</f>
        <v>0</v>
      </c>
      <c r="DI163" s="79">
        <f>DH163 * $DF$166</f>
        <v>0</v>
      </c>
      <c r="DJ163" s="81">
        <f>DB163</f>
        <v>0.35</v>
      </c>
      <c r="DK163" s="43">
        <f>DI163/DJ163</f>
        <v>0</v>
      </c>
      <c r="DL163" s="16">
        <f>O163</f>
        <v>1</v>
      </c>
      <c r="DM163" s="53">
        <f>CR163+CT163</f>
        <v>3536</v>
      </c>
      <c r="DN163">
        <f>E163/$E$166</f>
        <v>9.7783667309366377E-3</v>
      </c>
      <c r="DO163">
        <f>MAX(0,K163)</f>
        <v>0.51500778439996198</v>
      </c>
      <c r="DP163">
        <f>DO163/$DO$166</f>
        <v>5.5277224106345365E-3</v>
      </c>
      <c r="DQ163">
        <f>DN163*DP163*BF163</f>
        <v>0</v>
      </c>
      <c r="DR163">
        <f>DQ163/$DQ$166</f>
        <v>0</v>
      </c>
      <c r="DS163" s="1">
        <f>$DS$168*DR163</f>
        <v>0</v>
      </c>
      <c r="DT163" s="55">
        <v>0</v>
      </c>
      <c r="DU163" s="1">
        <f>DS163-DT163</f>
        <v>0</v>
      </c>
      <c r="DV163" t="e">
        <f>DT163/DS163</f>
        <v>#DIV/0!</v>
      </c>
      <c r="DW163" s="86">
        <f>AR163</f>
        <v>0.32</v>
      </c>
    </row>
    <row r="164" spans="1:127" x14ac:dyDescent="0.2">
      <c r="A164" s="25" t="s">
        <v>139</v>
      </c>
      <c r="B164">
        <v>1</v>
      </c>
      <c r="C164">
        <v>1</v>
      </c>
      <c r="D164">
        <v>0.85365853658536495</v>
      </c>
      <c r="E164">
        <v>0.146341463414634</v>
      </c>
      <c r="F164">
        <v>0.8380355276907</v>
      </c>
      <c r="G164">
        <v>0.56422569027611003</v>
      </c>
      <c r="H164">
        <v>0.53301320528211205</v>
      </c>
      <c r="I164">
        <v>0.54839743223011295</v>
      </c>
      <c r="J164">
        <v>0.59408777365726295</v>
      </c>
      <c r="K164">
        <v>0.42459230862229502</v>
      </c>
      <c r="L164">
        <v>-0.565994223181156</v>
      </c>
      <c r="M164">
        <f>HARMEAN(D164,F164, I164)</f>
        <v>0.71629980459497267</v>
      </c>
      <c r="N164">
        <f>MAX(MIN(0.6*TAN(3*(1-M164) - 1.5), 5), -5)</f>
        <v>-0.45508153404420748</v>
      </c>
      <c r="O164" s="73">
        <v>0</v>
      </c>
      <c r="P164">
        <v>77.09</v>
      </c>
      <c r="Q164">
        <v>77.459999999999994</v>
      </c>
      <c r="R164">
        <v>77.650000000000006</v>
      </c>
      <c r="S164">
        <v>78.12</v>
      </c>
      <c r="T164">
        <v>78.45</v>
      </c>
      <c r="U164">
        <v>79.069999999999993</v>
      </c>
      <c r="V164">
        <v>80.790000000000006</v>
      </c>
      <c r="W164">
        <v>82.61</v>
      </c>
      <c r="X164">
        <v>81.239999999999995</v>
      </c>
      <c r="Y164">
        <v>80.69</v>
      </c>
      <c r="Z164">
        <v>80.39</v>
      </c>
      <c r="AA164">
        <v>80.16</v>
      </c>
      <c r="AB164">
        <v>79.400000000000006</v>
      </c>
      <c r="AC164">
        <v>78.790000000000006</v>
      </c>
      <c r="AD164">
        <v>77.34</v>
      </c>
      <c r="AE164">
        <v>77.64</v>
      </c>
      <c r="AF164">
        <v>78.099999999999994</v>
      </c>
      <c r="AG164">
        <v>78.39</v>
      </c>
      <c r="AH164">
        <v>78.680000000000007</v>
      </c>
      <c r="AI164">
        <v>78.91</v>
      </c>
      <c r="AJ164">
        <v>80.16</v>
      </c>
      <c r="AK164">
        <v>81.25</v>
      </c>
      <c r="AL164">
        <v>81.010000000000005</v>
      </c>
      <c r="AM164">
        <v>80.650000000000006</v>
      </c>
      <c r="AN164">
        <v>80.260000000000005</v>
      </c>
      <c r="AO164">
        <v>79.709999999999994</v>
      </c>
      <c r="AP164">
        <v>79.099999999999994</v>
      </c>
      <c r="AQ164">
        <v>78.31</v>
      </c>
      <c r="AR164">
        <v>79.540000000000006</v>
      </c>
      <c r="AS164" s="77">
        <f>0.5 * (D164-MAX($D$3:$D$165))/(MIN($D$3:$D$165)-MAX($D$3:$D$165)) + 0.75</f>
        <v>0.82320494647832276</v>
      </c>
      <c r="AT164" s="17">
        <f>AZ164^N164</f>
        <v>0.88055354211910286</v>
      </c>
      <c r="AU164" s="17">
        <f>(AT164+AV164)/2</f>
        <v>0.85271274791902574</v>
      </c>
      <c r="AV164" s="17">
        <f>BD164^N164</f>
        <v>0.8248719537189485</v>
      </c>
      <c r="AW164" s="17">
        <f>PERCENTILE($K$2:$K$165, 0.05)</f>
        <v>0.10209699944022725</v>
      </c>
      <c r="AX164" s="17">
        <f>PERCENTILE($K$2:$K$165, 0.95)</f>
        <v>0.97531004798855347</v>
      </c>
      <c r="AY164" s="17">
        <f>MIN(MAX(K164,AW164), AX164)</f>
        <v>0.42459230862229502</v>
      </c>
      <c r="AZ164" s="17">
        <f>AY164-$AY$166+1</f>
        <v>1.3224953091820677</v>
      </c>
      <c r="BA164" s="17">
        <f>PERCENTILE($L$2:$L$165, 0.02)</f>
        <v>-1.0926211824473815</v>
      </c>
      <c r="BB164" s="17">
        <f>PERCENTILE($L$2:$L$165, 0.98)</f>
        <v>1.870769289934499</v>
      </c>
      <c r="BC164" s="17">
        <f>MIN(MAX(L164,BA164), BB164)</f>
        <v>-0.565994223181156</v>
      </c>
      <c r="BD164" s="17">
        <f>BC164-$BC$166 + 1</f>
        <v>1.5266269592662254</v>
      </c>
      <c r="BE164" s="1">
        <v>1</v>
      </c>
      <c r="BF164" s="15">
        <v>1</v>
      </c>
      <c r="BG164" s="15">
        <v>1</v>
      </c>
      <c r="BH164" s="16">
        <v>1</v>
      </c>
      <c r="BI164" s="12">
        <f>(AZ164^4)*AV164*BE164</f>
        <v>2.5232663653564513</v>
      </c>
      <c r="BJ164" s="12">
        <f>(BD164^4) *AT164*BF164</f>
        <v>4.7828579029871872</v>
      </c>
      <c r="BK164" s="12">
        <f>(BD164^4)*AU164*BG164*BH164</f>
        <v>4.6316364766956921</v>
      </c>
      <c r="BL164" s="12">
        <f>MIN(BI164, 0.05*BI$166)</f>
        <v>2.5232663653564513</v>
      </c>
      <c r="BM164" s="12">
        <f>MIN(BJ164, 0.05*BJ$166)</f>
        <v>4.7828579029871872</v>
      </c>
      <c r="BN164" s="12">
        <f>MIN(BK164, 0.05*BK$166)</f>
        <v>4.6316364766956921</v>
      </c>
      <c r="BO164" s="9">
        <f>BL164/$BL$166</f>
        <v>6.1732169151295655E-3</v>
      </c>
      <c r="BP164" s="9">
        <f>BM164/$BM$166</f>
        <v>9.6619937764770331E-4</v>
      </c>
      <c r="BQ164" s="45">
        <f>BN164/$BN$166</f>
        <v>6.8512686975985874E-4</v>
      </c>
      <c r="BR164" s="85">
        <f>N164</f>
        <v>-0.45508153404420748</v>
      </c>
      <c r="BS164" s="55">
        <v>795</v>
      </c>
      <c r="BT164" s="10">
        <f>$D$172*BO164</f>
        <v>565.59435624454068</v>
      </c>
      <c r="BU164" s="14">
        <f>BT164-BS164</f>
        <v>-229.40564375545932</v>
      </c>
      <c r="BV164" s="1">
        <f>IF(BU164&gt;1, 1, 0)</f>
        <v>0</v>
      </c>
      <c r="BW164" s="71">
        <f>IF(N164&lt;=0,P164, IF(N164&lt;=1,Q164, IF(N164&lt;=2,R164, IF(N164&lt;=3,S164, IF(N164&lt;=4,T164, IF(N164&lt;=5, U164, V164))))))</f>
        <v>77.09</v>
      </c>
      <c r="BX164" s="41">
        <f>IF(N164&lt;=0,AD164, IF(N164&lt;=1,AE164, IF(N164&lt;=2,AF164, IF(N164&lt;=3,AG164, IF(N164&lt;=4,AH164, IF(N164&lt;=5, AI164, AJ164))))))</f>
        <v>77.34</v>
      </c>
      <c r="BY164" s="70">
        <f>IF(N164&gt;=0,W164, IF(N164&gt;=-1,X164, IF(N164&gt;=-2,Y164, IF(N164&gt;=-3,Z164, IF(N164&gt;=-4,AA164, IF(N164&gt;=-5, AB164, AC164))))))</f>
        <v>81.239999999999995</v>
      </c>
      <c r="BZ164" s="69">
        <f>IF(N164&gt;=0,AK164, IF(N164&gt;=-1,AL164, IF(N164&gt;=-2,AM164, IF(N164&gt;=-3,AN164, IF(N164&gt;=-4,AO164, IF(N164&gt;=-5, AP164, AQ164))))))</f>
        <v>81.010000000000005</v>
      </c>
      <c r="CA164" s="54">
        <f>IF(C164&gt;0, IF(BU164 &gt;0, BW164, BY164), IF(BU164&gt;0, BX164, BZ164))</f>
        <v>81.239999999999995</v>
      </c>
      <c r="CB164" s="1">
        <f>BU164/CA164</f>
        <v>-2.8238016218052602</v>
      </c>
      <c r="CC164" s="42">
        <f>BS164/BT164</f>
        <v>1.4056010128507601</v>
      </c>
      <c r="CD164" s="55">
        <v>0</v>
      </c>
      <c r="CE164" s="55">
        <v>1988</v>
      </c>
      <c r="CF164" s="55">
        <v>0</v>
      </c>
      <c r="CG164" s="6">
        <f>SUM(CD164:CF164)</f>
        <v>1988</v>
      </c>
      <c r="CH164" s="10">
        <f>BP164*$D$171</f>
        <v>122.7165810160937</v>
      </c>
      <c r="CI164" s="1">
        <f>CH164-CG164</f>
        <v>-1865.2834189839064</v>
      </c>
      <c r="CJ164" s="82">
        <f>IF(CI164&gt;1, 1, 0)</f>
        <v>0</v>
      </c>
      <c r="CK164" s="71">
        <f>IF(N164&lt;=0,Q164, IF(N164&lt;=1,R164, IF(N164&lt;=2,S164, IF(N164&lt;=3,T164, IF(N164&lt;=4,U164,V164)))))</f>
        <v>77.459999999999994</v>
      </c>
      <c r="CL164" s="41">
        <f>IF(N164&lt;=0,AE164, IF(N164&lt;=1,AF164, IF(N164&lt;=2,AG164, IF(N164&lt;=3,AH164, IF(N164&lt;=4,AI164,AJ164)))))</f>
        <v>77.64</v>
      </c>
      <c r="CM164" s="70">
        <f>IF(N164&gt;=0,X164, IF(N164&gt;=-1,Y164, IF(N164&gt;=-2,Z164, IF(N164&gt;=-3,AA164, IF(N164&gt;=-4,AB164, AC164)))))</f>
        <v>80.69</v>
      </c>
      <c r="CN164" s="69">
        <f>IF(N164&gt;=0,AL164, IF(N164&gt;=-1,AM164, IF(N164&gt;=-2,AN164, IF(N164&gt;=-3,AO164, IF(N164&gt;=-4,AP164, AQ164)))))</f>
        <v>80.650000000000006</v>
      </c>
      <c r="CO164" s="54">
        <f>IF(C164&gt;0, IF(CI164 &gt;0, CK164, CM164), IF(CI164&gt;0, CL164, CN164))</f>
        <v>80.69</v>
      </c>
      <c r="CP164" s="1">
        <f>CI164/CO164</f>
        <v>-23.116661531588875</v>
      </c>
      <c r="CQ164" s="42">
        <f>CG164/CH164</f>
        <v>16.199929818280083</v>
      </c>
      <c r="CR164" s="11">
        <f>BS164+CG164+CT164</f>
        <v>2863</v>
      </c>
      <c r="CS164" s="47">
        <f>BT164+CH164+CU164</f>
        <v>692.79197118519392</v>
      </c>
      <c r="CT164" s="55">
        <v>80</v>
      </c>
      <c r="CU164" s="10">
        <f>BQ164*$D$174</f>
        <v>4.4810339245596493</v>
      </c>
      <c r="CV164" s="30">
        <f>CU164-CT164</f>
        <v>-75.518966075440346</v>
      </c>
      <c r="CW164" s="82">
        <f>IF(CV164&gt;0, 1, 0)</f>
        <v>0</v>
      </c>
      <c r="CX164" s="71">
        <f>IF(N164&lt;=0,R164, IF(N164&lt;=1,S164, IF(N164&lt;=2,T164, IF(N164&lt;=3,U164, V164))))</f>
        <v>77.650000000000006</v>
      </c>
      <c r="CY164" s="41">
        <f>IF(N164&lt;=0,AF164, IF(N164&lt;=1,AG164, IF(N164&lt;=2,AH164, IF(N164&lt;=3,AI164, AJ164))))</f>
        <v>78.099999999999994</v>
      </c>
      <c r="CZ164" s="70">
        <f>IF(N164&gt;=0,Y164, IF(N164&gt;=-1,Z164, IF(N164&gt;=-2,AA164, IF(N164&gt;=-3,AB164,  AC164))))</f>
        <v>80.39</v>
      </c>
      <c r="DA164" s="69">
        <f>IF(N164&gt;=0,AM164, IF(N164&gt;=-1,AN164, IF(N164&gt;=-2,AO164, IF(N164&gt;=-3,AP164, AQ164))))</f>
        <v>80.260000000000005</v>
      </c>
      <c r="DB164" s="54">
        <f>IF(C164&gt;0, IF(CV164 &gt;0, CX164, CZ164), IF(CV164&gt;0, CY164, DA164))</f>
        <v>80.39</v>
      </c>
      <c r="DC164" s="43">
        <f>CV164/DB164</f>
        <v>-0.93940746455330693</v>
      </c>
      <c r="DD164" s="44">
        <v>0</v>
      </c>
      <c r="DE164" s="10">
        <f>BQ164*$DD$169</f>
        <v>2.6948259598713267</v>
      </c>
      <c r="DF164" s="30">
        <f>DE164-DD164</f>
        <v>2.6948259598713267</v>
      </c>
      <c r="DG164" s="34">
        <f>DF164*(DF164&lt;&gt;0)</f>
        <v>2.6948259598713267</v>
      </c>
      <c r="DH164" s="21">
        <f>DG164/$DG$166</f>
        <v>6.8512686975985831E-4</v>
      </c>
      <c r="DI164" s="79">
        <f>DH164 * $DF$166</f>
        <v>2.6948259598713267</v>
      </c>
      <c r="DJ164" s="81">
        <f>DB164</f>
        <v>80.39</v>
      </c>
      <c r="DK164" s="43">
        <f>DI164/DJ164</f>
        <v>3.3521905210490442E-2</v>
      </c>
      <c r="DL164" s="16">
        <f>O164</f>
        <v>0</v>
      </c>
      <c r="DM164" s="53">
        <f>CR164+CT164</f>
        <v>2943</v>
      </c>
      <c r="DN164">
        <f>E164/$E$166</f>
        <v>2.7134425640282043E-3</v>
      </c>
      <c r="DO164">
        <f>MAX(0,K164)</f>
        <v>0.42459230862229502</v>
      </c>
      <c r="DP164">
        <f>DO164/$DO$166</f>
        <v>4.5572678527355656E-3</v>
      </c>
      <c r="DQ164">
        <f>DN164*DP164*BF164</f>
        <v>1.2365884567290102E-5</v>
      </c>
      <c r="DR164">
        <f>DQ164/$DQ$166</f>
        <v>3.3373305150034222E-3</v>
      </c>
      <c r="DS164" s="1">
        <f>$DS$168*DR164</f>
        <v>271.57274731094088</v>
      </c>
      <c r="DT164" s="55">
        <v>318</v>
      </c>
      <c r="DU164" s="1">
        <f>DS164-DT164</f>
        <v>-46.427252689059117</v>
      </c>
      <c r="DV164">
        <f>DT164/DS164</f>
        <v>1.1709569651180853</v>
      </c>
      <c r="DW164" s="86">
        <f>AR164</f>
        <v>79.540000000000006</v>
      </c>
    </row>
    <row r="165" spans="1:127" x14ac:dyDescent="0.2">
      <c r="A165" s="25" t="s">
        <v>171</v>
      </c>
      <c r="B165">
        <v>0</v>
      </c>
      <c r="C165">
        <v>0</v>
      </c>
      <c r="D165">
        <v>9.8282061526168599E-2</v>
      </c>
      <c r="E165">
        <v>0.90171793847383097</v>
      </c>
      <c r="F165">
        <v>0.28645212554628502</v>
      </c>
      <c r="G165">
        <v>0.579189302131216</v>
      </c>
      <c r="H165">
        <v>0.53740075219389805</v>
      </c>
      <c r="I165">
        <v>0.55790390447457405</v>
      </c>
      <c r="J165">
        <v>0.53056476486617599</v>
      </c>
      <c r="K165">
        <v>0.88437640279642105</v>
      </c>
      <c r="L165">
        <v>0.403231379594995</v>
      </c>
      <c r="M165">
        <f>HARMEAN(D165,F165, I165)</f>
        <v>0.19407169368744245</v>
      </c>
      <c r="N165">
        <f>MAX(MIN(0.6*TAN(3*(1-M165) - 1.5), 5), -5)</f>
        <v>0.78434750947792142</v>
      </c>
      <c r="O165" s="73">
        <v>0</v>
      </c>
      <c r="P165">
        <v>13.26</v>
      </c>
      <c r="Q165">
        <v>13.34</v>
      </c>
      <c r="R165">
        <v>13.41</v>
      </c>
      <c r="S165">
        <v>13.47</v>
      </c>
      <c r="T165">
        <v>13.5</v>
      </c>
      <c r="U165">
        <v>13.58</v>
      </c>
      <c r="V165">
        <v>13.62</v>
      </c>
      <c r="W165">
        <v>13.99</v>
      </c>
      <c r="X165">
        <v>13.94</v>
      </c>
      <c r="Y165">
        <v>13.92</v>
      </c>
      <c r="Z165">
        <v>13.86</v>
      </c>
      <c r="AA165">
        <v>13.8</v>
      </c>
      <c r="AB165">
        <v>13.72</v>
      </c>
      <c r="AC165">
        <v>13.6</v>
      </c>
      <c r="AD165">
        <v>13.42</v>
      </c>
      <c r="AE165">
        <v>13.48</v>
      </c>
      <c r="AF165">
        <v>13.53</v>
      </c>
      <c r="AG165">
        <v>13.56</v>
      </c>
      <c r="AH165">
        <v>13.61</v>
      </c>
      <c r="AI165">
        <v>13.64</v>
      </c>
      <c r="AJ165">
        <v>13.71</v>
      </c>
      <c r="AK165">
        <v>14.16</v>
      </c>
      <c r="AL165">
        <v>14.12</v>
      </c>
      <c r="AM165">
        <v>14.09</v>
      </c>
      <c r="AN165">
        <v>14.06</v>
      </c>
      <c r="AO165">
        <v>13.92</v>
      </c>
      <c r="AP165">
        <v>13.79</v>
      </c>
      <c r="AQ165">
        <v>13.75</v>
      </c>
      <c r="AR165">
        <v>13.64</v>
      </c>
      <c r="AS165" s="77">
        <f>0.5 * (D165-MAX($D$3:$D$165))/(MIN($D$3:$D$165)-MAX($D$3:$D$165)) + 0.75</f>
        <v>1.2021042084168336</v>
      </c>
      <c r="AT165" s="17">
        <f>AZ165^N165</f>
        <v>1.5734474193578554</v>
      </c>
      <c r="AU165" s="17">
        <f>(AT165+AV165)/2</f>
        <v>1.811260787679005</v>
      </c>
      <c r="AV165" s="17">
        <f>BD165^N165</f>
        <v>2.0490741560001546</v>
      </c>
      <c r="AW165" s="17">
        <f>PERCENTILE($K$2:$K$165, 0.05)</f>
        <v>0.10209699944022725</v>
      </c>
      <c r="AX165" s="17">
        <f>PERCENTILE($K$2:$K$165, 0.95)</f>
        <v>0.97531004798855347</v>
      </c>
      <c r="AY165" s="17">
        <f>MIN(MAX(K165,AW165), AX165)</f>
        <v>0.88437640279642105</v>
      </c>
      <c r="AZ165" s="17">
        <f>AY165-$AY$166+1</f>
        <v>1.7822794033561937</v>
      </c>
      <c r="BA165" s="17">
        <f>PERCENTILE($L$2:$L$165, 0.02)</f>
        <v>-1.0926211824473815</v>
      </c>
      <c r="BB165" s="17">
        <f>PERCENTILE($L$2:$L$165, 0.98)</f>
        <v>1.870769289934499</v>
      </c>
      <c r="BC165" s="17">
        <f>MIN(MAX(L165,BA165), BB165)</f>
        <v>0.403231379594995</v>
      </c>
      <c r="BD165" s="17">
        <f>BC165-$BC$166 + 1</f>
        <v>2.4958525620423764</v>
      </c>
      <c r="BE165" s="1">
        <v>0</v>
      </c>
      <c r="BF165" s="56">
        <v>0.03</v>
      </c>
      <c r="BG165" s="57">
        <v>0.04</v>
      </c>
      <c r="BH165" s="16">
        <v>1</v>
      </c>
      <c r="BI165" s="12">
        <f>(AZ165^4)*AV165*BE165</f>
        <v>0</v>
      </c>
      <c r="BJ165" s="12">
        <f>(BD165^4) *AT165*BF165</f>
        <v>1.8316782801450802</v>
      </c>
      <c r="BK165" s="12">
        <f>(BD165^4)*AU165*BG165*BH165</f>
        <v>2.8113614336296702</v>
      </c>
      <c r="BL165" s="12">
        <f>MIN(BI165, 0.05*BI$166)</f>
        <v>0</v>
      </c>
      <c r="BM165" s="12">
        <f>MIN(BJ165, 0.05*BJ$166)</f>
        <v>1.8316782801450802</v>
      </c>
      <c r="BN165" s="12">
        <f>MIN(BK165, 0.05*BK$166)</f>
        <v>2.8113614336296702</v>
      </c>
      <c r="BO165" s="9">
        <f>BL165/$BL$166</f>
        <v>0</v>
      </c>
      <c r="BP165" s="9">
        <f>BM165/$BM$166</f>
        <v>3.7002278767714688E-4</v>
      </c>
      <c r="BQ165" s="45">
        <f>BN165/$BN$166</f>
        <v>4.1586581081605814E-4</v>
      </c>
      <c r="BR165" s="85">
        <f>N165</f>
        <v>0.78434750947792142</v>
      </c>
      <c r="BS165" s="55">
        <v>0</v>
      </c>
      <c r="BT165" s="10">
        <f>$D$172*BO165</f>
        <v>0</v>
      </c>
      <c r="BU165" s="14">
        <f>BT165-BS165</f>
        <v>0</v>
      </c>
      <c r="BV165" s="1">
        <f>IF(BU165&gt;1, 1, 0)</f>
        <v>0</v>
      </c>
      <c r="BW165" s="71">
        <f>IF(N165&lt;=0,P165, IF(N165&lt;=1,Q165, IF(N165&lt;=2,R165, IF(N165&lt;=3,S165, IF(N165&lt;=4,T165, IF(N165&lt;=5, U165, V165))))))</f>
        <v>13.34</v>
      </c>
      <c r="BX165" s="41">
        <f>IF(N165&lt;=0,AD165, IF(N165&lt;=1,AE165, IF(N165&lt;=2,AF165, IF(N165&lt;=3,AG165, IF(N165&lt;=4,AH165, IF(N165&lt;=5, AI165, AJ165))))))</f>
        <v>13.48</v>
      </c>
      <c r="BY165" s="70">
        <f>IF(N165&gt;=0,W165, IF(N165&gt;=-1,X165, IF(N165&gt;=-2,Y165, IF(N165&gt;=-3,Z165, IF(N165&gt;=-4,AA165, IF(N165&gt;=-5, AB165, AC165))))))</f>
        <v>13.99</v>
      </c>
      <c r="BZ165" s="69">
        <f>IF(N165&gt;=0,AK165, IF(N165&gt;=-1,AL165, IF(N165&gt;=-2,AM165, IF(N165&gt;=-3,AN165, IF(N165&gt;=-4,AO165, IF(N165&gt;=-5, AP165, AQ165))))))</f>
        <v>14.16</v>
      </c>
      <c r="CA165" s="54">
        <f>IF(C165&gt;0, IF(BU165 &gt;0, BW165, BY165), IF(BU165&gt;0, BX165, BZ165))</f>
        <v>14.16</v>
      </c>
      <c r="CB165" s="1">
        <f>BU165/CA165</f>
        <v>0</v>
      </c>
      <c r="CC165" s="42" t="e">
        <f>BS165/BT165</f>
        <v>#DIV/0!</v>
      </c>
      <c r="CD165" s="55">
        <v>0</v>
      </c>
      <c r="CE165" s="55">
        <v>1337</v>
      </c>
      <c r="CF165" s="55">
        <v>0</v>
      </c>
      <c r="CG165" s="6">
        <f>SUM(CD165:CF165)</f>
        <v>1337</v>
      </c>
      <c r="CH165" s="10">
        <f>BP165*$D$171</f>
        <v>46.996440333394752</v>
      </c>
      <c r="CI165" s="1">
        <f>CH165-CG165</f>
        <v>-1290.0035596666053</v>
      </c>
      <c r="CJ165" s="82">
        <f>IF(CI165&gt;1, 1, 0)</f>
        <v>0</v>
      </c>
      <c r="CK165" s="71">
        <f>IF(N165&lt;=0,Q165, IF(N165&lt;=1,R165, IF(N165&lt;=2,S165, IF(N165&lt;=3,T165, IF(N165&lt;=4,U165,V165)))))</f>
        <v>13.41</v>
      </c>
      <c r="CL165" s="41">
        <f>IF(N165&lt;=0,AE165, IF(N165&lt;=1,AF165, IF(N165&lt;=2,AG165, IF(N165&lt;=3,AH165, IF(N165&lt;=4,AI165,AJ165)))))</f>
        <v>13.53</v>
      </c>
      <c r="CM165" s="70">
        <f>IF(N165&gt;=0,X165, IF(N165&gt;=-1,Y165, IF(N165&gt;=-2,Z165, IF(N165&gt;=-3,AA165, IF(N165&gt;=-4,AB165, AC165)))))</f>
        <v>13.94</v>
      </c>
      <c r="CN165" s="69">
        <f>IF(N165&gt;=0,AL165, IF(N165&gt;=-1,AM165, IF(N165&gt;=-2,AN165, IF(N165&gt;=-3,AO165, IF(N165&gt;=-4,AP165, AQ165)))))</f>
        <v>14.12</v>
      </c>
      <c r="CO165" s="54">
        <f>IF(C165&gt;0, IF(CI165 &gt;0, CK165, CM165), IF(CI165&gt;0, CL165, CN165))</f>
        <v>14.12</v>
      </c>
      <c r="CP165" s="1">
        <f>CI165/CO165</f>
        <v>-91.360025472139185</v>
      </c>
      <c r="CQ165" s="42">
        <f>CG165/CH165</f>
        <v>28.448963166471014</v>
      </c>
      <c r="CR165" s="11">
        <f>BS165+CG165+CT165</f>
        <v>1460</v>
      </c>
      <c r="CS165" s="47">
        <f>BT165+CH165+CU165</f>
        <v>49.716387380551772</v>
      </c>
      <c r="CT165" s="55">
        <v>123</v>
      </c>
      <c r="CU165" s="10">
        <f>BQ165*$D$174</f>
        <v>2.7199470471570222</v>
      </c>
      <c r="CV165" s="30">
        <f>CU165-CT165</f>
        <v>-120.28005295284298</v>
      </c>
      <c r="CW165" s="82">
        <f>IF(CV165&gt;0, 1, 0)</f>
        <v>0</v>
      </c>
      <c r="CX165" s="71">
        <f>IF(N165&lt;=0,R165, IF(N165&lt;=1,S165, IF(N165&lt;=2,T165, IF(N165&lt;=3,U165, V165))))</f>
        <v>13.47</v>
      </c>
      <c r="CY165" s="41">
        <f>IF(N165&lt;=0,AF165, IF(N165&lt;=1,AG165, IF(N165&lt;=2,AH165, IF(N165&lt;=3,AI165, AJ165))))</f>
        <v>13.56</v>
      </c>
      <c r="CZ165" s="70">
        <f>IF(N165&gt;=0,Y165, IF(N165&gt;=-1,Z165, IF(N165&gt;=-2,AA165, IF(N165&gt;=-3,AB165,  AC165))))</f>
        <v>13.92</v>
      </c>
      <c r="DA165" s="69">
        <f>IF(N165&gt;=0,AM165, IF(N165&gt;=-1,AN165, IF(N165&gt;=-2,AO165, IF(N165&gt;=-3,AP165, AQ165))))</f>
        <v>14.09</v>
      </c>
      <c r="DB165" s="54">
        <f>IF(C165&gt;0, IF(CV165 &gt;0, CX165, CZ165), IF(CV165&gt;0, CY165, DA165))</f>
        <v>14.09</v>
      </c>
      <c r="DC165" s="43">
        <f>CV165/DB165</f>
        <v>-8.5365545033955268</v>
      </c>
      <c r="DD165" s="44">
        <v>0</v>
      </c>
      <c r="DE165" s="10">
        <f>BQ165*$DD$169</f>
        <v>1.6357349744622611</v>
      </c>
      <c r="DF165" s="30">
        <f>DE165-DD165</f>
        <v>1.6357349744622611</v>
      </c>
      <c r="DG165" s="34">
        <f>DF165*(DF165&lt;&gt;0)</f>
        <v>1.6357349744622611</v>
      </c>
      <c r="DH165" s="21">
        <f>DG165/$DG$166</f>
        <v>4.1586581081605787E-4</v>
      </c>
      <c r="DI165" s="79">
        <f>DH165 * $DF$166</f>
        <v>1.6357349744622611</v>
      </c>
      <c r="DJ165" s="81">
        <f>DB165</f>
        <v>14.09</v>
      </c>
      <c r="DK165" s="43">
        <f>DI165/DJ165</f>
        <v>0.11609190734295678</v>
      </c>
      <c r="DL165" s="16">
        <f>O165</f>
        <v>0</v>
      </c>
      <c r="DM165" s="53">
        <f>CR165+CT165</f>
        <v>1583</v>
      </c>
      <c r="DN165">
        <f>E165/$E$166</f>
        <v>1.6719525539184849E-2</v>
      </c>
      <c r="DO165">
        <f>MAX(0,K165)</f>
        <v>0.88437640279642105</v>
      </c>
      <c r="DP165">
        <f>DO165/$DO$166</f>
        <v>9.4922589701626515E-3</v>
      </c>
      <c r="DQ165">
        <f>DN165*DP165*BF165</f>
        <v>4.7611819882857268E-6</v>
      </c>
      <c r="DR165">
        <f>DQ165/$DQ$166</f>
        <v>1.2849576470268416E-3</v>
      </c>
      <c r="DS165" s="1">
        <f>$DS$168*DR165</f>
        <v>104.56245697346635</v>
      </c>
      <c r="DT165" s="55">
        <v>191</v>
      </c>
      <c r="DU165" s="1">
        <f>DS165-DT165</f>
        <v>-86.437543026533646</v>
      </c>
      <c r="DV165">
        <f>DT165/DS165</f>
        <v>1.8266594486056111</v>
      </c>
      <c r="DW165" s="86">
        <f>AR165</f>
        <v>13.64</v>
      </c>
    </row>
    <row r="166" spans="1:127" ht="17" thickBot="1" x14ac:dyDescent="0.25">
      <c r="A166" s="3" t="s">
        <v>11</v>
      </c>
      <c r="B166" s="3">
        <f>AVERAGE(B2:B165)</f>
        <v>0.78048780487804881</v>
      </c>
      <c r="C166" s="3">
        <f>AVERAGE(C2:C165)</f>
        <v>0.75609756097560976</v>
      </c>
      <c r="D166" s="5">
        <f>SUM(D2:D165)</f>
        <v>110.06797086672617</v>
      </c>
      <c r="E166" s="5">
        <f>SUM(E2:E165)</f>
        <v>53.932029133273701</v>
      </c>
      <c r="F166" s="3"/>
      <c r="G166" s="3"/>
      <c r="H166" s="3"/>
      <c r="I166" s="3"/>
      <c r="J166" s="3"/>
      <c r="K166" s="3">
        <f>MIN(K2:K165)</f>
        <v>-0.94817055216439206</v>
      </c>
      <c r="L166" s="3"/>
      <c r="M166" s="3"/>
      <c r="N166" s="3"/>
      <c r="O166" s="74"/>
      <c r="P166" s="3"/>
      <c r="Q166" s="3"/>
      <c r="R166" s="3"/>
      <c r="S166" s="3"/>
      <c r="T166" s="3"/>
      <c r="U166" s="3"/>
      <c r="V166" s="3"/>
      <c r="W166" s="64"/>
      <c r="X166" s="3"/>
      <c r="Y166" s="3"/>
      <c r="Z166" s="3"/>
      <c r="AA166" s="3"/>
      <c r="AB166" s="3"/>
      <c r="AC166" s="3"/>
      <c r="AD166" s="68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78">
        <f>SUM(AS2:AS165)</f>
        <v>150.01961301013705</v>
      </c>
      <c r="AT166" s="3"/>
      <c r="AU166" s="3"/>
      <c r="AV166" s="3"/>
      <c r="AW166" s="3"/>
      <c r="AX166" s="3"/>
      <c r="AY166" s="18">
        <f>MIN(AY2:AY165)</f>
        <v>0.10209699944022725</v>
      </c>
      <c r="AZ166" s="3"/>
      <c r="BA166" s="3"/>
      <c r="BB166" s="3"/>
      <c r="BC166" s="18">
        <f>MIN(BC2:BC165)</f>
        <v>-1.0926211824473815</v>
      </c>
      <c r="BD166" s="3"/>
      <c r="BE166" s="3"/>
      <c r="BF166" s="3"/>
      <c r="BG166" s="3"/>
      <c r="BH166" s="3"/>
      <c r="BI166" s="13">
        <f>SUM(BI2:BI165)</f>
        <v>1745.1381851424733</v>
      </c>
      <c r="BJ166" s="13">
        <f>SUM(BJ2:BJ165)</f>
        <v>5389.0858621957777</v>
      </c>
      <c r="BK166" s="13">
        <f>SUM(BK2:BK165)</f>
        <v>17836.14923486613</v>
      </c>
      <c r="BL166" s="13">
        <f>SUM(BL2:BL165)</f>
        <v>408.74416046718363</v>
      </c>
      <c r="BM166" s="13">
        <f>SUM(BM2:BM165)</f>
        <v>4950.1769651637242</v>
      </c>
      <c r="BN166" s="13">
        <f>SUM(BN2:BN165)</f>
        <v>6760.2610277409058</v>
      </c>
      <c r="BO166" s="3">
        <f>SUM(BO2:BO165)</f>
        <v>0.99999999999999967</v>
      </c>
      <c r="BP166" s="3">
        <f>SUM(BP2:BP165)</f>
        <v>0.99999999999999989</v>
      </c>
      <c r="BQ166" s="3">
        <f>SUM(BQ2:BQ165)</f>
        <v>1.0000000000000009</v>
      </c>
      <c r="BT166" s="1">
        <f>SUM(BT2:BT165)</f>
        <v>91620.684000000008</v>
      </c>
      <c r="BU166" s="35">
        <f>SUM(BU2:BU165)</f>
        <v>-29067.316000000024</v>
      </c>
      <c r="BV166" s="16"/>
      <c r="BW166" s="1"/>
      <c r="BX166" s="1"/>
      <c r="BY166" s="1"/>
      <c r="BZ166" s="1"/>
      <c r="CA166" s="1"/>
      <c r="CB166" s="1"/>
      <c r="CC166" s="1"/>
      <c r="CG166" s="1">
        <f>SUM(CG2:CG165)</f>
        <v>143701</v>
      </c>
      <c r="CH166" s="1">
        <f>SUM(CH2:CH165)</f>
        <v>127009.58399999996</v>
      </c>
      <c r="CI166" s="35">
        <f>SUM(CI2:CI165)</f>
        <v>-16691.416000000048</v>
      </c>
      <c r="CJ166" s="82"/>
      <c r="CK166" s="1"/>
      <c r="CL166" s="1"/>
      <c r="CM166" s="1"/>
      <c r="CN166" s="1"/>
      <c r="CO166" s="1"/>
      <c r="CP166" s="1"/>
      <c r="CQ166" s="1"/>
      <c r="CR166" s="5">
        <f>SUM(CR2:CR165)</f>
        <v>272153</v>
      </c>
      <c r="CS166" s="5">
        <f>SUM(CS2:CS165)</f>
        <v>225170.71199999982</v>
      </c>
      <c r="CU166" s="1">
        <f>SUM(CU2:CU165)</f>
        <v>6540.4440000000031</v>
      </c>
      <c r="CV166" s="35">
        <f>SUM(CV2:CV165)</f>
        <v>-1223.5559999999964</v>
      </c>
      <c r="CW166" s="16"/>
      <c r="CX166" s="1"/>
      <c r="CY166" s="1"/>
      <c r="CZ166" s="1"/>
      <c r="DA166" s="1"/>
      <c r="DB166" s="1"/>
      <c r="DC166" s="1"/>
      <c r="DD166" s="1">
        <f t="shared" ref="DD166:DI166" si="0">SUM(DD2:DD165)</f>
        <v>0</v>
      </c>
      <c r="DE166" s="1">
        <f t="shared" si="0"/>
        <v>3933.3240000000028</v>
      </c>
      <c r="DF166" s="35">
        <f t="shared" si="0"/>
        <v>3933.3240000000028</v>
      </c>
      <c r="DG166" s="1">
        <f t="shared" si="0"/>
        <v>3933.3240000000028</v>
      </c>
      <c r="DH166" s="1">
        <f t="shared" si="0"/>
        <v>1.0000000000000004</v>
      </c>
      <c r="DI166" s="80">
        <f t="shared" si="0"/>
        <v>3933.3240000000028</v>
      </c>
      <c r="DJ166" s="1"/>
      <c r="DK166" s="1"/>
      <c r="DN166">
        <f>SUM(DN2:DN165)</f>
        <v>1.0000000000000002</v>
      </c>
      <c r="DO166">
        <f>SUM(DO2:DO165)</f>
        <v>93.168170566807348</v>
      </c>
      <c r="DP166">
        <f>SUM(DP2:DP165)</f>
        <v>1</v>
      </c>
      <c r="DQ166">
        <f>SUM(DQ2:DQ165)</f>
        <v>3.7053221164932842E-3</v>
      </c>
      <c r="DR166">
        <f>SUM(DR2:DR165)</f>
        <v>1.0000000000000004</v>
      </c>
      <c r="DT166" s="55">
        <v>554</v>
      </c>
      <c r="DU166" t="s">
        <v>331</v>
      </c>
    </row>
    <row r="167" spans="1:127" x14ac:dyDescent="0.2">
      <c r="A167" s="7" t="s">
        <v>18</v>
      </c>
      <c r="D167" s="1"/>
      <c r="E167" s="1">
        <f>MEDIAN(E2:E165)</f>
        <v>0.24310827007590802</v>
      </c>
      <c r="H167" s="15"/>
      <c r="K167">
        <f>PERCENTILE(K2:K165, 0.99)</f>
        <v>1.1876419466764447</v>
      </c>
      <c r="BE167" t="s">
        <v>99</v>
      </c>
      <c r="BF167" t="s">
        <v>98</v>
      </c>
      <c r="BG167" t="s">
        <v>101</v>
      </c>
      <c r="BS167" s="2" t="s">
        <v>66</v>
      </c>
      <c r="CV167" s="1">
        <f>CV166-506</f>
        <v>-1729.5559999999964</v>
      </c>
      <c r="DD167" s="44">
        <v>6427</v>
      </c>
      <c r="DN167" t="s">
        <v>241</v>
      </c>
      <c r="DS167" t="s">
        <v>242</v>
      </c>
    </row>
    <row r="168" spans="1:127" x14ac:dyDescent="0.2">
      <c r="A168" s="8" t="s">
        <v>17</v>
      </c>
      <c r="H168" s="15"/>
      <c r="O168" s="75" t="s">
        <v>54</v>
      </c>
      <c r="BE168" t="s">
        <v>100</v>
      </c>
      <c r="BG168" t="s">
        <v>102</v>
      </c>
      <c r="BJ168" s="12"/>
      <c r="BK168" s="12"/>
      <c r="BL168" s="12"/>
      <c r="BM168" s="12"/>
      <c r="BN168" s="12"/>
      <c r="BO168" s="12"/>
      <c r="BS168" s="2" t="s">
        <v>67</v>
      </c>
      <c r="BU168" s="1">
        <f>SUM(BU71:BU165)</f>
        <v>-11423.715048688407</v>
      </c>
      <c r="BV168" s="1"/>
      <c r="CC168" t="s">
        <v>226</v>
      </c>
      <c r="CD168" s="44">
        <v>0</v>
      </c>
      <c r="CE168" s="44">
        <v>5891</v>
      </c>
      <c r="CF168" s="44">
        <v>0</v>
      </c>
      <c r="CI168" s="1">
        <f>SUM(CI146:CI165)</f>
        <v>2074.4100094143605</v>
      </c>
      <c r="CJ168" s="1"/>
      <c r="CL168" s="1">
        <f>CI168+SUM(CI159:CI160)</f>
        <v>2400.2700788304041</v>
      </c>
      <c r="CV168" s="1">
        <f>SUM(CV129:CV165)</f>
        <v>-471.68014833885002</v>
      </c>
      <c r="CW168" s="1"/>
      <c r="DD168" s="48">
        <f>DD166+DD167</f>
        <v>6427</v>
      </c>
      <c r="DN168">
        <v>107624</v>
      </c>
      <c r="DS168">
        <f>$C$166*DN168</f>
        <v>81374.243902439019</v>
      </c>
    </row>
    <row r="169" spans="1:127" x14ac:dyDescent="0.2">
      <c r="A169" t="s">
        <v>23</v>
      </c>
      <c r="C169" s="2" t="s">
        <v>24</v>
      </c>
      <c r="G169" t="s">
        <v>34</v>
      </c>
      <c r="H169">
        <v>0.99</v>
      </c>
      <c r="J169">
        <v>0.01</v>
      </c>
      <c r="O169" s="76">
        <v>0.61199999999999999</v>
      </c>
      <c r="BG169" t="s">
        <v>103</v>
      </c>
      <c r="BS169" s="2" t="s">
        <v>68</v>
      </c>
      <c r="BU169" s="1"/>
      <c r="BV169" s="1"/>
      <c r="CC169" t="s">
        <v>227</v>
      </c>
      <c r="CF169">
        <f>SUM(CD168:CF168)</f>
        <v>5891</v>
      </c>
      <c r="CI169" s="1"/>
      <c r="DD169">
        <f>DD168*$O$169</f>
        <v>3933.3240000000001</v>
      </c>
    </row>
    <row r="170" spans="1:127" x14ac:dyDescent="0.2">
      <c r="A170" s="4" t="s">
        <v>7</v>
      </c>
      <c r="C170" t="s">
        <v>9</v>
      </c>
      <c r="D170" t="s">
        <v>12</v>
      </c>
      <c r="F170" t="s">
        <v>20</v>
      </c>
      <c r="G170" t="s">
        <v>36</v>
      </c>
      <c r="H170">
        <v>0.99</v>
      </c>
      <c r="I170" t="s">
        <v>37</v>
      </c>
      <c r="J170">
        <v>0.01</v>
      </c>
      <c r="BS170" s="2" t="s">
        <v>69</v>
      </c>
      <c r="BU170" s="1"/>
      <c r="BV170" s="1"/>
      <c r="DD170" t="s">
        <v>197</v>
      </c>
    </row>
    <row r="171" spans="1:127" x14ac:dyDescent="0.2">
      <c r="A171" s="4" t="s">
        <v>1</v>
      </c>
      <c r="C171">
        <v>207532</v>
      </c>
      <c r="D171" s="1">
        <f>C171*$O$169</f>
        <v>127009.584</v>
      </c>
      <c r="F171">
        <f>D171/C171</f>
        <v>0.61199999999999999</v>
      </c>
      <c r="G171" t="s">
        <v>38</v>
      </c>
      <c r="H171">
        <v>0.99</v>
      </c>
      <c r="I171" t="s">
        <v>39</v>
      </c>
      <c r="J171">
        <v>0.01</v>
      </c>
      <c r="BS171" s="2" t="s">
        <v>70</v>
      </c>
    </row>
    <row r="172" spans="1:127" x14ac:dyDescent="0.2">
      <c r="A172" s="4" t="s">
        <v>8</v>
      </c>
      <c r="C172">
        <v>149707</v>
      </c>
      <c r="D172" s="1">
        <f>C172*$O$169</f>
        <v>91620.683999999994</v>
      </c>
      <c r="F172">
        <f>D172/C172</f>
        <v>0.61199999999999999</v>
      </c>
      <c r="G172" t="s">
        <v>40</v>
      </c>
      <c r="H172">
        <v>0.98</v>
      </c>
      <c r="I172" t="s">
        <v>35</v>
      </c>
      <c r="J172">
        <v>0.02</v>
      </c>
      <c r="BE172" s="1"/>
      <c r="CG172" s="28"/>
    </row>
    <row r="173" spans="1:127" x14ac:dyDescent="0.2">
      <c r="A173" s="4" t="s">
        <v>49</v>
      </c>
      <c r="C173">
        <v>22718</v>
      </c>
      <c r="D173" s="1">
        <f>C173*$O$169</f>
        <v>13903.415999999999</v>
      </c>
      <c r="F173">
        <f>D173/C173</f>
        <v>0.61199999999999999</v>
      </c>
      <c r="G173" t="s">
        <v>41</v>
      </c>
      <c r="H173">
        <v>0.99</v>
      </c>
      <c r="I173" t="s">
        <v>35</v>
      </c>
      <c r="J173">
        <v>0.01</v>
      </c>
      <c r="BE173" s="1"/>
    </row>
    <row r="174" spans="1:127" x14ac:dyDescent="0.2">
      <c r="A174" s="4" t="s">
        <v>58</v>
      </c>
      <c r="C174">
        <v>10687</v>
      </c>
      <c r="D174" s="1">
        <f>C174*$O$169</f>
        <v>6540.4439999999995</v>
      </c>
      <c r="F174">
        <f>D174/C174</f>
        <v>0.61199999999999999</v>
      </c>
      <c r="G174" t="s">
        <v>42</v>
      </c>
      <c r="H174">
        <v>0.99</v>
      </c>
      <c r="I174" t="s">
        <v>35</v>
      </c>
      <c r="J174">
        <v>0.01</v>
      </c>
      <c r="BE174" s="1"/>
      <c r="CH174" s="29"/>
    </row>
    <row r="175" spans="1:127" x14ac:dyDescent="0.2">
      <c r="A175" s="4" t="s">
        <v>9</v>
      </c>
      <c r="C175">
        <f>SUM(C171:C173)</f>
        <v>379957</v>
      </c>
      <c r="D175">
        <f>SUM(D171:D173)</f>
        <v>232533.68399999998</v>
      </c>
      <c r="F175">
        <f>D175/C175</f>
        <v>0.61199999999999999</v>
      </c>
      <c r="H175" s="15"/>
      <c r="BE175" s="1"/>
      <c r="CG175" s="29"/>
    </row>
    <row r="176" spans="1:127" x14ac:dyDescent="0.2">
      <c r="A176" s="4" t="s">
        <v>234</v>
      </c>
      <c r="C176">
        <f>0.05*165</f>
        <v>8.25</v>
      </c>
      <c r="H176" s="15"/>
      <c r="BE176" s="1"/>
      <c r="CG176" s="29"/>
    </row>
    <row r="177" spans="8:85" x14ac:dyDescent="0.2">
      <c r="H177" s="15"/>
      <c r="BE177" s="1"/>
      <c r="CG177" s="29"/>
    </row>
    <row r="178" spans="8:85" x14ac:dyDescent="0.2">
      <c r="BE178" s="1"/>
    </row>
    <row r="179" spans="8:85" x14ac:dyDescent="0.2">
      <c r="BE179" s="1"/>
    </row>
    <row r="180" spans="8:85" x14ac:dyDescent="0.2">
      <c r="BE180" s="1"/>
    </row>
    <row r="181" spans="8:85" x14ac:dyDescent="0.2">
      <c r="BE181" s="1"/>
    </row>
    <row r="182" spans="8:85" x14ac:dyDescent="0.2">
      <c r="BE182" s="1"/>
    </row>
    <row r="183" spans="8:85" x14ac:dyDescent="0.2">
      <c r="BE183" s="1"/>
    </row>
    <row r="184" spans="8:85" x14ac:dyDescent="0.2">
      <c r="BE184" s="1"/>
    </row>
    <row r="185" spans="8:85" x14ac:dyDescent="0.2">
      <c r="BE185" s="1"/>
    </row>
    <row r="186" spans="8:85" x14ac:dyDescent="0.2">
      <c r="BE186" s="1"/>
    </row>
    <row r="187" spans="8:85" x14ac:dyDescent="0.2">
      <c r="BE187" s="1"/>
    </row>
    <row r="188" spans="8:85" x14ac:dyDescent="0.2">
      <c r="BE188" s="1"/>
    </row>
    <row r="189" spans="8:85" x14ac:dyDescent="0.2">
      <c r="BE189" s="1"/>
    </row>
    <row r="190" spans="8:85" x14ac:dyDescent="0.2">
      <c r="BE190" s="1"/>
    </row>
    <row r="191" spans="8:85" x14ac:dyDescent="0.2">
      <c r="BE191" s="1"/>
    </row>
    <row r="192" spans="8:85" x14ac:dyDescent="0.2">
      <c r="BE192" s="1"/>
    </row>
    <row r="193" spans="57:57" x14ac:dyDescent="0.2">
      <c r="BE193" s="1"/>
    </row>
    <row r="194" spans="57:57" x14ac:dyDescent="0.2">
      <c r="BE194" s="1"/>
    </row>
    <row r="195" spans="57:57" x14ac:dyDescent="0.2">
      <c r="BE195" s="1"/>
    </row>
    <row r="196" spans="57:57" x14ac:dyDescent="0.2">
      <c r="BE196" s="1"/>
    </row>
    <row r="197" spans="57:57" x14ac:dyDescent="0.2">
      <c r="BE197" s="1"/>
    </row>
    <row r="198" spans="57:57" x14ac:dyDescent="0.2">
      <c r="BE198" s="1"/>
    </row>
    <row r="199" spans="57:57" x14ac:dyDescent="0.2">
      <c r="BE199" s="1"/>
    </row>
    <row r="200" spans="57:57" x14ac:dyDescent="0.2">
      <c r="BE200" s="1"/>
    </row>
    <row r="201" spans="57:57" x14ac:dyDescent="0.2">
      <c r="BE201" s="1"/>
    </row>
    <row r="202" spans="57:57" x14ac:dyDescent="0.2">
      <c r="BE202" s="1"/>
    </row>
    <row r="203" spans="57:57" x14ac:dyDescent="0.2">
      <c r="BE203" s="1"/>
    </row>
    <row r="204" spans="57:57" x14ac:dyDescent="0.2">
      <c r="BE204" s="1"/>
    </row>
    <row r="205" spans="57:57" x14ac:dyDescent="0.2">
      <c r="BE205" s="1"/>
    </row>
    <row r="206" spans="57:57" x14ac:dyDescent="0.2">
      <c r="BE206" s="1"/>
    </row>
    <row r="207" spans="57:57" x14ac:dyDescent="0.2">
      <c r="BE207" s="1"/>
    </row>
    <row r="208" spans="57:57" x14ac:dyDescent="0.2">
      <c r="BE208" s="1"/>
    </row>
    <row r="209" spans="57:57" x14ac:dyDescent="0.2">
      <c r="BE209" s="1"/>
    </row>
    <row r="210" spans="57:57" x14ac:dyDescent="0.2">
      <c r="BE210" s="1"/>
    </row>
    <row r="211" spans="57:57" x14ac:dyDescent="0.2">
      <c r="BE211" s="1"/>
    </row>
    <row r="212" spans="57:57" x14ac:dyDescent="0.2">
      <c r="BE212" s="1"/>
    </row>
    <row r="213" spans="57:57" x14ac:dyDescent="0.2">
      <c r="BE213" s="1"/>
    </row>
    <row r="214" spans="57:57" x14ac:dyDescent="0.2">
      <c r="BE214" s="1"/>
    </row>
    <row r="215" spans="57:57" x14ac:dyDescent="0.2">
      <c r="BE215" s="1"/>
    </row>
    <row r="216" spans="57:57" x14ac:dyDescent="0.2">
      <c r="BE216" s="1"/>
    </row>
    <row r="217" spans="57:57" x14ac:dyDescent="0.2">
      <c r="BE217" s="1"/>
    </row>
    <row r="218" spans="57:57" x14ac:dyDescent="0.2">
      <c r="BE218" s="1"/>
    </row>
    <row r="219" spans="57:57" x14ac:dyDescent="0.2">
      <c r="BE219" s="1"/>
    </row>
    <row r="220" spans="57:57" x14ac:dyDescent="0.2">
      <c r="BE220" s="1"/>
    </row>
    <row r="221" spans="57:57" x14ac:dyDescent="0.2">
      <c r="BE221" s="1"/>
    </row>
    <row r="222" spans="57:57" x14ac:dyDescent="0.2">
      <c r="BE222" s="1"/>
    </row>
    <row r="223" spans="57:57" x14ac:dyDescent="0.2">
      <c r="BE223" s="1"/>
    </row>
    <row r="224" spans="57:57" x14ac:dyDescent="0.2">
      <c r="BE224" s="1"/>
    </row>
    <row r="225" spans="57:57" x14ac:dyDescent="0.2">
      <c r="BE225" s="1"/>
    </row>
    <row r="226" spans="57:57" x14ac:dyDescent="0.2">
      <c r="BE226" s="1"/>
    </row>
    <row r="227" spans="57:57" x14ac:dyDescent="0.2">
      <c r="BE227" s="1"/>
    </row>
    <row r="228" spans="57:57" x14ac:dyDescent="0.2">
      <c r="BE228" s="1"/>
    </row>
    <row r="229" spans="57:57" x14ac:dyDescent="0.2">
      <c r="BE229" s="1"/>
    </row>
    <row r="230" spans="57:57" x14ac:dyDescent="0.2">
      <c r="BE230" s="1"/>
    </row>
    <row r="231" spans="57:57" x14ac:dyDescent="0.2">
      <c r="BE231" s="1"/>
    </row>
    <row r="232" spans="57:57" x14ac:dyDescent="0.2">
      <c r="BE232" s="1"/>
    </row>
    <row r="233" spans="57:57" x14ac:dyDescent="0.2">
      <c r="BE233" s="1"/>
    </row>
    <row r="234" spans="57:57" x14ac:dyDescent="0.2">
      <c r="BE234" s="1"/>
    </row>
    <row r="235" spans="57:57" x14ac:dyDescent="0.2">
      <c r="BE235" s="1"/>
    </row>
    <row r="236" spans="57:57" x14ac:dyDescent="0.2">
      <c r="BE236" s="1"/>
    </row>
    <row r="237" spans="57:57" x14ac:dyDescent="0.2">
      <c r="BE237" s="1"/>
    </row>
    <row r="238" spans="57:57" x14ac:dyDescent="0.2">
      <c r="BE238" s="1"/>
    </row>
    <row r="239" spans="57:57" x14ac:dyDescent="0.2">
      <c r="BE239" s="1"/>
    </row>
    <row r="240" spans="57:57" x14ac:dyDescent="0.2">
      <c r="BE240" s="1"/>
    </row>
    <row r="241" spans="57:57" x14ac:dyDescent="0.2">
      <c r="BE241" s="1"/>
    </row>
    <row r="242" spans="57:57" x14ac:dyDescent="0.2">
      <c r="BE242" s="1"/>
    </row>
    <row r="243" spans="57:57" x14ac:dyDescent="0.2">
      <c r="BE243" s="1"/>
    </row>
    <row r="244" spans="57:57" x14ac:dyDescent="0.2">
      <c r="BE244" s="1"/>
    </row>
    <row r="245" spans="57:57" x14ac:dyDescent="0.2">
      <c r="BE245" s="1"/>
    </row>
    <row r="246" spans="57:57" x14ac:dyDescent="0.2">
      <c r="BE246" s="1"/>
    </row>
    <row r="247" spans="57:57" x14ac:dyDescent="0.2">
      <c r="BE247" s="1"/>
    </row>
    <row r="248" spans="57:57" x14ac:dyDescent="0.2">
      <c r="BE248" s="1"/>
    </row>
    <row r="249" spans="57:57" x14ac:dyDescent="0.2">
      <c r="BE249" s="1"/>
    </row>
    <row r="250" spans="57:57" x14ac:dyDescent="0.2">
      <c r="BE250" s="1"/>
    </row>
    <row r="251" spans="57:57" x14ac:dyDescent="0.2">
      <c r="BE251" s="1"/>
    </row>
    <row r="252" spans="57:57" x14ac:dyDescent="0.2">
      <c r="BE252" s="1"/>
    </row>
    <row r="253" spans="57:57" x14ac:dyDescent="0.2">
      <c r="BE253" s="1"/>
    </row>
    <row r="254" spans="57:57" x14ac:dyDescent="0.2">
      <c r="BE254" s="1"/>
    </row>
    <row r="255" spans="57:57" x14ac:dyDescent="0.2">
      <c r="BE255" s="1"/>
    </row>
    <row r="256" spans="57:57" x14ac:dyDescent="0.2">
      <c r="BE256" s="1"/>
    </row>
    <row r="257" spans="57:57" x14ac:dyDescent="0.2">
      <c r="BE257" s="1"/>
    </row>
    <row r="258" spans="57:57" x14ac:dyDescent="0.2">
      <c r="BE258" s="1"/>
    </row>
    <row r="259" spans="57:57" x14ac:dyDescent="0.2">
      <c r="BE259" s="1"/>
    </row>
    <row r="260" spans="57:57" x14ac:dyDescent="0.2">
      <c r="BE260" s="1"/>
    </row>
    <row r="261" spans="57:57" x14ac:dyDescent="0.2">
      <c r="BE261" s="1"/>
    </row>
    <row r="262" spans="57:57" x14ac:dyDescent="0.2">
      <c r="BE262" s="1"/>
    </row>
    <row r="263" spans="57:57" x14ac:dyDescent="0.2">
      <c r="BE263" s="1"/>
    </row>
    <row r="264" spans="57:57" x14ac:dyDescent="0.2">
      <c r="BE264" s="1"/>
    </row>
    <row r="265" spans="57:57" x14ac:dyDescent="0.2">
      <c r="BE265" s="1"/>
    </row>
    <row r="266" spans="57:57" x14ac:dyDescent="0.2">
      <c r="BE266" s="1"/>
    </row>
    <row r="267" spans="57:57" x14ac:dyDescent="0.2">
      <c r="BE267" s="1"/>
    </row>
    <row r="268" spans="57:57" x14ac:dyDescent="0.2">
      <c r="BE268" s="1"/>
    </row>
    <row r="269" spans="57:57" x14ac:dyDescent="0.2">
      <c r="BE269" s="1"/>
    </row>
    <row r="270" spans="57:57" x14ac:dyDescent="0.2">
      <c r="BE270" s="1"/>
    </row>
    <row r="271" spans="57:57" x14ac:dyDescent="0.2">
      <c r="BE271" s="1"/>
    </row>
    <row r="272" spans="57:57" x14ac:dyDescent="0.2">
      <c r="BE272" s="1"/>
    </row>
    <row r="273" spans="57:57" x14ac:dyDescent="0.2">
      <c r="BE273" s="1"/>
    </row>
    <row r="274" spans="57:57" x14ac:dyDescent="0.2">
      <c r="BE274" s="1"/>
    </row>
    <row r="275" spans="57:57" x14ac:dyDescent="0.2">
      <c r="BE275" s="1"/>
    </row>
    <row r="276" spans="57:57" x14ac:dyDescent="0.2">
      <c r="BE276" s="1"/>
    </row>
    <row r="277" spans="57:57" x14ac:dyDescent="0.2">
      <c r="BE277" s="1"/>
    </row>
    <row r="278" spans="57:57" x14ac:dyDescent="0.2">
      <c r="BE278" s="1"/>
    </row>
    <row r="279" spans="57:57" x14ac:dyDescent="0.2">
      <c r="BE279" s="1"/>
    </row>
    <row r="280" spans="57:57" x14ac:dyDescent="0.2">
      <c r="BE280" s="1"/>
    </row>
    <row r="281" spans="57:57" x14ac:dyDescent="0.2">
      <c r="BE281" s="1"/>
    </row>
    <row r="282" spans="57:57" x14ac:dyDescent="0.2">
      <c r="BE282" s="1"/>
    </row>
    <row r="283" spans="57:57" x14ac:dyDescent="0.2">
      <c r="BE283" s="1"/>
    </row>
    <row r="284" spans="57:57" x14ac:dyDescent="0.2">
      <c r="BE284" s="1"/>
    </row>
    <row r="285" spans="57:57" x14ac:dyDescent="0.2">
      <c r="BE285" s="1"/>
    </row>
    <row r="286" spans="57:57" x14ac:dyDescent="0.2">
      <c r="BE286" s="1"/>
    </row>
    <row r="287" spans="57:57" x14ac:dyDescent="0.2">
      <c r="BE287" s="1"/>
    </row>
    <row r="288" spans="57:57" x14ac:dyDescent="0.2">
      <c r="BE288" s="1"/>
    </row>
    <row r="289" spans="57:57" x14ac:dyDescent="0.2">
      <c r="BE289" s="1"/>
    </row>
    <row r="290" spans="57:57" x14ac:dyDescent="0.2">
      <c r="BE290" s="1"/>
    </row>
    <row r="291" spans="57:57" x14ac:dyDescent="0.2">
      <c r="BE291" s="1"/>
    </row>
    <row r="292" spans="57:57" x14ac:dyDescent="0.2">
      <c r="BE292" s="1"/>
    </row>
    <row r="293" spans="57:57" x14ac:dyDescent="0.2">
      <c r="BE293" s="1"/>
    </row>
    <row r="294" spans="57:57" x14ac:dyDescent="0.2">
      <c r="BE294" s="1"/>
    </row>
    <row r="295" spans="57:57" x14ac:dyDescent="0.2">
      <c r="BE295" s="1"/>
    </row>
  </sheetData>
  <sortState xmlns:xlrd2="http://schemas.microsoft.com/office/spreadsheetml/2017/richdata2" ref="A2:DW165">
    <sortCondition ref="A2:A165"/>
    <sortCondition descending="1" ref="N2:N165"/>
    <sortCondition descending="1" ref="CW2:CW165"/>
    <sortCondition descending="1" ref="CJ2:CJ165"/>
    <sortCondition descending="1" ref="BV2:BV165"/>
    <sortCondition ref="DM2:DM165"/>
    <sortCondition descending="1" ref="DU2:DU165"/>
    <sortCondition ref="DV2:DV165"/>
  </sortState>
  <conditionalFormatting sqref="B2:C165">
    <cfRule type="expression" dxfId="34" priority="42">
      <formula>$C2 &lt;&gt; $B2</formula>
    </cfRule>
  </conditionalFormatting>
  <conditionalFormatting sqref="BH2:BH137 BH139:BH165">
    <cfRule type="cellIs" dxfId="33" priority="37" operator="greaterThan">
      <formula>1</formula>
    </cfRule>
  </conditionalFormatting>
  <conditionalFormatting sqref="BR3:BR165 DK2:DL165 DC2:DC165">
    <cfRule type="cellIs" dxfId="32" priority="38" operator="greaterThan">
      <formula>0</formula>
    </cfRule>
    <cfRule type="cellIs" dxfId="31" priority="39" operator="lessThan">
      <formula>0</formula>
    </cfRule>
  </conditionalFormatting>
  <conditionalFormatting sqref="BU2:BV165">
    <cfRule type="colorScale" priority="3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O2:O165 CP2:CP165 CB2:CB165">
    <cfRule type="cellIs" dxfId="30" priority="33" operator="lessThan">
      <formula>0</formula>
    </cfRule>
    <cfRule type="cellIs" dxfId="29" priority="34" operator="greaterThan">
      <formula>0</formula>
    </cfRule>
  </conditionalFormatting>
  <conditionalFormatting sqref="CC2:CC165">
    <cfRule type="cellIs" dxfId="28" priority="32" operator="lessThanOrEqual">
      <formula>0.3333</formula>
    </cfRule>
  </conditionalFormatting>
  <conditionalFormatting sqref="CC2:CC165 CQ2:CQ165">
    <cfRule type="cellIs" dxfId="27" priority="31" operator="greaterThanOrEqual">
      <formula>2</formula>
    </cfRule>
  </conditionalFormatting>
  <conditionalFormatting sqref="BH154:BH155">
    <cfRule type="cellIs" dxfId="26" priority="30" operator="greaterThan">
      <formula>1</formula>
    </cfRule>
  </conditionalFormatting>
  <conditionalFormatting sqref="BH36">
    <cfRule type="cellIs" dxfId="25" priority="25" operator="greaterThan">
      <formula>1</formula>
    </cfRule>
  </conditionalFormatting>
  <conditionalFormatting sqref="BH78:BH79">
    <cfRule type="cellIs" dxfId="24" priority="24" operator="greaterThan">
      <formula>1</formula>
    </cfRule>
  </conditionalFormatting>
  <conditionalFormatting sqref="N2:N165">
    <cfRule type="colorScale" priority="21">
      <colorScale>
        <cfvo type="percentile" val="10"/>
        <cfvo type="percentile" val="50"/>
        <cfvo type="percentile" val="90"/>
        <color rgb="FFFF0000"/>
        <color theme="0"/>
        <color rgb="FF00B050"/>
      </colorScale>
    </cfRule>
  </conditionalFormatting>
  <conditionalFormatting sqref="P1:AR1048576">
    <cfRule type="cellIs" dxfId="23" priority="18" operator="greaterThan">
      <formula>0</formula>
    </cfRule>
  </conditionalFormatting>
  <conditionalFormatting sqref="BH145">
    <cfRule type="cellIs" dxfId="22" priority="17" operator="greaterThan">
      <formula>1</formula>
    </cfRule>
  </conditionalFormatting>
  <conditionalFormatting sqref="BH133">
    <cfRule type="cellIs" dxfId="21" priority="16" operator="greaterThan">
      <formula>1</formula>
    </cfRule>
  </conditionalFormatting>
  <conditionalFormatting sqref="BH124:BH128">
    <cfRule type="cellIs" dxfId="20" priority="15" operator="greaterThan">
      <formula>1</formula>
    </cfRule>
  </conditionalFormatting>
  <conditionalFormatting sqref="BH97">
    <cfRule type="cellIs" dxfId="19" priority="14" operator="greaterThan">
      <formula>1</formula>
    </cfRule>
  </conditionalFormatting>
  <conditionalFormatting sqref="BH98">
    <cfRule type="cellIs" dxfId="18" priority="13" operator="greaterThan">
      <formula>1</formula>
    </cfRule>
  </conditionalFormatting>
  <conditionalFormatting sqref="BH95">
    <cfRule type="cellIs" dxfId="17" priority="12" operator="greaterThan">
      <formula>1</formula>
    </cfRule>
  </conditionalFormatting>
  <conditionalFormatting sqref="BH79">
    <cfRule type="cellIs" dxfId="16" priority="11" operator="greaterThan">
      <formula>1</formula>
    </cfRule>
  </conditionalFormatting>
  <conditionalFormatting sqref="BH50">
    <cfRule type="cellIs" dxfId="15" priority="10" operator="greaterThan">
      <formula>1</formula>
    </cfRule>
  </conditionalFormatting>
  <conditionalFormatting sqref="BH19:BH21">
    <cfRule type="cellIs" dxfId="14" priority="9" operator="greaterThan">
      <formula>1</formula>
    </cfRule>
  </conditionalFormatting>
  <conditionalFormatting sqref="BH12">
    <cfRule type="cellIs" dxfId="13" priority="7" operator="greaterThan">
      <formula>1</formula>
    </cfRule>
  </conditionalFormatting>
  <conditionalFormatting sqref="BH6">
    <cfRule type="cellIs" dxfId="12" priority="5" operator="greaterThan">
      <formula>1</formula>
    </cfRule>
  </conditionalFormatting>
  <conditionalFormatting sqref="BH61">
    <cfRule type="cellIs" dxfId="11" priority="3" operator="greaterThan">
      <formula>1</formula>
    </cfRule>
  </conditionalFormatting>
  <conditionalFormatting sqref="BH43">
    <cfRule type="cellIs" dxfId="10" priority="1" operator="greaterThan">
      <formula>1</formula>
    </cfRule>
  </conditionalFormatting>
  <conditionalFormatting sqref="D2:D165">
    <cfRule type="cellIs" dxfId="9" priority="34541" operator="greaterThanOrEqual">
      <formula>$H$174</formula>
    </cfRule>
    <cfRule type="cellIs" dxfId="8" priority="34542" operator="lessThanOrEqual">
      <formula>$J$174</formula>
    </cfRule>
  </conditionalFormatting>
  <conditionalFormatting sqref="J2:J165">
    <cfRule type="cellIs" dxfId="7" priority="34607" operator="greaterThanOrEqual">
      <formula>$H$173</formula>
    </cfRule>
    <cfRule type="cellIs" dxfId="6" priority="34608" operator="lessThanOrEqual">
      <formula>$J$173</formula>
    </cfRule>
  </conditionalFormatting>
  <conditionalFormatting sqref="CV2:CV165">
    <cfRule type="colorScale" priority="346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165">
    <cfRule type="cellIs" dxfId="5" priority="34613" operator="lessThanOrEqual">
      <formula>$J$171</formula>
    </cfRule>
  </conditionalFormatting>
  <conditionalFormatting sqref="H2:H165">
    <cfRule type="cellIs" dxfId="4" priority="34615" operator="greaterThanOrEqual">
      <formula>$H$171</formula>
    </cfRule>
  </conditionalFormatting>
  <conditionalFormatting sqref="F2:F165">
    <cfRule type="cellIs" dxfId="3" priority="34617" operator="greaterThanOrEqual">
      <formula>$H$169</formula>
    </cfRule>
    <cfRule type="cellIs" dxfId="2" priority="34618" operator="lessThanOrEqual">
      <formula>$J$169</formula>
    </cfRule>
  </conditionalFormatting>
  <conditionalFormatting sqref="I2:I165">
    <cfRule type="cellIs" dxfId="1" priority="34621" operator="lessThanOrEqual">
      <formula>$J$172</formula>
    </cfRule>
    <cfRule type="cellIs" dxfId="0" priority="34622" operator="greaterThanOrEqual">
      <formula>$H$172</formula>
    </cfRule>
  </conditionalFormatting>
  <conditionalFormatting sqref="CI2:CI165">
    <cfRule type="colorScale" priority="3462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DF2:DF165">
    <cfRule type="colorScale" priority="3462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2023-02-03T23:33:30Z</dcterms:modified>
</cp:coreProperties>
</file>