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2CE64221-369D-9F45-AE77-DF758DEC658B}" xr6:coauthVersionLast="47" xr6:coauthVersionMax="47" xr10:uidLastSave="{00000000-0000-0000-0000-000000000000}"/>
  <bookViews>
    <workbookView xWindow="4600" yWindow="2440" windowWidth="26720" windowHeight="247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E8" i="1"/>
  <c r="F8" i="1"/>
  <c r="E10" i="1"/>
  <c r="F10" i="1"/>
  <c r="F7" i="1"/>
  <c r="F3" i="1"/>
  <c r="F6" i="1"/>
  <c r="F5" i="1"/>
  <c r="F4" i="1"/>
  <c r="F2" i="1"/>
  <c r="E7" i="1"/>
  <c r="E3" i="1"/>
  <c r="E6" i="1"/>
  <c r="E5" i="1"/>
  <c r="E4" i="1"/>
  <c r="E2" i="1"/>
  <c r="B23" i="2"/>
  <c r="B22" i="2"/>
  <c r="F5" i="2"/>
  <c r="G6" i="2"/>
  <c r="D7" i="2"/>
  <c r="D6" i="2"/>
  <c r="D5" i="2"/>
  <c r="E5" i="2" s="1"/>
  <c r="D4" i="2"/>
  <c r="E4" i="2" s="1"/>
  <c r="G4" i="2" s="1"/>
  <c r="D3" i="2"/>
  <c r="E3" i="2" s="1"/>
  <c r="G3" i="2" s="1"/>
  <c r="D2" i="2"/>
  <c r="D8" i="2" s="1"/>
  <c r="E7" i="2"/>
  <c r="G7" i="2" s="1"/>
  <c r="E6" i="2"/>
  <c r="B8" i="2"/>
  <c r="E2" i="2" l="1"/>
  <c r="G2" i="2" s="1"/>
  <c r="G5" i="2"/>
</calcChain>
</file>

<file path=xl/sharedStrings.xml><?xml version="1.0" encoding="utf-8"?>
<sst xmlns="http://schemas.openxmlformats.org/spreadsheetml/2006/main" count="26" uniqueCount="23">
  <si>
    <t>5yr</t>
  </si>
  <si>
    <t>3yr</t>
  </si>
  <si>
    <t>1yr</t>
  </si>
  <si>
    <t>Option</t>
  </si>
  <si>
    <t>GreatWest T Rowe Price Mid Cap</t>
  </si>
  <si>
    <t>Undiscovered Mrgrs Behav Val R6</t>
  </si>
  <si>
    <t>Janus Henderson Vent N</t>
  </si>
  <si>
    <t>JPM Large Cap Growth R6</t>
  </si>
  <si>
    <t>iSh S&amp;P 500 Index K</t>
  </si>
  <si>
    <t>iSh Russell 2000 SmallCap Ind K</t>
  </si>
  <si>
    <t>allEqual</t>
  </si>
  <si>
    <t>weighted</t>
  </si>
  <si>
    <t>Prudential Total Return Bond</t>
  </si>
  <si>
    <t>Name</t>
  </si>
  <si>
    <t>Current</t>
  </si>
  <si>
    <t>Desired%</t>
  </si>
  <si>
    <t>Desired$</t>
  </si>
  <si>
    <t>Difference$</t>
  </si>
  <si>
    <t>UndiscoveredMgrsBehavVal</t>
  </si>
  <si>
    <t>iShRussell2k</t>
  </si>
  <si>
    <t>InvescoDevelopingMarkets</t>
  </si>
  <si>
    <t>iShRussellMidCap Index K</t>
  </si>
  <si>
    <t>Virtus Ceredex MidCap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</si>
</sst>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3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baseColWidth="10" defaultRowHeight="16" x14ac:dyDescent="0.2"/>
  <cols>
    <col min="1" max="1" width="28.1640625" bestFit="1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10</v>
      </c>
      <c r="F1" t="s">
        <v>11</v>
      </c>
    </row>
    <row r="2" spans="1:7" x14ac:dyDescent="0.2">
      <c r="A2" s="1" t="s">
        <v>7</v>
      </c>
      <c r="B2">
        <v>2699</v>
      </c>
      <c r="C2">
        <v>2486</v>
      </c>
      <c r="D2">
        <v>2236</v>
      </c>
      <c r="E2" s="6">
        <f>SUM(B2:D2)</f>
        <v>7421</v>
      </c>
      <c r="F2" s="7">
        <f>LOG(6)*B2+LOG(4)*C2+LOG(2)*D2</f>
        <v>4270.0544335314307</v>
      </c>
      <c r="G2">
        <v>50</v>
      </c>
    </row>
    <row r="3" spans="1:7" x14ac:dyDescent="0.2">
      <c r="A3" s="1" t="s">
        <v>18</v>
      </c>
      <c r="B3">
        <v>1079</v>
      </c>
      <c r="C3">
        <v>843</v>
      </c>
      <c r="D3">
        <v>7957</v>
      </c>
      <c r="E3" s="6">
        <f>SUM(B3:D3)</f>
        <v>9879</v>
      </c>
      <c r="F3" s="7">
        <f>LOG(6)*B3+LOG(4)*C3+LOG(2)*D3</f>
        <v>3742.4574473517223</v>
      </c>
      <c r="G3">
        <v>25</v>
      </c>
    </row>
    <row r="4" spans="1:7" x14ac:dyDescent="0.2">
      <c r="A4" s="1" t="s">
        <v>6</v>
      </c>
      <c r="B4">
        <v>1638</v>
      </c>
      <c r="C4">
        <v>1384</v>
      </c>
      <c r="D4">
        <v>3725</v>
      </c>
      <c r="E4" s="6">
        <f>SUM(B4:D4)</f>
        <v>6747</v>
      </c>
      <c r="F4" s="7">
        <f>LOG(6)*B4+LOG(4)*C4+LOG(2)*D4</f>
        <v>3229.1995099746382</v>
      </c>
      <c r="G4">
        <v>13</v>
      </c>
    </row>
    <row r="5" spans="1:7" x14ac:dyDescent="0.2">
      <c r="A5" s="1" t="s">
        <v>4</v>
      </c>
      <c r="B5">
        <v>1733</v>
      </c>
      <c r="C5">
        <v>1623</v>
      </c>
      <c r="D5">
        <v>2883</v>
      </c>
      <c r="E5" s="6">
        <f>SUM(B5:D5)</f>
        <v>6239</v>
      </c>
      <c r="F5" s="7">
        <f>LOG(6)*B5+LOG(4)*C5+LOG(2)*D5</f>
        <v>3193.5489603393949</v>
      </c>
    </row>
    <row r="6" spans="1:7" x14ac:dyDescent="0.2">
      <c r="A6" s="1" t="s">
        <v>8</v>
      </c>
      <c r="B6">
        <v>1687</v>
      </c>
      <c r="C6">
        <v>1599</v>
      </c>
      <c r="D6">
        <v>2993</v>
      </c>
      <c r="E6" s="6">
        <f>SUM(B6:D6)</f>
        <v>6279</v>
      </c>
      <c r="F6" s="7">
        <f>LOG(6)*B6+LOG(4)*C6+LOG(2)*D6</f>
        <v>3176.4178625529139</v>
      </c>
    </row>
    <row r="7" spans="1:7" x14ac:dyDescent="0.2">
      <c r="A7" s="1" t="s">
        <v>19</v>
      </c>
      <c r="B7">
        <v>1350</v>
      </c>
      <c r="C7">
        <v>1057</v>
      </c>
      <c r="D7">
        <v>4761</v>
      </c>
      <c r="E7" s="6">
        <f>SUM(B7:D7)</f>
        <v>7168</v>
      </c>
      <c r="F7" s="7">
        <f>LOG(6)*B7+LOG(4)*C7+LOG(2)*D7</f>
        <v>3120.0854082077894</v>
      </c>
    </row>
    <row r="8" spans="1:7" x14ac:dyDescent="0.2">
      <c r="A8" s="1" t="s">
        <v>21</v>
      </c>
      <c r="B8">
        <v>1435</v>
      </c>
      <c r="C8">
        <v>1422</v>
      </c>
      <c r="D8">
        <v>3806</v>
      </c>
      <c r="E8" s="6">
        <f>SUM(B8:D8)</f>
        <v>6663</v>
      </c>
      <c r="F8" s="7">
        <f>LOG(6)*B8+LOG(4)*C8+LOG(2)*D8</f>
        <v>3118.496515466004</v>
      </c>
    </row>
    <row r="9" spans="1:7" x14ac:dyDescent="0.2">
      <c r="A9" s="1" t="s">
        <v>22</v>
      </c>
      <c r="B9">
        <v>1159</v>
      </c>
      <c r="C9">
        <v>1039</v>
      </c>
      <c r="D9">
        <v>3797</v>
      </c>
      <c r="E9" s="6">
        <f>SUM(B9:D9)</f>
        <v>5995</v>
      </c>
      <c r="F9" s="7">
        <f>LOG(6)*B9+LOG(4)*C9+LOG(2)*D9</f>
        <v>2670.4285237205322</v>
      </c>
    </row>
    <row r="10" spans="1:7" x14ac:dyDescent="0.2">
      <c r="A10" s="1" t="s">
        <v>20</v>
      </c>
      <c r="B10">
        <v>996</v>
      </c>
      <c r="C10">
        <v>936</v>
      </c>
      <c r="D10">
        <v>1521</v>
      </c>
      <c r="E10" s="6">
        <f>SUM(B10:D10)</f>
        <v>3453</v>
      </c>
      <c r="F10" s="7">
        <f>LOG(6)*B10+LOG(4)*C10+LOG(2)*D10</f>
        <v>1796.4334206699971</v>
      </c>
    </row>
  </sheetData>
  <sortState xmlns:xlrd2="http://schemas.microsoft.com/office/spreadsheetml/2017/richdata2" ref="A2:G10">
    <sortCondition descending="1" ref="F2:F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C23" sqref="C23"/>
    </sheetView>
  </sheetViews>
  <sheetFormatPr baseColWidth="10" defaultRowHeight="16" x14ac:dyDescent="0.2"/>
  <cols>
    <col min="1" max="1" width="28.6640625" bestFit="1" customWidth="1"/>
    <col min="2" max="2" width="10.83203125" style="3"/>
    <col min="3" max="3" width="10.83203125" style="2"/>
    <col min="4" max="5" width="10.83203125" style="3"/>
  </cols>
  <sheetData>
    <row r="1" spans="1:15" x14ac:dyDescent="0.2">
      <c r="A1" t="s">
        <v>13</v>
      </c>
      <c r="B1" s="3" t="s">
        <v>14</v>
      </c>
      <c r="C1" s="2" t="s">
        <v>15</v>
      </c>
      <c r="D1" s="3" t="s">
        <v>16</v>
      </c>
      <c r="E1" s="3" t="s">
        <v>17</v>
      </c>
      <c r="F1" s="3"/>
    </row>
    <row r="2" spans="1:15" x14ac:dyDescent="0.2">
      <c r="A2" s="1" t="s">
        <v>6</v>
      </c>
      <c r="B2" s="3">
        <v>2093.46</v>
      </c>
      <c r="C2" s="2">
        <v>7.0000000000000007E-2</v>
      </c>
      <c r="D2" s="3">
        <f>23634*C2</f>
        <v>1654.38</v>
      </c>
      <c r="E2" s="3">
        <f t="shared" ref="E2:E7" si="0">D2-B2</f>
        <v>-439.07999999999993</v>
      </c>
      <c r="F2" s="4">
        <v>439</v>
      </c>
      <c r="G2" s="3">
        <f>F2+E2</f>
        <v>-7.999999999992724E-2</v>
      </c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5</v>
      </c>
      <c r="B3" s="3">
        <v>1205.23</v>
      </c>
      <c r="C3" s="2">
        <v>0</v>
      </c>
      <c r="D3" s="3">
        <f t="shared" ref="D3:D7" si="1">23634*C3</f>
        <v>0</v>
      </c>
      <c r="E3" s="3">
        <f t="shared" si="0"/>
        <v>-1205.23</v>
      </c>
      <c r="F3" s="4">
        <v>1205</v>
      </c>
      <c r="G3" s="3">
        <f t="shared" ref="G3:G7" si="2">F3+E3</f>
        <v>-0.23000000000001819</v>
      </c>
      <c r="H3" s="3"/>
      <c r="I3" s="3"/>
      <c r="J3" s="3"/>
      <c r="K3" s="3"/>
      <c r="L3" s="3"/>
      <c r="M3" s="3"/>
      <c r="N3" s="3"/>
      <c r="O3" s="3"/>
    </row>
    <row r="4" spans="1:15" x14ac:dyDescent="0.2">
      <c r="A4" s="1" t="s">
        <v>7</v>
      </c>
      <c r="B4" s="3">
        <v>4788.8</v>
      </c>
      <c r="C4" s="2">
        <v>0.14000000000000001</v>
      </c>
      <c r="D4" s="3">
        <f t="shared" si="1"/>
        <v>3308.76</v>
      </c>
      <c r="E4" s="3">
        <f t="shared" si="0"/>
        <v>-1480.04</v>
      </c>
      <c r="F4" s="4">
        <v>1480</v>
      </c>
      <c r="G4" s="3">
        <f t="shared" si="2"/>
        <v>-3.999999999996362E-2</v>
      </c>
      <c r="H4" s="3"/>
      <c r="I4" s="3"/>
      <c r="J4" s="3"/>
      <c r="K4" s="3"/>
      <c r="L4" s="3"/>
      <c r="M4" s="3"/>
      <c r="N4" s="3"/>
      <c r="O4" s="3"/>
    </row>
    <row r="5" spans="1:15" x14ac:dyDescent="0.2">
      <c r="A5" s="1" t="s">
        <v>12</v>
      </c>
      <c r="B5" s="3">
        <v>8.67</v>
      </c>
      <c r="C5" s="2">
        <v>0.5</v>
      </c>
      <c r="D5" s="3">
        <f t="shared" si="1"/>
        <v>11817</v>
      </c>
      <c r="E5" s="3">
        <f t="shared" si="0"/>
        <v>11808.33</v>
      </c>
      <c r="F5" s="5">
        <f>-439-1205-1480-6633-2051</f>
        <v>-11808</v>
      </c>
      <c r="G5" s="3">
        <f t="shared" si="2"/>
        <v>0.32999999999992724</v>
      </c>
      <c r="H5" s="3"/>
      <c r="I5" s="3"/>
      <c r="J5" s="3"/>
      <c r="K5" s="3"/>
      <c r="L5" s="3"/>
      <c r="M5" s="3"/>
      <c r="N5" s="3"/>
      <c r="O5" s="3"/>
    </row>
    <row r="6" spans="1:15" x14ac:dyDescent="0.2">
      <c r="A6" s="1" t="s">
        <v>4</v>
      </c>
      <c r="B6" s="3">
        <v>13487.2</v>
      </c>
      <c r="C6" s="2">
        <v>0.28999999999999998</v>
      </c>
      <c r="D6" s="3">
        <f t="shared" si="1"/>
        <v>6853.86</v>
      </c>
      <c r="E6" s="3">
        <f t="shared" si="0"/>
        <v>-6633.3400000000011</v>
      </c>
      <c r="F6" s="4">
        <v>6633</v>
      </c>
      <c r="G6" s="3">
        <f t="shared" si="2"/>
        <v>-0.34000000000105501</v>
      </c>
      <c r="H6" s="3"/>
      <c r="I6" s="3"/>
      <c r="J6" s="3"/>
      <c r="K6" s="3"/>
      <c r="L6" s="3"/>
      <c r="M6" s="3"/>
      <c r="N6" s="3"/>
      <c r="O6" s="3"/>
    </row>
    <row r="7" spans="1:15" x14ac:dyDescent="0.2">
      <c r="A7" s="1" t="s">
        <v>9</v>
      </c>
      <c r="B7" s="3">
        <v>2051</v>
      </c>
      <c r="C7" s="2">
        <v>0</v>
      </c>
      <c r="D7" s="3">
        <f t="shared" si="1"/>
        <v>0</v>
      </c>
      <c r="E7" s="3">
        <f t="shared" si="0"/>
        <v>-2051</v>
      </c>
      <c r="F7" s="4">
        <v>2051</v>
      </c>
      <c r="G7" s="3">
        <f t="shared" si="2"/>
        <v>0</v>
      </c>
      <c r="H7" s="3"/>
      <c r="I7" s="3"/>
      <c r="J7" s="3"/>
      <c r="K7" s="3"/>
      <c r="L7" s="3"/>
      <c r="M7" s="3"/>
      <c r="N7" s="3"/>
      <c r="O7" s="3"/>
    </row>
    <row r="8" spans="1:15" x14ac:dyDescent="0.2">
      <c r="B8" s="3">
        <f>SUM(B2:B7)</f>
        <v>23634.36</v>
      </c>
      <c r="D8" s="3">
        <f>SUM(D2:D7)</f>
        <v>23634</v>
      </c>
    </row>
    <row r="22" spans="2:2" x14ac:dyDescent="0.2">
      <c r="B22" s="3">
        <f>1205 * 0.95</f>
        <v>1144.75</v>
      </c>
    </row>
    <row r="23" spans="2:2" x14ac:dyDescent="0.2">
      <c r="B23" s="3">
        <f>2051 * 0.95</f>
        <v>1948.4499999999998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dcterms:created xsi:type="dcterms:W3CDTF">2017-09-12T03:51:52Z</dcterms:created>
  <dcterms:modified xsi:type="dcterms:W3CDTF">2021-10-16T02:49:16Z</dcterms:modified>
</cp:coreProperties>
</file>