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F83B5801-DDFC-5945-87AA-D0A5D29948BB}" xr6:coauthVersionLast="47" xr6:coauthVersionMax="47" xr10:uidLastSave="{00000000-0000-0000-0000-000000000000}"/>
  <bookViews>
    <workbookView xWindow="300" yWindow="500" windowWidth="44800" windowHeight="24700" tabRatio="500" xr2:uid="{00000000-000D-0000-FFFF-FFFF00000000}"/>
  </bookViews>
  <sheets>
    <sheet name="Damian" sheetId="11" r:id="rId1"/>
  </sheets>
  <definedNames>
    <definedName name="_xlnm._FilterDatabase" localSheetId="0" hidden="1">Damian!$A$1:$CO$123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P74" i="11" l="1"/>
  <c r="CP17" i="11"/>
  <c r="BN74" i="11"/>
  <c r="BW74" i="11" s="1"/>
  <c r="BN17" i="11"/>
  <c r="BW17" i="11" s="1"/>
  <c r="BA74" i="11"/>
  <c r="BA17" i="11"/>
  <c r="AK74" i="11"/>
  <c r="AJ74" i="11"/>
  <c r="AG74" i="11"/>
  <c r="AF74" i="11"/>
  <c r="AH74" i="11" s="1"/>
  <c r="AE74" i="11"/>
  <c r="AD74" i="11"/>
  <c r="AC74" i="11"/>
  <c r="Y74" i="11"/>
  <c r="X74" i="11"/>
  <c r="U74" i="11"/>
  <c r="W74" i="11" s="1"/>
  <c r="T74" i="11"/>
  <c r="V74" i="11" s="1"/>
  <c r="AK17" i="11"/>
  <c r="AJ17" i="11"/>
  <c r="AG17" i="11"/>
  <c r="AF17" i="11"/>
  <c r="AE17" i="11"/>
  <c r="AD17" i="11"/>
  <c r="AC17" i="11"/>
  <c r="Y17" i="11"/>
  <c r="X17" i="11"/>
  <c r="U17" i="11"/>
  <c r="W17" i="11" s="1"/>
  <c r="T17" i="11"/>
  <c r="V17" i="11" s="1"/>
  <c r="C133" i="11"/>
  <c r="B124" i="11"/>
  <c r="CP23" i="11"/>
  <c r="CP22" i="11"/>
  <c r="CP122" i="11"/>
  <c r="CP50" i="11"/>
  <c r="CP32" i="11"/>
  <c r="CP44" i="11"/>
  <c r="CP123" i="11"/>
  <c r="CP47" i="11"/>
  <c r="CP102" i="11"/>
  <c r="CP78" i="11"/>
  <c r="CP39" i="11"/>
  <c r="CP52" i="11"/>
  <c r="CP13" i="11"/>
  <c r="CP8" i="11"/>
  <c r="CP25" i="11"/>
  <c r="CP28" i="11"/>
  <c r="CP98" i="11"/>
  <c r="CP89" i="11"/>
  <c r="CP85" i="11"/>
  <c r="CP20" i="11"/>
  <c r="CP40" i="11"/>
  <c r="CP60" i="11"/>
  <c r="CP6" i="11"/>
  <c r="CP31" i="11"/>
  <c r="CP21" i="11"/>
  <c r="CP86" i="11"/>
  <c r="CP83" i="11"/>
  <c r="CP33" i="11"/>
  <c r="CP90" i="11"/>
  <c r="CP75" i="11"/>
  <c r="CP35" i="11"/>
  <c r="CP64" i="11"/>
  <c r="CP92" i="11"/>
  <c r="CP110" i="11"/>
  <c r="CP76" i="11"/>
  <c r="CP71" i="11"/>
  <c r="CP58" i="11"/>
  <c r="CP80" i="11"/>
  <c r="CP99" i="11"/>
  <c r="CP18" i="11"/>
  <c r="CP48" i="11"/>
  <c r="CP95" i="11"/>
  <c r="CP65" i="11"/>
  <c r="CP56" i="11"/>
  <c r="CP97" i="11"/>
  <c r="CP43" i="11"/>
  <c r="CP70" i="11"/>
  <c r="CP36" i="11"/>
  <c r="CP91" i="11"/>
  <c r="CP105" i="11"/>
  <c r="CP16" i="11"/>
  <c r="CP101" i="11"/>
  <c r="CP9" i="11"/>
  <c r="CP59" i="11"/>
  <c r="CP63" i="11"/>
  <c r="CP93" i="11"/>
  <c r="CP94" i="11"/>
  <c r="CP106" i="11"/>
  <c r="CP119" i="11"/>
  <c r="CP15" i="11"/>
  <c r="CP88" i="11"/>
  <c r="CP120" i="11"/>
  <c r="CP29" i="11"/>
  <c r="CP30" i="11"/>
  <c r="CP82" i="11"/>
  <c r="CP96" i="11"/>
  <c r="CP111" i="11"/>
  <c r="CP3" i="11"/>
  <c r="CP38" i="11"/>
  <c r="CP100" i="11"/>
  <c r="CP51" i="11"/>
  <c r="CP54" i="11"/>
  <c r="CP113" i="11"/>
  <c r="CP117" i="11"/>
  <c r="CP4" i="11"/>
  <c r="CP104" i="11"/>
  <c r="CP2" i="11"/>
  <c r="CP67" i="11"/>
  <c r="CP114" i="11"/>
  <c r="CP103" i="11"/>
  <c r="CP14" i="11"/>
  <c r="CP107" i="11"/>
  <c r="CP55" i="11"/>
  <c r="CP34" i="11"/>
  <c r="CP109" i="11"/>
  <c r="CP121" i="11"/>
  <c r="CP45" i="11"/>
  <c r="CP62" i="11"/>
  <c r="CP72" i="11"/>
  <c r="CP112" i="11"/>
  <c r="CP49" i="11"/>
  <c r="CP73" i="11"/>
  <c r="CP53" i="11"/>
  <c r="CP7" i="11"/>
  <c r="CP11" i="11"/>
  <c r="CP81" i="11"/>
  <c r="CP12" i="11"/>
  <c r="CP116" i="11"/>
  <c r="CP87" i="11"/>
  <c r="CP79" i="11"/>
  <c r="CP84" i="11"/>
  <c r="CP10" i="11"/>
  <c r="CP115" i="11"/>
  <c r="CP27" i="11"/>
  <c r="CP41" i="11"/>
  <c r="CP24" i="11"/>
  <c r="CP108" i="11"/>
  <c r="CP26" i="11"/>
  <c r="CP19" i="11"/>
  <c r="CP66" i="11"/>
  <c r="CP77" i="11"/>
  <c r="CP37" i="11"/>
  <c r="CP42" i="11"/>
  <c r="CP61" i="11"/>
  <c r="CP69" i="11"/>
  <c r="CP68" i="11"/>
  <c r="CP5" i="11"/>
  <c r="CP46" i="11"/>
  <c r="CP57" i="11"/>
  <c r="CP118" i="11"/>
  <c r="BN123" i="11"/>
  <c r="BW123" i="11" s="1"/>
  <c r="BN122" i="11"/>
  <c r="BW122" i="11" s="1"/>
  <c r="BN121" i="11"/>
  <c r="BW121" i="11" s="1"/>
  <c r="BN120" i="11"/>
  <c r="BN119" i="11"/>
  <c r="BN118" i="11"/>
  <c r="BW118" i="11" s="1"/>
  <c r="BN117" i="11"/>
  <c r="BW117" i="11" s="1"/>
  <c r="BN116" i="11"/>
  <c r="BW116" i="11" s="1"/>
  <c r="BN115" i="11"/>
  <c r="BW115" i="11" s="1"/>
  <c r="BN114" i="11"/>
  <c r="BW114" i="11" s="1"/>
  <c r="BN113" i="11"/>
  <c r="BW113" i="11" s="1"/>
  <c r="BN112" i="11"/>
  <c r="BW112" i="11" s="1"/>
  <c r="BN111" i="11"/>
  <c r="BW111" i="11" s="1"/>
  <c r="BN110" i="11"/>
  <c r="BW110" i="11" s="1"/>
  <c r="BN109" i="11"/>
  <c r="BW109" i="11" s="1"/>
  <c r="BN108" i="11"/>
  <c r="BN107" i="11"/>
  <c r="BW107" i="11" s="1"/>
  <c r="BN106" i="11"/>
  <c r="BW106" i="11" s="1"/>
  <c r="BN105" i="11"/>
  <c r="BW105" i="11" s="1"/>
  <c r="BN104" i="11"/>
  <c r="BN103" i="11"/>
  <c r="BN102" i="11"/>
  <c r="BW102" i="11" s="1"/>
  <c r="BN101" i="11"/>
  <c r="BW101" i="11" s="1"/>
  <c r="BN100" i="11"/>
  <c r="BW100" i="11" s="1"/>
  <c r="BN99" i="11"/>
  <c r="BW99" i="11" s="1"/>
  <c r="BN98" i="11"/>
  <c r="BW98" i="11" s="1"/>
  <c r="BN97" i="11"/>
  <c r="BW97" i="11" s="1"/>
  <c r="BN96" i="11"/>
  <c r="BW96" i="11" s="1"/>
  <c r="BN95" i="11"/>
  <c r="BW95" i="11" s="1"/>
  <c r="BN94" i="11"/>
  <c r="BW94" i="11" s="1"/>
  <c r="BN93" i="11"/>
  <c r="BW93" i="11" s="1"/>
  <c r="BN92" i="11"/>
  <c r="BN91" i="11"/>
  <c r="BW91" i="11" s="1"/>
  <c r="BN90" i="11"/>
  <c r="BW90" i="11" s="1"/>
  <c r="BN89" i="11"/>
  <c r="BW89" i="11" s="1"/>
  <c r="BN88" i="11"/>
  <c r="BN87" i="11"/>
  <c r="BN86" i="11"/>
  <c r="BW86" i="11" s="1"/>
  <c r="BN85" i="11"/>
  <c r="BW85" i="11" s="1"/>
  <c r="BN84" i="11"/>
  <c r="BW84" i="11" s="1"/>
  <c r="BN83" i="11"/>
  <c r="BW83" i="11" s="1"/>
  <c r="BN82" i="11"/>
  <c r="BW82" i="11" s="1"/>
  <c r="BN81" i="11"/>
  <c r="BW81" i="11" s="1"/>
  <c r="BN80" i="11"/>
  <c r="BW80" i="11" s="1"/>
  <c r="BN79" i="11"/>
  <c r="BW79" i="11" s="1"/>
  <c r="BN78" i="11"/>
  <c r="BW78" i="11" s="1"/>
  <c r="BN77" i="11"/>
  <c r="BW77" i="11" s="1"/>
  <c r="BN76" i="11"/>
  <c r="BN73" i="11"/>
  <c r="BN72" i="11"/>
  <c r="BW72" i="11" s="1"/>
  <c r="BN75" i="11"/>
  <c r="BW75" i="11" s="1"/>
  <c r="BN71" i="11"/>
  <c r="BN70" i="11"/>
  <c r="BW70" i="11" s="1"/>
  <c r="BN69" i="11"/>
  <c r="BW69" i="11" s="1"/>
  <c r="BN68" i="11"/>
  <c r="BW68" i="11" s="1"/>
  <c r="BN67" i="11"/>
  <c r="BW67" i="11" s="1"/>
  <c r="BN66" i="11"/>
  <c r="BW66" i="11" s="1"/>
  <c r="BN65" i="11"/>
  <c r="BW65" i="11" s="1"/>
  <c r="BN64" i="11"/>
  <c r="BW64" i="11" s="1"/>
  <c r="BN63" i="11"/>
  <c r="BW63" i="11" s="1"/>
  <c r="BN62" i="11"/>
  <c r="BW62" i="11" s="1"/>
  <c r="BN61" i="11"/>
  <c r="BW61" i="11" s="1"/>
  <c r="BN60" i="11"/>
  <c r="BW60" i="11" s="1"/>
  <c r="BN59" i="11"/>
  <c r="BW59" i="11" s="1"/>
  <c r="BN58" i="11"/>
  <c r="BW58" i="11" s="1"/>
  <c r="BN57" i="11"/>
  <c r="BW57" i="11" s="1"/>
  <c r="BN56" i="11"/>
  <c r="BW56" i="11" s="1"/>
  <c r="BN55" i="11"/>
  <c r="BN54" i="11"/>
  <c r="BW54" i="11" s="1"/>
  <c r="BN53" i="11"/>
  <c r="BW53" i="11" s="1"/>
  <c r="BN52" i="11"/>
  <c r="BN51" i="11"/>
  <c r="BW51" i="11" s="1"/>
  <c r="BN50" i="11"/>
  <c r="BW50" i="11" s="1"/>
  <c r="BN49" i="11"/>
  <c r="BW49" i="11" s="1"/>
  <c r="BN48" i="11"/>
  <c r="BW48" i="11" s="1"/>
  <c r="BN47" i="11"/>
  <c r="BW47" i="11" s="1"/>
  <c r="BN46" i="11"/>
  <c r="BW46" i="11" s="1"/>
  <c r="BN45" i="11"/>
  <c r="BW45" i="11" s="1"/>
  <c r="BN44" i="11"/>
  <c r="BW44" i="11" s="1"/>
  <c r="BN43" i="11"/>
  <c r="BW43" i="11" s="1"/>
  <c r="BN42" i="11"/>
  <c r="BW42" i="11" s="1"/>
  <c r="BN41" i="11"/>
  <c r="BW41" i="11" s="1"/>
  <c r="BN40" i="11"/>
  <c r="BW40" i="11" s="1"/>
  <c r="BN39" i="11"/>
  <c r="BW39" i="11" s="1"/>
  <c r="BN38" i="11"/>
  <c r="BW38" i="11" s="1"/>
  <c r="BN37" i="11"/>
  <c r="BW37" i="11" s="1"/>
  <c r="BN36" i="11"/>
  <c r="BW36" i="11" s="1"/>
  <c r="BN35" i="11"/>
  <c r="BW35" i="11" s="1"/>
  <c r="BN34" i="11"/>
  <c r="BW34" i="11" s="1"/>
  <c r="BN33" i="11"/>
  <c r="BW33" i="11" s="1"/>
  <c r="BN32" i="11"/>
  <c r="BW32" i="11" s="1"/>
  <c r="BN31" i="11"/>
  <c r="BW31" i="11" s="1"/>
  <c r="BN30" i="11"/>
  <c r="BW30" i="11" s="1"/>
  <c r="BN29" i="11"/>
  <c r="BW29" i="11" s="1"/>
  <c r="BN28" i="11"/>
  <c r="BW28" i="11" s="1"/>
  <c r="BN27" i="11"/>
  <c r="BW27" i="11" s="1"/>
  <c r="BN26" i="11"/>
  <c r="BW26" i="11" s="1"/>
  <c r="BN25" i="11"/>
  <c r="BW25" i="11" s="1"/>
  <c r="BN24" i="11"/>
  <c r="BN23" i="11"/>
  <c r="BW23" i="11" s="1"/>
  <c r="BN22" i="11"/>
  <c r="BW22" i="11" s="1"/>
  <c r="BN21" i="11"/>
  <c r="BW21" i="11" s="1"/>
  <c r="BN20" i="11"/>
  <c r="BW20" i="11" s="1"/>
  <c r="BN19" i="11"/>
  <c r="BW19" i="11" s="1"/>
  <c r="BN18" i="11"/>
  <c r="BN16" i="11"/>
  <c r="BW16" i="11" s="1"/>
  <c r="BN15" i="11"/>
  <c r="BW15" i="11" s="1"/>
  <c r="BN14" i="11"/>
  <c r="BW14" i="11" s="1"/>
  <c r="BN13" i="11"/>
  <c r="BN12" i="11"/>
  <c r="BW12" i="11" s="1"/>
  <c r="BN11" i="11"/>
  <c r="BW11" i="11" s="1"/>
  <c r="BN10" i="11"/>
  <c r="BW10" i="11" s="1"/>
  <c r="BN9" i="11"/>
  <c r="BW9" i="11" s="1"/>
  <c r="BN8" i="11"/>
  <c r="BW8" i="11" s="1"/>
  <c r="BN7" i="11"/>
  <c r="BN6" i="11"/>
  <c r="BW6" i="11" s="1"/>
  <c r="BN5" i="11"/>
  <c r="BW5" i="11" s="1"/>
  <c r="BN4" i="11"/>
  <c r="BW4" i="11" s="1"/>
  <c r="BN3" i="11"/>
  <c r="BW3" i="11" s="1"/>
  <c r="BA123" i="11"/>
  <c r="BA122" i="11"/>
  <c r="BA121" i="11"/>
  <c r="BA120" i="11"/>
  <c r="BA119" i="11"/>
  <c r="BA118" i="11"/>
  <c r="BA117" i="11"/>
  <c r="BA116" i="11"/>
  <c r="BA115" i="11"/>
  <c r="BA114" i="11"/>
  <c r="BA113" i="11"/>
  <c r="BA112" i="11"/>
  <c r="BA111" i="11"/>
  <c r="BA110" i="11"/>
  <c r="BA109" i="11"/>
  <c r="BA108" i="11"/>
  <c r="BA107" i="11"/>
  <c r="BA106" i="11"/>
  <c r="BA105" i="11"/>
  <c r="BA104" i="11"/>
  <c r="BA103" i="11"/>
  <c r="BA102" i="11"/>
  <c r="BA101" i="11"/>
  <c r="BA100" i="11"/>
  <c r="BA99" i="11"/>
  <c r="BA98" i="11"/>
  <c r="BA97" i="11"/>
  <c r="BA96" i="11"/>
  <c r="BA95" i="11"/>
  <c r="BA94" i="11"/>
  <c r="BA93" i="11"/>
  <c r="BA92" i="11"/>
  <c r="BA91" i="11"/>
  <c r="BA90" i="11"/>
  <c r="BA89" i="11"/>
  <c r="BA88" i="11"/>
  <c r="BA87" i="11"/>
  <c r="BA86" i="11"/>
  <c r="BA85" i="11"/>
  <c r="BA84" i="11"/>
  <c r="BA83" i="11"/>
  <c r="BA82" i="11"/>
  <c r="BA81" i="11"/>
  <c r="BA80" i="11"/>
  <c r="BA79" i="11"/>
  <c r="BA78" i="11"/>
  <c r="BA77" i="11"/>
  <c r="BA76" i="11"/>
  <c r="BA73" i="11"/>
  <c r="BA72" i="11"/>
  <c r="BA75" i="11"/>
  <c r="BA71" i="11"/>
  <c r="BA70" i="11"/>
  <c r="BA69" i="11"/>
  <c r="BA68" i="11"/>
  <c r="BA67" i="11"/>
  <c r="BA66" i="11"/>
  <c r="BA65" i="11"/>
  <c r="BA64" i="11"/>
  <c r="BA63" i="11"/>
  <c r="BA62" i="11"/>
  <c r="BA61" i="11"/>
  <c r="BA60" i="11"/>
  <c r="BA59" i="11"/>
  <c r="BA58" i="11"/>
  <c r="BA57" i="11"/>
  <c r="BA56" i="11"/>
  <c r="BA55" i="11"/>
  <c r="BA54" i="11"/>
  <c r="BA53" i="11"/>
  <c r="BA52" i="11"/>
  <c r="BA51" i="11"/>
  <c r="BA50" i="11"/>
  <c r="BA49" i="11"/>
  <c r="BA48" i="11"/>
  <c r="BA47" i="11"/>
  <c r="BA46" i="11"/>
  <c r="BA45" i="11"/>
  <c r="BA44" i="11"/>
  <c r="BA43" i="11"/>
  <c r="BA42" i="11"/>
  <c r="BA41" i="11"/>
  <c r="BA40" i="11"/>
  <c r="BA39" i="11"/>
  <c r="BA38" i="11"/>
  <c r="BA37" i="11"/>
  <c r="BA36" i="11"/>
  <c r="BA35" i="11"/>
  <c r="BA34" i="11"/>
  <c r="BA33" i="11"/>
  <c r="BA32" i="11"/>
  <c r="BA31" i="11"/>
  <c r="BA30" i="11"/>
  <c r="BA29" i="11"/>
  <c r="BA28" i="11"/>
  <c r="BA27" i="11"/>
  <c r="BA26" i="11"/>
  <c r="BA25" i="11"/>
  <c r="BA24" i="11"/>
  <c r="BA23" i="11"/>
  <c r="BA22" i="11"/>
  <c r="BA21" i="11"/>
  <c r="BA20" i="11"/>
  <c r="BA19" i="11"/>
  <c r="BA18" i="11"/>
  <c r="BA16" i="11"/>
  <c r="BA15" i="11"/>
  <c r="BA14" i="11"/>
  <c r="BA13" i="11"/>
  <c r="BA12" i="11"/>
  <c r="BA11" i="11"/>
  <c r="BA10" i="11"/>
  <c r="BA9" i="11"/>
  <c r="BA8" i="11"/>
  <c r="BA7" i="11"/>
  <c r="BA6" i="11"/>
  <c r="BA5" i="11"/>
  <c r="BA4" i="11"/>
  <c r="BA3" i="11"/>
  <c r="AK123" i="11"/>
  <c r="AJ123" i="11"/>
  <c r="AG123" i="11"/>
  <c r="AF123" i="11"/>
  <c r="AE123" i="11"/>
  <c r="AD123" i="11"/>
  <c r="AC123" i="11"/>
  <c r="Y123" i="11"/>
  <c r="X123" i="11"/>
  <c r="U123" i="11"/>
  <c r="W123" i="11" s="1"/>
  <c r="T123" i="11"/>
  <c r="V123" i="11" s="1"/>
  <c r="AK122" i="11"/>
  <c r="AJ122" i="11"/>
  <c r="AG122" i="11"/>
  <c r="AF122" i="11"/>
  <c r="AE122" i="11"/>
  <c r="AD122" i="11"/>
  <c r="AC122" i="11"/>
  <c r="Y122" i="11"/>
  <c r="X122" i="11"/>
  <c r="U122" i="11"/>
  <c r="W122" i="11" s="1"/>
  <c r="T122" i="11"/>
  <c r="V122" i="11" s="1"/>
  <c r="AK121" i="11"/>
  <c r="AJ121" i="11"/>
  <c r="AG121" i="11"/>
  <c r="AF121" i="11"/>
  <c r="AE121" i="11"/>
  <c r="AD121" i="11"/>
  <c r="AC121" i="11"/>
  <c r="Y121" i="11"/>
  <c r="X121" i="11"/>
  <c r="U121" i="11"/>
  <c r="W121" i="11" s="1"/>
  <c r="T121" i="11"/>
  <c r="V121" i="11" s="1"/>
  <c r="AK120" i="11"/>
  <c r="AJ120" i="11"/>
  <c r="AG120" i="11"/>
  <c r="AF120" i="11"/>
  <c r="AE120" i="11"/>
  <c r="AD120" i="11"/>
  <c r="AC120" i="11"/>
  <c r="Y120" i="11"/>
  <c r="X120" i="11"/>
  <c r="U120" i="11"/>
  <c r="W120" i="11" s="1"/>
  <c r="T120" i="11"/>
  <c r="V120" i="11" s="1"/>
  <c r="AK119" i="11"/>
  <c r="AJ119" i="11"/>
  <c r="AG119" i="11"/>
  <c r="AF119" i="11"/>
  <c r="AE119" i="11"/>
  <c r="AD119" i="11"/>
  <c r="AC119" i="11"/>
  <c r="Y119" i="11"/>
  <c r="X119" i="11"/>
  <c r="U119" i="11"/>
  <c r="W119" i="11" s="1"/>
  <c r="T119" i="11"/>
  <c r="V119" i="11" s="1"/>
  <c r="AK118" i="11"/>
  <c r="AJ118" i="11"/>
  <c r="AG118" i="11"/>
  <c r="AF118" i="11"/>
  <c r="AE118" i="11"/>
  <c r="AD118" i="11"/>
  <c r="AC118" i="11"/>
  <c r="Y118" i="11"/>
  <c r="X118" i="11"/>
  <c r="U118" i="11"/>
  <c r="W118" i="11" s="1"/>
  <c r="T118" i="11"/>
  <c r="V118" i="11" s="1"/>
  <c r="AK117" i="11"/>
  <c r="AJ117" i="11"/>
  <c r="AG117" i="11"/>
  <c r="AF117" i="11"/>
  <c r="AE117" i="11"/>
  <c r="AD117" i="11"/>
  <c r="AC117" i="11"/>
  <c r="Y117" i="11"/>
  <c r="X117" i="11"/>
  <c r="U117" i="11"/>
  <c r="W117" i="11" s="1"/>
  <c r="T117" i="11"/>
  <c r="V117" i="11" s="1"/>
  <c r="AK116" i="11"/>
  <c r="AJ116" i="11"/>
  <c r="AG116" i="11"/>
  <c r="AF116" i="11"/>
  <c r="AE116" i="11"/>
  <c r="AD116" i="11"/>
  <c r="AC116" i="11"/>
  <c r="Y116" i="11"/>
  <c r="X116" i="11"/>
  <c r="U116" i="11"/>
  <c r="W116" i="11" s="1"/>
  <c r="T116" i="11"/>
  <c r="V116" i="11" s="1"/>
  <c r="AK115" i="11"/>
  <c r="AJ115" i="11"/>
  <c r="AG115" i="11"/>
  <c r="AF115" i="11"/>
  <c r="AE115" i="11"/>
  <c r="AD115" i="11"/>
  <c r="AC115" i="11"/>
  <c r="Y115" i="11"/>
  <c r="X115" i="11"/>
  <c r="U115" i="11"/>
  <c r="W115" i="11" s="1"/>
  <c r="T115" i="11"/>
  <c r="V115" i="11" s="1"/>
  <c r="AK114" i="11"/>
  <c r="AJ114" i="11"/>
  <c r="AG114" i="11"/>
  <c r="AF114" i="11"/>
  <c r="AE114" i="11"/>
  <c r="AD114" i="11"/>
  <c r="AC114" i="11"/>
  <c r="Y114" i="11"/>
  <c r="X114" i="11"/>
  <c r="U114" i="11"/>
  <c r="W114" i="11" s="1"/>
  <c r="T114" i="11"/>
  <c r="V114" i="11" s="1"/>
  <c r="AK113" i="11"/>
  <c r="AJ113" i="11"/>
  <c r="AG113" i="11"/>
  <c r="AF113" i="11"/>
  <c r="AE113" i="11"/>
  <c r="AD113" i="11"/>
  <c r="AC113" i="11"/>
  <c r="Y113" i="11"/>
  <c r="X113" i="11"/>
  <c r="U113" i="11"/>
  <c r="W113" i="11" s="1"/>
  <c r="T113" i="11"/>
  <c r="V113" i="11" s="1"/>
  <c r="AK112" i="11"/>
  <c r="AJ112" i="11"/>
  <c r="AG112" i="11"/>
  <c r="AF112" i="11"/>
  <c r="AE112" i="11"/>
  <c r="AD112" i="11"/>
  <c r="AC112" i="11"/>
  <c r="Y112" i="11"/>
  <c r="X112" i="11"/>
  <c r="U112" i="11"/>
  <c r="W112" i="11" s="1"/>
  <c r="T112" i="11"/>
  <c r="V112" i="11" s="1"/>
  <c r="AK111" i="11"/>
  <c r="AJ111" i="11"/>
  <c r="AG111" i="11"/>
  <c r="AF111" i="11"/>
  <c r="AE111" i="11"/>
  <c r="AD111" i="11"/>
  <c r="AC111" i="11"/>
  <c r="Y111" i="11"/>
  <c r="X111" i="11"/>
  <c r="U111" i="11"/>
  <c r="W111" i="11" s="1"/>
  <c r="T111" i="11"/>
  <c r="V111" i="11" s="1"/>
  <c r="AK110" i="11"/>
  <c r="AJ110" i="11"/>
  <c r="AG110" i="11"/>
  <c r="AF110" i="11"/>
  <c r="AE110" i="11"/>
  <c r="AD110" i="11"/>
  <c r="AC110" i="11"/>
  <c r="Y110" i="11"/>
  <c r="X110" i="11"/>
  <c r="U110" i="11"/>
  <c r="W110" i="11" s="1"/>
  <c r="T110" i="11"/>
  <c r="V110" i="11" s="1"/>
  <c r="AK109" i="11"/>
  <c r="AJ109" i="11"/>
  <c r="AG109" i="11"/>
  <c r="AF109" i="11"/>
  <c r="AE109" i="11"/>
  <c r="AD109" i="11"/>
  <c r="AC109" i="11"/>
  <c r="Y109" i="11"/>
  <c r="X109" i="11"/>
  <c r="U109" i="11"/>
  <c r="W109" i="11" s="1"/>
  <c r="T109" i="11"/>
  <c r="V109" i="11" s="1"/>
  <c r="AK108" i="11"/>
  <c r="AJ108" i="11"/>
  <c r="AG108" i="11"/>
  <c r="AF108" i="11"/>
  <c r="AE108" i="11"/>
  <c r="AD108" i="11"/>
  <c r="AC108" i="11"/>
  <c r="Y108" i="11"/>
  <c r="X108" i="11"/>
  <c r="U108" i="11"/>
  <c r="W108" i="11" s="1"/>
  <c r="T108" i="11"/>
  <c r="V108" i="11" s="1"/>
  <c r="AK107" i="11"/>
  <c r="AJ107" i="11"/>
  <c r="AG107" i="11"/>
  <c r="AF107" i="11"/>
  <c r="AE107" i="11"/>
  <c r="AD107" i="11"/>
  <c r="AC107" i="11"/>
  <c r="Y107" i="11"/>
  <c r="X107" i="11"/>
  <c r="U107" i="11"/>
  <c r="W107" i="11" s="1"/>
  <c r="T107" i="11"/>
  <c r="V107" i="11" s="1"/>
  <c r="AK106" i="11"/>
  <c r="AJ106" i="11"/>
  <c r="AG106" i="11"/>
  <c r="AF106" i="11"/>
  <c r="AE106" i="11"/>
  <c r="AD106" i="11"/>
  <c r="AC106" i="11"/>
  <c r="Y106" i="11"/>
  <c r="X106" i="11"/>
  <c r="U106" i="11"/>
  <c r="W106" i="11" s="1"/>
  <c r="T106" i="11"/>
  <c r="V106" i="11" s="1"/>
  <c r="AK105" i="11"/>
  <c r="AJ105" i="11"/>
  <c r="AG105" i="11"/>
  <c r="AF105" i="11"/>
  <c r="AE105" i="11"/>
  <c r="AD105" i="11"/>
  <c r="AC105" i="11"/>
  <c r="Y105" i="11"/>
  <c r="X105" i="11"/>
  <c r="U105" i="11"/>
  <c r="W105" i="11" s="1"/>
  <c r="T105" i="11"/>
  <c r="V105" i="11" s="1"/>
  <c r="AK104" i="11"/>
  <c r="AJ104" i="11"/>
  <c r="AG104" i="11"/>
  <c r="AF104" i="11"/>
  <c r="AE104" i="11"/>
  <c r="AD104" i="11"/>
  <c r="AC104" i="11"/>
  <c r="Y104" i="11"/>
  <c r="X104" i="11"/>
  <c r="U104" i="11"/>
  <c r="W104" i="11" s="1"/>
  <c r="T104" i="11"/>
  <c r="V104" i="11" s="1"/>
  <c r="AK103" i="11"/>
  <c r="AJ103" i="11"/>
  <c r="AG103" i="11"/>
  <c r="AF103" i="11"/>
  <c r="AE103" i="11"/>
  <c r="AD103" i="11"/>
  <c r="AC103" i="11"/>
  <c r="Y103" i="11"/>
  <c r="X103" i="11"/>
  <c r="U103" i="11"/>
  <c r="W103" i="11" s="1"/>
  <c r="T103" i="11"/>
  <c r="V103" i="11" s="1"/>
  <c r="AK102" i="11"/>
  <c r="AJ102" i="11"/>
  <c r="AG102" i="11"/>
  <c r="AF102" i="11"/>
  <c r="AE102" i="11"/>
  <c r="AD102" i="11"/>
  <c r="AC102" i="11"/>
  <c r="Y102" i="11"/>
  <c r="X102" i="11"/>
  <c r="U102" i="11"/>
  <c r="W102" i="11" s="1"/>
  <c r="T102" i="11"/>
  <c r="V102" i="11" s="1"/>
  <c r="AK101" i="11"/>
  <c r="AJ101" i="11"/>
  <c r="AG101" i="11"/>
  <c r="AF101" i="11"/>
  <c r="AE101" i="11"/>
  <c r="AD101" i="11"/>
  <c r="AC101" i="11"/>
  <c r="Y101" i="11"/>
  <c r="X101" i="11"/>
  <c r="U101" i="11"/>
  <c r="W101" i="11" s="1"/>
  <c r="T101" i="11"/>
  <c r="V101" i="11" s="1"/>
  <c r="AK100" i="11"/>
  <c r="AJ100" i="11"/>
  <c r="AG100" i="11"/>
  <c r="AF100" i="11"/>
  <c r="AE100" i="11"/>
  <c r="AD100" i="11"/>
  <c r="AC100" i="11"/>
  <c r="Y100" i="11"/>
  <c r="X100" i="11"/>
  <c r="U100" i="11"/>
  <c r="W100" i="11" s="1"/>
  <c r="T100" i="11"/>
  <c r="V100" i="11" s="1"/>
  <c r="AK99" i="11"/>
  <c r="AJ99" i="11"/>
  <c r="AG99" i="11"/>
  <c r="AF99" i="11"/>
  <c r="AE99" i="11"/>
  <c r="AD99" i="11"/>
  <c r="AC99" i="11"/>
  <c r="Y99" i="11"/>
  <c r="X99" i="11"/>
  <c r="U99" i="11"/>
  <c r="W99" i="11" s="1"/>
  <c r="T99" i="11"/>
  <c r="V99" i="11" s="1"/>
  <c r="AK98" i="11"/>
  <c r="AJ98" i="11"/>
  <c r="AG98" i="11"/>
  <c r="AF98" i="11"/>
  <c r="AE98" i="11"/>
  <c r="AD98" i="11"/>
  <c r="AC98" i="11"/>
  <c r="Y98" i="11"/>
  <c r="X98" i="11"/>
  <c r="U98" i="11"/>
  <c r="W98" i="11" s="1"/>
  <c r="T98" i="11"/>
  <c r="V98" i="11" s="1"/>
  <c r="AK97" i="11"/>
  <c r="AJ97" i="11"/>
  <c r="AG97" i="11"/>
  <c r="AF97" i="11"/>
  <c r="AE97" i="11"/>
  <c r="AD97" i="11"/>
  <c r="AC97" i="11"/>
  <c r="Y97" i="11"/>
  <c r="X97" i="11"/>
  <c r="U97" i="11"/>
  <c r="W97" i="11" s="1"/>
  <c r="T97" i="11"/>
  <c r="V97" i="11" s="1"/>
  <c r="AK96" i="11"/>
  <c r="AJ96" i="11"/>
  <c r="AG96" i="11"/>
  <c r="AF96" i="11"/>
  <c r="AE96" i="11"/>
  <c r="AD96" i="11"/>
  <c r="AC96" i="11"/>
  <c r="Y96" i="11"/>
  <c r="X96" i="11"/>
  <c r="U96" i="11"/>
  <c r="W96" i="11" s="1"/>
  <c r="T96" i="11"/>
  <c r="V96" i="11" s="1"/>
  <c r="AK95" i="11"/>
  <c r="AJ95" i="11"/>
  <c r="AG95" i="11"/>
  <c r="AF95" i="11"/>
  <c r="AE95" i="11"/>
  <c r="AD95" i="11"/>
  <c r="AC95" i="11"/>
  <c r="Y95" i="11"/>
  <c r="X95" i="11"/>
  <c r="U95" i="11"/>
  <c r="W95" i="11" s="1"/>
  <c r="T95" i="11"/>
  <c r="V95" i="11" s="1"/>
  <c r="AK94" i="11"/>
  <c r="AJ94" i="11"/>
  <c r="AG94" i="11"/>
  <c r="AF94" i="11"/>
  <c r="AE94" i="11"/>
  <c r="AD94" i="11"/>
  <c r="AC94" i="11"/>
  <c r="Y94" i="11"/>
  <c r="X94" i="11"/>
  <c r="U94" i="11"/>
  <c r="W94" i="11" s="1"/>
  <c r="T94" i="11"/>
  <c r="V94" i="11" s="1"/>
  <c r="AK93" i="11"/>
  <c r="AJ93" i="11"/>
  <c r="AG93" i="11"/>
  <c r="AF93" i="11"/>
  <c r="AE93" i="11"/>
  <c r="AD93" i="11"/>
  <c r="AC93" i="11"/>
  <c r="Y93" i="11"/>
  <c r="X93" i="11"/>
  <c r="U93" i="11"/>
  <c r="W93" i="11" s="1"/>
  <c r="T93" i="11"/>
  <c r="V93" i="11" s="1"/>
  <c r="AK92" i="11"/>
  <c r="AJ92" i="11"/>
  <c r="AG92" i="11"/>
  <c r="AF92" i="11"/>
  <c r="AE92" i="11"/>
  <c r="AD92" i="11"/>
  <c r="AC92" i="11"/>
  <c r="Y92" i="11"/>
  <c r="X92" i="11"/>
  <c r="U92" i="11"/>
  <c r="W92" i="11" s="1"/>
  <c r="T92" i="11"/>
  <c r="V92" i="11" s="1"/>
  <c r="AK91" i="11"/>
  <c r="AJ91" i="11"/>
  <c r="AG91" i="11"/>
  <c r="AF91" i="11"/>
  <c r="AE91" i="11"/>
  <c r="AD91" i="11"/>
  <c r="AC91" i="11"/>
  <c r="Y91" i="11"/>
  <c r="X91" i="11"/>
  <c r="U91" i="11"/>
  <c r="W91" i="11" s="1"/>
  <c r="T91" i="11"/>
  <c r="V91" i="11" s="1"/>
  <c r="AK90" i="11"/>
  <c r="AJ90" i="11"/>
  <c r="AG90" i="11"/>
  <c r="AF90" i="11"/>
  <c r="AE90" i="11"/>
  <c r="AD90" i="11"/>
  <c r="AC90" i="11"/>
  <c r="Y90" i="11"/>
  <c r="X90" i="11"/>
  <c r="U90" i="11"/>
  <c r="W90" i="11" s="1"/>
  <c r="T90" i="11"/>
  <c r="V90" i="11" s="1"/>
  <c r="AK89" i="11"/>
  <c r="AJ89" i="11"/>
  <c r="AG89" i="11"/>
  <c r="AF89" i="11"/>
  <c r="AE89" i="11"/>
  <c r="AD89" i="11"/>
  <c r="AC89" i="11"/>
  <c r="Y89" i="11"/>
  <c r="X89" i="11"/>
  <c r="U89" i="11"/>
  <c r="W89" i="11" s="1"/>
  <c r="T89" i="11"/>
  <c r="V89" i="11" s="1"/>
  <c r="AK88" i="11"/>
  <c r="AJ88" i="11"/>
  <c r="AG88" i="11"/>
  <c r="AF88" i="11"/>
  <c r="AE88" i="11"/>
  <c r="AD88" i="11"/>
  <c r="AC88" i="11"/>
  <c r="Y88" i="11"/>
  <c r="X88" i="11"/>
  <c r="U88" i="11"/>
  <c r="W88" i="11" s="1"/>
  <c r="T88" i="11"/>
  <c r="V88" i="11" s="1"/>
  <c r="AK87" i="11"/>
  <c r="AJ87" i="11"/>
  <c r="AG87" i="11"/>
  <c r="AF87" i="11"/>
  <c r="AE87" i="11"/>
  <c r="AD87" i="11"/>
  <c r="AC87" i="11"/>
  <c r="Y87" i="11"/>
  <c r="X87" i="11"/>
  <c r="U87" i="11"/>
  <c r="W87" i="11" s="1"/>
  <c r="T87" i="11"/>
  <c r="V87" i="11" s="1"/>
  <c r="AK86" i="11"/>
  <c r="AJ86" i="11"/>
  <c r="AG86" i="11"/>
  <c r="AF86" i="11"/>
  <c r="AE86" i="11"/>
  <c r="AD86" i="11"/>
  <c r="AC86" i="11"/>
  <c r="Y86" i="11"/>
  <c r="X86" i="11"/>
  <c r="U86" i="11"/>
  <c r="W86" i="11" s="1"/>
  <c r="T86" i="11"/>
  <c r="V86" i="11" s="1"/>
  <c r="AK85" i="11"/>
  <c r="AJ85" i="11"/>
  <c r="AG85" i="11"/>
  <c r="AF85" i="11"/>
  <c r="AE85" i="11"/>
  <c r="AD85" i="11"/>
  <c r="AC85" i="11"/>
  <c r="Y85" i="11"/>
  <c r="X85" i="11"/>
  <c r="U85" i="11"/>
  <c r="W85" i="11" s="1"/>
  <c r="T85" i="11"/>
  <c r="V85" i="11" s="1"/>
  <c r="AK84" i="11"/>
  <c r="AJ84" i="11"/>
  <c r="AG84" i="11"/>
  <c r="AF84" i="11"/>
  <c r="AE84" i="11"/>
  <c r="AD84" i="11"/>
  <c r="AC84" i="11"/>
  <c r="Y84" i="11"/>
  <c r="X84" i="11"/>
  <c r="U84" i="11"/>
  <c r="W84" i="11" s="1"/>
  <c r="T84" i="11"/>
  <c r="V84" i="11" s="1"/>
  <c r="AK83" i="11"/>
  <c r="AJ83" i="11"/>
  <c r="AG83" i="11"/>
  <c r="AF83" i="11"/>
  <c r="AE83" i="11"/>
  <c r="AD83" i="11"/>
  <c r="AC83" i="11"/>
  <c r="Y83" i="11"/>
  <c r="X83" i="11"/>
  <c r="U83" i="11"/>
  <c r="W83" i="11" s="1"/>
  <c r="T83" i="11"/>
  <c r="V83" i="11" s="1"/>
  <c r="AK82" i="11"/>
  <c r="AJ82" i="11"/>
  <c r="AG82" i="11"/>
  <c r="AF82" i="11"/>
  <c r="AE82" i="11"/>
  <c r="AD82" i="11"/>
  <c r="AC82" i="11"/>
  <c r="Y82" i="11"/>
  <c r="X82" i="11"/>
  <c r="U82" i="11"/>
  <c r="W82" i="11" s="1"/>
  <c r="T82" i="11"/>
  <c r="V82" i="11" s="1"/>
  <c r="AK81" i="11"/>
  <c r="AJ81" i="11"/>
  <c r="AG81" i="11"/>
  <c r="AF81" i="11"/>
  <c r="AE81" i="11"/>
  <c r="AD81" i="11"/>
  <c r="AC81" i="11"/>
  <c r="Y81" i="11"/>
  <c r="X81" i="11"/>
  <c r="U81" i="11"/>
  <c r="W81" i="11" s="1"/>
  <c r="T81" i="11"/>
  <c r="V81" i="11" s="1"/>
  <c r="AK80" i="11"/>
  <c r="AJ80" i="11"/>
  <c r="AG80" i="11"/>
  <c r="AF80" i="11"/>
  <c r="AE80" i="11"/>
  <c r="AD80" i="11"/>
  <c r="AC80" i="11"/>
  <c r="Y80" i="11"/>
  <c r="X80" i="11"/>
  <c r="U80" i="11"/>
  <c r="W80" i="11" s="1"/>
  <c r="T80" i="11"/>
  <c r="V80" i="11" s="1"/>
  <c r="AK79" i="11"/>
  <c r="AJ79" i="11"/>
  <c r="AG79" i="11"/>
  <c r="AF79" i="11"/>
  <c r="AE79" i="11"/>
  <c r="AD79" i="11"/>
  <c r="AC79" i="11"/>
  <c r="Y79" i="11"/>
  <c r="X79" i="11"/>
  <c r="U79" i="11"/>
  <c r="W79" i="11" s="1"/>
  <c r="T79" i="11"/>
  <c r="V79" i="11" s="1"/>
  <c r="AK78" i="11"/>
  <c r="AJ78" i="11"/>
  <c r="AG78" i="11"/>
  <c r="AF78" i="11"/>
  <c r="AE78" i="11"/>
  <c r="AD78" i="11"/>
  <c r="AC78" i="11"/>
  <c r="Y78" i="11"/>
  <c r="X78" i="11"/>
  <c r="U78" i="11"/>
  <c r="W78" i="11" s="1"/>
  <c r="T78" i="11"/>
  <c r="V78" i="11" s="1"/>
  <c r="AK77" i="11"/>
  <c r="AJ77" i="11"/>
  <c r="AG77" i="11"/>
  <c r="AF77" i="11"/>
  <c r="AE77" i="11"/>
  <c r="AD77" i="11"/>
  <c r="AC77" i="11"/>
  <c r="Y77" i="11"/>
  <c r="X77" i="11"/>
  <c r="U77" i="11"/>
  <c r="W77" i="11" s="1"/>
  <c r="T77" i="11"/>
  <c r="V77" i="11" s="1"/>
  <c r="AK76" i="11"/>
  <c r="AJ76" i="11"/>
  <c r="AG76" i="11"/>
  <c r="AF76" i="11"/>
  <c r="AE76" i="11"/>
  <c r="AD76" i="11"/>
  <c r="AC76" i="11"/>
  <c r="Y76" i="11"/>
  <c r="X76" i="11"/>
  <c r="U76" i="11"/>
  <c r="W76" i="11" s="1"/>
  <c r="T76" i="11"/>
  <c r="V76" i="11" s="1"/>
  <c r="AK73" i="11"/>
  <c r="AJ73" i="11"/>
  <c r="AG73" i="11"/>
  <c r="AF73" i="11"/>
  <c r="AE73" i="11"/>
  <c r="AD73" i="11"/>
  <c r="AC73" i="11"/>
  <c r="Y73" i="11"/>
  <c r="X73" i="11"/>
  <c r="U73" i="11"/>
  <c r="W73" i="11" s="1"/>
  <c r="T73" i="11"/>
  <c r="V73" i="11" s="1"/>
  <c r="AK72" i="11"/>
  <c r="AJ72" i="11"/>
  <c r="AG72" i="11"/>
  <c r="AF72" i="11"/>
  <c r="AE72" i="11"/>
  <c r="AD72" i="11"/>
  <c r="AC72" i="11"/>
  <c r="Y72" i="11"/>
  <c r="X72" i="11"/>
  <c r="U72" i="11"/>
  <c r="W72" i="11" s="1"/>
  <c r="T72" i="11"/>
  <c r="V72" i="11" s="1"/>
  <c r="AK75" i="11"/>
  <c r="AJ75" i="11"/>
  <c r="AG75" i="11"/>
  <c r="AF75" i="11"/>
  <c r="AE75" i="11"/>
  <c r="AD75" i="11"/>
  <c r="AC75" i="11"/>
  <c r="Y75" i="11"/>
  <c r="X75" i="11"/>
  <c r="U75" i="11"/>
  <c r="W75" i="11" s="1"/>
  <c r="T75" i="11"/>
  <c r="V75" i="11" s="1"/>
  <c r="AK71" i="11"/>
  <c r="AJ71" i="11"/>
  <c r="AG71" i="11"/>
  <c r="AF71" i="11"/>
  <c r="AE71" i="11"/>
  <c r="AD71" i="11"/>
  <c r="AC71" i="11"/>
  <c r="Y71" i="11"/>
  <c r="X71" i="11"/>
  <c r="U71" i="11"/>
  <c r="W71" i="11" s="1"/>
  <c r="T71" i="11"/>
  <c r="V71" i="11" s="1"/>
  <c r="AK70" i="11"/>
  <c r="AJ70" i="11"/>
  <c r="AG70" i="11"/>
  <c r="AF70" i="11"/>
  <c r="AE70" i="11"/>
  <c r="AD70" i="11"/>
  <c r="AC70" i="11"/>
  <c r="Y70" i="11"/>
  <c r="X70" i="11"/>
  <c r="U70" i="11"/>
  <c r="W70" i="11" s="1"/>
  <c r="T70" i="11"/>
  <c r="V70" i="11" s="1"/>
  <c r="AK69" i="11"/>
  <c r="AJ69" i="11"/>
  <c r="AG69" i="11"/>
  <c r="AF69" i="11"/>
  <c r="AE69" i="11"/>
  <c r="AD69" i="11"/>
  <c r="AC69" i="11"/>
  <c r="Y69" i="11"/>
  <c r="X69" i="11"/>
  <c r="U69" i="11"/>
  <c r="W69" i="11" s="1"/>
  <c r="T69" i="11"/>
  <c r="V69" i="11" s="1"/>
  <c r="AK68" i="11"/>
  <c r="AJ68" i="11"/>
  <c r="AG68" i="11"/>
  <c r="AF68" i="11"/>
  <c r="AE68" i="11"/>
  <c r="AD68" i="11"/>
  <c r="AC68" i="11"/>
  <c r="Y68" i="11"/>
  <c r="X68" i="11"/>
  <c r="U68" i="11"/>
  <c r="W68" i="11" s="1"/>
  <c r="T68" i="11"/>
  <c r="V68" i="11" s="1"/>
  <c r="AK67" i="11"/>
  <c r="AJ67" i="11"/>
  <c r="AG67" i="11"/>
  <c r="AF67" i="11"/>
  <c r="AE67" i="11"/>
  <c r="AD67" i="11"/>
  <c r="AC67" i="11"/>
  <c r="Y67" i="11"/>
  <c r="X67" i="11"/>
  <c r="U67" i="11"/>
  <c r="W67" i="11" s="1"/>
  <c r="T67" i="11"/>
  <c r="V67" i="11" s="1"/>
  <c r="AK66" i="11"/>
  <c r="AJ66" i="11"/>
  <c r="AG66" i="11"/>
  <c r="AF66" i="11"/>
  <c r="AE66" i="11"/>
  <c r="AD66" i="11"/>
  <c r="AC66" i="11"/>
  <c r="Y66" i="11"/>
  <c r="X66" i="11"/>
  <c r="U66" i="11"/>
  <c r="W66" i="11" s="1"/>
  <c r="T66" i="11"/>
  <c r="V66" i="11" s="1"/>
  <c r="AK65" i="11"/>
  <c r="AJ65" i="11"/>
  <c r="AG65" i="11"/>
  <c r="AF65" i="11"/>
  <c r="AE65" i="11"/>
  <c r="AD65" i="11"/>
  <c r="AC65" i="11"/>
  <c r="Y65" i="11"/>
  <c r="X65" i="11"/>
  <c r="U65" i="11"/>
  <c r="W65" i="11" s="1"/>
  <c r="T65" i="11"/>
  <c r="V65" i="11" s="1"/>
  <c r="AK64" i="11"/>
  <c r="AJ64" i="11"/>
  <c r="AG64" i="11"/>
  <c r="AF64" i="11"/>
  <c r="AE64" i="11"/>
  <c r="AD64" i="11"/>
  <c r="AC64" i="11"/>
  <c r="Y64" i="11"/>
  <c r="X64" i="11"/>
  <c r="U64" i="11"/>
  <c r="W64" i="11" s="1"/>
  <c r="T64" i="11"/>
  <c r="V64" i="11" s="1"/>
  <c r="AK63" i="11"/>
  <c r="AJ63" i="11"/>
  <c r="AG63" i="11"/>
  <c r="AF63" i="11"/>
  <c r="AE63" i="11"/>
  <c r="AD63" i="11"/>
  <c r="AC63" i="11"/>
  <c r="Y63" i="11"/>
  <c r="X63" i="11"/>
  <c r="U63" i="11"/>
  <c r="W63" i="11" s="1"/>
  <c r="T63" i="11"/>
  <c r="V63" i="11" s="1"/>
  <c r="AK62" i="11"/>
  <c r="AJ62" i="11"/>
  <c r="AG62" i="11"/>
  <c r="AF62" i="11"/>
  <c r="AE62" i="11"/>
  <c r="AD62" i="11"/>
  <c r="AC62" i="11"/>
  <c r="Y62" i="11"/>
  <c r="X62" i="11"/>
  <c r="U62" i="11"/>
  <c r="W62" i="11" s="1"/>
  <c r="T62" i="11"/>
  <c r="V62" i="11" s="1"/>
  <c r="AK61" i="11"/>
  <c r="AJ61" i="11"/>
  <c r="AG61" i="11"/>
  <c r="AF61" i="11"/>
  <c r="AE61" i="11"/>
  <c r="AD61" i="11"/>
  <c r="AC61" i="11"/>
  <c r="Y61" i="11"/>
  <c r="X61" i="11"/>
  <c r="U61" i="11"/>
  <c r="W61" i="11" s="1"/>
  <c r="T61" i="11"/>
  <c r="V61" i="11" s="1"/>
  <c r="AK60" i="11"/>
  <c r="AJ60" i="11"/>
  <c r="AG60" i="11"/>
  <c r="AF60" i="11"/>
  <c r="AE60" i="11"/>
  <c r="AD60" i="11"/>
  <c r="AC60" i="11"/>
  <c r="Y60" i="11"/>
  <c r="X60" i="11"/>
  <c r="U60" i="11"/>
  <c r="W60" i="11" s="1"/>
  <c r="T60" i="11"/>
  <c r="V60" i="11" s="1"/>
  <c r="AK59" i="11"/>
  <c r="AJ59" i="11"/>
  <c r="AG59" i="11"/>
  <c r="AF59" i="11"/>
  <c r="AE59" i="11"/>
  <c r="AD59" i="11"/>
  <c r="AC59" i="11"/>
  <c r="Y59" i="11"/>
  <c r="X59" i="11"/>
  <c r="U59" i="11"/>
  <c r="W59" i="11" s="1"/>
  <c r="T59" i="11"/>
  <c r="V59" i="11" s="1"/>
  <c r="AK58" i="11"/>
  <c r="AJ58" i="11"/>
  <c r="AG58" i="11"/>
  <c r="AF58" i="11"/>
  <c r="AE58" i="11"/>
  <c r="AD58" i="11"/>
  <c r="AC58" i="11"/>
  <c r="Y58" i="11"/>
  <c r="X58" i="11"/>
  <c r="U58" i="11"/>
  <c r="W58" i="11" s="1"/>
  <c r="T58" i="11"/>
  <c r="V58" i="11" s="1"/>
  <c r="AK57" i="11"/>
  <c r="AJ57" i="11"/>
  <c r="AG57" i="11"/>
  <c r="AF57" i="11"/>
  <c r="AE57" i="11"/>
  <c r="AD57" i="11"/>
  <c r="AC57" i="11"/>
  <c r="Y57" i="11"/>
  <c r="X57" i="11"/>
  <c r="U57" i="11"/>
  <c r="W57" i="11" s="1"/>
  <c r="T57" i="11"/>
  <c r="V57" i="11" s="1"/>
  <c r="AK56" i="11"/>
  <c r="AJ56" i="11"/>
  <c r="AG56" i="11"/>
  <c r="AF56" i="11"/>
  <c r="AE56" i="11"/>
  <c r="AD56" i="11"/>
  <c r="AC56" i="11"/>
  <c r="Y56" i="11"/>
  <c r="X56" i="11"/>
  <c r="U56" i="11"/>
  <c r="W56" i="11" s="1"/>
  <c r="T56" i="11"/>
  <c r="V56" i="11" s="1"/>
  <c r="AK55" i="11"/>
  <c r="AJ55" i="11"/>
  <c r="AG55" i="11"/>
  <c r="AF55" i="11"/>
  <c r="AE55" i="11"/>
  <c r="AD55" i="11"/>
  <c r="AC55" i="11"/>
  <c r="Y55" i="11"/>
  <c r="X55" i="11"/>
  <c r="U55" i="11"/>
  <c r="W55" i="11" s="1"/>
  <c r="T55" i="11"/>
  <c r="V55" i="11" s="1"/>
  <c r="AK54" i="11"/>
  <c r="AJ54" i="11"/>
  <c r="AG54" i="11"/>
  <c r="AF54" i="11"/>
  <c r="AE54" i="11"/>
  <c r="AD54" i="11"/>
  <c r="AC54" i="11"/>
  <c r="Y54" i="11"/>
  <c r="X54" i="11"/>
  <c r="U54" i="11"/>
  <c r="W54" i="11" s="1"/>
  <c r="T54" i="11"/>
  <c r="V54" i="11" s="1"/>
  <c r="AK53" i="11"/>
  <c r="AJ53" i="11"/>
  <c r="AG53" i="11"/>
  <c r="AF53" i="11"/>
  <c r="AE53" i="11"/>
  <c r="AD53" i="11"/>
  <c r="AC53" i="11"/>
  <c r="Y53" i="11"/>
  <c r="X53" i="11"/>
  <c r="U53" i="11"/>
  <c r="W53" i="11" s="1"/>
  <c r="T53" i="11"/>
  <c r="V53" i="11" s="1"/>
  <c r="AK52" i="11"/>
  <c r="AJ52" i="11"/>
  <c r="AG52" i="11"/>
  <c r="AF52" i="11"/>
  <c r="AE52" i="11"/>
  <c r="AD52" i="11"/>
  <c r="AC52" i="11"/>
  <c r="Y52" i="11"/>
  <c r="X52" i="11"/>
  <c r="U52" i="11"/>
  <c r="W52" i="11" s="1"/>
  <c r="T52" i="11"/>
  <c r="V52" i="11" s="1"/>
  <c r="AK51" i="11"/>
  <c r="AJ51" i="11"/>
  <c r="AG51" i="11"/>
  <c r="AF51" i="11"/>
  <c r="AE51" i="11"/>
  <c r="AD51" i="11"/>
  <c r="AC51" i="11"/>
  <c r="Y51" i="11"/>
  <c r="X51" i="11"/>
  <c r="U51" i="11"/>
  <c r="W51" i="11" s="1"/>
  <c r="T51" i="11"/>
  <c r="V51" i="11" s="1"/>
  <c r="AK50" i="11"/>
  <c r="AJ50" i="11"/>
  <c r="AG50" i="11"/>
  <c r="AF50" i="11"/>
  <c r="AE50" i="11"/>
  <c r="AD50" i="11"/>
  <c r="AC50" i="11"/>
  <c r="Y50" i="11"/>
  <c r="X50" i="11"/>
  <c r="U50" i="11"/>
  <c r="W50" i="11" s="1"/>
  <c r="T50" i="11"/>
  <c r="V50" i="11" s="1"/>
  <c r="AK49" i="11"/>
  <c r="AJ49" i="11"/>
  <c r="AG49" i="11"/>
  <c r="AF49" i="11"/>
  <c r="AE49" i="11"/>
  <c r="AD49" i="11"/>
  <c r="AC49" i="11"/>
  <c r="Y49" i="11"/>
  <c r="X49" i="11"/>
  <c r="U49" i="11"/>
  <c r="W49" i="11" s="1"/>
  <c r="T49" i="11"/>
  <c r="V49" i="11" s="1"/>
  <c r="AK48" i="11"/>
  <c r="AJ48" i="11"/>
  <c r="AG48" i="11"/>
  <c r="AF48" i="11"/>
  <c r="AE48" i="11"/>
  <c r="AD48" i="11"/>
  <c r="AC48" i="11"/>
  <c r="Y48" i="11"/>
  <c r="X48" i="11"/>
  <c r="U48" i="11"/>
  <c r="W48" i="11" s="1"/>
  <c r="T48" i="11"/>
  <c r="V48" i="11" s="1"/>
  <c r="AK47" i="11"/>
  <c r="AJ47" i="11"/>
  <c r="AG47" i="11"/>
  <c r="AF47" i="11"/>
  <c r="AE47" i="11"/>
  <c r="AD47" i="11"/>
  <c r="AC47" i="11"/>
  <c r="Y47" i="11"/>
  <c r="X47" i="11"/>
  <c r="U47" i="11"/>
  <c r="W47" i="11" s="1"/>
  <c r="T47" i="11"/>
  <c r="V47" i="11" s="1"/>
  <c r="AK46" i="11"/>
  <c r="AJ46" i="11"/>
  <c r="AG46" i="11"/>
  <c r="AF46" i="11"/>
  <c r="AE46" i="11"/>
  <c r="AD46" i="11"/>
  <c r="AC46" i="11"/>
  <c r="Y46" i="11"/>
  <c r="X46" i="11"/>
  <c r="U46" i="11"/>
  <c r="W46" i="11" s="1"/>
  <c r="T46" i="11"/>
  <c r="V46" i="11" s="1"/>
  <c r="AK45" i="11"/>
  <c r="AJ45" i="11"/>
  <c r="AG45" i="11"/>
  <c r="AF45" i="11"/>
  <c r="AE45" i="11"/>
  <c r="AD45" i="11"/>
  <c r="AC45" i="11"/>
  <c r="Y45" i="11"/>
  <c r="X45" i="11"/>
  <c r="U45" i="11"/>
  <c r="W45" i="11" s="1"/>
  <c r="T45" i="11"/>
  <c r="V45" i="11" s="1"/>
  <c r="AK44" i="11"/>
  <c r="AJ44" i="11"/>
  <c r="AG44" i="11"/>
  <c r="AF44" i="11"/>
  <c r="AE44" i="11"/>
  <c r="AD44" i="11"/>
  <c r="AC44" i="11"/>
  <c r="Y44" i="11"/>
  <c r="X44" i="11"/>
  <c r="U44" i="11"/>
  <c r="W44" i="11" s="1"/>
  <c r="T44" i="11"/>
  <c r="V44" i="11" s="1"/>
  <c r="AK43" i="11"/>
  <c r="AJ43" i="11"/>
  <c r="AG43" i="11"/>
  <c r="AF43" i="11"/>
  <c r="AE43" i="11"/>
  <c r="AD43" i="11"/>
  <c r="AC43" i="11"/>
  <c r="Y43" i="11"/>
  <c r="X43" i="11"/>
  <c r="U43" i="11"/>
  <c r="W43" i="11" s="1"/>
  <c r="T43" i="11"/>
  <c r="V43" i="11" s="1"/>
  <c r="AK42" i="11"/>
  <c r="AJ42" i="11"/>
  <c r="AG42" i="11"/>
  <c r="AF42" i="11"/>
  <c r="AE42" i="11"/>
  <c r="AD42" i="11"/>
  <c r="AC42" i="11"/>
  <c r="Y42" i="11"/>
  <c r="X42" i="11"/>
  <c r="U42" i="11"/>
  <c r="W42" i="11" s="1"/>
  <c r="T42" i="11"/>
  <c r="V42" i="11" s="1"/>
  <c r="AK41" i="11"/>
  <c r="AJ41" i="11"/>
  <c r="AG41" i="11"/>
  <c r="AF41" i="11"/>
  <c r="AE41" i="11"/>
  <c r="AD41" i="11"/>
  <c r="AC41" i="11"/>
  <c r="Y41" i="11"/>
  <c r="X41" i="11"/>
  <c r="U41" i="11"/>
  <c r="W41" i="11" s="1"/>
  <c r="T41" i="11"/>
  <c r="V41" i="11" s="1"/>
  <c r="AK40" i="11"/>
  <c r="AJ40" i="11"/>
  <c r="AG40" i="11"/>
  <c r="AF40" i="11"/>
  <c r="AE40" i="11"/>
  <c r="AD40" i="11"/>
  <c r="AC40" i="11"/>
  <c r="Y40" i="11"/>
  <c r="X40" i="11"/>
  <c r="U40" i="11"/>
  <c r="W40" i="11" s="1"/>
  <c r="T40" i="11"/>
  <c r="V40" i="11" s="1"/>
  <c r="AK39" i="11"/>
  <c r="AJ39" i="11"/>
  <c r="AG39" i="11"/>
  <c r="AF39" i="11"/>
  <c r="AE39" i="11"/>
  <c r="AD39" i="11"/>
  <c r="AC39" i="11"/>
  <c r="Y39" i="11"/>
  <c r="X39" i="11"/>
  <c r="U39" i="11"/>
  <c r="W39" i="11" s="1"/>
  <c r="T39" i="11"/>
  <c r="V39" i="11" s="1"/>
  <c r="AK38" i="11"/>
  <c r="AJ38" i="11"/>
  <c r="AG38" i="11"/>
  <c r="AF38" i="11"/>
  <c r="AE38" i="11"/>
  <c r="AD38" i="11"/>
  <c r="AC38" i="11"/>
  <c r="Y38" i="11"/>
  <c r="X38" i="11"/>
  <c r="U38" i="11"/>
  <c r="W38" i="11" s="1"/>
  <c r="T38" i="11"/>
  <c r="V38" i="11" s="1"/>
  <c r="AK37" i="11"/>
  <c r="AJ37" i="11"/>
  <c r="AG37" i="11"/>
  <c r="AF37" i="11"/>
  <c r="AE37" i="11"/>
  <c r="AD37" i="11"/>
  <c r="AC37" i="11"/>
  <c r="Y37" i="11"/>
  <c r="X37" i="11"/>
  <c r="U37" i="11"/>
  <c r="W37" i="11" s="1"/>
  <c r="T37" i="11"/>
  <c r="V37" i="11" s="1"/>
  <c r="AK36" i="11"/>
  <c r="AJ36" i="11"/>
  <c r="AG36" i="11"/>
  <c r="AF36" i="11"/>
  <c r="AE36" i="11"/>
  <c r="AD36" i="11"/>
  <c r="AC36" i="11"/>
  <c r="Y36" i="11"/>
  <c r="X36" i="11"/>
  <c r="U36" i="11"/>
  <c r="W36" i="11" s="1"/>
  <c r="T36" i="11"/>
  <c r="V36" i="11" s="1"/>
  <c r="AK35" i="11"/>
  <c r="AJ35" i="11"/>
  <c r="AG35" i="11"/>
  <c r="AF35" i="11"/>
  <c r="AE35" i="11"/>
  <c r="AD35" i="11"/>
  <c r="AC35" i="11"/>
  <c r="Y35" i="11"/>
  <c r="X35" i="11"/>
  <c r="U35" i="11"/>
  <c r="W35" i="11" s="1"/>
  <c r="T35" i="11"/>
  <c r="V35" i="11" s="1"/>
  <c r="AK34" i="11"/>
  <c r="AJ34" i="11"/>
  <c r="AG34" i="11"/>
  <c r="AF34" i="11"/>
  <c r="AE34" i="11"/>
  <c r="AD34" i="11"/>
  <c r="AC34" i="11"/>
  <c r="Y34" i="11"/>
  <c r="X34" i="11"/>
  <c r="U34" i="11"/>
  <c r="W34" i="11" s="1"/>
  <c r="T34" i="11"/>
  <c r="V34" i="11" s="1"/>
  <c r="AK33" i="11"/>
  <c r="AJ33" i="11"/>
  <c r="AG33" i="11"/>
  <c r="AF33" i="11"/>
  <c r="AE33" i="11"/>
  <c r="AD33" i="11"/>
  <c r="AC33" i="11"/>
  <c r="Y33" i="11"/>
  <c r="X33" i="11"/>
  <c r="U33" i="11"/>
  <c r="W33" i="11" s="1"/>
  <c r="T33" i="11"/>
  <c r="V33" i="11" s="1"/>
  <c r="AK32" i="11"/>
  <c r="AJ32" i="11"/>
  <c r="AG32" i="11"/>
  <c r="AF32" i="11"/>
  <c r="AE32" i="11"/>
  <c r="AD32" i="11"/>
  <c r="AC32" i="11"/>
  <c r="Y32" i="11"/>
  <c r="X32" i="11"/>
  <c r="U32" i="11"/>
  <c r="W32" i="11" s="1"/>
  <c r="T32" i="11"/>
  <c r="V32" i="11" s="1"/>
  <c r="AK31" i="11"/>
  <c r="AJ31" i="11"/>
  <c r="AG31" i="11"/>
  <c r="AF31" i="11"/>
  <c r="AE31" i="11"/>
  <c r="AD31" i="11"/>
  <c r="AC31" i="11"/>
  <c r="Y31" i="11"/>
  <c r="X31" i="11"/>
  <c r="U31" i="11"/>
  <c r="W31" i="11" s="1"/>
  <c r="T31" i="11"/>
  <c r="V31" i="11" s="1"/>
  <c r="AK30" i="11"/>
  <c r="AJ30" i="11"/>
  <c r="AG30" i="11"/>
  <c r="AF30" i="11"/>
  <c r="AE30" i="11"/>
  <c r="AD30" i="11"/>
  <c r="AC30" i="11"/>
  <c r="Y30" i="11"/>
  <c r="X30" i="11"/>
  <c r="U30" i="11"/>
  <c r="W30" i="11" s="1"/>
  <c r="T30" i="11"/>
  <c r="V30" i="11" s="1"/>
  <c r="AK29" i="11"/>
  <c r="AJ29" i="11"/>
  <c r="AG29" i="11"/>
  <c r="AF29" i="11"/>
  <c r="AE29" i="11"/>
  <c r="AD29" i="11"/>
  <c r="AC29" i="11"/>
  <c r="Y29" i="11"/>
  <c r="X29" i="11"/>
  <c r="U29" i="11"/>
  <c r="W29" i="11" s="1"/>
  <c r="T29" i="11"/>
  <c r="V29" i="11" s="1"/>
  <c r="AK28" i="11"/>
  <c r="AJ28" i="11"/>
  <c r="AG28" i="11"/>
  <c r="AF28" i="11"/>
  <c r="AE28" i="11"/>
  <c r="AD28" i="11"/>
  <c r="AC28" i="11"/>
  <c r="Y28" i="11"/>
  <c r="X28" i="11"/>
  <c r="U28" i="11"/>
  <c r="W28" i="11" s="1"/>
  <c r="T28" i="11"/>
  <c r="V28" i="11" s="1"/>
  <c r="AK27" i="11"/>
  <c r="AJ27" i="11"/>
  <c r="AG27" i="11"/>
  <c r="AF27" i="11"/>
  <c r="AE27" i="11"/>
  <c r="AD27" i="11"/>
  <c r="AC27" i="11"/>
  <c r="Y27" i="11"/>
  <c r="X27" i="11"/>
  <c r="U27" i="11"/>
  <c r="W27" i="11" s="1"/>
  <c r="T27" i="11"/>
  <c r="V27" i="11" s="1"/>
  <c r="AK26" i="11"/>
  <c r="AJ26" i="11"/>
  <c r="AG26" i="11"/>
  <c r="AF26" i="11"/>
  <c r="AE26" i="11"/>
  <c r="AD26" i="11"/>
  <c r="AC26" i="11"/>
  <c r="Y26" i="11"/>
  <c r="X26" i="11"/>
  <c r="U26" i="11"/>
  <c r="W26" i="11" s="1"/>
  <c r="T26" i="11"/>
  <c r="V26" i="11" s="1"/>
  <c r="AK25" i="11"/>
  <c r="AJ25" i="11"/>
  <c r="AG25" i="11"/>
  <c r="AF25" i="11"/>
  <c r="AE25" i="11"/>
  <c r="AD25" i="11"/>
  <c r="AC25" i="11"/>
  <c r="Y25" i="11"/>
  <c r="X25" i="11"/>
  <c r="U25" i="11"/>
  <c r="W25" i="11" s="1"/>
  <c r="T25" i="11"/>
  <c r="V25" i="11" s="1"/>
  <c r="AK24" i="11"/>
  <c r="AJ24" i="11"/>
  <c r="AG24" i="11"/>
  <c r="AF24" i="11"/>
  <c r="AE24" i="11"/>
  <c r="AD24" i="11"/>
  <c r="AC24" i="11"/>
  <c r="Y24" i="11"/>
  <c r="X24" i="11"/>
  <c r="U24" i="11"/>
  <c r="W24" i="11" s="1"/>
  <c r="T24" i="11"/>
  <c r="V24" i="11" s="1"/>
  <c r="AK23" i="11"/>
  <c r="AJ23" i="11"/>
  <c r="AG23" i="11"/>
  <c r="AF23" i="11"/>
  <c r="AE23" i="11"/>
  <c r="AD23" i="11"/>
  <c r="AC23" i="11"/>
  <c r="Y23" i="11"/>
  <c r="X23" i="11"/>
  <c r="U23" i="11"/>
  <c r="W23" i="11" s="1"/>
  <c r="T23" i="11"/>
  <c r="V23" i="11" s="1"/>
  <c r="AK22" i="11"/>
  <c r="AJ22" i="11"/>
  <c r="AG22" i="11"/>
  <c r="AF22" i="11"/>
  <c r="AE22" i="11"/>
  <c r="AD22" i="11"/>
  <c r="AC22" i="11"/>
  <c r="Y22" i="11"/>
  <c r="X22" i="11"/>
  <c r="U22" i="11"/>
  <c r="W22" i="11" s="1"/>
  <c r="T22" i="11"/>
  <c r="V22" i="11" s="1"/>
  <c r="AK21" i="11"/>
  <c r="AJ21" i="11"/>
  <c r="AG21" i="11"/>
  <c r="AF21" i="11"/>
  <c r="AE21" i="11"/>
  <c r="AD21" i="11"/>
  <c r="AC21" i="11"/>
  <c r="Y21" i="11"/>
  <c r="X21" i="11"/>
  <c r="U21" i="11"/>
  <c r="W21" i="11" s="1"/>
  <c r="T21" i="11"/>
  <c r="V21" i="11" s="1"/>
  <c r="AK20" i="11"/>
  <c r="AJ20" i="11"/>
  <c r="AG20" i="11"/>
  <c r="AF20" i="11"/>
  <c r="AE20" i="11"/>
  <c r="AD20" i="11"/>
  <c r="AC20" i="11"/>
  <c r="Y20" i="11"/>
  <c r="X20" i="11"/>
  <c r="U20" i="11"/>
  <c r="W20" i="11" s="1"/>
  <c r="T20" i="11"/>
  <c r="V20" i="11" s="1"/>
  <c r="AK19" i="11"/>
  <c r="AJ19" i="11"/>
  <c r="AG19" i="11"/>
  <c r="AF19" i="11"/>
  <c r="AE19" i="11"/>
  <c r="AD19" i="11"/>
  <c r="AC19" i="11"/>
  <c r="Y19" i="11"/>
  <c r="X19" i="11"/>
  <c r="U19" i="11"/>
  <c r="W19" i="11" s="1"/>
  <c r="T19" i="11"/>
  <c r="V19" i="11" s="1"/>
  <c r="AK18" i="11"/>
  <c r="AJ18" i="11"/>
  <c r="AG18" i="11"/>
  <c r="AF18" i="11"/>
  <c r="AE18" i="11"/>
  <c r="AD18" i="11"/>
  <c r="AC18" i="11"/>
  <c r="Y18" i="11"/>
  <c r="X18" i="11"/>
  <c r="U18" i="11"/>
  <c r="W18" i="11" s="1"/>
  <c r="T18" i="11"/>
  <c r="V18" i="11" s="1"/>
  <c r="AK16" i="11"/>
  <c r="AJ16" i="11"/>
  <c r="AG16" i="11"/>
  <c r="AF16" i="11"/>
  <c r="AE16" i="11"/>
  <c r="AD16" i="11"/>
  <c r="AC16" i="11"/>
  <c r="Y16" i="11"/>
  <c r="X16" i="11"/>
  <c r="U16" i="11"/>
  <c r="W16" i="11" s="1"/>
  <c r="T16" i="11"/>
  <c r="V16" i="11" s="1"/>
  <c r="AK15" i="11"/>
  <c r="AJ15" i="11"/>
  <c r="AG15" i="11"/>
  <c r="AF15" i="11"/>
  <c r="AE15" i="11"/>
  <c r="AD15" i="11"/>
  <c r="AC15" i="11"/>
  <c r="Y15" i="11"/>
  <c r="X15" i="11"/>
  <c r="U15" i="11"/>
  <c r="W15" i="11" s="1"/>
  <c r="T15" i="11"/>
  <c r="V15" i="11" s="1"/>
  <c r="AK14" i="11"/>
  <c r="AJ14" i="11"/>
  <c r="AG14" i="11"/>
  <c r="AF14" i="11"/>
  <c r="AE14" i="11"/>
  <c r="AD14" i="11"/>
  <c r="AC14" i="11"/>
  <c r="Y14" i="11"/>
  <c r="X14" i="11"/>
  <c r="U14" i="11"/>
  <c r="W14" i="11" s="1"/>
  <c r="T14" i="11"/>
  <c r="V14" i="11" s="1"/>
  <c r="AK13" i="11"/>
  <c r="AJ13" i="11"/>
  <c r="AG13" i="11"/>
  <c r="AF13" i="11"/>
  <c r="AE13" i="11"/>
  <c r="AD13" i="11"/>
  <c r="AC13" i="11"/>
  <c r="Y13" i="11"/>
  <c r="X13" i="11"/>
  <c r="U13" i="11"/>
  <c r="W13" i="11" s="1"/>
  <c r="T13" i="11"/>
  <c r="V13" i="11" s="1"/>
  <c r="AK12" i="11"/>
  <c r="AJ12" i="11"/>
  <c r="AG12" i="11"/>
  <c r="AF12" i="11"/>
  <c r="AE12" i="11"/>
  <c r="AD12" i="11"/>
  <c r="AC12" i="11"/>
  <c r="Y12" i="11"/>
  <c r="X12" i="11"/>
  <c r="U12" i="11"/>
  <c r="W12" i="11" s="1"/>
  <c r="T12" i="11"/>
  <c r="V12" i="11" s="1"/>
  <c r="AK11" i="11"/>
  <c r="AJ11" i="11"/>
  <c r="AG11" i="11"/>
  <c r="AF11" i="11"/>
  <c r="AE11" i="11"/>
  <c r="AD11" i="11"/>
  <c r="AC11" i="11"/>
  <c r="Y11" i="11"/>
  <c r="X11" i="11"/>
  <c r="U11" i="11"/>
  <c r="W11" i="11" s="1"/>
  <c r="T11" i="11"/>
  <c r="V11" i="11" s="1"/>
  <c r="AK10" i="11"/>
  <c r="AJ10" i="11"/>
  <c r="AG10" i="11"/>
  <c r="AF10" i="11"/>
  <c r="AE10" i="11"/>
  <c r="AD10" i="11"/>
  <c r="AC10" i="11"/>
  <c r="Y10" i="11"/>
  <c r="X10" i="11"/>
  <c r="U10" i="11"/>
  <c r="W10" i="11" s="1"/>
  <c r="T10" i="11"/>
  <c r="V10" i="11" s="1"/>
  <c r="AK9" i="11"/>
  <c r="AJ9" i="11"/>
  <c r="AG9" i="11"/>
  <c r="AF9" i="11"/>
  <c r="AE9" i="11"/>
  <c r="AD9" i="11"/>
  <c r="AC9" i="11"/>
  <c r="Y9" i="11"/>
  <c r="X9" i="11"/>
  <c r="U9" i="11"/>
  <c r="W9" i="11" s="1"/>
  <c r="T9" i="11"/>
  <c r="V9" i="11" s="1"/>
  <c r="AK8" i="11"/>
  <c r="AJ8" i="11"/>
  <c r="AG8" i="11"/>
  <c r="AF8" i="11"/>
  <c r="AE8" i="11"/>
  <c r="AD8" i="11"/>
  <c r="AC8" i="11"/>
  <c r="Y8" i="11"/>
  <c r="X8" i="11"/>
  <c r="U8" i="11"/>
  <c r="W8" i="11" s="1"/>
  <c r="T8" i="11"/>
  <c r="V8" i="11" s="1"/>
  <c r="AK7" i="11"/>
  <c r="AJ7" i="11"/>
  <c r="AG7" i="11"/>
  <c r="AF7" i="11"/>
  <c r="AE7" i="11"/>
  <c r="AD7" i="11"/>
  <c r="AC7" i="11"/>
  <c r="Y7" i="11"/>
  <c r="X7" i="11"/>
  <c r="U7" i="11"/>
  <c r="W7" i="11" s="1"/>
  <c r="T7" i="11"/>
  <c r="V7" i="11" s="1"/>
  <c r="AK6" i="11"/>
  <c r="AJ6" i="11"/>
  <c r="AG6" i="11"/>
  <c r="AF6" i="11"/>
  <c r="AE6" i="11"/>
  <c r="AD6" i="11"/>
  <c r="AC6" i="11"/>
  <c r="Y6" i="11"/>
  <c r="X6" i="11"/>
  <c r="U6" i="11"/>
  <c r="W6" i="11" s="1"/>
  <c r="T6" i="11"/>
  <c r="V6" i="11" s="1"/>
  <c r="AK5" i="11"/>
  <c r="AJ5" i="11"/>
  <c r="AG5" i="11"/>
  <c r="AF5" i="11"/>
  <c r="AE5" i="11"/>
  <c r="AD5" i="11"/>
  <c r="AC5" i="11"/>
  <c r="Y5" i="11"/>
  <c r="X5" i="11"/>
  <c r="U5" i="11"/>
  <c r="W5" i="11" s="1"/>
  <c r="T5" i="11"/>
  <c r="V5" i="11" s="1"/>
  <c r="AK4" i="11"/>
  <c r="AJ4" i="11"/>
  <c r="AG4" i="11"/>
  <c r="AF4" i="11"/>
  <c r="AE4" i="11"/>
  <c r="AD4" i="11"/>
  <c r="AC4" i="11"/>
  <c r="Y4" i="11"/>
  <c r="X4" i="11"/>
  <c r="U4" i="11"/>
  <c r="W4" i="11" s="1"/>
  <c r="T4" i="11"/>
  <c r="V4" i="11" s="1"/>
  <c r="AK3" i="11"/>
  <c r="AJ3" i="11"/>
  <c r="AG3" i="11"/>
  <c r="AF3" i="11"/>
  <c r="AE3" i="11"/>
  <c r="AD3" i="11"/>
  <c r="AC3" i="11"/>
  <c r="Y3" i="11"/>
  <c r="X3" i="11"/>
  <c r="U3" i="11"/>
  <c r="W3" i="11" s="1"/>
  <c r="T3" i="11"/>
  <c r="V3" i="11" s="1"/>
  <c r="C124" i="11"/>
  <c r="D124" i="11"/>
  <c r="E124" i="11"/>
  <c r="L124" i="11"/>
  <c r="CH127" i="11"/>
  <c r="CH124" i="11"/>
  <c r="AD2" i="11"/>
  <c r="AC2" i="11"/>
  <c r="AE2" i="11"/>
  <c r="BN2" i="11"/>
  <c r="BW2" i="11" s="1"/>
  <c r="AG2" i="11"/>
  <c r="AF2" i="11"/>
  <c r="Y2" i="11"/>
  <c r="X2" i="11"/>
  <c r="BA2" i="11"/>
  <c r="BY124" i="11"/>
  <c r="T2" i="11"/>
  <c r="V2" i="11" s="1"/>
  <c r="U2" i="11"/>
  <c r="W2" i="11" s="1"/>
  <c r="D132" i="11"/>
  <c r="BB124" i="11"/>
  <c r="E125" i="11"/>
  <c r="L125" i="11"/>
  <c r="BM124" i="11"/>
  <c r="AL17" i="11" l="1"/>
  <c r="AH17" i="11"/>
  <c r="AL74" i="11"/>
  <c r="AH45" i="11"/>
  <c r="AL55" i="11"/>
  <c r="AH69" i="11"/>
  <c r="AH6" i="11"/>
  <c r="AL8" i="11"/>
  <c r="AH14" i="11"/>
  <c r="AL25" i="11"/>
  <c r="AH58" i="11"/>
  <c r="AL60" i="11"/>
  <c r="AH66" i="11"/>
  <c r="AL100" i="11"/>
  <c r="AH25" i="11"/>
  <c r="AL27" i="11"/>
  <c r="AH7" i="11"/>
  <c r="AL9" i="11"/>
  <c r="AH15" i="11"/>
  <c r="AH96" i="11"/>
  <c r="AH36" i="11"/>
  <c r="AH81" i="11"/>
  <c r="AH26" i="11"/>
  <c r="AL103" i="11"/>
  <c r="AH84" i="11"/>
  <c r="AL89" i="11"/>
  <c r="AL99" i="11"/>
  <c r="AH118" i="11"/>
  <c r="AL79" i="11"/>
  <c r="AH28" i="11"/>
  <c r="AL35" i="11"/>
  <c r="AH91" i="11"/>
  <c r="AH40" i="11"/>
  <c r="AL42" i="11"/>
  <c r="AH48" i="11"/>
  <c r="AL50" i="11"/>
  <c r="AH22" i="11"/>
  <c r="AL29" i="11"/>
  <c r="AL37" i="11"/>
  <c r="AH120" i="11"/>
  <c r="AL87" i="11"/>
  <c r="AL43" i="11"/>
  <c r="AH65" i="11"/>
  <c r="AH4" i="11"/>
  <c r="AL6" i="11"/>
  <c r="AH12" i="11"/>
  <c r="AH89" i="11"/>
  <c r="AH5" i="11"/>
  <c r="AL7" i="11"/>
  <c r="AL21" i="11"/>
  <c r="AL38" i="11"/>
  <c r="AH41" i="11"/>
  <c r="AH27" i="11"/>
  <c r="AH32" i="11"/>
  <c r="AL34" i="11"/>
  <c r="AL54" i="11"/>
  <c r="AH57" i="11"/>
  <c r="AH82" i="11"/>
  <c r="AH97" i="11"/>
  <c r="AL111" i="11"/>
  <c r="AH114" i="11"/>
  <c r="AL118" i="11"/>
  <c r="AL120" i="11"/>
  <c r="AL123" i="11"/>
  <c r="AL92" i="11"/>
  <c r="AL106" i="11"/>
  <c r="AH112" i="11"/>
  <c r="AH35" i="11"/>
  <c r="AL52" i="11"/>
  <c r="AH63" i="11"/>
  <c r="AH68" i="11"/>
  <c r="AH73" i="11"/>
  <c r="AH80" i="11"/>
  <c r="AL104" i="11"/>
  <c r="AH107" i="11"/>
  <c r="AL109" i="11"/>
  <c r="AL102" i="11"/>
  <c r="AH117" i="11"/>
  <c r="AH119" i="11"/>
  <c r="AH121" i="11"/>
  <c r="AH38" i="11"/>
  <c r="AH43" i="11"/>
  <c r="AL58" i="11"/>
  <c r="AH64" i="11"/>
  <c r="AH94" i="11"/>
  <c r="AL98" i="11"/>
  <c r="AH103" i="11"/>
  <c r="AH34" i="11"/>
  <c r="AH18" i="11"/>
  <c r="AL44" i="11"/>
  <c r="AL3" i="11"/>
  <c r="AH9" i="11"/>
  <c r="AL11" i="11"/>
  <c r="AL16" i="11"/>
  <c r="AH31" i="11"/>
  <c r="AH33" i="11"/>
  <c r="AL39" i="11"/>
  <c r="AH44" i="11"/>
  <c r="AL56" i="11"/>
  <c r="AH62" i="11"/>
  <c r="AL64" i="11"/>
  <c r="AH90" i="11"/>
  <c r="AL94" i="11"/>
  <c r="AH99" i="11"/>
  <c r="AL105" i="11"/>
  <c r="AH108" i="11"/>
  <c r="AL116" i="11"/>
  <c r="AH55" i="11"/>
  <c r="AH60" i="11"/>
  <c r="AL67" i="11"/>
  <c r="AH72" i="11"/>
  <c r="AL85" i="11"/>
  <c r="AL90" i="11"/>
  <c r="AH95" i="11"/>
  <c r="AL101" i="11"/>
  <c r="AL88" i="11"/>
  <c r="AH93" i="11"/>
  <c r="AH113" i="11"/>
  <c r="AH115" i="11"/>
  <c r="AL76" i="11"/>
  <c r="AL97" i="11"/>
  <c r="AH42" i="11"/>
  <c r="AH21" i="11"/>
  <c r="AL71" i="11"/>
  <c r="AH77" i="11"/>
  <c r="AL95" i="11"/>
  <c r="AL122" i="11"/>
  <c r="AL32" i="11"/>
  <c r="AH39" i="11"/>
  <c r="AH61" i="11"/>
  <c r="AL68" i="11"/>
  <c r="AH75" i="11"/>
  <c r="AL93" i="11"/>
  <c r="AH116" i="11"/>
  <c r="AL41" i="11"/>
  <c r="AL66" i="11"/>
  <c r="AL82" i="11"/>
  <c r="AL84" i="11"/>
  <c r="AL91" i="11"/>
  <c r="AH92" i="11"/>
  <c r="AL96" i="11"/>
  <c r="AH101" i="11"/>
  <c r="AH110" i="11"/>
  <c r="AH16" i="11"/>
  <c r="AH19" i="11"/>
  <c r="AL23" i="11"/>
  <c r="AH30" i="11"/>
  <c r="AH52" i="11"/>
  <c r="AL28" i="11"/>
  <c r="AH54" i="11"/>
  <c r="AH3" i="11"/>
  <c r="AL5" i="11"/>
  <c r="AH11" i="11"/>
  <c r="AL13" i="11"/>
  <c r="AL15" i="11"/>
  <c r="AL18" i="11"/>
  <c r="AH23" i="11"/>
  <c r="AL26" i="11"/>
  <c r="AL33" i="11"/>
  <c r="AH37" i="11"/>
  <c r="AL40" i="11"/>
  <c r="AL47" i="11"/>
  <c r="AH56" i="11"/>
  <c r="AL63" i="11"/>
  <c r="AL72" i="11"/>
  <c r="AH79" i="11"/>
  <c r="AL107" i="11"/>
  <c r="AL113" i="11"/>
  <c r="AL115" i="11"/>
  <c r="AL117" i="11"/>
  <c r="AL119" i="11"/>
  <c r="AL121" i="11"/>
  <c r="AL83" i="11"/>
  <c r="AH88" i="11"/>
  <c r="AH98" i="11"/>
  <c r="AH100" i="11"/>
  <c r="AH102" i="11"/>
  <c r="AH104" i="11"/>
  <c r="AH106" i="11"/>
  <c r="AH123" i="11"/>
  <c r="AL75" i="11"/>
  <c r="AL73" i="11"/>
  <c r="AL77" i="11"/>
  <c r="AH86" i="11"/>
  <c r="AL108" i="11"/>
  <c r="AL110" i="11"/>
  <c r="AL112" i="11"/>
  <c r="AL114" i="11"/>
  <c r="AL19" i="11"/>
  <c r="AL30" i="11"/>
  <c r="AL4" i="11"/>
  <c r="AH10" i="11"/>
  <c r="AL12" i="11"/>
  <c r="AL14" i="11"/>
  <c r="AH20" i="11"/>
  <c r="AH24" i="11"/>
  <c r="AH29" i="11"/>
  <c r="AL36" i="11"/>
  <c r="AL48" i="11"/>
  <c r="AH49" i="11"/>
  <c r="AH51" i="11"/>
  <c r="AH53" i="11"/>
  <c r="AH59" i="11"/>
  <c r="AL62" i="11"/>
  <c r="AH70" i="11"/>
  <c r="AH71" i="11"/>
  <c r="AH76" i="11"/>
  <c r="AH78" i="11"/>
  <c r="AL86" i="11"/>
  <c r="AH111" i="11"/>
  <c r="AH122" i="11"/>
  <c r="AH8" i="11"/>
  <c r="AL10" i="11"/>
  <c r="AH13" i="11"/>
  <c r="AL20" i="11"/>
  <c r="AL22" i="11"/>
  <c r="AL24" i="11"/>
  <c r="AL31" i="11"/>
  <c r="AH47" i="11"/>
  <c r="AL51" i="11"/>
  <c r="AL59" i="11"/>
  <c r="AH67" i="11"/>
  <c r="AL78" i="11"/>
  <c r="AL80" i="11"/>
  <c r="AH105" i="11"/>
  <c r="BW24" i="11"/>
  <c r="BW7" i="11"/>
  <c r="BW88" i="11"/>
  <c r="BW76" i="11"/>
  <c r="BW104" i="11"/>
  <c r="BW55" i="11"/>
  <c r="BW120" i="11"/>
  <c r="BW71" i="11"/>
  <c r="BW87" i="11"/>
  <c r="BW92" i="11"/>
  <c r="BW13" i="11"/>
  <c r="BW18" i="11"/>
  <c r="BW52" i="11"/>
  <c r="BW103" i="11"/>
  <c r="BW108" i="11"/>
  <c r="BW73" i="11"/>
  <c r="BW119" i="11"/>
  <c r="AH46" i="11"/>
  <c r="AL53" i="11"/>
  <c r="AL57" i="11"/>
  <c r="AL61" i="11"/>
  <c r="AL65" i="11"/>
  <c r="AL69" i="11"/>
  <c r="AL70" i="11"/>
  <c r="AL45" i="11"/>
  <c r="AL46" i="11"/>
  <c r="AH50" i="11"/>
  <c r="AL49" i="11"/>
  <c r="AH109" i="11"/>
  <c r="AL81" i="11"/>
  <c r="AH85" i="11"/>
  <c r="AH83" i="11"/>
  <c r="AH87" i="11"/>
  <c r="F132" i="11"/>
  <c r="AK2" i="11"/>
  <c r="AJ2" i="11"/>
  <c r="AH2" i="11"/>
  <c r="D131" i="11"/>
  <c r="F131" i="11" s="1"/>
  <c r="AL2" i="11" l="1"/>
  <c r="BW124" i="11"/>
  <c r="D129" i="11"/>
  <c r="D130" i="11"/>
  <c r="BK124" i="11"/>
  <c r="F129" i="11" l="1"/>
  <c r="AL124" i="11"/>
  <c r="F130" i="11"/>
  <c r="X124" i="11"/>
  <c r="D133" i="11"/>
  <c r="F133" i="11" s="1"/>
  <c r="AH124" i="11"/>
  <c r="BL124" i="11"/>
  <c r="BN124" i="11"/>
  <c r="AI17" i="11" l="1"/>
  <c r="AI74" i="11"/>
  <c r="AM17" i="11"/>
  <c r="AM74" i="11"/>
  <c r="AI44" i="11"/>
  <c r="AI72" i="11"/>
  <c r="AI48" i="11"/>
  <c r="AI15" i="11"/>
  <c r="AI52" i="11"/>
  <c r="AI5" i="11"/>
  <c r="AI16" i="11"/>
  <c r="AI36" i="11"/>
  <c r="AI8" i="11"/>
  <c r="AI69" i="11"/>
  <c r="AI7" i="11"/>
  <c r="AI32" i="11"/>
  <c r="AI82" i="11"/>
  <c r="AI77" i="11"/>
  <c r="AI75" i="11"/>
  <c r="AI64" i="11"/>
  <c r="AI112" i="11"/>
  <c r="AI92" i="11"/>
  <c r="AI100" i="11"/>
  <c r="AI89" i="11"/>
  <c r="AI111" i="11"/>
  <c r="AI40" i="11"/>
  <c r="AI88" i="11"/>
  <c r="AI120" i="11"/>
  <c r="AI122" i="11"/>
  <c r="AI25" i="11"/>
  <c r="AI47" i="11"/>
  <c r="AI38" i="11"/>
  <c r="AI80" i="11"/>
  <c r="AI3" i="11"/>
  <c r="AI55" i="11"/>
  <c r="AI31" i="11"/>
  <c r="AI23" i="11"/>
  <c r="AI33" i="11"/>
  <c r="AI35" i="11"/>
  <c r="AI41" i="11"/>
  <c r="AI84" i="11"/>
  <c r="AI68" i="11"/>
  <c r="AI114" i="11"/>
  <c r="AI18" i="11"/>
  <c r="AI113" i="11"/>
  <c r="AI115" i="11"/>
  <c r="AI91" i="11"/>
  <c r="AI118" i="11"/>
  <c r="AI102" i="11"/>
  <c r="AI93" i="11"/>
  <c r="AI45" i="11"/>
  <c r="AI49" i="11"/>
  <c r="AI30" i="11"/>
  <c r="AI73" i="11"/>
  <c r="AI28" i="11"/>
  <c r="AI105" i="11"/>
  <c r="AI51" i="11"/>
  <c r="AI57" i="11"/>
  <c r="AI62" i="11"/>
  <c r="AI106" i="11"/>
  <c r="AI53" i="11"/>
  <c r="AI19" i="11"/>
  <c r="AI81" i="11"/>
  <c r="AI37" i="11"/>
  <c r="AI10" i="11"/>
  <c r="AI43" i="11"/>
  <c r="AI58" i="11"/>
  <c r="AI67" i="11"/>
  <c r="AI86" i="11"/>
  <c r="AI79" i="11"/>
  <c r="AI94" i="11"/>
  <c r="AI116" i="11"/>
  <c r="AI117" i="11"/>
  <c r="AI65" i="11"/>
  <c r="AI63" i="11"/>
  <c r="AI4" i="11"/>
  <c r="AI104" i="11"/>
  <c r="AI95" i="11"/>
  <c r="AI13" i="11"/>
  <c r="AI90" i="11"/>
  <c r="AI96" i="11"/>
  <c r="AI121" i="11"/>
  <c r="AI6" i="11"/>
  <c r="AI9" i="11"/>
  <c r="AI26" i="11"/>
  <c r="AI99" i="11"/>
  <c r="AI24" i="11"/>
  <c r="AI34" i="11"/>
  <c r="AI56" i="11"/>
  <c r="AI108" i="11"/>
  <c r="AI11" i="11"/>
  <c r="AI21" i="11"/>
  <c r="AI29" i="11"/>
  <c r="AI70" i="11"/>
  <c r="AI14" i="11"/>
  <c r="AI61" i="11"/>
  <c r="AI54" i="11"/>
  <c r="AI66" i="11"/>
  <c r="AI76" i="11"/>
  <c r="AI71" i="11"/>
  <c r="AI60" i="11"/>
  <c r="AI110" i="11"/>
  <c r="AI78" i="11"/>
  <c r="AI107" i="11"/>
  <c r="AI103" i="11"/>
  <c r="AI119" i="11"/>
  <c r="AI123" i="11"/>
  <c r="AI39" i="11"/>
  <c r="AI22" i="11"/>
  <c r="AI97" i="11"/>
  <c r="AI20" i="11"/>
  <c r="AI12" i="11"/>
  <c r="AI42" i="11"/>
  <c r="AI59" i="11"/>
  <c r="AI27" i="11"/>
  <c r="AI98" i="11"/>
  <c r="AI101" i="11"/>
  <c r="AI87" i="11"/>
  <c r="AI83" i="11"/>
  <c r="AI50" i="11"/>
  <c r="AI46" i="11"/>
  <c r="AI85" i="11"/>
  <c r="AI109" i="11"/>
  <c r="AM79" i="11"/>
  <c r="AM86" i="11"/>
  <c r="AM68" i="11"/>
  <c r="AM67" i="11"/>
  <c r="AM64" i="11"/>
  <c r="AM63" i="11"/>
  <c r="AM60" i="11"/>
  <c r="AM59" i="11"/>
  <c r="AM56" i="11"/>
  <c r="AM55" i="11"/>
  <c r="AM52" i="11"/>
  <c r="AM73" i="11"/>
  <c r="AM15" i="11"/>
  <c r="AM34" i="11"/>
  <c r="AM18" i="11"/>
  <c r="AM13" i="11"/>
  <c r="AM66" i="11"/>
  <c r="AM83" i="11"/>
  <c r="AM111" i="11"/>
  <c r="AM113" i="11"/>
  <c r="AM98" i="11"/>
  <c r="AM14" i="11"/>
  <c r="AM32" i="11"/>
  <c r="AM37" i="11"/>
  <c r="AM91" i="11"/>
  <c r="AM39" i="11"/>
  <c r="AM108" i="11"/>
  <c r="AM20" i="11"/>
  <c r="AM7" i="11"/>
  <c r="AM109" i="11"/>
  <c r="AM84" i="11"/>
  <c r="AM51" i="11"/>
  <c r="AM29" i="11"/>
  <c r="AM41" i="11"/>
  <c r="AM4" i="11"/>
  <c r="AM36" i="11"/>
  <c r="AM21" i="11"/>
  <c r="AM26" i="11"/>
  <c r="AM31" i="11"/>
  <c r="AM85" i="11"/>
  <c r="AM9" i="11"/>
  <c r="AM80" i="11"/>
  <c r="AM72" i="11"/>
  <c r="AM93" i="11"/>
  <c r="AM101" i="11"/>
  <c r="AM94" i="11"/>
  <c r="AM115" i="11"/>
  <c r="AM123" i="11"/>
  <c r="AM82" i="11"/>
  <c r="AM96" i="11"/>
  <c r="AM121" i="11"/>
  <c r="AM50" i="11"/>
  <c r="AM40" i="11"/>
  <c r="AM112" i="11"/>
  <c r="AM35" i="11"/>
  <c r="AM97" i="11"/>
  <c r="AM11" i="11"/>
  <c r="AM16" i="11"/>
  <c r="AM103" i="11"/>
  <c r="AM106" i="11"/>
  <c r="AM38" i="11"/>
  <c r="AM48" i="11"/>
  <c r="AM8" i="11"/>
  <c r="AM33" i="11"/>
  <c r="AM42" i="11"/>
  <c r="AM3" i="11"/>
  <c r="AM19" i="11"/>
  <c r="AM77" i="11"/>
  <c r="AM75" i="11"/>
  <c r="AM23" i="11"/>
  <c r="AM76" i="11"/>
  <c r="AM87" i="11"/>
  <c r="AM88" i="11"/>
  <c r="AM24" i="11"/>
  <c r="AM47" i="11"/>
  <c r="AM43" i="11"/>
  <c r="AM114" i="11"/>
  <c r="AM54" i="11"/>
  <c r="AM105" i="11"/>
  <c r="AM102" i="11"/>
  <c r="AM116" i="11"/>
  <c r="AM22" i="11"/>
  <c r="AM58" i="11"/>
  <c r="AM92" i="11"/>
  <c r="AM118" i="11"/>
  <c r="AM5" i="11"/>
  <c r="AM28" i="11"/>
  <c r="AM44" i="11"/>
  <c r="AM25" i="11"/>
  <c r="AM78" i="11"/>
  <c r="AM62" i="11"/>
  <c r="AM90" i="11"/>
  <c r="AM99" i="11"/>
  <c r="AM104" i="11"/>
  <c r="AM110" i="11"/>
  <c r="AM122" i="11"/>
  <c r="AM117" i="11"/>
  <c r="AM120" i="11"/>
  <c r="AM12" i="11"/>
  <c r="AM30" i="11"/>
  <c r="AM89" i="11"/>
  <c r="AM95" i="11"/>
  <c r="AM119" i="11"/>
  <c r="AM71" i="11"/>
  <c r="AM6" i="11"/>
  <c r="AM27" i="11"/>
  <c r="AM100" i="11"/>
  <c r="AM10" i="11"/>
  <c r="AM107" i="11"/>
  <c r="AM69" i="11"/>
  <c r="AM49" i="11"/>
  <c r="AM53" i="11"/>
  <c r="AM70" i="11"/>
  <c r="AM81" i="11"/>
  <c r="AM65" i="11"/>
  <c r="AM45" i="11"/>
  <c r="AM61" i="11"/>
  <c r="AM46" i="11"/>
  <c r="AM57" i="11"/>
  <c r="AM2" i="11"/>
  <c r="AI2" i="11"/>
  <c r="Z2" i="11" s="1"/>
  <c r="AB74" i="11" l="1"/>
  <c r="AB17" i="11"/>
  <c r="AR17" i="11" s="1"/>
  <c r="Z74" i="11"/>
  <c r="AS74" i="11" s="1"/>
  <c r="AR74" i="11"/>
  <c r="Z17" i="11"/>
  <c r="AS17" i="11" s="1"/>
  <c r="AB122" i="11"/>
  <c r="AB87" i="11"/>
  <c r="AB85" i="11"/>
  <c r="AR85" i="11" s="1"/>
  <c r="AB55" i="11"/>
  <c r="AR55" i="11" s="1"/>
  <c r="Z60" i="11"/>
  <c r="AS60" i="11" s="1"/>
  <c r="Z94" i="11"/>
  <c r="Z47" i="11"/>
  <c r="AB119" i="11"/>
  <c r="AR119" i="11" s="1"/>
  <c r="AB76" i="11"/>
  <c r="AR76" i="11" s="1"/>
  <c r="AB31" i="11"/>
  <c r="AR31" i="11" s="1"/>
  <c r="AB56" i="11"/>
  <c r="AR56" i="11" s="1"/>
  <c r="Z21" i="11"/>
  <c r="AS21" i="11" s="1"/>
  <c r="Z19" i="11"/>
  <c r="AS19" i="11" s="1"/>
  <c r="Z25" i="11"/>
  <c r="AS25" i="11" s="1"/>
  <c r="AB69" i="11"/>
  <c r="AR69" i="11" s="1"/>
  <c r="AB54" i="11"/>
  <c r="AR54" i="11" s="1"/>
  <c r="AB94" i="11"/>
  <c r="AR94" i="11" s="1"/>
  <c r="AB59" i="11"/>
  <c r="AR59" i="11" s="1"/>
  <c r="Z123" i="11"/>
  <c r="AS123" i="11" s="1"/>
  <c r="Z104" i="11"/>
  <c r="AS104" i="11" s="1"/>
  <c r="Z113" i="11"/>
  <c r="AS113" i="11" s="1"/>
  <c r="Z8" i="11"/>
  <c r="AB61" i="11"/>
  <c r="AR61" i="11" s="1"/>
  <c r="AB118" i="11"/>
  <c r="AR118" i="11" s="1"/>
  <c r="AB40" i="11"/>
  <c r="AR40" i="11" s="1"/>
  <c r="AB98" i="11"/>
  <c r="Z119" i="11"/>
  <c r="Z67" i="11"/>
  <c r="AS67" i="11" s="1"/>
  <c r="AB100" i="11"/>
  <c r="AR100" i="11" s="1"/>
  <c r="AB81" i="11"/>
  <c r="AB27" i="11"/>
  <c r="AR27" i="11" s="1"/>
  <c r="AB78" i="11"/>
  <c r="AR78" i="11" s="1"/>
  <c r="AB22" i="11"/>
  <c r="AB3" i="11"/>
  <c r="AR3" i="11" s="1"/>
  <c r="AB96" i="11"/>
  <c r="AR96" i="11" s="1"/>
  <c r="AB41" i="11"/>
  <c r="AR41" i="11" s="1"/>
  <c r="AB70" i="11"/>
  <c r="AR70" i="11" s="1"/>
  <c r="AB6" i="11"/>
  <c r="AR6" i="11" s="1"/>
  <c r="AB117" i="11"/>
  <c r="AR117" i="11" s="1"/>
  <c r="AB25" i="11"/>
  <c r="AR25" i="11" s="1"/>
  <c r="AB53" i="11"/>
  <c r="AR53" i="11" s="1"/>
  <c r="AB102" i="11"/>
  <c r="AR102" i="11" s="1"/>
  <c r="AB123" i="11"/>
  <c r="AR123" i="11" s="1"/>
  <c r="AB37" i="11"/>
  <c r="AR37" i="11" s="1"/>
  <c r="Z101" i="11"/>
  <c r="AS101" i="11" s="1"/>
  <c r="Z99" i="11"/>
  <c r="AS99" i="11" s="1"/>
  <c r="Z91" i="11"/>
  <c r="AS91" i="11" s="1"/>
  <c r="Z7" i="11"/>
  <c r="AS7" i="11" s="1"/>
  <c r="AB49" i="11"/>
  <c r="AB105" i="11"/>
  <c r="AB115" i="11"/>
  <c r="AR115" i="11" s="1"/>
  <c r="AB13" i="11"/>
  <c r="AR13" i="11" s="1"/>
  <c r="Z39" i="11"/>
  <c r="AS39" i="11" s="1"/>
  <c r="Z26" i="11"/>
  <c r="AS26" i="11" s="1"/>
  <c r="Z73" i="11"/>
  <c r="AS73" i="11" s="1"/>
  <c r="Z92" i="11"/>
  <c r="AS92" i="11" s="1"/>
  <c r="AB46" i="11"/>
  <c r="AR46" i="11" s="1"/>
  <c r="AB95" i="11"/>
  <c r="AR95" i="11" s="1"/>
  <c r="AB23" i="11"/>
  <c r="AR23" i="11" s="1"/>
  <c r="AB26" i="11"/>
  <c r="AR26" i="11" s="1"/>
  <c r="AB14" i="11"/>
  <c r="AR14" i="11" s="1"/>
  <c r="Z27" i="11"/>
  <c r="Z30" i="11"/>
  <c r="AS30" i="11" s="1"/>
  <c r="Z122" i="11"/>
  <c r="AS122" i="11" s="1"/>
  <c r="AR122" i="11"/>
  <c r="AB107" i="11"/>
  <c r="AR107" i="11" s="1"/>
  <c r="AB75" i="11"/>
  <c r="AR75" i="11" s="1"/>
  <c r="AB21" i="11"/>
  <c r="AB34" i="11"/>
  <c r="AR34" i="11" s="1"/>
  <c r="Z59" i="11"/>
  <c r="Z9" i="11"/>
  <c r="AS9" i="11" s="1"/>
  <c r="Z106" i="11"/>
  <c r="Z31" i="11"/>
  <c r="AS31" i="11" s="1"/>
  <c r="Z64" i="11"/>
  <c r="AS64" i="11" s="1"/>
  <c r="Z36" i="11"/>
  <c r="AS36" i="11" s="1"/>
  <c r="AB45" i="11"/>
  <c r="AR45" i="11" s="1"/>
  <c r="AB10" i="11"/>
  <c r="AB30" i="11"/>
  <c r="AR30" i="11" s="1"/>
  <c r="AB90" i="11"/>
  <c r="AR90" i="11" s="1"/>
  <c r="AB92" i="11"/>
  <c r="AR92" i="11" s="1"/>
  <c r="AB43" i="11"/>
  <c r="AB77" i="11"/>
  <c r="AR77" i="11" s="1"/>
  <c r="AB106" i="11"/>
  <c r="AR106" i="11" s="1"/>
  <c r="AB50" i="11"/>
  <c r="AR50" i="11" s="1"/>
  <c r="AB93" i="11"/>
  <c r="AR93" i="11" s="1"/>
  <c r="AB36" i="11"/>
  <c r="AR36" i="11" s="1"/>
  <c r="AB20" i="11"/>
  <c r="AR20" i="11" s="1"/>
  <c r="AB15" i="11"/>
  <c r="AR15" i="11" s="1"/>
  <c r="AB63" i="11"/>
  <c r="AR63" i="11" s="1"/>
  <c r="Z46" i="11"/>
  <c r="AS46" i="11" s="1"/>
  <c r="Z42" i="11"/>
  <c r="AS42" i="11" s="1"/>
  <c r="Z103" i="11"/>
  <c r="AS103" i="11" s="1"/>
  <c r="Z54" i="11"/>
  <c r="AS54" i="11" s="1"/>
  <c r="Z108" i="11"/>
  <c r="AS108" i="11" s="1"/>
  <c r="Z6" i="11"/>
  <c r="AS6" i="11" s="1"/>
  <c r="Z63" i="11"/>
  <c r="AS63" i="11" s="1"/>
  <c r="Z58" i="11"/>
  <c r="Z62" i="11"/>
  <c r="AS62" i="11" s="1"/>
  <c r="Z45" i="11"/>
  <c r="AS45" i="11" s="1"/>
  <c r="Z114" i="11"/>
  <c r="AS114" i="11" s="1"/>
  <c r="Z55" i="11"/>
  <c r="AS55" i="11" s="1"/>
  <c r="Z88" i="11"/>
  <c r="Z75" i="11"/>
  <c r="AS75" i="11" s="1"/>
  <c r="Z16" i="11"/>
  <c r="AS16" i="11" s="1"/>
  <c r="AB71" i="11"/>
  <c r="AR71" i="11" s="1"/>
  <c r="AB33" i="11"/>
  <c r="AR33" i="11" s="1"/>
  <c r="AB51" i="11"/>
  <c r="AR51" i="11" s="1"/>
  <c r="AB86" i="11"/>
  <c r="Z29" i="11"/>
  <c r="AS29" i="11" s="1"/>
  <c r="Z81" i="11"/>
  <c r="AS81" i="11" s="1"/>
  <c r="Z35" i="11"/>
  <c r="Z48" i="11"/>
  <c r="AS48" i="11" s="1"/>
  <c r="AB57" i="11"/>
  <c r="AR57" i="11" s="1"/>
  <c r="AB110" i="11"/>
  <c r="AR110" i="11" s="1"/>
  <c r="AB35" i="11"/>
  <c r="AR35" i="11" s="1"/>
  <c r="AB32" i="11"/>
  <c r="AR32" i="11" s="1"/>
  <c r="AB79" i="11"/>
  <c r="AR79" i="11" s="1"/>
  <c r="Z71" i="11"/>
  <c r="Z79" i="11"/>
  <c r="AS79" i="11" s="1"/>
  <c r="Z33" i="11"/>
  <c r="AS33" i="11" s="1"/>
  <c r="Z69" i="11"/>
  <c r="AB5" i="11"/>
  <c r="AR5" i="11" s="1"/>
  <c r="AB112" i="11"/>
  <c r="AR112" i="11" s="1"/>
  <c r="AB18" i="11"/>
  <c r="AR18" i="11" s="1"/>
  <c r="Z76" i="11"/>
  <c r="AS76" i="11" s="1"/>
  <c r="Z86" i="11"/>
  <c r="AS86" i="11" s="1"/>
  <c r="Z23" i="11"/>
  <c r="Z44" i="11"/>
  <c r="AS44" i="11" s="1"/>
  <c r="AB99" i="11"/>
  <c r="AR99" i="11" s="1"/>
  <c r="AB38" i="11"/>
  <c r="AR38" i="11" s="1"/>
  <c r="AB7" i="11"/>
  <c r="AR7" i="11" s="1"/>
  <c r="Z85" i="11"/>
  <c r="AS85" i="11" s="1"/>
  <c r="Z18" i="11"/>
  <c r="AS18" i="11" s="1"/>
  <c r="AB65" i="11"/>
  <c r="AR65" i="11" s="1"/>
  <c r="AB12" i="11"/>
  <c r="AR12" i="11" s="1"/>
  <c r="AB62" i="11"/>
  <c r="AR62" i="11" s="1"/>
  <c r="AB58" i="11"/>
  <c r="AR58" i="11" s="1"/>
  <c r="AB47" i="11"/>
  <c r="AR47" i="11" s="1"/>
  <c r="AB19" i="11"/>
  <c r="AB103" i="11"/>
  <c r="AR103" i="11" s="1"/>
  <c r="AB121" i="11"/>
  <c r="AR121" i="11" s="1"/>
  <c r="AB72" i="11"/>
  <c r="AR72" i="11" s="1"/>
  <c r="AB4" i="11"/>
  <c r="AR4" i="11" s="1"/>
  <c r="AB108" i="11"/>
  <c r="AR108" i="11" s="1"/>
  <c r="AB113" i="11"/>
  <c r="AR113" i="11" s="1"/>
  <c r="AB64" i="11"/>
  <c r="AR64" i="11" s="1"/>
  <c r="Z50" i="11"/>
  <c r="AS50" i="11" s="1"/>
  <c r="Z12" i="11"/>
  <c r="AS12" i="11" s="1"/>
  <c r="Z107" i="11"/>
  <c r="AS107" i="11" s="1"/>
  <c r="Z61" i="11"/>
  <c r="Z56" i="11"/>
  <c r="AA56" i="11" s="1"/>
  <c r="AT56" i="11" s="1"/>
  <c r="Z121" i="11"/>
  <c r="AS121" i="11" s="1"/>
  <c r="Z65" i="11"/>
  <c r="Z43" i="11"/>
  <c r="AS43" i="11" s="1"/>
  <c r="Z57" i="11"/>
  <c r="Z93" i="11"/>
  <c r="AS93" i="11" s="1"/>
  <c r="Z68" i="11"/>
  <c r="AS68" i="11" s="1"/>
  <c r="Z3" i="11"/>
  <c r="AS3" i="11" s="1"/>
  <c r="Z40" i="11"/>
  <c r="Z77" i="11"/>
  <c r="Z5" i="11"/>
  <c r="AS5" i="11" s="1"/>
  <c r="AB44" i="11"/>
  <c r="AR44" i="11" s="1"/>
  <c r="AB97" i="11"/>
  <c r="AR97" i="11" s="1"/>
  <c r="AB66" i="11"/>
  <c r="Z22" i="11"/>
  <c r="AS22" i="11" s="1"/>
  <c r="Z13" i="11"/>
  <c r="AS13" i="11" s="1"/>
  <c r="Z28" i="11"/>
  <c r="AS28" i="11" s="1"/>
  <c r="Z100" i="11"/>
  <c r="AB28" i="11"/>
  <c r="AR28" i="11" s="1"/>
  <c r="AB8" i="11"/>
  <c r="AR8" i="11" s="1"/>
  <c r="AB84" i="11"/>
  <c r="AR84" i="11" s="1"/>
  <c r="Z98" i="11"/>
  <c r="AS98" i="11" s="1"/>
  <c r="AR98" i="11"/>
  <c r="Z95" i="11"/>
  <c r="Z115" i="11"/>
  <c r="AS115" i="11" s="1"/>
  <c r="Z72" i="11"/>
  <c r="AS72" i="11" s="1"/>
  <c r="AB104" i="11"/>
  <c r="AR104" i="11" s="1"/>
  <c r="AB48" i="11"/>
  <c r="AR48" i="11" s="1"/>
  <c r="AB109" i="11"/>
  <c r="AR109" i="11" s="1"/>
  <c r="Z109" i="11"/>
  <c r="AS109" i="11" s="1"/>
  <c r="Z11" i="11"/>
  <c r="AS11" i="11" s="1"/>
  <c r="Z53" i="11"/>
  <c r="AS53" i="11" s="1"/>
  <c r="Z112" i="11"/>
  <c r="AB89" i="11"/>
  <c r="AR89" i="11" s="1"/>
  <c r="AB114" i="11"/>
  <c r="AR114" i="11" s="1"/>
  <c r="AB101" i="11"/>
  <c r="AR101" i="11" s="1"/>
  <c r="AB60" i="11"/>
  <c r="AR60" i="11" s="1"/>
  <c r="Z66" i="11"/>
  <c r="AS66" i="11" s="1"/>
  <c r="Z4" i="11"/>
  <c r="AS4" i="11" s="1"/>
  <c r="Z49" i="11"/>
  <c r="AS49" i="11" s="1"/>
  <c r="AR49" i="11"/>
  <c r="Z120" i="11"/>
  <c r="AS120" i="11" s="1"/>
  <c r="AB120" i="11"/>
  <c r="AR120" i="11" s="1"/>
  <c r="AB24" i="11"/>
  <c r="AR24" i="11" s="1"/>
  <c r="AB16" i="11"/>
  <c r="AR16" i="11" s="1"/>
  <c r="AB80" i="11"/>
  <c r="AR80" i="11" s="1"/>
  <c r="AB39" i="11"/>
  <c r="AB111" i="11"/>
  <c r="AR111" i="11" s="1"/>
  <c r="AB73" i="11"/>
  <c r="AR73" i="11" s="1"/>
  <c r="AB67" i="11"/>
  <c r="Z83" i="11"/>
  <c r="Z20" i="11"/>
  <c r="AS20" i="11" s="1"/>
  <c r="Z78" i="11"/>
  <c r="Z14" i="11"/>
  <c r="Z34" i="11"/>
  <c r="Z96" i="11"/>
  <c r="AS96" i="11" s="1"/>
  <c r="Z117" i="11"/>
  <c r="Z10" i="11"/>
  <c r="AS10" i="11" s="1"/>
  <c r="Z51" i="11"/>
  <c r="AS51" i="11" s="1"/>
  <c r="Z102" i="11"/>
  <c r="AS102" i="11" s="1"/>
  <c r="Z84" i="11"/>
  <c r="AS84" i="11" s="1"/>
  <c r="Z80" i="11"/>
  <c r="Z111" i="11"/>
  <c r="AS111" i="11" s="1"/>
  <c r="Z82" i="11"/>
  <c r="AS82" i="11" s="1"/>
  <c r="Z52" i="11"/>
  <c r="AS52" i="11" s="1"/>
  <c r="AB116" i="11"/>
  <c r="AR116" i="11" s="1"/>
  <c r="AB88" i="11"/>
  <c r="AR88" i="11" s="1"/>
  <c r="AB42" i="11"/>
  <c r="AR42" i="11" s="1"/>
  <c r="AB11" i="11"/>
  <c r="AR11" i="11" s="1"/>
  <c r="AB82" i="11"/>
  <c r="AR82" i="11" s="1"/>
  <c r="AB9" i="11"/>
  <c r="AR9" i="11" s="1"/>
  <c r="AB29" i="11"/>
  <c r="AB91" i="11"/>
  <c r="AR91" i="11" s="1"/>
  <c r="AB83" i="11"/>
  <c r="AR83" i="11" s="1"/>
  <c r="AB52" i="11"/>
  <c r="AR52" i="11" s="1"/>
  <c r="AB68" i="11"/>
  <c r="AR68" i="11" s="1"/>
  <c r="Z87" i="11"/>
  <c r="AR87" i="11"/>
  <c r="Z97" i="11"/>
  <c r="AS97" i="11" s="1"/>
  <c r="Z110" i="11"/>
  <c r="Z70" i="11"/>
  <c r="AS70" i="11" s="1"/>
  <c r="Z24" i="11"/>
  <c r="AS24" i="11" s="1"/>
  <c r="Z90" i="11"/>
  <c r="AS90" i="11" s="1"/>
  <c r="Z116" i="11"/>
  <c r="AS116" i="11" s="1"/>
  <c r="Z37" i="11"/>
  <c r="Z105" i="11"/>
  <c r="AR105" i="11"/>
  <c r="Z118" i="11"/>
  <c r="Z41" i="11"/>
  <c r="Z38" i="11"/>
  <c r="AS38" i="11" s="1"/>
  <c r="Z89" i="11"/>
  <c r="AS89" i="11" s="1"/>
  <c r="Z32" i="11"/>
  <c r="Z15" i="11"/>
  <c r="AS15" i="11" s="1"/>
  <c r="AA123" i="11"/>
  <c r="AT123" i="11" s="1"/>
  <c r="AB2" i="11"/>
  <c r="AR2" i="11" s="1"/>
  <c r="AS2" i="11"/>
  <c r="AA74" i="11" l="1"/>
  <c r="AT74" i="11" s="1"/>
  <c r="AA31" i="11"/>
  <c r="AT31" i="11" s="1"/>
  <c r="AA40" i="11"/>
  <c r="AT40" i="11" s="1"/>
  <c r="AA17" i="11"/>
  <c r="AT17" i="11" s="1"/>
  <c r="AA87" i="11"/>
  <c r="AT87" i="11" s="1"/>
  <c r="AA59" i="11"/>
  <c r="AT59" i="11" s="1"/>
  <c r="AA122" i="11"/>
  <c r="AT122" i="11" s="1"/>
  <c r="AA19" i="11"/>
  <c r="AT19" i="11" s="1"/>
  <c r="AA117" i="11"/>
  <c r="AT117" i="11" s="1"/>
  <c r="AA78" i="11"/>
  <c r="AT78" i="11" s="1"/>
  <c r="AA27" i="11"/>
  <c r="AT27" i="11" s="1"/>
  <c r="AA20" i="11"/>
  <c r="AT20" i="11" s="1"/>
  <c r="AA118" i="11"/>
  <c r="AT118" i="11" s="1"/>
  <c r="AA119" i="11"/>
  <c r="AT119" i="11" s="1"/>
  <c r="AA65" i="11"/>
  <c r="AT65" i="11" s="1"/>
  <c r="AA35" i="11"/>
  <c r="AT35" i="11" s="1"/>
  <c r="AA82" i="11"/>
  <c r="AT82" i="11" s="1"/>
  <c r="AA60" i="11"/>
  <c r="AT60" i="11" s="1"/>
  <c r="AA37" i="11"/>
  <c r="AT37" i="11" s="1"/>
  <c r="AA34" i="11"/>
  <c r="AT34" i="11" s="1"/>
  <c r="AA67" i="11"/>
  <c r="AT67" i="11" s="1"/>
  <c r="AA93" i="11"/>
  <c r="AT93" i="11" s="1"/>
  <c r="AA84" i="11"/>
  <c r="AT84" i="11" s="1"/>
  <c r="AA25" i="11"/>
  <c r="AT25" i="11" s="1"/>
  <c r="AA77" i="11"/>
  <c r="AT77" i="11" s="1"/>
  <c r="AS65" i="11"/>
  <c r="AA39" i="11"/>
  <c r="AT39" i="11" s="1"/>
  <c r="AA32" i="11"/>
  <c r="AT32" i="11" s="1"/>
  <c r="AA70" i="11"/>
  <c r="AT70" i="11" s="1"/>
  <c r="AA96" i="11"/>
  <c r="AT96" i="11" s="1"/>
  <c r="AA26" i="11"/>
  <c r="AT26" i="11" s="1"/>
  <c r="AA107" i="11"/>
  <c r="AT107" i="11" s="1"/>
  <c r="AA52" i="11"/>
  <c r="AT52" i="11" s="1"/>
  <c r="AA71" i="11"/>
  <c r="AT71" i="11" s="1"/>
  <c r="AA116" i="11"/>
  <c r="AT116" i="11" s="1"/>
  <c r="AA83" i="11"/>
  <c r="AT83" i="11" s="1"/>
  <c r="AA69" i="11"/>
  <c r="AT69" i="11" s="1"/>
  <c r="AA4" i="11"/>
  <c r="AT4" i="11" s="1"/>
  <c r="AA99" i="11"/>
  <c r="AT99" i="11" s="1"/>
  <c r="AA15" i="11"/>
  <c r="AT15" i="11" s="1"/>
  <c r="AA121" i="11"/>
  <c r="AT121" i="11" s="1"/>
  <c r="AA23" i="11"/>
  <c r="AT23" i="11" s="1"/>
  <c r="AA100" i="11"/>
  <c r="AT100" i="11" s="1"/>
  <c r="AA88" i="11"/>
  <c r="AT88" i="11" s="1"/>
  <c r="AA21" i="11"/>
  <c r="AT21" i="11" s="1"/>
  <c r="AS59" i="11"/>
  <c r="AS118" i="11"/>
  <c r="AS77" i="11"/>
  <c r="AA43" i="11"/>
  <c r="AT43" i="11" s="1"/>
  <c r="AA7" i="11"/>
  <c r="AT7" i="11" s="1"/>
  <c r="AA66" i="11"/>
  <c r="AT66" i="11" s="1"/>
  <c r="AA106" i="11"/>
  <c r="AT106" i="11" s="1"/>
  <c r="AA49" i="11"/>
  <c r="AT49" i="11" s="1"/>
  <c r="AA48" i="11"/>
  <c r="AT48" i="11" s="1"/>
  <c r="AA105" i="11"/>
  <c r="AT105" i="11" s="1"/>
  <c r="AA76" i="11"/>
  <c r="AT76" i="11" s="1"/>
  <c r="AA111" i="11"/>
  <c r="AT111" i="11" s="1"/>
  <c r="AA120" i="11"/>
  <c r="AT120" i="11" s="1"/>
  <c r="AA91" i="11"/>
  <c r="AT91" i="11" s="1"/>
  <c r="AA113" i="11"/>
  <c r="AT113" i="11" s="1"/>
  <c r="AA86" i="11"/>
  <c r="AT86" i="11" s="1"/>
  <c r="AA11" i="11"/>
  <c r="AT11" i="11" s="1"/>
  <c r="AS100" i="11"/>
  <c r="AS35" i="11"/>
  <c r="AA10" i="11"/>
  <c r="AT10" i="11" s="1"/>
  <c r="AS106" i="11"/>
  <c r="AA8" i="11"/>
  <c r="AT8" i="11" s="1"/>
  <c r="AA94" i="11"/>
  <c r="AT94" i="11" s="1"/>
  <c r="AA50" i="11"/>
  <c r="AT50" i="11" s="1"/>
  <c r="AS37" i="11"/>
  <c r="AS87" i="11"/>
  <c r="AS78" i="11"/>
  <c r="AR66" i="11"/>
  <c r="AA109" i="11"/>
  <c r="AT109" i="11" s="1"/>
  <c r="AA115" i="11"/>
  <c r="AT115" i="11" s="1"/>
  <c r="AS23" i="11"/>
  <c r="AS71" i="11"/>
  <c r="AA58" i="11"/>
  <c r="AT58" i="11" s="1"/>
  <c r="AA22" i="11"/>
  <c r="AT22" i="11" s="1"/>
  <c r="AA9" i="11"/>
  <c r="AT9" i="11" s="1"/>
  <c r="AA104" i="11"/>
  <c r="AT104" i="11" s="1"/>
  <c r="AA24" i="11"/>
  <c r="AT24" i="11" s="1"/>
  <c r="AA51" i="11"/>
  <c r="AT51" i="11" s="1"/>
  <c r="AA53" i="11"/>
  <c r="AT53" i="11" s="1"/>
  <c r="AA63" i="11"/>
  <c r="AT63" i="11" s="1"/>
  <c r="AA101" i="11"/>
  <c r="AT101" i="11" s="1"/>
  <c r="AA81" i="11"/>
  <c r="AT81" i="11" s="1"/>
  <c r="AR19" i="11"/>
  <c r="AA36" i="11"/>
  <c r="AT36" i="11" s="1"/>
  <c r="AA89" i="11"/>
  <c r="AT89" i="11" s="1"/>
  <c r="AS34" i="11"/>
  <c r="AA98" i="11"/>
  <c r="AT98" i="11" s="1"/>
  <c r="AS40" i="11"/>
  <c r="AA33" i="11"/>
  <c r="AT33" i="11" s="1"/>
  <c r="AA16" i="11"/>
  <c r="AT16" i="11" s="1"/>
  <c r="AA45" i="11"/>
  <c r="AT45" i="11" s="1"/>
  <c r="AA47" i="11"/>
  <c r="AT47" i="11" s="1"/>
  <c r="AA44" i="11"/>
  <c r="AT44" i="11" s="1"/>
  <c r="AA72" i="11"/>
  <c r="AT72" i="11" s="1"/>
  <c r="AA79" i="11"/>
  <c r="AT79" i="11" s="1"/>
  <c r="AA13" i="11"/>
  <c r="AT13" i="11" s="1"/>
  <c r="AS105" i="11"/>
  <c r="AS83" i="11"/>
  <c r="AS56" i="11"/>
  <c r="AA30" i="11"/>
  <c r="AT30" i="11" s="1"/>
  <c r="AS8" i="11"/>
  <c r="AS94" i="11"/>
  <c r="AA95" i="11"/>
  <c r="AT95" i="11" s="1"/>
  <c r="AS95" i="11"/>
  <c r="AS41" i="11"/>
  <c r="AA41" i="11"/>
  <c r="AT41" i="11" s="1"/>
  <c r="AS112" i="11"/>
  <c r="AA112" i="11"/>
  <c r="AT112" i="11" s="1"/>
  <c r="AA110" i="11"/>
  <c r="AT110" i="11" s="1"/>
  <c r="AS110" i="11"/>
  <c r="AA57" i="11"/>
  <c r="AT57" i="11" s="1"/>
  <c r="AS57" i="11"/>
  <c r="AR29" i="11"/>
  <c r="AA29" i="11"/>
  <c r="AT29" i="11" s="1"/>
  <c r="AA14" i="11"/>
  <c r="AT14" i="11" s="1"/>
  <c r="AS14" i="11"/>
  <c r="AA80" i="11"/>
  <c r="AT80" i="11" s="1"/>
  <c r="AS80" i="11"/>
  <c r="AR43" i="11"/>
  <c r="AA18" i="11"/>
  <c r="AT18" i="11" s="1"/>
  <c r="AA68" i="11"/>
  <c r="AT68" i="11" s="1"/>
  <c r="AA92" i="11"/>
  <c r="AT92" i="11" s="1"/>
  <c r="AA97" i="11"/>
  <c r="AT97" i="11" s="1"/>
  <c r="AR81" i="11"/>
  <c r="AA54" i="11"/>
  <c r="AT54" i="11" s="1"/>
  <c r="AR67" i="11"/>
  <c r="AA12" i="11"/>
  <c r="AT12" i="11" s="1"/>
  <c r="AA3" i="11"/>
  <c r="AT3" i="11" s="1"/>
  <c r="AA73" i="11"/>
  <c r="AT73" i="11" s="1"/>
  <c r="AA64" i="11"/>
  <c r="AT64" i="11" s="1"/>
  <c r="AA61" i="11"/>
  <c r="AT61" i="11" s="1"/>
  <c r="AS69" i="11"/>
  <c r="AS88" i="11"/>
  <c r="AS27" i="11"/>
  <c r="AS119" i="11"/>
  <c r="AS47" i="11"/>
  <c r="AA108" i="11"/>
  <c r="AT108" i="11" s="1"/>
  <c r="AA42" i="11"/>
  <c r="AT42" i="11" s="1"/>
  <c r="AR10" i="11"/>
  <c r="AR86" i="11"/>
  <c r="AR21" i="11"/>
  <c r="AA85" i="11"/>
  <c r="AT85" i="11" s="1"/>
  <c r="AA62" i="11"/>
  <c r="AT62" i="11" s="1"/>
  <c r="AA46" i="11"/>
  <c r="AT46" i="11" s="1"/>
  <c r="AR39" i="11"/>
  <c r="AA38" i="11"/>
  <c r="AT38" i="11" s="1"/>
  <c r="AA75" i="11"/>
  <c r="AT75" i="11" s="1"/>
  <c r="AA6" i="11"/>
  <c r="AT6" i="11" s="1"/>
  <c r="AR22" i="11"/>
  <c r="AA55" i="11"/>
  <c r="AT55" i="11" s="1"/>
  <c r="AA28" i="11"/>
  <c r="AT28" i="11" s="1"/>
  <c r="AA90" i="11"/>
  <c r="AT90" i="11" s="1"/>
  <c r="AS32" i="11"/>
  <c r="AA102" i="11"/>
  <c r="AT102" i="11" s="1"/>
  <c r="AS117" i="11"/>
  <c r="AA5" i="11"/>
  <c r="AT5" i="11" s="1"/>
  <c r="AS61" i="11"/>
  <c r="AA114" i="11"/>
  <c r="AT114" i="11" s="1"/>
  <c r="AS58" i="11"/>
  <c r="AA103" i="11"/>
  <c r="AT103" i="11" s="1"/>
  <c r="AA2" i="11"/>
  <c r="AT2" i="11" s="1"/>
  <c r="AS124" i="11" l="1"/>
  <c r="AT124" i="11"/>
  <c r="AR124" i="11"/>
  <c r="AU17" i="11" l="1"/>
  <c r="AU74" i="11"/>
  <c r="AW17" i="11"/>
  <c r="AW74" i="11"/>
  <c r="AV17" i="11"/>
  <c r="AV74" i="11"/>
  <c r="AW118" i="11"/>
  <c r="AW114" i="11"/>
  <c r="AW110" i="11"/>
  <c r="AW106" i="11"/>
  <c r="AW102" i="11"/>
  <c r="AW98" i="11"/>
  <c r="AW94" i="11"/>
  <c r="AW90" i="11"/>
  <c r="AW86" i="11"/>
  <c r="AW82" i="11"/>
  <c r="AW78" i="11"/>
  <c r="AW72" i="11"/>
  <c r="AW70" i="11"/>
  <c r="AW66" i="11"/>
  <c r="AW62" i="11"/>
  <c r="AW58" i="11"/>
  <c r="AW54" i="11"/>
  <c r="AW50" i="11"/>
  <c r="AW46" i="11"/>
  <c r="AW42" i="11"/>
  <c r="AW38" i="11"/>
  <c r="AW34" i="11"/>
  <c r="AW121" i="11"/>
  <c r="AW117" i="11"/>
  <c r="AW113" i="11"/>
  <c r="AW109" i="11"/>
  <c r="AW105" i="11"/>
  <c r="AW101" i="11"/>
  <c r="AW97" i="11"/>
  <c r="AW93" i="11"/>
  <c r="AW89" i="11"/>
  <c r="AW85" i="11"/>
  <c r="AW81" i="11"/>
  <c r="AW77" i="11"/>
  <c r="AW75" i="11"/>
  <c r="AW69" i="11"/>
  <c r="AW65" i="11"/>
  <c r="AW61" i="11"/>
  <c r="AW57" i="11"/>
  <c r="AW53" i="11"/>
  <c r="AW49" i="11"/>
  <c r="AW45" i="11"/>
  <c r="AW41" i="11"/>
  <c r="AW37" i="11"/>
  <c r="AW33" i="11"/>
  <c r="AW29" i="11"/>
  <c r="AW25" i="11"/>
  <c r="AW21" i="11"/>
  <c r="AW16" i="11"/>
  <c r="AW12" i="11"/>
  <c r="AW122" i="11"/>
  <c r="AW107" i="11"/>
  <c r="AW99" i="11"/>
  <c r="AW91" i="11"/>
  <c r="AW83" i="11"/>
  <c r="AW73" i="11"/>
  <c r="AW60" i="11"/>
  <c r="AW55" i="11"/>
  <c r="AW31" i="11"/>
  <c r="AW24" i="11"/>
  <c r="AW22" i="11"/>
  <c r="AW14" i="11"/>
  <c r="AW123" i="11"/>
  <c r="AW64" i="11"/>
  <c r="AW59" i="11"/>
  <c r="AW18" i="11"/>
  <c r="AW10" i="11"/>
  <c r="AW6" i="11"/>
  <c r="AW39" i="11"/>
  <c r="AW36" i="11"/>
  <c r="AW68" i="11"/>
  <c r="AW63" i="11"/>
  <c r="AW30" i="11"/>
  <c r="AW23" i="11"/>
  <c r="AW15" i="11"/>
  <c r="AW112" i="11"/>
  <c r="AW104" i="11"/>
  <c r="AW96" i="11"/>
  <c r="AW88" i="11"/>
  <c r="AW80" i="11"/>
  <c r="AW71" i="11"/>
  <c r="AW67" i="11"/>
  <c r="AW40" i="11"/>
  <c r="AW28" i="11"/>
  <c r="AW9" i="11"/>
  <c r="AW5" i="11"/>
  <c r="AW116" i="11"/>
  <c r="AW48" i="11"/>
  <c r="AW115" i="11"/>
  <c r="AW111" i="11"/>
  <c r="AW103" i="11"/>
  <c r="AW95" i="11"/>
  <c r="AW87" i="11"/>
  <c r="AW79" i="11"/>
  <c r="AW44" i="11"/>
  <c r="AW84" i="11"/>
  <c r="AW52" i="11"/>
  <c r="AW43" i="11"/>
  <c r="AW19" i="11"/>
  <c r="AW100" i="11"/>
  <c r="AW35" i="11"/>
  <c r="AW27" i="11"/>
  <c r="AW3" i="11"/>
  <c r="AW26" i="11"/>
  <c r="AW108" i="11"/>
  <c r="AW76" i="11"/>
  <c r="AW56" i="11"/>
  <c r="AW32" i="11"/>
  <c r="AW119" i="11"/>
  <c r="AW120" i="11"/>
  <c r="AW92" i="11"/>
  <c r="AW11" i="11"/>
  <c r="AW8" i="11"/>
  <c r="AW51" i="11"/>
  <c r="AW47" i="11"/>
  <c r="AW20" i="11"/>
  <c r="AW13" i="11"/>
  <c r="AW7" i="11"/>
  <c r="AW4" i="11"/>
  <c r="AU122" i="11"/>
  <c r="AU119" i="11"/>
  <c r="AU115" i="11"/>
  <c r="AU111" i="11"/>
  <c r="AU107" i="11"/>
  <c r="AU103" i="11"/>
  <c r="AU99" i="11"/>
  <c r="AU95" i="11"/>
  <c r="AU91" i="11"/>
  <c r="AU87" i="11"/>
  <c r="AU83" i="11"/>
  <c r="AU79" i="11"/>
  <c r="AU73" i="11"/>
  <c r="AU67" i="11"/>
  <c r="AU63" i="11"/>
  <c r="AU59" i="11"/>
  <c r="AU55" i="11"/>
  <c r="AU51" i="11"/>
  <c r="AU47" i="11"/>
  <c r="AU43" i="11"/>
  <c r="AU39" i="11"/>
  <c r="AU35" i="11"/>
  <c r="AU118" i="11"/>
  <c r="AU114" i="11"/>
  <c r="AU110" i="11"/>
  <c r="AU106" i="11"/>
  <c r="AU102" i="11"/>
  <c r="AU98" i="11"/>
  <c r="AU94" i="11"/>
  <c r="AU90" i="11"/>
  <c r="AU86" i="11"/>
  <c r="AU82" i="11"/>
  <c r="AU78" i="11"/>
  <c r="AU72" i="11"/>
  <c r="AU70" i="11"/>
  <c r="AU66" i="11"/>
  <c r="AU62" i="11"/>
  <c r="AU58" i="11"/>
  <c r="AU54" i="11"/>
  <c r="AU50" i="11"/>
  <c r="AU46" i="11"/>
  <c r="AU42" i="11"/>
  <c r="AU38" i="11"/>
  <c r="AU34" i="11"/>
  <c r="AU30" i="11"/>
  <c r="AU26" i="11"/>
  <c r="AU22" i="11"/>
  <c r="AU18" i="11"/>
  <c r="AU13" i="11"/>
  <c r="AU120" i="11"/>
  <c r="AU117" i="11"/>
  <c r="AU53" i="11"/>
  <c r="AU52" i="11"/>
  <c r="AU32" i="11"/>
  <c r="AU12" i="11"/>
  <c r="AU104" i="11"/>
  <c r="AU88" i="11"/>
  <c r="AU108" i="11"/>
  <c r="AU100" i="11"/>
  <c r="AU92" i="11"/>
  <c r="AU84" i="11"/>
  <c r="AU76" i="11"/>
  <c r="AU57" i="11"/>
  <c r="AU56" i="11"/>
  <c r="AU25" i="11"/>
  <c r="AU19" i="11"/>
  <c r="AU11" i="11"/>
  <c r="AU7" i="11"/>
  <c r="AU3" i="11"/>
  <c r="AU23" i="11"/>
  <c r="AU15" i="11"/>
  <c r="AU123" i="11"/>
  <c r="AU121" i="11"/>
  <c r="AU109" i="11"/>
  <c r="AU101" i="11"/>
  <c r="AU93" i="11"/>
  <c r="AU85" i="11"/>
  <c r="AU77" i="11"/>
  <c r="AU61" i="11"/>
  <c r="AU60" i="11"/>
  <c r="AU31" i="11"/>
  <c r="AU24" i="11"/>
  <c r="AU80" i="11"/>
  <c r="AU65" i="11"/>
  <c r="AU64" i="11"/>
  <c r="AU16" i="11"/>
  <c r="AU10" i="11"/>
  <c r="AU6" i="11"/>
  <c r="AU112" i="11"/>
  <c r="AU96" i="11"/>
  <c r="AU71" i="11"/>
  <c r="AU69" i="11"/>
  <c r="AU68" i="11"/>
  <c r="AU29" i="11"/>
  <c r="AU37" i="11"/>
  <c r="AU116" i="11"/>
  <c r="AU41" i="11"/>
  <c r="AU8" i="11"/>
  <c r="AU97" i="11"/>
  <c r="AU45" i="11"/>
  <c r="AU14" i="11"/>
  <c r="AU9" i="11"/>
  <c r="AU36" i="11"/>
  <c r="AU27" i="11"/>
  <c r="AU5" i="11"/>
  <c r="AU113" i="11"/>
  <c r="AU81" i="11"/>
  <c r="AU48" i="11"/>
  <c r="AU40" i="11"/>
  <c r="AU20" i="11"/>
  <c r="AU4" i="11"/>
  <c r="AU21" i="11"/>
  <c r="AU105" i="11"/>
  <c r="AU75" i="11"/>
  <c r="AU28" i="11"/>
  <c r="AU89" i="11"/>
  <c r="AU49" i="11"/>
  <c r="AU44" i="11"/>
  <c r="AU33" i="11"/>
  <c r="AV118" i="11"/>
  <c r="AV114" i="11"/>
  <c r="AV110" i="11"/>
  <c r="AV106" i="11"/>
  <c r="AV102" i="11"/>
  <c r="AV98" i="11"/>
  <c r="AV94" i="11"/>
  <c r="AV90" i="11"/>
  <c r="AV86" i="11"/>
  <c r="AV82" i="11"/>
  <c r="AV78" i="11"/>
  <c r="AV72" i="11"/>
  <c r="AV121" i="11"/>
  <c r="AV117" i="11"/>
  <c r="AV113" i="11"/>
  <c r="AV109" i="11"/>
  <c r="AV105" i="11"/>
  <c r="AV101" i="11"/>
  <c r="AV97" i="11"/>
  <c r="AV93" i="11"/>
  <c r="AV89" i="11"/>
  <c r="AV85" i="11"/>
  <c r="AV81" i="11"/>
  <c r="AV77" i="11"/>
  <c r="AV75" i="11"/>
  <c r="AV69" i="11"/>
  <c r="AV65" i="11"/>
  <c r="AV61" i="11"/>
  <c r="AV57" i="11"/>
  <c r="AV53" i="11"/>
  <c r="AV49" i="11"/>
  <c r="AV45" i="11"/>
  <c r="AV41" i="11"/>
  <c r="AV123" i="11"/>
  <c r="AV120" i="11"/>
  <c r="AV116" i="11"/>
  <c r="AV122" i="11"/>
  <c r="AV119" i="11"/>
  <c r="AV115" i="11"/>
  <c r="AV108" i="11"/>
  <c r="AV100" i="11"/>
  <c r="AV92" i="11"/>
  <c r="AV84" i="11"/>
  <c r="AV76" i="11"/>
  <c r="AV56" i="11"/>
  <c r="AV51" i="11"/>
  <c r="AV50" i="11"/>
  <c r="AV26" i="11"/>
  <c r="AV25" i="11"/>
  <c r="AV19" i="11"/>
  <c r="AV11" i="11"/>
  <c r="AV7" i="11"/>
  <c r="AV3" i="11"/>
  <c r="AV95" i="11"/>
  <c r="AV107" i="11"/>
  <c r="AV99" i="11"/>
  <c r="AV91" i="11"/>
  <c r="AV83" i="11"/>
  <c r="AV73" i="11"/>
  <c r="AV60" i="11"/>
  <c r="AV55" i="11"/>
  <c r="AV54" i="11"/>
  <c r="AV31" i="11"/>
  <c r="AV24" i="11"/>
  <c r="AV40" i="11"/>
  <c r="AV37" i="11"/>
  <c r="AV28" i="11"/>
  <c r="AV9" i="11"/>
  <c r="AV111" i="11"/>
  <c r="AV79" i="11"/>
  <c r="AV64" i="11"/>
  <c r="AV59" i="11"/>
  <c r="AV58" i="11"/>
  <c r="AV18" i="11"/>
  <c r="AV16" i="11"/>
  <c r="AV10" i="11"/>
  <c r="AV6" i="11"/>
  <c r="AV5" i="11"/>
  <c r="AV68" i="11"/>
  <c r="AV63" i="11"/>
  <c r="AV62" i="11"/>
  <c r="AV30" i="11"/>
  <c r="AV29" i="11"/>
  <c r="AV23" i="11"/>
  <c r="AV15" i="11"/>
  <c r="AV103" i="11"/>
  <c r="AV87" i="11"/>
  <c r="AV70" i="11"/>
  <c r="AV112" i="11"/>
  <c r="AV104" i="11"/>
  <c r="AV96" i="11"/>
  <c r="AV88" i="11"/>
  <c r="AV80" i="11"/>
  <c r="AV71" i="11"/>
  <c r="AV67" i="11"/>
  <c r="AV66" i="11"/>
  <c r="AV48" i="11"/>
  <c r="AV47" i="11"/>
  <c r="AV20" i="11"/>
  <c r="AV34" i="11"/>
  <c r="AV22" i="11"/>
  <c r="AV14" i="11"/>
  <c r="AV13" i="11"/>
  <c r="AV4" i="11"/>
  <c r="AV36" i="11"/>
  <c r="AV35" i="11"/>
  <c r="AV27" i="11"/>
  <c r="AV39" i="11"/>
  <c r="AV52" i="11"/>
  <c r="AV43" i="11"/>
  <c r="AV21" i="11"/>
  <c r="AV44" i="11"/>
  <c r="AV33" i="11"/>
  <c r="AV32" i="11"/>
  <c r="AV46" i="11"/>
  <c r="AV42" i="11"/>
  <c r="AV38" i="11"/>
  <c r="AV12" i="11"/>
  <c r="AV8" i="11"/>
  <c r="AW2" i="11"/>
  <c r="AU2" i="11"/>
  <c r="AV2" i="11"/>
  <c r="AU124" i="11" l="1"/>
  <c r="AX74" i="11" s="1"/>
  <c r="BC74" i="11" s="1"/>
  <c r="AW124" i="11"/>
  <c r="AZ74" i="11" s="1"/>
  <c r="AV124" i="11"/>
  <c r="AY74" i="11" s="1"/>
  <c r="BO74" i="11" s="1"/>
  <c r="BV74" i="11" l="1"/>
  <c r="BP74" i="11"/>
  <c r="CI74" i="11"/>
  <c r="CJ74" i="11" s="1"/>
  <c r="CK74" i="11" s="1"/>
  <c r="BZ74" i="11"/>
  <c r="CA74" i="11" s="1"/>
  <c r="CB74" i="11" s="1"/>
  <c r="BJ74" i="11"/>
  <c r="BX74" i="11"/>
  <c r="BD74" i="11"/>
  <c r="AY29" i="11"/>
  <c r="BO29" i="11" s="1"/>
  <c r="BP29" i="11" s="1"/>
  <c r="AY17" i="11"/>
  <c r="BO17" i="11" s="1"/>
  <c r="AZ65" i="11"/>
  <c r="BZ65" i="11" s="1"/>
  <c r="CA65" i="11" s="1"/>
  <c r="CB65" i="11" s="1"/>
  <c r="AZ17" i="11"/>
  <c r="AX25" i="11"/>
  <c r="BC25" i="11" s="1"/>
  <c r="BJ25" i="11" s="1"/>
  <c r="AX17" i="11"/>
  <c r="BC17" i="11" s="1"/>
  <c r="AX98" i="11"/>
  <c r="BC98" i="11" s="1"/>
  <c r="BJ98" i="11" s="1"/>
  <c r="AX15" i="11"/>
  <c r="BC15" i="11" s="1"/>
  <c r="BJ15" i="11" s="1"/>
  <c r="AX61" i="11"/>
  <c r="BC61" i="11" s="1"/>
  <c r="BD61" i="11" s="1"/>
  <c r="AX92" i="11"/>
  <c r="BC92" i="11" s="1"/>
  <c r="BJ92" i="11" s="1"/>
  <c r="AX26" i="11"/>
  <c r="BC26" i="11" s="1"/>
  <c r="BJ26" i="11" s="1"/>
  <c r="AX123" i="11"/>
  <c r="BC123" i="11" s="1"/>
  <c r="BD123" i="11" s="1"/>
  <c r="AX32" i="11"/>
  <c r="BC32" i="11" s="1"/>
  <c r="BJ32" i="11" s="1"/>
  <c r="AX60" i="11"/>
  <c r="BC60" i="11" s="1"/>
  <c r="BJ60" i="11" s="1"/>
  <c r="AX24" i="11"/>
  <c r="BC24" i="11" s="1"/>
  <c r="BJ24" i="11" s="1"/>
  <c r="AX108" i="11"/>
  <c r="BC108" i="11" s="1"/>
  <c r="BD108" i="11" s="1"/>
  <c r="AX42" i="11"/>
  <c r="BC42" i="11" s="1"/>
  <c r="BD42" i="11" s="1"/>
  <c r="AY82" i="11"/>
  <c r="BO82" i="11" s="1"/>
  <c r="AY118" i="11"/>
  <c r="BO118" i="11" s="1"/>
  <c r="AZ114" i="11"/>
  <c r="AX100" i="11"/>
  <c r="BC100" i="11" s="1"/>
  <c r="AX58" i="11"/>
  <c r="BC58" i="11" s="1"/>
  <c r="AZ75" i="11"/>
  <c r="AZ119" i="11"/>
  <c r="AX118" i="11"/>
  <c r="BC118" i="11" s="1"/>
  <c r="AZ15" i="11"/>
  <c r="AX39" i="11"/>
  <c r="BC39" i="11" s="1"/>
  <c r="AX114" i="11"/>
  <c r="BC114" i="11" s="1"/>
  <c r="AY63" i="11"/>
  <c r="BO63" i="11" s="1"/>
  <c r="AZ106" i="11"/>
  <c r="AZ25" i="11"/>
  <c r="AY42" i="11"/>
  <c r="BO42" i="11" s="1"/>
  <c r="CI65" i="11"/>
  <c r="CJ65" i="11" s="1"/>
  <c r="CK65" i="11" s="1"/>
  <c r="AX117" i="11"/>
  <c r="BC117" i="11" s="1"/>
  <c r="AX106" i="11"/>
  <c r="BC106" i="11" s="1"/>
  <c r="AY105" i="11"/>
  <c r="BO105" i="11" s="1"/>
  <c r="AY40" i="11"/>
  <c r="BO40" i="11" s="1"/>
  <c r="AZ120" i="11"/>
  <c r="AZ27" i="11"/>
  <c r="AZ118" i="11"/>
  <c r="AX9" i="11"/>
  <c r="BC9" i="11" s="1"/>
  <c r="AX96" i="11"/>
  <c r="BC96" i="11" s="1"/>
  <c r="AZ86" i="11"/>
  <c r="AX10" i="11"/>
  <c r="BC10" i="11" s="1"/>
  <c r="AX75" i="11"/>
  <c r="BC75" i="11" s="1"/>
  <c r="AZ82" i="11"/>
  <c r="AX6" i="11"/>
  <c r="BC6" i="11" s="1"/>
  <c r="AX71" i="11"/>
  <c r="BC71" i="11" s="1"/>
  <c r="AZ98" i="11"/>
  <c r="AX30" i="11"/>
  <c r="BC30" i="11" s="1"/>
  <c r="AX109" i="11"/>
  <c r="BC109" i="11" s="1"/>
  <c r="AZ85" i="11"/>
  <c r="AX20" i="11"/>
  <c r="BC20" i="11" s="1"/>
  <c r="AZ20" i="11"/>
  <c r="AZ59" i="11"/>
  <c r="AY113" i="11"/>
  <c r="BO113" i="11" s="1"/>
  <c r="AX107" i="11"/>
  <c r="BC107" i="11" s="1"/>
  <c r="AZ18" i="11"/>
  <c r="AY77" i="11"/>
  <c r="BO77" i="11" s="1"/>
  <c r="AZ14" i="11"/>
  <c r="AX52" i="11"/>
  <c r="BC52" i="11" s="1"/>
  <c r="AX73" i="11"/>
  <c r="BC73" i="11" s="1"/>
  <c r="AZ53" i="11"/>
  <c r="AX44" i="11"/>
  <c r="BC44" i="11" s="1"/>
  <c r="AX102" i="11"/>
  <c r="BC102" i="11" s="1"/>
  <c r="AZ30" i="11"/>
  <c r="AX70" i="11"/>
  <c r="BC70" i="11" s="1"/>
  <c r="AZ23" i="11"/>
  <c r="AZ10" i="11"/>
  <c r="AX34" i="11"/>
  <c r="BC34" i="11" s="1"/>
  <c r="AZ79" i="11"/>
  <c r="AX40" i="11"/>
  <c r="BC40" i="11" s="1"/>
  <c r="AX38" i="11"/>
  <c r="BC38" i="11" s="1"/>
  <c r="AZ44" i="11"/>
  <c r="AY51" i="11"/>
  <c r="BO51" i="11" s="1"/>
  <c r="AX101" i="11"/>
  <c r="BC101" i="11" s="1"/>
  <c r="AX91" i="11"/>
  <c r="BC91" i="11" s="1"/>
  <c r="AY108" i="11"/>
  <c r="BO108" i="11" s="1"/>
  <c r="AX80" i="11"/>
  <c r="BC80" i="11" s="1"/>
  <c r="AX87" i="11"/>
  <c r="BC87" i="11" s="1"/>
  <c r="AZ43" i="11"/>
  <c r="AX7" i="11"/>
  <c r="BC7" i="11" s="1"/>
  <c r="AX53" i="11"/>
  <c r="BC53" i="11" s="1"/>
  <c r="AX49" i="11"/>
  <c r="BC49" i="11" s="1"/>
  <c r="AX103" i="11"/>
  <c r="BC103" i="11" s="1"/>
  <c r="AZ3" i="11"/>
  <c r="AY52" i="11"/>
  <c r="BO52" i="11" s="1"/>
  <c r="AZ36" i="11"/>
  <c r="AX59" i="11"/>
  <c r="BC59" i="11" s="1"/>
  <c r="AZ122" i="11"/>
  <c r="AZ13" i="11"/>
  <c r="AX55" i="11"/>
  <c r="BC55" i="11" s="1"/>
  <c r="AX83" i="11"/>
  <c r="BC83" i="11" s="1"/>
  <c r="AZ46" i="11"/>
  <c r="AZ57" i="11"/>
  <c r="AY3" i="11"/>
  <c r="BO3" i="11" s="1"/>
  <c r="AX66" i="11"/>
  <c r="BC66" i="11" s="1"/>
  <c r="AY44" i="11"/>
  <c r="BO44" i="11" s="1"/>
  <c r="AY55" i="11"/>
  <c r="BO55" i="11" s="1"/>
  <c r="AY100" i="11"/>
  <c r="BO100" i="11" s="1"/>
  <c r="AZ21" i="11"/>
  <c r="AY54" i="11"/>
  <c r="BO54" i="11" s="1"/>
  <c r="AZ76" i="11"/>
  <c r="AZ83" i="11"/>
  <c r="AY102" i="11"/>
  <c r="BO102" i="11" s="1"/>
  <c r="AY58" i="11"/>
  <c r="BO58" i="11" s="1"/>
  <c r="AX65" i="11"/>
  <c r="BC65" i="11" s="1"/>
  <c r="AZ4" i="11"/>
  <c r="AX115" i="11"/>
  <c r="BC115" i="11" s="1"/>
  <c r="AX97" i="11"/>
  <c r="BC97" i="11" s="1"/>
  <c r="AX86" i="11"/>
  <c r="BC86" i="11" s="1"/>
  <c r="AY14" i="11"/>
  <c r="BO14" i="11" s="1"/>
  <c r="AX28" i="11"/>
  <c r="BC28" i="11" s="1"/>
  <c r="AX82" i="11"/>
  <c r="BC82" i="11" s="1"/>
  <c r="AX69" i="11"/>
  <c r="BC69" i="11" s="1"/>
  <c r="AZ117" i="11"/>
  <c r="AZ48" i="11"/>
  <c r="AX90" i="11"/>
  <c r="BC90" i="11" s="1"/>
  <c r="AX29" i="11"/>
  <c r="BC29" i="11" s="1"/>
  <c r="AY119" i="11"/>
  <c r="BO119" i="11" s="1"/>
  <c r="AY22" i="11"/>
  <c r="BO22" i="11" s="1"/>
  <c r="AX5" i="11"/>
  <c r="BC5" i="11" s="1"/>
  <c r="AX47" i="11"/>
  <c r="BC47" i="11" s="1"/>
  <c r="AZ87" i="11"/>
  <c r="AY35" i="11"/>
  <c r="BO35" i="11" s="1"/>
  <c r="AY96" i="11"/>
  <c r="BO96" i="11" s="1"/>
  <c r="AZ60" i="11"/>
  <c r="AX122" i="11"/>
  <c r="BC122" i="11" s="1"/>
  <c r="AX57" i="11"/>
  <c r="BC57" i="11" s="1"/>
  <c r="AY94" i="11"/>
  <c r="BO94" i="11" s="1"/>
  <c r="AY64" i="11"/>
  <c r="BO64" i="11" s="1"/>
  <c r="AY45" i="11"/>
  <c r="BO45" i="11" s="1"/>
  <c r="AZ110" i="11"/>
  <c r="AY41" i="11"/>
  <c r="BO41" i="11" s="1"/>
  <c r="AX19" i="11"/>
  <c r="BC19" i="11" s="1"/>
  <c r="AZ9" i="11"/>
  <c r="AZ96" i="11"/>
  <c r="AY46" i="11"/>
  <c r="BO46" i="11" s="1"/>
  <c r="AZ55" i="11"/>
  <c r="AX119" i="11"/>
  <c r="BC119" i="11" s="1"/>
  <c r="AX56" i="11"/>
  <c r="BC56" i="11" s="1"/>
  <c r="AY90" i="11"/>
  <c r="BO90" i="11" s="1"/>
  <c r="AZ31" i="11"/>
  <c r="AY91" i="11"/>
  <c r="BO91" i="11" s="1"/>
  <c r="AX8" i="11"/>
  <c r="BC8" i="11" s="1"/>
  <c r="AX43" i="11"/>
  <c r="BC43" i="11" s="1"/>
  <c r="AZ5" i="11"/>
  <c r="AY20" i="11"/>
  <c r="BO20" i="11" s="1"/>
  <c r="AZ39" i="11"/>
  <c r="AZ91" i="11"/>
  <c r="AZ89" i="11"/>
  <c r="AX62" i="11"/>
  <c r="BC62" i="11" s="1"/>
  <c r="AX14" i="11"/>
  <c r="BC14" i="11" s="1"/>
  <c r="AY56" i="11"/>
  <c r="BO56" i="11" s="1"/>
  <c r="AY39" i="11"/>
  <c r="BO39" i="11" s="1"/>
  <c r="AX41" i="11"/>
  <c r="BC41" i="11" s="1"/>
  <c r="AZ47" i="11"/>
  <c r="AZ100" i="11"/>
  <c r="AZ35" i="11"/>
  <c r="AY103" i="11"/>
  <c r="BO103" i="11" s="1"/>
  <c r="AY66" i="11"/>
  <c r="BO66" i="11" s="1"/>
  <c r="AY114" i="11"/>
  <c r="BO114" i="11" s="1"/>
  <c r="AZ54" i="11"/>
  <c r="AY71" i="11"/>
  <c r="BO71" i="11" s="1"/>
  <c r="AY101" i="11"/>
  <c r="BO101" i="11" s="1"/>
  <c r="AZ67" i="11"/>
  <c r="AY59" i="11"/>
  <c r="BO59" i="11" s="1"/>
  <c r="AZ7" i="11"/>
  <c r="AY111" i="11"/>
  <c r="BO111" i="11" s="1"/>
  <c r="AX11" i="11"/>
  <c r="BC11" i="11" s="1"/>
  <c r="AX76" i="11"/>
  <c r="BC76" i="11" s="1"/>
  <c r="AZ69" i="11"/>
  <c r="AZ113" i="11"/>
  <c r="AZ24" i="11"/>
  <c r="AZ123" i="11"/>
  <c r="AY117" i="11"/>
  <c r="BO117" i="11" s="1"/>
  <c r="AX88" i="11"/>
  <c r="BC88" i="11" s="1"/>
  <c r="AX27" i="11"/>
  <c r="BC27" i="11" s="1"/>
  <c r="AZ22" i="11"/>
  <c r="AY106" i="11"/>
  <c r="BO106" i="11" s="1"/>
  <c r="AZ93" i="11"/>
  <c r="AZ94" i="11"/>
  <c r="AZ68" i="11"/>
  <c r="AX67" i="11"/>
  <c r="BC67" i="11" s="1"/>
  <c r="AX85" i="11"/>
  <c r="BC85" i="11" s="1"/>
  <c r="AY89" i="11"/>
  <c r="BO89" i="11" s="1"/>
  <c r="AY23" i="11"/>
  <c r="BO23" i="11" s="1"/>
  <c r="AZ51" i="11"/>
  <c r="AZ42" i="11"/>
  <c r="AY37" i="11"/>
  <c r="BO37" i="11" s="1"/>
  <c r="AY97" i="11"/>
  <c r="BO97" i="11" s="1"/>
  <c r="AY61" i="11"/>
  <c r="BO61" i="11" s="1"/>
  <c r="AY25" i="11"/>
  <c r="BO25" i="11" s="1"/>
  <c r="AY81" i="11"/>
  <c r="BO81" i="11" s="1"/>
  <c r="AY26" i="11"/>
  <c r="BO26" i="11" s="1"/>
  <c r="AY70" i="11"/>
  <c r="BO70" i="11" s="1"/>
  <c r="AZ71" i="11"/>
  <c r="AY49" i="11"/>
  <c r="BO49" i="11" s="1"/>
  <c r="AZ72" i="11"/>
  <c r="AZ50" i="11"/>
  <c r="AY18" i="11"/>
  <c r="BO18" i="11" s="1"/>
  <c r="AY110" i="11"/>
  <c r="BO110" i="11" s="1"/>
  <c r="AZ66" i="11"/>
  <c r="AY98" i="11"/>
  <c r="BO98" i="11" s="1"/>
  <c r="AY69" i="11"/>
  <c r="BO69" i="11" s="1"/>
  <c r="AZ115" i="11"/>
  <c r="AY115" i="11"/>
  <c r="BO115" i="11" s="1"/>
  <c r="AY68" i="11"/>
  <c r="BO68" i="11" s="1"/>
  <c r="AY19" i="11"/>
  <c r="BO19" i="11" s="1"/>
  <c r="AX45" i="11"/>
  <c r="BC45" i="11" s="1"/>
  <c r="AZ111" i="11"/>
  <c r="AX116" i="11"/>
  <c r="BC116" i="11" s="1"/>
  <c r="AY67" i="11"/>
  <c r="BO67" i="11" s="1"/>
  <c r="AX13" i="11"/>
  <c r="BC13" i="11" s="1"/>
  <c r="AZ107" i="11"/>
  <c r="AY36" i="11"/>
  <c r="BO36" i="11" s="1"/>
  <c r="AY65" i="11"/>
  <c r="BO65" i="11" s="1"/>
  <c r="AZ102" i="11"/>
  <c r="AY27" i="11"/>
  <c r="BO27" i="11" s="1"/>
  <c r="AX99" i="11"/>
  <c r="BC99" i="11" s="1"/>
  <c r="AX3" i="11"/>
  <c r="BC3" i="11" s="1"/>
  <c r="AY121" i="11"/>
  <c r="BO121" i="11" s="1"/>
  <c r="AY6" i="11"/>
  <c r="BO6" i="11" s="1"/>
  <c r="AZ40" i="11"/>
  <c r="AY4" i="11"/>
  <c r="BO4" i="11" s="1"/>
  <c r="AY123" i="11"/>
  <c r="BO123" i="11" s="1"/>
  <c r="AX81" i="11"/>
  <c r="BC81" i="11" s="1"/>
  <c r="AX89" i="11"/>
  <c r="BC89" i="11" s="1"/>
  <c r="AZ64" i="11"/>
  <c r="AX95" i="11"/>
  <c r="BC95" i="11" s="1"/>
  <c r="AX23" i="11"/>
  <c r="BC23" i="11" s="1"/>
  <c r="AY5" i="11"/>
  <c r="BO5" i="11" s="1"/>
  <c r="AX110" i="11"/>
  <c r="BC110" i="11" s="1"/>
  <c r="AZ6" i="11"/>
  <c r="AY83" i="11"/>
  <c r="BO83" i="11" s="1"/>
  <c r="AY78" i="11"/>
  <c r="BO78" i="11" s="1"/>
  <c r="AX48" i="11"/>
  <c r="BC48" i="11" s="1"/>
  <c r="AZ81" i="11"/>
  <c r="AZ84" i="11"/>
  <c r="AX54" i="11"/>
  <c r="BC54" i="11" s="1"/>
  <c r="AX36" i="11"/>
  <c r="BC36" i="11" s="1"/>
  <c r="AY50" i="11"/>
  <c r="BO50" i="11" s="1"/>
  <c r="AY43" i="11"/>
  <c r="BO43" i="11" s="1"/>
  <c r="AY87" i="11"/>
  <c r="BO87" i="11" s="1"/>
  <c r="AZ95" i="11"/>
  <c r="AY62" i="11"/>
  <c r="BO62" i="11" s="1"/>
  <c r="AY120" i="11"/>
  <c r="BO120" i="11" s="1"/>
  <c r="AY93" i="11"/>
  <c r="BO93" i="11" s="1"/>
  <c r="AZ77" i="11"/>
  <c r="AZ52" i="11"/>
  <c r="AX50" i="11"/>
  <c r="BC50" i="11" s="1"/>
  <c r="AY8" i="11"/>
  <c r="BO8" i="11" s="1"/>
  <c r="AX31" i="11"/>
  <c r="BC31" i="11" s="1"/>
  <c r="AZ19" i="11"/>
  <c r="AY11" i="11"/>
  <c r="BO11" i="11" s="1"/>
  <c r="AZ70" i="11"/>
  <c r="AZ90" i="11"/>
  <c r="AZ63" i="11"/>
  <c r="AX63" i="11"/>
  <c r="BC63" i="11" s="1"/>
  <c r="AX77" i="11"/>
  <c r="BC77" i="11" s="1"/>
  <c r="AY85" i="11"/>
  <c r="BO85" i="11" s="1"/>
  <c r="AY15" i="11"/>
  <c r="BO15" i="11" s="1"/>
  <c r="AX46" i="11"/>
  <c r="BC46" i="11" s="1"/>
  <c r="AZ28" i="11"/>
  <c r="AY112" i="11"/>
  <c r="BO112" i="11" s="1"/>
  <c r="AY84" i="11"/>
  <c r="BO84" i="11" s="1"/>
  <c r="AY72" i="11"/>
  <c r="BO72" i="11" s="1"/>
  <c r="AZ49" i="11"/>
  <c r="AZ26" i="11"/>
  <c r="AX22" i="11"/>
  <c r="BC22" i="11" s="1"/>
  <c r="AX4" i="11"/>
  <c r="BC4" i="11" s="1"/>
  <c r="AY107" i="11"/>
  <c r="BO107" i="11" s="1"/>
  <c r="AY12" i="11"/>
  <c r="BO12" i="11" s="1"/>
  <c r="AY13" i="11"/>
  <c r="BO13" i="11" s="1"/>
  <c r="AX112" i="11"/>
  <c r="BC112" i="11" s="1"/>
  <c r="AX111" i="11"/>
  <c r="BC111" i="11" s="1"/>
  <c r="AY33" i="11"/>
  <c r="BO33" i="11" s="1"/>
  <c r="AY28" i="11"/>
  <c r="BO28" i="11" s="1"/>
  <c r="AY76" i="11"/>
  <c r="BO76" i="11" s="1"/>
  <c r="AZ45" i="11"/>
  <c r="AZ108" i="11"/>
  <c r="AX18" i="11"/>
  <c r="BC18" i="11" s="1"/>
  <c r="AX21" i="11"/>
  <c r="BC21" i="11" s="1"/>
  <c r="AZ78" i="11"/>
  <c r="AX105" i="11"/>
  <c r="BC105" i="11" s="1"/>
  <c r="AX79" i="11"/>
  <c r="BC79" i="11" s="1"/>
  <c r="AZ104" i="11"/>
  <c r="AY30" i="11"/>
  <c r="BO30" i="11" s="1"/>
  <c r="AY116" i="11"/>
  <c r="BO116" i="11" s="1"/>
  <c r="AZ38" i="11"/>
  <c r="AZ61" i="11"/>
  <c r="AZ62" i="11"/>
  <c r="AZ88" i="11"/>
  <c r="AX35" i="11"/>
  <c r="BC35" i="11" s="1"/>
  <c r="AX64" i="11"/>
  <c r="BC64" i="11" s="1"/>
  <c r="AY57" i="11"/>
  <c r="BO57" i="11" s="1"/>
  <c r="AY88" i="11"/>
  <c r="BO88" i="11" s="1"/>
  <c r="AX78" i="11"/>
  <c r="BC78" i="11" s="1"/>
  <c r="AZ37" i="11"/>
  <c r="AY48" i="11"/>
  <c r="BO48" i="11" s="1"/>
  <c r="AY73" i="11"/>
  <c r="BO73" i="11" s="1"/>
  <c r="AY7" i="11"/>
  <c r="BO7" i="11" s="1"/>
  <c r="AY95" i="11"/>
  <c r="BO95" i="11" s="1"/>
  <c r="AY99" i="11"/>
  <c r="BO99" i="11" s="1"/>
  <c r="AY92" i="11"/>
  <c r="BO92" i="11" s="1"/>
  <c r="AY38" i="11"/>
  <c r="BO38" i="11" s="1"/>
  <c r="AZ92" i="11"/>
  <c r="AZ103" i="11"/>
  <c r="AY24" i="11"/>
  <c r="BO24" i="11" s="1"/>
  <c r="AZ101" i="11"/>
  <c r="AX84" i="11"/>
  <c r="BC84" i="11" s="1"/>
  <c r="AZ105" i="11"/>
  <c r="AX113" i="11"/>
  <c r="BC113" i="11" s="1"/>
  <c r="AZ73" i="11"/>
  <c r="AY79" i="11"/>
  <c r="BO79" i="11" s="1"/>
  <c r="AX93" i="11"/>
  <c r="BC93" i="11" s="1"/>
  <c r="AX37" i="11"/>
  <c r="BC37" i="11" s="1"/>
  <c r="AX51" i="11"/>
  <c r="BC51" i="11" s="1"/>
  <c r="AZ109" i="11"/>
  <c r="AZ34" i="11"/>
  <c r="AZ58" i="11"/>
  <c r="AZ80" i="11"/>
  <c r="AX16" i="11"/>
  <c r="BC16" i="11" s="1"/>
  <c r="AY53" i="11"/>
  <c r="BO53" i="11" s="1"/>
  <c r="AY80" i="11"/>
  <c r="BO80" i="11" s="1"/>
  <c r="AX121" i="11"/>
  <c r="BC121" i="11" s="1"/>
  <c r="AZ56" i="11"/>
  <c r="AZ33" i="11"/>
  <c r="AY16" i="11"/>
  <c r="BO16" i="11" s="1"/>
  <c r="AY60" i="11"/>
  <c r="BO60" i="11" s="1"/>
  <c r="AZ16" i="11"/>
  <c r="AZ11" i="11"/>
  <c r="AX12" i="11"/>
  <c r="BC12" i="11" s="1"/>
  <c r="AX33" i="11"/>
  <c r="BC33" i="11" s="1"/>
  <c r="AY31" i="11"/>
  <c r="BO31" i="11" s="1"/>
  <c r="AY109" i="11"/>
  <c r="BO109" i="11" s="1"/>
  <c r="AY21" i="11"/>
  <c r="BO21" i="11" s="1"/>
  <c r="AY86" i="11"/>
  <c r="BO86" i="11" s="1"/>
  <c r="AX72" i="11"/>
  <c r="BC72" i="11" s="1"/>
  <c r="AZ99" i="11"/>
  <c r="AY47" i="11"/>
  <c r="BO47" i="11" s="1"/>
  <c r="AY10" i="11"/>
  <c r="BO10" i="11" s="1"/>
  <c r="AZ12" i="11"/>
  <c r="AZ8" i="11"/>
  <c r="AX104" i="11"/>
  <c r="BC104" i="11" s="1"/>
  <c r="AZ41" i="11"/>
  <c r="AY75" i="11"/>
  <c r="BO75" i="11" s="1"/>
  <c r="AX120" i="11"/>
  <c r="BC120" i="11" s="1"/>
  <c r="AZ32" i="11"/>
  <c r="AY32" i="11"/>
  <c r="BO32" i="11" s="1"/>
  <c r="AY9" i="11"/>
  <c r="BO9" i="11" s="1"/>
  <c r="AZ97" i="11"/>
  <c r="AZ29" i="11"/>
  <c r="AZ121" i="11"/>
  <c r="AZ116" i="11"/>
  <c r="AX94" i="11"/>
  <c r="BC94" i="11" s="1"/>
  <c r="AX68" i="11"/>
  <c r="BC68" i="11" s="1"/>
  <c r="AY122" i="11"/>
  <c r="BO122" i="11" s="1"/>
  <c r="AY34" i="11"/>
  <c r="BO34" i="11" s="1"/>
  <c r="AZ112" i="11"/>
  <c r="AY104" i="11"/>
  <c r="BO104" i="11" s="1"/>
  <c r="AX2" i="11"/>
  <c r="BC2" i="11" s="1"/>
  <c r="BJ2" i="11" s="1"/>
  <c r="AY2" i="11"/>
  <c r="BO2" i="11" s="1"/>
  <c r="AZ2" i="11"/>
  <c r="BJ17" i="11" l="1"/>
  <c r="BD17" i="11"/>
  <c r="BD25" i="11"/>
  <c r="BZ17" i="11"/>
  <c r="CA17" i="11" s="1"/>
  <c r="CB17" i="11" s="1"/>
  <c r="CI17" i="11"/>
  <c r="CJ17" i="11" s="1"/>
  <c r="CK17" i="11" s="1"/>
  <c r="BV29" i="11"/>
  <c r="BV17" i="11"/>
  <c r="BP17" i="11"/>
  <c r="BJ42" i="11"/>
  <c r="BJ108" i="11"/>
  <c r="BD98" i="11"/>
  <c r="BD15" i="11"/>
  <c r="BD26" i="11"/>
  <c r="BJ61" i="11"/>
  <c r="BD60" i="11"/>
  <c r="BJ123" i="11"/>
  <c r="BD92" i="11"/>
  <c r="BD32" i="11"/>
  <c r="BD24" i="11"/>
  <c r="BZ116" i="11"/>
  <c r="CA116" i="11" s="1"/>
  <c r="CB116" i="11" s="1"/>
  <c r="CI116" i="11"/>
  <c r="CJ116" i="11" s="1"/>
  <c r="CK116" i="11" s="1"/>
  <c r="CI11" i="11"/>
  <c r="CJ11" i="11" s="1"/>
  <c r="CK11" i="11" s="1"/>
  <c r="BZ11" i="11"/>
  <c r="CA11" i="11" s="1"/>
  <c r="CB11" i="11" s="1"/>
  <c r="BP73" i="11"/>
  <c r="BV73" i="11"/>
  <c r="BP85" i="11"/>
  <c r="BV85" i="11"/>
  <c r="BP121" i="11"/>
  <c r="BV121" i="11"/>
  <c r="BV37" i="11"/>
  <c r="BP37" i="11"/>
  <c r="BZ100" i="11"/>
  <c r="CA100" i="11" s="1"/>
  <c r="CB100" i="11" s="1"/>
  <c r="CI100" i="11"/>
  <c r="CJ100" i="11" s="1"/>
  <c r="CK100" i="11" s="1"/>
  <c r="BD29" i="11"/>
  <c r="BJ29" i="11"/>
  <c r="BV52" i="11"/>
  <c r="BP52" i="11"/>
  <c r="BD9" i="11"/>
  <c r="BJ9" i="11"/>
  <c r="BZ41" i="11"/>
  <c r="CA41" i="11" s="1"/>
  <c r="CB41" i="11" s="1"/>
  <c r="CI41" i="11"/>
  <c r="CJ41" i="11" s="1"/>
  <c r="CK41" i="11" s="1"/>
  <c r="CI16" i="11"/>
  <c r="CJ16" i="11" s="1"/>
  <c r="CK16" i="11" s="1"/>
  <c r="BZ16" i="11"/>
  <c r="CA16" i="11" s="1"/>
  <c r="CB16" i="11" s="1"/>
  <c r="CI103" i="11"/>
  <c r="CJ103" i="11" s="1"/>
  <c r="CK103" i="11" s="1"/>
  <c r="BZ103" i="11"/>
  <c r="CA103" i="11" s="1"/>
  <c r="CB103" i="11" s="1"/>
  <c r="CI78" i="11"/>
  <c r="CJ78" i="11" s="1"/>
  <c r="CK78" i="11" s="1"/>
  <c r="BZ78" i="11"/>
  <c r="CA78" i="11" s="1"/>
  <c r="CB78" i="11" s="1"/>
  <c r="BP8" i="11"/>
  <c r="BV8" i="11"/>
  <c r="BJ3" i="11"/>
  <c r="BD3" i="11"/>
  <c r="BZ71" i="11"/>
  <c r="CA71" i="11" s="1"/>
  <c r="CB71" i="11" s="1"/>
  <c r="CI71" i="11"/>
  <c r="CJ71" i="11" s="1"/>
  <c r="CK71" i="11" s="1"/>
  <c r="CI113" i="11"/>
  <c r="CJ113" i="11" s="1"/>
  <c r="CK113" i="11" s="1"/>
  <c r="BZ113" i="11"/>
  <c r="CA113" i="11" s="1"/>
  <c r="CB113" i="11" s="1"/>
  <c r="BP90" i="11"/>
  <c r="BV90" i="11"/>
  <c r="BJ97" i="11"/>
  <c r="BD97" i="11"/>
  <c r="BV108" i="11"/>
  <c r="BP108" i="11"/>
  <c r="CI53" i="11"/>
  <c r="CJ53" i="11" s="1"/>
  <c r="CK53" i="11" s="1"/>
  <c r="BZ53" i="11"/>
  <c r="CA53" i="11" s="1"/>
  <c r="CB53" i="11" s="1"/>
  <c r="BJ114" i="11"/>
  <c r="BD114" i="11"/>
  <c r="BV79" i="11"/>
  <c r="BP79" i="11"/>
  <c r="CI61" i="11"/>
  <c r="CJ61" i="11" s="1"/>
  <c r="CK61" i="11" s="1"/>
  <c r="BZ61" i="11"/>
  <c r="BJ63" i="11"/>
  <c r="BD63" i="11"/>
  <c r="BD89" i="11"/>
  <c r="BJ89" i="11"/>
  <c r="BP70" i="11"/>
  <c r="BV70" i="11"/>
  <c r="BV71" i="11"/>
  <c r="BP71" i="11"/>
  <c r="BV35" i="11"/>
  <c r="BP35" i="11"/>
  <c r="BJ83" i="11"/>
  <c r="BD83" i="11"/>
  <c r="CI10" i="11"/>
  <c r="CJ10" i="11" s="1"/>
  <c r="CK10" i="11" s="1"/>
  <c r="BZ10" i="11"/>
  <c r="CA10" i="11" s="1"/>
  <c r="CB10" i="11" s="1"/>
  <c r="BJ39" i="11"/>
  <c r="BD39" i="11"/>
  <c r="BV21" i="11"/>
  <c r="BP21" i="11"/>
  <c r="BD78" i="11"/>
  <c r="BJ78" i="11"/>
  <c r="BV84" i="11"/>
  <c r="BP84" i="11"/>
  <c r="BD81" i="11"/>
  <c r="BJ81" i="11"/>
  <c r="BV23" i="11"/>
  <c r="BP23" i="11"/>
  <c r="BV39" i="11"/>
  <c r="BP39" i="11"/>
  <c r="CI4" i="11"/>
  <c r="CJ4" i="11" s="1"/>
  <c r="CK4" i="11" s="1"/>
  <c r="BZ4" i="11"/>
  <c r="CA4" i="11" s="1"/>
  <c r="CB4" i="11" s="1"/>
  <c r="BJ94" i="11"/>
  <c r="BD94" i="11"/>
  <c r="BD120" i="11"/>
  <c r="BJ120" i="11"/>
  <c r="BP47" i="11"/>
  <c r="BV47" i="11"/>
  <c r="BD12" i="11"/>
  <c r="BJ12" i="11"/>
  <c r="BV80" i="11"/>
  <c r="BP80" i="11"/>
  <c r="BD51" i="11"/>
  <c r="BJ51" i="11"/>
  <c r="CI101" i="11"/>
  <c r="CJ101" i="11" s="1"/>
  <c r="CK101" i="11" s="1"/>
  <c r="BZ101" i="11"/>
  <c r="CA101" i="11" s="1"/>
  <c r="CB101" i="11" s="1"/>
  <c r="BP7" i="11"/>
  <c r="BV7" i="11"/>
  <c r="BD35" i="11"/>
  <c r="BJ35" i="11"/>
  <c r="BD79" i="11"/>
  <c r="BJ79" i="11"/>
  <c r="BV28" i="11"/>
  <c r="BP28" i="11"/>
  <c r="BJ22" i="11"/>
  <c r="BD22" i="11"/>
  <c r="BV15" i="11"/>
  <c r="BP15" i="11"/>
  <c r="CI19" i="11"/>
  <c r="CJ19" i="11" s="1"/>
  <c r="CK19" i="11" s="1"/>
  <c r="BZ19" i="11"/>
  <c r="CA19" i="11" s="1"/>
  <c r="CB19" i="11" s="1"/>
  <c r="BP62" i="11"/>
  <c r="BV62" i="11"/>
  <c r="BZ81" i="11"/>
  <c r="CA81" i="11" s="1"/>
  <c r="CB81" i="11" s="1"/>
  <c r="CI81" i="11"/>
  <c r="CJ81" i="11" s="1"/>
  <c r="CK81" i="11" s="1"/>
  <c r="BD95" i="11"/>
  <c r="BJ95" i="11"/>
  <c r="BV6" i="11"/>
  <c r="BP6" i="11"/>
  <c r="CI107" i="11"/>
  <c r="CJ107" i="11" s="1"/>
  <c r="CK107" i="11" s="1"/>
  <c r="BZ107" i="11"/>
  <c r="CA107" i="11" s="1"/>
  <c r="CB107" i="11" s="1"/>
  <c r="BP115" i="11"/>
  <c r="BV115" i="11"/>
  <c r="CI72" i="11"/>
  <c r="CJ72" i="11" s="1"/>
  <c r="CK72" i="11" s="1"/>
  <c r="BZ72" i="11"/>
  <c r="CA72" i="11" s="1"/>
  <c r="CB72" i="11" s="1"/>
  <c r="BP97" i="11"/>
  <c r="BV97" i="11"/>
  <c r="CI68" i="11"/>
  <c r="CJ68" i="11" s="1"/>
  <c r="CK68" i="11" s="1"/>
  <c r="BZ68" i="11"/>
  <c r="CA68" i="11" s="1"/>
  <c r="CB68" i="11" s="1"/>
  <c r="CI123" i="11"/>
  <c r="CJ123" i="11" s="1"/>
  <c r="CK123" i="11" s="1"/>
  <c r="BZ123" i="11"/>
  <c r="BP59" i="11"/>
  <c r="BV59" i="11"/>
  <c r="CI35" i="11"/>
  <c r="CJ35" i="11" s="1"/>
  <c r="CK35" i="11" s="1"/>
  <c r="BZ35" i="11"/>
  <c r="CA35" i="11" s="1"/>
  <c r="CB35" i="11" s="1"/>
  <c r="BV91" i="11"/>
  <c r="BP91" i="11"/>
  <c r="CI9" i="11"/>
  <c r="CJ9" i="11" s="1"/>
  <c r="CK9" i="11" s="1"/>
  <c r="BZ9" i="11"/>
  <c r="CA9" i="11" s="1"/>
  <c r="CB9" i="11" s="1"/>
  <c r="BJ122" i="11"/>
  <c r="BD122" i="11"/>
  <c r="BP119" i="11"/>
  <c r="BV119" i="11"/>
  <c r="BP14" i="11"/>
  <c r="BV14" i="11"/>
  <c r="CI83" i="11"/>
  <c r="CJ83" i="11" s="1"/>
  <c r="CK83" i="11" s="1"/>
  <c r="BZ83" i="11"/>
  <c r="CA83" i="11" s="1"/>
  <c r="CB83" i="11" s="1"/>
  <c r="BP3" i="11"/>
  <c r="BV3" i="11"/>
  <c r="BZ36" i="11"/>
  <c r="CA36" i="11" s="1"/>
  <c r="CB36" i="11" s="1"/>
  <c r="CI36" i="11"/>
  <c r="CJ36" i="11" s="1"/>
  <c r="CK36" i="11" s="1"/>
  <c r="BD87" i="11"/>
  <c r="BJ87" i="11"/>
  <c r="BJ40" i="11"/>
  <c r="BD40" i="11"/>
  <c r="BJ102" i="11"/>
  <c r="BD102" i="11"/>
  <c r="CI18" i="11"/>
  <c r="CJ18" i="11" s="1"/>
  <c r="CK18" i="11" s="1"/>
  <c r="BZ18" i="11"/>
  <c r="CA18" i="11" s="1"/>
  <c r="CB18" i="11" s="1"/>
  <c r="BJ30" i="11"/>
  <c r="BD30" i="11"/>
  <c r="BJ96" i="11"/>
  <c r="BD96" i="11"/>
  <c r="CI120" i="11"/>
  <c r="CJ120" i="11" s="1"/>
  <c r="CK120" i="11" s="1"/>
  <c r="BZ120" i="11"/>
  <c r="CA120" i="11" s="1"/>
  <c r="CB120" i="11" s="1"/>
  <c r="BD117" i="11"/>
  <c r="BJ117" i="11"/>
  <c r="BZ106" i="11"/>
  <c r="CA106" i="11" s="1"/>
  <c r="CB106" i="11" s="1"/>
  <c r="CI106" i="11"/>
  <c r="CJ106" i="11" s="1"/>
  <c r="CK106" i="11" s="1"/>
  <c r="BD58" i="11"/>
  <c r="BJ58" i="11"/>
  <c r="BV53" i="11"/>
  <c r="BP53" i="11"/>
  <c r="BP33" i="11"/>
  <c r="BV33" i="11"/>
  <c r="BD48" i="11"/>
  <c r="BJ48" i="11"/>
  <c r="BV49" i="11"/>
  <c r="BP49" i="11"/>
  <c r="CI24" i="11"/>
  <c r="CJ24" i="11" s="1"/>
  <c r="CK24" i="11" s="1"/>
  <c r="BZ24" i="11"/>
  <c r="CA24" i="11" s="1"/>
  <c r="CB24" i="11" s="1"/>
  <c r="BD19" i="11"/>
  <c r="BJ19" i="11"/>
  <c r="CI76" i="11"/>
  <c r="CJ76" i="11" s="1"/>
  <c r="CK76" i="11" s="1"/>
  <c r="BZ76" i="11"/>
  <c r="CA76" i="11" s="1"/>
  <c r="CB76" i="11" s="1"/>
  <c r="BD80" i="11"/>
  <c r="BJ80" i="11"/>
  <c r="BD107" i="11"/>
  <c r="BJ107" i="11"/>
  <c r="BJ16" i="11"/>
  <c r="BD16" i="11"/>
  <c r="BJ111" i="11"/>
  <c r="BD111" i="11"/>
  <c r="BP78" i="11"/>
  <c r="BV78" i="11"/>
  <c r="BP69" i="11"/>
  <c r="BV69" i="11"/>
  <c r="CI93" i="11"/>
  <c r="CJ93" i="11" s="1"/>
  <c r="CK93" i="11" s="1"/>
  <c r="BZ93" i="11"/>
  <c r="CA93" i="11" s="1"/>
  <c r="CB93" i="11" s="1"/>
  <c r="CI91" i="11"/>
  <c r="CJ91" i="11" s="1"/>
  <c r="CK91" i="11" s="1"/>
  <c r="BZ91" i="11"/>
  <c r="CA91" i="11" s="1"/>
  <c r="CB91" i="11" s="1"/>
  <c r="BJ90" i="11"/>
  <c r="BD90" i="11"/>
  <c r="CI46" i="11"/>
  <c r="CJ46" i="11" s="1"/>
  <c r="CK46" i="11" s="1"/>
  <c r="BZ46" i="11"/>
  <c r="CA46" i="11" s="1"/>
  <c r="CB46" i="11" s="1"/>
  <c r="BP113" i="11"/>
  <c r="BV113" i="11"/>
  <c r="CI114" i="11"/>
  <c r="CJ114" i="11" s="1"/>
  <c r="CK114" i="11" s="1"/>
  <c r="BZ114" i="11"/>
  <c r="CA114" i="11" s="1"/>
  <c r="CB114" i="11" s="1"/>
  <c r="CI29" i="11"/>
  <c r="CJ29" i="11" s="1"/>
  <c r="CK29" i="11" s="1"/>
  <c r="BZ29" i="11"/>
  <c r="CA29" i="11" s="1"/>
  <c r="CB29" i="11" s="1"/>
  <c r="BJ21" i="11"/>
  <c r="BD21" i="11"/>
  <c r="BD50" i="11"/>
  <c r="BJ50" i="11"/>
  <c r="BD99" i="11"/>
  <c r="BJ99" i="11"/>
  <c r="BV106" i="11"/>
  <c r="BP106" i="11"/>
  <c r="CI39" i="11"/>
  <c r="CJ39" i="11" s="1"/>
  <c r="CK39" i="11" s="1"/>
  <c r="BZ39" i="11"/>
  <c r="CA39" i="11" s="1"/>
  <c r="CB39" i="11" s="1"/>
  <c r="BD115" i="11"/>
  <c r="BJ115" i="11"/>
  <c r="BJ91" i="11"/>
  <c r="BD91" i="11"/>
  <c r="CI59" i="11"/>
  <c r="CJ59" i="11" s="1"/>
  <c r="CK59" i="11" s="1"/>
  <c r="BZ59" i="11"/>
  <c r="CA59" i="11" s="1"/>
  <c r="CB59" i="11" s="1"/>
  <c r="BP16" i="11"/>
  <c r="BV16" i="11"/>
  <c r="BZ73" i="11"/>
  <c r="CA73" i="11" s="1"/>
  <c r="CB73" i="11" s="1"/>
  <c r="CI73" i="11"/>
  <c r="CJ73" i="11" s="1"/>
  <c r="CK73" i="11" s="1"/>
  <c r="BJ18" i="11"/>
  <c r="BD18" i="11"/>
  <c r="BP50" i="11"/>
  <c r="BV50" i="11"/>
  <c r="CI111" i="11"/>
  <c r="CJ111" i="11" s="1"/>
  <c r="CK111" i="11" s="1"/>
  <c r="BZ111" i="11"/>
  <c r="CA111" i="11" s="1"/>
  <c r="CB111" i="11" s="1"/>
  <c r="BD76" i="11"/>
  <c r="BJ76" i="11"/>
  <c r="BJ119" i="11"/>
  <c r="BD119" i="11"/>
  <c r="CI117" i="11"/>
  <c r="CJ117" i="11" s="1"/>
  <c r="CK117" i="11" s="1"/>
  <c r="BZ117" i="11"/>
  <c r="CA117" i="11" s="1"/>
  <c r="CB117" i="11" s="1"/>
  <c r="BJ101" i="11"/>
  <c r="BX101" i="11"/>
  <c r="BD101" i="11"/>
  <c r="CI15" i="11"/>
  <c r="CJ15" i="11" s="1"/>
  <c r="CK15" i="11" s="1"/>
  <c r="BZ15" i="11"/>
  <c r="CI8" i="11"/>
  <c r="CJ8" i="11" s="1"/>
  <c r="CK8" i="11" s="1"/>
  <c r="BZ8" i="11"/>
  <c r="CA8" i="11" s="1"/>
  <c r="CB8" i="11" s="1"/>
  <c r="CI58" i="11"/>
  <c r="CJ58" i="11" s="1"/>
  <c r="CK58" i="11" s="1"/>
  <c r="BZ58" i="11"/>
  <c r="CA58" i="11" s="1"/>
  <c r="CB58" i="11" s="1"/>
  <c r="BV92" i="11"/>
  <c r="BP92" i="11"/>
  <c r="BV116" i="11"/>
  <c r="BP116" i="11"/>
  <c r="CI108" i="11"/>
  <c r="CJ108" i="11" s="1"/>
  <c r="CK108" i="11" s="1"/>
  <c r="BZ108" i="11"/>
  <c r="CA108" i="11" s="1"/>
  <c r="CB108" i="11" s="1"/>
  <c r="BV12" i="11"/>
  <c r="BP12" i="11"/>
  <c r="BP112" i="11"/>
  <c r="BV112" i="11"/>
  <c r="CI90" i="11"/>
  <c r="CJ90" i="11" s="1"/>
  <c r="CK90" i="11" s="1"/>
  <c r="BZ90" i="11"/>
  <c r="CA90" i="11" s="1"/>
  <c r="CB90" i="11" s="1"/>
  <c r="CI77" i="11"/>
  <c r="CJ77" i="11" s="1"/>
  <c r="CK77" i="11" s="1"/>
  <c r="BZ77" i="11"/>
  <c r="CA77" i="11" s="1"/>
  <c r="CB77" i="11" s="1"/>
  <c r="BD36" i="11"/>
  <c r="BJ36" i="11"/>
  <c r="BJ110" i="11"/>
  <c r="BD110" i="11"/>
  <c r="BP123" i="11"/>
  <c r="BV123" i="11"/>
  <c r="CI102" i="11"/>
  <c r="CJ102" i="11" s="1"/>
  <c r="CK102" i="11" s="1"/>
  <c r="BZ102" i="11"/>
  <c r="CA102" i="11" s="1"/>
  <c r="CB102" i="11" s="1"/>
  <c r="BD45" i="11"/>
  <c r="BJ45" i="11"/>
  <c r="BV110" i="11"/>
  <c r="BP110" i="11"/>
  <c r="BV81" i="11"/>
  <c r="BP81" i="11"/>
  <c r="BV89" i="11"/>
  <c r="BP89" i="11"/>
  <c r="BJ27" i="11"/>
  <c r="BD27" i="11"/>
  <c r="BJ11" i="11"/>
  <c r="BD11" i="11"/>
  <c r="BV114" i="11"/>
  <c r="BP114" i="11"/>
  <c r="BP56" i="11"/>
  <c r="BV56" i="11"/>
  <c r="CI5" i="11"/>
  <c r="CJ5" i="11" s="1"/>
  <c r="CK5" i="11" s="1"/>
  <c r="BZ5" i="11"/>
  <c r="CA5" i="11" s="1"/>
  <c r="CB5" i="11" s="1"/>
  <c r="CI55" i="11"/>
  <c r="CJ55" i="11" s="1"/>
  <c r="CK55" i="11" s="1"/>
  <c r="BZ55" i="11"/>
  <c r="CA55" i="11" s="1"/>
  <c r="CB55" i="11" s="1"/>
  <c r="BV64" i="11"/>
  <c r="BP64" i="11"/>
  <c r="BJ47" i="11"/>
  <c r="BD47" i="11"/>
  <c r="BD69" i="11"/>
  <c r="BJ69" i="11"/>
  <c r="BJ65" i="11"/>
  <c r="BX65" i="11"/>
  <c r="BD65" i="11"/>
  <c r="BV55" i="11"/>
  <c r="BP55" i="11"/>
  <c r="CI13" i="11"/>
  <c r="CJ13" i="11" s="1"/>
  <c r="CK13" i="11" s="1"/>
  <c r="BZ13" i="11"/>
  <c r="CA13" i="11" s="1"/>
  <c r="CB13" i="11" s="1"/>
  <c r="BD53" i="11"/>
  <c r="BJ53" i="11"/>
  <c r="BP51" i="11"/>
  <c r="BV51" i="11"/>
  <c r="BJ70" i="11"/>
  <c r="BD70" i="11"/>
  <c r="CI14" i="11"/>
  <c r="CJ14" i="11" s="1"/>
  <c r="CK14" i="11" s="1"/>
  <c r="BZ14" i="11"/>
  <c r="CA14" i="11" s="1"/>
  <c r="CB14" i="11" s="1"/>
  <c r="BJ20" i="11"/>
  <c r="BD20" i="11"/>
  <c r="BJ75" i="11"/>
  <c r="BD75" i="11"/>
  <c r="CI118" i="11"/>
  <c r="CJ118" i="11" s="1"/>
  <c r="CK118" i="11" s="1"/>
  <c r="BZ118" i="11"/>
  <c r="CA118" i="11" s="1"/>
  <c r="CB118" i="11" s="1"/>
  <c r="BJ118" i="11"/>
  <c r="BD118" i="11"/>
  <c r="BZ99" i="11"/>
  <c r="CA99" i="11" s="1"/>
  <c r="CB99" i="11" s="1"/>
  <c r="CI99" i="11"/>
  <c r="CJ99" i="11" s="1"/>
  <c r="CK99" i="11" s="1"/>
  <c r="BV24" i="11"/>
  <c r="BP24" i="11"/>
  <c r="CI88" i="11"/>
  <c r="CJ88" i="11" s="1"/>
  <c r="CK88" i="11" s="1"/>
  <c r="BZ88" i="11"/>
  <c r="CA88" i="11" s="1"/>
  <c r="CB88" i="11" s="1"/>
  <c r="BZ26" i="11"/>
  <c r="CA26" i="11" s="1"/>
  <c r="CB26" i="11" s="1"/>
  <c r="CI26" i="11"/>
  <c r="CJ26" i="11" s="1"/>
  <c r="CK26" i="11" s="1"/>
  <c r="CI95" i="11"/>
  <c r="CJ95" i="11" s="1"/>
  <c r="CK95" i="11" s="1"/>
  <c r="BZ95" i="11"/>
  <c r="CA95" i="11" s="1"/>
  <c r="CB95" i="11" s="1"/>
  <c r="BJ13" i="11"/>
  <c r="BD13" i="11"/>
  <c r="CI94" i="11"/>
  <c r="CJ94" i="11" s="1"/>
  <c r="CK94" i="11" s="1"/>
  <c r="BZ94" i="11"/>
  <c r="CA94" i="11" s="1"/>
  <c r="CB94" i="11" s="1"/>
  <c r="CI89" i="11"/>
  <c r="CJ89" i="11" s="1"/>
  <c r="CK89" i="11" s="1"/>
  <c r="BZ89" i="11"/>
  <c r="CA89" i="11" s="1"/>
  <c r="CB89" i="11" s="1"/>
  <c r="BZ60" i="11"/>
  <c r="CI60" i="11"/>
  <c r="CJ60" i="11" s="1"/>
  <c r="CK60" i="11" s="1"/>
  <c r="CI57" i="11"/>
  <c r="CJ57" i="11" s="1"/>
  <c r="CK57" i="11" s="1"/>
  <c r="BZ57" i="11"/>
  <c r="CA57" i="11" s="1"/>
  <c r="CB57" i="11" s="1"/>
  <c r="CI79" i="11"/>
  <c r="CJ79" i="11" s="1"/>
  <c r="CK79" i="11" s="1"/>
  <c r="BZ79" i="11"/>
  <c r="CA79" i="11" s="1"/>
  <c r="CB79" i="11" s="1"/>
  <c r="CI98" i="11"/>
  <c r="CJ98" i="11" s="1"/>
  <c r="CK98" i="11" s="1"/>
  <c r="BZ98" i="11"/>
  <c r="CA98" i="11" s="1"/>
  <c r="CB98" i="11" s="1"/>
  <c r="BJ100" i="11"/>
  <c r="BD100" i="11"/>
  <c r="BD72" i="11"/>
  <c r="BJ72" i="11"/>
  <c r="BV48" i="11"/>
  <c r="BP48" i="11"/>
  <c r="BD77" i="11"/>
  <c r="BJ77" i="11"/>
  <c r="BV67" i="11"/>
  <c r="BP67" i="11"/>
  <c r="BP101" i="11"/>
  <c r="BV101" i="11"/>
  <c r="BV41" i="11"/>
  <c r="BP41" i="11"/>
  <c r="BP54" i="11"/>
  <c r="BV54" i="11"/>
  <c r="CI3" i="11"/>
  <c r="CJ3" i="11" s="1"/>
  <c r="CK3" i="11" s="1"/>
  <c r="BZ3" i="11"/>
  <c r="CA3" i="11" s="1"/>
  <c r="CB3" i="11" s="1"/>
  <c r="BJ71" i="11"/>
  <c r="BD71" i="11"/>
  <c r="BV40" i="11"/>
  <c r="BP40" i="11"/>
  <c r="BV104" i="11"/>
  <c r="BP104" i="11"/>
  <c r="BP60" i="11"/>
  <c r="BV60" i="11"/>
  <c r="BZ37" i="11"/>
  <c r="CA37" i="11" s="1"/>
  <c r="CB37" i="11" s="1"/>
  <c r="CI37" i="11"/>
  <c r="CJ37" i="11" s="1"/>
  <c r="CK37" i="11" s="1"/>
  <c r="BP72" i="11"/>
  <c r="BV72" i="11"/>
  <c r="BP43" i="11"/>
  <c r="BV43" i="11"/>
  <c r="BV98" i="11"/>
  <c r="BP98" i="11"/>
  <c r="BD41" i="11"/>
  <c r="BJ41" i="11"/>
  <c r="BZ110" i="11"/>
  <c r="CA110" i="11" s="1"/>
  <c r="CB110" i="11" s="1"/>
  <c r="CI110" i="11"/>
  <c r="CJ110" i="11" s="1"/>
  <c r="CK110" i="11" s="1"/>
  <c r="CI21" i="11"/>
  <c r="CJ21" i="11" s="1"/>
  <c r="CK21" i="11" s="1"/>
  <c r="BZ21" i="11"/>
  <c r="CA21" i="11" s="1"/>
  <c r="CB21" i="11" s="1"/>
  <c r="BD73" i="11"/>
  <c r="BJ73" i="11"/>
  <c r="CI112" i="11"/>
  <c r="CJ112" i="11" s="1"/>
  <c r="CK112" i="11" s="1"/>
  <c r="BZ112" i="11"/>
  <c r="CA112" i="11" s="1"/>
  <c r="CB112" i="11" s="1"/>
  <c r="CI97" i="11"/>
  <c r="CJ97" i="11" s="1"/>
  <c r="CK97" i="11" s="1"/>
  <c r="BZ97" i="11"/>
  <c r="CA97" i="11" s="1"/>
  <c r="CB97" i="11" s="1"/>
  <c r="CI80" i="11"/>
  <c r="CJ80" i="11" s="1"/>
  <c r="CK80" i="11" s="1"/>
  <c r="BZ80" i="11"/>
  <c r="CA80" i="11" s="1"/>
  <c r="CB80" i="11" s="1"/>
  <c r="BV13" i="11"/>
  <c r="BP13" i="11"/>
  <c r="BZ52" i="11"/>
  <c r="CA52" i="11" s="1"/>
  <c r="CB52" i="11" s="1"/>
  <c r="CI52" i="11"/>
  <c r="CJ52" i="11" s="1"/>
  <c r="CK52" i="11" s="1"/>
  <c r="CI6" i="11"/>
  <c r="CJ6" i="11" s="1"/>
  <c r="CK6" i="11" s="1"/>
  <c r="BZ6" i="11"/>
  <c r="CA6" i="11" s="1"/>
  <c r="CB6" i="11" s="1"/>
  <c r="BV26" i="11"/>
  <c r="BP26" i="11"/>
  <c r="CI54" i="11"/>
  <c r="CJ54" i="11" s="1"/>
  <c r="CK54" i="11" s="1"/>
  <c r="BZ54" i="11"/>
  <c r="CA54" i="11" s="1"/>
  <c r="CB54" i="11" s="1"/>
  <c r="BP45" i="11"/>
  <c r="BV45" i="11"/>
  <c r="BP100" i="11"/>
  <c r="BV100" i="11"/>
  <c r="BD49" i="11"/>
  <c r="BJ49" i="11"/>
  <c r="CI23" i="11"/>
  <c r="CJ23" i="11" s="1"/>
  <c r="CK23" i="11" s="1"/>
  <c r="BZ23" i="11"/>
  <c r="CA23" i="11" s="1"/>
  <c r="CB23" i="11" s="1"/>
  <c r="BZ20" i="11"/>
  <c r="CA20" i="11" s="1"/>
  <c r="CB20" i="11" s="1"/>
  <c r="CI20" i="11"/>
  <c r="CJ20" i="11" s="1"/>
  <c r="CK20" i="11" s="1"/>
  <c r="BV34" i="11"/>
  <c r="BP34" i="11"/>
  <c r="BP109" i="11"/>
  <c r="BV109" i="11"/>
  <c r="BZ12" i="11"/>
  <c r="CA12" i="11" s="1"/>
  <c r="CB12" i="11" s="1"/>
  <c r="CI12" i="11"/>
  <c r="CJ12" i="11" s="1"/>
  <c r="CK12" i="11" s="1"/>
  <c r="BV57" i="11"/>
  <c r="BP57" i="11"/>
  <c r="CI28" i="11"/>
  <c r="CJ28" i="11" s="1"/>
  <c r="CK28" i="11" s="1"/>
  <c r="BZ28" i="11"/>
  <c r="CA28" i="11" s="1"/>
  <c r="CB28" i="11" s="1"/>
  <c r="BJ54" i="11"/>
  <c r="BD54" i="11"/>
  <c r="BP5" i="11"/>
  <c r="BV5" i="11"/>
  <c r="BP65" i="11"/>
  <c r="BV65" i="11"/>
  <c r="BV19" i="11"/>
  <c r="BP19" i="11"/>
  <c r="BP18" i="11"/>
  <c r="BV18" i="11"/>
  <c r="BV25" i="11"/>
  <c r="BP25" i="11"/>
  <c r="BD85" i="11"/>
  <c r="BJ85" i="11"/>
  <c r="BD88" i="11"/>
  <c r="BJ88" i="11"/>
  <c r="BV111" i="11"/>
  <c r="BP111" i="11"/>
  <c r="BV66" i="11"/>
  <c r="BP66" i="11"/>
  <c r="BJ14" i="11"/>
  <c r="BD14" i="11"/>
  <c r="BJ43" i="11"/>
  <c r="BD43" i="11"/>
  <c r="BV46" i="11"/>
  <c r="BP46" i="11"/>
  <c r="BP94" i="11"/>
  <c r="BV94" i="11"/>
  <c r="BJ5" i="11"/>
  <c r="BD5" i="11"/>
  <c r="BJ82" i="11"/>
  <c r="BD82" i="11"/>
  <c r="BP58" i="11"/>
  <c r="BV58" i="11"/>
  <c r="BP44" i="11"/>
  <c r="BV44" i="11"/>
  <c r="CI122" i="11"/>
  <c r="CJ122" i="11" s="1"/>
  <c r="CK122" i="11" s="1"/>
  <c r="BZ122" i="11"/>
  <c r="CA122" i="11" s="1"/>
  <c r="CB122" i="11" s="1"/>
  <c r="BD7" i="11"/>
  <c r="BJ7" i="11"/>
  <c r="CI44" i="11"/>
  <c r="CJ44" i="11" s="1"/>
  <c r="CK44" i="11" s="1"/>
  <c r="BZ44" i="11"/>
  <c r="CA44" i="11" s="1"/>
  <c r="CB44" i="11" s="1"/>
  <c r="CI85" i="11"/>
  <c r="CJ85" i="11" s="1"/>
  <c r="CK85" i="11" s="1"/>
  <c r="BZ85" i="11"/>
  <c r="CA85" i="11" s="1"/>
  <c r="CB85" i="11" s="1"/>
  <c r="BJ10" i="11"/>
  <c r="BD10" i="11"/>
  <c r="BP42" i="11"/>
  <c r="BV42" i="11"/>
  <c r="BZ119" i="11"/>
  <c r="CA119" i="11" s="1"/>
  <c r="CB119" i="11" s="1"/>
  <c r="CI119" i="11"/>
  <c r="CJ119" i="11" s="1"/>
  <c r="CK119" i="11" s="1"/>
  <c r="BV118" i="11"/>
  <c r="BP118" i="11"/>
  <c r="BP75" i="11"/>
  <c r="BV75" i="11"/>
  <c r="BD37" i="11"/>
  <c r="BJ37" i="11"/>
  <c r="BJ105" i="11"/>
  <c r="BD105" i="11"/>
  <c r="BD31" i="11"/>
  <c r="BJ31" i="11"/>
  <c r="CI64" i="11"/>
  <c r="CJ64" i="11" s="1"/>
  <c r="CK64" i="11" s="1"/>
  <c r="BZ64" i="11"/>
  <c r="CA64" i="11" s="1"/>
  <c r="CB64" i="11" s="1"/>
  <c r="BZ115" i="11"/>
  <c r="CA115" i="11" s="1"/>
  <c r="CB115" i="11" s="1"/>
  <c r="CI115" i="11"/>
  <c r="CJ115" i="11" s="1"/>
  <c r="CK115" i="11" s="1"/>
  <c r="CI67" i="11"/>
  <c r="CJ67" i="11" s="1"/>
  <c r="CK67" i="11" s="1"/>
  <c r="BZ67" i="11"/>
  <c r="CA67" i="11" s="1"/>
  <c r="CB67" i="11" s="1"/>
  <c r="BZ31" i="11"/>
  <c r="CA31" i="11" s="1"/>
  <c r="CB31" i="11" s="1"/>
  <c r="CI31" i="11"/>
  <c r="CJ31" i="11" s="1"/>
  <c r="CK31" i="11" s="1"/>
  <c r="BJ86" i="11"/>
  <c r="BD86" i="11"/>
  <c r="BJ44" i="11"/>
  <c r="BD44" i="11"/>
  <c r="BZ27" i="11"/>
  <c r="CA27" i="11" s="1"/>
  <c r="CB27" i="11" s="1"/>
  <c r="CI27" i="11"/>
  <c r="CJ27" i="11" s="1"/>
  <c r="CK27" i="11" s="1"/>
  <c r="BP63" i="11"/>
  <c r="BV63" i="11"/>
  <c r="CI121" i="11"/>
  <c r="CJ121" i="11" s="1"/>
  <c r="CK121" i="11" s="1"/>
  <c r="BZ121" i="11"/>
  <c r="CA121" i="11" s="1"/>
  <c r="CB121" i="11" s="1"/>
  <c r="BD93" i="11"/>
  <c r="BJ93" i="11"/>
  <c r="CI62" i="11"/>
  <c r="CJ62" i="11" s="1"/>
  <c r="CK62" i="11" s="1"/>
  <c r="BZ62" i="11"/>
  <c r="CA62" i="11" s="1"/>
  <c r="CB62" i="11" s="1"/>
  <c r="CI49" i="11"/>
  <c r="CJ49" i="11" s="1"/>
  <c r="CK49" i="11" s="1"/>
  <c r="BZ49" i="11"/>
  <c r="CA49" i="11" s="1"/>
  <c r="CB49" i="11" s="1"/>
  <c r="BP87" i="11"/>
  <c r="BV87" i="11"/>
  <c r="BZ42" i="11"/>
  <c r="CA42" i="11" s="1"/>
  <c r="CB42" i="11" s="1"/>
  <c r="CI42" i="11"/>
  <c r="CJ42" i="11" s="1"/>
  <c r="CK42" i="11" s="1"/>
  <c r="CI47" i="11"/>
  <c r="CJ47" i="11" s="1"/>
  <c r="CK47" i="11" s="1"/>
  <c r="BZ47" i="11"/>
  <c r="CA47" i="11" s="1"/>
  <c r="CB47" i="11" s="1"/>
  <c r="BV96" i="11"/>
  <c r="BP96" i="11"/>
  <c r="BJ34" i="11"/>
  <c r="BD34" i="11"/>
  <c r="BV86" i="11"/>
  <c r="BP86" i="11"/>
  <c r="CI92" i="11"/>
  <c r="CJ92" i="11" s="1"/>
  <c r="CK92" i="11" s="1"/>
  <c r="BZ92" i="11"/>
  <c r="CA92" i="11" s="1"/>
  <c r="CB92" i="11" s="1"/>
  <c r="BD112" i="11"/>
  <c r="BJ112" i="11"/>
  <c r="BV83" i="11"/>
  <c r="BP83" i="11"/>
  <c r="BD116" i="11"/>
  <c r="BJ116" i="11"/>
  <c r="CI51" i="11"/>
  <c r="CJ51" i="11" s="1"/>
  <c r="CK51" i="11" s="1"/>
  <c r="BZ51" i="11"/>
  <c r="CA51" i="11" s="1"/>
  <c r="CB51" i="11" s="1"/>
  <c r="CI69" i="11"/>
  <c r="CJ69" i="11" s="1"/>
  <c r="CK69" i="11" s="1"/>
  <c r="BZ69" i="11"/>
  <c r="CA69" i="11" s="1"/>
  <c r="CB69" i="11" s="1"/>
  <c r="BJ56" i="11"/>
  <c r="BD56" i="11"/>
  <c r="CI48" i="11"/>
  <c r="CJ48" i="11" s="1"/>
  <c r="CK48" i="11" s="1"/>
  <c r="BZ48" i="11"/>
  <c r="CA48" i="11" s="1"/>
  <c r="CB48" i="11" s="1"/>
  <c r="BJ103" i="11"/>
  <c r="BD103" i="11"/>
  <c r="BD6" i="11"/>
  <c r="BJ6" i="11"/>
  <c r="BP105" i="11"/>
  <c r="BV105" i="11"/>
  <c r="BJ104" i="11"/>
  <c r="BD104" i="11"/>
  <c r="BV38" i="11"/>
  <c r="BP38" i="11"/>
  <c r="CI38" i="11"/>
  <c r="CJ38" i="11" s="1"/>
  <c r="CK38" i="11" s="1"/>
  <c r="BZ38" i="11"/>
  <c r="CA38" i="11" s="1"/>
  <c r="CB38" i="11" s="1"/>
  <c r="CI63" i="11"/>
  <c r="CJ63" i="11" s="1"/>
  <c r="CK63" i="11" s="1"/>
  <c r="BZ63" i="11"/>
  <c r="CA63" i="11" s="1"/>
  <c r="CB63" i="11" s="1"/>
  <c r="BV27" i="11"/>
  <c r="BP27" i="11"/>
  <c r="CI66" i="11"/>
  <c r="CJ66" i="11" s="1"/>
  <c r="CK66" i="11" s="1"/>
  <c r="BZ66" i="11"/>
  <c r="CA66" i="11" s="1"/>
  <c r="CB66" i="11" s="1"/>
  <c r="CI22" i="11"/>
  <c r="CJ22" i="11" s="1"/>
  <c r="CK22" i="11" s="1"/>
  <c r="BZ22" i="11"/>
  <c r="CA22" i="11" s="1"/>
  <c r="CB22" i="11" s="1"/>
  <c r="BP20" i="11"/>
  <c r="BV20" i="11"/>
  <c r="CI87" i="11"/>
  <c r="CJ87" i="11" s="1"/>
  <c r="CK87" i="11" s="1"/>
  <c r="BZ87" i="11"/>
  <c r="CA87" i="11" s="1"/>
  <c r="CB87" i="11" s="1"/>
  <c r="BD55" i="11"/>
  <c r="BJ55" i="11"/>
  <c r="BD52" i="11"/>
  <c r="BJ52" i="11"/>
  <c r="BZ82" i="11"/>
  <c r="CA82" i="11" s="1"/>
  <c r="CB82" i="11" s="1"/>
  <c r="CI82" i="11"/>
  <c r="CJ82" i="11" s="1"/>
  <c r="CK82" i="11" s="1"/>
  <c r="BP9" i="11"/>
  <c r="BV9" i="11"/>
  <c r="CI33" i="11"/>
  <c r="CJ33" i="11" s="1"/>
  <c r="CK33" i="11" s="1"/>
  <c r="BZ33" i="11"/>
  <c r="CA33" i="11" s="1"/>
  <c r="CB33" i="11" s="1"/>
  <c r="BJ113" i="11"/>
  <c r="BD113" i="11"/>
  <c r="BV88" i="11"/>
  <c r="BP88" i="11"/>
  <c r="BP122" i="11"/>
  <c r="BV122" i="11"/>
  <c r="BV32" i="11"/>
  <c r="BP32" i="11"/>
  <c r="BV31" i="11"/>
  <c r="BP31" i="11"/>
  <c r="CI56" i="11"/>
  <c r="CJ56" i="11" s="1"/>
  <c r="CK56" i="11" s="1"/>
  <c r="BZ56" i="11"/>
  <c r="CA56" i="11" s="1"/>
  <c r="CB56" i="11" s="1"/>
  <c r="CI34" i="11"/>
  <c r="CJ34" i="11" s="1"/>
  <c r="CK34" i="11" s="1"/>
  <c r="BZ34" i="11"/>
  <c r="CA34" i="11" s="1"/>
  <c r="CB34" i="11" s="1"/>
  <c r="BZ105" i="11"/>
  <c r="CA105" i="11" s="1"/>
  <c r="CB105" i="11" s="1"/>
  <c r="CI105" i="11"/>
  <c r="CJ105" i="11" s="1"/>
  <c r="CK105" i="11" s="1"/>
  <c r="BV99" i="11"/>
  <c r="BP99" i="11"/>
  <c r="BP30" i="11"/>
  <c r="BV30" i="11"/>
  <c r="CI45" i="11"/>
  <c r="CJ45" i="11" s="1"/>
  <c r="CK45" i="11" s="1"/>
  <c r="BZ45" i="11"/>
  <c r="CA45" i="11" s="1"/>
  <c r="CB45" i="11" s="1"/>
  <c r="BV107" i="11"/>
  <c r="BP107" i="11"/>
  <c r="BZ70" i="11"/>
  <c r="CA70" i="11" s="1"/>
  <c r="CB70" i="11" s="1"/>
  <c r="CI70" i="11"/>
  <c r="CJ70" i="11" s="1"/>
  <c r="CK70" i="11" s="1"/>
  <c r="BP93" i="11"/>
  <c r="BV93" i="11"/>
  <c r="BP4" i="11"/>
  <c r="BV4" i="11"/>
  <c r="BJ68" i="11"/>
  <c r="BD68" i="11"/>
  <c r="CI32" i="11"/>
  <c r="CJ32" i="11" s="1"/>
  <c r="CK32" i="11" s="1"/>
  <c r="BZ32" i="11"/>
  <c r="BP10" i="11"/>
  <c r="BV10" i="11"/>
  <c r="BJ33" i="11"/>
  <c r="BD33" i="11"/>
  <c r="BD121" i="11"/>
  <c r="BJ121" i="11"/>
  <c r="CI109" i="11"/>
  <c r="CJ109" i="11" s="1"/>
  <c r="CK109" i="11" s="1"/>
  <c r="BZ109" i="11"/>
  <c r="CA109" i="11" s="1"/>
  <c r="CB109" i="11" s="1"/>
  <c r="BJ84" i="11"/>
  <c r="BD84" i="11"/>
  <c r="BV95" i="11"/>
  <c r="BP95" i="11"/>
  <c r="BJ64" i="11"/>
  <c r="BD64" i="11"/>
  <c r="BZ104" i="11"/>
  <c r="CA104" i="11" s="1"/>
  <c r="CB104" i="11" s="1"/>
  <c r="CI104" i="11"/>
  <c r="CJ104" i="11" s="1"/>
  <c r="CK104" i="11" s="1"/>
  <c r="BV76" i="11"/>
  <c r="BP76" i="11"/>
  <c r="BJ4" i="11"/>
  <c r="BD4" i="11"/>
  <c r="BJ46" i="11"/>
  <c r="BD46" i="11"/>
  <c r="BV11" i="11"/>
  <c r="BP11" i="11"/>
  <c r="BV120" i="11"/>
  <c r="BP120" i="11"/>
  <c r="CI84" i="11"/>
  <c r="CJ84" i="11" s="1"/>
  <c r="CK84" i="11" s="1"/>
  <c r="BZ84" i="11"/>
  <c r="CA84" i="11" s="1"/>
  <c r="CB84" i="11" s="1"/>
  <c r="BJ23" i="11"/>
  <c r="BD23" i="11"/>
  <c r="CI40" i="11"/>
  <c r="CJ40" i="11" s="1"/>
  <c r="CK40" i="11" s="1"/>
  <c r="BZ40" i="11"/>
  <c r="CA40" i="11" s="1"/>
  <c r="CB40" i="11" s="1"/>
  <c r="BP36" i="11"/>
  <c r="BV36" i="11"/>
  <c r="BP68" i="11"/>
  <c r="BV68" i="11"/>
  <c r="CI50" i="11"/>
  <c r="CJ50" i="11" s="1"/>
  <c r="CK50" i="11" s="1"/>
  <c r="BZ50" i="11"/>
  <c r="CA50" i="11" s="1"/>
  <c r="CB50" i="11" s="1"/>
  <c r="BV61" i="11"/>
  <c r="BP61" i="11"/>
  <c r="BD67" i="11"/>
  <c r="BJ67" i="11"/>
  <c r="BV117" i="11"/>
  <c r="BP117" i="11"/>
  <c r="CI7" i="11"/>
  <c r="CJ7" i="11" s="1"/>
  <c r="CK7" i="11" s="1"/>
  <c r="BZ7" i="11"/>
  <c r="CA7" i="11" s="1"/>
  <c r="CB7" i="11" s="1"/>
  <c r="BP103" i="11"/>
  <c r="BV103" i="11"/>
  <c r="BJ62" i="11"/>
  <c r="BD62" i="11"/>
  <c r="BJ8" i="11"/>
  <c r="BD8" i="11"/>
  <c r="CI96" i="11"/>
  <c r="CJ96" i="11" s="1"/>
  <c r="CK96" i="11" s="1"/>
  <c r="BZ96" i="11"/>
  <c r="CA96" i="11" s="1"/>
  <c r="CB96" i="11" s="1"/>
  <c r="BD57" i="11"/>
  <c r="BJ57" i="11"/>
  <c r="BV22" i="11"/>
  <c r="BP22" i="11"/>
  <c r="BJ28" i="11"/>
  <c r="BD28" i="11"/>
  <c r="BV102" i="11"/>
  <c r="BP102" i="11"/>
  <c r="BD66" i="11"/>
  <c r="BJ66" i="11"/>
  <c r="BD59" i="11"/>
  <c r="BJ59" i="11"/>
  <c r="CI43" i="11"/>
  <c r="CJ43" i="11" s="1"/>
  <c r="CK43" i="11" s="1"/>
  <c r="BZ43" i="11"/>
  <c r="CA43" i="11" s="1"/>
  <c r="CB43" i="11" s="1"/>
  <c r="BJ38" i="11"/>
  <c r="BD38" i="11"/>
  <c r="CI30" i="11"/>
  <c r="CJ30" i="11" s="1"/>
  <c r="CK30" i="11" s="1"/>
  <c r="BZ30" i="11"/>
  <c r="CA30" i="11" s="1"/>
  <c r="CB30" i="11" s="1"/>
  <c r="BP77" i="11"/>
  <c r="BV77" i="11"/>
  <c r="BJ109" i="11"/>
  <c r="BD109" i="11"/>
  <c r="BZ86" i="11"/>
  <c r="CA86" i="11" s="1"/>
  <c r="CB86" i="11" s="1"/>
  <c r="CI86" i="11"/>
  <c r="CJ86" i="11" s="1"/>
  <c r="CK86" i="11" s="1"/>
  <c r="BD106" i="11"/>
  <c r="BJ106" i="11"/>
  <c r="BZ25" i="11"/>
  <c r="CI25" i="11"/>
  <c r="CJ25" i="11" s="1"/>
  <c r="CK25" i="11" s="1"/>
  <c r="CI75" i="11"/>
  <c r="CJ75" i="11" s="1"/>
  <c r="CK75" i="11" s="1"/>
  <c r="BZ75" i="11"/>
  <c r="CA75" i="11" s="1"/>
  <c r="CB75" i="11" s="1"/>
  <c r="BP82" i="11"/>
  <c r="BV82" i="11"/>
  <c r="BZ2" i="11"/>
  <c r="CA2" i="11" s="1"/>
  <c r="CB2" i="11" s="1"/>
  <c r="CI2" i="11"/>
  <c r="BD2" i="11"/>
  <c r="AX124" i="11"/>
  <c r="AZ124" i="11"/>
  <c r="AY124" i="11"/>
  <c r="BP2" i="11"/>
  <c r="BV2" i="11"/>
  <c r="BX17" i="11" l="1"/>
  <c r="BX8" i="11"/>
  <c r="BX108" i="11"/>
  <c r="BX53" i="11"/>
  <c r="BX41" i="11"/>
  <c r="BX42" i="11"/>
  <c r="BX113" i="11"/>
  <c r="BX106" i="11"/>
  <c r="BX4" i="11"/>
  <c r="BX116" i="11"/>
  <c r="BX57" i="11"/>
  <c r="BX88" i="11"/>
  <c r="BX77" i="11"/>
  <c r="BX111" i="11"/>
  <c r="BX13" i="11"/>
  <c r="BX73" i="11"/>
  <c r="BX107" i="11"/>
  <c r="BX59" i="11"/>
  <c r="BX20" i="11"/>
  <c r="BX18" i="11"/>
  <c r="BX118" i="11"/>
  <c r="BX48" i="11"/>
  <c r="BX23" i="11"/>
  <c r="BX93" i="11"/>
  <c r="BX5" i="11"/>
  <c r="BX64" i="11"/>
  <c r="BX14" i="11"/>
  <c r="BX39" i="11"/>
  <c r="BX55" i="11"/>
  <c r="BX6" i="11"/>
  <c r="BX120" i="11"/>
  <c r="BX9" i="11"/>
  <c r="BX98" i="11"/>
  <c r="BX76" i="11"/>
  <c r="BX19" i="11"/>
  <c r="BX35" i="11"/>
  <c r="BX51" i="11"/>
  <c r="BX78" i="11"/>
  <c r="BX105" i="11"/>
  <c r="BX7" i="11"/>
  <c r="BX30" i="11"/>
  <c r="BX46" i="11"/>
  <c r="BX52" i="11"/>
  <c r="BX86" i="11"/>
  <c r="BX27" i="11"/>
  <c r="BX36" i="11"/>
  <c r="BX90" i="11"/>
  <c r="BX112" i="11"/>
  <c r="BX99" i="11"/>
  <c r="BX62" i="11"/>
  <c r="BX38" i="11"/>
  <c r="BX67" i="11"/>
  <c r="BX56" i="11"/>
  <c r="BX54" i="11"/>
  <c r="BX72" i="11"/>
  <c r="BX22" i="11"/>
  <c r="BX89" i="11"/>
  <c r="BX91" i="11"/>
  <c r="CA25" i="11"/>
  <c r="CB25" i="11" s="1"/>
  <c r="BX25" i="11"/>
  <c r="BX109" i="11"/>
  <c r="BX71" i="11"/>
  <c r="BX47" i="11"/>
  <c r="BX110" i="11"/>
  <c r="CA15" i="11"/>
  <c r="CB15" i="11" s="1"/>
  <c r="BX15" i="11"/>
  <c r="BX50" i="11"/>
  <c r="BX58" i="11"/>
  <c r="BX83" i="11"/>
  <c r="BX45" i="11"/>
  <c r="BX119" i="11"/>
  <c r="CA123" i="11"/>
  <c r="CB123" i="11" s="1"/>
  <c r="BX123" i="11"/>
  <c r="BX79" i="11"/>
  <c r="BX81" i="11"/>
  <c r="BX21" i="11"/>
  <c r="BX96" i="11"/>
  <c r="BX102" i="11"/>
  <c r="BX63" i="11"/>
  <c r="BX3" i="11"/>
  <c r="BX114" i="11"/>
  <c r="BX97" i="11"/>
  <c r="BX85" i="11"/>
  <c r="BX28" i="11"/>
  <c r="CA32" i="11"/>
  <c r="CB32" i="11" s="1"/>
  <c r="BX32" i="11"/>
  <c r="BX37" i="11"/>
  <c r="BX69" i="11"/>
  <c r="BX11" i="11"/>
  <c r="BX115" i="11"/>
  <c r="BX80" i="11"/>
  <c r="CA61" i="11"/>
  <c r="CB61" i="11" s="1"/>
  <c r="BX61" i="11"/>
  <c r="BX104" i="11"/>
  <c r="BX82" i="11"/>
  <c r="BX43" i="11"/>
  <c r="BX75" i="11"/>
  <c r="BX117" i="11"/>
  <c r="BX40" i="11"/>
  <c r="BX122" i="11"/>
  <c r="BX12" i="11"/>
  <c r="BX94" i="11"/>
  <c r="BX29" i="11"/>
  <c r="BX92" i="11"/>
  <c r="BX49" i="11"/>
  <c r="BX121" i="11"/>
  <c r="BX34" i="11"/>
  <c r="BX66" i="11"/>
  <c r="BX84" i="11"/>
  <c r="BX33" i="11"/>
  <c r="BX68" i="11"/>
  <c r="BX24" i="11"/>
  <c r="BX103" i="11"/>
  <c r="BX44" i="11"/>
  <c r="BX31" i="11"/>
  <c r="BX10" i="11"/>
  <c r="BX100" i="11"/>
  <c r="CA60" i="11"/>
  <c r="CB60" i="11" s="1"/>
  <c r="BX60" i="11"/>
  <c r="BX70" i="11"/>
  <c r="BX16" i="11"/>
  <c r="BX87" i="11"/>
  <c r="BX95" i="11"/>
  <c r="BX26" i="11"/>
  <c r="BX2" i="11"/>
  <c r="BZ124" i="11"/>
  <c r="BY125" i="11" s="1"/>
  <c r="BC124" i="11"/>
  <c r="BO124" i="11"/>
  <c r="CA124" i="11" l="1"/>
  <c r="BX124" i="11"/>
  <c r="BD124" i="11"/>
  <c r="BP124" i="11"/>
  <c r="BQ17" i="11" l="1"/>
  <c r="BQ74" i="11"/>
  <c r="BE17" i="11"/>
  <c r="BE74" i="11"/>
  <c r="BQ62" i="11"/>
  <c r="BQ15" i="11"/>
  <c r="BQ53" i="11"/>
  <c r="BQ44" i="11"/>
  <c r="BQ35" i="11"/>
  <c r="BQ31" i="11"/>
  <c r="BQ8" i="11"/>
  <c r="BQ14" i="11"/>
  <c r="BQ11" i="11"/>
  <c r="BQ9" i="11"/>
  <c r="BQ70" i="11"/>
  <c r="BQ51" i="11"/>
  <c r="BQ75" i="11"/>
  <c r="BQ47" i="11"/>
  <c r="BQ113" i="11"/>
  <c r="BQ23" i="11"/>
  <c r="BQ18" i="11"/>
  <c r="BQ19" i="11"/>
  <c r="BQ72" i="11"/>
  <c r="BQ56" i="11"/>
  <c r="BQ90" i="11"/>
  <c r="BQ106" i="11"/>
  <c r="BQ110" i="11"/>
  <c r="BQ39" i="11"/>
  <c r="BQ118" i="11"/>
  <c r="BQ102" i="11"/>
  <c r="BQ50" i="11"/>
  <c r="BQ3" i="11"/>
  <c r="BQ26" i="11"/>
  <c r="BQ25" i="11"/>
  <c r="BQ86" i="11"/>
  <c r="BQ77" i="11"/>
  <c r="BQ33" i="11"/>
  <c r="BQ66" i="11"/>
  <c r="BQ89" i="11"/>
  <c r="BQ105" i="11"/>
  <c r="BQ59" i="11"/>
  <c r="BQ58" i="11"/>
  <c r="BQ22" i="11"/>
  <c r="BQ20" i="11"/>
  <c r="BQ78" i="11"/>
  <c r="BQ69" i="11"/>
  <c r="BQ81" i="11"/>
  <c r="BQ97" i="11"/>
  <c r="BQ94" i="11"/>
  <c r="BQ54" i="11"/>
  <c r="BQ27" i="11"/>
  <c r="BQ57" i="11"/>
  <c r="BQ121" i="11"/>
  <c r="BQ61" i="11"/>
  <c r="BQ48" i="11"/>
  <c r="BQ68" i="11"/>
  <c r="BQ52" i="11"/>
  <c r="BQ88" i="11"/>
  <c r="BQ30" i="11"/>
  <c r="BQ84" i="11"/>
  <c r="BQ6" i="11"/>
  <c r="BQ28" i="11"/>
  <c r="BQ46" i="11"/>
  <c r="BQ43" i="11"/>
  <c r="BQ13" i="11"/>
  <c r="BQ5" i="11"/>
  <c r="BQ63" i="11"/>
  <c r="BQ10" i="11"/>
  <c r="BQ120" i="11"/>
  <c r="BQ112" i="11"/>
  <c r="BQ60" i="11"/>
  <c r="BQ16" i="11"/>
  <c r="BQ42" i="11"/>
  <c r="BQ29" i="11"/>
  <c r="BQ95" i="11"/>
  <c r="BQ99" i="11"/>
  <c r="BQ65" i="11"/>
  <c r="BQ98" i="11"/>
  <c r="BQ34" i="11"/>
  <c r="BQ40" i="11"/>
  <c r="BQ103" i="11"/>
  <c r="BQ82" i="11"/>
  <c r="BQ79" i="11"/>
  <c r="BQ93" i="11"/>
  <c r="BQ24" i="11"/>
  <c r="BQ67" i="11"/>
  <c r="BQ21" i="11"/>
  <c r="BQ119" i="11"/>
  <c r="BQ32" i="11"/>
  <c r="BQ45" i="11"/>
  <c r="BQ71" i="11"/>
  <c r="BQ123" i="11"/>
  <c r="BQ4" i="11"/>
  <c r="BQ55" i="11"/>
  <c r="BQ41" i="11"/>
  <c r="BQ12" i="11"/>
  <c r="BQ80" i="11"/>
  <c r="BQ91" i="11"/>
  <c r="BQ117" i="11"/>
  <c r="BQ64" i="11"/>
  <c r="BQ73" i="11"/>
  <c r="BQ92" i="11"/>
  <c r="BQ109" i="11"/>
  <c r="BQ116" i="11"/>
  <c r="BQ7" i="11"/>
  <c r="BQ87" i="11"/>
  <c r="BQ83" i="11"/>
  <c r="BQ107" i="11"/>
  <c r="BQ85" i="11"/>
  <c r="BQ111" i="11"/>
  <c r="BQ122" i="11"/>
  <c r="BQ108" i="11"/>
  <c r="BQ36" i="11"/>
  <c r="BQ96" i="11"/>
  <c r="BQ114" i="11"/>
  <c r="BQ100" i="11"/>
  <c r="BQ37" i="11"/>
  <c r="BQ76" i="11"/>
  <c r="BQ49" i="11"/>
  <c r="BQ115" i="11"/>
  <c r="BQ38" i="11"/>
  <c r="BQ101" i="11"/>
  <c r="BQ104" i="11"/>
  <c r="BE73" i="11"/>
  <c r="BE64" i="11"/>
  <c r="BE35" i="11"/>
  <c r="BE27" i="11"/>
  <c r="BE43" i="11"/>
  <c r="BE67" i="11"/>
  <c r="BE56" i="11"/>
  <c r="BE59" i="11"/>
  <c r="BE119" i="11"/>
  <c r="BE48" i="11"/>
  <c r="BE34" i="11"/>
  <c r="BE26" i="11"/>
  <c r="BE83" i="11"/>
  <c r="BE111" i="11"/>
  <c r="BE101" i="11"/>
  <c r="BE55" i="11"/>
  <c r="BE51" i="11"/>
  <c r="BE40" i="11"/>
  <c r="BE32" i="11"/>
  <c r="BE24" i="11"/>
  <c r="BE15" i="11"/>
  <c r="BE11" i="11"/>
  <c r="BE3" i="11"/>
  <c r="BE115" i="11"/>
  <c r="BE6" i="11"/>
  <c r="BE22" i="11"/>
  <c r="BE10" i="11"/>
  <c r="BE29" i="11"/>
  <c r="BE50" i="11"/>
  <c r="BE66" i="11"/>
  <c r="BE14" i="11"/>
  <c r="BE30" i="11"/>
  <c r="BE37" i="11"/>
  <c r="BE76" i="11"/>
  <c r="BE52" i="11"/>
  <c r="BE92" i="11"/>
  <c r="BE60" i="11"/>
  <c r="BE62" i="11"/>
  <c r="BE71" i="11"/>
  <c r="BE31" i="11"/>
  <c r="BE88" i="11"/>
  <c r="BE7" i="11"/>
  <c r="BE19" i="11"/>
  <c r="BE87" i="11"/>
  <c r="BE69" i="11"/>
  <c r="BE96" i="11"/>
  <c r="BE105" i="11"/>
  <c r="BE107" i="11"/>
  <c r="BE12" i="11"/>
  <c r="BE28" i="11"/>
  <c r="BE58" i="11"/>
  <c r="BE39" i="11"/>
  <c r="BE121" i="11"/>
  <c r="BE91" i="11"/>
  <c r="BE93" i="11"/>
  <c r="BE98" i="11"/>
  <c r="BE95" i="11"/>
  <c r="BE44" i="11"/>
  <c r="BE72" i="11"/>
  <c r="BE8" i="11"/>
  <c r="BE23" i="11"/>
  <c r="BE38" i="11"/>
  <c r="BE36" i="11"/>
  <c r="BE63" i="11"/>
  <c r="BE68" i="11"/>
  <c r="BE82" i="11"/>
  <c r="BE80" i="11"/>
  <c r="BE79" i="11"/>
  <c r="BE25" i="11"/>
  <c r="BE33" i="11"/>
  <c r="BE103" i="11"/>
  <c r="BE13" i="11"/>
  <c r="BE5" i="11"/>
  <c r="BE21" i="11"/>
  <c r="BE53" i="11"/>
  <c r="BE46" i="11"/>
  <c r="BE84" i="11"/>
  <c r="BE45" i="11"/>
  <c r="BE85" i="11"/>
  <c r="BE90" i="11"/>
  <c r="BE77" i="11"/>
  <c r="BE99" i="11"/>
  <c r="BE4" i="11"/>
  <c r="BE42" i="11"/>
  <c r="BE61" i="11"/>
  <c r="BE113" i="11"/>
  <c r="BE106" i="11"/>
  <c r="BE70" i="11"/>
  <c r="BE122" i="11"/>
  <c r="BE16" i="11"/>
  <c r="BE49" i="11"/>
  <c r="BE123" i="11"/>
  <c r="BE94" i="11"/>
  <c r="BE102" i="11"/>
  <c r="BE78" i="11"/>
  <c r="BE65" i="11"/>
  <c r="BE54" i="11"/>
  <c r="BE104" i="11"/>
  <c r="BE18" i="11"/>
  <c r="BE109" i="11"/>
  <c r="BE81" i="11"/>
  <c r="BE114" i="11"/>
  <c r="BE116" i="11"/>
  <c r="BE9" i="11"/>
  <c r="BE100" i="11"/>
  <c r="BE120" i="11"/>
  <c r="BE110" i="11"/>
  <c r="BE86" i="11"/>
  <c r="BE20" i="11"/>
  <c r="BE117" i="11"/>
  <c r="BE75" i="11"/>
  <c r="BE89" i="11"/>
  <c r="BE97" i="11"/>
  <c r="BE118" i="11"/>
  <c r="BE57" i="11"/>
  <c r="BE112" i="11"/>
  <c r="BE41" i="11"/>
  <c r="BE108" i="11"/>
  <c r="BE47" i="11"/>
  <c r="CB124" i="11"/>
  <c r="BQ2" i="11"/>
  <c r="BE2" i="11"/>
  <c r="CC17" i="11" l="1"/>
  <c r="CD17" i="11" s="1"/>
  <c r="CN17" i="11" s="1"/>
  <c r="CC74" i="11"/>
  <c r="CD74" i="11" s="1"/>
  <c r="CN74" i="11" s="1"/>
  <c r="CE17" i="11"/>
  <c r="CF17" i="11" s="1"/>
  <c r="CC116" i="11"/>
  <c r="CD116" i="11" s="1"/>
  <c r="CN116" i="11" s="1"/>
  <c r="CC102" i="11"/>
  <c r="CD102" i="11" s="1"/>
  <c r="CN102" i="11" s="1"/>
  <c r="CC52" i="11"/>
  <c r="CD52" i="11" s="1"/>
  <c r="CN52" i="11" s="1"/>
  <c r="CC100" i="11"/>
  <c r="CD100" i="11" s="1"/>
  <c r="CN100" i="11" s="1"/>
  <c r="CC86" i="11"/>
  <c r="CD86" i="11" s="1"/>
  <c r="CN86" i="11" s="1"/>
  <c r="CC44" i="11"/>
  <c r="CD44" i="11" s="1"/>
  <c r="CN44" i="11" s="1"/>
  <c r="CC84" i="11"/>
  <c r="CD84" i="11" s="1"/>
  <c r="CN84" i="11" s="1"/>
  <c r="CC70" i="11"/>
  <c r="CD70" i="11" s="1"/>
  <c r="CN70" i="11" s="1"/>
  <c r="CC14" i="11"/>
  <c r="CD14" i="11" s="1"/>
  <c r="CN14" i="11" s="1"/>
  <c r="CC60" i="11"/>
  <c r="CD60" i="11" s="1"/>
  <c r="CN60" i="11" s="1"/>
  <c r="CC46" i="11"/>
  <c r="CD46" i="11" s="1"/>
  <c r="CN46" i="11" s="1"/>
  <c r="CC28" i="11"/>
  <c r="CD28" i="11" s="1"/>
  <c r="CN28" i="11" s="1"/>
  <c r="CC29" i="11"/>
  <c r="CD29" i="11" s="1"/>
  <c r="CN29" i="11" s="1"/>
  <c r="CC88" i="11"/>
  <c r="CD88" i="11" s="1"/>
  <c r="CN88" i="11" s="1"/>
  <c r="CC64" i="11"/>
  <c r="CD64" i="11" s="1"/>
  <c r="CN64" i="11" s="1"/>
  <c r="CC24" i="11"/>
  <c r="CD24" i="11" s="1"/>
  <c r="CN24" i="11" s="1"/>
  <c r="CC104" i="11"/>
  <c r="CD104" i="11" s="1"/>
  <c r="CN104" i="11" s="1"/>
  <c r="CC50" i="11"/>
  <c r="CD50" i="11" s="1"/>
  <c r="CN50" i="11" s="1"/>
  <c r="CC123" i="11"/>
  <c r="CD123" i="11" s="1"/>
  <c r="CN123" i="11" s="1"/>
  <c r="CC112" i="11"/>
  <c r="CD112" i="11" s="1"/>
  <c r="CN112" i="11" s="1"/>
  <c r="CC5" i="11"/>
  <c r="CD5" i="11" s="1"/>
  <c r="CN5" i="11" s="1"/>
  <c r="CC34" i="11"/>
  <c r="CD34" i="11" s="1"/>
  <c r="CN34" i="11" s="1"/>
  <c r="CC10" i="11"/>
  <c r="CD10" i="11" s="1"/>
  <c r="CN10" i="11" s="1"/>
  <c r="CC76" i="11"/>
  <c r="CD76" i="11" s="1"/>
  <c r="CN76" i="11" s="1"/>
  <c r="CC43" i="11"/>
  <c r="CD43" i="11" s="1"/>
  <c r="CN43" i="11" s="1"/>
  <c r="CC18" i="11"/>
  <c r="CD18" i="11" s="1"/>
  <c r="CN18" i="11" s="1"/>
  <c r="CC107" i="11"/>
  <c r="CD107" i="11" s="1"/>
  <c r="CN107" i="11" s="1"/>
  <c r="CC30" i="11"/>
  <c r="CD30" i="11" s="1"/>
  <c r="CN30" i="11" s="1"/>
  <c r="CC111" i="11"/>
  <c r="CD111" i="11" s="1"/>
  <c r="CN111" i="11" s="1"/>
  <c r="CC51" i="11"/>
  <c r="CD51" i="11" s="1"/>
  <c r="CN51" i="11" s="1"/>
  <c r="CC82" i="11"/>
  <c r="CD82" i="11" s="1"/>
  <c r="CN82" i="11" s="1"/>
  <c r="CC89" i="11"/>
  <c r="CD89" i="11" s="1"/>
  <c r="CN89" i="11" s="1"/>
  <c r="CC69" i="11"/>
  <c r="CD69" i="11" s="1"/>
  <c r="CN69" i="11" s="1"/>
  <c r="CC4" i="11"/>
  <c r="CD4" i="11" s="1"/>
  <c r="CN4" i="11" s="1"/>
  <c r="CC66" i="11"/>
  <c r="CD66" i="11" s="1"/>
  <c r="CN66" i="11" s="1"/>
  <c r="CC61" i="11"/>
  <c r="CD61" i="11" s="1"/>
  <c r="CN61" i="11" s="1"/>
  <c r="CC57" i="11"/>
  <c r="CD57" i="11" s="1"/>
  <c r="CN57" i="11" s="1"/>
  <c r="CC38" i="11"/>
  <c r="CD38" i="11" s="1"/>
  <c r="CN38" i="11" s="1"/>
  <c r="CC7" i="11"/>
  <c r="CD7" i="11" s="1"/>
  <c r="CN7" i="11" s="1"/>
  <c r="CC92" i="11"/>
  <c r="CD92" i="11" s="1"/>
  <c r="CN92" i="11" s="1"/>
  <c r="CC72" i="11"/>
  <c r="CD72" i="11" s="1"/>
  <c r="CN72" i="11" s="1"/>
  <c r="CC31" i="11"/>
  <c r="CD31" i="11" s="1"/>
  <c r="CN31" i="11" s="1"/>
  <c r="CC114" i="11"/>
  <c r="CD114" i="11" s="1"/>
  <c r="CN114" i="11" s="1"/>
  <c r="CC73" i="11"/>
  <c r="CD73" i="11" s="1"/>
  <c r="CN73" i="11" s="1"/>
  <c r="CC37" i="11"/>
  <c r="CD37" i="11" s="1"/>
  <c r="CN37" i="11" s="1"/>
  <c r="CC95" i="11"/>
  <c r="CD95" i="11" s="1"/>
  <c r="CN95" i="11" s="1"/>
  <c r="CC71" i="11"/>
  <c r="CD71" i="11" s="1"/>
  <c r="CN71" i="11" s="1"/>
  <c r="CC62" i="11"/>
  <c r="CD62" i="11" s="1"/>
  <c r="CN62" i="11" s="1"/>
  <c r="CC54" i="11"/>
  <c r="CD54" i="11" s="1"/>
  <c r="CN54" i="11" s="1"/>
  <c r="CC53" i="11"/>
  <c r="CD53" i="11" s="1"/>
  <c r="CN53" i="11" s="1"/>
  <c r="CC101" i="11"/>
  <c r="CD101" i="11" s="1"/>
  <c r="CN101" i="11" s="1"/>
  <c r="CC118" i="11"/>
  <c r="CD118" i="11" s="1"/>
  <c r="CN118" i="11" s="1"/>
  <c r="CC39" i="11"/>
  <c r="CD39" i="11" s="1"/>
  <c r="CN39" i="11" s="1"/>
  <c r="CC106" i="11"/>
  <c r="CD106" i="11" s="1"/>
  <c r="CN106" i="11" s="1"/>
  <c r="CC122" i="11"/>
  <c r="CD122" i="11" s="1"/>
  <c r="CN122" i="11" s="1"/>
  <c r="CC25" i="11"/>
  <c r="CD25" i="11" s="1"/>
  <c r="CN25" i="11" s="1"/>
  <c r="CC121" i="11"/>
  <c r="CD121" i="11" s="1"/>
  <c r="CN121" i="11" s="1"/>
  <c r="CC78" i="11"/>
  <c r="CD78" i="11" s="1"/>
  <c r="CN78" i="11" s="1"/>
  <c r="CC36" i="11"/>
  <c r="CD36" i="11" s="1"/>
  <c r="CN36" i="11" s="1"/>
  <c r="CC79" i="11"/>
  <c r="CD79" i="11" s="1"/>
  <c r="CN79" i="11" s="1"/>
  <c r="CC19" i="11"/>
  <c r="CD19" i="11" s="1"/>
  <c r="CN19" i="11" s="1"/>
  <c r="CC90" i="11"/>
  <c r="CD90" i="11" s="1"/>
  <c r="CN90" i="11" s="1"/>
  <c r="CC67" i="11"/>
  <c r="CD67" i="11" s="1"/>
  <c r="CN67" i="11" s="1"/>
  <c r="CC77" i="11"/>
  <c r="CD77" i="11" s="1"/>
  <c r="CN77" i="11" s="1"/>
  <c r="CC42" i="11"/>
  <c r="CD42" i="11" s="1"/>
  <c r="CN42" i="11" s="1"/>
  <c r="CC22" i="11"/>
  <c r="CD22" i="11" s="1"/>
  <c r="CN22" i="11" s="1"/>
  <c r="CC8" i="11"/>
  <c r="CD8" i="11" s="1"/>
  <c r="CN8" i="11" s="1"/>
  <c r="CC93" i="11"/>
  <c r="CD93" i="11" s="1"/>
  <c r="CN93" i="11" s="1"/>
  <c r="CC40" i="11"/>
  <c r="CD40" i="11" s="1"/>
  <c r="CN40" i="11" s="1"/>
  <c r="CC108" i="11"/>
  <c r="CD108" i="11" s="1"/>
  <c r="CN108" i="11" s="1"/>
  <c r="CC94" i="11"/>
  <c r="CD94" i="11" s="1"/>
  <c r="CN94" i="11" s="1"/>
  <c r="CC47" i="11"/>
  <c r="CD47" i="11" s="1"/>
  <c r="CN47" i="11" s="1"/>
  <c r="CC55" i="11"/>
  <c r="CD55" i="11" s="1"/>
  <c r="CN55" i="11" s="1"/>
  <c r="CC91" i="11"/>
  <c r="CD91" i="11" s="1"/>
  <c r="CN91" i="11" s="1"/>
  <c r="CC109" i="11"/>
  <c r="CD109" i="11" s="1"/>
  <c r="CN109" i="11" s="1"/>
  <c r="CC119" i="11"/>
  <c r="CD119" i="11" s="1"/>
  <c r="CN119" i="11" s="1"/>
  <c r="CC103" i="11"/>
  <c r="CD103" i="11" s="1"/>
  <c r="CN103" i="11" s="1"/>
  <c r="CC12" i="11"/>
  <c r="CD12" i="11" s="1"/>
  <c r="CN12" i="11" s="1"/>
  <c r="CC23" i="11"/>
  <c r="CD23" i="11" s="1"/>
  <c r="CN23" i="11" s="1"/>
  <c r="CC105" i="11"/>
  <c r="CD105" i="11" s="1"/>
  <c r="CN105" i="11" s="1"/>
  <c r="CC20" i="11"/>
  <c r="CD20" i="11" s="1"/>
  <c r="CN20" i="11" s="1"/>
  <c r="CC58" i="11"/>
  <c r="CD58" i="11" s="1"/>
  <c r="CN58" i="11" s="1"/>
  <c r="CC110" i="11"/>
  <c r="CD110" i="11" s="1"/>
  <c r="CN110" i="11" s="1"/>
  <c r="CC87" i="11"/>
  <c r="CD87" i="11" s="1"/>
  <c r="CN87" i="11" s="1"/>
  <c r="CC6" i="11"/>
  <c r="CD6" i="11" s="1"/>
  <c r="CN6" i="11" s="1"/>
  <c r="CC3" i="11"/>
  <c r="CD3" i="11" s="1"/>
  <c r="CN3" i="11" s="1"/>
  <c r="CC117" i="11"/>
  <c r="CD117" i="11" s="1"/>
  <c r="CN117" i="11" s="1"/>
  <c r="CC56" i="11"/>
  <c r="CD56" i="11" s="1"/>
  <c r="CN56" i="11" s="1"/>
  <c r="CC33" i="11"/>
  <c r="CD33" i="11" s="1"/>
  <c r="CN33" i="11" s="1"/>
  <c r="CC21" i="11"/>
  <c r="CD21" i="11" s="1"/>
  <c r="CN21" i="11" s="1"/>
  <c r="CC13" i="11"/>
  <c r="CD13" i="11" s="1"/>
  <c r="CN13" i="11" s="1"/>
  <c r="CC113" i="11"/>
  <c r="CD113" i="11" s="1"/>
  <c r="CN113" i="11" s="1"/>
  <c r="CC83" i="11"/>
  <c r="CD83" i="11" s="1"/>
  <c r="CN83" i="11" s="1"/>
  <c r="CC49" i="11"/>
  <c r="CD49" i="11" s="1"/>
  <c r="CN49" i="11" s="1"/>
  <c r="CC16" i="11"/>
  <c r="CD16" i="11" s="1"/>
  <c r="CN16" i="11" s="1"/>
  <c r="CC98" i="11"/>
  <c r="CD98" i="11" s="1"/>
  <c r="CN98" i="11" s="1"/>
  <c r="CC45" i="11"/>
  <c r="CD45" i="11" s="1"/>
  <c r="CN45" i="11" s="1"/>
  <c r="CC120" i="11"/>
  <c r="CD120" i="11" s="1"/>
  <c r="CN120" i="11" s="1"/>
  <c r="CC96" i="11"/>
  <c r="CD96" i="11" s="1"/>
  <c r="CN96" i="11" s="1"/>
  <c r="CC85" i="11"/>
  <c r="CD85" i="11" s="1"/>
  <c r="CN85" i="11" s="1"/>
  <c r="CC26" i="11"/>
  <c r="CD26" i="11" s="1"/>
  <c r="CN26" i="11" s="1"/>
  <c r="CC15" i="11"/>
  <c r="CD15" i="11" s="1"/>
  <c r="CN15" i="11" s="1"/>
  <c r="CC99" i="11"/>
  <c r="CD99" i="11" s="1"/>
  <c r="CN99" i="11" s="1"/>
  <c r="CC32" i="11"/>
  <c r="CD32" i="11" s="1"/>
  <c r="CN32" i="11" s="1"/>
  <c r="CC68" i="11"/>
  <c r="CD68" i="11" s="1"/>
  <c r="CN68" i="11" s="1"/>
  <c r="CC59" i="11"/>
  <c r="CD59" i="11" s="1"/>
  <c r="CN59" i="11" s="1"/>
  <c r="CC80" i="11"/>
  <c r="CD80" i="11" s="1"/>
  <c r="CN80" i="11" s="1"/>
  <c r="CC41" i="11"/>
  <c r="CD41" i="11" s="1"/>
  <c r="CN41" i="11" s="1"/>
  <c r="CC75" i="11"/>
  <c r="CD75" i="11" s="1"/>
  <c r="CN75" i="11" s="1"/>
  <c r="CC65" i="11"/>
  <c r="CD65" i="11" s="1"/>
  <c r="CN65" i="11" s="1"/>
  <c r="CC63" i="11"/>
  <c r="CD63" i="11" s="1"/>
  <c r="CN63" i="11" s="1"/>
  <c r="CC27" i="11"/>
  <c r="CD27" i="11" s="1"/>
  <c r="CN27" i="11" s="1"/>
  <c r="CC35" i="11"/>
  <c r="CD35" i="11" s="1"/>
  <c r="CN35" i="11" s="1"/>
  <c r="CC115" i="11"/>
  <c r="CD115" i="11" s="1"/>
  <c r="CN115" i="11" s="1"/>
  <c r="CC97" i="11"/>
  <c r="CD97" i="11" s="1"/>
  <c r="CN97" i="11" s="1"/>
  <c r="CC81" i="11"/>
  <c r="CD81" i="11" s="1"/>
  <c r="CN81" i="11" s="1"/>
  <c r="CC11" i="11"/>
  <c r="CD11" i="11" s="1"/>
  <c r="CN11" i="11" s="1"/>
  <c r="CC48" i="11"/>
  <c r="CD48" i="11" s="1"/>
  <c r="CN48" i="11" s="1"/>
  <c r="CC9" i="11"/>
  <c r="CD9" i="11" s="1"/>
  <c r="CN9" i="11" s="1"/>
  <c r="CC2" i="11"/>
  <c r="CD2" i="11" s="1"/>
  <c r="BQ124" i="11"/>
  <c r="BR74" i="11" s="1"/>
  <c r="BS74" i="11" s="1"/>
  <c r="BE124" i="11"/>
  <c r="BF74" i="11" s="1"/>
  <c r="BG74" i="11" s="1"/>
  <c r="CE74" i="11" l="1"/>
  <c r="CF74" i="11" s="1"/>
  <c r="BT74" i="11"/>
  <c r="BU74" i="11" s="1"/>
  <c r="BR45" i="11"/>
  <c r="BS45" i="11" s="1"/>
  <c r="BR17" i="11"/>
  <c r="BS17" i="11" s="1"/>
  <c r="BH74" i="11"/>
  <c r="BI74" i="11" s="1"/>
  <c r="BF114" i="11"/>
  <c r="BG114" i="11" s="1"/>
  <c r="BH114" i="11" s="1"/>
  <c r="BI114" i="11" s="1"/>
  <c r="BF17" i="11"/>
  <c r="BG17" i="11" s="1"/>
  <c r="BF110" i="11"/>
  <c r="BG110" i="11" s="1"/>
  <c r="BH110" i="11" s="1"/>
  <c r="BI110" i="11" s="1"/>
  <c r="BF32" i="11"/>
  <c r="BG32" i="11" s="1"/>
  <c r="BH32" i="11" s="1"/>
  <c r="BI32" i="11" s="1"/>
  <c r="BF90" i="11"/>
  <c r="BG90" i="11" s="1"/>
  <c r="BH90" i="11" s="1"/>
  <c r="BI90" i="11" s="1"/>
  <c r="BF15" i="11"/>
  <c r="BG15" i="11" s="1"/>
  <c r="BH15" i="11" s="1"/>
  <c r="BI15" i="11" s="1"/>
  <c r="BF99" i="11"/>
  <c r="BG99" i="11" s="1"/>
  <c r="BH99" i="11" s="1"/>
  <c r="BI99" i="11" s="1"/>
  <c r="BF102" i="11"/>
  <c r="BG102" i="11" s="1"/>
  <c r="BH102" i="11" s="1"/>
  <c r="BI102" i="11" s="1"/>
  <c r="BF51" i="11"/>
  <c r="BG51" i="11" s="1"/>
  <c r="BH51" i="11" s="1"/>
  <c r="BI51" i="11" s="1"/>
  <c r="BF63" i="11"/>
  <c r="BG63" i="11" s="1"/>
  <c r="BH63" i="11" s="1"/>
  <c r="BI63" i="11" s="1"/>
  <c r="BF22" i="11"/>
  <c r="BG22" i="11" s="1"/>
  <c r="BH22" i="11" s="1"/>
  <c r="BI22" i="11" s="1"/>
  <c r="BF122" i="11"/>
  <c r="BG122" i="11" s="1"/>
  <c r="BH122" i="11" s="1"/>
  <c r="BI122" i="11" s="1"/>
  <c r="BF8" i="11"/>
  <c r="BG8" i="11" s="1"/>
  <c r="BH8" i="11" s="1"/>
  <c r="BI8" i="11" s="1"/>
  <c r="BF87" i="11"/>
  <c r="BG87" i="11" s="1"/>
  <c r="BF91" i="11"/>
  <c r="BG91" i="11" s="1"/>
  <c r="BH91" i="11" s="1"/>
  <c r="BI91" i="11" s="1"/>
  <c r="BF25" i="11"/>
  <c r="BG25" i="11" s="1"/>
  <c r="BH25" i="11" s="1"/>
  <c r="BI25" i="11" s="1"/>
  <c r="BR64" i="11"/>
  <c r="BS64" i="11" s="1"/>
  <c r="BT64" i="11" s="1"/>
  <c r="BU64" i="11" s="1"/>
  <c r="BR73" i="11"/>
  <c r="BS73" i="11" s="1"/>
  <c r="BT73" i="11" s="1"/>
  <c r="BU73" i="11" s="1"/>
  <c r="BR25" i="11"/>
  <c r="BS25" i="11" s="1"/>
  <c r="BT25" i="11" s="1"/>
  <c r="BU25" i="11" s="1"/>
  <c r="BR5" i="11"/>
  <c r="BS5" i="11" s="1"/>
  <c r="BT5" i="11" s="1"/>
  <c r="BU5" i="11" s="1"/>
  <c r="BR111" i="11"/>
  <c r="BS111" i="11" s="1"/>
  <c r="BT111" i="11" s="1"/>
  <c r="BU111" i="11" s="1"/>
  <c r="BR123" i="11"/>
  <c r="BS123" i="11" s="1"/>
  <c r="BT123" i="11" s="1"/>
  <c r="BU123" i="11" s="1"/>
  <c r="BR36" i="11"/>
  <c r="BS36" i="11" s="1"/>
  <c r="BT36" i="11" s="1"/>
  <c r="BR4" i="11"/>
  <c r="BS4" i="11" s="1"/>
  <c r="BT4" i="11" s="1"/>
  <c r="BU4" i="11" s="1"/>
  <c r="BR106" i="11"/>
  <c r="BS106" i="11" s="1"/>
  <c r="BT106" i="11" s="1"/>
  <c r="BU106" i="11" s="1"/>
  <c r="BR92" i="11"/>
  <c r="BS92" i="11" s="1"/>
  <c r="BR8" i="11"/>
  <c r="BS8" i="11" s="1"/>
  <c r="BT8" i="11" s="1"/>
  <c r="BU8" i="11" s="1"/>
  <c r="BR83" i="11"/>
  <c r="BS83" i="11" s="1"/>
  <c r="BT83" i="11" s="1"/>
  <c r="BU83" i="11" s="1"/>
  <c r="BR114" i="11"/>
  <c r="BS114" i="11" s="1"/>
  <c r="BT114" i="11" s="1"/>
  <c r="BU114" i="11" s="1"/>
  <c r="BR88" i="11"/>
  <c r="BS88" i="11" s="1"/>
  <c r="BT88" i="11" s="1"/>
  <c r="BR91" i="11"/>
  <c r="BS91" i="11" s="1"/>
  <c r="BT91" i="11" s="1"/>
  <c r="BU91" i="11" s="1"/>
  <c r="BR29" i="11"/>
  <c r="BS29" i="11" s="1"/>
  <c r="BT29" i="11" s="1"/>
  <c r="BU29" i="11" s="1"/>
  <c r="BR23" i="11"/>
  <c r="BS23" i="11" s="1"/>
  <c r="BT23" i="11" s="1"/>
  <c r="BU23" i="11" s="1"/>
  <c r="BR18" i="11"/>
  <c r="BS18" i="11" s="1"/>
  <c r="BT18" i="11" s="1"/>
  <c r="BU18" i="11" s="1"/>
  <c r="BR86" i="11"/>
  <c r="BS86" i="11" s="1"/>
  <c r="BT86" i="11" s="1"/>
  <c r="BR39" i="11"/>
  <c r="BS39" i="11" s="1"/>
  <c r="BT39" i="11" s="1"/>
  <c r="BU39" i="11" s="1"/>
  <c r="BR58" i="11"/>
  <c r="BS58" i="11" s="1"/>
  <c r="BT58" i="11" s="1"/>
  <c r="BU58" i="11" s="1"/>
  <c r="BR107" i="11"/>
  <c r="BS107" i="11" s="1"/>
  <c r="BT107" i="11" s="1"/>
  <c r="BU107" i="11" s="1"/>
  <c r="BR85" i="11"/>
  <c r="BS85" i="11" s="1"/>
  <c r="BT85" i="11" s="1"/>
  <c r="BU85" i="11" s="1"/>
  <c r="BR76" i="11"/>
  <c r="BS76" i="11" s="1"/>
  <c r="BT76" i="11" s="1"/>
  <c r="BU76" i="11" s="1"/>
  <c r="BR41" i="11"/>
  <c r="BS41" i="11" s="1"/>
  <c r="BT41" i="11" s="1"/>
  <c r="BR122" i="11"/>
  <c r="BS122" i="11" s="1"/>
  <c r="BT122" i="11" s="1"/>
  <c r="BU122" i="11" s="1"/>
  <c r="BR102" i="11"/>
  <c r="BS102" i="11" s="1"/>
  <c r="BT102" i="11" s="1"/>
  <c r="BU102" i="11" s="1"/>
  <c r="BR48" i="11"/>
  <c r="BS48" i="11" s="1"/>
  <c r="BT48" i="11" s="1"/>
  <c r="BU48" i="11" s="1"/>
  <c r="BR90" i="11"/>
  <c r="BS90" i="11" s="1"/>
  <c r="BT90" i="11" s="1"/>
  <c r="BU90" i="11" s="1"/>
  <c r="BR49" i="11"/>
  <c r="BS49" i="11" s="1"/>
  <c r="BT49" i="11" s="1"/>
  <c r="BU49" i="11" s="1"/>
  <c r="BR118" i="11"/>
  <c r="BS118" i="11" s="1"/>
  <c r="BT118" i="11" s="1"/>
  <c r="BU118" i="11" s="1"/>
  <c r="BR56" i="11"/>
  <c r="BS56" i="11" s="1"/>
  <c r="BR66" i="11"/>
  <c r="BS66" i="11" s="1"/>
  <c r="BT66" i="11" s="1"/>
  <c r="BU66" i="11" s="1"/>
  <c r="BR34" i="11"/>
  <c r="BS34" i="11" s="1"/>
  <c r="BR22" i="11"/>
  <c r="BS22" i="11" s="1"/>
  <c r="BT22" i="11" s="1"/>
  <c r="BU22" i="11" s="1"/>
  <c r="BR52" i="11"/>
  <c r="BS52" i="11" s="1"/>
  <c r="BT52" i="11" s="1"/>
  <c r="BU52" i="11" s="1"/>
  <c r="BR77" i="11"/>
  <c r="BS77" i="11" s="1"/>
  <c r="BT77" i="11" s="1"/>
  <c r="BU77" i="11" s="1"/>
  <c r="BR35" i="11"/>
  <c r="BS35" i="11" s="1"/>
  <c r="BT35" i="11" s="1"/>
  <c r="BU35" i="11" s="1"/>
  <c r="BR33" i="11"/>
  <c r="BS33" i="11" s="1"/>
  <c r="BT33" i="11" s="1"/>
  <c r="BU33" i="11" s="1"/>
  <c r="BR105" i="11"/>
  <c r="BS105" i="11" s="1"/>
  <c r="BT105" i="11" s="1"/>
  <c r="BU105" i="11" s="1"/>
  <c r="BR69" i="11"/>
  <c r="BS69" i="11" s="1"/>
  <c r="BT69" i="11" s="1"/>
  <c r="BU69" i="11" s="1"/>
  <c r="BR109" i="11"/>
  <c r="BS109" i="11" s="1"/>
  <c r="BT109" i="11" s="1"/>
  <c r="BU109" i="11" s="1"/>
  <c r="BR27" i="11"/>
  <c r="BS27" i="11" s="1"/>
  <c r="BT27" i="11" s="1"/>
  <c r="BR32" i="11"/>
  <c r="BS32" i="11" s="1"/>
  <c r="BT32" i="11" s="1"/>
  <c r="BU32" i="11" s="1"/>
  <c r="BR20" i="11"/>
  <c r="BS20" i="11" s="1"/>
  <c r="BT20" i="11" s="1"/>
  <c r="BU20" i="11" s="1"/>
  <c r="BR97" i="11"/>
  <c r="BS97" i="11" s="1"/>
  <c r="BT97" i="11" s="1"/>
  <c r="BU97" i="11" s="1"/>
  <c r="BR78" i="11"/>
  <c r="BS78" i="11" s="1"/>
  <c r="BT78" i="11" s="1"/>
  <c r="BU78" i="11" s="1"/>
  <c r="BR16" i="11"/>
  <c r="BS16" i="11" s="1"/>
  <c r="BT16" i="11" s="1"/>
  <c r="BU16" i="11" s="1"/>
  <c r="BR61" i="11"/>
  <c r="BS61" i="11" s="1"/>
  <c r="BT61" i="11" s="1"/>
  <c r="BR3" i="11"/>
  <c r="BS3" i="11" s="1"/>
  <c r="BT3" i="11" s="1"/>
  <c r="BU3" i="11" s="1"/>
  <c r="BR30" i="11"/>
  <c r="BS30" i="11" s="1"/>
  <c r="BT30" i="11" s="1"/>
  <c r="BU30" i="11" s="1"/>
  <c r="BR38" i="11"/>
  <c r="BS38" i="11" s="1"/>
  <c r="BT38" i="11" s="1"/>
  <c r="BU38" i="11" s="1"/>
  <c r="BR93" i="11"/>
  <c r="BS93" i="11" s="1"/>
  <c r="BT93" i="11" s="1"/>
  <c r="BU93" i="11" s="1"/>
  <c r="BR103" i="11"/>
  <c r="BS103" i="11" s="1"/>
  <c r="BT103" i="11" s="1"/>
  <c r="BU103" i="11" s="1"/>
  <c r="BR24" i="11"/>
  <c r="BS24" i="11" s="1"/>
  <c r="BT24" i="11" s="1"/>
  <c r="BU24" i="11" s="1"/>
  <c r="BR7" i="11"/>
  <c r="BS7" i="11" s="1"/>
  <c r="BR55" i="11"/>
  <c r="BS55" i="11" s="1"/>
  <c r="BT55" i="11" s="1"/>
  <c r="BU55" i="11" s="1"/>
  <c r="BR80" i="11"/>
  <c r="BS80" i="11" s="1"/>
  <c r="BT80" i="11" s="1"/>
  <c r="BR117" i="11"/>
  <c r="BS117" i="11" s="1"/>
  <c r="BT117" i="11" s="1"/>
  <c r="BU117" i="11" s="1"/>
  <c r="CE75" i="11"/>
  <c r="CF75" i="11" s="1"/>
  <c r="CE103" i="11"/>
  <c r="CF103" i="11" s="1"/>
  <c r="CE39" i="11"/>
  <c r="CF39" i="11" s="1"/>
  <c r="CE88" i="11"/>
  <c r="CF88" i="11" s="1"/>
  <c r="CE85" i="11"/>
  <c r="CF85" i="11" s="1"/>
  <c r="CE93" i="11"/>
  <c r="CF93" i="11" s="1"/>
  <c r="CE61" i="11"/>
  <c r="CF61" i="11" s="1"/>
  <c r="CE44" i="11"/>
  <c r="CF44" i="11" s="1"/>
  <c r="CE110" i="11"/>
  <c r="CF110" i="11" s="1"/>
  <c r="CE114" i="11"/>
  <c r="CF114" i="11" s="1"/>
  <c r="CE86" i="11"/>
  <c r="CF86" i="11" s="1"/>
  <c r="CE21" i="11"/>
  <c r="CF21" i="11" s="1"/>
  <c r="CE78" i="11"/>
  <c r="CF78" i="11" s="1"/>
  <c r="CE28" i="11"/>
  <c r="CF28" i="11" s="1"/>
  <c r="CE48" i="11"/>
  <c r="CF48" i="11" s="1"/>
  <c r="CE65" i="11"/>
  <c r="CF65" i="11" s="1"/>
  <c r="CE15" i="11"/>
  <c r="CF15" i="11" s="1"/>
  <c r="CE49" i="11"/>
  <c r="CF49" i="11" s="1"/>
  <c r="CE3" i="11"/>
  <c r="CF3" i="11" s="1"/>
  <c r="CE12" i="11"/>
  <c r="CF12" i="11" s="1"/>
  <c r="CE108" i="11"/>
  <c r="CF108" i="11" s="1"/>
  <c r="CE90" i="11"/>
  <c r="CF90" i="11" s="1"/>
  <c r="CE106" i="11"/>
  <c r="CF106" i="11" s="1"/>
  <c r="CE95" i="11"/>
  <c r="CF95" i="11" s="1"/>
  <c r="CE38" i="11"/>
  <c r="CF38" i="11" s="1"/>
  <c r="CE51" i="11"/>
  <c r="CF51" i="11" s="1"/>
  <c r="CE10" i="11"/>
  <c r="CF10" i="11" s="1"/>
  <c r="CE64" i="11"/>
  <c r="CF64" i="11" s="1"/>
  <c r="CE70" i="11"/>
  <c r="CF70" i="11" s="1"/>
  <c r="CE6" i="11"/>
  <c r="CF6" i="11" s="1"/>
  <c r="CE37" i="11"/>
  <c r="CF37" i="11" s="1"/>
  <c r="CE84" i="11"/>
  <c r="CF84" i="11" s="1"/>
  <c r="CE81" i="11"/>
  <c r="CF81" i="11" s="1"/>
  <c r="CE113" i="11"/>
  <c r="CF113" i="11" s="1"/>
  <c r="CE79" i="11"/>
  <c r="CF79" i="11" s="1"/>
  <c r="CE30" i="11"/>
  <c r="CF30" i="11" s="1"/>
  <c r="CE96" i="11"/>
  <c r="CF96" i="11" s="1"/>
  <c r="CE8" i="11"/>
  <c r="CF8" i="11" s="1"/>
  <c r="CE66" i="11"/>
  <c r="CF66" i="11" s="1"/>
  <c r="CE107" i="11"/>
  <c r="CF107" i="11" s="1"/>
  <c r="CE120" i="11"/>
  <c r="CF120" i="11" s="1"/>
  <c r="CE22" i="11"/>
  <c r="CF22" i="11" s="1"/>
  <c r="CE4" i="11"/>
  <c r="CF4" i="11" s="1"/>
  <c r="CE123" i="11"/>
  <c r="CF123" i="11" s="1"/>
  <c r="CE35" i="11"/>
  <c r="CF35" i="11" s="1"/>
  <c r="CE68" i="11"/>
  <c r="CF68" i="11" s="1"/>
  <c r="CE45" i="11"/>
  <c r="CF45" i="11" s="1"/>
  <c r="CE33" i="11"/>
  <c r="CF33" i="11" s="1"/>
  <c r="CE20" i="11"/>
  <c r="CF20" i="11" s="1"/>
  <c r="CE55" i="11"/>
  <c r="CF55" i="11" s="1"/>
  <c r="CE42" i="11"/>
  <c r="CF42" i="11" s="1"/>
  <c r="CE121" i="11"/>
  <c r="CF121" i="11" s="1"/>
  <c r="CE54" i="11"/>
  <c r="CF54" i="11" s="1"/>
  <c r="CE72" i="11"/>
  <c r="CF72" i="11" s="1"/>
  <c r="CE69" i="11"/>
  <c r="CF69" i="11" s="1"/>
  <c r="CE43" i="11"/>
  <c r="CF43" i="11" s="1"/>
  <c r="CE50" i="11"/>
  <c r="CF50" i="11" s="1"/>
  <c r="CE46" i="11"/>
  <c r="CF46" i="11" s="1"/>
  <c r="CE52" i="11"/>
  <c r="CF52" i="11" s="1"/>
  <c r="CE11" i="11"/>
  <c r="CF11" i="11" s="1"/>
  <c r="CE83" i="11"/>
  <c r="CF83" i="11" s="1"/>
  <c r="CE19" i="11"/>
  <c r="CF19" i="11" s="1"/>
  <c r="CE111" i="11"/>
  <c r="CF111" i="11" s="1"/>
  <c r="CE87" i="11"/>
  <c r="CF87" i="11" s="1"/>
  <c r="CE118" i="11"/>
  <c r="CF118" i="11" s="1"/>
  <c r="CE5" i="11"/>
  <c r="CF5" i="11" s="1"/>
  <c r="CE97" i="11"/>
  <c r="CF97" i="11" s="1"/>
  <c r="CE13" i="11"/>
  <c r="CF13" i="11" s="1"/>
  <c r="CE36" i="11"/>
  <c r="CF36" i="11" s="1"/>
  <c r="CE29" i="11"/>
  <c r="CF29" i="11" s="1"/>
  <c r="CE59" i="11"/>
  <c r="CF59" i="11" s="1"/>
  <c r="CE91" i="11"/>
  <c r="CF91" i="11" s="1"/>
  <c r="CE31" i="11"/>
  <c r="CF31" i="11" s="1"/>
  <c r="CE18" i="11"/>
  <c r="CF18" i="11" s="1"/>
  <c r="CE27" i="11"/>
  <c r="CF27" i="11" s="1"/>
  <c r="CE32" i="11"/>
  <c r="CF32" i="11" s="1"/>
  <c r="CE98" i="11"/>
  <c r="CF98" i="11" s="1"/>
  <c r="CE56" i="11"/>
  <c r="CF56" i="11" s="1"/>
  <c r="CE105" i="11"/>
  <c r="CF105" i="11" s="1"/>
  <c r="CE47" i="11"/>
  <c r="CF47" i="11" s="1"/>
  <c r="CE77" i="11"/>
  <c r="CF77" i="11" s="1"/>
  <c r="CE25" i="11"/>
  <c r="CF25" i="11" s="1"/>
  <c r="CE62" i="11"/>
  <c r="CF62" i="11" s="1"/>
  <c r="CE92" i="11"/>
  <c r="CF92" i="11" s="1"/>
  <c r="CE89" i="11"/>
  <c r="CF89" i="11" s="1"/>
  <c r="CE76" i="11"/>
  <c r="CF76" i="11" s="1"/>
  <c r="CE104" i="11"/>
  <c r="CF104" i="11" s="1"/>
  <c r="CE60" i="11"/>
  <c r="CF60" i="11" s="1"/>
  <c r="CE102" i="11"/>
  <c r="CF102" i="11" s="1"/>
  <c r="CE26" i="11"/>
  <c r="CF26" i="11" s="1"/>
  <c r="CE40" i="11"/>
  <c r="CF40" i="11" s="1"/>
  <c r="CE57" i="11"/>
  <c r="CF57" i="11" s="1"/>
  <c r="CE34" i="11"/>
  <c r="CF34" i="11" s="1"/>
  <c r="CE41" i="11"/>
  <c r="CF41" i="11" s="1"/>
  <c r="CE119" i="11"/>
  <c r="CF119" i="11" s="1"/>
  <c r="CE73" i="11"/>
  <c r="CF73" i="11" s="1"/>
  <c r="CE80" i="11"/>
  <c r="CF80" i="11" s="1"/>
  <c r="CE109" i="11"/>
  <c r="CF109" i="11" s="1"/>
  <c r="CE101" i="11"/>
  <c r="CF101" i="11" s="1"/>
  <c r="CE112" i="11"/>
  <c r="CF112" i="11" s="1"/>
  <c r="CE115" i="11"/>
  <c r="CF115" i="11" s="1"/>
  <c r="CE58" i="11"/>
  <c r="CF58" i="11" s="1"/>
  <c r="CE53" i="11"/>
  <c r="CF53" i="11" s="1"/>
  <c r="CE100" i="11"/>
  <c r="CF100" i="11" s="1"/>
  <c r="CE9" i="11"/>
  <c r="CF9" i="11" s="1"/>
  <c r="CE63" i="11"/>
  <c r="CF63" i="11" s="1"/>
  <c r="CE99" i="11"/>
  <c r="CF99" i="11" s="1"/>
  <c r="CE16" i="11"/>
  <c r="CF16" i="11" s="1"/>
  <c r="CE117" i="11"/>
  <c r="CF117" i="11" s="1"/>
  <c r="CE23" i="11"/>
  <c r="CF23" i="11" s="1"/>
  <c r="CE94" i="11"/>
  <c r="CF94" i="11" s="1"/>
  <c r="CE67" i="11"/>
  <c r="CF67" i="11" s="1"/>
  <c r="CE122" i="11"/>
  <c r="CF122" i="11" s="1"/>
  <c r="CE71" i="11"/>
  <c r="CF71" i="11" s="1"/>
  <c r="CE7" i="11"/>
  <c r="CF7" i="11" s="1"/>
  <c r="CE82" i="11"/>
  <c r="CF82" i="11" s="1"/>
  <c r="CE24" i="11"/>
  <c r="CF24" i="11" s="1"/>
  <c r="CE14" i="11"/>
  <c r="CF14" i="11" s="1"/>
  <c r="CE116" i="11"/>
  <c r="CF116" i="11" s="1"/>
  <c r="BT45" i="11"/>
  <c r="BU45" i="11" s="1"/>
  <c r="BR11" i="11"/>
  <c r="BS11" i="11" s="1"/>
  <c r="BR99" i="11"/>
  <c r="BS99" i="11" s="1"/>
  <c r="BR60" i="11"/>
  <c r="BS60" i="11" s="1"/>
  <c r="BR13" i="11"/>
  <c r="BS13" i="11" s="1"/>
  <c r="BR9" i="11"/>
  <c r="BS9" i="11" s="1"/>
  <c r="BR65" i="11"/>
  <c r="BS65" i="11" s="1"/>
  <c r="BR21" i="11"/>
  <c r="BS21" i="11" s="1"/>
  <c r="BR42" i="11"/>
  <c r="BS42" i="11" s="1"/>
  <c r="BR19" i="11"/>
  <c r="BS19" i="11" s="1"/>
  <c r="BR67" i="11"/>
  <c r="BS67" i="11" s="1"/>
  <c r="BR81" i="11"/>
  <c r="BS81" i="11" s="1"/>
  <c r="BR94" i="11"/>
  <c r="BS94" i="11" s="1"/>
  <c r="BR110" i="11"/>
  <c r="BS110" i="11" s="1"/>
  <c r="BR71" i="11"/>
  <c r="BS71" i="11" s="1"/>
  <c r="BR115" i="11"/>
  <c r="BS115" i="11" s="1"/>
  <c r="BR57" i="11"/>
  <c r="BS57" i="11" s="1"/>
  <c r="BR100" i="11"/>
  <c r="BS100" i="11" s="1"/>
  <c r="BR40" i="11"/>
  <c r="BS40" i="11" s="1"/>
  <c r="BR82" i="11"/>
  <c r="BS82" i="11" s="1"/>
  <c r="BR121" i="11"/>
  <c r="BS121" i="11" s="1"/>
  <c r="BR37" i="11"/>
  <c r="BS37" i="11" s="1"/>
  <c r="BR116" i="11"/>
  <c r="BS116" i="11" s="1"/>
  <c r="BR101" i="11"/>
  <c r="BS101" i="11" s="1"/>
  <c r="BR28" i="11"/>
  <c r="BS28" i="11" s="1"/>
  <c r="BR44" i="11"/>
  <c r="BS44" i="11" s="1"/>
  <c r="BR43" i="11"/>
  <c r="BS43" i="11" s="1"/>
  <c r="BR87" i="11"/>
  <c r="BS87" i="11" s="1"/>
  <c r="BR63" i="11"/>
  <c r="BS63" i="11" s="1"/>
  <c r="BR51" i="11"/>
  <c r="BS51" i="11" s="1"/>
  <c r="BR47" i="11"/>
  <c r="BS47" i="11" s="1"/>
  <c r="BR104" i="11"/>
  <c r="BS104" i="11" s="1"/>
  <c r="BR108" i="11"/>
  <c r="BS108" i="11" s="1"/>
  <c r="BR96" i="11"/>
  <c r="BS96" i="11" s="1"/>
  <c r="BR6" i="11"/>
  <c r="BS6" i="11" s="1"/>
  <c r="BR50" i="11"/>
  <c r="BS50" i="11" s="1"/>
  <c r="BR75" i="11"/>
  <c r="BS75" i="11" s="1"/>
  <c r="BR53" i="11"/>
  <c r="BS53" i="11" s="1"/>
  <c r="BR112" i="11"/>
  <c r="BS112" i="11" s="1"/>
  <c r="BR12" i="11"/>
  <c r="BS12" i="11" s="1"/>
  <c r="BR14" i="11"/>
  <c r="BS14" i="11" s="1"/>
  <c r="BR95" i="11"/>
  <c r="BS95" i="11" s="1"/>
  <c r="BR68" i="11"/>
  <c r="BS68" i="11" s="1"/>
  <c r="BR54" i="11"/>
  <c r="BS54" i="11" s="1"/>
  <c r="BR84" i="11"/>
  <c r="BS84" i="11" s="1"/>
  <c r="BR62" i="11"/>
  <c r="BS62" i="11" s="1"/>
  <c r="BR10" i="11"/>
  <c r="BS10" i="11" s="1"/>
  <c r="BR89" i="11"/>
  <c r="BS89" i="11" s="1"/>
  <c r="BR26" i="11"/>
  <c r="BS26" i="11" s="1"/>
  <c r="BR15" i="11"/>
  <c r="BS15" i="11" s="1"/>
  <c r="BR120" i="11"/>
  <c r="BS120" i="11" s="1"/>
  <c r="BR46" i="11"/>
  <c r="BS46" i="11" s="1"/>
  <c r="BR59" i="11"/>
  <c r="BS59" i="11" s="1"/>
  <c r="BR70" i="11"/>
  <c r="BS70" i="11" s="1"/>
  <c r="BR98" i="11"/>
  <c r="BS98" i="11" s="1"/>
  <c r="BR72" i="11"/>
  <c r="BS72" i="11" s="1"/>
  <c r="BR31" i="11"/>
  <c r="BS31" i="11" s="1"/>
  <c r="BR113" i="11"/>
  <c r="BS113" i="11" s="1"/>
  <c r="BR79" i="11"/>
  <c r="BS79" i="11" s="1"/>
  <c r="BR119" i="11"/>
  <c r="BS119" i="11" s="1"/>
  <c r="BF6" i="11"/>
  <c r="BG6" i="11" s="1"/>
  <c r="BF3" i="11"/>
  <c r="BG3" i="11" s="1"/>
  <c r="BF54" i="11"/>
  <c r="BG54" i="11" s="1"/>
  <c r="BF10" i="11"/>
  <c r="BG10" i="11" s="1"/>
  <c r="BF59" i="11"/>
  <c r="BG59" i="11" s="1"/>
  <c r="BF80" i="11"/>
  <c r="BG80" i="11" s="1"/>
  <c r="BF69" i="11"/>
  <c r="BG69" i="11" s="1"/>
  <c r="BF101" i="11"/>
  <c r="BG101" i="11" s="1"/>
  <c r="BF112" i="11"/>
  <c r="BG112" i="11" s="1"/>
  <c r="BF119" i="11"/>
  <c r="BG119" i="11" s="1"/>
  <c r="BF13" i="11"/>
  <c r="BG13" i="11" s="1"/>
  <c r="BF4" i="11"/>
  <c r="BG4" i="11" s="1"/>
  <c r="BF84" i="11"/>
  <c r="BG84" i="11" s="1"/>
  <c r="BF40" i="11"/>
  <c r="BG40" i="11" s="1"/>
  <c r="BF77" i="11"/>
  <c r="BG77" i="11" s="1"/>
  <c r="BF39" i="11"/>
  <c r="BG39" i="11" s="1"/>
  <c r="BF62" i="11"/>
  <c r="BG62" i="11" s="1"/>
  <c r="BF34" i="11"/>
  <c r="BG34" i="11" s="1"/>
  <c r="BF21" i="11"/>
  <c r="BG21" i="11" s="1"/>
  <c r="BF118" i="11"/>
  <c r="BG118" i="11" s="1"/>
  <c r="BF36" i="11"/>
  <c r="BG36" i="11" s="1"/>
  <c r="BF98" i="11"/>
  <c r="BG98" i="11" s="1"/>
  <c r="BF108" i="11"/>
  <c r="BG108" i="11" s="1"/>
  <c r="BF111" i="11"/>
  <c r="BG111" i="11" s="1"/>
  <c r="BF83" i="11"/>
  <c r="BG83" i="11" s="1"/>
  <c r="BF49" i="11"/>
  <c r="BG49" i="11" s="1"/>
  <c r="BF16" i="11"/>
  <c r="BG16" i="11" s="1"/>
  <c r="BF103" i="11"/>
  <c r="BG103" i="11" s="1"/>
  <c r="BF65" i="11"/>
  <c r="BG65" i="11" s="1"/>
  <c r="BF100" i="11"/>
  <c r="BG100" i="11" s="1"/>
  <c r="BF55" i="11"/>
  <c r="BG55" i="11" s="1"/>
  <c r="BF12" i="11"/>
  <c r="BG12" i="11" s="1"/>
  <c r="BF86" i="11"/>
  <c r="BG86" i="11" s="1"/>
  <c r="BF41" i="11"/>
  <c r="BG41" i="11" s="1"/>
  <c r="BF27" i="11"/>
  <c r="BG27" i="11" s="1"/>
  <c r="BF123" i="11"/>
  <c r="BG123" i="11" s="1"/>
  <c r="BF45" i="11"/>
  <c r="BG45" i="11" s="1"/>
  <c r="BF58" i="11"/>
  <c r="BG58" i="11" s="1"/>
  <c r="BF97" i="11"/>
  <c r="BG97" i="11" s="1"/>
  <c r="BF38" i="11"/>
  <c r="BG38" i="11" s="1"/>
  <c r="BF30" i="11"/>
  <c r="BG30" i="11" s="1"/>
  <c r="BF78" i="11"/>
  <c r="BG78" i="11" s="1"/>
  <c r="BF60" i="11"/>
  <c r="BG60" i="11" s="1"/>
  <c r="BF105" i="11"/>
  <c r="BG105" i="11" s="1"/>
  <c r="BF37" i="11"/>
  <c r="BG37" i="11" s="1"/>
  <c r="BF7" i="11"/>
  <c r="BG7" i="11" s="1"/>
  <c r="BF85" i="11"/>
  <c r="BG85" i="11" s="1"/>
  <c r="BF82" i="11"/>
  <c r="BG82" i="11" s="1"/>
  <c r="BF29" i="11"/>
  <c r="BG29" i="11" s="1"/>
  <c r="BF31" i="11"/>
  <c r="BG31" i="11" s="1"/>
  <c r="BF79" i="11"/>
  <c r="BG79" i="11" s="1"/>
  <c r="BF33" i="11"/>
  <c r="BG33" i="11" s="1"/>
  <c r="BF70" i="11"/>
  <c r="BG70" i="11" s="1"/>
  <c r="BF76" i="11"/>
  <c r="BG76" i="11" s="1"/>
  <c r="BF81" i="11"/>
  <c r="BG81" i="11" s="1"/>
  <c r="BF121" i="11"/>
  <c r="BG121" i="11" s="1"/>
  <c r="BF61" i="11"/>
  <c r="BG61" i="11" s="1"/>
  <c r="BF93" i="11"/>
  <c r="BG93" i="11" s="1"/>
  <c r="BF50" i="11"/>
  <c r="BG50" i="11" s="1"/>
  <c r="BF52" i="11"/>
  <c r="BG52" i="11" s="1"/>
  <c r="BF104" i="11"/>
  <c r="BG104" i="11" s="1"/>
  <c r="BF42" i="11"/>
  <c r="BG42" i="11" s="1"/>
  <c r="BF18" i="11"/>
  <c r="BG18" i="11" s="1"/>
  <c r="BF88" i="11"/>
  <c r="BG88" i="11" s="1"/>
  <c r="BF9" i="11"/>
  <c r="BG9" i="11" s="1"/>
  <c r="BF46" i="11"/>
  <c r="BG46" i="11" s="1"/>
  <c r="BF113" i="11"/>
  <c r="BG113" i="11" s="1"/>
  <c r="BF28" i="11"/>
  <c r="BG28" i="11" s="1"/>
  <c r="BF89" i="11"/>
  <c r="BG89" i="11" s="1"/>
  <c r="BF23" i="11"/>
  <c r="BG23" i="11" s="1"/>
  <c r="BF71" i="11"/>
  <c r="BG71" i="11" s="1"/>
  <c r="BF19" i="11"/>
  <c r="BG19" i="11" s="1"/>
  <c r="BF120" i="11"/>
  <c r="BG120" i="11" s="1"/>
  <c r="BF11" i="11"/>
  <c r="BG11" i="11" s="1"/>
  <c r="BF115" i="11"/>
  <c r="BG115" i="11" s="1"/>
  <c r="BF106" i="11"/>
  <c r="BG106" i="11" s="1"/>
  <c r="BF43" i="11"/>
  <c r="BG43" i="11" s="1"/>
  <c r="BF14" i="11"/>
  <c r="BG14" i="11" s="1"/>
  <c r="BF75" i="11"/>
  <c r="BG75" i="11" s="1"/>
  <c r="BF44" i="11"/>
  <c r="BG44" i="11" s="1"/>
  <c r="BF95" i="11"/>
  <c r="BG95" i="11" s="1"/>
  <c r="BF47" i="11"/>
  <c r="BG47" i="11" s="1"/>
  <c r="BF67" i="11"/>
  <c r="BG67" i="11" s="1"/>
  <c r="BF64" i="11"/>
  <c r="BG64" i="11" s="1"/>
  <c r="BF26" i="11"/>
  <c r="BG26" i="11" s="1"/>
  <c r="BF57" i="11"/>
  <c r="BG57" i="11" s="1"/>
  <c r="BF20" i="11"/>
  <c r="BG20" i="11" s="1"/>
  <c r="BF72" i="11"/>
  <c r="BG72" i="11" s="1"/>
  <c r="BF94" i="11"/>
  <c r="BG94" i="11" s="1"/>
  <c r="BF116" i="11"/>
  <c r="BG116" i="11" s="1"/>
  <c r="BF73" i="11"/>
  <c r="BG73" i="11" s="1"/>
  <c r="BF68" i="11"/>
  <c r="BG68" i="11" s="1"/>
  <c r="BF92" i="11"/>
  <c r="BG92" i="11" s="1"/>
  <c r="BF96" i="11"/>
  <c r="BG96" i="11" s="1"/>
  <c r="BF48" i="11"/>
  <c r="BG48" i="11" s="1"/>
  <c r="BF5" i="11"/>
  <c r="BG5" i="11" s="1"/>
  <c r="BF24" i="11"/>
  <c r="BG24" i="11" s="1"/>
  <c r="BF66" i="11"/>
  <c r="BG66" i="11" s="1"/>
  <c r="BF35" i="11"/>
  <c r="BG35" i="11" s="1"/>
  <c r="BF53" i="11"/>
  <c r="BG53" i="11" s="1"/>
  <c r="BF56" i="11"/>
  <c r="BG56" i="11" s="1"/>
  <c r="BF107" i="11"/>
  <c r="BG107" i="11" s="1"/>
  <c r="BF117" i="11"/>
  <c r="BG117" i="11" s="1"/>
  <c r="BF109" i="11"/>
  <c r="BG109" i="11" s="1"/>
  <c r="CE2" i="11"/>
  <c r="CF2" i="11" s="1"/>
  <c r="CN2" i="11"/>
  <c r="CC124" i="11"/>
  <c r="CD124" i="11"/>
  <c r="BR2" i="11"/>
  <c r="BS2" i="11" s="1"/>
  <c r="BF2" i="11"/>
  <c r="BG2" i="11" s="1"/>
  <c r="BT17" i="11" l="1"/>
  <c r="BU17" i="11" s="1"/>
  <c r="BH17" i="11"/>
  <c r="BI17" i="11" s="1"/>
  <c r="BT7" i="11"/>
  <c r="BU7" i="11" s="1"/>
  <c r="BH87" i="11"/>
  <c r="BI87" i="11" s="1"/>
  <c r="BU36" i="11"/>
  <c r="BU88" i="11"/>
  <c r="BU61" i="11"/>
  <c r="BU27" i="11"/>
  <c r="BU86" i="11"/>
  <c r="BT56" i="11"/>
  <c r="BU56" i="11" s="1"/>
  <c r="BT92" i="11"/>
  <c r="BU92" i="11" s="1"/>
  <c r="BT34" i="11"/>
  <c r="BU34" i="11" s="1"/>
  <c r="BU41" i="11"/>
  <c r="BU80" i="11"/>
  <c r="BT50" i="11"/>
  <c r="BU50" i="11" s="1"/>
  <c r="BT87" i="11"/>
  <c r="BU87" i="11" s="1"/>
  <c r="BT95" i="11"/>
  <c r="BU95" i="11" s="1"/>
  <c r="BT43" i="11"/>
  <c r="BU43" i="11" s="1"/>
  <c r="BT96" i="11"/>
  <c r="BU96" i="11" s="1"/>
  <c r="BT44" i="11"/>
  <c r="BU44" i="11" s="1"/>
  <c r="BT15" i="11"/>
  <c r="BU15" i="11" s="1"/>
  <c r="BT12" i="11"/>
  <c r="BU12" i="11" s="1"/>
  <c r="BT70" i="11"/>
  <c r="BU70" i="11" s="1"/>
  <c r="BT62" i="11"/>
  <c r="BU62" i="11" s="1"/>
  <c r="BT54" i="11"/>
  <c r="BU54" i="11" s="1"/>
  <c r="BT75" i="11"/>
  <c r="BU75" i="11" s="1"/>
  <c r="BT63" i="11"/>
  <c r="BU63" i="11" s="1"/>
  <c r="BT121" i="11"/>
  <c r="BU121" i="11" s="1"/>
  <c r="BT42" i="11"/>
  <c r="BU42" i="11" s="1"/>
  <c r="BT115" i="11"/>
  <c r="BU115" i="11" s="1"/>
  <c r="BT21" i="11"/>
  <c r="BU21" i="11" s="1"/>
  <c r="BT40" i="11"/>
  <c r="BU40" i="11" s="1"/>
  <c r="BT65" i="11"/>
  <c r="BU65" i="11" s="1"/>
  <c r="BT110" i="11"/>
  <c r="BU110" i="11" s="1"/>
  <c r="BT9" i="11"/>
  <c r="BU9" i="11" s="1"/>
  <c r="BT13" i="11"/>
  <c r="BU13" i="11" s="1"/>
  <c r="BT68" i="11"/>
  <c r="BU68" i="11" s="1"/>
  <c r="BT46" i="11"/>
  <c r="BU46" i="11" s="1"/>
  <c r="BT120" i="11"/>
  <c r="BU120" i="11" s="1"/>
  <c r="BT57" i="11"/>
  <c r="BU57" i="11" s="1"/>
  <c r="BT31" i="11"/>
  <c r="BU31" i="11" s="1"/>
  <c r="BT26" i="11"/>
  <c r="BU26" i="11" s="1"/>
  <c r="BT104" i="11"/>
  <c r="BU104" i="11" s="1"/>
  <c r="BT101" i="11"/>
  <c r="BU101" i="11" s="1"/>
  <c r="BT81" i="11"/>
  <c r="BU81" i="11" s="1"/>
  <c r="BT60" i="11"/>
  <c r="BU60" i="11" s="1"/>
  <c r="BT59" i="11"/>
  <c r="BU59" i="11" s="1"/>
  <c r="BT71" i="11"/>
  <c r="BU71" i="11" s="1"/>
  <c r="BT28" i="11"/>
  <c r="BU28" i="11" s="1"/>
  <c r="BT72" i="11"/>
  <c r="BU72" i="11" s="1"/>
  <c r="BT89" i="11"/>
  <c r="BU89" i="11" s="1"/>
  <c r="BT112" i="11"/>
  <c r="BU112" i="11" s="1"/>
  <c r="BT47" i="11"/>
  <c r="BU47" i="11" s="1"/>
  <c r="BT116" i="11"/>
  <c r="BU116" i="11" s="1"/>
  <c r="BT67" i="11"/>
  <c r="BU67" i="11" s="1"/>
  <c r="BT99" i="11"/>
  <c r="BU99" i="11" s="1"/>
  <c r="BT84" i="11"/>
  <c r="BU84" i="11" s="1"/>
  <c r="BT82" i="11"/>
  <c r="BU82" i="11" s="1"/>
  <c r="BT119" i="11"/>
  <c r="BU119" i="11" s="1"/>
  <c r="BT6" i="11"/>
  <c r="BU6" i="11" s="1"/>
  <c r="BT79" i="11"/>
  <c r="BU79" i="11" s="1"/>
  <c r="BT14" i="11"/>
  <c r="BU14" i="11" s="1"/>
  <c r="BT100" i="11"/>
  <c r="BU100" i="11" s="1"/>
  <c r="BT113" i="11"/>
  <c r="BU113" i="11" s="1"/>
  <c r="BT108" i="11"/>
  <c r="BU108" i="11" s="1"/>
  <c r="BT94" i="11"/>
  <c r="BU94" i="11" s="1"/>
  <c r="BT98" i="11"/>
  <c r="BU98" i="11" s="1"/>
  <c r="BT10" i="11"/>
  <c r="BU10" i="11" s="1"/>
  <c r="BT53" i="11"/>
  <c r="BU53" i="11" s="1"/>
  <c r="BT51" i="11"/>
  <c r="BU51" i="11" s="1"/>
  <c r="BT37" i="11"/>
  <c r="BU37" i="11" s="1"/>
  <c r="BT19" i="11"/>
  <c r="BU19" i="11" s="1"/>
  <c r="BT11" i="11"/>
  <c r="BU11" i="11" s="1"/>
  <c r="BH20" i="11"/>
  <c r="BI20" i="11" s="1"/>
  <c r="BH81" i="11"/>
  <c r="BI81" i="11" s="1"/>
  <c r="BH97" i="11"/>
  <c r="BI97" i="11" s="1"/>
  <c r="BH77" i="11"/>
  <c r="BI77" i="11" s="1"/>
  <c r="BH57" i="11"/>
  <c r="BI57" i="11" s="1"/>
  <c r="BH42" i="11"/>
  <c r="BI42" i="11" s="1"/>
  <c r="BH40" i="11"/>
  <c r="BI40" i="11" s="1"/>
  <c r="BH92" i="11"/>
  <c r="BI92" i="11" s="1"/>
  <c r="BH104" i="11"/>
  <c r="BI104" i="11" s="1"/>
  <c r="BH45" i="11"/>
  <c r="BI45" i="11" s="1"/>
  <c r="BH28" i="11"/>
  <c r="BI28" i="11" s="1"/>
  <c r="BH105" i="11"/>
  <c r="BI105" i="11" s="1"/>
  <c r="BH118" i="11"/>
  <c r="BI118" i="11" s="1"/>
  <c r="BH117" i="11"/>
  <c r="BI117" i="11" s="1"/>
  <c r="BH5" i="11"/>
  <c r="BI5" i="11" s="1"/>
  <c r="BH72" i="11"/>
  <c r="BI72" i="11" s="1"/>
  <c r="BH44" i="11"/>
  <c r="BI44" i="11" s="1"/>
  <c r="BH19" i="11"/>
  <c r="BI19" i="11" s="1"/>
  <c r="BH88" i="11"/>
  <c r="BI88" i="11" s="1"/>
  <c r="BH121" i="11"/>
  <c r="BI121" i="11" s="1"/>
  <c r="BH82" i="11"/>
  <c r="BI82" i="11" s="1"/>
  <c r="BH38" i="11"/>
  <c r="BI38" i="11" s="1"/>
  <c r="BH12" i="11"/>
  <c r="BI12" i="11" s="1"/>
  <c r="BH111" i="11"/>
  <c r="BI111" i="11" s="1"/>
  <c r="BH39" i="11"/>
  <c r="BI39" i="11" s="1"/>
  <c r="BH101" i="11"/>
  <c r="BI101" i="11" s="1"/>
  <c r="BH107" i="11"/>
  <c r="BI107" i="11" s="1"/>
  <c r="BH71" i="11"/>
  <c r="BI71" i="11" s="1"/>
  <c r="BH85" i="11"/>
  <c r="BI85" i="11" s="1"/>
  <c r="BH96" i="11"/>
  <c r="BI96" i="11" s="1"/>
  <c r="BH76" i="11"/>
  <c r="BI76" i="11" s="1"/>
  <c r="BH58" i="11"/>
  <c r="BI58" i="11" s="1"/>
  <c r="BH98" i="11"/>
  <c r="BI98" i="11" s="1"/>
  <c r="BH26" i="11"/>
  <c r="BI26" i="11" s="1"/>
  <c r="BH70" i="11"/>
  <c r="BI70" i="11" s="1"/>
  <c r="BH65" i="11"/>
  <c r="BI65" i="11" s="1"/>
  <c r="BH84" i="11"/>
  <c r="BI84" i="11" s="1"/>
  <c r="BH64" i="11"/>
  <c r="BI64" i="11" s="1"/>
  <c r="BH103" i="11"/>
  <c r="BI103" i="11" s="1"/>
  <c r="BH4" i="11"/>
  <c r="BI4" i="11" s="1"/>
  <c r="BH35" i="11"/>
  <c r="BI35" i="11" s="1"/>
  <c r="BH73" i="11"/>
  <c r="BI73" i="11" s="1"/>
  <c r="BH67" i="11"/>
  <c r="BI67" i="11" s="1"/>
  <c r="BH115" i="11"/>
  <c r="BI115" i="11" s="1"/>
  <c r="BH113" i="11"/>
  <c r="BI113" i="11" s="1"/>
  <c r="BH50" i="11"/>
  <c r="BI50" i="11" s="1"/>
  <c r="BH79" i="11"/>
  <c r="BI79" i="11" s="1"/>
  <c r="BH60" i="11"/>
  <c r="BI60" i="11" s="1"/>
  <c r="BH27" i="11"/>
  <c r="BI27" i="11" s="1"/>
  <c r="BH16" i="11"/>
  <c r="BI16" i="11" s="1"/>
  <c r="BH21" i="11"/>
  <c r="BI21" i="11" s="1"/>
  <c r="BH13" i="11"/>
  <c r="BI13" i="11" s="1"/>
  <c r="BH54" i="11"/>
  <c r="BI54" i="11" s="1"/>
  <c r="BH75" i="11"/>
  <c r="BI75" i="11" s="1"/>
  <c r="BH55" i="11"/>
  <c r="BI55" i="11" s="1"/>
  <c r="BH69" i="11"/>
  <c r="BI69" i="11" s="1"/>
  <c r="BH23" i="11"/>
  <c r="BI23" i="11" s="1"/>
  <c r="BH7" i="11"/>
  <c r="BI7" i="11" s="1"/>
  <c r="BH80" i="11"/>
  <c r="BI80" i="11" s="1"/>
  <c r="BH43" i="11"/>
  <c r="BI43" i="11" s="1"/>
  <c r="BH37" i="11"/>
  <c r="BI37" i="11" s="1"/>
  <c r="BH59" i="11"/>
  <c r="BI59" i="11" s="1"/>
  <c r="BH106" i="11"/>
  <c r="BI106" i="11" s="1"/>
  <c r="BH33" i="11"/>
  <c r="BI33" i="11" s="1"/>
  <c r="BH123" i="11"/>
  <c r="BI123" i="11" s="1"/>
  <c r="BH10" i="11"/>
  <c r="BI10" i="11" s="1"/>
  <c r="BH66" i="11"/>
  <c r="BI66" i="11" s="1"/>
  <c r="BH116" i="11"/>
  <c r="BI116" i="11" s="1"/>
  <c r="BH47" i="11"/>
  <c r="BI47" i="11" s="1"/>
  <c r="BH11" i="11"/>
  <c r="BI11" i="11" s="1"/>
  <c r="BH46" i="11"/>
  <c r="BI46" i="11" s="1"/>
  <c r="BH93" i="11"/>
  <c r="BI93" i="11" s="1"/>
  <c r="BH31" i="11"/>
  <c r="BI31" i="11" s="1"/>
  <c r="BH78" i="11"/>
  <c r="BI78" i="11" s="1"/>
  <c r="BH41" i="11"/>
  <c r="BI41" i="11" s="1"/>
  <c r="BH49" i="11"/>
  <c r="BI49" i="11" s="1"/>
  <c r="BH34" i="11"/>
  <c r="BI34" i="11" s="1"/>
  <c r="BH119" i="11"/>
  <c r="BI119" i="11" s="1"/>
  <c r="BH3" i="11"/>
  <c r="BI3" i="11" s="1"/>
  <c r="BH48" i="11"/>
  <c r="BI48" i="11" s="1"/>
  <c r="BH18" i="11"/>
  <c r="BI18" i="11" s="1"/>
  <c r="BH108" i="11"/>
  <c r="BI108" i="11" s="1"/>
  <c r="BH56" i="11"/>
  <c r="BI56" i="11" s="1"/>
  <c r="BH14" i="11"/>
  <c r="BI14" i="11" s="1"/>
  <c r="BH100" i="11"/>
  <c r="BI100" i="11" s="1"/>
  <c r="BH53" i="11"/>
  <c r="BI53" i="11" s="1"/>
  <c r="BH89" i="11"/>
  <c r="BI89" i="11" s="1"/>
  <c r="BH36" i="11"/>
  <c r="BI36" i="11" s="1"/>
  <c r="BH68" i="11"/>
  <c r="BI68" i="11" s="1"/>
  <c r="BH52" i="11"/>
  <c r="BI52" i="11" s="1"/>
  <c r="BH109" i="11"/>
  <c r="BI109" i="11" s="1"/>
  <c r="BH24" i="11"/>
  <c r="BI24" i="11" s="1"/>
  <c r="BH94" i="11"/>
  <c r="BI94" i="11" s="1"/>
  <c r="BH95" i="11"/>
  <c r="BI95" i="11" s="1"/>
  <c r="BH120" i="11"/>
  <c r="BI120" i="11" s="1"/>
  <c r="BH9" i="11"/>
  <c r="BI9" i="11" s="1"/>
  <c r="BH61" i="11"/>
  <c r="BI61" i="11" s="1"/>
  <c r="BH29" i="11"/>
  <c r="BI29" i="11" s="1"/>
  <c r="BH30" i="11"/>
  <c r="BI30" i="11" s="1"/>
  <c r="BH86" i="11"/>
  <c r="BI86" i="11" s="1"/>
  <c r="BH83" i="11"/>
  <c r="BI83" i="11" s="1"/>
  <c r="BH62" i="11"/>
  <c r="BI62" i="11" s="1"/>
  <c r="BH112" i="11"/>
  <c r="BI112" i="11" s="1"/>
  <c r="BH6" i="11"/>
  <c r="BI6" i="11" s="1"/>
  <c r="BT2" i="11"/>
  <c r="BU2" i="11" s="1"/>
  <c r="BH2" i="11"/>
  <c r="BI2" i="11" s="1"/>
  <c r="CJ2" i="11" s="1"/>
  <c r="CK2" i="11" s="1"/>
  <c r="BS124" i="11"/>
  <c r="BR124" i="11"/>
  <c r="BG124" i="11"/>
  <c r="CJ124" i="11" l="1"/>
  <c r="CI124" i="11"/>
  <c r="CK124" i="11" l="1"/>
  <c r="CL17" i="11" l="1"/>
  <c r="CM17" i="11" s="1"/>
  <c r="CO17" i="11" s="1"/>
  <c r="CL74" i="11"/>
  <c r="CM74" i="11" s="1"/>
  <c r="CO74" i="11" s="1"/>
  <c r="CL88" i="11"/>
  <c r="CM88" i="11" s="1"/>
  <c r="CO88" i="11" s="1"/>
  <c r="CL7" i="11"/>
  <c r="CM7" i="11" s="1"/>
  <c r="CO7" i="11" s="1"/>
  <c r="CL71" i="11"/>
  <c r="CM71" i="11" s="1"/>
  <c r="CO71" i="11" s="1"/>
  <c r="CL24" i="11"/>
  <c r="CM24" i="11" s="1"/>
  <c r="CO24" i="11" s="1"/>
  <c r="CL79" i="11"/>
  <c r="CM79" i="11" s="1"/>
  <c r="CO79" i="11" s="1"/>
  <c r="CL11" i="11"/>
  <c r="CM11" i="11" s="1"/>
  <c r="CO11" i="11" s="1"/>
  <c r="CL93" i="11"/>
  <c r="CM93" i="11" s="1"/>
  <c r="CO93" i="11" s="1"/>
  <c r="CL37" i="11"/>
  <c r="CM37" i="11" s="1"/>
  <c r="CO37" i="11" s="1"/>
  <c r="CL117" i="11"/>
  <c r="CM117" i="11" s="1"/>
  <c r="CO117" i="11" s="1"/>
  <c r="CL51" i="11"/>
  <c r="CM51" i="11" s="1"/>
  <c r="CO51" i="11" s="1"/>
  <c r="CL122" i="11"/>
  <c r="CM122" i="11" s="1"/>
  <c r="CO122" i="11" s="1"/>
  <c r="CL57" i="11"/>
  <c r="CM57" i="11" s="1"/>
  <c r="CO57" i="11" s="1"/>
  <c r="CL16" i="11"/>
  <c r="CM16" i="11" s="1"/>
  <c r="CO16" i="11" s="1"/>
  <c r="CL92" i="11"/>
  <c r="CM92" i="11" s="1"/>
  <c r="CO92" i="11" s="1"/>
  <c r="CL19" i="11"/>
  <c r="CM19" i="11" s="1"/>
  <c r="CO19" i="11" s="1"/>
  <c r="CL77" i="11"/>
  <c r="CM77" i="11" s="1"/>
  <c r="CO77" i="11" s="1"/>
  <c r="CL116" i="11"/>
  <c r="CM116" i="11" s="1"/>
  <c r="CO116" i="11" s="1"/>
  <c r="CL69" i="11"/>
  <c r="CM69" i="11" s="1"/>
  <c r="CO69" i="11" s="1"/>
  <c r="CL59" i="11"/>
  <c r="CM59" i="11" s="1"/>
  <c r="CO59" i="11" s="1"/>
  <c r="CL68" i="11"/>
  <c r="CM68" i="11" s="1"/>
  <c r="CO68" i="11" s="1"/>
  <c r="CL33" i="11"/>
  <c r="CM33" i="11" s="1"/>
  <c r="CO33" i="11" s="1"/>
  <c r="CL22" i="11"/>
  <c r="CM22" i="11" s="1"/>
  <c r="CO22" i="11" s="1"/>
  <c r="CL91" i="11"/>
  <c r="CM91" i="11" s="1"/>
  <c r="CO91" i="11" s="1"/>
  <c r="CL10" i="11"/>
  <c r="CM10" i="11" s="1"/>
  <c r="CO10" i="11" s="1"/>
  <c r="CL13" i="11"/>
  <c r="CM13" i="11" s="1"/>
  <c r="CO13" i="11" s="1"/>
  <c r="CL87" i="11"/>
  <c r="CM87" i="11" s="1"/>
  <c r="CO87" i="11" s="1"/>
  <c r="CL56" i="11"/>
  <c r="CM56" i="11" s="1"/>
  <c r="CO56" i="11" s="1"/>
  <c r="CL45" i="11"/>
  <c r="CM45" i="11" s="1"/>
  <c r="CO45" i="11" s="1"/>
  <c r="CL6" i="11"/>
  <c r="CM6" i="11" s="1"/>
  <c r="CO6" i="11" s="1"/>
  <c r="CL84" i="11"/>
  <c r="CM84" i="11" s="1"/>
  <c r="CO84" i="11" s="1"/>
  <c r="CL4" i="11"/>
  <c r="CM4" i="11" s="1"/>
  <c r="CO4" i="11" s="1"/>
  <c r="CL53" i="11"/>
  <c r="CM53" i="11" s="1"/>
  <c r="CO53" i="11" s="1"/>
  <c r="CL49" i="11"/>
  <c r="CM49" i="11" s="1"/>
  <c r="CO49" i="11" s="1"/>
  <c r="CL118" i="11"/>
  <c r="CM118" i="11" s="1"/>
  <c r="CO118" i="11" s="1"/>
  <c r="CL30" i="11"/>
  <c r="CM30" i="11" s="1"/>
  <c r="CO30" i="11" s="1"/>
  <c r="CL115" i="11"/>
  <c r="CM115" i="11" s="1"/>
  <c r="CO115" i="11" s="1"/>
  <c r="CL67" i="11"/>
  <c r="CM67" i="11" s="1"/>
  <c r="CO67" i="11" s="1"/>
  <c r="CL90" i="11"/>
  <c r="CM90" i="11" s="1"/>
  <c r="CO90" i="11" s="1"/>
  <c r="CL101" i="11"/>
  <c r="CM101" i="11" s="1"/>
  <c r="CO101" i="11" s="1"/>
  <c r="CL60" i="11"/>
  <c r="CM60" i="11" s="1"/>
  <c r="CO60" i="11" s="1"/>
  <c r="CL70" i="11"/>
  <c r="CM70" i="11" s="1"/>
  <c r="CO70" i="11" s="1"/>
  <c r="CL107" i="11"/>
  <c r="CM107" i="11" s="1"/>
  <c r="CO107" i="11" s="1"/>
  <c r="CL36" i="11"/>
  <c r="CM36" i="11" s="1"/>
  <c r="CO36" i="11" s="1"/>
  <c r="CL55" i="11"/>
  <c r="CM55" i="11" s="1"/>
  <c r="CO55" i="11" s="1"/>
  <c r="CL114" i="11"/>
  <c r="CM114" i="11" s="1"/>
  <c r="CO114" i="11" s="1"/>
  <c r="CL72" i="11"/>
  <c r="CM72" i="11" s="1"/>
  <c r="CO72" i="11" s="1"/>
  <c r="CL40" i="11"/>
  <c r="CM40" i="11" s="1"/>
  <c r="CO40" i="11" s="1"/>
  <c r="CL48" i="11"/>
  <c r="CM48" i="11" s="1"/>
  <c r="CO48" i="11" s="1"/>
  <c r="CL26" i="11"/>
  <c r="CM26" i="11" s="1"/>
  <c r="CO26" i="11" s="1"/>
  <c r="CL103" i="11"/>
  <c r="CM103" i="11" s="1"/>
  <c r="CO103" i="11" s="1"/>
  <c r="CL120" i="11"/>
  <c r="CM120" i="11" s="1"/>
  <c r="CO120" i="11" s="1"/>
  <c r="CL54" i="11"/>
  <c r="CM54" i="11" s="1"/>
  <c r="CO54" i="11" s="1"/>
  <c r="CL50" i="11"/>
  <c r="CM50" i="11" s="1"/>
  <c r="CO50" i="11" s="1"/>
  <c r="CL102" i="11"/>
  <c r="CM102" i="11" s="1"/>
  <c r="CO102" i="11" s="1"/>
  <c r="CL95" i="11"/>
  <c r="CM95" i="11" s="1"/>
  <c r="CO95" i="11" s="1"/>
  <c r="CL58" i="11"/>
  <c r="CM58" i="11" s="1"/>
  <c r="CO58" i="11" s="1"/>
  <c r="CL14" i="11"/>
  <c r="CM14" i="11" s="1"/>
  <c r="CO14" i="11" s="1"/>
  <c r="CL27" i="11"/>
  <c r="CM27" i="11" s="1"/>
  <c r="CO27" i="11" s="1"/>
  <c r="CL41" i="11"/>
  <c r="CM41" i="11" s="1"/>
  <c r="CO41" i="11" s="1"/>
  <c r="CL21" i="11"/>
  <c r="CM21" i="11" s="1"/>
  <c r="CO21" i="11" s="1"/>
  <c r="CL43" i="11"/>
  <c r="CM43" i="11" s="1"/>
  <c r="CO43" i="11" s="1"/>
  <c r="CL96" i="11"/>
  <c r="CM96" i="11" s="1"/>
  <c r="CO96" i="11" s="1"/>
  <c r="CL52" i="11"/>
  <c r="CM52" i="11" s="1"/>
  <c r="CO52" i="11" s="1"/>
  <c r="CL64" i="11"/>
  <c r="CM64" i="11" s="1"/>
  <c r="CO64" i="11" s="1"/>
  <c r="CL29" i="11"/>
  <c r="CM29" i="11" s="1"/>
  <c r="CO29" i="11" s="1"/>
  <c r="CL86" i="11"/>
  <c r="CM86" i="11" s="1"/>
  <c r="CO86" i="11" s="1"/>
  <c r="CL66" i="11"/>
  <c r="CM66" i="11" s="1"/>
  <c r="CO66" i="11" s="1"/>
  <c r="CL80" i="11"/>
  <c r="CM80" i="11" s="1"/>
  <c r="CO80" i="11" s="1"/>
  <c r="CL28" i="11"/>
  <c r="CM28" i="11" s="1"/>
  <c r="CO28" i="11" s="1"/>
  <c r="CL113" i="11"/>
  <c r="CM113" i="11" s="1"/>
  <c r="CO113" i="11" s="1"/>
  <c r="CL62" i="11"/>
  <c r="CM62" i="11" s="1"/>
  <c r="CO62" i="11" s="1"/>
  <c r="CL119" i="11"/>
  <c r="CM119" i="11" s="1"/>
  <c r="CO119" i="11" s="1"/>
  <c r="CL65" i="11"/>
  <c r="CM65" i="11" s="1"/>
  <c r="CO65" i="11" s="1"/>
  <c r="CL78" i="11"/>
  <c r="CM78" i="11" s="1"/>
  <c r="CO78" i="11" s="1"/>
  <c r="CL82" i="11"/>
  <c r="CM82" i="11" s="1"/>
  <c r="CO82" i="11" s="1"/>
  <c r="CL44" i="11"/>
  <c r="CM44" i="11" s="1"/>
  <c r="CO44" i="11" s="1"/>
  <c r="CL109" i="11"/>
  <c r="CM109" i="11" s="1"/>
  <c r="CO109" i="11" s="1"/>
  <c r="CL35" i="11"/>
  <c r="CM35" i="11" s="1"/>
  <c r="CO35" i="11" s="1"/>
  <c r="CL98" i="11"/>
  <c r="CM98" i="11" s="1"/>
  <c r="CO98" i="11" s="1"/>
  <c r="CL105" i="11"/>
  <c r="CM105" i="11" s="1"/>
  <c r="CO105" i="11" s="1"/>
  <c r="CL94" i="11"/>
  <c r="CM94" i="11" s="1"/>
  <c r="CO94" i="11" s="1"/>
  <c r="CL18" i="11"/>
  <c r="CM18" i="11" s="1"/>
  <c r="CO18" i="11" s="1"/>
  <c r="CL9" i="11"/>
  <c r="CM9" i="11" s="1"/>
  <c r="CO9" i="11" s="1"/>
  <c r="CL61" i="11"/>
  <c r="CM61" i="11" s="1"/>
  <c r="CO61" i="11" s="1"/>
  <c r="CL121" i="11"/>
  <c r="CM121" i="11" s="1"/>
  <c r="CO121" i="11" s="1"/>
  <c r="CL32" i="11"/>
  <c r="CM32" i="11" s="1"/>
  <c r="CO32" i="11" s="1"/>
  <c r="CL12" i="11"/>
  <c r="CM12" i="11" s="1"/>
  <c r="CO12" i="11" s="1"/>
  <c r="CL83" i="11"/>
  <c r="CM83" i="11" s="1"/>
  <c r="CO83" i="11" s="1"/>
  <c r="CL34" i="11"/>
  <c r="CM34" i="11" s="1"/>
  <c r="CO34" i="11" s="1"/>
  <c r="CL110" i="11"/>
  <c r="CM110" i="11" s="1"/>
  <c r="CO110" i="11" s="1"/>
  <c r="CL5" i="11"/>
  <c r="CM5" i="11" s="1"/>
  <c r="CO5" i="11" s="1"/>
  <c r="CL89" i="11"/>
  <c r="CM89" i="11" s="1"/>
  <c r="CO89" i="11" s="1"/>
  <c r="CL23" i="11"/>
  <c r="CM23" i="11" s="1"/>
  <c r="CO23" i="11" s="1"/>
  <c r="CL39" i="11"/>
  <c r="CM39" i="11" s="1"/>
  <c r="CO39" i="11" s="1"/>
  <c r="CL42" i="11"/>
  <c r="CM42" i="11" s="1"/>
  <c r="CO42" i="11" s="1"/>
  <c r="CL3" i="11"/>
  <c r="CM3" i="11" s="1"/>
  <c r="CO3" i="11" s="1"/>
  <c r="CL75" i="11"/>
  <c r="CM75" i="11" s="1"/>
  <c r="CO75" i="11" s="1"/>
  <c r="CL20" i="11"/>
  <c r="CM20" i="11" s="1"/>
  <c r="CO20" i="11" s="1"/>
  <c r="CL76" i="11"/>
  <c r="CM76" i="11" s="1"/>
  <c r="CO76" i="11" s="1"/>
  <c r="CL99" i="11"/>
  <c r="CM99" i="11" s="1"/>
  <c r="CO99" i="11" s="1"/>
  <c r="CL85" i="11"/>
  <c r="CM85" i="11" s="1"/>
  <c r="CO85" i="11" s="1"/>
  <c r="CL47" i="11"/>
  <c r="CM47" i="11" s="1"/>
  <c r="CO47" i="11" s="1"/>
  <c r="CL8" i="11"/>
  <c r="CM8" i="11" s="1"/>
  <c r="CO8" i="11" s="1"/>
  <c r="CL38" i="11"/>
  <c r="CM38" i="11" s="1"/>
  <c r="CO38" i="11" s="1"/>
  <c r="CL108" i="11"/>
  <c r="CM108" i="11" s="1"/>
  <c r="CO108" i="11" s="1"/>
  <c r="CL25" i="11"/>
  <c r="CM25" i="11" s="1"/>
  <c r="CO25" i="11" s="1"/>
  <c r="CL112" i="11"/>
  <c r="CM112" i="11" s="1"/>
  <c r="CO112" i="11" s="1"/>
  <c r="CL97" i="11"/>
  <c r="CM97" i="11" s="1"/>
  <c r="CO97" i="11" s="1"/>
  <c r="CL15" i="11"/>
  <c r="CM15" i="11" s="1"/>
  <c r="CO15" i="11" s="1"/>
  <c r="CL104" i="11"/>
  <c r="CM104" i="11" s="1"/>
  <c r="CO104" i="11" s="1"/>
  <c r="CL73" i="11"/>
  <c r="CM73" i="11" s="1"/>
  <c r="CO73" i="11" s="1"/>
  <c r="CL123" i="11"/>
  <c r="CM123" i="11" s="1"/>
  <c r="CO123" i="11" s="1"/>
  <c r="CL31" i="11"/>
  <c r="CM31" i="11" s="1"/>
  <c r="CO31" i="11" s="1"/>
  <c r="CL100" i="11"/>
  <c r="CM100" i="11" s="1"/>
  <c r="CO100" i="11" s="1"/>
  <c r="CL111" i="11"/>
  <c r="CM111" i="11" s="1"/>
  <c r="CO111" i="11" s="1"/>
  <c r="CL63" i="11"/>
  <c r="CM63" i="11" s="1"/>
  <c r="CO63" i="11" s="1"/>
  <c r="CL81" i="11"/>
  <c r="CM81" i="11" s="1"/>
  <c r="CO81" i="11" s="1"/>
  <c r="CL46" i="11"/>
  <c r="CM46" i="11" s="1"/>
  <c r="CO46" i="11" s="1"/>
  <c r="CL106" i="11"/>
  <c r="CM106" i="11" s="1"/>
  <c r="CO106" i="11" s="1"/>
  <c r="CL2" i="11"/>
  <c r="CM2" i="11" l="1"/>
  <c r="CL124" i="11"/>
  <c r="CO2" i="11" l="1"/>
  <c r="CM124" i="11"/>
</calcChain>
</file>

<file path=xl/sharedStrings.xml><?xml version="1.0" encoding="utf-8"?>
<sst xmlns="http://schemas.openxmlformats.org/spreadsheetml/2006/main" count="393" uniqueCount="270">
  <si>
    <t>stock</t>
  </si>
  <si>
    <t>Fid</t>
  </si>
  <si>
    <t>RSI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</si>
  <si>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</si>
  <si>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</si>
  <si>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</si>
  <si>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</si>
  <si>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</si>
  <si>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</si>
  <si>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</si>
  <si>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</si>
  <si>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SUM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</si>
  <si>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</si>
  <si>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</si>
  <si>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</si>
  <si>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</si>
  <si>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</si>
  <si>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</si>
  <si>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</si>
  <si>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</si>
  <si>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PctInvested</t>
  </si>
  <si>
    <t>TotalIn</t>
  </si>
  <si>
    <t>LoHiAdj</t>
  </si>
  <si>
    <t>DIRECTION</t>
  </si>
  <si>
    <t>down</t>
  </si>
  <si>
    <t>direction</t>
  </si>
  <si>
    <t>dev_quantile</t>
  </si>
  <si>
    <t>fair_value_mult</t>
  </si>
  <si>
    <t>drop</t>
  </si>
  <si>
    <t>climb</t>
  </si>
  <si>
    <t>geomean</t>
  </si>
  <si>
    <t>score</t>
  </si>
  <si>
    <t>statusAdj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</si>
  <si>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</si>
  <si>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</si>
  <si>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</si>
  <si>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</si>
  <si>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</si>
  <si>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</si>
  <si>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</si>
  <si>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</si>
  <si>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</si>
  <si>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</si>
  <si>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</si>
  <si>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</si>
  <si>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</si>
  <si>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</si>
  <si>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</si>
  <si>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</si>
  <si>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</si>
  <si>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Buy Greens first, then as needed (No buying Red)</t>
  </si>
  <si>
    <t>Sell Reds first, then as needed (No selling Green)</t>
  </si>
  <si>
    <t>buy_pt_up</t>
  </si>
  <si>
    <t>sell_pt_up</t>
  </si>
  <si>
    <t>buy_pt_down</t>
  </si>
  <si>
    <t>sell_pt_down</t>
  </si>
  <si>
    <t>yestDir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</si>
  <si>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</si>
  <si>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</si>
  <si>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</si>
  <si>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</si>
  <si>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</si>
  <si>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</si>
  <si>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</si>
  <si>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</si>
  <si>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</si>
  <si>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</si>
  <si>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</si>
  <si>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price</t>
  </si>
  <si>
    <t>sellPt</t>
  </si>
  <si>
    <t>buyBase</t>
  </si>
  <si>
    <t>sellBase</t>
  </si>
  <si>
    <t>buyPt</t>
  </si>
  <si>
    <t>Amt In</t>
  </si>
  <si>
    <t>Buy Daily</t>
  </si>
  <si>
    <t>Sell Daily</t>
  </si>
  <si>
    <t>Sell Full</t>
  </si>
  <si>
    <t xml:space="preserve">Buy Full </t>
  </si>
  <si>
    <t>Buy Half+</t>
  </si>
  <si>
    <t>Sell Half+</t>
  </si>
  <si>
    <t>portion_self_managed</t>
  </si>
  <si>
    <t>in_self_managed</t>
  </si>
  <si>
    <t>portionNormSelfManaged</t>
  </si>
  <si>
    <t>Self-Managed</t>
  </si>
  <si>
    <t>amtIO</t>
  </si>
  <si>
    <t>fBS</t>
  </si>
  <si>
    <t>diAmt</t>
  </si>
  <si>
    <t>bsPt</t>
  </si>
  <si>
    <t>nShrs</t>
  </si>
  <si>
    <t>currentlyActive</t>
  </si>
  <si>
    <t>statusAdj2</t>
  </si>
  <si>
    <t>dirMult2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</si>
  <si>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</si>
  <si>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</si>
  <si>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</si>
  <si>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</si>
  <si>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</si>
  <si>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</si>
  <si>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</si>
  <si>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amtETInOut</t>
  </si>
  <si>
    <t>OR</t>
  </si>
  <si>
    <t>RED/GREEN</t>
  </si>
  <si>
    <t>fracETBuySell</t>
  </si>
  <si>
    <t>buySellPtET</t>
  </si>
  <si>
    <t>nSharesET</t>
  </si>
  <si>
    <t>PctTargET</t>
  </si>
  <si>
    <t>amtInOutFid</t>
  </si>
  <si>
    <t>fracBuySellFid</t>
  </si>
  <si>
    <t>dolAmtFid</t>
  </si>
  <si>
    <t>buySellPtFid</t>
  </si>
  <si>
    <t>nSharesFid</t>
  </si>
  <si>
    <t>pctTargFid</t>
  </si>
  <si>
    <t>dolAmtETAdj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</si>
  <si>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</si>
  <si>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</si>
  <si>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</si>
  <si>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</si>
  <si>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</si>
  <si>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</si>
  <si>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</si>
  <si>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</si>
  <si>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</si>
  <si>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</si>
  <si>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</si>
  <si>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</si>
  <si>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</si>
  <si>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TWTR</t>
  </si>
  <si>
    <t>XPEV</t>
  </si>
  <si>
    <t>VLD</t>
  </si>
  <si>
    <t>inFid</t>
  </si>
  <si>
    <t>inEt</t>
  </si>
  <si>
    <t>portionET</t>
  </si>
  <si>
    <t>portionFid</t>
  </si>
  <si>
    <t>statusAdj3</t>
  </si>
  <si>
    <t>dirMilt3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</si>
  <si>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</si>
  <si>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</si>
  <si>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</si>
  <si>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</si>
  <si>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</si>
  <si>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</si>
  <si>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</si>
  <si>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</si>
  <si>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</si>
  <si>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</si>
  <si>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</si>
  <si>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AMRK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</si>
  <si>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</si>
  <si>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</si>
  <si>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</si>
  <si>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</si>
  <si>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</si>
  <si>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</si>
  <si>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</si>
  <si>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</si>
  <si>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</si>
  <si>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</si>
  <si>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</si>
  <si>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</si>
  <si>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</si>
  <si>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</si>
  <si>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</si>
  <si>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</si>
  <si>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</si>
  <si>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</si>
  <si>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</si>
  <si>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</si>
  <si>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</si>
  <si>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</si>
  <si>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</si>
  <si>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</si>
  <si>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</si>
  <si>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</si>
  <si>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</si>
  <si>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</si>
  <si>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</si>
  <si>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</si>
  <si>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</si>
  <si>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</si>
  <si>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ZEN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</si>
  <si>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</si>
  <si>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</si>
  <si>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</si>
  <si>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</si>
  <si>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</si>
  <si>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</si>
  <si>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</si>
  <si>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</si>
  <si>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</si>
  <si>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</si>
  <si>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</si>
  <si>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</si>
  <si>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</si>
  <si>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</si>
  <si>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</si>
  <si>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</si>
  <si>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</si>
  <si>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FCPT</t>
  </si>
  <si>
    <t>wSharpe</t>
  </si>
  <si>
    <t>AMEH</t>
  </si>
  <si>
    <t>APT</t>
  </si>
  <si>
    <t>BYRN</t>
  </si>
  <si>
    <t>EP</t>
  </si>
  <si>
    <t>FCUV</t>
  </si>
  <si>
    <t>GBOX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</si>
  <si>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</si>
  <si>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</si>
  <si>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</si>
  <si>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</si>
  <si>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</si>
  <si>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</si>
  <si>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</si>
  <si>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</si>
  <si>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</si>
  <si>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</si>
  <si>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</si>
  <si>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PRPH</t>
  </si>
  <si>
    <t>WAVD</t>
  </si>
  <si>
    <t>WKHS</t>
  </si>
  <si>
    <t>CUBE</t>
  </si>
  <si>
    <t>EXR</t>
  </si>
  <si>
    <t>KREF</t>
  </si>
  <si>
    <t>RA</t>
  </si>
  <si>
    <t>CIZN</t>
  </si>
  <si>
    <t>LFMD</t>
  </si>
  <si>
    <t>PETV</t>
  </si>
  <si>
    <t>CTSH</t>
  </si>
  <si>
    <t>x</t>
  </si>
  <si>
    <t>st</t>
  </si>
  <si>
    <t>o</t>
  </si>
  <si>
    <t>AMGN</t>
  </si>
  <si>
    <t>LRCX</t>
  </si>
  <si>
    <t>ODFL</t>
  </si>
  <si>
    <t>VRTX</t>
  </si>
  <si>
    <t>SOBR</t>
  </si>
  <si>
    <t>cappedET</t>
  </si>
  <si>
    <t>cappeDFid</t>
  </si>
  <si>
    <t>cappedSlf</t>
  </si>
  <si>
    <t>DTST</t>
  </si>
  <si>
    <t>GGE</t>
  </si>
  <si>
    <t>TSLA</t>
  </si>
  <si>
    <t>DMTarget</t>
  </si>
  <si>
    <t>DMDiff</t>
  </si>
  <si>
    <t>DMAmtIO</t>
  </si>
  <si>
    <t>DMfBS</t>
  </si>
  <si>
    <t>DMdiAmt</t>
  </si>
  <si>
    <t>DMBSPt</t>
  </si>
  <si>
    <t>DMNShares</t>
  </si>
  <si>
    <t>DMTotal</t>
  </si>
  <si>
    <t>DMInvested</t>
  </si>
  <si>
    <t>Link</t>
  </si>
  <si>
    <t>DMIRA</t>
  </si>
  <si>
    <t>PTON</t>
  </si>
  <si>
    <t>https://drive.google.com/drive/folders/11wGnpuH3ZcG_6yy3OCOXjwJdiobPGCqX</t>
  </si>
  <si>
    <t>CEF</t>
  </si>
  <si>
    <t>CGAU</t>
  </si>
  <si>
    <t>CTGO</t>
  </si>
  <si>
    <t>DYAI</t>
  </si>
  <si>
    <t>HMY</t>
  </si>
  <si>
    <t>HNRG</t>
  </si>
  <si>
    <t>IEI</t>
  </si>
  <si>
    <t>MIY</t>
  </si>
  <si>
    <t>MMU</t>
  </si>
  <si>
    <t>NPV</t>
  </si>
  <si>
    <t>NXP</t>
  </si>
  <si>
    <t>PYR</t>
  </si>
  <si>
    <t>MUE</t>
  </si>
  <si>
    <t>statCopy</t>
  </si>
  <si>
    <t>BTTR</t>
  </si>
  <si>
    <t>NXN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</si>
</sst>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4" fillId="12" borderId="0" xfId="0" applyNumberFormat="1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5" fillId="8" borderId="0" xfId="0" applyFont="1" applyFill="1" applyBorder="1"/>
    <xf numFmtId="0" fontId="5" fillId="5" borderId="0" xfId="0" applyFont="1" applyFill="1" applyBorder="1"/>
    <xf numFmtId="165" fontId="5" fillId="0" borderId="0" xfId="0" applyNumberFormat="1" applyFont="1" applyFill="1" applyBorder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1" fontId="5" fillId="0" borderId="0" xfId="0" applyNumberFormat="1" applyFont="1" applyFill="1" applyBorder="1"/>
    <xf numFmtId="0" fontId="6" fillId="5" borderId="0" xfId="0" applyFont="1" applyFill="1"/>
    <xf numFmtId="0" fontId="6" fillId="3" borderId="0" xfId="0" applyFon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165" fontId="0" fillId="0" borderId="0" xfId="0" applyNumberFormat="1" applyFont="1" applyFill="1" applyBorder="1"/>
    <xf numFmtId="166" fontId="0" fillId="2" borderId="0" xfId="0" applyNumberFormat="1" applyFill="1" applyBorder="1"/>
    <xf numFmtId="1" fontId="0" fillId="0" borderId="0" xfId="0" applyNumberForma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  <xf numFmtId="1" fontId="6" fillId="0" borderId="0" xfId="0" applyNumberFormat="1" applyFont="1"/>
    <xf numFmtId="1" fontId="6" fillId="14" borderId="0" xfId="0" applyNumberFormat="1" applyFont="1" applyFill="1"/>
    <xf numFmtId="2" fontId="0" fillId="0" borderId="0" xfId="0" applyNumberFormat="1" applyFill="1" applyBorder="1"/>
    <xf numFmtId="0" fontId="0" fillId="2" borderId="0" xfId="0" applyFill="1" applyBorder="1"/>
    <xf numFmtId="1" fontId="0" fillId="15" borderId="0" xfId="0" applyNumberFormat="1" applyFill="1" applyBorder="1"/>
    <xf numFmtId="1" fontId="5" fillId="15" borderId="0" xfId="0" applyNumberFormat="1" applyFont="1" applyFill="1" applyBorder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166" fontId="0" fillId="0" borderId="0" xfId="0" applyNumberFormat="1" applyFill="1" applyBorder="1"/>
    <xf numFmtId="1" fontId="0" fillId="8" borderId="0" xfId="0" applyNumberFormat="1" applyFill="1" applyBorder="1"/>
    <xf numFmtId="2" fontId="0" fillId="13" borderId="0" xfId="0" applyNumberFormat="1" applyFill="1" applyBorder="1"/>
    <xf numFmtId="2" fontId="0" fillId="0" borderId="10" xfId="0" applyNumberFormat="1" applyFill="1" applyBorder="1"/>
    <xf numFmtId="1" fontId="0" fillId="0" borderId="10" xfId="0" applyNumberFormat="1" applyFill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  <xf numFmtId="1" fontId="0" fillId="2" borderId="0" xfId="0" applyNumberFormat="1" applyFill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P135"/>
  <sheetViews>
    <sheetView tabSelected="1" zoomScale="93" zoomScaleNormal="93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S2" sqref="S2"/>
    </sheetView>
  </sheetViews>
  <sheetFormatPr baseColWidth="10" defaultRowHeight="16" x14ac:dyDescent="0.2"/>
  <cols>
    <col min="1" max="1" width="12.6640625" bestFit="1" customWidth="1"/>
    <col min="2" max="2" width="8.6640625" customWidth="1"/>
    <col min="3" max="3" width="8.5" customWidth="1"/>
    <col min="4" max="4" width="8.33203125" customWidth="1"/>
    <col min="5" max="5" width="9" hidden="1" customWidth="1"/>
    <col min="6" max="6" width="9" customWidth="1"/>
    <col min="7" max="8" width="9.5" customWidth="1"/>
    <col min="9" max="9" width="9.5" style="20" customWidth="1"/>
    <col min="10" max="17" width="9.5" customWidth="1"/>
    <col min="18" max="18" width="10.5" customWidth="1"/>
    <col min="19" max="22" width="8.6640625" customWidth="1"/>
    <col min="23" max="25" width="9" customWidth="1"/>
    <col min="26" max="41" width="9" style="3" customWidth="1"/>
    <col min="42" max="42" width="8.6640625" style="3" customWidth="1"/>
    <col min="43" max="44" width="9.1640625" style="3" customWidth="1"/>
    <col min="45" max="45" width="8.6640625" customWidth="1"/>
    <col min="46" max="50" width="9.1640625" customWidth="1"/>
    <col min="51" max="54" width="9.83203125" customWidth="1"/>
    <col min="67" max="76" width="11.33203125" customWidth="1"/>
    <col min="77" max="77" width="11.1640625" customWidth="1"/>
    <col min="78" max="78" width="10.83203125" customWidth="1"/>
    <col min="79" max="79" width="9.1640625" customWidth="1"/>
    <col min="80" max="80" width="9.5" customWidth="1"/>
    <col min="81" max="83" width="11.33203125" customWidth="1"/>
    <col min="84" max="84" width="7.1640625" customWidth="1"/>
  </cols>
  <sheetData>
    <row r="1" spans="1:94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198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133</v>
      </c>
      <c r="AC1" s="41" t="s">
        <v>34</v>
      </c>
      <c r="AD1" s="41" t="s">
        <v>91</v>
      </c>
      <c r="AE1" s="41" t="s">
        <v>134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130</v>
      </c>
      <c r="AO1" s="41" t="s">
        <v>129</v>
      </c>
      <c r="AP1" s="41" t="s">
        <v>81</v>
      </c>
      <c r="AQ1" s="41" t="s">
        <v>89</v>
      </c>
      <c r="AR1" s="40" t="s">
        <v>131</v>
      </c>
      <c r="AS1" s="40" t="s">
        <v>132</v>
      </c>
      <c r="AT1" s="40" t="s">
        <v>80</v>
      </c>
      <c r="AU1" s="40" t="s">
        <v>235</v>
      </c>
      <c r="AV1" s="40" t="s">
        <v>236</v>
      </c>
      <c r="AW1" s="40" t="s">
        <v>237</v>
      </c>
      <c r="AX1" s="40" t="s">
        <v>136</v>
      </c>
      <c r="AY1" s="40" t="s">
        <v>135</v>
      </c>
      <c r="AZ1" s="40" t="s">
        <v>82</v>
      </c>
      <c r="BA1" s="40" t="s">
        <v>113</v>
      </c>
      <c r="BB1" s="56" t="s">
        <v>13</v>
      </c>
      <c r="BC1" s="57" t="s">
        <v>14</v>
      </c>
      <c r="BD1" s="58" t="s">
        <v>15</v>
      </c>
      <c r="BE1" s="59" t="s">
        <v>99</v>
      </c>
      <c r="BF1" s="59" t="s">
        <v>102</v>
      </c>
      <c r="BG1" s="59" t="s">
        <v>112</v>
      </c>
      <c r="BH1" s="59" t="s">
        <v>103</v>
      </c>
      <c r="BI1" s="59" t="s">
        <v>104</v>
      </c>
      <c r="BJ1" s="60" t="s">
        <v>105</v>
      </c>
      <c r="BK1" s="41" t="s">
        <v>4</v>
      </c>
      <c r="BL1" s="40" t="s">
        <v>5</v>
      </c>
      <c r="BM1" s="40" t="s">
        <v>6</v>
      </c>
      <c r="BN1" s="40" t="s">
        <v>3</v>
      </c>
      <c r="BO1" s="41" t="s">
        <v>16</v>
      </c>
      <c r="BP1" s="40" t="s">
        <v>10</v>
      </c>
      <c r="BQ1" s="40" t="s">
        <v>106</v>
      </c>
      <c r="BR1" s="40" t="s">
        <v>107</v>
      </c>
      <c r="BS1" s="40" t="s">
        <v>108</v>
      </c>
      <c r="BT1" s="40" t="s">
        <v>109</v>
      </c>
      <c r="BU1" s="40" t="s">
        <v>110</v>
      </c>
      <c r="BV1" s="40" t="s">
        <v>111</v>
      </c>
      <c r="BW1" s="40" t="s">
        <v>21</v>
      </c>
      <c r="BX1" s="68" t="s">
        <v>35</v>
      </c>
      <c r="BY1" s="40" t="s">
        <v>65</v>
      </c>
      <c r="BZ1" s="41" t="s">
        <v>66</v>
      </c>
      <c r="CA1" s="41" t="s">
        <v>67</v>
      </c>
      <c r="CB1" s="41" t="s">
        <v>84</v>
      </c>
      <c r="CC1" s="41" t="s">
        <v>85</v>
      </c>
      <c r="CD1" s="41" t="s">
        <v>86</v>
      </c>
      <c r="CE1" s="41" t="s">
        <v>87</v>
      </c>
      <c r="CF1" s="41" t="s">
        <v>88</v>
      </c>
      <c r="CG1" s="41" t="s">
        <v>228</v>
      </c>
      <c r="CH1" s="40" t="s">
        <v>251</v>
      </c>
      <c r="CI1" s="41" t="s">
        <v>241</v>
      </c>
      <c r="CJ1" s="41" t="s">
        <v>242</v>
      </c>
      <c r="CK1" s="41" t="s">
        <v>243</v>
      </c>
      <c r="CL1" s="41" t="s">
        <v>244</v>
      </c>
      <c r="CM1" s="41" t="s">
        <v>245</v>
      </c>
      <c r="CN1" s="41" t="s">
        <v>246</v>
      </c>
      <c r="CO1" s="41" t="s">
        <v>247</v>
      </c>
      <c r="CP1" s="41" t="s">
        <v>267</v>
      </c>
    </row>
    <row r="2" spans="1:94" x14ac:dyDescent="0.2">
      <c r="A2" s="33" t="s">
        <v>182</v>
      </c>
      <c r="B2">
        <v>0</v>
      </c>
      <c r="C2">
        <v>0</v>
      </c>
      <c r="D2">
        <v>7.0771691323470595E-2</v>
      </c>
      <c r="E2">
        <v>0.92922830867652895</v>
      </c>
      <c r="F2">
        <v>0.35029821073558598</v>
      </c>
      <c r="G2">
        <v>0.35029821073558598</v>
      </c>
      <c r="H2">
        <v>9.7448766206608098E-2</v>
      </c>
      <c r="I2">
        <v>0.10832287745713</v>
      </c>
      <c r="J2">
        <v>0.10274205935325099</v>
      </c>
      <c r="K2">
        <v>0.18971125311570999</v>
      </c>
      <c r="L2">
        <v>0.82570259862361794</v>
      </c>
      <c r="M2">
        <v>-1.9269419613238301</v>
      </c>
      <c r="N2" s="21">
        <v>0</v>
      </c>
      <c r="O2">
        <v>1.0103545576727699</v>
      </c>
      <c r="P2">
        <v>0.99829465355103097</v>
      </c>
      <c r="Q2">
        <v>1.0078424704122</v>
      </c>
      <c r="R2">
        <v>0.98331381917599003</v>
      </c>
      <c r="S2">
        <v>140.08999633789</v>
      </c>
      <c r="T2" s="27">
        <f>IF(C2,P2,R2)</f>
        <v>0.98331381917599003</v>
      </c>
      <c r="U2" s="27">
        <f>IF(D2 = 0,O2,Q2)</f>
        <v>1.0078424704122</v>
      </c>
      <c r="V2" s="39">
        <f>S2*T2^(1-N2)</f>
        <v>137.75242932736109</v>
      </c>
      <c r="W2" s="38">
        <f>S2*U2^(N2+1)</f>
        <v>141.1886479892151</v>
      </c>
      <c r="X2" s="44">
        <f>0.5 * (D2-MAX($D$3:$D$123))/(MIN($D$3:$D$123)-MAX($D$3:$D$123)) + 0.75</f>
        <v>1.2111491659608649</v>
      </c>
      <c r="Y2" s="44">
        <f>AVERAGE(D2, F2, G2, H2, I2, J2, K2)</f>
        <v>0.18137043841819164</v>
      </c>
      <c r="Z2" s="22">
        <f>AI2^N2</f>
        <v>1</v>
      </c>
      <c r="AA2" s="22">
        <f>(Z2+AB2)/2</f>
        <v>1</v>
      </c>
      <c r="AB2" s="22">
        <f>AM2^N2</f>
        <v>1</v>
      </c>
      <c r="AC2" s="22">
        <f>IF(C2&gt;0, 1, 0.8)</f>
        <v>0.8</v>
      </c>
      <c r="AD2" s="22">
        <f>IF(C2&gt;0, 1, 0.7)</f>
        <v>0.7</v>
      </c>
      <c r="AE2" s="22">
        <f>IF(C2 &gt; 0, 1, 0.9)</f>
        <v>0.9</v>
      </c>
      <c r="AF2" s="22">
        <f>PERCENTILE($L$2:$L$123, 0.05)</f>
        <v>-3.8880181619581476E-2</v>
      </c>
      <c r="AG2" s="22">
        <f>PERCENTILE($L$2:$L$123, 0.95)</f>
        <v>1.0165924092297549</v>
      </c>
      <c r="AH2" s="22">
        <f>MIN(MAX(L2,AF2), AG2)</f>
        <v>0.82570259862361794</v>
      </c>
      <c r="AI2" s="22">
        <f>AH2-$AH$124+1</f>
        <v>1.8645827802431993</v>
      </c>
      <c r="AJ2" s="22">
        <f>PERCENTILE($M$2:$M$123, 0.02)</f>
        <v>-2.6200916108315844</v>
      </c>
      <c r="AK2" s="22">
        <f>PERCENTILE($M$2:$M$123, 0.98)</f>
        <v>1.3396145957600161</v>
      </c>
      <c r="AL2" s="22">
        <f>MIN(MAX(M2,AJ2), AK2)</f>
        <v>-1.9269419613238301</v>
      </c>
      <c r="AM2" s="22">
        <f>AL2-$AL$124 + 1</f>
        <v>1.6931496495077543</v>
      </c>
      <c r="AN2" s="46">
        <v>1</v>
      </c>
      <c r="AO2" s="46">
        <v>1</v>
      </c>
      <c r="AP2" s="51">
        <v>1</v>
      </c>
      <c r="AQ2" s="21">
        <v>1</v>
      </c>
      <c r="AR2" s="17">
        <f>(AI2^4)*AB2*AE2*AN2</f>
        <v>10.878504253931325</v>
      </c>
      <c r="AS2" s="17">
        <f>(AI2^4) *Z2*AC2*AO2</f>
        <v>9.6697815590500671</v>
      </c>
      <c r="AT2" s="17">
        <f>(AM2^4)*AA2*AP2*AQ2</f>
        <v>8.2182884477573612</v>
      </c>
      <c r="AU2" s="17">
        <f>MIN(AR2, 0.05*AR$124)</f>
        <v>10.878504253931325</v>
      </c>
      <c r="AV2" s="17">
        <f>MIN(AS2, 0.05*AS$124)</f>
        <v>9.6697815590500671</v>
      </c>
      <c r="AW2" s="17">
        <f>MIN(AT2, 0.05*AT$124)</f>
        <v>8.2182884477573612</v>
      </c>
      <c r="AX2" s="14">
        <f>AU2/$AU$124</f>
        <v>1.8449086711135234E-2</v>
      </c>
      <c r="AY2" s="14">
        <f>AV2/$AV$124</f>
        <v>2.4604872442530599E-2</v>
      </c>
      <c r="AZ2" s="67">
        <f>AW2/$AW$124</f>
        <v>6.883603818850448E-4</v>
      </c>
      <c r="BA2" s="21">
        <f>N2</f>
        <v>0</v>
      </c>
      <c r="BB2" s="66">
        <v>1401</v>
      </c>
      <c r="BC2" s="15">
        <f>$D$130*AX2</f>
        <v>2279.5138067677362</v>
      </c>
      <c r="BD2" s="19">
        <f>BC2-BB2</f>
        <v>878.51380676773624</v>
      </c>
      <c r="BE2" s="53">
        <f>BD2*IF($BD$124 &gt; 0, (BD2&gt;0), (BD2&lt;0))</f>
        <v>878.51380676773624</v>
      </c>
      <c r="BF2" s="61">
        <f>BE2/$BE$124</f>
        <v>3.5853329216544105E-2</v>
      </c>
      <c r="BG2" s="62">
        <f>BF2*$BD$124</f>
        <v>47.792487845651763</v>
      </c>
      <c r="BH2" s="63">
        <f>(IF(BG2 &gt; 0, V2, W2))</f>
        <v>137.75242932736109</v>
      </c>
      <c r="BI2" s="46">
        <f>BG2/BH2</f>
        <v>0.34694479131163297</v>
      </c>
      <c r="BJ2" s="64">
        <f>BB2/BC2</f>
        <v>0.61460474415224742</v>
      </c>
      <c r="BK2" s="66">
        <v>0</v>
      </c>
      <c r="BL2" s="66">
        <v>5604</v>
      </c>
      <c r="BM2" s="66">
        <v>0</v>
      </c>
      <c r="BN2" s="10">
        <f>SUM(BK2:BM2)</f>
        <v>5604</v>
      </c>
      <c r="BO2" s="15">
        <f>AY2*$D$129</f>
        <v>4555.3214791376722</v>
      </c>
      <c r="BP2" s="9">
        <f>BO2-BN2</f>
        <v>-1048.6785208623278</v>
      </c>
      <c r="BQ2" s="53">
        <f>BP2*IF($BP$124 &gt; 0, (BP2&gt;0), (BP2&lt;0))</f>
        <v>0</v>
      </c>
      <c r="BR2" s="7">
        <f>BQ2/$BQ$124</f>
        <v>0</v>
      </c>
      <c r="BS2" s="62">
        <f>BR2*$BP$124</f>
        <v>0</v>
      </c>
      <c r="BT2" s="48">
        <f>IF(BS2&gt;0,V2,W2)</f>
        <v>141.1886479892151</v>
      </c>
      <c r="BU2" s="46">
        <f>BS2/BT2</f>
        <v>0</v>
      </c>
      <c r="BV2" s="64">
        <f>BN2/BO2</f>
        <v>1.2302095528636201</v>
      </c>
      <c r="BW2" s="16">
        <f>BB2+BN2+BY2</f>
        <v>7005</v>
      </c>
      <c r="BX2" s="69">
        <f>BC2+BO2+BZ2</f>
        <v>6838.0533706907208</v>
      </c>
      <c r="BY2" s="66">
        <v>0</v>
      </c>
      <c r="BZ2" s="15">
        <f>AZ2*$D$132</f>
        <v>3.2180847853125845</v>
      </c>
      <c r="CA2" s="37">
        <f>BZ2-BY2</f>
        <v>3.2180847853125845</v>
      </c>
      <c r="CB2" s="54">
        <f>CA2*(CA2&lt;&gt;0)</f>
        <v>3.2180847853125845</v>
      </c>
      <c r="CC2" s="26">
        <f>CB2/$CB$124</f>
        <v>1.7489591224524752E-2</v>
      </c>
      <c r="CD2" s="47">
        <f>CC2 * $CA$124</f>
        <v>3.218084785312584</v>
      </c>
      <c r="CE2" s="48">
        <f>IF(CD2&gt;0, V2, W2)</f>
        <v>137.75242932736109</v>
      </c>
      <c r="CF2" s="65">
        <f>CD2/CE2</f>
        <v>2.3361365030194727E-2</v>
      </c>
      <c r="CG2" t="s">
        <v>229</v>
      </c>
      <c r="CH2" s="66">
        <v>0</v>
      </c>
      <c r="CI2" s="15">
        <f>AZ2*$CH$127</f>
        <v>5.76088803599594</v>
      </c>
      <c r="CJ2" s="37">
        <f>CI2-CH2</f>
        <v>5.76088803599594</v>
      </c>
      <c r="CK2" s="54">
        <f>CJ2*(CJ2&lt;&gt;0)</f>
        <v>5.76088803599594</v>
      </c>
      <c r="CL2" s="26">
        <f>CK2/$CK$124</f>
        <v>8.4793759729113061E-4</v>
      </c>
      <c r="CM2" s="47">
        <f>CL2 * $CJ$124</f>
        <v>5.76088803599594</v>
      </c>
      <c r="CN2" s="48">
        <f>IF(CD2&gt;0,V2,W2)</f>
        <v>137.75242932736109</v>
      </c>
      <c r="CO2" s="65">
        <f>CM2/CN2</f>
        <v>4.1820591216620261E-2</v>
      </c>
      <c r="CP2" s="70">
        <f>N2</f>
        <v>0</v>
      </c>
    </row>
    <row r="3" spans="1:94" x14ac:dyDescent="0.2">
      <c r="A3" s="25" t="s">
        <v>183</v>
      </c>
      <c r="B3">
        <v>1</v>
      </c>
      <c r="C3">
        <v>0</v>
      </c>
      <c r="D3">
        <v>0.34506197520991599</v>
      </c>
      <c r="E3">
        <v>0.65493802479008401</v>
      </c>
      <c r="F3">
        <v>0.38409542743538699</v>
      </c>
      <c r="G3">
        <v>0.38409542743538699</v>
      </c>
      <c r="H3">
        <v>0.237139272271016</v>
      </c>
      <c r="I3">
        <v>0.23839397741530699</v>
      </c>
      <c r="J3">
        <v>0.23776579719980501</v>
      </c>
      <c r="K3">
        <v>0.30219986020012402</v>
      </c>
      <c r="L3">
        <v>0.79676505889426996</v>
      </c>
      <c r="M3">
        <v>-1.6377918645224601</v>
      </c>
      <c r="N3" s="21">
        <v>0</v>
      </c>
      <c r="O3">
        <v>1.0007371258011699</v>
      </c>
      <c r="P3">
        <v>0.98994166978077303</v>
      </c>
      <c r="Q3">
        <v>1.0100926226873299</v>
      </c>
      <c r="R3">
        <v>0.99257647522460402</v>
      </c>
      <c r="S3">
        <v>257.08999633789</v>
      </c>
      <c r="T3" s="27">
        <f>IF(C3,P3,R3)</f>
        <v>0.99257647522460402</v>
      </c>
      <c r="U3" s="27">
        <f>IF(D3 = 0,O3,Q3)</f>
        <v>1.0100926226873299</v>
      </c>
      <c r="V3" s="39">
        <f>S3*T3^(1-N3)</f>
        <v>255.18148238056921</v>
      </c>
      <c r="W3" s="38">
        <f>S3*U3^(N3+1)</f>
        <v>259.68470866761533</v>
      </c>
      <c r="X3" s="44">
        <f>0.5 * (D3-MAX($D$3:$D$123))/(MIN($D$3:$D$123)-MAX($D$3:$D$123)) + 0.75</f>
        <v>1.0563605774524447</v>
      </c>
      <c r="Y3" s="44">
        <f>AVERAGE(D3, F3, G3, H3, I3, J3, K3)</f>
        <v>0.30410739102384887</v>
      </c>
      <c r="Z3" s="22">
        <f>AI3^N3</f>
        <v>1</v>
      </c>
      <c r="AA3" s="22">
        <f>(Z3+AB3)/2</f>
        <v>1</v>
      </c>
      <c r="AB3" s="22">
        <f>AM3^N3</f>
        <v>1</v>
      </c>
      <c r="AC3" s="22">
        <f>IF(C3&gt;0, 1, 0.8)</f>
        <v>0.8</v>
      </c>
      <c r="AD3" s="22">
        <f>IF(C3&gt;0, 1, 0.7)</f>
        <v>0.7</v>
      </c>
      <c r="AE3" s="22">
        <f>IF(C3 &gt; 0, 1, 0.9)</f>
        <v>0.9</v>
      </c>
      <c r="AF3" s="22">
        <f>PERCENTILE($L$2:$L$123, 0.05)</f>
        <v>-3.8880181619581476E-2</v>
      </c>
      <c r="AG3" s="22">
        <f>PERCENTILE($L$2:$L$123, 0.95)</f>
        <v>1.0165924092297549</v>
      </c>
      <c r="AH3" s="22">
        <f>MIN(MAX(L3,AF3), AG3)</f>
        <v>0.79676505889426996</v>
      </c>
      <c r="AI3" s="22">
        <f>AH3-$AH$124+1</f>
        <v>1.8356452405138515</v>
      </c>
      <c r="AJ3" s="22">
        <f>PERCENTILE($M$2:$M$123, 0.02)</f>
        <v>-2.6200916108315844</v>
      </c>
      <c r="AK3" s="22">
        <f>PERCENTILE($M$2:$M$123, 0.98)</f>
        <v>1.3396145957600161</v>
      </c>
      <c r="AL3" s="22">
        <f>MIN(MAX(M3,AJ3), AK3)</f>
        <v>-1.6377918645224601</v>
      </c>
      <c r="AM3" s="22">
        <f>AL3-$AL$124 + 1</f>
        <v>1.9822997463091243</v>
      </c>
      <c r="AN3" s="46">
        <v>1</v>
      </c>
      <c r="AO3" s="46">
        <v>1</v>
      </c>
      <c r="AP3" s="51">
        <v>1</v>
      </c>
      <c r="AQ3" s="21">
        <v>1</v>
      </c>
      <c r="AR3" s="17">
        <f>(AI3^4)*AB3*AE3*AN3</f>
        <v>10.218744010517657</v>
      </c>
      <c r="AS3" s="17">
        <f>(AI3^4) *Z3*AC3*AO3</f>
        <v>9.0833280093490298</v>
      </c>
      <c r="AT3" s="17">
        <f>(AM3^4)*AA3*AP3*AQ3</f>
        <v>15.441066791814022</v>
      </c>
      <c r="AU3" s="17">
        <f>MIN(AR3, 0.05*AR$124)</f>
        <v>10.218744010517657</v>
      </c>
      <c r="AV3" s="17">
        <f>MIN(AS3, 0.05*AS$124)</f>
        <v>9.0833280093490298</v>
      </c>
      <c r="AW3" s="17">
        <f>MIN(AT3, 0.05*AT$124)</f>
        <v>15.441066791814022</v>
      </c>
      <c r="AX3" s="14">
        <f>AU3/$AU$124</f>
        <v>1.7330185283588363E-2</v>
      </c>
      <c r="AY3" s="14">
        <f>AV3/$AV$124</f>
        <v>2.3112634515981115E-2</v>
      </c>
      <c r="AZ3" s="67">
        <f>AW3/$AW$124</f>
        <v>1.2933372564242465E-3</v>
      </c>
      <c r="BA3" s="21">
        <f>N3</f>
        <v>0</v>
      </c>
      <c r="BB3" s="66">
        <v>1543</v>
      </c>
      <c r="BC3" s="15">
        <f>$D$130*AX3</f>
        <v>2141.2657030843275</v>
      </c>
      <c r="BD3" s="19">
        <f>BC3-BB3</f>
        <v>598.26570308432747</v>
      </c>
      <c r="BE3" s="53">
        <f>BD3*IF($BD$124 &gt; 0, (BD3&gt;0), (BD3&lt;0))</f>
        <v>598.26570308432747</v>
      </c>
      <c r="BF3" s="61">
        <f>BE3/$BE$124</f>
        <v>2.4416027439077663E-2</v>
      </c>
      <c r="BG3" s="62">
        <f>BF3*$BD$124</f>
        <v>32.546564576289484</v>
      </c>
      <c r="BH3" s="63">
        <f>(IF(BG3 &gt; 0, V3, W3))</f>
        <v>255.18148238056921</v>
      </c>
      <c r="BI3" s="46">
        <f>BG3/BH3</f>
        <v>0.12754281491221459</v>
      </c>
      <c r="BJ3" s="64">
        <f>BB3/BC3</f>
        <v>0.72060183739805295</v>
      </c>
      <c r="BK3" s="66">
        <v>1028</v>
      </c>
      <c r="BL3" s="66">
        <v>3342</v>
      </c>
      <c r="BM3" s="66">
        <v>0</v>
      </c>
      <c r="BN3" s="10">
        <f>SUM(BK3:BM3)</f>
        <v>4370</v>
      </c>
      <c r="BO3" s="15">
        <f>AY3*$D$129</f>
        <v>4279.0500416542282</v>
      </c>
      <c r="BP3" s="9">
        <f>BO3-BN3</f>
        <v>-90.949958345771847</v>
      </c>
      <c r="BQ3" s="53">
        <f>BP3*IF($BP$124 &gt; 0, (BP3&gt;0), (BP3&lt;0))</f>
        <v>0</v>
      </c>
      <c r="BR3" s="7">
        <f>BQ3/$BQ$124</f>
        <v>0</v>
      </c>
      <c r="BS3" s="62">
        <f>BR3*$BP$124</f>
        <v>0</v>
      </c>
      <c r="BT3" s="48">
        <f>IF(BS3&gt;0,V3,W3)</f>
        <v>259.68470866761533</v>
      </c>
      <c r="BU3" s="46">
        <f>BS3/BT3</f>
        <v>0</v>
      </c>
      <c r="BV3" s="64">
        <f>BN3/BO3</f>
        <v>1.0212547078114123</v>
      </c>
      <c r="BW3" s="16">
        <f>BB3+BN3+BY3</f>
        <v>5913</v>
      </c>
      <c r="BX3" s="69">
        <f>BC3+BO3+BZ3</f>
        <v>6426.3620964123393</v>
      </c>
      <c r="BY3" s="66">
        <v>0</v>
      </c>
      <c r="BZ3" s="15">
        <f>AZ3*$D$132</f>
        <v>6.0463516737833523</v>
      </c>
      <c r="CA3" s="37">
        <f>BZ3-BY3</f>
        <v>6.0463516737833523</v>
      </c>
      <c r="CB3" s="54">
        <f>CA3*(CA3&lt;&gt;0)</f>
        <v>6.0463516737833523</v>
      </c>
      <c r="CC3" s="26">
        <f>CB3/$CB$124</f>
        <v>3.2860606922735305E-2</v>
      </c>
      <c r="CD3" s="47">
        <f>CC3 * $CA$124</f>
        <v>6.0463516737833523</v>
      </c>
      <c r="CE3" s="48">
        <f>IF(CD3&gt;0, V3, W3)</f>
        <v>255.18148238056921</v>
      </c>
      <c r="CF3" s="65">
        <f>CD3/CE3</f>
        <v>2.3694319890994377E-2</v>
      </c>
      <c r="CG3" t="s">
        <v>229</v>
      </c>
      <c r="CH3" s="66">
        <v>0</v>
      </c>
      <c r="CI3" s="15">
        <f>AZ3*$CH$127</f>
        <v>10.82393949901452</v>
      </c>
      <c r="CJ3" s="37">
        <f>CI3-CH3</f>
        <v>10.82393949901452</v>
      </c>
      <c r="CK3" s="54">
        <f>CJ3*(CJ3&lt;&gt;0)</f>
        <v>10.82393949901452</v>
      </c>
      <c r="CL3" s="26">
        <f>CK3/$CK$124</f>
        <v>1.593161539448708E-3</v>
      </c>
      <c r="CM3" s="47">
        <f>CL3 * $CJ$124</f>
        <v>10.82393949901452</v>
      </c>
      <c r="CN3" s="48">
        <f>IF(CD3&gt;0,V3,W3)</f>
        <v>255.18148238056921</v>
      </c>
      <c r="CO3" s="65">
        <f>CM3/CN3</f>
        <v>4.2416633832669942E-2</v>
      </c>
      <c r="CP3" s="70">
        <f>N3</f>
        <v>0</v>
      </c>
    </row>
    <row r="4" spans="1:94" x14ac:dyDescent="0.2">
      <c r="A4" s="25" t="s">
        <v>184</v>
      </c>
      <c r="B4">
        <v>1</v>
      </c>
      <c r="C4">
        <v>0</v>
      </c>
      <c r="D4">
        <v>0.35426008968609801</v>
      </c>
      <c r="E4">
        <v>0.64573991031390099</v>
      </c>
      <c r="F4">
        <v>0.34565217391304298</v>
      </c>
      <c r="G4">
        <v>0.34565217391304298</v>
      </c>
      <c r="H4">
        <v>0.20833333333333301</v>
      </c>
      <c r="I4">
        <v>0.52976190476190399</v>
      </c>
      <c r="J4">
        <v>0.33221538719942401</v>
      </c>
      <c r="K4">
        <v>0.33886718754232298</v>
      </c>
      <c r="L4">
        <v>1.22629857014803E-2</v>
      </c>
      <c r="M4">
        <v>-2.19396993925564</v>
      </c>
      <c r="N4" s="21">
        <v>0</v>
      </c>
      <c r="O4">
        <v>1.01777046983646</v>
      </c>
      <c r="P4">
        <v>0.98482639937601801</v>
      </c>
      <c r="Q4">
        <v>1.01267882732647</v>
      </c>
      <c r="R4">
        <v>0.99161999962621705</v>
      </c>
      <c r="S4">
        <v>108.540000915527</v>
      </c>
      <c r="T4" s="27">
        <f>IF(C4,P4,R4)</f>
        <v>0.99161999962621705</v>
      </c>
      <c r="U4" s="27">
        <f>IF(D4 = 0,O4,Q4)</f>
        <v>1.01267882732647</v>
      </c>
      <c r="V4" s="39">
        <f>S4*T4^(1-N4)</f>
        <v>107.63043566728449</v>
      </c>
      <c r="W4" s="38">
        <f>S4*U4^(N4+1)</f>
        <v>109.91616084514986</v>
      </c>
      <c r="X4" s="44">
        <f>0.5 * (D4-MAX($D$3:$D$123))/(MIN($D$3:$D$123)-MAX($D$3:$D$123)) + 0.75</f>
        <v>1.0511698607543041</v>
      </c>
      <c r="Y4" s="44">
        <f>AVERAGE(D4, F4, G4, H4, I4, J4, K4)</f>
        <v>0.35067746433559543</v>
      </c>
      <c r="Z4" s="22">
        <f>AI4^N4</f>
        <v>1</v>
      </c>
      <c r="AA4" s="22">
        <f>(Z4+AB4)/2</f>
        <v>1</v>
      </c>
      <c r="AB4" s="22">
        <f>AM4^N4</f>
        <v>1</v>
      </c>
      <c r="AC4" s="22">
        <f>IF(C4&gt;0, 1, 0.8)</f>
        <v>0.8</v>
      </c>
      <c r="AD4" s="22">
        <f>IF(C4&gt;0, 1, 0.7)</f>
        <v>0.7</v>
      </c>
      <c r="AE4" s="22">
        <f>IF(C4 &gt; 0, 1, 0.9)</f>
        <v>0.9</v>
      </c>
      <c r="AF4" s="22">
        <f>PERCENTILE($L$2:$L$123, 0.05)</f>
        <v>-3.8880181619581476E-2</v>
      </c>
      <c r="AG4" s="22">
        <f>PERCENTILE($L$2:$L$123, 0.95)</f>
        <v>1.0165924092297549</v>
      </c>
      <c r="AH4" s="22">
        <f>MIN(MAX(L4,AF4), AG4)</f>
        <v>1.22629857014803E-2</v>
      </c>
      <c r="AI4" s="22">
        <f>AH4-$AH$124+1</f>
        <v>1.0511431673210618</v>
      </c>
      <c r="AJ4" s="22">
        <f>PERCENTILE($M$2:$M$123, 0.02)</f>
        <v>-2.6200916108315844</v>
      </c>
      <c r="AK4" s="22">
        <f>PERCENTILE($M$2:$M$123, 0.98)</f>
        <v>1.3396145957600161</v>
      </c>
      <c r="AL4" s="22">
        <f>MIN(MAX(M4,AJ4), AK4)</f>
        <v>-2.19396993925564</v>
      </c>
      <c r="AM4" s="22">
        <f>AL4-$AL$124 + 1</f>
        <v>1.4261216715759444</v>
      </c>
      <c r="AN4" s="46">
        <v>1</v>
      </c>
      <c r="AO4" s="46">
        <v>1</v>
      </c>
      <c r="AP4" s="51">
        <v>1</v>
      </c>
      <c r="AQ4" s="21">
        <v>2</v>
      </c>
      <c r="AR4" s="17">
        <f>(AI4^4)*AB4*AE4*AN4</f>
        <v>1.0987275035222184</v>
      </c>
      <c r="AS4" s="17">
        <f>(AI4^4) *Z4*AC4*AO4</f>
        <v>0.97664666979752734</v>
      </c>
      <c r="AT4" s="17">
        <f>(AM4^4)*AA4*AP4*AQ4</f>
        <v>8.2728721707616959</v>
      </c>
      <c r="AU4" s="17">
        <f>MIN(AR4, 0.05*AR$124)</f>
        <v>1.0987275035222184</v>
      </c>
      <c r="AV4" s="17">
        <f>MIN(AS4, 0.05*AS$124)</f>
        <v>0.97664666979752734</v>
      </c>
      <c r="AW4" s="17">
        <f>MIN(AT4, 0.05*AT$124)</f>
        <v>8.2728721707616959</v>
      </c>
      <c r="AX4" s="14">
        <f>AU4/$AU$124</f>
        <v>1.8633553392292045E-3</v>
      </c>
      <c r="AY4" s="14">
        <f>AV4/$AV$124</f>
        <v>2.4850888911032579E-3</v>
      </c>
      <c r="AZ4" s="67">
        <f>AW4/$AW$124</f>
        <v>6.9293229155344116E-4</v>
      </c>
      <c r="BA4" s="21">
        <f>N4</f>
        <v>0</v>
      </c>
      <c r="BB4" s="66">
        <v>217</v>
      </c>
      <c r="BC4" s="15">
        <f>$D$130*AX4</f>
        <v>230.23059564914283</v>
      </c>
      <c r="BD4" s="19">
        <f>BC4-BB4</f>
        <v>13.230595649142828</v>
      </c>
      <c r="BE4" s="53">
        <f>BD4*IF($BD$124 &gt; 0, (BD4&gt;0), (BD4&lt;0))</f>
        <v>13.230595649142828</v>
      </c>
      <c r="BF4" s="61">
        <f>BE4/$BE$124</f>
        <v>5.399583909614145E-4</v>
      </c>
      <c r="BG4" s="62">
        <f>BF4*$BD$124</f>
        <v>0.71976453515154248</v>
      </c>
      <c r="BH4" s="63">
        <f>(IF(BG4 &gt; 0, V4, W4))</f>
        <v>107.63043566728449</v>
      </c>
      <c r="BI4" s="46">
        <f>BG4/BH4</f>
        <v>6.6873698939260472E-3</v>
      </c>
      <c r="BJ4" s="64">
        <f>BB4/BC4</f>
        <v>0.94253328663013392</v>
      </c>
      <c r="BK4" s="66">
        <v>0</v>
      </c>
      <c r="BL4" s="66">
        <v>543</v>
      </c>
      <c r="BM4" s="66">
        <v>0</v>
      </c>
      <c r="BN4" s="10">
        <f>SUM(BK4:BM4)</f>
        <v>543</v>
      </c>
      <c r="BO4" s="15">
        <f>AY4*$D$129</f>
        <v>460.08687220996609</v>
      </c>
      <c r="BP4" s="9">
        <f>BO4-BN4</f>
        <v>-82.913127790033911</v>
      </c>
      <c r="BQ4" s="53">
        <f>BP4*IF($BP$124 &gt; 0, (BP4&gt;0), (BP4&lt;0))</f>
        <v>0</v>
      </c>
      <c r="BR4" s="7">
        <f>BQ4/$BQ$124</f>
        <v>0</v>
      </c>
      <c r="BS4" s="62">
        <f>BR4*$BP$124</f>
        <v>0</v>
      </c>
      <c r="BT4" s="48">
        <f>IF(BS4&gt;0,V4,W4)</f>
        <v>109.91616084514986</v>
      </c>
      <c r="BU4" s="46">
        <f>BS4/BT4</f>
        <v>0</v>
      </c>
      <c r="BV4" s="64">
        <f>BN4/BO4</f>
        <v>1.1802118964876605</v>
      </c>
      <c r="BW4" s="16">
        <f>BB4+BN4+BY4</f>
        <v>760</v>
      </c>
      <c r="BX4" s="69">
        <f>BC4+BO4+BZ4</f>
        <v>693.55692632212117</v>
      </c>
      <c r="BY4" s="66">
        <v>0</v>
      </c>
      <c r="BZ4" s="15">
        <f>AZ4*$D$132</f>
        <v>3.2394584630123373</v>
      </c>
      <c r="CA4" s="37">
        <f>BZ4-BY4</f>
        <v>3.2394584630123373</v>
      </c>
      <c r="CB4" s="54">
        <f>CA4*(CA4&lt;&gt;0)</f>
        <v>3.2394584630123373</v>
      </c>
      <c r="CC4" s="26">
        <f>CB4/$CB$124</f>
        <v>1.7605752516371236E-2</v>
      </c>
      <c r="CD4" s="47">
        <f>CC4 * $CA$124</f>
        <v>3.2394584630123373</v>
      </c>
      <c r="CE4" s="48">
        <f>IF(CD4&gt;0, V4, W4)</f>
        <v>107.63043566728449</v>
      </c>
      <c r="CF4" s="65">
        <f>CD4/CE4</f>
        <v>3.0097977797157689E-2</v>
      </c>
      <c r="CG4" t="s">
        <v>229</v>
      </c>
      <c r="CH4" s="66">
        <v>0</v>
      </c>
      <c r="CI4" s="15">
        <f>AZ4*$CH$127</f>
        <v>5.7991503480107491</v>
      </c>
      <c r="CJ4" s="37">
        <f>CI4-CH4</f>
        <v>5.7991503480107491</v>
      </c>
      <c r="CK4" s="54">
        <f>CJ4*(CJ4&lt;&gt;0)</f>
        <v>5.7991503480107491</v>
      </c>
      <c r="CL4" s="26">
        <f>CK4/$CK$124</f>
        <v>8.5356937709902127E-4</v>
      </c>
      <c r="CM4" s="47">
        <f>CL4 * $CJ$124</f>
        <v>5.7991503480107491</v>
      </c>
      <c r="CN4" s="48">
        <f>IF(CD4&gt;0,V4,W4)</f>
        <v>107.63043566728449</v>
      </c>
      <c r="CO4" s="65">
        <f>CM4/CN4</f>
        <v>5.3880208809500042E-2</v>
      </c>
      <c r="CP4" s="70">
        <f>N4</f>
        <v>0</v>
      </c>
    </row>
    <row r="5" spans="1:94" x14ac:dyDescent="0.2">
      <c r="A5" s="25" t="s">
        <v>185</v>
      </c>
      <c r="B5">
        <v>0</v>
      </c>
      <c r="C5">
        <v>0</v>
      </c>
      <c r="D5">
        <v>3.2786885245901599E-2</v>
      </c>
      <c r="E5">
        <v>0.96721311475409799</v>
      </c>
      <c r="F5">
        <v>7.9125248508946297E-2</v>
      </c>
      <c r="G5">
        <v>7.9125248508946297E-2</v>
      </c>
      <c r="H5">
        <v>2.8021748222500999E-2</v>
      </c>
      <c r="I5">
        <v>6.8172312839815896E-2</v>
      </c>
      <c r="J5">
        <v>4.37070633438452E-2</v>
      </c>
      <c r="K5">
        <v>5.8807586659188803E-2</v>
      </c>
      <c r="L5">
        <v>0.87051306096824299</v>
      </c>
      <c r="M5">
        <v>-2.38639862141717</v>
      </c>
      <c r="N5" s="21">
        <v>0</v>
      </c>
      <c r="O5">
        <v>1.00573823490791</v>
      </c>
      <c r="P5">
        <v>0.99015902618789498</v>
      </c>
      <c r="Q5">
        <v>1.01190274786554</v>
      </c>
      <c r="R5">
        <v>0.97044131824277902</v>
      </c>
      <c r="S5">
        <v>288.76998901367102</v>
      </c>
      <c r="T5" s="27">
        <f>IF(C5,P5,R5)</f>
        <v>0.97044131824277902</v>
      </c>
      <c r="U5" s="27">
        <f>IF(D5 = 0,O5,Q5)</f>
        <v>1.01190274786554</v>
      </c>
      <c r="V5" s="39">
        <f>S5*T5^(1-N5)</f>
        <v>280.23432880737971</v>
      </c>
      <c r="W5" s="38">
        <f>S5*U5^(N5+1)</f>
        <v>292.20714538403553</v>
      </c>
      <c r="X5" s="44">
        <f>0.5 * (D5-MAX($D$3:$D$123))/(MIN($D$3:$D$123)-MAX($D$3:$D$123)) + 0.75</f>
        <v>1.2325849034365208</v>
      </c>
      <c r="Y5" s="44">
        <f>AVERAGE(D5, F5, G5, H5, I5, J5, K5)</f>
        <v>5.5678013332735012E-2</v>
      </c>
      <c r="Z5" s="22">
        <f>AI5^N5</f>
        <v>1</v>
      </c>
      <c r="AA5" s="22">
        <f>(Z5+AB5)/2</f>
        <v>1</v>
      </c>
      <c r="AB5" s="22">
        <f>AM5^N5</f>
        <v>1</v>
      </c>
      <c r="AC5" s="22">
        <f>IF(C5&gt;0, 1, 0.8)</f>
        <v>0.8</v>
      </c>
      <c r="AD5" s="22">
        <f>IF(C5&gt;0, 1, 0.7)</f>
        <v>0.7</v>
      </c>
      <c r="AE5" s="22">
        <f>IF(C5 &gt; 0, 1, 0.9)</f>
        <v>0.9</v>
      </c>
      <c r="AF5" s="22">
        <f>PERCENTILE($L$2:$L$123, 0.05)</f>
        <v>-3.8880181619581476E-2</v>
      </c>
      <c r="AG5" s="22">
        <f>PERCENTILE($L$2:$L$123, 0.95)</f>
        <v>1.0165924092297549</v>
      </c>
      <c r="AH5" s="22">
        <f>MIN(MAX(L5,AF5), AG5)</f>
        <v>0.87051306096824299</v>
      </c>
      <c r="AI5" s="22">
        <f>AH5-$AH$124+1</f>
        <v>1.9093932425878246</v>
      </c>
      <c r="AJ5" s="22">
        <f>PERCENTILE($M$2:$M$123, 0.02)</f>
        <v>-2.6200916108315844</v>
      </c>
      <c r="AK5" s="22">
        <f>PERCENTILE($M$2:$M$123, 0.98)</f>
        <v>1.3396145957600161</v>
      </c>
      <c r="AL5" s="22">
        <f>MIN(MAX(M5,AJ5), AK5)</f>
        <v>-2.38639862141717</v>
      </c>
      <c r="AM5" s="22">
        <f>AL5-$AL$124 + 1</f>
        <v>1.2336929894144144</v>
      </c>
      <c r="AN5" s="46">
        <v>1</v>
      </c>
      <c r="AO5" s="46">
        <v>0</v>
      </c>
      <c r="AP5" s="51">
        <v>1</v>
      </c>
      <c r="AQ5" s="21">
        <v>1</v>
      </c>
      <c r="AR5" s="17">
        <f>(AI5^4)*AB5*AE5*AN5</f>
        <v>11.96255739345842</v>
      </c>
      <c r="AS5" s="17">
        <f>(AI5^4) *Z5*AC5*AO5</f>
        <v>0</v>
      </c>
      <c r="AT5" s="17">
        <f>(AM5^4)*AA5*AP5*AQ5</f>
        <v>2.3164791056471405</v>
      </c>
      <c r="AU5" s="17">
        <f>MIN(AR5, 0.05*AR$124)</f>
        <v>11.96255739345842</v>
      </c>
      <c r="AV5" s="17">
        <f>MIN(AS5, 0.05*AS$124)</f>
        <v>0</v>
      </c>
      <c r="AW5" s="17">
        <f>MIN(AT5, 0.05*AT$124)</f>
        <v>2.3164791056471405</v>
      </c>
      <c r="AX5" s="14">
        <f>AU5/$AU$124</f>
        <v>2.028755548439385E-2</v>
      </c>
      <c r="AY5" s="14">
        <f>AV5/$AV$124</f>
        <v>0</v>
      </c>
      <c r="AZ5" s="67">
        <f>AW5/$AW$124</f>
        <v>1.9402731504600888E-4</v>
      </c>
      <c r="BA5" s="21">
        <f>N5</f>
        <v>0</v>
      </c>
      <c r="BB5" s="66">
        <v>4620</v>
      </c>
      <c r="BC5" s="15">
        <f>$D$130*AX5</f>
        <v>2506.6694929852511</v>
      </c>
      <c r="BD5" s="19">
        <f>BC5-BB5</f>
        <v>-2113.3305070147489</v>
      </c>
      <c r="BE5" s="53">
        <f>BD5*IF($BD$124 &gt; 0, (BD5&gt;0), (BD5&lt;0))</f>
        <v>0</v>
      </c>
      <c r="BF5" s="61">
        <f>BE5/$BE$124</f>
        <v>0</v>
      </c>
      <c r="BG5" s="62">
        <f>BF5*$BD$124</f>
        <v>0</v>
      </c>
      <c r="BH5" s="63">
        <f>(IF(BG5 &gt; 0, V5, W5))</f>
        <v>292.20714538403553</v>
      </c>
      <c r="BI5" s="46">
        <f>BG5/BH5</f>
        <v>0</v>
      </c>
      <c r="BJ5" s="64">
        <f>BB5/BC5</f>
        <v>1.8430830282686907</v>
      </c>
      <c r="BK5" s="66">
        <v>0</v>
      </c>
      <c r="BL5" s="66">
        <v>0</v>
      </c>
      <c r="BM5" s="66">
        <v>0</v>
      </c>
      <c r="BN5" s="10">
        <f>SUM(BK5:BM5)</f>
        <v>0</v>
      </c>
      <c r="BO5" s="15">
        <f>AY5*$D$129</f>
        <v>0</v>
      </c>
      <c r="BP5" s="9">
        <f>BO5-BN5</f>
        <v>0</v>
      </c>
      <c r="BQ5" s="53">
        <f>BP5*IF($BP$124 &gt; 0, (BP5&gt;0), (BP5&lt;0))</f>
        <v>0</v>
      </c>
      <c r="BR5" s="7">
        <f>BQ5/$BQ$124</f>
        <v>0</v>
      </c>
      <c r="BS5" s="62">
        <f>BR5*$BP$124</f>
        <v>0</v>
      </c>
      <c r="BT5" s="48">
        <f>IF(BS5&gt;0,V5,W5)</f>
        <v>292.20714538403553</v>
      </c>
      <c r="BU5" s="46">
        <f>BS5/BT5</f>
        <v>0</v>
      </c>
      <c r="BV5" s="64" t="e">
        <f>BN5/BO5</f>
        <v>#DIV/0!</v>
      </c>
      <c r="BW5" s="16">
        <f>BB5+BN5+BY5</f>
        <v>4909</v>
      </c>
      <c r="BX5" s="69">
        <f>BC5+BO5+BZ5</f>
        <v>2507.5765706830912</v>
      </c>
      <c r="BY5" s="66">
        <v>289</v>
      </c>
      <c r="BZ5" s="15">
        <f>AZ5*$D$132</f>
        <v>0.90707769784009151</v>
      </c>
      <c r="CA5" s="37">
        <f>BZ5-BY5</f>
        <v>-288.09292230215993</v>
      </c>
      <c r="CB5" s="54">
        <f>CA5*(CA5&lt;&gt;0)</f>
        <v>-288.09292230215993</v>
      </c>
      <c r="CC5" s="26">
        <f>CB5/$CB$124</f>
        <v>-1.5657224038160722</v>
      </c>
      <c r="CD5" s="47">
        <f>CC5 * $CA$124</f>
        <v>-288.09292230215993</v>
      </c>
      <c r="CE5" s="48">
        <f>IF(CD5&gt;0, V5, W5)</f>
        <v>292.20714538403553</v>
      </c>
      <c r="CF5" s="65">
        <f>CD5/CE5</f>
        <v>-0.98592018317530039</v>
      </c>
      <c r="CG5" t="s">
        <v>229</v>
      </c>
      <c r="CH5" s="66">
        <v>0</v>
      </c>
      <c r="CI5" s="15">
        <f>AZ5*$CH$127</f>
        <v>1.6238145996200484</v>
      </c>
      <c r="CJ5" s="37">
        <f>CI5-CH5</f>
        <v>1.6238145996200484</v>
      </c>
      <c r="CK5" s="54">
        <f>CJ5*(CJ5&lt;&gt;0)</f>
        <v>1.6238145996200484</v>
      </c>
      <c r="CL5" s="26">
        <f>CK5/$CK$124</f>
        <v>2.3900715331469662E-4</v>
      </c>
      <c r="CM5" s="47">
        <f>CL5 * $CJ$124</f>
        <v>1.6238145996200484</v>
      </c>
      <c r="CN5" s="48">
        <f>IF(CD5&gt;0,V5,W5)</f>
        <v>292.20714538403553</v>
      </c>
      <c r="CO5" s="65">
        <f>CM5/CN5</f>
        <v>5.557066708570515E-3</v>
      </c>
      <c r="CP5" s="70">
        <f>N5</f>
        <v>0</v>
      </c>
    </row>
    <row r="6" spans="1:94" x14ac:dyDescent="0.2">
      <c r="A6" s="25" t="s">
        <v>186</v>
      </c>
      <c r="B6">
        <v>1</v>
      </c>
      <c r="C6">
        <v>0</v>
      </c>
      <c r="D6">
        <v>0.18900804289544201</v>
      </c>
      <c r="E6">
        <v>0.81099195710455696</v>
      </c>
      <c r="F6">
        <v>0.18947368421052599</v>
      </c>
      <c r="G6">
        <v>0.18947368421052599</v>
      </c>
      <c r="H6">
        <v>0.218553459119496</v>
      </c>
      <c r="I6">
        <v>7.8616352201257803E-2</v>
      </c>
      <c r="J6">
        <v>0.13107965409224101</v>
      </c>
      <c r="K6">
        <v>0.15759487614100301</v>
      </c>
      <c r="L6">
        <v>0.71866622985115103</v>
      </c>
      <c r="M6">
        <v>-0.47470857665742699</v>
      </c>
      <c r="N6" s="21">
        <v>0</v>
      </c>
      <c r="O6">
        <v>1.0219792813540101</v>
      </c>
      <c r="P6">
        <v>0.95772152070292804</v>
      </c>
      <c r="Q6">
        <v>1.0381153149703</v>
      </c>
      <c r="R6">
        <v>0.95591921373798405</v>
      </c>
      <c r="S6">
        <v>12.7399997711181</v>
      </c>
      <c r="T6" s="27">
        <f>IF(C6,P6,R6)</f>
        <v>0.95591921373798405</v>
      </c>
      <c r="U6" s="27">
        <f>IF(D6 = 0,O6,Q6)</f>
        <v>1.0381153149703</v>
      </c>
      <c r="V6" s="39">
        <f>S6*T6^(1-N6)</f>
        <v>12.178410564229312</v>
      </c>
      <c r="W6" s="38">
        <f>S6*U6^(N6+1)</f>
        <v>13.225588875115816</v>
      </c>
      <c r="X6" s="44">
        <f>0.5 * (D6-MAX($D$3:$D$123))/(MIN($D$3:$D$123)-MAX($D$3:$D$123)) + 0.75</f>
        <v>1.1444255558099943</v>
      </c>
      <c r="Y6" s="44">
        <f>AVERAGE(D6, F6, G6, H6, I6, J6, K6)</f>
        <v>0.16482853612435597</v>
      </c>
      <c r="Z6" s="22">
        <f>AI6^N6</f>
        <v>1</v>
      </c>
      <c r="AA6" s="22">
        <f>(Z6+AB6)/2</f>
        <v>1</v>
      </c>
      <c r="AB6" s="22">
        <f>AM6^N6</f>
        <v>1</v>
      </c>
      <c r="AC6" s="22">
        <f>IF(C6&gt;0, 1, 0.8)</f>
        <v>0.8</v>
      </c>
      <c r="AD6" s="22">
        <f>IF(C6&gt;0, 1, 0.7)</f>
        <v>0.7</v>
      </c>
      <c r="AE6" s="22">
        <f>IF(C6 &gt; 0, 1, 0.9)</f>
        <v>0.9</v>
      </c>
      <c r="AF6" s="22">
        <f>PERCENTILE($L$2:$L$123, 0.05)</f>
        <v>-3.8880181619581476E-2</v>
      </c>
      <c r="AG6" s="22">
        <f>PERCENTILE($L$2:$L$123, 0.95)</f>
        <v>1.0165924092297549</v>
      </c>
      <c r="AH6" s="22">
        <f>MIN(MAX(L6,AF6), AG6)</f>
        <v>0.71866622985115103</v>
      </c>
      <c r="AI6" s="22">
        <f>AH6-$AH$124+1</f>
        <v>1.7575464114707327</v>
      </c>
      <c r="AJ6" s="22">
        <f>PERCENTILE($M$2:$M$123, 0.02)</f>
        <v>-2.6200916108315844</v>
      </c>
      <c r="AK6" s="22">
        <f>PERCENTILE($M$2:$M$123, 0.98)</f>
        <v>1.3396145957600161</v>
      </c>
      <c r="AL6" s="22">
        <f>MIN(MAX(M6,AJ6), AK6)</f>
        <v>-0.47470857665742699</v>
      </c>
      <c r="AM6" s="22">
        <f>AL6-$AL$124 + 1</f>
        <v>3.1453830341741575</v>
      </c>
      <c r="AN6" s="46">
        <v>1</v>
      </c>
      <c r="AO6" s="46">
        <v>1</v>
      </c>
      <c r="AP6" s="51">
        <v>1</v>
      </c>
      <c r="AQ6" s="21">
        <v>1</v>
      </c>
      <c r="AR6" s="17">
        <f>(AI6^4)*AB6*AE6*AN6</f>
        <v>8.5875586946345468</v>
      </c>
      <c r="AS6" s="17">
        <f>(AI6^4) *Z6*AC6*AO6</f>
        <v>7.6333855063418188</v>
      </c>
      <c r="AT6" s="17">
        <f>(AM6^4)*AA6*AP6*AQ6</f>
        <v>97.880044853765938</v>
      </c>
      <c r="AU6" s="17">
        <f>MIN(AR6, 0.05*AR$124)</f>
        <v>8.5875586946345468</v>
      </c>
      <c r="AV6" s="17">
        <f>MIN(AS6, 0.05*AS$124)</f>
        <v>7.6333855063418188</v>
      </c>
      <c r="AW6" s="17">
        <f>MIN(AT6, 0.05*AT$124)</f>
        <v>97.880044853765938</v>
      </c>
      <c r="AX6" s="14">
        <f>AU6/$AU$124</f>
        <v>1.4563823416902275E-2</v>
      </c>
      <c r="AY6" s="14">
        <f>AV6/$AV$124</f>
        <v>1.9423238833396469E-2</v>
      </c>
      <c r="AZ6" s="67">
        <f>AW6/$AW$124</f>
        <v>8.1983913661304586E-3</v>
      </c>
      <c r="BA6" s="21">
        <f>N6</f>
        <v>0</v>
      </c>
      <c r="BB6" s="66">
        <v>2510</v>
      </c>
      <c r="BC6" s="15">
        <f>$D$130*AX6</f>
        <v>1799.4623299221944</v>
      </c>
      <c r="BD6" s="19">
        <f>BC6-BB6</f>
        <v>-710.53767007780561</v>
      </c>
      <c r="BE6" s="53">
        <f>BD6*IF($BD$124 &gt; 0, (BD6&gt;0), (BD6&lt;0))</f>
        <v>0</v>
      </c>
      <c r="BF6" s="61">
        <f>BE6/$BE$124</f>
        <v>0</v>
      </c>
      <c r="BG6" s="62">
        <f>BF6*$BD$124</f>
        <v>0</v>
      </c>
      <c r="BH6" s="63">
        <f>(IF(BG6 &gt; 0, V6, W6))</f>
        <v>13.225588875115816</v>
      </c>
      <c r="BI6" s="46">
        <f>BG6/BH6</f>
        <v>0</v>
      </c>
      <c r="BJ6" s="64">
        <f>BB6/BC6</f>
        <v>1.3948610972637188</v>
      </c>
      <c r="BK6" s="66">
        <v>166</v>
      </c>
      <c r="BL6" s="66">
        <v>2586</v>
      </c>
      <c r="BM6" s="66">
        <v>89</v>
      </c>
      <c r="BN6" s="10">
        <f>SUM(BK6:BM6)</f>
        <v>2841</v>
      </c>
      <c r="BO6" s="15">
        <f>AY6*$D$129</f>
        <v>3595.9990143761888</v>
      </c>
      <c r="BP6" s="9">
        <f>BO6-BN6</f>
        <v>754.99901437618882</v>
      </c>
      <c r="BQ6" s="53">
        <f>BP6*IF($BP$124 &gt; 0, (BP6&gt;0), (BP6&lt;0))</f>
        <v>754.99901437618882</v>
      </c>
      <c r="BR6" s="7">
        <f>BQ6/$BQ$124</f>
        <v>3.1721042637608068E-2</v>
      </c>
      <c r="BS6" s="62">
        <f>BR6*$BP$124</f>
        <v>37.589435525564483</v>
      </c>
      <c r="BT6" s="48">
        <f>IF(BS6&gt;0,V6,W6)</f>
        <v>12.178410564229312</v>
      </c>
      <c r="BU6" s="46">
        <f>BS6/BT6</f>
        <v>3.086563334953822</v>
      </c>
      <c r="BV6" s="64">
        <f>BN6/BO6</f>
        <v>0.79004471042460467</v>
      </c>
      <c r="BW6" s="16">
        <f>BB6+BN6+BY6</f>
        <v>5351</v>
      </c>
      <c r="BX6" s="69">
        <f>BC6+BO6+BZ6</f>
        <v>5433.7888239350423</v>
      </c>
      <c r="BY6" s="66">
        <v>0</v>
      </c>
      <c r="BZ6" s="15">
        <f>AZ6*$D$132</f>
        <v>38.327479636659895</v>
      </c>
      <c r="CA6" s="37">
        <f>BZ6-BY6</f>
        <v>38.327479636659895</v>
      </c>
      <c r="CB6" s="54">
        <f>CA6*(CA6&lt;&gt;0)</f>
        <v>38.327479636659895</v>
      </c>
      <c r="CC6" s="26">
        <f>CB6/$CB$124</f>
        <v>0.20830151976445402</v>
      </c>
      <c r="CD6" s="47">
        <f>CC6 * $CA$124</f>
        <v>38.327479636659895</v>
      </c>
      <c r="CE6" s="48">
        <f>IF(CD6&gt;0, V6, W6)</f>
        <v>12.178410564229312</v>
      </c>
      <c r="CF6" s="65">
        <f>CD6/CE6</f>
        <v>3.1471659979370532</v>
      </c>
      <c r="CG6" t="s">
        <v>229</v>
      </c>
      <c r="CH6" s="66">
        <v>0</v>
      </c>
      <c r="CI6" s="15">
        <f>AZ6*$CH$127</f>
        <v>68.612337343145811</v>
      </c>
      <c r="CJ6" s="37">
        <f>CI6-CH6</f>
        <v>68.612337343145811</v>
      </c>
      <c r="CK6" s="54">
        <f>CJ6*(CJ6&lt;&gt;0)</f>
        <v>68.612337343145811</v>
      </c>
      <c r="CL6" s="26">
        <f>CK6/$CK$124</f>
        <v>1.0098960456747987E-2</v>
      </c>
      <c r="CM6" s="47">
        <f>CL6 * $CJ$124</f>
        <v>68.612337343145811</v>
      </c>
      <c r="CN6" s="48">
        <f>IF(CD6&gt;0,V6,W6)</f>
        <v>12.178410564229312</v>
      </c>
      <c r="CO6" s="65">
        <f>CM6/CN6</f>
        <v>5.6339320292481707</v>
      </c>
      <c r="CP6" s="70">
        <f>N6</f>
        <v>0</v>
      </c>
    </row>
    <row r="7" spans="1:94" x14ac:dyDescent="0.2">
      <c r="A7" s="25" t="s">
        <v>145</v>
      </c>
      <c r="B7">
        <v>0</v>
      </c>
      <c r="C7">
        <v>0</v>
      </c>
      <c r="D7">
        <v>1.7193122750899601E-2</v>
      </c>
      <c r="E7">
        <v>0.98280687724909999</v>
      </c>
      <c r="F7">
        <v>9.9403578528827006E-3</v>
      </c>
      <c r="G7">
        <v>9.9403578528827006E-3</v>
      </c>
      <c r="H7">
        <v>1.3801756587202001E-2</v>
      </c>
      <c r="I7">
        <v>1.2547051442910901E-2</v>
      </c>
      <c r="J7">
        <v>1.3159458571770999E-2</v>
      </c>
      <c r="K7">
        <v>1.14372080226595E-2</v>
      </c>
      <c r="L7">
        <v>0.78635371201943305</v>
      </c>
      <c r="M7">
        <v>-2.6376217073996702</v>
      </c>
      <c r="N7" s="21">
        <v>3</v>
      </c>
      <c r="O7">
        <v>1.0084835638557399</v>
      </c>
      <c r="P7">
        <v>0.98907798526561497</v>
      </c>
      <c r="Q7">
        <v>1.0069364757686901</v>
      </c>
      <c r="R7">
        <v>0.97136109255750103</v>
      </c>
      <c r="S7">
        <v>58.439998626708899</v>
      </c>
      <c r="T7" s="27">
        <f>IF(C7,P7,R7)</f>
        <v>0.97136109255750103</v>
      </c>
      <c r="U7" s="27">
        <f>IF(D7 = 0,O7,Q7)</f>
        <v>1.0069364757686901</v>
      </c>
      <c r="V7" s="39">
        <f>S7*T7^(1-N7)</f>
        <v>61.936803637662464</v>
      </c>
      <c r="W7" s="38">
        <f>S7*U7^(N7+1)</f>
        <v>60.078418252787223</v>
      </c>
      <c r="X7" s="44">
        <f>0.5 * (D7-MAX($D$3:$D$123))/(MIN($D$3:$D$123)-MAX($D$3:$D$123)) + 0.75</f>
        <v>1.2413848377686321</v>
      </c>
      <c r="Y7" s="44">
        <f>AVERAGE(D7, F7, G7, H7, I7, J7, K7)</f>
        <v>1.2574187583029774E-2</v>
      </c>
      <c r="Z7" s="22">
        <f>AI7^N7</f>
        <v>6.0807279605337587</v>
      </c>
      <c r="AA7" s="22">
        <f>(Z7+AB7)/2</f>
        <v>3.5403639802668794</v>
      </c>
      <c r="AB7" s="22">
        <f>AM7^N7</f>
        <v>1</v>
      </c>
      <c r="AC7" s="22">
        <f>IF(C7&gt;0, 1, 0.8)</f>
        <v>0.8</v>
      </c>
      <c r="AD7" s="22">
        <f>IF(C7&gt;0, 1, 0.7)</f>
        <v>0.7</v>
      </c>
      <c r="AE7" s="22">
        <f>IF(C7 &gt; 0, 1, 0.9)</f>
        <v>0.9</v>
      </c>
      <c r="AF7" s="22">
        <f>PERCENTILE($L$2:$L$123, 0.05)</f>
        <v>-3.8880181619581476E-2</v>
      </c>
      <c r="AG7" s="22">
        <f>PERCENTILE($L$2:$L$123, 0.95)</f>
        <v>1.0165924092297549</v>
      </c>
      <c r="AH7" s="22">
        <f>MIN(MAX(L7,AF7), AG7)</f>
        <v>0.78635371201943305</v>
      </c>
      <c r="AI7" s="22">
        <f>AH7-$AH$124+1</f>
        <v>1.8252338936390147</v>
      </c>
      <c r="AJ7" s="22">
        <f>PERCENTILE($M$2:$M$123, 0.02)</f>
        <v>-2.6200916108315844</v>
      </c>
      <c r="AK7" s="22">
        <f>PERCENTILE($M$2:$M$123, 0.98)</f>
        <v>1.3396145957600161</v>
      </c>
      <c r="AL7" s="22">
        <f>MIN(MAX(M7,AJ7), AK7)</f>
        <v>-2.6200916108315844</v>
      </c>
      <c r="AM7" s="22">
        <f>AL7-$AL$124 + 1</f>
        <v>1</v>
      </c>
      <c r="AN7" s="46">
        <v>1</v>
      </c>
      <c r="AO7" s="46">
        <v>1</v>
      </c>
      <c r="AP7" s="51">
        <v>1</v>
      </c>
      <c r="AQ7" s="21">
        <v>1</v>
      </c>
      <c r="AR7" s="17">
        <f>(AI7^4)*AB7*AE7*AN7</f>
        <v>9.9888756944081916</v>
      </c>
      <c r="AS7" s="17">
        <f>(AI7^4) *Z7*AC7*AO7</f>
        <v>53.990787314919068</v>
      </c>
      <c r="AT7" s="17">
        <f>(AM7^4)*AA7*AP7*AQ7</f>
        <v>3.5403639802668794</v>
      </c>
      <c r="AU7" s="17">
        <f>MIN(AR7, 0.05*AR$124)</f>
        <v>9.9888756944081916</v>
      </c>
      <c r="AV7" s="17">
        <f>MIN(AS7, 0.05*AS$124)</f>
        <v>21.587677767009481</v>
      </c>
      <c r="AW7" s="17">
        <f>MIN(AT7, 0.05*AT$124)</f>
        <v>3.5403639802668794</v>
      </c>
      <c r="AX7" s="14">
        <f>AU7/$AU$124</f>
        <v>1.6940346717821055E-2</v>
      </c>
      <c r="AY7" s="14">
        <f>AV7/$AV$124</f>
        <v>5.4930098942162865E-2</v>
      </c>
      <c r="AZ7" s="67">
        <f>AW7/$AW$124</f>
        <v>2.9653939709716533E-4</v>
      </c>
      <c r="BA7" s="21">
        <f>N7</f>
        <v>3</v>
      </c>
      <c r="BB7" s="66">
        <v>1286</v>
      </c>
      <c r="BC7" s="15">
        <f>$D$130*AX7</f>
        <v>2093.0984194138159</v>
      </c>
      <c r="BD7" s="19">
        <f>BC7-BB7</f>
        <v>807.09841941381592</v>
      </c>
      <c r="BE7" s="53">
        <f>BD7*IF($BD$124 &gt; 0, (BD7&gt;0), (BD7&lt;0))</f>
        <v>807.09841941381592</v>
      </c>
      <c r="BF7" s="61">
        <f>BE7/$BE$124</f>
        <v>3.2938771273114911E-2</v>
      </c>
      <c r="BG7" s="62">
        <f>BF7*$BD$124</f>
        <v>43.907382107060769</v>
      </c>
      <c r="BH7" s="63">
        <f>(IF(BG7 &gt; 0, V7, W7))</f>
        <v>61.936803637662464</v>
      </c>
      <c r="BI7" s="46">
        <f>BG7/BH7</f>
        <v>0.70890616771127035</v>
      </c>
      <c r="BJ7" s="64">
        <f>BB7/BC7</f>
        <v>0.61440015819234706</v>
      </c>
      <c r="BK7" s="66">
        <v>526</v>
      </c>
      <c r="BL7" s="66">
        <v>3915</v>
      </c>
      <c r="BM7" s="66">
        <v>175</v>
      </c>
      <c r="BN7" s="10">
        <f>SUM(BK7:BM7)</f>
        <v>4616</v>
      </c>
      <c r="BO7" s="15">
        <f>AY7*$D$129</f>
        <v>10169.703588053091</v>
      </c>
      <c r="BP7" s="9">
        <f>BO7-BN7</f>
        <v>5553.7035880530912</v>
      </c>
      <c r="BQ7" s="53">
        <f>BP7*IF($BP$124 &gt; 0, (BP7&gt;0), (BP7&lt;0))</f>
        <v>5553.7035880530912</v>
      </c>
      <c r="BR7" s="7">
        <f>BQ7/$BQ$124</f>
        <v>0.23333708383556939</v>
      </c>
      <c r="BS7" s="62">
        <f>BR7*$BP$124</f>
        <v>276.50444434514179</v>
      </c>
      <c r="BT7" s="48">
        <f>IF(BS7&gt;0,V7,W7)</f>
        <v>61.936803637662464</v>
      </c>
      <c r="BU7" s="46">
        <f>BS7/BT7</f>
        <v>4.4642995457551393</v>
      </c>
      <c r="BV7" s="64">
        <f>BN7/BO7</f>
        <v>0.45389720162765301</v>
      </c>
      <c r="BW7" s="16">
        <f>BB7+BN7+BY7</f>
        <v>5902</v>
      </c>
      <c r="BX7" s="69">
        <f>BC7+BO7+BZ7</f>
        <v>12264.188329148337</v>
      </c>
      <c r="BY7" s="66">
        <v>0</v>
      </c>
      <c r="BZ7" s="15">
        <f>AZ7*$D$132</f>
        <v>1.3863216814292478</v>
      </c>
      <c r="CA7" s="37">
        <f>BZ7-BY7</f>
        <v>1.3863216814292478</v>
      </c>
      <c r="CB7" s="54">
        <f>CA7*(CA7&lt;&gt;0)</f>
        <v>1.3863216814292478</v>
      </c>
      <c r="CC7" s="26">
        <f>CB7/$CB$124</f>
        <v>7.5343569642893201E-3</v>
      </c>
      <c r="CD7" s="47">
        <f>CC7 * $CA$124</f>
        <v>1.3863216814292478</v>
      </c>
      <c r="CE7" s="48">
        <f>IF(CD7&gt;0, V7, W7)</f>
        <v>61.936803637662464</v>
      </c>
      <c r="CF7" s="65">
        <f>CD7/CE7</f>
        <v>2.238284186473993E-2</v>
      </c>
      <c r="CG7" t="s">
        <v>229</v>
      </c>
      <c r="CH7" s="66">
        <v>0</v>
      </c>
      <c r="CI7" s="15">
        <f>AZ7*$CH$127</f>
        <v>2.4817382143061768</v>
      </c>
      <c r="CJ7" s="37">
        <f>CI7-CH7</f>
        <v>2.4817382143061768</v>
      </c>
      <c r="CK7" s="54">
        <f>CJ7*(CJ7&lt;&gt;0)</f>
        <v>2.4817382143061768</v>
      </c>
      <c r="CL7" s="26">
        <f>CK7/$CK$124</f>
        <v>3.6528381134915772E-4</v>
      </c>
      <c r="CM7" s="47">
        <f>CL7 * $CJ$124</f>
        <v>2.4817382143061768</v>
      </c>
      <c r="CN7" s="48">
        <f>IF(CD7&gt;0,V7,W7)</f>
        <v>61.936803637662464</v>
      </c>
      <c r="CO7" s="65">
        <f>CM7/CN7</f>
        <v>4.0068877768130159E-2</v>
      </c>
      <c r="CP7" s="70">
        <f>N7</f>
        <v>3</v>
      </c>
    </row>
    <row r="8" spans="1:94" x14ac:dyDescent="0.2">
      <c r="A8" s="25" t="s">
        <v>199</v>
      </c>
      <c r="B8">
        <v>0</v>
      </c>
      <c r="C8">
        <v>0</v>
      </c>
      <c r="D8">
        <v>5.1979208316673298E-2</v>
      </c>
      <c r="E8">
        <v>0.94802079168332598</v>
      </c>
      <c r="F8">
        <v>8.5089463220675898E-2</v>
      </c>
      <c r="G8">
        <v>8.5089463220675898E-2</v>
      </c>
      <c r="H8">
        <v>0.25428690924299402</v>
      </c>
      <c r="I8">
        <v>0.16896695943119999</v>
      </c>
      <c r="J8">
        <v>0.207282623193422</v>
      </c>
      <c r="K8">
        <v>0.13280650263636101</v>
      </c>
      <c r="L8">
        <v>0.54720136201411795</v>
      </c>
      <c r="M8">
        <v>0.67108067232594304</v>
      </c>
      <c r="N8" s="21">
        <v>0</v>
      </c>
      <c r="O8">
        <v>0.99797039412295996</v>
      </c>
      <c r="P8">
        <v>0.99393712726633499</v>
      </c>
      <c r="Q8">
        <v>0.998994236981253</v>
      </c>
      <c r="R8">
        <v>0.99790975893338296</v>
      </c>
      <c r="S8">
        <v>35.450000762939403</v>
      </c>
      <c r="T8" s="27">
        <f>IF(C8,P8,R8)</f>
        <v>0.99790975893338296</v>
      </c>
      <c r="U8" s="27">
        <f>IF(D8 = 0,O8,Q8)</f>
        <v>0.998994236981253</v>
      </c>
      <c r="V8" s="39">
        <f>S8*T8^(1-N8)</f>
        <v>35.375901715533104</v>
      </c>
      <c r="W8" s="38">
        <f>S8*U8^(N8+1)</f>
        <v>35.414346463157486</v>
      </c>
      <c r="X8" s="44">
        <f>0.5 * (D8-MAX($D$3:$D$123))/(MIN($D$3:$D$123)-MAX($D$3:$D$123)) + 0.75</f>
        <v>1.2217542150277683</v>
      </c>
      <c r="Y8" s="44">
        <f>AVERAGE(D8, F8, G8, H8, I8, J8, K8)</f>
        <v>0.14078587560885741</v>
      </c>
      <c r="Z8" s="22">
        <f>AI8^N8</f>
        <v>1</v>
      </c>
      <c r="AA8" s="22">
        <f>(Z8+AB8)/2</f>
        <v>1</v>
      </c>
      <c r="AB8" s="22">
        <f>AM8^N8</f>
        <v>1</v>
      </c>
      <c r="AC8" s="22">
        <f>IF(C8&gt;0, 1, 0.8)</f>
        <v>0.8</v>
      </c>
      <c r="AD8" s="22">
        <f>IF(C8&gt;0, 1, 0.7)</f>
        <v>0.7</v>
      </c>
      <c r="AE8" s="22">
        <f>IF(C8 &gt; 0, 1, 0.9)</f>
        <v>0.9</v>
      </c>
      <c r="AF8" s="22">
        <f>PERCENTILE($L$2:$L$123, 0.05)</f>
        <v>-3.8880181619581476E-2</v>
      </c>
      <c r="AG8" s="22">
        <f>PERCENTILE($L$2:$L$123, 0.95)</f>
        <v>1.0165924092297549</v>
      </c>
      <c r="AH8" s="22">
        <f>MIN(MAX(L8,AF8), AG8)</f>
        <v>0.54720136201411795</v>
      </c>
      <c r="AI8" s="22">
        <f>AH8-$AH$124+1</f>
        <v>1.5860815436336995</v>
      </c>
      <c r="AJ8" s="22">
        <f>PERCENTILE($M$2:$M$123, 0.02)</f>
        <v>-2.6200916108315844</v>
      </c>
      <c r="AK8" s="22">
        <f>PERCENTILE($M$2:$M$123, 0.98)</f>
        <v>1.3396145957600161</v>
      </c>
      <c r="AL8" s="22">
        <f>MIN(MAX(M8,AJ8), AK8)</f>
        <v>0.67108067232594304</v>
      </c>
      <c r="AM8" s="22">
        <f>AL8-$AL$124 + 1</f>
        <v>4.2911722831575272</v>
      </c>
      <c r="AN8" s="46">
        <v>0</v>
      </c>
      <c r="AO8" s="49">
        <v>0</v>
      </c>
      <c r="AP8" s="51">
        <v>0.5</v>
      </c>
      <c r="AQ8" s="50">
        <v>1</v>
      </c>
      <c r="AR8" s="17">
        <f>(AI8^4)*AB8*AE8*AN8</f>
        <v>0</v>
      </c>
      <c r="AS8" s="17">
        <f>(AI8^4) *Z8*AC8*AO8</f>
        <v>0</v>
      </c>
      <c r="AT8" s="17">
        <f>(AM8^4)*AA8*AP8*AQ8</f>
        <v>169.54063621942734</v>
      </c>
      <c r="AU8" s="17">
        <f>MIN(AR8, 0.05*AR$124)</f>
        <v>0</v>
      </c>
      <c r="AV8" s="17">
        <f>MIN(AS8, 0.05*AS$124)</f>
        <v>0</v>
      </c>
      <c r="AW8" s="17">
        <f>MIN(AT8, 0.05*AT$124)</f>
        <v>169.54063621942734</v>
      </c>
      <c r="AX8" s="14">
        <f>AU8/$AU$124</f>
        <v>0</v>
      </c>
      <c r="AY8" s="14">
        <f>AV8/$AV$124</f>
        <v>0</v>
      </c>
      <c r="AZ8" s="67">
        <f>AW8/$AW$124</f>
        <v>1.4200652342019634E-2</v>
      </c>
      <c r="BA8" s="21">
        <f>N8</f>
        <v>0</v>
      </c>
      <c r="BB8" s="66">
        <v>0</v>
      </c>
      <c r="BC8" s="15">
        <f>$D$130*AX8</f>
        <v>0</v>
      </c>
      <c r="BD8" s="19">
        <f>BC8-BB8</f>
        <v>0</v>
      </c>
      <c r="BE8" s="53">
        <f>BD8*IF($BD$124 &gt; 0, (BD8&gt;0), (BD8&lt;0))</f>
        <v>0</v>
      </c>
      <c r="BF8" s="61">
        <f>BE8/$BE$124</f>
        <v>0</v>
      </c>
      <c r="BG8" s="62">
        <f>BF8*$BD$124</f>
        <v>0</v>
      </c>
      <c r="BH8" s="63">
        <f>(IF(BG8 &gt; 0, V8, W8))</f>
        <v>35.414346463157486</v>
      </c>
      <c r="BI8" s="46">
        <f>BG8/BH8</f>
        <v>0</v>
      </c>
      <c r="BJ8" s="64" t="e">
        <f>BB8/BC8</f>
        <v>#DIV/0!</v>
      </c>
      <c r="BK8" s="66">
        <v>0</v>
      </c>
      <c r="BL8" s="66">
        <v>0</v>
      </c>
      <c r="BM8" s="66">
        <v>0</v>
      </c>
      <c r="BN8" s="10">
        <f>SUM(BK8:BM8)</f>
        <v>0</v>
      </c>
      <c r="BO8" s="15">
        <f>AY8*$D$129</f>
        <v>0</v>
      </c>
      <c r="BP8" s="9">
        <f>BO8-BN8</f>
        <v>0</v>
      </c>
      <c r="BQ8" s="53">
        <f>BP8*IF($BP$124 &gt; 0, (BP8&gt;0), (BP8&lt;0))</f>
        <v>0</v>
      </c>
      <c r="BR8" s="7">
        <f>BQ8/$BQ$124</f>
        <v>0</v>
      </c>
      <c r="BS8" s="62">
        <f>BR8*$BP$124</f>
        <v>0</v>
      </c>
      <c r="BT8" s="48">
        <f>IF(BS8&gt;0,V8,W8)</f>
        <v>35.414346463157486</v>
      </c>
      <c r="BU8" s="46">
        <f>BS8/BT8</f>
        <v>0</v>
      </c>
      <c r="BV8" s="64" t="e">
        <f>BN8/BO8</f>
        <v>#DIV/0!</v>
      </c>
      <c r="BW8" s="16">
        <f>BB8+BN8+BY8</f>
        <v>0</v>
      </c>
      <c r="BX8" s="69">
        <f>BC8+BO8+BZ8</f>
        <v>66.388049698941785</v>
      </c>
      <c r="BY8" s="66">
        <v>0</v>
      </c>
      <c r="BZ8" s="15">
        <f>AZ8*$D$132</f>
        <v>66.388049698941785</v>
      </c>
      <c r="CA8" s="37">
        <f>BZ8-BY8</f>
        <v>66.388049698941785</v>
      </c>
      <c r="CB8" s="54">
        <f>CA8*(CA8&lt;&gt;0)</f>
        <v>66.388049698941785</v>
      </c>
      <c r="CC8" s="26">
        <f>CB8/$CB$124</f>
        <v>0.36080461792902807</v>
      </c>
      <c r="CD8" s="47">
        <f>CC8 * $CA$124</f>
        <v>66.388049698941785</v>
      </c>
      <c r="CE8" s="48">
        <f>IF(CD8&gt;0, V8, W8)</f>
        <v>35.375901715533104</v>
      </c>
      <c r="CF8" s="65">
        <f>CD8/CE8</f>
        <v>1.876646148352217</v>
      </c>
      <c r="CG8" t="s">
        <v>229</v>
      </c>
      <c r="CH8" s="66">
        <v>0</v>
      </c>
      <c r="CI8" s="15">
        <f>AZ8*$CH$127</f>
        <v>118.84525945036232</v>
      </c>
      <c r="CJ8" s="37">
        <f>CI8-CH8</f>
        <v>118.84525945036232</v>
      </c>
      <c r="CK8" s="54">
        <f>CJ8*(CJ8&lt;&gt;0)</f>
        <v>118.84525945036232</v>
      </c>
      <c r="CL8" s="26">
        <f>CK8/$CK$124</f>
        <v>1.749267875336508E-2</v>
      </c>
      <c r="CM8" s="47">
        <f>CL8 * $CJ$124</f>
        <v>118.84525945036232</v>
      </c>
      <c r="CN8" s="48">
        <f>IF(CD8&gt;0,V8,W8)</f>
        <v>35.375901715533104</v>
      </c>
      <c r="CO8" s="65">
        <f>CM8/CN8</f>
        <v>3.3594976717774769</v>
      </c>
      <c r="CP8" s="70">
        <f>N8</f>
        <v>0</v>
      </c>
    </row>
    <row r="9" spans="1:94" x14ac:dyDescent="0.2">
      <c r="A9" s="25" t="s">
        <v>230</v>
      </c>
      <c r="B9">
        <v>1</v>
      </c>
      <c r="C9">
        <v>0</v>
      </c>
      <c r="D9">
        <v>0.25229908036785198</v>
      </c>
      <c r="E9">
        <v>0.74770091963214702</v>
      </c>
      <c r="F9">
        <v>0.90775347912524795</v>
      </c>
      <c r="G9">
        <v>0.90775347912524795</v>
      </c>
      <c r="H9">
        <v>0.24884985361773301</v>
      </c>
      <c r="I9">
        <v>5.2279381012128798E-2</v>
      </c>
      <c r="J9">
        <v>0.114060143398533</v>
      </c>
      <c r="K9">
        <v>0.32177397657290902</v>
      </c>
      <c r="L9">
        <v>0.62485727039460903</v>
      </c>
      <c r="M9">
        <v>-1.57455145765324</v>
      </c>
      <c r="N9" s="21">
        <v>0</v>
      </c>
      <c r="O9">
        <v>1.0007657601370401</v>
      </c>
      <c r="P9">
        <v>0.99602798499714296</v>
      </c>
      <c r="Q9">
        <v>1.0049498020076399</v>
      </c>
      <c r="R9">
        <v>0.99870775501137099</v>
      </c>
      <c r="S9">
        <v>229.02999877929599</v>
      </c>
      <c r="T9" s="27">
        <f>IF(C9,P9,R9)</f>
        <v>0.99870775501137099</v>
      </c>
      <c r="U9" s="27">
        <f>IF(D9 = 0,O9,Q9)</f>
        <v>1.0049498020076399</v>
      </c>
      <c r="V9" s="39">
        <f>S9*T9^(1-N9)</f>
        <v>228.73403591112773</v>
      </c>
      <c r="W9" s="38">
        <f>S9*U9^(N9+1)</f>
        <v>230.16365192706354</v>
      </c>
      <c r="X9" s="44">
        <f>0.5 * (D9-MAX($D$3:$D$123))/(MIN($D$3:$D$123)-MAX($D$3:$D$123)) + 0.75</f>
        <v>1.1087089047614151</v>
      </c>
      <c r="Y9" s="44">
        <f>AVERAGE(D9, F9, G9, H9, I9, J9, K9)</f>
        <v>0.40068134188852161</v>
      </c>
      <c r="Z9" s="22">
        <f>AI9^N9</f>
        <v>1</v>
      </c>
      <c r="AA9" s="22">
        <f>(Z9+AB9)/2</f>
        <v>1</v>
      </c>
      <c r="AB9" s="22">
        <f>AM9^N9</f>
        <v>1</v>
      </c>
      <c r="AC9" s="22">
        <f>IF(C9&gt;0, 1, 0.8)</f>
        <v>0.8</v>
      </c>
      <c r="AD9" s="22">
        <f>IF(C9&gt;0, 1, 0.7)</f>
        <v>0.7</v>
      </c>
      <c r="AE9" s="22">
        <f>IF(C9 &gt; 0, 1, 0.9)</f>
        <v>0.9</v>
      </c>
      <c r="AF9" s="22">
        <f>PERCENTILE($L$2:$L$123, 0.05)</f>
        <v>-3.8880181619581476E-2</v>
      </c>
      <c r="AG9" s="22">
        <f>PERCENTILE($L$2:$L$123, 0.95)</f>
        <v>1.0165924092297549</v>
      </c>
      <c r="AH9" s="22">
        <f>MIN(MAX(L9,AF9), AG9)</f>
        <v>0.62485727039460903</v>
      </c>
      <c r="AI9" s="22">
        <f>AH9-$AH$124+1</f>
        <v>1.6637374520141905</v>
      </c>
      <c r="AJ9" s="22">
        <f>PERCENTILE($M$2:$M$123, 0.02)</f>
        <v>-2.6200916108315844</v>
      </c>
      <c r="AK9" s="22">
        <f>PERCENTILE($M$2:$M$123, 0.98)</f>
        <v>1.3396145957600161</v>
      </c>
      <c r="AL9" s="22">
        <f>MIN(MAX(M9,AJ9), AK9)</f>
        <v>-1.57455145765324</v>
      </c>
      <c r="AM9" s="22">
        <f>AL9-$AL$124 + 1</f>
        <v>2.0455401531783446</v>
      </c>
      <c r="AN9" s="46">
        <v>1</v>
      </c>
      <c r="AO9" s="49">
        <v>0</v>
      </c>
      <c r="AP9" s="51">
        <v>1</v>
      </c>
      <c r="AQ9" s="21">
        <v>2</v>
      </c>
      <c r="AR9" s="17">
        <f>(AI9^4)*AB9*AE9*AN9</f>
        <v>6.8957527539787566</v>
      </c>
      <c r="AS9" s="17">
        <f>(AI9^4) *Z9*AC9*AO9</f>
        <v>0</v>
      </c>
      <c r="AT9" s="17">
        <f>(AM9^4)*AA9*AP9*AQ9</f>
        <v>35.015637007678755</v>
      </c>
      <c r="AU9" s="17">
        <f>MIN(AR9, 0.05*AR$124)</f>
        <v>6.8957527539787566</v>
      </c>
      <c r="AV9" s="17">
        <f>MIN(AS9, 0.05*AS$124)</f>
        <v>0</v>
      </c>
      <c r="AW9" s="17">
        <f>MIN(AT9, 0.05*AT$124)</f>
        <v>35.015637007678755</v>
      </c>
      <c r="AX9" s="14">
        <f>AU9/$AU$124</f>
        <v>1.1694653743480238E-2</v>
      </c>
      <c r="AY9" s="14">
        <f>AV9/$AV$124</f>
        <v>0</v>
      </c>
      <c r="AZ9" s="67">
        <f>AW9/$AW$124</f>
        <v>2.9328950201463521E-3</v>
      </c>
      <c r="BA9" s="21">
        <f>N9</f>
        <v>0</v>
      </c>
      <c r="BB9" s="66">
        <v>916</v>
      </c>
      <c r="BC9" s="15">
        <f>$D$130*AX9</f>
        <v>1444.9563325831878</v>
      </c>
      <c r="BD9" s="19">
        <f>BC9-BB9</f>
        <v>528.95633258318776</v>
      </c>
      <c r="BE9" s="53">
        <f>BD9*IF($BD$124 &gt; 0, (BD9&gt;0), (BD9&lt;0))</f>
        <v>528.95633258318776</v>
      </c>
      <c r="BF9" s="61">
        <f>BE9/$BE$124</f>
        <v>2.1587418873992497E-2</v>
      </c>
      <c r="BG9" s="62">
        <f>BF9*$BD$124</f>
        <v>28.776029359031075</v>
      </c>
      <c r="BH9" s="63">
        <f>(IF(BG9 &gt; 0, V9, W9))</f>
        <v>228.73403591112773</v>
      </c>
      <c r="BI9" s="46">
        <f>BG9/BH9</f>
        <v>0.12580562942636009</v>
      </c>
      <c r="BJ9" s="64">
        <f>BB9/BC9</f>
        <v>0.63392919173027318</v>
      </c>
      <c r="BK9" s="66">
        <v>0</v>
      </c>
      <c r="BL9" s="66">
        <v>0</v>
      </c>
      <c r="BM9" s="66">
        <v>0</v>
      </c>
      <c r="BN9" s="10">
        <f>SUM(BK9:BM9)</f>
        <v>0</v>
      </c>
      <c r="BO9" s="15">
        <f>AY9*$D$129</f>
        <v>0</v>
      </c>
      <c r="BP9" s="9">
        <f>BO9-BN9</f>
        <v>0</v>
      </c>
      <c r="BQ9" s="53">
        <f>BP9*IF($BP$124 &gt; 0, (BP9&gt;0), (BP9&lt;0))</f>
        <v>0</v>
      </c>
      <c r="BR9" s="7">
        <f>BQ9/$BQ$124</f>
        <v>0</v>
      </c>
      <c r="BS9" s="62">
        <f>BR9*$BP$124</f>
        <v>0</v>
      </c>
      <c r="BT9" s="48">
        <f>IF(BS9&gt;0,V9,W9)</f>
        <v>230.16365192706354</v>
      </c>
      <c r="BU9" s="46">
        <f>BS9/BT9</f>
        <v>0</v>
      </c>
      <c r="BV9" s="64" t="e">
        <f>BN9/BO9</f>
        <v>#DIV/0!</v>
      </c>
      <c r="BW9" s="16">
        <f>BB9+BN9+BY9</f>
        <v>916</v>
      </c>
      <c r="BX9" s="69">
        <f>BC9+BO9+BZ9</f>
        <v>1458.6676168023719</v>
      </c>
      <c r="BY9" s="66">
        <v>0</v>
      </c>
      <c r="BZ9" s="15">
        <f>AZ9*$D$132</f>
        <v>13.711284219184195</v>
      </c>
      <c r="CA9" s="37">
        <f>BZ9-BY9</f>
        <v>13.711284219184195</v>
      </c>
      <c r="CB9" s="54">
        <f>CA9*(CA9&lt;&gt;0)</f>
        <v>13.711284219184195</v>
      </c>
      <c r="CC9" s="26">
        <f>CB9/$CB$124</f>
        <v>7.4517849017304724E-2</v>
      </c>
      <c r="CD9" s="47">
        <f>CC9 * $CA$124</f>
        <v>13.711284219184197</v>
      </c>
      <c r="CE9" s="48">
        <f>IF(CD9&gt;0, V9, W9)</f>
        <v>228.73403591112773</v>
      </c>
      <c r="CF9" s="65">
        <f>CD9/CE9</f>
        <v>5.9944223711907815E-2</v>
      </c>
      <c r="CG9" t="s">
        <v>229</v>
      </c>
      <c r="CH9" s="66">
        <v>0</v>
      </c>
      <c r="CI9" s="15">
        <f>AZ9*$CH$127</f>
        <v>24.545398423604819</v>
      </c>
      <c r="CJ9" s="37">
        <f>CI9-CH9</f>
        <v>24.545398423604819</v>
      </c>
      <c r="CK9" s="54">
        <f>CJ9*(CJ9&lt;&gt;0)</f>
        <v>24.545398423604819</v>
      </c>
      <c r="CL9" s="26">
        <f>CK9/$CK$124</f>
        <v>3.6128051845164596E-3</v>
      </c>
      <c r="CM9" s="47">
        <f>CL9 * $CJ$124</f>
        <v>24.545398423604819</v>
      </c>
      <c r="CN9" s="48">
        <f>IF(CD9&gt;0,V9,W9)</f>
        <v>228.73403591112773</v>
      </c>
      <c r="CO9" s="65">
        <f>CM9/CN9</f>
        <v>0.10730977716469657</v>
      </c>
      <c r="CP9" s="70">
        <f>N9</f>
        <v>0</v>
      </c>
    </row>
    <row r="10" spans="1:94" x14ac:dyDescent="0.2">
      <c r="A10" s="25" t="s">
        <v>146</v>
      </c>
      <c r="B10">
        <v>1</v>
      </c>
      <c r="C10">
        <v>1</v>
      </c>
      <c r="D10">
        <v>0.46735074626865603</v>
      </c>
      <c r="E10">
        <v>0.53264925373134298</v>
      </c>
      <c r="F10">
        <v>0.92585727525486505</v>
      </c>
      <c r="G10">
        <v>0.92585727525486505</v>
      </c>
      <c r="H10">
        <v>6.6863323500491595E-2</v>
      </c>
      <c r="I10">
        <v>0.48475909537856399</v>
      </c>
      <c r="J10">
        <v>0.180035008301448</v>
      </c>
      <c r="K10">
        <v>0.40827285268122598</v>
      </c>
      <c r="L10">
        <v>0.65916900604666295</v>
      </c>
      <c r="M10">
        <v>1.11521642586155</v>
      </c>
      <c r="N10" s="21">
        <v>0</v>
      </c>
      <c r="O10">
        <v>1.0029971638933199</v>
      </c>
      <c r="P10">
        <v>0.98655365410312801</v>
      </c>
      <c r="Q10">
        <v>1.01340309875805</v>
      </c>
      <c r="R10">
        <v>0.98902316169761395</v>
      </c>
      <c r="S10">
        <v>28.2199993133544</v>
      </c>
      <c r="T10" s="27">
        <f>IF(C10,P10,R10)</f>
        <v>0.98655365410312801</v>
      </c>
      <c r="U10" s="27">
        <f>IF(D10 = 0,O10,Q10)</f>
        <v>1.01340309875805</v>
      </c>
      <c r="V10" s="39">
        <f>S10*T10^(1-N10)</f>
        <v>27.840543441377548</v>
      </c>
      <c r="W10" s="38">
        <f>S10*U10^(N10+1)</f>
        <v>28.598234751103391</v>
      </c>
      <c r="X10" s="44">
        <f>0.5 * (D10-MAX($D$3:$D$123))/(MIN($D$3:$D$123)-MAX($D$3:$D$123)) + 0.75</f>
        <v>0.98735008975158189</v>
      </c>
      <c r="Y10" s="44">
        <f>AVERAGE(D10, F10, G10, H10, I10, J10, K10)</f>
        <v>0.49414222523430223</v>
      </c>
      <c r="Z10" s="22">
        <f>AI10^N10</f>
        <v>1</v>
      </c>
      <c r="AA10" s="22">
        <f>(Z10+AB10)/2</f>
        <v>1</v>
      </c>
      <c r="AB10" s="22">
        <f>AM10^N10</f>
        <v>1</v>
      </c>
      <c r="AC10" s="22">
        <f>IF(C10&gt;0, 1, 0.8)</f>
        <v>1</v>
      </c>
      <c r="AD10" s="22">
        <f>IF(C10&gt;0, 1, 0.7)</f>
        <v>1</v>
      </c>
      <c r="AE10" s="22">
        <f>IF(C10 &gt; 0, 1, 0.9)</f>
        <v>1</v>
      </c>
      <c r="AF10" s="22">
        <f>PERCENTILE($L$2:$L$123, 0.05)</f>
        <v>-3.8880181619581476E-2</v>
      </c>
      <c r="AG10" s="22">
        <f>PERCENTILE($L$2:$L$123, 0.95)</f>
        <v>1.0165924092297549</v>
      </c>
      <c r="AH10" s="22">
        <f>MIN(MAX(L10,AF10), AG10)</f>
        <v>0.65916900604666295</v>
      </c>
      <c r="AI10" s="22">
        <f>AH10-$AH$124+1</f>
        <v>1.6980491876662445</v>
      </c>
      <c r="AJ10" s="22">
        <f>PERCENTILE($M$2:$M$123, 0.02)</f>
        <v>-2.6200916108315844</v>
      </c>
      <c r="AK10" s="22">
        <f>PERCENTILE($M$2:$M$123, 0.98)</f>
        <v>1.3396145957600161</v>
      </c>
      <c r="AL10" s="22">
        <f>MIN(MAX(M10,AJ10), AK10)</f>
        <v>1.11521642586155</v>
      </c>
      <c r="AM10" s="22">
        <f>AL10-$AL$124 + 1</f>
        <v>4.7353080366931346</v>
      </c>
      <c r="AN10" s="46">
        <v>0</v>
      </c>
      <c r="AO10" s="49">
        <v>0</v>
      </c>
      <c r="AP10" s="51">
        <v>0.5</v>
      </c>
      <c r="AQ10" s="50">
        <v>1</v>
      </c>
      <c r="AR10" s="17">
        <f>(AI10^4)*AB10*AE10*AN10</f>
        <v>0</v>
      </c>
      <c r="AS10" s="17">
        <f>(AI10^4) *Z10*AC10*AO10</f>
        <v>0</v>
      </c>
      <c r="AT10" s="17">
        <f>(AM10^4)*AA10*AP10*AQ10</f>
        <v>251.39865311386646</v>
      </c>
      <c r="AU10" s="17">
        <f>MIN(AR10, 0.05*AR$124)</f>
        <v>0</v>
      </c>
      <c r="AV10" s="17">
        <f>MIN(AS10, 0.05*AS$124)</f>
        <v>0</v>
      </c>
      <c r="AW10" s="17">
        <f>MIN(AT10, 0.05*AT$124)</f>
        <v>251.39865311386646</v>
      </c>
      <c r="AX10" s="14">
        <f>AU10/$AU$124</f>
        <v>0</v>
      </c>
      <c r="AY10" s="14">
        <f>AV10/$AV$124</f>
        <v>0</v>
      </c>
      <c r="AZ10" s="67">
        <f>AW10/$AW$124</f>
        <v>2.1057045388820635E-2</v>
      </c>
      <c r="BA10" s="21">
        <f>N10</f>
        <v>0</v>
      </c>
      <c r="BB10" s="66">
        <v>0</v>
      </c>
      <c r="BC10" s="15">
        <f>$D$130*AX10</f>
        <v>0</v>
      </c>
      <c r="BD10" s="19">
        <f>BC10-BB10</f>
        <v>0</v>
      </c>
      <c r="BE10" s="53">
        <f>BD10*IF($BD$124 &gt; 0, (BD10&gt;0), (BD10&lt;0))</f>
        <v>0</v>
      </c>
      <c r="BF10" s="61">
        <f>BE10/$BE$124</f>
        <v>0</v>
      </c>
      <c r="BG10" s="62">
        <f>BF10*$BD$124</f>
        <v>0</v>
      </c>
      <c r="BH10" s="63">
        <f>(IF(BG10 &gt; 0, V10, W10))</f>
        <v>28.598234751103391</v>
      </c>
      <c r="BI10" s="46">
        <f>BG10/BH10</f>
        <v>0</v>
      </c>
      <c r="BJ10" s="64" t="e">
        <f>BB10/BC10</f>
        <v>#DIV/0!</v>
      </c>
      <c r="BK10" s="66">
        <v>0</v>
      </c>
      <c r="BL10" s="66">
        <v>0</v>
      </c>
      <c r="BM10" s="66">
        <v>0</v>
      </c>
      <c r="BN10" s="10">
        <f>SUM(BK10:BM10)</f>
        <v>0</v>
      </c>
      <c r="BO10" s="15">
        <f>AY10*$D$129</f>
        <v>0</v>
      </c>
      <c r="BP10" s="9">
        <f>BO10-BN10</f>
        <v>0</v>
      </c>
      <c r="BQ10" s="53">
        <f>BP10*IF($BP$124 &gt; 0, (BP10&gt;0), (BP10&lt;0))</f>
        <v>0</v>
      </c>
      <c r="BR10" s="7">
        <f>BQ10/$BQ$124</f>
        <v>0</v>
      </c>
      <c r="BS10" s="62">
        <f>BR10*$BP$124</f>
        <v>0</v>
      </c>
      <c r="BT10" s="48">
        <f>IF(BS10&gt;0,V10,W10)</f>
        <v>28.598234751103391</v>
      </c>
      <c r="BU10" s="46">
        <f>BS10/BT10</f>
        <v>0</v>
      </c>
      <c r="BV10" s="64" t="e">
        <f>BN10/BO10</f>
        <v>#DIV/0!</v>
      </c>
      <c r="BW10" s="16">
        <f>BB10+BN10+BY10</f>
        <v>113</v>
      </c>
      <c r="BX10" s="69">
        <f>BC10+BO10+BZ10</f>
        <v>98.441687192736467</v>
      </c>
      <c r="BY10" s="66">
        <v>113</v>
      </c>
      <c r="BZ10" s="15">
        <f>AZ10*$D$132</f>
        <v>98.441687192736467</v>
      </c>
      <c r="CA10" s="37">
        <f>BZ10-BY10</f>
        <v>-14.558312807263533</v>
      </c>
      <c r="CB10" s="54">
        <f>CA10*(CA10&lt;&gt;0)</f>
        <v>-14.558312807263533</v>
      </c>
      <c r="CC10" s="26">
        <f>CB10/$CB$124</f>
        <v>-7.9121265256866302E-2</v>
      </c>
      <c r="CD10" s="47">
        <f>CC10 * $CA$124</f>
        <v>-14.558312807263535</v>
      </c>
      <c r="CE10" s="48">
        <f>IF(CD10&gt;0, V10, W10)</f>
        <v>28.598234751103391</v>
      </c>
      <c r="CF10" s="65">
        <f>CD10/CE10</f>
        <v>-0.5090633367397559</v>
      </c>
      <c r="CG10" t="s">
        <v>229</v>
      </c>
      <c r="CH10" s="66">
        <v>0</v>
      </c>
      <c r="CI10" s="15">
        <f>AZ10*$CH$127</f>
        <v>176.2264128590399</v>
      </c>
      <c r="CJ10" s="37">
        <f>CI10-CH10</f>
        <v>176.2264128590399</v>
      </c>
      <c r="CK10" s="54">
        <f>CJ10*(CJ10&lt;&gt;0)</f>
        <v>176.2264128590399</v>
      </c>
      <c r="CL10" s="26">
        <f>CK10/$CK$124</f>
        <v>2.5938535893294076E-2</v>
      </c>
      <c r="CM10" s="47">
        <f>CL10 * $CJ$124</f>
        <v>176.2264128590399</v>
      </c>
      <c r="CN10" s="48">
        <f>IF(CD10&gt;0,V10,W10)</f>
        <v>28.598234751103391</v>
      </c>
      <c r="CO10" s="65">
        <f>CM10/CN10</f>
        <v>6.1621430271055679</v>
      </c>
      <c r="CP10" s="70">
        <f>N10</f>
        <v>0</v>
      </c>
    </row>
    <row r="11" spans="1:94" x14ac:dyDescent="0.2">
      <c r="A11" s="25" t="s">
        <v>147</v>
      </c>
      <c r="B11">
        <v>0</v>
      </c>
      <c r="C11">
        <v>0</v>
      </c>
      <c r="D11">
        <v>0.115553778488604</v>
      </c>
      <c r="E11">
        <v>0.88444622151139496</v>
      </c>
      <c r="F11">
        <v>6.7594433399602305E-2</v>
      </c>
      <c r="G11">
        <v>6.7594433399602305E-2</v>
      </c>
      <c r="H11">
        <v>3.4713508992053499E-2</v>
      </c>
      <c r="I11">
        <v>0.26976160602258398</v>
      </c>
      <c r="J11">
        <v>9.6769685007112596E-2</v>
      </c>
      <c r="K11">
        <v>8.0877017924214797E-2</v>
      </c>
      <c r="L11">
        <v>0.85993148431840005</v>
      </c>
      <c r="M11">
        <v>-2.6206539724471298</v>
      </c>
      <c r="N11" s="21">
        <v>0</v>
      </c>
      <c r="O11">
        <v>1.02172421745205</v>
      </c>
      <c r="P11">
        <v>0.98680468278266997</v>
      </c>
      <c r="Q11">
        <v>1.0112090832324501</v>
      </c>
      <c r="R11">
        <v>0.98188059412061501</v>
      </c>
      <c r="S11">
        <v>114.559997558593</v>
      </c>
      <c r="T11" s="27">
        <f>IF(C11,P11,R11)</f>
        <v>0.98188059412061501</v>
      </c>
      <c r="U11" s="27">
        <f>IF(D11 = 0,O11,Q11)</f>
        <v>1.0112090832324501</v>
      </c>
      <c r="V11" s="39">
        <f>S11*T11^(1-N11)</f>
        <v>112.4842384652875</v>
      </c>
      <c r="W11" s="38">
        <f>S11*U11^(N11+1)</f>
        <v>115.84411010633654</v>
      </c>
      <c r="X11" s="44">
        <f>0.5 * (D11-MAX($D$3:$D$123))/(MIN($D$3:$D$123)-MAX($D$3:$D$123)) + 0.75</f>
        <v>1.1858775596737761</v>
      </c>
      <c r="Y11" s="44">
        <f>AVERAGE(D11, F11, G11, H11, I11, J11, K11)</f>
        <v>0.10469492331911048</v>
      </c>
      <c r="Z11" s="22">
        <f>AI11^N11</f>
        <v>1</v>
      </c>
      <c r="AA11" s="22">
        <f>(Z11+AB11)/2</f>
        <v>1</v>
      </c>
      <c r="AB11" s="22">
        <f>AM11^N11</f>
        <v>1</v>
      </c>
      <c r="AC11" s="22">
        <f>IF(C11&gt;0, 1, 0.8)</f>
        <v>0.8</v>
      </c>
      <c r="AD11" s="22">
        <f>IF(C11&gt;0, 1, 0.7)</f>
        <v>0.7</v>
      </c>
      <c r="AE11" s="22">
        <f>IF(C11 &gt; 0, 1, 0.9)</f>
        <v>0.9</v>
      </c>
      <c r="AF11" s="22">
        <f>PERCENTILE($L$2:$L$123, 0.05)</f>
        <v>-3.8880181619581476E-2</v>
      </c>
      <c r="AG11" s="22">
        <f>PERCENTILE($L$2:$L$123, 0.95)</f>
        <v>1.0165924092297549</v>
      </c>
      <c r="AH11" s="22">
        <f>MIN(MAX(L11,AF11), AG11)</f>
        <v>0.85993148431840005</v>
      </c>
      <c r="AI11" s="22">
        <f>AH11-$AH$124+1</f>
        <v>1.8988116659379815</v>
      </c>
      <c r="AJ11" s="22">
        <f>PERCENTILE($M$2:$M$123, 0.02)</f>
        <v>-2.6200916108315844</v>
      </c>
      <c r="AK11" s="22">
        <f>PERCENTILE($M$2:$M$123, 0.98)</f>
        <v>1.3396145957600161</v>
      </c>
      <c r="AL11" s="22">
        <f>MIN(MAX(M11,AJ11), AK11)</f>
        <v>-2.6200916108315844</v>
      </c>
      <c r="AM11" s="22">
        <f>AL11-$AL$124 + 1</f>
        <v>1</v>
      </c>
      <c r="AN11" s="46">
        <v>1</v>
      </c>
      <c r="AO11" s="46">
        <v>1</v>
      </c>
      <c r="AP11" s="51">
        <v>1</v>
      </c>
      <c r="AQ11" s="21">
        <v>1</v>
      </c>
      <c r="AR11" s="17">
        <f>(AI11^4)*AB11*AE11*AN11</f>
        <v>11.699574696745772</v>
      </c>
      <c r="AS11" s="17">
        <f>(AI11^4) *Z11*AC11*AO11</f>
        <v>10.39962195266291</v>
      </c>
      <c r="AT11" s="17">
        <f>(AM11^4)*AA11*AP11*AQ11</f>
        <v>1</v>
      </c>
      <c r="AU11" s="17">
        <f>MIN(AR11, 0.05*AR$124)</f>
        <v>11.699574696745772</v>
      </c>
      <c r="AV11" s="17">
        <f>MIN(AS11, 0.05*AS$124)</f>
        <v>10.39962195266291</v>
      </c>
      <c r="AW11" s="17">
        <f>MIN(AT11, 0.05*AT$124)</f>
        <v>1</v>
      </c>
      <c r="AX11" s="14">
        <f>AU11/$AU$124</f>
        <v>1.9841557536337116E-2</v>
      </c>
      <c r="AY11" s="14">
        <f>AV11/$AV$124</f>
        <v>2.6461959872953841E-2</v>
      </c>
      <c r="AZ11" s="67">
        <f>AW11/$AW$124</f>
        <v>8.3759579170391288E-5</v>
      </c>
      <c r="BA11" s="21">
        <f>N11</f>
        <v>0</v>
      </c>
      <c r="BB11" s="66">
        <v>2864</v>
      </c>
      <c r="BC11" s="15">
        <f>$D$130*AX11</f>
        <v>2451.5633245172053</v>
      </c>
      <c r="BD11" s="19">
        <f>BC11-BB11</f>
        <v>-412.43667548279473</v>
      </c>
      <c r="BE11" s="53">
        <f>BD11*IF($BD$124 &gt; 0, (BD11&gt;0), (BD11&lt;0))</f>
        <v>0</v>
      </c>
      <c r="BF11" s="61">
        <f>BE11/$BE$124</f>
        <v>0</v>
      </c>
      <c r="BG11" s="62">
        <f>BF11*$BD$124</f>
        <v>0</v>
      </c>
      <c r="BH11" s="63">
        <f>(IF(BG11 &gt; 0, V11, W11))</f>
        <v>115.84411010633654</v>
      </c>
      <c r="BI11" s="46">
        <f>BG11/BH11</f>
        <v>0</v>
      </c>
      <c r="BJ11" s="64">
        <f>BB11/BC11</f>
        <v>1.1682341513915482</v>
      </c>
      <c r="BK11" s="66">
        <v>229</v>
      </c>
      <c r="BL11" s="66">
        <v>3780</v>
      </c>
      <c r="BM11" s="66">
        <v>0</v>
      </c>
      <c r="BN11" s="10">
        <f>SUM(BK11:BM11)</f>
        <v>4009</v>
      </c>
      <c r="BO11" s="15">
        <f>AY11*$D$129</f>
        <v>4899.1407889188013</v>
      </c>
      <c r="BP11" s="9">
        <f>BO11-BN11</f>
        <v>890.14078891880126</v>
      </c>
      <c r="BQ11" s="53">
        <f>BP11*IF($BP$124 &gt; 0, (BP11&gt;0), (BP11&lt;0))</f>
        <v>890.14078891880126</v>
      </c>
      <c r="BR11" s="7">
        <f>BQ11/$BQ$124</f>
        <v>3.7398981165687059E-2</v>
      </c>
      <c r="BS11" s="62">
        <f>BR11*$BP$124</f>
        <v>44.317792681337892</v>
      </c>
      <c r="BT11" s="48">
        <f>IF(BS11&gt;0,V11,W11)</f>
        <v>112.4842384652875</v>
      </c>
      <c r="BU11" s="46">
        <f>BS11/BT11</f>
        <v>0.39399113410021713</v>
      </c>
      <c r="BV11" s="64">
        <f>BN11/BO11</f>
        <v>0.81830675474112113</v>
      </c>
      <c r="BW11" s="16">
        <f>BB11+BN11+BY11</f>
        <v>6873</v>
      </c>
      <c r="BX11" s="69">
        <f>BC11+BO11+BZ11</f>
        <v>7351.0956894686278</v>
      </c>
      <c r="BY11" s="66">
        <v>0</v>
      </c>
      <c r="BZ11" s="15">
        <f>AZ11*$D$132</f>
        <v>0.39157603262157925</v>
      </c>
      <c r="CA11" s="37">
        <f>BZ11-BY11</f>
        <v>0.39157603262157925</v>
      </c>
      <c r="CB11" s="54">
        <f>CA11*(CA11&lt;&gt;0)</f>
        <v>0.39157603262157925</v>
      </c>
      <c r="CC11" s="26">
        <f>CB11/$CB$124</f>
        <v>2.1281306120737808E-3</v>
      </c>
      <c r="CD11" s="47">
        <f>CC11 * $CA$124</f>
        <v>0.39157603262157931</v>
      </c>
      <c r="CE11" s="48">
        <f>IF(CD11&gt;0, V11, W11)</f>
        <v>112.4842384652875</v>
      </c>
      <c r="CF11" s="65">
        <f>CD11/CE11</f>
        <v>3.4811635653507061E-3</v>
      </c>
      <c r="CG11" t="s">
        <v>229</v>
      </c>
      <c r="CH11" s="66">
        <v>0</v>
      </c>
      <c r="CI11" s="15">
        <f>AZ11*$CH$127</f>
        <v>0.70098391807700466</v>
      </c>
      <c r="CJ11" s="37">
        <f>CI11-CH11</f>
        <v>0.70098391807700466</v>
      </c>
      <c r="CK11" s="54">
        <f>CJ11*(CJ11&lt;&gt;0)</f>
        <v>0.70098391807700466</v>
      </c>
      <c r="CL11" s="26">
        <f>CK11/$CK$124</f>
        <v>1.0317690875434278E-4</v>
      </c>
      <c r="CM11" s="47">
        <f>CL11 * $CJ$124</f>
        <v>0.70098391807700466</v>
      </c>
      <c r="CN11" s="48">
        <f>IF(CD11&gt;0,V11,W11)</f>
        <v>112.4842384652875</v>
      </c>
      <c r="CO11" s="65">
        <f>CM11/CN11</f>
        <v>6.2318412574160547E-3</v>
      </c>
      <c r="CP11" s="70">
        <f>N11</f>
        <v>0</v>
      </c>
    </row>
    <row r="12" spans="1:94" x14ac:dyDescent="0.2">
      <c r="A12" s="25" t="s">
        <v>187</v>
      </c>
      <c r="B12">
        <v>1</v>
      </c>
      <c r="C12">
        <v>0</v>
      </c>
      <c r="D12">
        <v>0.34882606612362199</v>
      </c>
      <c r="E12">
        <v>0.65117393387637701</v>
      </c>
      <c r="F12">
        <v>0.36030461684911902</v>
      </c>
      <c r="G12">
        <v>0.36030461684911902</v>
      </c>
      <c r="H12">
        <v>0.48052604957005501</v>
      </c>
      <c r="I12">
        <v>0.44056651492159798</v>
      </c>
      <c r="J12">
        <v>0.460112689444795</v>
      </c>
      <c r="K12">
        <v>0.40716179373539502</v>
      </c>
      <c r="L12">
        <v>0.80595173043877999</v>
      </c>
      <c r="M12">
        <v>-2.6193150162196401</v>
      </c>
      <c r="N12" s="21">
        <v>0</v>
      </c>
      <c r="O12">
        <v>1.0139132838475799</v>
      </c>
      <c r="P12">
        <v>0.98612813128279797</v>
      </c>
      <c r="Q12">
        <v>1.0126699224564699</v>
      </c>
      <c r="R12">
        <v>0.99070568711914897</v>
      </c>
      <c r="S12">
        <v>116.41000366210901</v>
      </c>
      <c r="T12" s="27">
        <f>IF(C12,P12,R12)</f>
        <v>0.99070568711914897</v>
      </c>
      <c r="U12" s="27">
        <f>IF(D12 = 0,O12,Q12)</f>
        <v>1.0126699224564699</v>
      </c>
      <c r="V12" s="39">
        <f>S12*T12^(1-N12)</f>
        <v>115.32805266561235</v>
      </c>
      <c r="W12" s="38">
        <f>S12*U12^(N12+1)</f>
        <v>117.88490938166531</v>
      </c>
      <c r="X12" s="44">
        <f>0.5 * (D12-MAX($D$3:$D$123))/(MIN($D$3:$D$123)-MAX($D$3:$D$123)) + 0.75</f>
        <v>1.0542364106343771</v>
      </c>
      <c r="Y12" s="44">
        <f>AVERAGE(D12, F12, G12, H12, I12, J12, K12)</f>
        <v>0.40825747821338615</v>
      </c>
      <c r="Z12" s="22">
        <f>AI12^N12</f>
        <v>1</v>
      </c>
      <c r="AA12" s="22">
        <f>(Z12+AB12)/2</f>
        <v>1</v>
      </c>
      <c r="AB12" s="22">
        <f>AM12^N12</f>
        <v>1</v>
      </c>
      <c r="AC12" s="22">
        <f>IF(C12&gt;0, 1, 0.8)</f>
        <v>0.8</v>
      </c>
      <c r="AD12" s="22">
        <f>IF(C12&gt;0, 1, 0.7)</f>
        <v>0.7</v>
      </c>
      <c r="AE12" s="22">
        <f>IF(C12 &gt; 0, 1, 0.9)</f>
        <v>0.9</v>
      </c>
      <c r="AF12" s="22">
        <f>PERCENTILE($L$2:$L$123, 0.05)</f>
        <v>-3.8880181619581476E-2</v>
      </c>
      <c r="AG12" s="22">
        <f>PERCENTILE($L$2:$L$123, 0.95)</f>
        <v>1.0165924092297549</v>
      </c>
      <c r="AH12" s="22">
        <f>MIN(MAX(L12,AF12), AG12)</f>
        <v>0.80595173043877999</v>
      </c>
      <c r="AI12" s="22">
        <f>AH12-$AH$124+1</f>
        <v>1.8448319120583614</v>
      </c>
      <c r="AJ12" s="22">
        <f>PERCENTILE($M$2:$M$123, 0.02)</f>
        <v>-2.6200916108315844</v>
      </c>
      <c r="AK12" s="22">
        <f>PERCENTILE($M$2:$M$123, 0.98)</f>
        <v>1.3396145957600161</v>
      </c>
      <c r="AL12" s="22">
        <f>MIN(MAX(M12,AJ12), AK12)</f>
        <v>-2.6193150162196401</v>
      </c>
      <c r="AM12" s="22">
        <f>AL12-$AL$124 + 1</f>
        <v>1.0007765946119442</v>
      </c>
      <c r="AN12" s="46">
        <v>1</v>
      </c>
      <c r="AO12" s="46">
        <v>1</v>
      </c>
      <c r="AP12" s="51">
        <v>1</v>
      </c>
      <c r="AQ12" s="21">
        <v>1</v>
      </c>
      <c r="AR12" s="17">
        <f>(AI12^4)*AB12*AE12*AN12</f>
        <v>10.424847709840469</v>
      </c>
      <c r="AS12" s="17">
        <f>(AI12^4) *Z12*AC12*AO12</f>
        <v>9.2665312976359715</v>
      </c>
      <c r="AT12" s="17">
        <f>(AM12^4)*AA12*AP12*AQ12</f>
        <v>1.0031099989167427</v>
      </c>
      <c r="AU12" s="17">
        <f>MIN(AR12, 0.05*AR$124)</f>
        <v>10.424847709840469</v>
      </c>
      <c r="AV12" s="17">
        <f>MIN(AS12, 0.05*AS$124)</f>
        <v>9.2665312976359715</v>
      </c>
      <c r="AW12" s="17">
        <f>MIN(AT12, 0.05*AT$124)</f>
        <v>1.0031099989167427</v>
      </c>
      <c r="AX12" s="14">
        <f>AU12/$AU$124</f>
        <v>1.7679720930358751E-2</v>
      </c>
      <c r="AY12" s="14">
        <f>AV12/$AV$124</f>
        <v>2.3578797428951321E-2</v>
      </c>
      <c r="AZ12" s="67">
        <f>AW12/$AW$124</f>
        <v>8.4020071370878037E-5</v>
      </c>
      <c r="BA12" s="21">
        <f>N12</f>
        <v>0</v>
      </c>
      <c r="BB12" s="66">
        <v>2561</v>
      </c>
      <c r="BC12" s="15">
        <f>$D$130*AX12</f>
        <v>2184.4532789923364</v>
      </c>
      <c r="BD12" s="19">
        <f>BC12-BB12</f>
        <v>-376.54672100766356</v>
      </c>
      <c r="BE12" s="53">
        <f>BD12*IF($BD$124 &gt; 0, (BD12&gt;0), (BD12&lt;0))</f>
        <v>0</v>
      </c>
      <c r="BF12" s="61">
        <f>BE12/$BE$124</f>
        <v>0</v>
      </c>
      <c r="BG12" s="62">
        <f>BF12*$BD$124</f>
        <v>0</v>
      </c>
      <c r="BH12" s="63">
        <f>(IF(BG12 &gt; 0, V12, W12))</f>
        <v>117.88490938166531</v>
      </c>
      <c r="BI12" s="46">
        <f>BG12/BH12</f>
        <v>0</v>
      </c>
      <c r="BJ12" s="64">
        <f>BB12/BC12</f>
        <v>1.172375726516504</v>
      </c>
      <c r="BK12" s="66">
        <v>0</v>
      </c>
      <c r="BL12" s="66">
        <v>4540</v>
      </c>
      <c r="BM12" s="66">
        <v>0</v>
      </c>
      <c r="BN12" s="10">
        <f>SUM(BK12:BM12)</f>
        <v>4540</v>
      </c>
      <c r="BO12" s="15">
        <f>AY12*$D$129</f>
        <v>4365.3549771986191</v>
      </c>
      <c r="BP12" s="9">
        <f>BO12-BN12</f>
        <v>-174.64502280138095</v>
      </c>
      <c r="BQ12" s="53">
        <f>BP12*IF($BP$124 &gt; 0, (BP12&gt;0), (BP12&lt;0))</f>
        <v>0</v>
      </c>
      <c r="BR12" s="7">
        <f>BQ12/$BQ$124</f>
        <v>0</v>
      </c>
      <c r="BS12" s="62">
        <f>BR12*$BP$124</f>
        <v>0</v>
      </c>
      <c r="BT12" s="48">
        <f>IF(BS12&gt;0,V12,W12)</f>
        <v>117.88490938166531</v>
      </c>
      <c r="BU12" s="46">
        <f>BS12/BT12</f>
        <v>0</v>
      </c>
      <c r="BV12" s="64">
        <f>BN12/BO12</f>
        <v>1.0400070609867003</v>
      </c>
      <c r="BW12" s="16">
        <f>BB12+BN12+BY12</f>
        <v>7101</v>
      </c>
      <c r="BX12" s="69">
        <f>BC12+BO12+BZ12</f>
        <v>6550.2010500246151</v>
      </c>
      <c r="BY12" s="66">
        <v>0</v>
      </c>
      <c r="BZ12" s="15">
        <f>AZ12*$D$132</f>
        <v>0.39279383365885484</v>
      </c>
      <c r="CA12" s="37">
        <f>BZ12-BY12</f>
        <v>0.39279383365885484</v>
      </c>
      <c r="CB12" s="54">
        <f>CA12*(CA12&lt;&gt;0)</f>
        <v>0.39279383365885484</v>
      </c>
      <c r="CC12" s="26">
        <f>CB12/$CB$124</f>
        <v>2.1347490959720172E-3</v>
      </c>
      <c r="CD12" s="47">
        <f>CC12 * $CA$124</f>
        <v>0.39279383365885484</v>
      </c>
      <c r="CE12" s="48">
        <f>IF(CD12&gt;0, V12, W12)</f>
        <v>115.32805266561235</v>
      </c>
      <c r="CF12" s="65">
        <f>CD12/CE12</f>
        <v>3.4058828236503743E-3</v>
      </c>
      <c r="CG12" t="s">
        <v>229</v>
      </c>
      <c r="CH12" s="66">
        <v>0</v>
      </c>
      <c r="CI12" s="15">
        <f>AZ12*$CH$127</f>
        <v>0.70316397730287827</v>
      </c>
      <c r="CJ12" s="37">
        <f>CI12-CH12</f>
        <v>0.70316397730287827</v>
      </c>
      <c r="CK12" s="54">
        <f>CJ12*(CJ12&lt;&gt;0)</f>
        <v>0.70316397730287827</v>
      </c>
      <c r="CL12" s="26">
        <f>CK12/$CK$124</f>
        <v>1.0349778882880165E-4</v>
      </c>
      <c r="CM12" s="47">
        <f>CL12 * $CJ$124</f>
        <v>0.70316397730287827</v>
      </c>
      <c r="CN12" s="48">
        <f>IF(CD12&gt;0,V12,W12)</f>
        <v>115.32805266561235</v>
      </c>
      <c r="CO12" s="65">
        <f>CM12/CN12</f>
        <v>6.0970766526481238E-3</v>
      </c>
      <c r="CP12" s="70">
        <f>N12</f>
        <v>0</v>
      </c>
    </row>
    <row r="13" spans="1:94" x14ac:dyDescent="0.2">
      <c r="A13" s="25" t="s">
        <v>200</v>
      </c>
      <c r="B13">
        <v>0</v>
      </c>
      <c r="C13">
        <v>0</v>
      </c>
      <c r="D13">
        <v>0.14514194322271001</v>
      </c>
      <c r="E13">
        <v>0.85485805677728899</v>
      </c>
      <c r="F13">
        <v>0.45566600397614299</v>
      </c>
      <c r="G13">
        <v>0.45566600397614299</v>
      </c>
      <c r="H13">
        <v>0.45399414470932598</v>
      </c>
      <c r="I13">
        <v>0.135299038059389</v>
      </c>
      <c r="J13">
        <v>0.247840616251184</v>
      </c>
      <c r="K13">
        <v>0.33605437540695998</v>
      </c>
      <c r="L13">
        <v>0.48069230161989901</v>
      </c>
      <c r="M13">
        <v>0.85555436570217902</v>
      </c>
      <c r="N13" s="21">
        <v>0</v>
      </c>
      <c r="O13">
        <v>0.99925925411369099</v>
      </c>
      <c r="P13">
        <v>1.0021098286358401</v>
      </c>
      <c r="Q13">
        <v>1</v>
      </c>
      <c r="R13">
        <v>0.99761337859662702</v>
      </c>
      <c r="S13">
        <v>4.0100002288818297</v>
      </c>
      <c r="T13" s="27">
        <f>IF(C13,P13,R13)</f>
        <v>0.99761337859662702</v>
      </c>
      <c r="U13" s="27">
        <f>IF(D13 = 0,O13,Q13)</f>
        <v>1</v>
      </c>
      <c r="V13" s="39">
        <f>S13*T13^(1-N13)</f>
        <v>4.0004298765080497</v>
      </c>
      <c r="W13" s="38">
        <f>S13*U13^(N13+1)</f>
        <v>4.0100002288818297</v>
      </c>
      <c r="X13" s="44">
        <f>0.5 * (D13-MAX($D$3:$D$123))/(MIN($D$3:$D$123)-MAX($D$3:$D$123)) + 0.75</f>
        <v>1.1691802483769496</v>
      </c>
      <c r="Y13" s="44">
        <f>AVERAGE(D13, F13, G13, H13, I13, J13, K13)</f>
        <v>0.31852316080026499</v>
      </c>
      <c r="Z13" s="22">
        <f>AI13^N13</f>
        <v>1</v>
      </c>
      <c r="AA13" s="22">
        <f>(Z13+AB13)/2</f>
        <v>1</v>
      </c>
      <c r="AB13" s="22">
        <f>AM13^N13</f>
        <v>1</v>
      </c>
      <c r="AC13" s="22">
        <f>IF(C13&gt;0, 1, 0.8)</f>
        <v>0.8</v>
      </c>
      <c r="AD13" s="22">
        <f>IF(C13&gt;0, 1, 0.7)</f>
        <v>0.7</v>
      </c>
      <c r="AE13" s="22">
        <f>IF(C13 &gt; 0, 1, 0.9)</f>
        <v>0.9</v>
      </c>
      <c r="AF13" s="22">
        <f>PERCENTILE($L$2:$L$123, 0.05)</f>
        <v>-3.8880181619581476E-2</v>
      </c>
      <c r="AG13" s="22">
        <f>PERCENTILE($L$2:$L$123, 0.95)</f>
        <v>1.0165924092297549</v>
      </c>
      <c r="AH13" s="22">
        <f>MIN(MAX(L13,AF13), AG13)</f>
        <v>0.48069230161989901</v>
      </c>
      <c r="AI13" s="22">
        <f>AH13-$AH$124+1</f>
        <v>1.5195724832394806</v>
      </c>
      <c r="AJ13" s="22">
        <f>PERCENTILE($M$2:$M$123, 0.02)</f>
        <v>-2.6200916108315844</v>
      </c>
      <c r="AK13" s="22">
        <f>PERCENTILE($M$2:$M$123, 0.98)</f>
        <v>1.3396145957600161</v>
      </c>
      <c r="AL13" s="22">
        <f>MIN(MAX(M13,AJ13), AK13)</f>
        <v>0.85555436570217902</v>
      </c>
      <c r="AM13" s="22">
        <f>AL13-$AL$124 + 1</f>
        <v>4.4756459765337633</v>
      </c>
      <c r="AN13" s="46">
        <v>0</v>
      </c>
      <c r="AO13" s="49">
        <v>0</v>
      </c>
      <c r="AP13" s="51">
        <v>0.5</v>
      </c>
      <c r="AQ13" s="50">
        <v>1</v>
      </c>
      <c r="AR13" s="17">
        <f>(AI13^4)*AB13*AE13*AN13</f>
        <v>0</v>
      </c>
      <c r="AS13" s="17">
        <f>(AI13^4) *Z13*AC13*AO13</f>
        <v>0</v>
      </c>
      <c r="AT13" s="17">
        <f>(AM13^4)*AA13*AP13*AQ13</f>
        <v>200.62863134216917</v>
      </c>
      <c r="AU13" s="17">
        <f>MIN(AR13, 0.05*AR$124)</f>
        <v>0</v>
      </c>
      <c r="AV13" s="17">
        <f>MIN(AS13, 0.05*AS$124)</f>
        <v>0</v>
      </c>
      <c r="AW13" s="17">
        <f>MIN(AT13, 0.05*AT$124)</f>
        <v>200.62863134216917</v>
      </c>
      <c r="AX13" s="14">
        <f>AU13/$AU$124</f>
        <v>0</v>
      </c>
      <c r="AY13" s="14">
        <f>AV13/$AV$124</f>
        <v>0</v>
      </c>
      <c r="AZ13" s="67">
        <f>AW13/$AW$124</f>
        <v>1.6804569730751666E-2</v>
      </c>
      <c r="BA13" s="21">
        <f>N13</f>
        <v>0</v>
      </c>
      <c r="BB13" s="66">
        <v>0</v>
      </c>
      <c r="BC13" s="15">
        <f>$D$130*AX13</f>
        <v>0</v>
      </c>
      <c r="BD13" s="19">
        <f>BC13-BB13</f>
        <v>0</v>
      </c>
      <c r="BE13" s="53">
        <f>BD13*IF($BD$124 &gt; 0, (BD13&gt;0), (BD13&lt;0))</f>
        <v>0</v>
      </c>
      <c r="BF13" s="61">
        <f>BE13/$BE$124</f>
        <v>0</v>
      </c>
      <c r="BG13" s="62">
        <f>BF13*$BD$124</f>
        <v>0</v>
      </c>
      <c r="BH13" s="63">
        <f>(IF(BG13 &gt; 0, V13, W13))</f>
        <v>4.0100002288818297</v>
      </c>
      <c r="BI13" s="46">
        <f>BG13/BH13</f>
        <v>0</v>
      </c>
      <c r="BJ13" s="64" t="e">
        <f>BB13/BC13</f>
        <v>#DIV/0!</v>
      </c>
      <c r="BK13" s="66">
        <v>0</v>
      </c>
      <c r="BL13" s="66">
        <v>0</v>
      </c>
      <c r="BM13" s="66">
        <v>0</v>
      </c>
      <c r="BN13" s="10">
        <f>SUM(BK13:BM13)</f>
        <v>0</v>
      </c>
      <c r="BO13" s="15">
        <f>AY13*$D$129</f>
        <v>0</v>
      </c>
      <c r="BP13" s="9">
        <f>BO13-BN13</f>
        <v>0</v>
      </c>
      <c r="BQ13" s="53">
        <f>BP13*IF($BP$124 &gt; 0, (BP13&gt;0), (BP13&lt;0))</f>
        <v>0</v>
      </c>
      <c r="BR13" s="7">
        <f>BQ13/$BQ$124</f>
        <v>0</v>
      </c>
      <c r="BS13" s="62">
        <f>BR13*$BP$124</f>
        <v>0</v>
      </c>
      <c r="BT13" s="48">
        <f>IF(BS13&gt;0,V13,W13)</f>
        <v>4.0100002288818297</v>
      </c>
      <c r="BU13" s="46">
        <f>BS13/BT13</f>
        <v>0</v>
      </c>
      <c r="BV13" s="64" t="e">
        <f>BN13/BO13</f>
        <v>#DIV/0!</v>
      </c>
      <c r="BW13" s="16">
        <f>BB13+BN13+BY13</f>
        <v>12</v>
      </c>
      <c r="BX13" s="69">
        <f>BC13+BO13+BZ13</f>
        <v>78.561363491264032</v>
      </c>
      <c r="BY13" s="66">
        <v>12</v>
      </c>
      <c r="BZ13" s="15">
        <f>AZ13*$D$132</f>
        <v>78.561363491264032</v>
      </c>
      <c r="CA13" s="37">
        <f>BZ13-BY13</f>
        <v>66.561363491264032</v>
      </c>
      <c r="CB13" s="54">
        <f>CA13*(CA13&lt;&gt;0)</f>
        <v>66.561363491264032</v>
      </c>
      <c r="CC13" s="26">
        <f>CB13/$CB$124</f>
        <v>0.36174654071338813</v>
      </c>
      <c r="CD13" s="47">
        <f>CC13 * $CA$124</f>
        <v>66.561363491264032</v>
      </c>
      <c r="CE13" s="48">
        <f>IF(CD13&gt;0, V13, W13)</f>
        <v>4.0004298765080497</v>
      </c>
      <c r="CF13" s="65">
        <f>CD13/CE13</f>
        <v>16.638552742078065</v>
      </c>
      <c r="CG13" t="s">
        <v>229</v>
      </c>
      <c r="CH13" s="66">
        <v>0</v>
      </c>
      <c r="CI13" s="15">
        <f>AZ13*$CH$127</f>
        <v>140.6374440766607</v>
      </c>
      <c r="CJ13" s="37">
        <f>CI13-CH13</f>
        <v>140.6374440766607</v>
      </c>
      <c r="CK13" s="54">
        <f>CJ13*(CJ13&lt;&gt;0)</f>
        <v>140.6374440766607</v>
      </c>
      <c r="CL13" s="26">
        <f>CK13/$CK$124</f>
        <v>2.0700241989499667E-2</v>
      </c>
      <c r="CM13" s="47">
        <f>CL13 * $CJ$124</f>
        <v>140.6374440766607</v>
      </c>
      <c r="CN13" s="48">
        <f>IF(CD13&gt;0,V13,W13)</f>
        <v>4.0004298765080497</v>
      </c>
      <c r="CO13" s="65">
        <f>CM13/CN13</f>
        <v>35.155582879363514</v>
      </c>
      <c r="CP13" s="70">
        <f>N13</f>
        <v>0</v>
      </c>
    </row>
    <row r="14" spans="1:94" x14ac:dyDescent="0.2">
      <c r="A14" s="25" t="s">
        <v>188</v>
      </c>
      <c r="B14">
        <v>1</v>
      </c>
      <c r="C14">
        <v>0</v>
      </c>
      <c r="D14">
        <v>0.141943222710915</v>
      </c>
      <c r="E14">
        <v>0.85805677728908403</v>
      </c>
      <c r="F14">
        <v>0.37176938369781298</v>
      </c>
      <c r="G14">
        <v>0.37176938369781298</v>
      </c>
      <c r="H14">
        <v>3.7222919280635702E-2</v>
      </c>
      <c r="I14">
        <v>8.6156419907988294E-2</v>
      </c>
      <c r="J14">
        <v>5.6630322829237002E-2</v>
      </c>
      <c r="K14">
        <v>0.145097967652319</v>
      </c>
      <c r="L14">
        <v>0.86676992176117895</v>
      </c>
      <c r="M14">
        <v>-2.0352538371321698</v>
      </c>
      <c r="N14" s="21">
        <v>0</v>
      </c>
      <c r="O14">
        <v>1.0151025544271699</v>
      </c>
      <c r="P14">
        <v>0.97213396562110999</v>
      </c>
      <c r="Q14">
        <v>1.0232422312004901</v>
      </c>
      <c r="R14">
        <v>0.97308531707427903</v>
      </c>
      <c r="S14">
        <v>434.260009765625</v>
      </c>
      <c r="T14" s="27">
        <f>IF(C14,P14,R14)</f>
        <v>0.97308531707427903</v>
      </c>
      <c r="U14" s="27">
        <f>IF(D14 = 0,O14,Q14)</f>
        <v>1.0232422312004901</v>
      </c>
      <c r="V14" s="39">
        <f>S14*T14^(1-N14)</f>
        <v>422.57203929546273</v>
      </c>
      <c r="W14" s="38">
        <f>S14*U14^(N14+1)</f>
        <v>444.35318131372475</v>
      </c>
      <c r="X14" s="44">
        <f>0.5 * (D14-MAX($D$3:$D$123))/(MIN($D$3:$D$123)-MAX($D$3:$D$123)) + 0.75</f>
        <v>1.1709853631117415</v>
      </c>
      <c r="Y14" s="44">
        <f>AVERAGE(D14, F14, G14, H14, I14, J14, K14)</f>
        <v>0.17294137425381728</v>
      </c>
      <c r="Z14" s="22">
        <f>AI14^N14</f>
        <v>1</v>
      </c>
      <c r="AA14" s="22">
        <f>(Z14+AB14)/2</f>
        <v>1</v>
      </c>
      <c r="AB14" s="22">
        <f>AM14^N14</f>
        <v>1</v>
      </c>
      <c r="AC14" s="22">
        <f>IF(C14&gt;0, 1, 0.8)</f>
        <v>0.8</v>
      </c>
      <c r="AD14" s="22">
        <f>IF(C14&gt;0, 1, 0.7)</f>
        <v>0.7</v>
      </c>
      <c r="AE14" s="22">
        <f>IF(C14 &gt; 0, 1, 0.9)</f>
        <v>0.9</v>
      </c>
      <c r="AF14" s="22">
        <f>PERCENTILE($L$2:$L$123, 0.05)</f>
        <v>-3.8880181619581476E-2</v>
      </c>
      <c r="AG14" s="22">
        <f>PERCENTILE($L$2:$L$123, 0.95)</f>
        <v>1.0165924092297549</v>
      </c>
      <c r="AH14" s="22">
        <f>MIN(MAX(L14,AF14), AG14)</f>
        <v>0.86676992176117895</v>
      </c>
      <c r="AI14" s="22">
        <f>AH14-$AH$124+1</f>
        <v>1.9056501033807605</v>
      </c>
      <c r="AJ14" s="22">
        <f>PERCENTILE($M$2:$M$123, 0.02)</f>
        <v>-2.6200916108315844</v>
      </c>
      <c r="AK14" s="22">
        <f>PERCENTILE($M$2:$M$123, 0.98)</f>
        <v>1.3396145957600161</v>
      </c>
      <c r="AL14" s="22">
        <f>MIN(MAX(M14,AJ14), AK14)</f>
        <v>-2.0352538371321698</v>
      </c>
      <c r="AM14" s="22">
        <f>AL14-$AL$124 + 1</f>
        <v>1.5848377736994146</v>
      </c>
      <c r="AN14" s="46">
        <v>1</v>
      </c>
      <c r="AO14" s="46">
        <v>0</v>
      </c>
      <c r="AP14" s="51">
        <v>1</v>
      </c>
      <c r="AQ14" s="21">
        <v>1</v>
      </c>
      <c r="AR14" s="17">
        <f>(AI14^4)*AB14*AE14*AN14</f>
        <v>11.869028167369105</v>
      </c>
      <c r="AS14" s="17">
        <f>(AI14^4) *Z14*AC14*AO14</f>
        <v>0</v>
      </c>
      <c r="AT14" s="17">
        <f>(AM14^4)*AA14*AP14*AQ14</f>
        <v>6.3086909868318557</v>
      </c>
      <c r="AU14" s="17">
        <f>MIN(AR14, 0.05*AR$124)</f>
        <v>11.869028167369105</v>
      </c>
      <c r="AV14" s="17">
        <f>MIN(AS14, 0.05*AS$124)</f>
        <v>0</v>
      </c>
      <c r="AW14" s="17">
        <f>MIN(AT14, 0.05*AT$124)</f>
        <v>6.3086909868318557</v>
      </c>
      <c r="AX14" s="14">
        <f>AU14/$AU$124</f>
        <v>2.0128937280836725E-2</v>
      </c>
      <c r="AY14" s="14">
        <f>AV14/$AV$124</f>
        <v>0</v>
      </c>
      <c r="AZ14" s="67">
        <f>AW14/$AW$124</f>
        <v>5.2841330217307675E-4</v>
      </c>
      <c r="BA14" s="21">
        <f>N14</f>
        <v>0</v>
      </c>
      <c r="BB14" s="66">
        <v>3040</v>
      </c>
      <c r="BC14" s="15">
        <f>$D$130*AX14</f>
        <v>2487.071103608343</v>
      </c>
      <c r="BD14" s="19">
        <f>BC14-BB14</f>
        <v>-552.92889639165696</v>
      </c>
      <c r="BE14" s="53">
        <f>BD14*IF($BD$124 &gt; 0, (BD14&gt;0), (BD14&lt;0))</f>
        <v>0</v>
      </c>
      <c r="BF14" s="61">
        <f>BE14/$BE$124</f>
        <v>0</v>
      </c>
      <c r="BG14" s="62">
        <f>BF14*$BD$124</f>
        <v>0</v>
      </c>
      <c r="BH14" s="63">
        <f>(IF(BG14 &gt; 0, V14, W14))</f>
        <v>444.35318131372475</v>
      </c>
      <c r="BI14" s="46">
        <f>BG14/BH14</f>
        <v>0</v>
      </c>
      <c r="BJ14" s="64">
        <f>BB14/BC14</f>
        <v>1.2223213062101221</v>
      </c>
      <c r="BK14" s="66">
        <v>0</v>
      </c>
      <c r="BL14" s="66">
        <v>0</v>
      </c>
      <c r="BM14" s="66">
        <v>0</v>
      </c>
      <c r="BN14" s="10">
        <f>SUM(BK14:BM14)</f>
        <v>0</v>
      </c>
      <c r="BO14" s="15">
        <f>AY14*$D$129</f>
        <v>0</v>
      </c>
      <c r="BP14" s="9">
        <f>BO14-BN14</f>
        <v>0</v>
      </c>
      <c r="BQ14" s="53">
        <f>BP14*IF($BP$124 &gt; 0, (BP14&gt;0), (BP14&lt;0))</f>
        <v>0</v>
      </c>
      <c r="BR14" s="7">
        <f>BQ14/$BQ$124</f>
        <v>0</v>
      </c>
      <c r="BS14" s="62">
        <f>BR14*$BP$124</f>
        <v>0</v>
      </c>
      <c r="BT14" s="48">
        <f>IF(BS14&gt;0,V14,W14)</f>
        <v>444.35318131372475</v>
      </c>
      <c r="BU14" s="46">
        <f>BS14/BT14</f>
        <v>0</v>
      </c>
      <c r="BV14" s="64" t="e">
        <f>BN14/BO14</f>
        <v>#DIV/0!</v>
      </c>
      <c r="BW14" s="16">
        <f>BB14+BN14+BY14</f>
        <v>3040</v>
      </c>
      <c r="BX14" s="69">
        <f>BC14+BO14+BZ14</f>
        <v>2489.5414357960021</v>
      </c>
      <c r="BY14" s="66">
        <v>0</v>
      </c>
      <c r="BZ14" s="15">
        <f>AZ14*$D$132</f>
        <v>2.470332187659134</v>
      </c>
      <c r="CA14" s="37">
        <f>BZ14-BY14</f>
        <v>2.470332187659134</v>
      </c>
      <c r="CB14" s="54">
        <f>CA14*(CA14&lt;&gt;0)</f>
        <v>2.470332187659134</v>
      </c>
      <c r="CC14" s="26">
        <f>CB14/$CB$124</f>
        <v>1.3425718411190821E-2</v>
      </c>
      <c r="CD14" s="47">
        <f>CC14 * $CA$124</f>
        <v>2.470332187659134</v>
      </c>
      <c r="CE14" s="48">
        <f>IF(CD14&gt;0, V14, W14)</f>
        <v>422.57203929546273</v>
      </c>
      <c r="CF14" s="65">
        <f>CD14/CE14</f>
        <v>5.8459433136603617E-3</v>
      </c>
      <c r="CG14" t="s">
        <v>229</v>
      </c>
      <c r="CH14" s="66">
        <v>0</v>
      </c>
      <c r="CI14" s="15">
        <f>AZ14*$CH$127</f>
        <v>4.4222909258864789</v>
      </c>
      <c r="CJ14" s="37">
        <f>CI14-CH14</f>
        <v>4.4222909258864789</v>
      </c>
      <c r="CK14" s="54">
        <f>CJ14*(CJ14&lt;&gt;0)</f>
        <v>4.4222909258864789</v>
      </c>
      <c r="CL14" s="26">
        <f>CK14/$CK$124</f>
        <v>6.5091123430769499E-4</v>
      </c>
      <c r="CM14" s="47">
        <f>CL14 * $CJ$124</f>
        <v>4.4222909258864789</v>
      </c>
      <c r="CN14" s="48">
        <f>IF(CD14&gt;0,V14,W14)</f>
        <v>422.57203929546273</v>
      </c>
      <c r="CO14" s="65">
        <f>CM14/CN14</f>
        <v>1.0465176383320547E-2</v>
      </c>
      <c r="CP14" s="70">
        <f>N14</f>
        <v>0</v>
      </c>
    </row>
    <row r="15" spans="1:94" x14ac:dyDescent="0.2">
      <c r="A15" s="25" t="s">
        <v>189</v>
      </c>
      <c r="B15">
        <v>1</v>
      </c>
      <c r="C15">
        <v>1</v>
      </c>
      <c r="D15">
        <v>0.63654538184726095</v>
      </c>
      <c r="E15">
        <v>0.363454618152738</v>
      </c>
      <c r="F15">
        <v>0.71928429423459195</v>
      </c>
      <c r="G15">
        <v>0.71928429423459195</v>
      </c>
      <c r="H15">
        <v>0.65495608531994898</v>
      </c>
      <c r="I15">
        <v>0.58678377248013303</v>
      </c>
      <c r="J15">
        <v>0.61993354688455105</v>
      </c>
      <c r="K15">
        <v>0.66776377840011802</v>
      </c>
      <c r="L15">
        <v>0.85080484835264103</v>
      </c>
      <c r="M15">
        <v>-1.3999110217897901</v>
      </c>
      <c r="N15" s="21">
        <v>0</v>
      </c>
      <c r="O15">
        <v>1.0081879548459201</v>
      </c>
      <c r="P15">
        <v>0.99061621927098198</v>
      </c>
      <c r="Q15">
        <v>1.0025007453981001</v>
      </c>
      <c r="R15">
        <v>0.99145733116480605</v>
      </c>
      <c r="S15">
        <v>123.75</v>
      </c>
      <c r="T15" s="27">
        <f>IF(C15,P15,R15)</f>
        <v>0.99061621927098198</v>
      </c>
      <c r="U15" s="27">
        <f>IF(D15 = 0,O15,Q15)</f>
        <v>1.0025007453981001</v>
      </c>
      <c r="V15" s="39">
        <f>S15*T15^(1-N15)</f>
        <v>122.58875713478402</v>
      </c>
      <c r="W15" s="38">
        <f>S15*U15^(N15+1)</f>
        <v>124.05946724301488</v>
      </c>
      <c r="X15" s="44">
        <f>0.5 * (D15-MAX($D$3:$D$123))/(MIN($D$3:$D$123)-MAX($D$3:$D$123)) + 0.75</f>
        <v>0.89186949724451714</v>
      </c>
      <c r="Y15" s="44">
        <f>AVERAGE(D15, F15, G15, H15, I15, J15, K15)</f>
        <v>0.65779302191445654</v>
      </c>
      <c r="Z15" s="22">
        <f>AI15^N15</f>
        <v>1</v>
      </c>
      <c r="AA15" s="22">
        <f>(Z15+AB15)/2</f>
        <v>1</v>
      </c>
      <c r="AB15" s="22">
        <f>AM15^N15</f>
        <v>1</v>
      </c>
      <c r="AC15" s="22">
        <f>IF(C15&gt;0, 1, 0.8)</f>
        <v>1</v>
      </c>
      <c r="AD15" s="22">
        <f>IF(C15&gt;0, 1, 0.7)</f>
        <v>1</v>
      </c>
      <c r="AE15" s="22">
        <f>IF(C15 &gt; 0, 1, 0.9)</f>
        <v>1</v>
      </c>
      <c r="AF15" s="22">
        <f>PERCENTILE($L$2:$L$123, 0.05)</f>
        <v>-3.8880181619581476E-2</v>
      </c>
      <c r="AG15" s="22">
        <f>PERCENTILE($L$2:$L$123, 0.95)</f>
        <v>1.0165924092297549</v>
      </c>
      <c r="AH15" s="22">
        <f>MIN(MAX(L15,AF15), AG15)</f>
        <v>0.85080484835264103</v>
      </c>
      <c r="AI15" s="22">
        <f>AH15-$AH$124+1</f>
        <v>1.8896850299722225</v>
      </c>
      <c r="AJ15" s="22">
        <f>PERCENTILE($M$2:$M$123, 0.02)</f>
        <v>-2.6200916108315844</v>
      </c>
      <c r="AK15" s="22">
        <f>PERCENTILE($M$2:$M$123, 0.98)</f>
        <v>1.3396145957600161</v>
      </c>
      <c r="AL15" s="22">
        <f>MIN(MAX(M15,AJ15), AK15)</f>
        <v>-1.3999110217897901</v>
      </c>
      <c r="AM15" s="22">
        <f>AL15-$AL$124 + 1</f>
        <v>2.2201805890417941</v>
      </c>
      <c r="AN15" s="46">
        <v>1</v>
      </c>
      <c r="AO15" s="46">
        <v>1</v>
      </c>
      <c r="AP15" s="51">
        <v>1</v>
      </c>
      <c r="AQ15" s="21">
        <v>1</v>
      </c>
      <c r="AR15" s="17">
        <f>(AI15^4)*AB15*AE15*AN15</f>
        <v>12.751394746470984</v>
      </c>
      <c r="AS15" s="17">
        <f>(AI15^4) *Z15*AC15*AO15</f>
        <v>12.751394746470984</v>
      </c>
      <c r="AT15" s="17">
        <f>(AM15^4)*AA15*AP15*AQ15</f>
        <v>24.297030857912244</v>
      </c>
      <c r="AU15" s="17">
        <f>MIN(AR15, 0.05*AR$124)</f>
        <v>12.751394746470984</v>
      </c>
      <c r="AV15" s="17">
        <f>MIN(AS15, 0.05*AS$124)</f>
        <v>12.751394746470984</v>
      </c>
      <c r="AW15" s="17">
        <f>MIN(AT15, 0.05*AT$124)</f>
        <v>24.297030857912244</v>
      </c>
      <c r="AX15" s="14">
        <f>AU15/$AU$124</f>
        <v>2.1625361527118137E-2</v>
      </c>
      <c r="AY15" s="14">
        <f>AV15/$AV$124</f>
        <v>3.2446073293934362E-2</v>
      </c>
      <c r="AZ15" s="67">
        <f>AW15/$AW$124</f>
        <v>2.0351090797487408E-3</v>
      </c>
      <c r="BA15" s="21">
        <f>N15</f>
        <v>0</v>
      </c>
      <c r="BB15" s="66">
        <v>2970</v>
      </c>
      <c r="BC15" s="15">
        <f>$D$130*AX15</f>
        <v>2671.9647942061356</v>
      </c>
      <c r="BD15" s="19">
        <f>BC15-BB15</f>
        <v>-298.03520579386441</v>
      </c>
      <c r="BE15" s="53">
        <f>BD15*IF($BD$124 &gt; 0, (BD15&gt;0), (BD15&lt;0))</f>
        <v>0</v>
      </c>
      <c r="BF15" s="61">
        <f>BE15/$BE$124</f>
        <v>0</v>
      </c>
      <c r="BG15" s="62">
        <f>BF15*$BD$124</f>
        <v>0</v>
      </c>
      <c r="BH15" s="63">
        <f>(IF(BG15 &gt; 0, V15, W15))</f>
        <v>124.05946724301488</v>
      </c>
      <c r="BI15" s="46">
        <f>BG15/BH15</f>
        <v>0</v>
      </c>
      <c r="BJ15" s="64">
        <f>BB15/BC15</f>
        <v>1.1115415915808926</v>
      </c>
      <c r="BK15" s="66">
        <v>371</v>
      </c>
      <c r="BL15" s="66">
        <v>5940</v>
      </c>
      <c r="BM15" s="66">
        <v>124</v>
      </c>
      <c r="BN15" s="10">
        <f>SUM(BK15:BM15)</f>
        <v>6435</v>
      </c>
      <c r="BO15" s="15">
        <f>AY15*$D$129</f>
        <v>6007.0335635657138</v>
      </c>
      <c r="BP15" s="9">
        <f>BO15-BN15</f>
        <v>-427.96643643428615</v>
      </c>
      <c r="BQ15" s="53">
        <f>BP15*IF($BP$124 &gt; 0, (BP15&gt;0), (BP15&lt;0))</f>
        <v>0</v>
      </c>
      <c r="BR15" s="7">
        <f>BQ15/$BQ$124</f>
        <v>0</v>
      </c>
      <c r="BS15" s="62">
        <f>BR15*$BP$124</f>
        <v>0</v>
      </c>
      <c r="BT15" s="48">
        <f>IF(BS15&gt;0,V15,W15)</f>
        <v>124.05946724301488</v>
      </c>
      <c r="BU15" s="46">
        <f>BS15/BT15</f>
        <v>0</v>
      </c>
      <c r="BV15" s="64">
        <f>BN15/BO15</f>
        <v>1.0712442226109771</v>
      </c>
      <c r="BW15" s="16">
        <f>BB15+BN15+BY15</f>
        <v>9405</v>
      </c>
      <c r="BX15" s="69">
        <f>BC15+BO15+BZ15</f>
        <v>8688.5124927196739</v>
      </c>
      <c r="BY15" s="66">
        <v>0</v>
      </c>
      <c r="BZ15" s="15">
        <f>AZ15*$D$132</f>
        <v>9.5141349478253634</v>
      </c>
      <c r="CA15" s="37">
        <f>BZ15-BY15</f>
        <v>9.5141349478253634</v>
      </c>
      <c r="CB15" s="54">
        <f>CA15*(CA15&lt;&gt;0)</f>
        <v>9.5141349478253634</v>
      </c>
      <c r="CC15" s="26">
        <f>CB15/$CB$124</f>
        <v>5.1707255151224325E-2</v>
      </c>
      <c r="CD15" s="47">
        <f>CC15 * $CA$124</f>
        <v>9.5141349478253634</v>
      </c>
      <c r="CE15" s="48">
        <f>IF(CD15&gt;0, V15, W15)</f>
        <v>122.58875713478402</v>
      </c>
      <c r="CF15" s="65">
        <f>CD15/CE15</f>
        <v>7.7610175436926498E-2</v>
      </c>
      <c r="CG15" t="s">
        <v>229</v>
      </c>
      <c r="CH15" s="66">
        <v>0</v>
      </c>
      <c r="CI15" s="15">
        <f>AZ15*$CH$127</f>
        <v>17.031827888417212</v>
      </c>
      <c r="CJ15" s="37">
        <f>CI15-CH15</f>
        <v>17.031827888417212</v>
      </c>
      <c r="CK15" s="54">
        <f>CJ15*(CJ15&lt;&gt;0)</f>
        <v>17.031827888417212</v>
      </c>
      <c r="CL15" s="26">
        <f>CK15/$CK$124</f>
        <v>2.5068925358282626E-3</v>
      </c>
      <c r="CM15" s="47">
        <f>CL15 * $CJ$124</f>
        <v>17.031827888417212</v>
      </c>
      <c r="CN15" s="48">
        <f>IF(CD15&gt;0,V15,W15)</f>
        <v>122.58875713478402</v>
      </c>
      <c r="CO15" s="65">
        <f>CM15/CN15</f>
        <v>0.13893466486238243</v>
      </c>
      <c r="CP15" s="70">
        <f>N15</f>
        <v>0</v>
      </c>
    </row>
    <row r="16" spans="1:94" x14ac:dyDescent="0.2">
      <c r="A16" s="25" t="s">
        <v>148</v>
      </c>
      <c r="B16">
        <v>0</v>
      </c>
      <c r="C16">
        <v>0</v>
      </c>
      <c r="D16">
        <v>8.2352941176470504E-2</v>
      </c>
      <c r="E16">
        <v>0.91764705882352904</v>
      </c>
      <c r="F16">
        <v>0.15985130111524101</v>
      </c>
      <c r="G16">
        <v>0.15985130111524101</v>
      </c>
      <c r="H16">
        <v>0.2</v>
      </c>
      <c r="I16">
        <v>0.15172413793103401</v>
      </c>
      <c r="J16">
        <v>0.174197668142277</v>
      </c>
      <c r="K16">
        <v>0.16687038054664999</v>
      </c>
      <c r="L16">
        <v>0.245965192900053</v>
      </c>
      <c r="M16">
        <v>-1.1934214393065801</v>
      </c>
      <c r="N16" s="21">
        <v>0</v>
      </c>
      <c r="O16">
        <v>1.0034770939265401</v>
      </c>
      <c r="P16">
        <v>0.98979067390411202</v>
      </c>
      <c r="Q16">
        <v>0.999002827100266</v>
      </c>
      <c r="R16">
        <v>0.98594480907042203</v>
      </c>
      <c r="S16">
        <v>30.25</v>
      </c>
      <c r="T16" s="27">
        <f>IF(C16,P16,R16)</f>
        <v>0.98594480907042203</v>
      </c>
      <c r="U16" s="27">
        <f>IF(D16 = 0,O16,Q16)</f>
        <v>0.999002827100266</v>
      </c>
      <c r="V16" s="39">
        <f>S16*T16^(1-N16)</f>
        <v>29.824830474380267</v>
      </c>
      <c r="W16" s="38">
        <f>S16*U16^(N16+1)</f>
        <v>30.219835519783047</v>
      </c>
      <c r="X16" s="44">
        <f>0.5 * (D16-MAX($D$3:$D$123))/(MIN($D$3:$D$123)-MAX($D$3:$D$123)) + 0.75</f>
        <v>1.2046135887887206</v>
      </c>
      <c r="Y16" s="44">
        <f>AVERAGE(D16, F16, G16, H16, I16, J16, K16)</f>
        <v>0.15640681857527336</v>
      </c>
      <c r="Z16" s="22">
        <f>AI16^N16</f>
        <v>1</v>
      </c>
      <c r="AA16" s="22">
        <f>(Z16+AB16)/2</f>
        <v>1</v>
      </c>
      <c r="AB16" s="22">
        <f>AM16^N16</f>
        <v>1</v>
      </c>
      <c r="AC16" s="22">
        <f>IF(C16&gt;0, 1, 0.8)</f>
        <v>0.8</v>
      </c>
      <c r="AD16" s="22">
        <f>IF(C16&gt;0, 1, 0.7)</f>
        <v>0.7</v>
      </c>
      <c r="AE16" s="22">
        <f>IF(C16 &gt; 0, 1, 0.9)</f>
        <v>0.9</v>
      </c>
      <c r="AF16" s="22">
        <f>PERCENTILE($L$2:$L$123, 0.05)</f>
        <v>-3.8880181619581476E-2</v>
      </c>
      <c r="AG16" s="22">
        <f>PERCENTILE($L$2:$L$123, 0.95)</f>
        <v>1.0165924092297549</v>
      </c>
      <c r="AH16" s="22">
        <f>MIN(MAX(L16,AF16), AG16)</f>
        <v>0.245965192900053</v>
      </c>
      <c r="AI16" s="22">
        <f>AH16-$AH$124+1</f>
        <v>1.2848453745196344</v>
      </c>
      <c r="AJ16" s="22">
        <f>PERCENTILE($M$2:$M$123, 0.02)</f>
        <v>-2.6200916108315844</v>
      </c>
      <c r="AK16" s="22">
        <f>PERCENTILE($M$2:$M$123, 0.98)</f>
        <v>1.3396145957600161</v>
      </c>
      <c r="AL16" s="22">
        <f>MIN(MAX(M16,AJ16), AK16)</f>
        <v>-1.1934214393065801</v>
      </c>
      <c r="AM16" s="22">
        <f>AL16-$AL$124 + 1</f>
        <v>2.4266701715250045</v>
      </c>
      <c r="AN16" s="46">
        <v>1</v>
      </c>
      <c r="AO16" s="46">
        <v>1</v>
      </c>
      <c r="AP16" s="51">
        <v>1</v>
      </c>
      <c r="AQ16" s="21">
        <v>1</v>
      </c>
      <c r="AR16" s="17">
        <f>(AI16^4)*AB16*AE16*AN16</f>
        <v>2.4527086966646099</v>
      </c>
      <c r="AS16" s="17">
        <f>(AI16^4) *Z16*AC16*AO16</f>
        <v>2.18018550814632</v>
      </c>
      <c r="AT16" s="17">
        <f>(AM16^4)*AA16*AP16*AQ16</f>
        <v>34.677118887404369</v>
      </c>
      <c r="AU16" s="17">
        <f>MIN(AR16, 0.05*AR$124)</f>
        <v>2.4527086966646099</v>
      </c>
      <c r="AV16" s="17">
        <f>MIN(AS16, 0.05*AS$124)</f>
        <v>2.18018550814632</v>
      </c>
      <c r="AW16" s="17">
        <f>MIN(AT16, 0.05*AT$124)</f>
        <v>34.677118887404369</v>
      </c>
      <c r="AX16" s="14">
        <f>AU16/$AU$124</f>
        <v>4.1596008390186665E-3</v>
      </c>
      <c r="AY16" s="14">
        <f>AV16/$AV$124</f>
        <v>5.5475075627524021E-3</v>
      </c>
      <c r="AZ16" s="67">
        <f>AW16/$AW$124</f>
        <v>2.9045408848506174E-3</v>
      </c>
      <c r="BA16" s="21">
        <f>N16</f>
        <v>0</v>
      </c>
      <c r="BB16" s="66">
        <v>544</v>
      </c>
      <c r="BC16" s="15">
        <f>$D$130*AX16</f>
        <v>513.94780086662934</v>
      </c>
      <c r="BD16" s="19">
        <f>BC16-BB16</f>
        <v>-30.052199133370664</v>
      </c>
      <c r="BE16" s="53">
        <f>BD16*IF($BD$124 &gt; 0, (BD16&gt;0), (BD16&lt;0))</f>
        <v>0</v>
      </c>
      <c r="BF16" s="61">
        <f>BE16/$BE$124</f>
        <v>0</v>
      </c>
      <c r="BG16" s="62">
        <f>BF16*$BD$124</f>
        <v>0</v>
      </c>
      <c r="BH16" s="63">
        <f>(IF(BG16 &gt; 0, V16, W16))</f>
        <v>30.219835519783047</v>
      </c>
      <c r="BI16" s="46">
        <f>BG16/BH16</f>
        <v>0</v>
      </c>
      <c r="BJ16" s="64">
        <f>BB16/BC16</f>
        <v>1.0584732517245838</v>
      </c>
      <c r="BK16" s="66">
        <v>666</v>
      </c>
      <c r="BL16" s="66">
        <v>363</v>
      </c>
      <c r="BM16" s="66">
        <v>60</v>
      </c>
      <c r="BN16" s="10">
        <f>SUM(BK16:BM16)</f>
        <v>1089</v>
      </c>
      <c r="BO16" s="15">
        <f>AY16*$D$129</f>
        <v>1027.060002660417</v>
      </c>
      <c r="BP16" s="9">
        <f>BO16-BN16</f>
        <v>-61.939997339582987</v>
      </c>
      <c r="BQ16" s="53">
        <f>BP16*IF($BP$124 &gt; 0, (BP16&gt;0), (BP16&lt;0))</f>
        <v>0</v>
      </c>
      <c r="BR16" s="7">
        <f>BQ16/$BQ$124</f>
        <v>0</v>
      </c>
      <c r="BS16" s="62">
        <f>BR16*$BP$124</f>
        <v>0</v>
      </c>
      <c r="BT16" s="48">
        <f>IF(BS16&gt;0,V16,W16)</f>
        <v>30.219835519783047</v>
      </c>
      <c r="BU16" s="46">
        <f>BS16/BT16</f>
        <v>0</v>
      </c>
      <c r="BV16" s="64">
        <f>BN16/BO16</f>
        <v>1.0603080610472011</v>
      </c>
      <c r="BW16" s="16">
        <f>BB16+BN16+BY16</f>
        <v>1633</v>
      </c>
      <c r="BX16" s="69">
        <f>BC16+BO16+BZ16</f>
        <v>1554.5865321637229</v>
      </c>
      <c r="BY16" s="66">
        <v>0</v>
      </c>
      <c r="BZ16" s="15">
        <f>AZ16*$D$132</f>
        <v>13.578728636676637</v>
      </c>
      <c r="CA16" s="37">
        <f>BZ16-BY16</f>
        <v>13.578728636676637</v>
      </c>
      <c r="CB16" s="54">
        <f>CA16*(CA16&lt;&gt;0)</f>
        <v>13.578728636676637</v>
      </c>
      <c r="CC16" s="26">
        <f>CB16/$CB$124</f>
        <v>7.3797438242807128E-2</v>
      </c>
      <c r="CD16" s="47">
        <f>CC16 * $CA$124</f>
        <v>13.578728636676637</v>
      </c>
      <c r="CE16" s="48">
        <f>IF(CD16&gt;0, V16, W16)</f>
        <v>29.824830474380267</v>
      </c>
      <c r="CF16" s="65">
        <f>CD16/CE16</f>
        <v>0.45528267623652907</v>
      </c>
      <c r="CG16" t="s">
        <v>229</v>
      </c>
      <c r="CH16" s="66">
        <v>0</v>
      </c>
      <c r="CI16" s="15">
        <f>AZ16*$CH$127</f>
        <v>24.308102665314816</v>
      </c>
      <c r="CJ16" s="37">
        <f>CI16-CH16</f>
        <v>24.308102665314816</v>
      </c>
      <c r="CK16" s="54">
        <f>CJ16*(CJ16&lt;&gt;0)</f>
        <v>24.308102665314816</v>
      </c>
      <c r="CL16" s="26">
        <f>CK16/$CK$124</f>
        <v>3.5778779313092174E-3</v>
      </c>
      <c r="CM16" s="47">
        <f>CL16 * $CJ$124</f>
        <v>24.308102665314816</v>
      </c>
      <c r="CN16" s="48">
        <f>IF(CD16&gt;0,V16,W16)</f>
        <v>29.824830474380267</v>
      </c>
      <c r="CO16" s="65">
        <f>CM16/CN16</f>
        <v>0.81502903046492226</v>
      </c>
      <c r="CP16" s="70">
        <f>N16</f>
        <v>0</v>
      </c>
    </row>
    <row r="17" spans="1:94" x14ac:dyDescent="0.2">
      <c r="A17" s="25" t="s">
        <v>268</v>
      </c>
      <c r="B17">
        <v>0</v>
      </c>
      <c r="C17">
        <v>0</v>
      </c>
      <c r="D17">
        <v>0.36265493802478999</v>
      </c>
      <c r="E17">
        <v>0.63734506197520902</v>
      </c>
      <c r="F17">
        <v>0.31574740207833701</v>
      </c>
      <c r="G17">
        <v>0.31574740207833701</v>
      </c>
      <c r="H17">
        <v>0.34253450439146799</v>
      </c>
      <c r="I17">
        <v>0.404851526557925</v>
      </c>
      <c r="J17">
        <v>0.37239175205910202</v>
      </c>
      <c r="K17">
        <v>0.34290192222859001</v>
      </c>
      <c r="L17">
        <v>0.42185832685433899</v>
      </c>
      <c r="M17">
        <v>1.3572564055593299</v>
      </c>
      <c r="N17" s="21">
        <v>0</v>
      </c>
      <c r="O17">
        <v>1.0152965707069199</v>
      </c>
      <c r="P17">
        <v>0.99591837131892602</v>
      </c>
      <c r="Q17">
        <v>1.0175656829659301</v>
      </c>
      <c r="R17">
        <v>0.98500001411688898</v>
      </c>
      <c r="S17">
        <v>1.0900000333786</v>
      </c>
      <c r="T17" s="27">
        <f>IF(C17,P17,R17)</f>
        <v>0.98500001411688898</v>
      </c>
      <c r="U17" s="27">
        <f>IF(D17 = 0,O17,Q17)</f>
        <v>1.0175656829659301</v>
      </c>
      <c r="V17" s="39">
        <f>S17*T17^(1-N17)</f>
        <v>1.0736500482653304</v>
      </c>
      <c r="W17" s="38">
        <f>S17*U17^(N17+1)</f>
        <v>1.1091466283977816</v>
      </c>
      <c r="X17" s="44">
        <f>0.5 * (D17-MAX($D$3:$D$123))/(MIN($D$3:$D$123)-MAX($D$3:$D$123)) + 0.75</f>
        <v>1.0464324464110883</v>
      </c>
      <c r="Y17" s="44">
        <f>AVERAGE(D17, F17, G17, H17, I17, J17, K17)</f>
        <v>0.35097563534550696</v>
      </c>
      <c r="Z17" s="22">
        <f>AI17^N17</f>
        <v>1</v>
      </c>
      <c r="AA17" s="22">
        <f>(Z17+AB17)/2</f>
        <v>1</v>
      </c>
      <c r="AB17" s="22">
        <f>AM17^N17</f>
        <v>1</v>
      </c>
      <c r="AC17" s="22">
        <f>IF(C17&gt;0, 1, 0.8)</f>
        <v>0.8</v>
      </c>
      <c r="AD17" s="22">
        <f>IF(C17&gt;0, 1, 0.7)</f>
        <v>0.7</v>
      </c>
      <c r="AE17" s="22">
        <f>IF(C17 &gt; 0, 1, 0.9)</f>
        <v>0.9</v>
      </c>
      <c r="AF17" s="22">
        <f>PERCENTILE($L$2:$L$123, 0.05)</f>
        <v>-3.8880181619581476E-2</v>
      </c>
      <c r="AG17" s="22">
        <f>PERCENTILE($L$2:$L$123, 0.95)</f>
        <v>1.0165924092297549</v>
      </c>
      <c r="AH17" s="22">
        <f>MIN(MAX(L17,AF17), AG17)</f>
        <v>0.42185832685433899</v>
      </c>
      <c r="AI17" s="22">
        <f>AH17-$AH$124+1</f>
        <v>1.4607385084739204</v>
      </c>
      <c r="AJ17" s="22">
        <f>PERCENTILE($M$2:$M$123, 0.02)</f>
        <v>-2.6200916108315844</v>
      </c>
      <c r="AK17" s="22">
        <f>PERCENTILE($M$2:$M$123, 0.98)</f>
        <v>1.3396145957600161</v>
      </c>
      <c r="AL17" s="22">
        <f>MIN(MAX(M17,AJ17), AK17)</f>
        <v>1.3396145957600161</v>
      </c>
      <c r="AM17" s="22">
        <f>AL17-$AL$124 + 1</f>
        <v>4.9597062065916004</v>
      </c>
      <c r="AN17" s="46">
        <v>0</v>
      </c>
      <c r="AO17" s="49">
        <v>0</v>
      </c>
      <c r="AP17" s="51">
        <v>0.5</v>
      </c>
      <c r="AQ17" s="50">
        <v>1</v>
      </c>
      <c r="AR17" s="17">
        <f>(AI17^4)*AB17*AE17*AN17</f>
        <v>0</v>
      </c>
      <c r="AS17" s="17">
        <f>(AI17^4) *Z17*AC17*AO17</f>
        <v>0</v>
      </c>
      <c r="AT17" s="17">
        <f>(AM17^4)*AA17*AP17*AQ17</f>
        <v>302.54766799405024</v>
      </c>
      <c r="AU17" s="17">
        <f>MIN(AR17, 0.05*AR$124)</f>
        <v>0</v>
      </c>
      <c r="AV17" s="17">
        <f>MIN(AS17, 0.05*AS$124)</f>
        <v>0</v>
      </c>
      <c r="AW17" s="17">
        <f>MIN(AT17, 0.05*AT$124)</f>
        <v>302.54766799405024</v>
      </c>
      <c r="AX17" s="14">
        <f>AU17/$AU$124</f>
        <v>0</v>
      </c>
      <c r="AY17" s="14">
        <f>AV17/$AV$124</f>
        <v>0</v>
      </c>
      <c r="AZ17" s="67">
        <f>AW17/$AW$124</f>
        <v>2.5341265350164909E-2</v>
      </c>
      <c r="BA17" s="21">
        <f>N17</f>
        <v>0</v>
      </c>
      <c r="BB17" s="66">
        <v>0</v>
      </c>
      <c r="BC17" s="15">
        <f>$D$130*AX17</f>
        <v>0</v>
      </c>
      <c r="BD17" s="19">
        <f>BC17-BB17</f>
        <v>0</v>
      </c>
      <c r="BE17" s="53">
        <f>BD17*IF($BD$124 &gt; 0, (BD17&gt;0), (BD17&lt;0))</f>
        <v>0</v>
      </c>
      <c r="BF17" s="61">
        <f>BE17/$BE$124</f>
        <v>0</v>
      </c>
      <c r="BG17" s="62">
        <f>BF17*$BD$124</f>
        <v>0</v>
      </c>
      <c r="BH17" s="63">
        <f>(IF(BG17 &gt; 0, V17, W17))</f>
        <v>1.1091466283977816</v>
      </c>
      <c r="BI17" s="46">
        <f>BG17/BH17</f>
        <v>0</v>
      </c>
      <c r="BJ17" s="64" t="e">
        <f>BB17/BC17</f>
        <v>#DIV/0!</v>
      </c>
      <c r="BK17" s="66">
        <v>0</v>
      </c>
      <c r="BL17" s="66">
        <v>0</v>
      </c>
      <c r="BM17" s="66">
        <v>0</v>
      </c>
      <c r="BN17" s="10">
        <f>SUM(BK17:BM17)</f>
        <v>0</v>
      </c>
      <c r="BO17" s="15">
        <f>AY17*$D$129</f>
        <v>0</v>
      </c>
      <c r="BP17" s="9">
        <f>BO17-BN17</f>
        <v>0</v>
      </c>
      <c r="BQ17" s="53">
        <f>BP17*IF($BP$124 &gt; 0, (BP17&gt;0), (BP17&lt;0))</f>
        <v>0</v>
      </c>
      <c r="BR17" s="7">
        <f>BQ17/$BQ$124</f>
        <v>0</v>
      </c>
      <c r="BS17" s="62">
        <f>BR17*$BP$124</f>
        <v>0</v>
      </c>
      <c r="BT17" s="48">
        <f>IF(BS17&gt;0,V17,W17)</f>
        <v>1.1091466283977816</v>
      </c>
      <c r="BU17" s="46">
        <f>BS17/BT17</f>
        <v>0</v>
      </c>
      <c r="BV17" s="64" t="e">
        <f>BN17/BO17</f>
        <v>#DIV/0!</v>
      </c>
      <c r="BW17" s="16">
        <f>BB17+BN17+BY17</f>
        <v>0</v>
      </c>
      <c r="BX17" s="69">
        <f>BC17+BO17+BZ17</f>
        <v>118.47041551202095</v>
      </c>
      <c r="BY17" s="66">
        <v>0</v>
      </c>
      <c r="BZ17" s="15">
        <f>AZ17*$D$132</f>
        <v>118.47041551202095</v>
      </c>
      <c r="CA17" s="37">
        <f>BZ17-BY17</f>
        <v>118.47041551202095</v>
      </c>
      <c r="CB17" s="54">
        <f>CA17*(CA17&lt;&gt;0)</f>
        <v>118.47041551202095</v>
      </c>
      <c r="CC17" s="26">
        <f>CB17/$CB$124</f>
        <v>0.64386095386967312</v>
      </c>
      <c r="CD17" s="47">
        <f>CC17 * $CA$124</f>
        <v>118.47041551202095</v>
      </c>
      <c r="CE17" s="48">
        <f>IF(CD17&gt;0, V17, W17)</f>
        <v>1.0736500482653304</v>
      </c>
      <c r="CF17" s="65">
        <f>CD17/CE17</f>
        <v>110.34360376868668</v>
      </c>
      <c r="CG17" t="s">
        <v>229</v>
      </c>
      <c r="CH17" s="66">
        <v>0</v>
      </c>
      <c r="CI17" s="15">
        <f>AZ17*$CH$127</f>
        <v>212.08104971553013</v>
      </c>
      <c r="CJ17" s="37">
        <f>CI17-CH17</f>
        <v>212.08104971553013</v>
      </c>
      <c r="CK17" s="54">
        <f>CJ17*(CJ17&lt;&gt;0)</f>
        <v>212.08104971553013</v>
      </c>
      <c r="CL17" s="26">
        <f>CK17/$CK$124</f>
        <v>3.1215933134461315E-2</v>
      </c>
      <c r="CM17" s="47">
        <f>CL17 * $CJ$124</f>
        <v>212.08104971553013</v>
      </c>
      <c r="CN17" s="48">
        <f>IF(CD17&gt;0,V17,W17)</f>
        <v>1.0736500482653304</v>
      </c>
      <c r="CO17" s="65">
        <f>CM17/CN17</f>
        <v>197.53275292837196</v>
      </c>
      <c r="CP17" s="70">
        <f>N17</f>
        <v>0</v>
      </c>
    </row>
    <row r="18" spans="1:94" x14ac:dyDescent="0.2">
      <c r="A18" s="32" t="s">
        <v>149</v>
      </c>
      <c r="B18">
        <v>0</v>
      </c>
      <c r="C18">
        <v>0</v>
      </c>
      <c r="D18">
        <v>0.113716295427901</v>
      </c>
      <c r="E18">
        <v>0.88628370457209804</v>
      </c>
      <c r="F18">
        <v>6.4590542099192599E-2</v>
      </c>
      <c r="G18">
        <v>6.4590542099192599E-2</v>
      </c>
      <c r="H18">
        <v>1.8842530282637899E-2</v>
      </c>
      <c r="I18">
        <v>4.7106325706594801E-2</v>
      </c>
      <c r="J18">
        <v>2.9792656286915999E-2</v>
      </c>
      <c r="K18">
        <v>4.3867115475568097E-2</v>
      </c>
      <c r="L18">
        <v>-0.12641187808273599</v>
      </c>
      <c r="M18">
        <v>-0.61905474842078201</v>
      </c>
      <c r="N18" s="21">
        <v>0</v>
      </c>
      <c r="O18">
        <v>0.99085170747454299</v>
      </c>
      <c r="P18">
        <v>0.99514340615164198</v>
      </c>
      <c r="Q18">
        <v>0.99809231951402499</v>
      </c>
      <c r="R18">
        <v>0.97913899210945998</v>
      </c>
      <c r="S18">
        <v>14.0900001525878</v>
      </c>
      <c r="T18" s="27">
        <f>IF(C18,P18,R18)</f>
        <v>0.97913899210945998</v>
      </c>
      <c r="U18" s="27">
        <f>IF(D18 = 0,O18,Q18)</f>
        <v>0.99809231951402499</v>
      </c>
      <c r="V18" s="39">
        <f>S18*T18^(1-N18)</f>
        <v>13.796068548226955</v>
      </c>
      <c r="W18" s="38">
        <f>S18*U18^(N18+1)</f>
        <v>14.063120934249323</v>
      </c>
      <c r="X18" s="44">
        <f>0.5 * (D18-MAX($D$3:$D$123))/(MIN($D$3:$D$123)-MAX($D$3:$D$123)) + 0.75</f>
        <v>1.1869144954534341</v>
      </c>
      <c r="Y18" s="44">
        <f>AVERAGE(D18, F18, G18, H18, I18, J18, K18)</f>
        <v>5.4643715339714717E-2</v>
      </c>
      <c r="Z18" s="22">
        <f>AI18^N18</f>
        <v>1</v>
      </c>
      <c r="AA18" s="22">
        <f>(Z18+AB18)/2</f>
        <v>1</v>
      </c>
      <c r="AB18" s="22">
        <f>AM18^N18</f>
        <v>1</v>
      </c>
      <c r="AC18" s="22">
        <f>IF(C18&gt;0, 1, 0.8)</f>
        <v>0.8</v>
      </c>
      <c r="AD18" s="22">
        <f>IF(C18&gt;0, 1, 0.7)</f>
        <v>0.7</v>
      </c>
      <c r="AE18" s="22">
        <f>IF(C18 &gt; 0, 1, 0.9)</f>
        <v>0.9</v>
      </c>
      <c r="AF18" s="22">
        <f>PERCENTILE($L$2:$L$123, 0.05)</f>
        <v>-3.8880181619581476E-2</v>
      </c>
      <c r="AG18" s="22">
        <f>PERCENTILE($L$2:$L$123, 0.95)</f>
        <v>1.0165924092297549</v>
      </c>
      <c r="AH18" s="22">
        <f>MIN(MAX(L18,AF18), AG18)</f>
        <v>-3.8880181619581476E-2</v>
      </c>
      <c r="AI18" s="22">
        <f>AH18-$AH$124+1</f>
        <v>1</v>
      </c>
      <c r="AJ18" s="22">
        <f>PERCENTILE($M$2:$M$123, 0.02)</f>
        <v>-2.6200916108315844</v>
      </c>
      <c r="AK18" s="22">
        <f>PERCENTILE($M$2:$M$123, 0.98)</f>
        <v>1.3396145957600161</v>
      </c>
      <c r="AL18" s="22">
        <f>MIN(MAX(M18,AJ18), AK18)</f>
        <v>-0.61905474842078201</v>
      </c>
      <c r="AM18" s="22">
        <f>AL18-$AL$124 + 1</f>
        <v>3.0010368624108024</v>
      </c>
      <c r="AN18" s="46">
        <v>1</v>
      </c>
      <c r="AO18" s="46">
        <v>1</v>
      </c>
      <c r="AP18" s="51">
        <v>1</v>
      </c>
      <c r="AQ18" s="21">
        <v>1</v>
      </c>
      <c r="AR18" s="17">
        <f>(AI18^4)*AB18*AE18*AN18</f>
        <v>0.9</v>
      </c>
      <c r="AS18" s="17">
        <f>(AI18^4) *Z18*AC18*AO18</f>
        <v>0.8</v>
      </c>
      <c r="AT18" s="17">
        <f>(AM18^4)*AA18*AP18*AQ18</f>
        <v>81.112039208261962</v>
      </c>
      <c r="AU18" s="17">
        <f>MIN(AR18, 0.05*AR$124)</f>
        <v>0.9</v>
      </c>
      <c r="AV18" s="17">
        <f>MIN(AS18, 0.05*AS$124)</f>
        <v>0.8</v>
      </c>
      <c r="AW18" s="17">
        <f>MIN(AT18, 0.05*AT$124)</f>
        <v>81.112039208261962</v>
      </c>
      <c r="AX18" s="14">
        <f>AU18/$AU$124</f>
        <v>1.526329139782357E-3</v>
      </c>
      <c r="AY18" s="14">
        <f>AV18/$AV$124</f>
        <v>2.0356093706793282E-3</v>
      </c>
      <c r="AZ18" s="67">
        <f>AW18/$AW$124</f>
        <v>6.7939102697363004E-3</v>
      </c>
      <c r="BA18" s="21">
        <f>N18</f>
        <v>0</v>
      </c>
      <c r="BB18" s="66">
        <v>268</v>
      </c>
      <c r="BC18" s="15">
        <f>$D$130*AX18</f>
        <v>188.58864952408868</v>
      </c>
      <c r="BD18" s="19">
        <f>BC18-BB18</f>
        <v>-79.41135047591132</v>
      </c>
      <c r="BE18" s="53">
        <f>BD18*IF($BD$124 &gt; 0, (BD18&gt;0), (BD18&lt;0))</f>
        <v>0</v>
      </c>
      <c r="BF18" s="61">
        <f>BE18/$BE$124</f>
        <v>0</v>
      </c>
      <c r="BG18" s="62">
        <f>BF18*$BD$124</f>
        <v>0</v>
      </c>
      <c r="BH18" s="63">
        <f>(IF(BG18 &gt; 0, V18, W18))</f>
        <v>14.063120934249323</v>
      </c>
      <c r="BI18" s="46">
        <f>BG18/BH18</f>
        <v>0</v>
      </c>
      <c r="BJ18" s="64">
        <f>BB18/BC18</f>
        <v>1.4210823433770228</v>
      </c>
      <c r="BK18" s="66">
        <v>56</v>
      </c>
      <c r="BL18" s="66">
        <v>310</v>
      </c>
      <c r="BM18" s="66">
        <v>0</v>
      </c>
      <c r="BN18" s="10">
        <f>SUM(BK18:BM18)</f>
        <v>366</v>
      </c>
      <c r="BO18" s="15">
        <f>AY18*$D$129</f>
        <v>376.87068327820015</v>
      </c>
      <c r="BP18" s="9">
        <f>BO18-BN18</f>
        <v>10.870683278200147</v>
      </c>
      <c r="BQ18" s="53">
        <f>BP18*IF($BP$124 &gt; 0, (BP18&gt;0), (BP18&lt;0))</f>
        <v>10.870683278200147</v>
      </c>
      <c r="BR18" s="7">
        <f>BQ18/$BQ$124</f>
        <v>4.5672828864900194E-4</v>
      </c>
      <c r="BS18" s="62">
        <f>BR18*$BP$124</f>
        <v>0.54122302204905171</v>
      </c>
      <c r="BT18" s="48">
        <f>IF(BS18&gt;0,V18,W18)</f>
        <v>13.796068548226955</v>
      </c>
      <c r="BU18" s="46">
        <f>BS18/BT18</f>
        <v>3.9230235784716266E-2</v>
      </c>
      <c r="BV18" s="64">
        <f>BN18/BO18</f>
        <v>0.97115540220947461</v>
      </c>
      <c r="BW18" s="16">
        <f>BB18+BN18+BY18</f>
        <v>648</v>
      </c>
      <c r="BX18" s="69">
        <f>BC18+BO18+BZ18</f>
        <v>597.22086331330604</v>
      </c>
      <c r="BY18" s="66">
        <v>14</v>
      </c>
      <c r="BZ18" s="15">
        <f>AZ18*$D$132</f>
        <v>31.761530511017206</v>
      </c>
      <c r="CA18" s="37">
        <f>BZ18-BY18</f>
        <v>17.761530511017206</v>
      </c>
      <c r="CB18" s="54">
        <f>CA18*(CA18&lt;&gt;0)</f>
        <v>17.761530511017206</v>
      </c>
      <c r="CC18" s="26">
        <f>CB18/$CB$124</f>
        <v>9.6530057125092619E-2</v>
      </c>
      <c r="CD18" s="47">
        <f>CC18 * $CA$124</f>
        <v>17.761530511017206</v>
      </c>
      <c r="CE18" s="48">
        <f>IF(CD18&gt;0, V18, W18)</f>
        <v>13.796068548226955</v>
      </c>
      <c r="CF18" s="65">
        <f>CD18/CE18</f>
        <v>1.2874342026446284</v>
      </c>
      <c r="CG18" t="s">
        <v>229</v>
      </c>
      <c r="CH18" s="66">
        <v>0</v>
      </c>
      <c r="CI18" s="15">
        <f>AZ18*$CH$127</f>
        <v>56.858235047423101</v>
      </c>
      <c r="CJ18" s="37">
        <f>CI18-CH18</f>
        <v>56.858235047423101</v>
      </c>
      <c r="CK18" s="54">
        <f>CJ18*(CJ18&lt;&gt;0)</f>
        <v>56.858235047423101</v>
      </c>
      <c r="CL18" s="26">
        <f>CK18/$CK$124</f>
        <v>8.3688894682695195E-3</v>
      </c>
      <c r="CM18" s="47">
        <f>CL18 * $CJ$124</f>
        <v>56.858235047423101</v>
      </c>
      <c r="CN18" s="48">
        <f>IF(CD18&gt;0,V18,W18)</f>
        <v>13.796068548226955</v>
      </c>
      <c r="CO18" s="65">
        <f>CM18/CN18</f>
        <v>4.1213360783663555</v>
      </c>
      <c r="CP18" s="70">
        <f>N18</f>
        <v>0</v>
      </c>
    </row>
    <row r="19" spans="1:94" x14ac:dyDescent="0.2">
      <c r="A19" s="32" t="s">
        <v>201</v>
      </c>
      <c r="B19">
        <v>0</v>
      </c>
      <c r="C19">
        <v>0</v>
      </c>
      <c r="D19">
        <v>0.17033186725309801</v>
      </c>
      <c r="E19">
        <v>0.82966813274690099</v>
      </c>
      <c r="F19">
        <v>0.100994035785288</v>
      </c>
      <c r="G19">
        <v>0.100994035785288</v>
      </c>
      <c r="H19">
        <v>0.10100376411543199</v>
      </c>
      <c r="I19">
        <v>0.24257632789627701</v>
      </c>
      <c r="J19">
        <v>0.15652834312936201</v>
      </c>
      <c r="K19">
        <v>0.12573157553860001</v>
      </c>
      <c r="L19">
        <v>0.52066065601876399</v>
      </c>
      <c r="M19">
        <v>0.62752315931287195</v>
      </c>
      <c r="N19" s="21">
        <v>0</v>
      </c>
      <c r="O19">
        <v>0.99977924440576804</v>
      </c>
      <c r="P19">
        <v>1.0045844993836599</v>
      </c>
      <c r="Q19">
        <v>1.00212855994677</v>
      </c>
      <c r="R19">
        <v>0.99713115034421196</v>
      </c>
      <c r="S19">
        <v>5.0300002098083496</v>
      </c>
      <c r="T19" s="27">
        <f>IF(C19,P19,R19)</f>
        <v>0.99713115034421196</v>
      </c>
      <c r="U19" s="27">
        <f>IF(D19 = 0,O19,Q19)</f>
        <v>1.00212855994677</v>
      </c>
      <c r="V19" s="39">
        <f>S19*T19^(1-N19)</f>
        <v>5.0155698954378272</v>
      </c>
      <c r="W19" s="38">
        <f>S19*U19^(N19+1)</f>
        <v>5.0407068667871924</v>
      </c>
      <c r="X19" s="44">
        <f>0.5 * (D19-MAX($D$3:$D$123))/(MIN($D$3:$D$123)-MAX($D$3:$D$123)) + 0.75</f>
        <v>1.154964969840462</v>
      </c>
      <c r="Y19" s="44">
        <f>AVERAGE(D19, F19, G19, H19, I19, J19, K19)</f>
        <v>0.14259427850047787</v>
      </c>
      <c r="Z19" s="22">
        <f>AI19^N19</f>
        <v>1</v>
      </c>
      <c r="AA19" s="22">
        <f>(Z19+AB19)/2</f>
        <v>1</v>
      </c>
      <c r="AB19" s="22">
        <f>AM19^N19</f>
        <v>1</v>
      </c>
      <c r="AC19" s="22">
        <f>IF(C19&gt;0, 1, 0.8)</f>
        <v>0.8</v>
      </c>
      <c r="AD19" s="22">
        <f>IF(C19&gt;0, 1, 0.7)</f>
        <v>0.7</v>
      </c>
      <c r="AE19" s="22">
        <f>IF(C19 &gt; 0, 1, 0.9)</f>
        <v>0.9</v>
      </c>
      <c r="AF19" s="22">
        <f>PERCENTILE($L$2:$L$123, 0.05)</f>
        <v>-3.8880181619581476E-2</v>
      </c>
      <c r="AG19" s="22">
        <f>PERCENTILE($L$2:$L$123, 0.95)</f>
        <v>1.0165924092297549</v>
      </c>
      <c r="AH19" s="22">
        <f>MIN(MAX(L19,AF19), AG19)</f>
        <v>0.52066065601876399</v>
      </c>
      <c r="AI19" s="22">
        <f>AH19-$AH$124+1</f>
        <v>1.5595408376383455</v>
      </c>
      <c r="AJ19" s="22">
        <f>PERCENTILE($M$2:$M$123, 0.02)</f>
        <v>-2.6200916108315844</v>
      </c>
      <c r="AK19" s="22">
        <f>PERCENTILE($M$2:$M$123, 0.98)</f>
        <v>1.3396145957600161</v>
      </c>
      <c r="AL19" s="22">
        <f>MIN(MAX(M19,AJ19), AK19)</f>
        <v>0.62752315931287195</v>
      </c>
      <c r="AM19" s="22">
        <f>AL19-$AL$124 + 1</f>
        <v>4.2476147701444562</v>
      </c>
      <c r="AN19" s="46">
        <v>0</v>
      </c>
      <c r="AO19" s="49">
        <v>0</v>
      </c>
      <c r="AP19" s="51">
        <v>0.5</v>
      </c>
      <c r="AQ19" s="50">
        <v>1</v>
      </c>
      <c r="AR19" s="17">
        <f>(AI19^4)*AB19*AE19*AN19</f>
        <v>0</v>
      </c>
      <c r="AS19" s="17">
        <f>(AI19^4) *Z19*AC19*AO19</f>
        <v>0</v>
      </c>
      <c r="AT19" s="17">
        <f>(AM19^4)*AA19*AP19*AQ19</f>
        <v>162.76105397851614</v>
      </c>
      <c r="AU19" s="17">
        <f>MIN(AR19, 0.05*AR$124)</f>
        <v>0</v>
      </c>
      <c r="AV19" s="17">
        <f>MIN(AS19, 0.05*AS$124)</f>
        <v>0</v>
      </c>
      <c r="AW19" s="17">
        <f>MIN(AT19, 0.05*AT$124)</f>
        <v>162.76105397851614</v>
      </c>
      <c r="AX19" s="14">
        <f>AU19/$AU$124</f>
        <v>0</v>
      </c>
      <c r="AY19" s="14">
        <f>AV19/$AV$124</f>
        <v>0</v>
      </c>
      <c r="AZ19" s="67">
        <f>AW19/$AW$124</f>
        <v>1.3632797386569853E-2</v>
      </c>
      <c r="BA19" s="21">
        <f>N19</f>
        <v>0</v>
      </c>
      <c r="BB19" s="66">
        <v>0</v>
      </c>
      <c r="BC19" s="15">
        <f>$D$130*AX19</f>
        <v>0</v>
      </c>
      <c r="BD19" s="19">
        <f>BC19-BB19</f>
        <v>0</v>
      </c>
      <c r="BE19" s="53">
        <f>BD19*IF($BD$124 &gt; 0, (BD19&gt;0), (BD19&lt;0))</f>
        <v>0</v>
      </c>
      <c r="BF19" s="61">
        <f>BE19/$BE$124</f>
        <v>0</v>
      </c>
      <c r="BG19" s="62">
        <f>BF19*$BD$124</f>
        <v>0</v>
      </c>
      <c r="BH19" s="63">
        <f>(IF(BG19 &gt; 0, V19, W19))</f>
        <v>5.0407068667871924</v>
      </c>
      <c r="BI19" s="46">
        <f>BG19/BH19</f>
        <v>0</v>
      </c>
      <c r="BJ19" s="64" t="e">
        <f>BB19/BC19</f>
        <v>#DIV/0!</v>
      </c>
      <c r="BK19" s="66">
        <v>0</v>
      </c>
      <c r="BL19" s="66">
        <v>0</v>
      </c>
      <c r="BM19" s="66">
        <v>0</v>
      </c>
      <c r="BN19" s="10">
        <f>SUM(BK19:BM19)</f>
        <v>0</v>
      </c>
      <c r="BO19" s="15">
        <f>AY19*$D$129</f>
        <v>0</v>
      </c>
      <c r="BP19" s="9">
        <f>BO19-BN19</f>
        <v>0</v>
      </c>
      <c r="BQ19" s="53">
        <f>BP19*IF($BP$124 &gt; 0, (BP19&gt;0), (BP19&lt;0))</f>
        <v>0</v>
      </c>
      <c r="BR19" s="7">
        <f>BQ19/$BQ$124</f>
        <v>0</v>
      </c>
      <c r="BS19" s="62">
        <f>BR19*$BP$124</f>
        <v>0</v>
      </c>
      <c r="BT19" s="48">
        <f>IF(BS19&gt;0,V19,W19)</f>
        <v>5.0407068667871924</v>
      </c>
      <c r="BU19" s="46">
        <f>BS19/BT19</f>
        <v>0</v>
      </c>
      <c r="BV19" s="64" t="e">
        <f>BN19/BO19</f>
        <v>#DIV/0!</v>
      </c>
      <c r="BW19" s="16">
        <f>BB19+BN19+BY19</f>
        <v>171</v>
      </c>
      <c r="BX19" s="69">
        <f>BC19+BO19+BZ19</f>
        <v>63.733327782214062</v>
      </c>
      <c r="BY19" s="66">
        <v>171</v>
      </c>
      <c r="BZ19" s="15">
        <f>AZ19*$D$132</f>
        <v>63.733327782214062</v>
      </c>
      <c r="CA19" s="37">
        <f>BZ19-BY19</f>
        <v>-107.26667221778594</v>
      </c>
      <c r="CB19" s="54">
        <f>CA19*(CA19&lt;&gt;0)</f>
        <v>-107.26667221778594</v>
      </c>
      <c r="CC19" s="26">
        <f>CB19/$CB$124</f>
        <v>-0.58297104466187466</v>
      </c>
      <c r="CD19" s="47">
        <f>CC19 * $CA$124</f>
        <v>-107.26667221778594</v>
      </c>
      <c r="CE19" s="48">
        <f>IF(CD19&gt;0, V19, W19)</f>
        <v>5.0407068667871924</v>
      </c>
      <c r="CF19" s="65">
        <f>CD19/CE19</f>
        <v>-21.280085323857516</v>
      </c>
      <c r="CG19" t="s">
        <v>229</v>
      </c>
      <c r="CH19" s="66">
        <v>0</v>
      </c>
      <c r="CI19" s="15">
        <f>AZ19*$CH$127</f>
        <v>114.09288132820309</v>
      </c>
      <c r="CJ19" s="37">
        <f>CI19-CH19</f>
        <v>114.09288132820309</v>
      </c>
      <c r="CK19" s="54">
        <f>CJ19*(CJ19&lt;&gt;0)</f>
        <v>114.09288132820309</v>
      </c>
      <c r="CL19" s="26">
        <f>CK19/$CK$124</f>
        <v>1.6793182415102019E-2</v>
      </c>
      <c r="CM19" s="47">
        <f>CL19 * $CJ$124</f>
        <v>114.09288132820309</v>
      </c>
      <c r="CN19" s="48">
        <f>IF(CD19&gt;0,V19,W19)</f>
        <v>5.0407068667871924</v>
      </c>
      <c r="CO19" s="65">
        <f>CM19/CN19</f>
        <v>22.634301962677458</v>
      </c>
      <c r="CP19" s="70">
        <f>N19</f>
        <v>0</v>
      </c>
    </row>
    <row r="20" spans="1:94" x14ac:dyDescent="0.2">
      <c r="A20" s="32" t="s">
        <v>254</v>
      </c>
      <c r="B20">
        <v>1</v>
      </c>
      <c r="C20">
        <v>1</v>
      </c>
      <c r="D20">
        <v>0.65853658536585302</v>
      </c>
      <c r="E20">
        <v>0.34146341463414598</v>
      </c>
      <c r="F20">
        <v>0.78966202783300199</v>
      </c>
      <c r="G20">
        <v>0.78966202783300199</v>
      </c>
      <c r="H20">
        <v>0.115851108322877</v>
      </c>
      <c r="I20">
        <v>0.400250941028858</v>
      </c>
      <c r="J20">
        <v>0.21533581942042901</v>
      </c>
      <c r="K20">
        <v>0.41236212220403701</v>
      </c>
      <c r="L20">
        <v>-7.1569525603893194E-2</v>
      </c>
      <c r="M20">
        <v>0.349608759742849</v>
      </c>
      <c r="N20" s="21">
        <v>0</v>
      </c>
      <c r="O20">
        <v>1.0076968650145599</v>
      </c>
      <c r="P20">
        <v>0.991514071688679</v>
      </c>
      <c r="Q20">
        <v>1.0101926581210701</v>
      </c>
      <c r="R20">
        <v>0.99473701086655997</v>
      </c>
      <c r="S20">
        <v>16.149999618530199</v>
      </c>
      <c r="T20" s="27">
        <f>IF(C20,P20,R20)</f>
        <v>0.991514071688679</v>
      </c>
      <c r="U20" s="27">
        <f>IF(D20 = 0,O20,Q20)</f>
        <v>1.0101926581210701</v>
      </c>
      <c r="V20" s="39">
        <f>S20*T20^(1-N20)</f>
        <v>16.012951879539489</v>
      </c>
      <c r="W20" s="38">
        <f>S20*U20^(N20+1)</f>
        <v>16.31461104329729</v>
      </c>
      <c r="X20" s="44">
        <f>0.5 * (D20-MAX($D$3:$D$123))/(MIN($D$3:$D$123)-MAX($D$3:$D$123)) + 0.75</f>
        <v>0.8794593334428219</v>
      </c>
      <c r="Y20" s="44">
        <f>AVERAGE(D20, F20, G20, H20, I20, J20, K20)</f>
        <v>0.48309437600115113</v>
      </c>
      <c r="Z20" s="22">
        <f>AI20^N20</f>
        <v>1</v>
      </c>
      <c r="AA20" s="22">
        <f>(Z20+AB20)/2</f>
        <v>1</v>
      </c>
      <c r="AB20" s="22">
        <f>AM20^N20</f>
        <v>1</v>
      </c>
      <c r="AC20" s="22">
        <f>IF(C20&gt;0, 1, 0.8)</f>
        <v>1</v>
      </c>
      <c r="AD20" s="22">
        <f>IF(C20&gt;0, 1, 0.7)</f>
        <v>1</v>
      </c>
      <c r="AE20" s="22">
        <f>IF(C20 &gt; 0, 1, 0.9)</f>
        <v>1</v>
      </c>
      <c r="AF20" s="22">
        <f>PERCENTILE($L$2:$L$123, 0.05)</f>
        <v>-3.8880181619581476E-2</v>
      </c>
      <c r="AG20" s="22">
        <f>PERCENTILE($L$2:$L$123, 0.95)</f>
        <v>1.0165924092297549</v>
      </c>
      <c r="AH20" s="22">
        <f>MIN(MAX(L20,AF20), AG20)</f>
        <v>-3.8880181619581476E-2</v>
      </c>
      <c r="AI20" s="22">
        <f>AH20-$AH$124+1</f>
        <v>1</v>
      </c>
      <c r="AJ20" s="22">
        <f>PERCENTILE($M$2:$M$123, 0.02)</f>
        <v>-2.6200916108315844</v>
      </c>
      <c r="AK20" s="22">
        <f>PERCENTILE($M$2:$M$123, 0.98)</f>
        <v>1.3396145957600161</v>
      </c>
      <c r="AL20" s="22">
        <f>MIN(MAX(M20,AJ20), AK20)</f>
        <v>0.349608759742849</v>
      </c>
      <c r="AM20" s="22">
        <f>AL20-$AL$124 + 1</f>
        <v>3.9697003705744334</v>
      </c>
      <c r="AN20" s="46">
        <v>0</v>
      </c>
      <c r="AO20" s="49">
        <v>0</v>
      </c>
      <c r="AP20" s="51">
        <v>0.5</v>
      </c>
      <c r="AQ20" s="50">
        <v>1</v>
      </c>
      <c r="AR20" s="17">
        <f>(AI20^4)*AB20*AE20*AN20</f>
        <v>0</v>
      </c>
      <c r="AS20" s="17">
        <f>(AI20^4) *Z20*AC20*AO20</f>
        <v>0</v>
      </c>
      <c r="AT20" s="17">
        <f>(AM20^4)*AA20*AP20*AQ20</f>
        <v>124.16549256018034</v>
      </c>
      <c r="AU20" s="17">
        <f>MIN(AR20, 0.05*AR$124)</f>
        <v>0</v>
      </c>
      <c r="AV20" s="17">
        <f>MIN(AS20, 0.05*AS$124)</f>
        <v>0</v>
      </c>
      <c r="AW20" s="17">
        <f>MIN(AT20, 0.05*AT$124)</f>
        <v>124.16549256018034</v>
      </c>
      <c r="AX20" s="14">
        <f>AU20/$AU$124</f>
        <v>0</v>
      </c>
      <c r="AY20" s="14">
        <f>AV20/$AV$124</f>
        <v>0</v>
      </c>
      <c r="AZ20" s="67">
        <f>AW20/$AW$124</f>
        <v>1.0400049404325056E-2</v>
      </c>
      <c r="BA20" s="21">
        <f>N20</f>
        <v>0</v>
      </c>
      <c r="BB20" s="66">
        <v>0</v>
      </c>
      <c r="BC20" s="15">
        <f>$D$130*AX20</f>
        <v>0</v>
      </c>
      <c r="BD20" s="19">
        <f>BC20-BB20</f>
        <v>0</v>
      </c>
      <c r="BE20" s="53">
        <f>BD20*IF($BD$124 &gt; 0, (BD20&gt;0), (BD20&lt;0))</f>
        <v>0</v>
      </c>
      <c r="BF20" s="61">
        <f>BE20/$BE$124</f>
        <v>0</v>
      </c>
      <c r="BG20" s="62">
        <f>BF20*$BD$124</f>
        <v>0</v>
      </c>
      <c r="BH20" s="63">
        <f>(IF(BG20 &gt; 0, V20, W20))</f>
        <v>16.31461104329729</v>
      </c>
      <c r="BI20" s="46">
        <f>BG20/BH20</f>
        <v>0</v>
      </c>
      <c r="BJ20" s="64" t="e">
        <f>BB20/BC20</f>
        <v>#DIV/0!</v>
      </c>
      <c r="BK20" s="66">
        <v>0</v>
      </c>
      <c r="BL20" s="66">
        <v>0</v>
      </c>
      <c r="BM20" s="66">
        <v>0</v>
      </c>
      <c r="BN20" s="10">
        <f>SUM(BK20:BM20)</f>
        <v>0</v>
      </c>
      <c r="BO20" s="15">
        <f>AY20*$D$129</f>
        <v>0</v>
      </c>
      <c r="BP20" s="9">
        <f>BO20-BN20</f>
        <v>0</v>
      </c>
      <c r="BQ20" s="53">
        <f>BP20*IF($BP$124 &gt; 0, (BP20&gt;0), (BP20&lt;0))</f>
        <v>0</v>
      </c>
      <c r="BR20" s="7">
        <f>BQ20/$BQ$124</f>
        <v>0</v>
      </c>
      <c r="BS20" s="62">
        <f>BR20*$BP$124</f>
        <v>0</v>
      </c>
      <c r="BT20" s="48">
        <f>IF(BS20&gt;0,V20,W20)</f>
        <v>16.31461104329729</v>
      </c>
      <c r="BU20" s="46">
        <f>BS20/BT20</f>
        <v>0</v>
      </c>
      <c r="BV20" s="64" t="e">
        <f>BN20/BO20</f>
        <v>#DIV/0!</v>
      </c>
      <c r="BW20" s="16">
        <f>BB20+BN20+BY20</f>
        <v>0</v>
      </c>
      <c r="BX20" s="69">
        <f>BC20+BO20+BZ20</f>
        <v>48.620230965219633</v>
      </c>
      <c r="BY20" s="66">
        <v>0</v>
      </c>
      <c r="BZ20" s="15">
        <f>AZ20*$D$132</f>
        <v>48.620230965219633</v>
      </c>
      <c r="CA20" s="37">
        <f>BZ20-BY20</f>
        <v>48.620230965219633</v>
      </c>
      <c r="CB20" s="54">
        <f>CA20*(CA20&lt;&gt;0)</f>
        <v>48.620230965219633</v>
      </c>
      <c r="CC20" s="26">
        <f>CB20/$CB$124</f>
        <v>0.26424038568053904</v>
      </c>
      <c r="CD20" s="47">
        <f>CC20 * $CA$124</f>
        <v>48.620230965219633</v>
      </c>
      <c r="CE20" s="48">
        <f>IF(CD20&gt;0, V20, W20)</f>
        <v>16.012951879539489</v>
      </c>
      <c r="CF20" s="65">
        <f>CD20/CE20</f>
        <v>3.0363065680191057</v>
      </c>
      <c r="CG20" t="s">
        <v>229</v>
      </c>
      <c r="CH20" s="66">
        <v>0</v>
      </c>
      <c r="CI20" s="15">
        <f>AZ20*$CH$127</f>
        <v>87.038013464796393</v>
      </c>
      <c r="CJ20" s="37">
        <f>CI20-CH20</f>
        <v>87.038013464796393</v>
      </c>
      <c r="CK20" s="54">
        <f>CJ20*(CJ20&lt;&gt;0)</f>
        <v>87.038013464796393</v>
      </c>
      <c r="CL20" s="26">
        <f>CK20/$CK$124</f>
        <v>1.2811011696319756E-2</v>
      </c>
      <c r="CM20" s="47">
        <f>CL20 * $CJ$124</f>
        <v>87.038013464796393</v>
      </c>
      <c r="CN20" s="48">
        <f>IF(CD20&gt;0,V20,W20)</f>
        <v>16.012951879539489</v>
      </c>
      <c r="CO20" s="65">
        <f>CM20/CN20</f>
        <v>5.4354758647597636</v>
      </c>
      <c r="CP20" s="70">
        <f>N20</f>
        <v>0</v>
      </c>
    </row>
    <row r="21" spans="1:94" x14ac:dyDescent="0.2">
      <c r="A21" s="32" t="s">
        <v>255</v>
      </c>
      <c r="B21">
        <v>1</v>
      </c>
      <c r="C21">
        <v>1</v>
      </c>
      <c r="D21">
        <v>0.55977608956417402</v>
      </c>
      <c r="E21">
        <v>0.44022391043582498</v>
      </c>
      <c r="F21">
        <v>0.87703939514524398</v>
      </c>
      <c r="G21">
        <v>0.87703939514524398</v>
      </c>
      <c r="H21">
        <v>4.1823504809702997E-2</v>
      </c>
      <c r="I21">
        <v>0.44960267670430698</v>
      </c>
      <c r="J21">
        <v>0.13712753083023799</v>
      </c>
      <c r="K21">
        <v>0.346794242595105</v>
      </c>
      <c r="L21">
        <v>0.131050204677645</v>
      </c>
      <c r="M21">
        <v>0.11230902983789399</v>
      </c>
      <c r="N21" s="21">
        <v>0</v>
      </c>
      <c r="O21">
        <v>1.0101185418151399</v>
      </c>
      <c r="P21">
        <v>0.97272129959489395</v>
      </c>
      <c r="Q21">
        <v>1.0098536593758001</v>
      </c>
      <c r="R21">
        <v>0.99152203127588801</v>
      </c>
      <c r="S21">
        <v>4.67000007629394</v>
      </c>
      <c r="T21" s="27">
        <f>IF(C21,P21,R21)</f>
        <v>0.97272129959489395</v>
      </c>
      <c r="U21" s="27">
        <f>IF(D21 = 0,O21,Q21)</f>
        <v>1.0098536593758001</v>
      </c>
      <c r="V21" s="39">
        <f>S21*T21^(1-N21)</f>
        <v>4.5426085433208954</v>
      </c>
      <c r="W21" s="38">
        <f>S21*U21^(N21+1)</f>
        <v>4.7160166663307006</v>
      </c>
      <c r="X21" s="44">
        <f>0.5 * (D21-MAX($D$3:$D$123))/(MIN($D$3:$D$123)-MAX($D$3:$D$123)) + 0.75</f>
        <v>0.93519225087952695</v>
      </c>
      <c r="Y21" s="44">
        <f>AVERAGE(D21, F21, G21, H21, I21, J21, K21)</f>
        <v>0.46988611925628782</v>
      </c>
      <c r="Z21" s="22">
        <f>AI21^N21</f>
        <v>1</v>
      </c>
      <c r="AA21" s="22">
        <f>(Z21+AB21)/2</f>
        <v>1</v>
      </c>
      <c r="AB21" s="22">
        <f>AM21^N21</f>
        <v>1</v>
      </c>
      <c r="AC21" s="22">
        <f>IF(C21&gt;0, 1, 0.8)</f>
        <v>1</v>
      </c>
      <c r="AD21" s="22">
        <f>IF(C21&gt;0, 1, 0.7)</f>
        <v>1</v>
      </c>
      <c r="AE21" s="22">
        <f>IF(C21 &gt; 0, 1, 0.9)</f>
        <v>1</v>
      </c>
      <c r="AF21" s="22">
        <f>PERCENTILE($L$2:$L$123, 0.05)</f>
        <v>-3.8880181619581476E-2</v>
      </c>
      <c r="AG21" s="22">
        <f>PERCENTILE($L$2:$L$123, 0.95)</f>
        <v>1.0165924092297549</v>
      </c>
      <c r="AH21" s="22">
        <f>MIN(MAX(L21,AF21), AG21)</f>
        <v>0.131050204677645</v>
      </c>
      <c r="AI21" s="22">
        <f>AH21-$AH$124+1</f>
        <v>1.1699303862972266</v>
      </c>
      <c r="AJ21" s="22">
        <f>PERCENTILE($M$2:$M$123, 0.02)</f>
        <v>-2.6200916108315844</v>
      </c>
      <c r="AK21" s="22">
        <f>PERCENTILE($M$2:$M$123, 0.98)</f>
        <v>1.3396145957600161</v>
      </c>
      <c r="AL21" s="22">
        <f>MIN(MAX(M21,AJ21), AK21)</f>
        <v>0.11230902983789399</v>
      </c>
      <c r="AM21" s="22">
        <f>AL21-$AL$124 + 1</f>
        <v>3.7324006406694785</v>
      </c>
      <c r="AN21" s="46">
        <v>0</v>
      </c>
      <c r="AO21" s="49">
        <v>0</v>
      </c>
      <c r="AP21" s="51">
        <v>0.5</v>
      </c>
      <c r="AQ21" s="50">
        <v>1</v>
      </c>
      <c r="AR21" s="17">
        <f>(AI21^4)*AB21*AE21*AN21</f>
        <v>0</v>
      </c>
      <c r="AS21" s="17">
        <f>(AI21^4) *Z21*AC21*AO21</f>
        <v>0</v>
      </c>
      <c r="AT21" s="17">
        <f>(AM21^4)*AA21*AP21*AQ21</f>
        <v>97.033796908345892</v>
      </c>
      <c r="AU21" s="17">
        <f>MIN(AR21, 0.05*AR$124)</f>
        <v>0</v>
      </c>
      <c r="AV21" s="17">
        <f>MIN(AS21, 0.05*AS$124)</f>
        <v>0</v>
      </c>
      <c r="AW21" s="17">
        <f>MIN(AT21, 0.05*AT$124)</f>
        <v>97.033796908345892</v>
      </c>
      <c r="AX21" s="14">
        <f>AU21/$AU$124</f>
        <v>0</v>
      </c>
      <c r="AY21" s="14">
        <f>AV21/$AV$124</f>
        <v>0</v>
      </c>
      <c r="AZ21" s="67">
        <f>AW21/$AW$124</f>
        <v>8.1275099943482667E-3</v>
      </c>
      <c r="BA21" s="21">
        <f>N21</f>
        <v>0</v>
      </c>
      <c r="BB21" s="66">
        <v>0</v>
      </c>
      <c r="BC21" s="15">
        <f>$D$130*AX21</f>
        <v>0</v>
      </c>
      <c r="BD21" s="19">
        <f>BC21-BB21</f>
        <v>0</v>
      </c>
      <c r="BE21" s="53">
        <f>BD21*IF($BD$124 &gt; 0, (BD21&gt;0), (BD21&lt;0))</f>
        <v>0</v>
      </c>
      <c r="BF21" s="61">
        <f>BE21/$BE$124</f>
        <v>0</v>
      </c>
      <c r="BG21" s="62">
        <f>BF21*$BD$124</f>
        <v>0</v>
      </c>
      <c r="BH21" s="63">
        <f>(IF(BG21 &gt; 0, V21, W21))</f>
        <v>4.7160166663307006</v>
      </c>
      <c r="BI21" s="46">
        <f>BG21/BH21</f>
        <v>0</v>
      </c>
      <c r="BJ21" s="64" t="e">
        <f>BB21/BC21</f>
        <v>#DIV/0!</v>
      </c>
      <c r="BK21" s="66">
        <v>0</v>
      </c>
      <c r="BL21" s="66">
        <v>0</v>
      </c>
      <c r="BM21" s="66">
        <v>0</v>
      </c>
      <c r="BN21" s="10">
        <f>SUM(BK21:BM21)</f>
        <v>0</v>
      </c>
      <c r="BO21" s="15">
        <f>AY21*$D$129</f>
        <v>0</v>
      </c>
      <c r="BP21" s="9">
        <f>BO21-BN21</f>
        <v>0</v>
      </c>
      <c r="BQ21" s="53">
        <f>BP21*IF($BP$124 &gt; 0, (BP21&gt;0), (BP21&lt;0))</f>
        <v>0</v>
      </c>
      <c r="BR21" s="7">
        <f>BQ21/$BQ$124</f>
        <v>0</v>
      </c>
      <c r="BS21" s="62">
        <f>BR21*$BP$124</f>
        <v>0</v>
      </c>
      <c r="BT21" s="48">
        <f>IF(BS21&gt;0,V21,W21)</f>
        <v>4.7160166663307006</v>
      </c>
      <c r="BU21" s="46">
        <f>BS21/BT21</f>
        <v>0</v>
      </c>
      <c r="BV21" s="64" t="e">
        <f>BN21/BO21</f>
        <v>#DIV/0!</v>
      </c>
      <c r="BW21" s="16">
        <f>BB21+BN21+BY21</f>
        <v>0</v>
      </c>
      <c r="BX21" s="69">
        <f>BC21+BO21+BZ21</f>
        <v>37.996109223578145</v>
      </c>
      <c r="BY21" s="66">
        <v>0</v>
      </c>
      <c r="BZ21" s="15">
        <f>AZ21*$D$132</f>
        <v>37.996109223578145</v>
      </c>
      <c r="CA21" s="37">
        <f>BZ21-BY21</f>
        <v>37.996109223578145</v>
      </c>
      <c r="CB21" s="54">
        <f>CA21*(CA21&lt;&gt;0)</f>
        <v>37.996109223578145</v>
      </c>
      <c r="CC21" s="26">
        <f>CB21/$CB$124</f>
        <v>0.20650059360640105</v>
      </c>
      <c r="CD21" s="47">
        <f>CC21 * $CA$124</f>
        <v>37.996109223578145</v>
      </c>
      <c r="CE21" s="48">
        <f>IF(CD21&gt;0, V21, W21)</f>
        <v>4.5426085433208954</v>
      </c>
      <c r="CF21" s="65">
        <f>CD21/CE21</f>
        <v>8.3643811394324796</v>
      </c>
      <c r="CG21" t="s">
        <v>229</v>
      </c>
      <c r="CH21" s="66">
        <v>0</v>
      </c>
      <c r="CI21" s="15">
        <f>AZ21*$CH$127</f>
        <v>68.019131142700644</v>
      </c>
      <c r="CJ21" s="37">
        <f>CI21-CH21</f>
        <v>68.019131142700644</v>
      </c>
      <c r="CK21" s="54">
        <f>CJ21*(CJ21&lt;&gt;0)</f>
        <v>68.019131142700644</v>
      </c>
      <c r="CL21" s="26">
        <f>CK21/$CK$124</f>
        <v>1.0011647209699832E-2</v>
      </c>
      <c r="CM21" s="47">
        <f>CL21 * $CJ$124</f>
        <v>68.019131142700644</v>
      </c>
      <c r="CN21" s="48">
        <f>IF(CD21&gt;0,V21,W21)</f>
        <v>4.5426085433208954</v>
      </c>
      <c r="CO21" s="65">
        <f>CM21/CN21</f>
        <v>14.973584118911321</v>
      </c>
      <c r="CP21" s="70">
        <f>N21</f>
        <v>0</v>
      </c>
    </row>
    <row r="22" spans="1:94" x14ac:dyDescent="0.2">
      <c r="A22" s="32" t="s">
        <v>167</v>
      </c>
      <c r="B22">
        <v>1</v>
      </c>
      <c r="C22">
        <v>1</v>
      </c>
      <c r="D22">
        <v>0.61482381530984198</v>
      </c>
      <c r="E22">
        <v>0.38517618469015702</v>
      </c>
      <c r="F22">
        <v>0.72162485065710802</v>
      </c>
      <c r="G22">
        <v>0.72162485065710802</v>
      </c>
      <c r="H22">
        <v>0.42215988779803598</v>
      </c>
      <c r="I22">
        <v>0.61009817671809197</v>
      </c>
      <c r="J22">
        <v>0.507502687509235</v>
      </c>
      <c r="K22">
        <v>0.60516654821787097</v>
      </c>
      <c r="L22">
        <v>0.35325570474141899</v>
      </c>
      <c r="M22">
        <v>0.32350945629827499</v>
      </c>
      <c r="N22" s="21">
        <v>0</v>
      </c>
      <c r="O22">
        <v>1.0113262022965099</v>
      </c>
      <c r="P22">
        <v>0.99111389703687203</v>
      </c>
      <c r="Q22">
        <v>1.0030850489840799</v>
      </c>
      <c r="R22">
        <v>0.96121955638916401</v>
      </c>
      <c r="S22">
        <v>36.340000152587798</v>
      </c>
      <c r="T22" s="27">
        <f>IF(C22,P22,R22)</f>
        <v>0.99111389703687203</v>
      </c>
      <c r="U22" s="27">
        <f>IF(D22 = 0,O22,Q22)</f>
        <v>1.0030850489840799</v>
      </c>
      <c r="V22" s="39">
        <f>S22*T22^(1-N22)</f>
        <v>36.017079169551813</v>
      </c>
      <c r="W22" s="38">
        <f>S22*U22^(N22+1)</f>
        <v>36.452110833140004</v>
      </c>
      <c r="X22" s="44">
        <f>0.5 * (D22-MAX($D$3:$D$123))/(MIN($D$3:$D$123)-MAX($D$3:$D$123)) + 0.75</f>
        <v>0.90412749842807627</v>
      </c>
      <c r="Y22" s="44">
        <f>AVERAGE(D22, F22, G22, H22, I22, J22, K22)</f>
        <v>0.60042868812389893</v>
      </c>
      <c r="Z22" s="22">
        <f>AI22^N22</f>
        <v>1</v>
      </c>
      <c r="AA22" s="22">
        <f>(Z22+AB22)/2</f>
        <v>1</v>
      </c>
      <c r="AB22" s="22">
        <f>AM22^N22</f>
        <v>1</v>
      </c>
      <c r="AC22" s="22">
        <f>IF(C22&gt;0, 1, 0.8)</f>
        <v>1</v>
      </c>
      <c r="AD22" s="22">
        <f>IF(C22&gt;0, 1, 0.7)</f>
        <v>1</v>
      </c>
      <c r="AE22" s="22">
        <f>IF(C22 &gt; 0, 1, 0.9)</f>
        <v>1</v>
      </c>
      <c r="AF22" s="22">
        <f>PERCENTILE($L$2:$L$123, 0.05)</f>
        <v>-3.8880181619581476E-2</v>
      </c>
      <c r="AG22" s="22">
        <f>PERCENTILE($L$2:$L$123, 0.95)</f>
        <v>1.0165924092297549</v>
      </c>
      <c r="AH22" s="22">
        <f>MIN(MAX(L22,AF22), AG22)</f>
        <v>0.35325570474141899</v>
      </c>
      <c r="AI22" s="22">
        <f>AH22-$AH$124+1</f>
        <v>1.3921358863610005</v>
      </c>
      <c r="AJ22" s="22">
        <f>PERCENTILE($M$2:$M$123, 0.02)</f>
        <v>-2.6200916108315844</v>
      </c>
      <c r="AK22" s="22">
        <f>PERCENTILE($M$2:$M$123, 0.98)</f>
        <v>1.3396145957600161</v>
      </c>
      <c r="AL22" s="22">
        <f>MIN(MAX(M22,AJ22), AK22)</f>
        <v>0.32350945629827499</v>
      </c>
      <c r="AM22" s="22">
        <f>AL22-$AL$124 + 1</f>
        <v>3.9436010671298591</v>
      </c>
      <c r="AN22" s="46">
        <v>1</v>
      </c>
      <c r="AO22" s="46">
        <v>1</v>
      </c>
      <c r="AP22" s="51">
        <v>1</v>
      </c>
      <c r="AQ22" s="21">
        <v>2</v>
      </c>
      <c r="AR22" s="17">
        <f>(AI22^4)*AB22*AE22*AN22</f>
        <v>3.7560080577323398</v>
      </c>
      <c r="AS22" s="17">
        <f>(AI22^4) *Z22*AC22*AO22</f>
        <v>3.7560080577323398</v>
      </c>
      <c r="AT22" s="17">
        <f>(AM22^4)*AA22*AP22*AQ22</f>
        <v>483.72874714397398</v>
      </c>
      <c r="AU22" s="17">
        <f>MIN(AR22, 0.05*AR$124)</f>
        <v>3.7560080577323398</v>
      </c>
      <c r="AV22" s="17">
        <f>MIN(AS22, 0.05*AS$124)</f>
        <v>3.7560080577323398</v>
      </c>
      <c r="AW22" s="17">
        <f>MIN(AT22, 0.05*AT$124)</f>
        <v>483.72874714397398</v>
      </c>
      <c r="AX22" s="14">
        <f>AU22/$AU$124</f>
        <v>6.3698939419713375E-3</v>
      </c>
      <c r="AY22" s="14">
        <f>AV22/$AV$124</f>
        <v>9.557206498333767E-3</v>
      </c>
      <c r="AZ22" s="67">
        <f>AW22/$AW$124</f>
        <v>4.0516916293399881E-2</v>
      </c>
      <c r="BA22" s="21">
        <f>N22</f>
        <v>0</v>
      </c>
      <c r="BB22" s="66">
        <v>654</v>
      </c>
      <c r="BC22" s="15">
        <f>$D$130*AX22</f>
        <v>787.04498578815253</v>
      </c>
      <c r="BD22" s="19">
        <f>BC22-BB22</f>
        <v>133.04498578815253</v>
      </c>
      <c r="BE22" s="53">
        <f>BD22*IF($BD$124 &gt; 0, (BD22&gt;0), (BD22&lt;0))</f>
        <v>133.04498578815253</v>
      </c>
      <c r="BF22" s="61">
        <f>BE22/$BE$124</f>
        <v>5.4297446885023144E-3</v>
      </c>
      <c r="BG22" s="62">
        <f>BF22*$BD$124</f>
        <v>7.237849669773353</v>
      </c>
      <c r="BH22" s="63">
        <f>(IF(BG22 &gt; 0, V22, W22))</f>
        <v>36.017079169551813</v>
      </c>
      <c r="BI22" s="46">
        <f>BG22/BH22</f>
        <v>0.20095604187393684</v>
      </c>
      <c r="BJ22" s="64">
        <f>BB22/BC22</f>
        <v>0.83095631356456667</v>
      </c>
      <c r="BK22" s="66">
        <v>400</v>
      </c>
      <c r="BL22" s="66">
        <v>1054</v>
      </c>
      <c r="BM22" s="66">
        <v>0</v>
      </c>
      <c r="BN22" s="10">
        <f>SUM(BK22:BM22)</f>
        <v>1454</v>
      </c>
      <c r="BO22" s="15">
        <f>AY22*$D$129</f>
        <v>1769.4116538950152</v>
      </c>
      <c r="BP22" s="9">
        <f>BO22-BN22</f>
        <v>315.41165389501521</v>
      </c>
      <c r="BQ22" s="53">
        <f>BP22*IF($BP$124 &gt; 0, (BP22&gt;0), (BP22&lt;0))</f>
        <v>315.41165389501521</v>
      </c>
      <c r="BR22" s="7">
        <f>BQ22/$BQ$124</f>
        <v>1.3251919977496862E-2</v>
      </c>
      <c r="BS22" s="62">
        <f>BR22*$BP$124</f>
        <v>15.703525173333329</v>
      </c>
      <c r="BT22" s="48">
        <f>IF(BS22&gt;0,V22,W22)</f>
        <v>36.017079169551813</v>
      </c>
      <c r="BU22" s="46">
        <f>BS22/BT22</f>
        <v>0.43600218383640627</v>
      </c>
      <c r="BV22" s="64">
        <f>BN22/BO22</f>
        <v>0.8217420727388689</v>
      </c>
      <c r="BW22" s="16">
        <f>BB22+BN22+BY22</f>
        <v>2144</v>
      </c>
      <c r="BX22" s="69">
        <f>BC22+BO22+BZ22</f>
        <v>2745.8732233548121</v>
      </c>
      <c r="BY22" s="66">
        <v>36</v>
      </c>
      <c r="BZ22" s="15">
        <f>AZ22*$D$132</f>
        <v>189.41658367164445</v>
      </c>
      <c r="CA22" s="37">
        <f>BZ22-BY22</f>
        <v>153.41658367164445</v>
      </c>
      <c r="CB22" s="54">
        <f>CA22*(CA22&lt;&gt;0)</f>
        <v>153.41658367164445</v>
      </c>
      <c r="CC22" s="26">
        <f>CB22/$CB$124</f>
        <v>0.83378578082414689</v>
      </c>
      <c r="CD22" s="47">
        <f>CC22 * $CA$124</f>
        <v>153.41658367164445</v>
      </c>
      <c r="CE22" s="48">
        <f>IF(CD22&gt;0, V22, W22)</f>
        <v>36.017079169551813</v>
      </c>
      <c r="CF22" s="65">
        <f>CD22/CE22</f>
        <v>4.2595509466336754</v>
      </c>
      <c r="CG22" t="s">
        <v>229</v>
      </c>
      <c r="CH22" s="66">
        <v>125</v>
      </c>
      <c r="CI22" s="15">
        <f>AZ22*$CH$127</f>
        <v>339.08607245946359</v>
      </c>
      <c r="CJ22" s="37">
        <f>CI22-CH22</f>
        <v>214.08607245946359</v>
      </c>
      <c r="CK22" s="54">
        <f>CJ22*(CJ22&lt;&gt;0)</f>
        <v>214.08607245946359</v>
      </c>
      <c r="CL22" s="26">
        <f>CK22/$CK$124</f>
        <v>3.1511049817407072E-2</v>
      </c>
      <c r="CM22" s="47">
        <f>CL22 * $CJ$124</f>
        <v>214.08607245946359</v>
      </c>
      <c r="CN22" s="48">
        <f>IF(CD22&gt;0,V22,W22)</f>
        <v>36.017079169551813</v>
      </c>
      <c r="CO22" s="65">
        <f>CM22/CN22</f>
        <v>5.9440153781389382</v>
      </c>
      <c r="CP22" s="70">
        <f>N22</f>
        <v>0</v>
      </c>
    </row>
    <row r="23" spans="1:94" x14ac:dyDescent="0.2">
      <c r="A23" s="32" t="s">
        <v>223</v>
      </c>
      <c r="B23">
        <v>0</v>
      </c>
      <c r="C23">
        <v>0</v>
      </c>
      <c r="D23">
        <v>3.9984006397440998E-3</v>
      </c>
      <c r="E23">
        <v>0.99600159936025501</v>
      </c>
      <c r="F23">
        <v>0.74512922465208697</v>
      </c>
      <c r="G23">
        <v>0.74512922465208697</v>
      </c>
      <c r="H23">
        <v>7.1099958176495098E-3</v>
      </c>
      <c r="I23">
        <v>8.9920535340861502E-3</v>
      </c>
      <c r="J23">
        <v>7.99584035730036E-3</v>
      </c>
      <c r="K23">
        <v>7.71876565642272E-2</v>
      </c>
      <c r="L23">
        <v>0.21452535502324899</v>
      </c>
      <c r="M23">
        <v>0.68285544219313299</v>
      </c>
      <c r="N23" s="21">
        <v>3</v>
      </c>
      <c r="O23">
        <v>1.00544530209623</v>
      </c>
      <c r="P23">
        <v>0.97691075222410895</v>
      </c>
      <c r="Q23">
        <v>1.01648137534635</v>
      </c>
      <c r="R23">
        <v>0.99445566250850503</v>
      </c>
      <c r="S23">
        <v>14.4899997711181</v>
      </c>
      <c r="T23" s="27">
        <f>IF(C23,P23,R23)</f>
        <v>0.99445566250850503</v>
      </c>
      <c r="U23" s="27">
        <f>IF(D23 = 0,O23,Q23)</f>
        <v>1.01648137534635</v>
      </c>
      <c r="V23" s="39">
        <f>S23*T23^(1-N23)</f>
        <v>14.652020869982509</v>
      </c>
      <c r="W23" s="38">
        <f>S23*U23^(N23+1)</f>
        <v>15.469136833429214</v>
      </c>
      <c r="X23" s="44">
        <f>0.5 * (D23-MAX($D$3:$D$123))/(MIN($D$3:$D$123)-MAX($D$3:$D$123)) + 0.75</f>
        <v>1.2488309360496492</v>
      </c>
      <c r="Y23" s="44">
        <f>AVERAGE(D23, F23, G23, H23, I23, J23, K23)</f>
        <v>0.22793462803102588</v>
      </c>
      <c r="Z23" s="22">
        <f>AI23^N23</f>
        <v>1.9691319838089378</v>
      </c>
      <c r="AA23" s="22">
        <f>(Z23+AB23)/2</f>
        <v>40.819858539376639</v>
      </c>
      <c r="AB23" s="22">
        <f>AM23^N23</f>
        <v>79.670585094944343</v>
      </c>
      <c r="AC23" s="22">
        <f>IF(C23&gt;0, 1, 0.8)</f>
        <v>0.8</v>
      </c>
      <c r="AD23" s="22">
        <f>IF(C23&gt;0, 1, 0.7)</f>
        <v>0.7</v>
      </c>
      <c r="AE23" s="22">
        <f>IF(C23 &gt; 0, 1, 0.9)</f>
        <v>0.9</v>
      </c>
      <c r="AF23" s="22">
        <f>PERCENTILE($L$2:$L$123, 0.05)</f>
        <v>-3.8880181619581476E-2</v>
      </c>
      <c r="AG23" s="22">
        <f>PERCENTILE($L$2:$L$123, 0.95)</f>
        <v>1.0165924092297549</v>
      </c>
      <c r="AH23" s="22">
        <f>MIN(MAX(L23,AF23), AG23)</f>
        <v>0.21452535502324899</v>
      </c>
      <c r="AI23" s="22">
        <f>AH23-$AH$124+1</f>
        <v>1.2534055366428305</v>
      </c>
      <c r="AJ23" s="22">
        <f>PERCENTILE($M$2:$M$123, 0.02)</f>
        <v>-2.6200916108315844</v>
      </c>
      <c r="AK23" s="22">
        <f>PERCENTILE($M$2:$M$123, 0.98)</f>
        <v>1.3396145957600161</v>
      </c>
      <c r="AL23" s="22">
        <f>MIN(MAX(M23,AJ23), AK23)</f>
        <v>0.68285544219313299</v>
      </c>
      <c r="AM23" s="22">
        <f>AL23-$AL$124 + 1</f>
        <v>4.3029470530247176</v>
      </c>
      <c r="AN23" s="46">
        <v>0</v>
      </c>
      <c r="AO23" s="49">
        <v>0</v>
      </c>
      <c r="AP23" s="51">
        <v>0.5</v>
      </c>
      <c r="AQ23" s="50">
        <v>1</v>
      </c>
      <c r="AR23" s="17">
        <f>(AI23^4)*AB23*AE23*AN23</f>
        <v>0</v>
      </c>
      <c r="AS23" s="17">
        <f>(AI23^4) *Z23*AC23*AO23</f>
        <v>0</v>
      </c>
      <c r="AT23" s="17">
        <f>(AM23^4)*AA23*AP23*AQ23</f>
        <v>6996.8974461273338</v>
      </c>
      <c r="AU23" s="17">
        <f>MIN(AR23, 0.05*AR$124)</f>
        <v>0</v>
      </c>
      <c r="AV23" s="17">
        <f>MIN(AS23, 0.05*AS$124)</f>
        <v>0</v>
      </c>
      <c r="AW23" s="17">
        <f>MIN(AT23, 0.05*AT$124)</f>
        <v>901.70620954661251</v>
      </c>
      <c r="AX23" s="14">
        <f>AU23/$AU$124</f>
        <v>0</v>
      </c>
      <c r="AY23" s="14">
        <f>AV23/$AV$124</f>
        <v>0</v>
      </c>
      <c r="AZ23" s="67">
        <f>AW23/$AW$124</f>
        <v>7.5526532646952929E-2</v>
      </c>
      <c r="BA23" s="21">
        <f>N23</f>
        <v>3</v>
      </c>
      <c r="BB23" s="66">
        <v>0</v>
      </c>
      <c r="BC23" s="15">
        <f>$D$130*AX23</f>
        <v>0</v>
      </c>
      <c r="BD23" s="19">
        <f>BC23-BB23</f>
        <v>0</v>
      </c>
      <c r="BE23" s="53">
        <f>BD23*IF($BD$124 &gt; 0, (BD23&gt;0), (BD23&lt;0))</f>
        <v>0</v>
      </c>
      <c r="BF23" s="61">
        <f>BE23/$BE$124</f>
        <v>0</v>
      </c>
      <c r="BG23" s="62">
        <f>BF23*$BD$124</f>
        <v>0</v>
      </c>
      <c r="BH23" s="63">
        <f>(IF(BG23 &gt; 0, V23, W23))</f>
        <v>15.469136833429214</v>
      </c>
      <c r="BI23" s="46">
        <f>BG23/BH23</f>
        <v>0</v>
      </c>
      <c r="BJ23" s="64" t="e">
        <f>BB23/BC23</f>
        <v>#DIV/0!</v>
      </c>
      <c r="BK23" s="66">
        <v>0</v>
      </c>
      <c r="BL23" s="66">
        <v>0</v>
      </c>
      <c r="BM23" s="66">
        <v>0</v>
      </c>
      <c r="BN23" s="10">
        <f>SUM(BK23:BM23)</f>
        <v>0</v>
      </c>
      <c r="BO23" s="15">
        <f>AY23*$D$129</f>
        <v>0</v>
      </c>
      <c r="BP23" s="9">
        <f>BO23-BN23</f>
        <v>0</v>
      </c>
      <c r="BQ23" s="53">
        <f>BP23*IF($BP$124 &gt; 0, (BP23&gt;0), (BP23&lt;0))</f>
        <v>0</v>
      </c>
      <c r="BR23" s="7">
        <f>BQ23/$BQ$124</f>
        <v>0</v>
      </c>
      <c r="BS23" s="62">
        <f>BR23*$BP$124</f>
        <v>0</v>
      </c>
      <c r="BT23" s="48">
        <f>IF(BS23&gt;0,V23,W23)</f>
        <v>15.469136833429214</v>
      </c>
      <c r="BU23" s="46">
        <f>BS23/BT23</f>
        <v>0</v>
      </c>
      <c r="BV23" s="64" t="e">
        <f>BN23/BO23</f>
        <v>#DIV/0!</v>
      </c>
      <c r="BW23" s="16">
        <f>BB23+BN23+BY23</f>
        <v>43</v>
      </c>
      <c r="BX23" s="69">
        <f>BC23+BO23+BZ23</f>
        <v>353.08654012450495</v>
      </c>
      <c r="BY23" s="66">
        <v>43</v>
      </c>
      <c r="BZ23" s="15">
        <f>AZ23*$D$132</f>
        <v>353.08654012450495</v>
      </c>
      <c r="CA23" s="37">
        <f>BZ23-BY23</f>
        <v>310.08654012450495</v>
      </c>
      <c r="CB23" s="54">
        <f>CA23*(CA23&lt;&gt;0)</f>
        <v>310.08654012450495</v>
      </c>
      <c r="CC23" s="26">
        <f>CB23/$CB$124</f>
        <v>1.6852529354592505</v>
      </c>
      <c r="CD23" s="47">
        <f>CC23 * $CA$124</f>
        <v>310.08654012450495</v>
      </c>
      <c r="CE23" s="48">
        <f>IF(CD23&gt;0, V23, W23)</f>
        <v>14.652020869982509</v>
      </c>
      <c r="CF23" s="65">
        <f>CD23/CE23</f>
        <v>21.163397382253052</v>
      </c>
      <c r="CG23" t="s">
        <v>227</v>
      </c>
      <c r="CH23" s="66">
        <v>0</v>
      </c>
      <c r="CI23" s="15">
        <f>AZ23*$CH$127</f>
        <v>632.0815517223491</v>
      </c>
      <c r="CJ23" s="37">
        <f>CI23-CH23</f>
        <v>632.0815517223491</v>
      </c>
      <c r="CK23" s="54">
        <f>CJ23*(CJ23&lt;&gt;0)</f>
        <v>632.0815517223491</v>
      </c>
      <c r="CL23" s="26">
        <f>CK23/$CK$124</f>
        <v>9.3035259305615139E-2</v>
      </c>
      <c r="CM23" s="47">
        <f>CL23 * $CJ$124</f>
        <v>632.0815517223491</v>
      </c>
      <c r="CN23" s="48">
        <f>IF(CD23&gt;0,V23,W23)</f>
        <v>14.652020869982509</v>
      </c>
      <c r="CO23" s="65">
        <f>CM23/CN23</f>
        <v>43.139547597648466</v>
      </c>
      <c r="CP23" s="70">
        <f>N23</f>
        <v>3</v>
      </c>
    </row>
    <row r="24" spans="1:94" x14ac:dyDescent="0.2">
      <c r="A24" s="32" t="s">
        <v>215</v>
      </c>
      <c r="B24">
        <v>1</v>
      </c>
      <c r="C24">
        <v>0</v>
      </c>
      <c r="D24">
        <v>0.33818181818181797</v>
      </c>
      <c r="E24">
        <v>0.66181818181818097</v>
      </c>
      <c r="F24">
        <v>0.35399284862932001</v>
      </c>
      <c r="G24">
        <v>0.35399284862932001</v>
      </c>
      <c r="H24">
        <v>0.27272727272727199</v>
      </c>
      <c r="I24">
        <v>0.22097902097902</v>
      </c>
      <c r="J24">
        <v>0.24549339241932999</v>
      </c>
      <c r="K24">
        <v>0.294792987199821</v>
      </c>
      <c r="L24">
        <v>0.828560019109988</v>
      </c>
      <c r="M24">
        <v>-0.15169782348695399</v>
      </c>
      <c r="N24" s="21">
        <v>0</v>
      </c>
      <c r="O24">
        <v>1.0146142654321699</v>
      </c>
      <c r="P24">
        <v>0.98257747283910701</v>
      </c>
      <c r="Q24">
        <v>1.0216047733592999</v>
      </c>
      <c r="R24">
        <v>0.98749822629799999</v>
      </c>
      <c r="S24">
        <v>171.88000488281199</v>
      </c>
      <c r="T24" s="27">
        <f>IF(C24,P24,R24)</f>
        <v>0.98749822629799999</v>
      </c>
      <c r="U24" s="27">
        <f>IF(D24 = 0,O24,Q24)</f>
        <v>1.0216047733592999</v>
      </c>
      <c r="V24" s="39">
        <f>S24*T24^(1-N24)</f>
        <v>169.73119995786843</v>
      </c>
      <c r="W24" s="38">
        <f>S24*U24^(N24+1)</f>
        <v>175.5934334333005</v>
      </c>
      <c r="X24" s="44">
        <f>0.5 * (D24-MAX($D$3:$D$123))/(MIN($D$3:$D$123)-MAX($D$3:$D$123)) + 0.75</f>
        <v>1.0602432151456429</v>
      </c>
      <c r="Y24" s="44">
        <f>AVERAGE(D24, F24, G24, H24, I24, J24, K24)</f>
        <v>0.29716574125227163</v>
      </c>
      <c r="Z24" s="22">
        <f>AI24^N24</f>
        <v>1</v>
      </c>
      <c r="AA24" s="22">
        <f>(Z24+AB24)/2</f>
        <v>1</v>
      </c>
      <c r="AB24" s="22">
        <f>AM24^N24</f>
        <v>1</v>
      </c>
      <c r="AC24" s="22">
        <f>IF(C24&gt;0, 1, 0.8)</f>
        <v>0.8</v>
      </c>
      <c r="AD24" s="22">
        <f>IF(C24&gt;0, 1, 0.7)</f>
        <v>0.7</v>
      </c>
      <c r="AE24" s="22">
        <f>IF(C24 &gt; 0, 1, 0.9)</f>
        <v>0.9</v>
      </c>
      <c r="AF24" s="22">
        <f>PERCENTILE($L$2:$L$123, 0.05)</f>
        <v>-3.8880181619581476E-2</v>
      </c>
      <c r="AG24" s="22">
        <f>PERCENTILE($L$2:$L$123, 0.95)</f>
        <v>1.0165924092297549</v>
      </c>
      <c r="AH24" s="22">
        <f>MIN(MAX(L24,AF24), AG24)</f>
        <v>0.828560019109988</v>
      </c>
      <c r="AI24" s="22">
        <f>AH24-$AH$124+1</f>
        <v>1.8674402007295696</v>
      </c>
      <c r="AJ24" s="22">
        <f>PERCENTILE($M$2:$M$123, 0.02)</f>
        <v>-2.6200916108315844</v>
      </c>
      <c r="AK24" s="22">
        <f>PERCENTILE($M$2:$M$123, 0.98)</f>
        <v>1.3396145957600161</v>
      </c>
      <c r="AL24" s="22">
        <f>MIN(MAX(M24,AJ24), AK24)</f>
        <v>-0.15169782348695399</v>
      </c>
      <c r="AM24" s="22">
        <f>AL24-$AL$124 + 1</f>
        <v>3.4683937873446302</v>
      </c>
      <c r="AN24" s="46">
        <v>1</v>
      </c>
      <c r="AO24" s="49">
        <v>0</v>
      </c>
      <c r="AP24" s="51">
        <v>1</v>
      </c>
      <c r="AQ24" s="21">
        <v>2</v>
      </c>
      <c r="AR24" s="17">
        <f>(AI24^4)*AB24*AE24*AN24</f>
        <v>10.945341700600546</v>
      </c>
      <c r="AS24" s="17">
        <f>(AI24^4) *Z24*AC24*AO24</f>
        <v>0</v>
      </c>
      <c r="AT24" s="17">
        <f>(AM24^4)*AA24*AP24*AQ24</f>
        <v>289.43003305164626</v>
      </c>
      <c r="AU24" s="17">
        <f>MIN(AR24, 0.05*AR$124)</f>
        <v>10.945341700600546</v>
      </c>
      <c r="AV24" s="17">
        <f>MIN(AS24, 0.05*AS$124)</f>
        <v>0</v>
      </c>
      <c r="AW24" s="17">
        <f>MIN(AT24, 0.05*AT$124)</f>
        <v>289.43003305164626</v>
      </c>
      <c r="AX24" s="14">
        <f>AU24/$AU$124</f>
        <v>1.8562437758335101E-2</v>
      </c>
      <c r="AY24" s="14">
        <f>AV24/$AV$124</f>
        <v>0</v>
      </c>
      <c r="AZ24" s="67">
        <f>AW24/$AW$124</f>
        <v>2.4242537767678332E-2</v>
      </c>
      <c r="BA24" s="21">
        <f>N24</f>
        <v>0</v>
      </c>
      <c r="BB24" s="66">
        <v>1375</v>
      </c>
      <c r="BC24" s="15">
        <f>$D$130*AX24</f>
        <v>2293.5191221066102</v>
      </c>
      <c r="BD24" s="19">
        <f>BC24-BB24</f>
        <v>918.51912210661021</v>
      </c>
      <c r="BE24" s="53">
        <f>BD24*IF($BD$124 &gt; 0, (BD24&gt;0), (BD24&lt;0))</f>
        <v>918.51912210661021</v>
      </c>
      <c r="BF24" s="61">
        <f>BE24/$BE$124</f>
        <v>3.7485999904479601E-2</v>
      </c>
      <c r="BG24" s="62">
        <f>BF24*$BD$124</f>
        <v>49.96883787266971</v>
      </c>
      <c r="BH24" s="63">
        <f>(IF(BG24 &gt; 0, V24, W24))</f>
        <v>169.73119995786843</v>
      </c>
      <c r="BI24" s="46">
        <f>BG24/BH24</f>
        <v>0.29439983859816721</v>
      </c>
      <c r="BJ24" s="64">
        <f>BB24/BC24</f>
        <v>0.5995153852203573</v>
      </c>
      <c r="BK24" s="66">
        <v>0</v>
      </c>
      <c r="BL24" s="66">
        <v>0</v>
      </c>
      <c r="BM24" s="66">
        <v>0</v>
      </c>
      <c r="BN24" s="10">
        <f>SUM(BK24:BM24)</f>
        <v>0</v>
      </c>
      <c r="BO24" s="15">
        <f>AY24*$D$129</f>
        <v>0</v>
      </c>
      <c r="BP24" s="9">
        <f>BO24-BN24</f>
        <v>0</v>
      </c>
      <c r="BQ24" s="53">
        <f>BP24*IF($BP$124 &gt; 0, (BP24&gt;0), (BP24&lt;0))</f>
        <v>0</v>
      </c>
      <c r="BR24" s="7">
        <f>BQ24/$BQ$124</f>
        <v>0</v>
      </c>
      <c r="BS24" s="62">
        <f>BR24*$BP$124</f>
        <v>0</v>
      </c>
      <c r="BT24" s="48">
        <f>IF(BS24&gt;0,V24,W24)</f>
        <v>175.5934334333005</v>
      </c>
      <c r="BU24" s="46">
        <f>BS24/BT24</f>
        <v>0</v>
      </c>
      <c r="BV24" s="64" t="e">
        <f>BN24/BO24</f>
        <v>#DIV/0!</v>
      </c>
      <c r="BW24" s="16">
        <f>BB24+BN24+BY24</f>
        <v>1547</v>
      </c>
      <c r="BX24" s="69">
        <f>BC24+BO24+BZ24</f>
        <v>2406.8529861705065</v>
      </c>
      <c r="BY24" s="66">
        <v>172</v>
      </c>
      <c r="BZ24" s="15">
        <f>AZ24*$D$132</f>
        <v>113.3338640638962</v>
      </c>
      <c r="CA24" s="37">
        <f>BZ24-BY24</f>
        <v>-58.6661359361038</v>
      </c>
      <c r="CB24" s="54">
        <f>CA24*(CA24&lt;&gt;0)</f>
        <v>-58.6661359361038</v>
      </c>
      <c r="CC24" s="26">
        <f>CB24/$CB$124</f>
        <v>-0.31883769530490902</v>
      </c>
      <c r="CD24" s="47">
        <f>CC24 * $CA$124</f>
        <v>-58.666135936103807</v>
      </c>
      <c r="CE24" s="48">
        <f>IF(CD24&gt;0, V24, W24)</f>
        <v>175.5934334333005</v>
      </c>
      <c r="CF24" s="65">
        <f>CD24/CE24</f>
        <v>-0.33410210614959157</v>
      </c>
      <c r="CG24" t="s">
        <v>229</v>
      </c>
      <c r="CH24" s="66">
        <v>0</v>
      </c>
      <c r="CI24" s="15">
        <f>AZ24*$CH$127</f>
        <v>202.88579857769997</v>
      </c>
      <c r="CJ24" s="37">
        <f>CI24-CH24</f>
        <v>202.88579857769997</v>
      </c>
      <c r="CK24" s="54">
        <f>CJ24*(CJ24&lt;&gt;0)</f>
        <v>202.88579857769997</v>
      </c>
      <c r="CL24" s="26">
        <f>CK24/$CK$124</f>
        <v>2.9862496110936124E-2</v>
      </c>
      <c r="CM24" s="47">
        <f>CL24 * $CJ$124</f>
        <v>202.88579857769997</v>
      </c>
      <c r="CN24" s="48">
        <f>IF(CD24&gt;0,V24,W24)</f>
        <v>175.5934334333005</v>
      </c>
      <c r="CO24" s="65">
        <f>CM24/CN24</f>
        <v>1.1554293039936856</v>
      </c>
      <c r="CP24" s="70">
        <f>N24</f>
        <v>0</v>
      </c>
    </row>
    <row r="25" spans="1:94" x14ac:dyDescent="0.2">
      <c r="A25" s="32" t="s">
        <v>256</v>
      </c>
      <c r="B25">
        <v>1</v>
      </c>
      <c r="C25">
        <v>1</v>
      </c>
      <c r="D25">
        <v>0.85805677728908403</v>
      </c>
      <c r="E25">
        <v>0.141943222710915</v>
      </c>
      <c r="F25">
        <v>0.68615751789976098</v>
      </c>
      <c r="G25">
        <v>0.68615751789976098</v>
      </c>
      <c r="H25">
        <v>0.97929736511919696</v>
      </c>
      <c r="I25">
        <v>0.66750313676285999</v>
      </c>
      <c r="J25">
        <v>0.80850730549616401</v>
      </c>
      <c r="K25">
        <v>0.74482438597502398</v>
      </c>
      <c r="L25">
        <v>0.60024860299751603</v>
      </c>
      <c r="M25">
        <v>0.65587925754975296</v>
      </c>
      <c r="N25" s="21">
        <v>0</v>
      </c>
      <c r="O25">
        <v>1.0312057684009199</v>
      </c>
      <c r="P25">
        <v>0.991502459929966</v>
      </c>
      <c r="Q25">
        <v>1.0233364572895001</v>
      </c>
      <c r="R25">
        <v>0.99353565895020601</v>
      </c>
      <c r="S25">
        <v>30.100000381469702</v>
      </c>
      <c r="T25" s="27">
        <f>IF(C25,P25,R25)</f>
        <v>0.991502459929966</v>
      </c>
      <c r="U25" s="27">
        <f>IF(D25 = 0,O25,Q25)</f>
        <v>1.0233364572895001</v>
      </c>
      <c r="V25" s="39">
        <f>S25*T25^(1-N25)</f>
        <v>29.844224422120124</v>
      </c>
      <c r="W25" s="38">
        <f>S25*U25^(N25+1)</f>
        <v>30.802427754785803</v>
      </c>
      <c r="X25" s="44">
        <f>0.5 * (D25-MAX($D$3:$D$123))/(MIN($D$3:$D$123)-MAX($D$3:$D$123)) + 0.75</f>
        <v>0.76686530186016622</v>
      </c>
      <c r="Y25" s="44">
        <f>AVERAGE(D25, F25, G25, H25, I25, J25, K25)</f>
        <v>0.77578628663455007</v>
      </c>
      <c r="Z25" s="22">
        <f>AI25^N25</f>
        <v>1</v>
      </c>
      <c r="AA25" s="22">
        <f>(Z25+AB25)/2</f>
        <v>1</v>
      </c>
      <c r="AB25" s="22">
        <f>AM25^N25</f>
        <v>1</v>
      </c>
      <c r="AC25" s="22">
        <f>IF(C25&gt;0, 1, 0.8)</f>
        <v>1</v>
      </c>
      <c r="AD25" s="22">
        <f>IF(C25&gt;0, 1, 0.7)</f>
        <v>1</v>
      </c>
      <c r="AE25" s="22">
        <f>IF(C25 &gt; 0, 1, 0.9)</f>
        <v>1</v>
      </c>
      <c r="AF25" s="22">
        <f>PERCENTILE($L$2:$L$123, 0.05)</f>
        <v>-3.8880181619581476E-2</v>
      </c>
      <c r="AG25" s="22">
        <f>PERCENTILE($L$2:$L$123, 0.95)</f>
        <v>1.0165924092297549</v>
      </c>
      <c r="AH25" s="22">
        <f>MIN(MAX(L25,AF25), AG25)</f>
        <v>0.60024860299751603</v>
      </c>
      <c r="AI25" s="22">
        <f>AH25-$AH$124+1</f>
        <v>1.6391287846170974</v>
      </c>
      <c r="AJ25" s="22">
        <f>PERCENTILE($M$2:$M$123, 0.02)</f>
        <v>-2.6200916108315844</v>
      </c>
      <c r="AK25" s="22">
        <f>PERCENTILE($M$2:$M$123, 0.98)</f>
        <v>1.3396145957600161</v>
      </c>
      <c r="AL25" s="22">
        <f>MIN(MAX(M25,AJ25), AK25)</f>
        <v>0.65587925754975296</v>
      </c>
      <c r="AM25" s="22">
        <f>AL25-$AL$124 + 1</f>
        <v>4.2759708683813376</v>
      </c>
      <c r="AN25" s="46">
        <v>0</v>
      </c>
      <c r="AO25" s="49">
        <v>0</v>
      </c>
      <c r="AP25" s="51">
        <v>0.5</v>
      </c>
      <c r="AQ25" s="50">
        <v>1</v>
      </c>
      <c r="AR25" s="17">
        <f>(AI25^4)*AB25*AE25*AN25</f>
        <v>0</v>
      </c>
      <c r="AS25" s="17">
        <f>(AI25^4) *Z25*AC25*AO25</f>
        <v>0</v>
      </c>
      <c r="AT25" s="17">
        <f>(AM25^4)*AA25*AP25*AQ25</f>
        <v>167.15099084339732</v>
      </c>
      <c r="AU25" s="17">
        <f>MIN(AR25, 0.05*AR$124)</f>
        <v>0</v>
      </c>
      <c r="AV25" s="17">
        <f>MIN(AS25, 0.05*AS$124)</f>
        <v>0</v>
      </c>
      <c r="AW25" s="17">
        <f>MIN(AT25, 0.05*AT$124)</f>
        <v>167.15099084339732</v>
      </c>
      <c r="AX25" s="14">
        <f>AU25/$AU$124</f>
        <v>0</v>
      </c>
      <c r="AY25" s="14">
        <f>AV25/$AV$124</f>
        <v>0</v>
      </c>
      <c r="AZ25" s="67">
        <f>AW25/$AW$124</f>
        <v>1.4000496650956889E-2</v>
      </c>
      <c r="BA25" s="21">
        <f>N25</f>
        <v>0</v>
      </c>
      <c r="BB25" s="66">
        <v>0</v>
      </c>
      <c r="BC25" s="15">
        <f>$D$130*AX25</f>
        <v>0</v>
      </c>
      <c r="BD25" s="19">
        <f>BC25-BB25</f>
        <v>0</v>
      </c>
      <c r="BE25" s="53">
        <f>BD25*IF($BD$124 &gt; 0, (BD25&gt;0), (BD25&lt;0))</f>
        <v>0</v>
      </c>
      <c r="BF25" s="61">
        <f>BE25/$BE$124</f>
        <v>0</v>
      </c>
      <c r="BG25" s="62">
        <f>BF25*$BD$124</f>
        <v>0</v>
      </c>
      <c r="BH25" s="63">
        <f>(IF(BG25 &gt; 0, V25, W25))</f>
        <v>30.802427754785803</v>
      </c>
      <c r="BI25" s="46">
        <f>BG25/BH25</f>
        <v>0</v>
      </c>
      <c r="BJ25" s="64" t="e">
        <f>BB25/BC25</f>
        <v>#DIV/0!</v>
      </c>
      <c r="BK25" s="66">
        <v>0</v>
      </c>
      <c r="BL25" s="66">
        <v>0</v>
      </c>
      <c r="BM25" s="66">
        <v>0</v>
      </c>
      <c r="BN25" s="10">
        <f>SUM(BK25:BM25)</f>
        <v>0</v>
      </c>
      <c r="BO25" s="15">
        <f>AY25*$D$129</f>
        <v>0</v>
      </c>
      <c r="BP25" s="9">
        <f>BO25-BN25</f>
        <v>0</v>
      </c>
      <c r="BQ25" s="53">
        <f>BP25*IF($BP$124 &gt; 0, (BP25&gt;0), (BP25&lt;0))</f>
        <v>0</v>
      </c>
      <c r="BR25" s="7">
        <f>BQ25/$BQ$124</f>
        <v>0</v>
      </c>
      <c r="BS25" s="62">
        <f>BR25*$BP$124</f>
        <v>0</v>
      </c>
      <c r="BT25" s="48">
        <f>IF(BS25&gt;0,V25,W25)</f>
        <v>30.802427754785803</v>
      </c>
      <c r="BU25" s="46">
        <f>BS25/BT25</f>
        <v>0</v>
      </c>
      <c r="BV25" s="64" t="e">
        <f>BN25/BO25</f>
        <v>#DIV/0!</v>
      </c>
      <c r="BW25" s="16">
        <f>BB25+BN25+BY25</f>
        <v>0</v>
      </c>
      <c r="BX25" s="69">
        <f>BC25+BO25+BZ25</f>
        <v>65.452321843223459</v>
      </c>
      <c r="BY25" s="66">
        <v>0</v>
      </c>
      <c r="BZ25" s="15">
        <f>AZ25*$D$132</f>
        <v>65.452321843223459</v>
      </c>
      <c r="CA25" s="37">
        <f>BZ25-BY25</f>
        <v>65.452321843223459</v>
      </c>
      <c r="CB25" s="54">
        <f>CA25*(CA25&lt;&gt;0)</f>
        <v>65.452321843223459</v>
      </c>
      <c r="CC25" s="26">
        <f>CB25/$CB$124</f>
        <v>0.35571914045229813</v>
      </c>
      <c r="CD25" s="47">
        <f>CC25 * $CA$124</f>
        <v>65.452321843223459</v>
      </c>
      <c r="CE25" s="48">
        <f>IF(CD25&gt;0, V25, W25)</f>
        <v>29.844224422120124</v>
      </c>
      <c r="CF25" s="65">
        <f>CD25/CE25</f>
        <v>2.1931319412914987</v>
      </c>
      <c r="CG25" t="s">
        <v>229</v>
      </c>
      <c r="CH25" s="66">
        <v>0</v>
      </c>
      <c r="CI25" s="15">
        <f>AZ25*$CH$127</f>
        <v>117.17015647185821</v>
      </c>
      <c r="CJ25" s="37">
        <f>CI25-CH25</f>
        <v>117.17015647185821</v>
      </c>
      <c r="CK25" s="54">
        <f>CJ25*(CJ25&lt;&gt;0)</f>
        <v>117.17015647185821</v>
      </c>
      <c r="CL25" s="26">
        <f>CK25/$CK$124</f>
        <v>1.7246122530447196E-2</v>
      </c>
      <c r="CM25" s="47">
        <f>CL25 * $CJ$124</f>
        <v>117.17015647185822</v>
      </c>
      <c r="CN25" s="48">
        <f>IF(CD25&gt;0,V25,W25)</f>
        <v>29.844224422120124</v>
      </c>
      <c r="CO25" s="65">
        <f>CM25/CN25</f>
        <v>3.9260580142606529</v>
      </c>
      <c r="CP25" s="70">
        <f>N25</f>
        <v>0</v>
      </c>
    </row>
    <row r="26" spans="1:94" x14ac:dyDescent="0.2">
      <c r="A26" s="32" t="s">
        <v>226</v>
      </c>
      <c r="B26">
        <v>1</v>
      </c>
      <c r="C26">
        <v>0</v>
      </c>
      <c r="D26">
        <v>0.12994802079168299</v>
      </c>
      <c r="E26">
        <v>0.87005197920831601</v>
      </c>
      <c r="F26">
        <v>0.55347912524850895</v>
      </c>
      <c r="G26">
        <v>0.55347912524850895</v>
      </c>
      <c r="H26">
        <v>1.2547051442910901E-2</v>
      </c>
      <c r="I26">
        <v>7.2354663320786203E-2</v>
      </c>
      <c r="J26">
        <v>3.0130344883860901E-2</v>
      </c>
      <c r="K26">
        <v>0.129137589143344</v>
      </c>
      <c r="L26">
        <v>0.35160772181508398</v>
      </c>
      <c r="M26">
        <v>-1.9587471410905499</v>
      </c>
      <c r="N26" s="21">
        <v>0</v>
      </c>
      <c r="O26">
        <v>1.00398661734511</v>
      </c>
      <c r="P26">
        <v>0.983637315212742</v>
      </c>
      <c r="Q26">
        <v>1.0077871168968899</v>
      </c>
      <c r="R26">
        <v>0.99372284673775602</v>
      </c>
      <c r="S26">
        <v>58.490001678466797</v>
      </c>
      <c r="T26" s="27">
        <f>IF(C26,P26,R26)</f>
        <v>0.99372284673775602</v>
      </c>
      <c r="U26" s="27">
        <f>IF(D26 = 0,O26,Q26)</f>
        <v>1.0077871168968899</v>
      </c>
      <c r="V26" s="39">
        <f>S26*T26^(1-N26)</f>
        <v>58.12285097362215</v>
      </c>
      <c r="W26" s="38">
        <f>S26*U26^(N26+1)</f>
        <v>58.945470158836308</v>
      </c>
      <c r="X26" s="44">
        <f>0.5 * (D26-MAX($D$3:$D$123))/(MIN($D$3:$D$123)-MAX($D$3:$D$123)) + 0.75</f>
        <v>1.1777545433672116</v>
      </c>
      <c r="Y26" s="44">
        <f>AVERAGE(D26, F26, G26, H26, I26, J26, K26)</f>
        <v>0.21158227429708609</v>
      </c>
      <c r="Z26" s="22">
        <f>AI26^N26</f>
        <v>1</v>
      </c>
      <c r="AA26" s="22">
        <f>(Z26+AB26)/2</f>
        <v>1</v>
      </c>
      <c r="AB26" s="22">
        <f>AM26^N26</f>
        <v>1</v>
      </c>
      <c r="AC26" s="22">
        <f>IF(C26&gt;0, 1, 0.8)</f>
        <v>0.8</v>
      </c>
      <c r="AD26" s="22">
        <f>IF(C26&gt;0, 1, 0.7)</f>
        <v>0.7</v>
      </c>
      <c r="AE26" s="22">
        <f>IF(C26 &gt; 0, 1, 0.9)</f>
        <v>0.9</v>
      </c>
      <c r="AF26" s="22">
        <f>PERCENTILE($L$2:$L$123, 0.05)</f>
        <v>-3.8880181619581476E-2</v>
      </c>
      <c r="AG26" s="22">
        <f>PERCENTILE($L$2:$L$123, 0.95)</f>
        <v>1.0165924092297549</v>
      </c>
      <c r="AH26" s="22">
        <f>MIN(MAX(L26,AF26), AG26)</f>
        <v>0.35160772181508398</v>
      </c>
      <c r="AI26" s="22">
        <f>AH26-$AH$124+1</f>
        <v>1.3904879034346656</v>
      </c>
      <c r="AJ26" s="22">
        <f>PERCENTILE($M$2:$M$123, 0.02)</f>
        <v>-2.6200916108315844</v>
      </c>
      <c r="AK26" s="22">
        <f>PERCENTILE($M$2:$M$123, 0.98)</f>
        <v>1.3396145957600161</v>
      </c>
      <c r="AL26" s="22">
        <f>MIN(MAX(M26,AJ26), AK26)</f>
        <v>-1.9587471410905499</v>
      </c>
      <c r="AM26" s="22">
        <f>AL26-$AL$124 + 1</f>
        <v>1.6613444697410344</v>
      </c>
      <c r="AN26" s="46">
        <v>0</v>
      </c>
      <c r="AO26" s="49">
        <v>0</v>
      </c>
      <c r="AP26" s="51">
        <v>0.5</v>
      </c>
      <c r="AQ26" s="50">
        <v>1</v>
      </c>
      <c r="AR26" s="17">
        <f>(AI26^4)*AB26*AE26*AN26</f>
        <v>0</v>
      </c>
      <c r="AS26" s="17">
        <f>(AI26^4) *Z26*AC26*AO26</f>
        <v>0</v>
      </c>
      <c r="AT26" s="17">
        <f>(AM26^4)*AA26*AP26*AQ26</f>
        <v>3.8089806362456327</v>
      </c>
      <c r="AU26" s="17">
        <f>MIN(AR26, 0.05*AR$124)</f>
        <v>0</v>
      </c>
      <c r="AV26" s="17">
        <f>MIN(AS26, 0.05*AS$124)</f>
        <v>0</v>
      </c>
      <c r="AW26" s="17">
        <f>MIN(AT26, 0.05*AT$124)</f>
        <v>3.8089806362456327</v>
      </c>
      <c r="AX26" s="14">
        <f>AU26/$AU$124</f>
        <v>0</v>
      </c>
      <c r="AY26" s="14">
        <f>AV26/$AV$124</f>
        <v>0</v>
      </c>
      <c r="AZ26" s="67">
        <f>AW26/$AW$124</f>
        <v>3.1903861516010347E-4</v>
      </c>
      <c r="BA26" s="21">
        <f>N26</f>
        <v>0</v>
      </c>
      <c r="BB26" s="66">
        <v>0</v>
      </c>
      <c r="BC26" s="15">
        <f>$D$130*AX26</f>
        <v>0</v>
      </c>
      <c r="BD26" s="19">
        <f>BC26-BB26</f>
        <v>0</v>
      </c>
      <c r="BE26" s="53">
        <f>BD26*IF($BD$124 &gt; 0, (BD26&gt;0), (BD26&lt;0))</f>
        <v>0</v>
      </c>
      <c r="BF26" s="61">
        <f>BE26/$BE$124</f>
        <v>0</v>
      </c>
      <c r="BG26" s="62">
        <f>BF26*$BD$124</f>
        <v>0</v>
      </c>
      <c r="BH26" s="63">
        <f>(IF(BG26 &gt; 0, V26, W26))</f>
        <v>58.945470158836308</v>
      </c>
      <c r="BI26" s="46">
        <f>BG26/BH26</f>
        <v>0</v>
      </c>
      <c r="BJ26" s="64" t="e">
        <f>BB26/BC26</f>
        <v>#DIV/0!</v>
      </c>
      <c r="BK26" s="66">
        <v>0</v>
      </c>
      <c r="BL26" s="66">
        <v>0</v>
      </c>
      <c r="BM26" s="66">
        <v>0</v>
      </c>
      <c r="BN26" s="10">
        <f>SUM(BK26:BM26)</f>
        <v>0</v>
      </c>
      <c r="BO26" s="15">
        <f>AY26*$D$129</f>
        <v>0</v>
      </c>
      <c r="BP26" s="9">
        <f>BO26-BN26</f>
        <v>0</v>
      </c>
      <c r="BQ26" s="53">
        <f>BP26*IF($BP$124 &gt; 0, (BP26&gt;0), (BP26&lt;0))</f>
        <v>0</v>
      </c>
      <c r="BR26" s="7">
        <f>BQ26/$BQ$124</f>
        <v>0</v>
      </c>
      <c r="BS26" s="62">
        <f>BR26*$BP$124</f>
        <v>0</v>
      </c>
      <c r="BT26" s="48">
        <f>IF(BS26&gt;0,V26,W26)</f>
        <v>58.945470158836308</v>
      </c>
      <c r="BU26" s="46">
        <f>BS26/BT26</f>
        <v>0</v>
      </c>
      <c r="BV26" s="64" t="e">
        <f>BN26/BO26</f>
        <v>#DIV/0!</v>
      </c>
      <c r="BW26" s="16">
        <f>BB26+BN26+BY26</f>
        <v>58</v>
      </c>
      <c r="BX26" s="69">
        <f>BC26+BO26+BZ26</f>
        <v>1.4915055258734837</v>
      </c>
      <c r="BY26" s="66">
        <v>58</v>
      </c>
      <c r="BZ26" s="15">
        <f>AZ26*$D$132</f>
        <v>1.4915055258734837</v>
      </c>
      <c r="CA26" s="37">
        <f>BZ26-BY26</f>
        <v>-56.508494474126515</v>
      </c>
      <c r="CB26" s="54">
        <f>CA26*(CA26&lt;&gt;0)</f>
        <v>-56.508494474126515</v>
      </c>
      <c r="CC26" s="26">
        <f>CB26/$CB$124</f>
        <v>-0.30711138301155427</v>
      </c>
      <c r="CD26" s="47">
        <f>CC26 * $CA$124</f>
        <v>-56.508494474126508</v>
      </c>
      <c r="CE26" s="48">
        <f>IF(CD26&gt;0, V26, W26)</f>
        <v>58.945470158836308</v>
      </c>
      <c r="CF26" s="65">
        <f>CD26/CE26</f>
        <v>-0.95865711685489907</v>
      </c>
      <c r="CG26" t="s">
        <v>229</v>
      </c>
      <c r="CH26" s="66">
        <v>0</v>
      </c>
      <c r="CI26" s="15">
        <f>AZ26*$CH$127</f>
        <v>2.670034170274906</v>
      </c>
      <c r="CJ26" s="37">
        <f>CI26-CH26</f>
        <v>2.670034170274906</v>
      </c>
      <c r="CK26" s="54">
        <f>CJ26*(CJ26&lt;&gt;0)</f>
        <v>2.670034170274906</v>
      </c>
      <c r="CL26" s="26">
        <f>CK26/$CK$124</f>
        <v>3.9299884755297418E-4</v>
      </c>
      <c r="CM26" s="47">
        <f>CL26 * $CJ$124</f>
        <v>2.670034170274906</v>
      </c>
      <c r="CN26" s="48">
        <f>IF(CD26&gt;0,V26,W26)</f>
        <v>58.945470158836308</v>
      </c>
      <c r="CO26" s="65">
        <f>CM26/CN26</f>
        <v>4.5296681205190974E-2</v>
      </c>
      <c r="CP26" s="70">
        <f>N26</f>
        <v>0</v>
      </c>
    </row>
    <row r="27" spans="1:94" x14ac:dyDescent="0.2">
      <c r="A27" s="32" t="s">
        <v>219</v>
      </c>
      <c r="B27">
        <v>0</v>
      </c>
      <c r="C27">
        <v>0</v>
      </c>
      <c r="D27">
        <v>2.9188324670131899E-2</v>
      </c>
      <c r="E27">
        <v>0.97081167532986801</v>
      </c>
      <c r="F27">
        <v>0.75666003976143104</v>
      </c>
      <c r="G27">
        <v>0.75666003976143104</v>
      </c>
      <c r="H27">
        <v>6.2735257214554504E-3</v>
      </c>
      <c r="I27">
        <v>2.5094102885821801E-2</v>
      </c>
      <c r="J27">
        <v>1.2547051442910901E-2</v>
      </c>
      <c r="K27">
        <v>9.7436402046061299E-2</v>
      </c>
      <c r="L27">
        <v>0.72487283380918499</v>
      </c>
      <c r="M27">
        <v>-0.999906900198824</v>
      </c>
      <c r="N27" s="21">
        <v>2</v>
      </c>
      <c r="O27">
        <v>1.0077241110655999</v>
      </c>
      <c r="P27">
        <v>1.0001900828088099</v>
      </c>
      <c r="Q27">
        <v>1.00253411711522</v>
      </c>
      <c r="R27">
        <v>0.992731124452914</v>
      </c>
      <c r="S27">
        <v>38.330001831054602</v>
      </c>
      <c r="T27" s="27">
        <f>IF(C27,P27,R27)</f>
        <v>0.992731124452914</v>
      </c>
      <c r="U27" s="27">
        <f>IF(D27 = 0,O27,Q27)</f>
        <v>1.00253411711522</v>
      </c>
      <c r="V27" s="39">
        <f>S27*T27^(1-N27)</f>
        <v>38.610657898107057</v>
      </c>
      <c r="W27" s="38">
        <f>S27*U27^(N27+1)</f>
        <v>38.622139032832486</v>
      </c>
      <c r="X27" s="44">
        <f>0.5 * (D27-MAX($D$3:$D$123))/(MIN($D$3:$D$123)-MAX($D$3:$D$123)) + 0.75</f>
        <v>1.2346156575131619</v>
      </c>
      <c r="Y27" s="44">
        <f>AVERAGE(D27, F27, G27, H27, I27, J27, K27)</f>
        <v>0.24055135518417764</v>
      </c>
      <c r="Z27" s="22">
        <f>AI27^N27</f>
        <v>3.1108246994340671</v>
      </c>
      <c r="AA27" s="22">
        <f>(Z27+AB27)/2</f>
        <v>4.9880963086338745</v>
      </c>
      <c r="AB27" s="22">
        <f>AM27^N27</f>
        <v>6.8653679178336819</v>
      </c>
      <c r="AC27" s="22">
        <f>IF(C27&gt;0, 1, 0.8)</f>
        <v>0.8</v>
      </c>
      <c r="AD27" s="22">
        <f>IF(C27&gt;0, 1, 0.7)</f>
        <v>0.7</v>
      </c>
      <c r="AE27" s="22">
        <f>IF(C27 &gt; 0, 1, 0.9)</f>
        <v>0.9</v>
      </c>
      <c r="AF27" s="22">
        <f>PERCENTILE($L$2:$L$123, 0.05)</f>
        <v>-3.8880181619581476E-2</v>
      </c>
      <c r="AG27" s="22">
        <f>PERCENTILE($L$2:$L$123, 0.95)</f>
        <v>1.0165924092297549</v>
      </c>
      <c r="AH27" s="22">
        <f>MIN(MAX(L27,AF27), AG27)</f>
        <v>0.72487283380918499</v>
      </c>
      <c r="AI27" s="22">
        <f>AH27-$AH$124+1</f>
        <v>1.7637530154287666</v>
      </c>
      <c r="AJ27" s="22">
        <f>PERCENTILE($M$2:$M$123, 0.02)</f>
        <v>-2.6200916108315844</v>
      </c>
      <c r="AK27" s="22">
        <f>PERCENTILE($M$2:$M$123, 0.98)</f>
        <v>1.3396145957600161</v>
      </c>
      <c r="AL27" s="22">
        <f>MIN(MAX(M27,AJ27), AK27)</f>
        <v>-0.999906900198824</v>
      </c>
      <c r="AM27" s="22">
        <f>AL27-$AL$124 + 1</f>
        <v>2.6201847106327603</v>
      </c>
      <c r="AN27" s="46">
        <v>0</v>
      </c>
      <c r="AO27" s="49">
        <v>0</v>
      </c>
      <c r="AP27" s="51">
        <v>0.5</v>
      </c>
      <c r="AQ27" s="50">
        <v>1</v>
      </c>
      <c r="AR27" s="17">
        <f>(AI27^4)*AB27*AE27*AN27</f>
        <v>0</v>
      </c>
      <c r="AS27" s="17">
        <f>(AI27^4) *Z27*AC27*AO27</f>
        <v>0</v>
      </c>
      <c r="AT27" s="17">
        <f>(AM27^4)*AA27*AP27*AQ27</f>
        <v>117.55266162890861</v>
      </c>
      <c r="AU27" s="17">
        <f>MIN(AR27, 0.05*AR$124)</f>
        <v>0</v>
      </c>
      <c r="AV27" s="17">
        <f>MIN(AS27, 0.05*AS$124)</f>
        <v>0</v>
      </c>
      <c r="AW27" s="17">
        <f>MIN(AT27, 0.05*AT$124)</f>
        <v>117.55266162890861</v>
      </c>
      <c r="AX27" s="14">
        <f>AU27/$AU$124</f>
        <v>0</v>
      </c>
      <c r="AY27" s="14">
        <f>AV27/$AV$124</f>
        <v>0</v>
      </c>
      <c r="AZ27" s="67">
        <f>AW27/$AW$124</f>
        <v>9.8461614683967892E-3</v>
      </c>
      <c r="BA27" s="21">
        <f>N27</f>
        <v>2</v>
      </c>
      <c r="BB27" s="66">
        <v>0</v>
      </c>
      <c r="BC27" s="15">
        <f>$D$130*AX27</f>
        <v>0</v>
      </c>
      <c r="BD27" s="19">
        <f>BC27-BB27</f>
        <v>0</v>
      </c>
      <c r="BE27" s="53">
        <f>BD27*IF($BD$124 &gt; 0, (BD27&gt;0), (BD27&lt;0))</f>
        <v>0</v>
      </c>
      <c r="BF27" s="61">
        <f>BE27/$BE$124</f>
        <v>0</v>
      </c>
      <c r="BG27" s="62">
        <f>BF27*$BD$124</f>
        <v>0</v>
      </c>
      <c r="BH27" s="63">
        <f>(IF(BG27 &gt; 0, V27, W27))</f>
        <v>38.622139032832486</v>
      </c>
      <c r="BI27" s="46">
        <f>BG27/BH27</f>
        <v>0</v>
      </c>
      <c r="BJ27" s="64" t="e">
        <f>BB27/BC27</f>
        <v>#DIV/0!</v>
      </c>
      <c r="BK27" s="66">
        <v>0</v>
      </c>
      <c r="BL27" s="66">
        <v>0</v>
      </c>
      <c r="BM27" s="66">
        <v>0</v>
      </c>
      <c r="BN27" s="10">
        <f>SUM(BK27:BM27)</f>
        <v>0</v>
      </c>
      <c r="BO27" s="15">
        <f>AY27*$D$129</f>
        <v>0</v>
      </c>
      <c r="BP27" s="9">
        <f>BO27-BN27</f>
        <v>0</v>
      </c>
      <c r="BQ27" s="53">
        <f>BP27*IF($BP$124 &gt; 0, (BP27&gt;0), (BP27&lt;0))</f>
        <v>0</v>
      </c>
      <c r="BR27" s="7">
        <f>BQ27/$BQ$124</f>
        <v>0</v>
      </c>
      <c r="BS27" s="62">
        <f>BR27*$BP$124</f>
        <v>0</v>
      </c>
      <c r="BT27" s="48">
        <f>IF(BS27&gt;0,V27,W27)</f>
        <v>38.622139032832486</v>
      </c>
      <c r="BU27" s="46">
        <f>BS27/BT27</f>
        <v>0</v>
      </c>
      <c r="BV27" s="64" t="e">
        <f>BN27/BO27</f>
        <v>#DIV/0!</v>
      </c>
      <c r="BW27" s="16">
        <f>BB27+BN27+BY27</f>
        <v>38</v>
      </c>
      <c r="BX27" s="69">
        <f>BC27+BO27+BZ27</f>
        <v>46.030804864754991</v>
      </c>
      <c r="BY27" s="66">
        <v>38</v>
      </c>
      <c r="BZ27" s="15">
        <f>AZ27*$D$132</f>
        <v>46.030804864754991</v>
      </c>
      <c r="CA27" s="37">
        <f>BZ27-BY27</f>
        <v>8.030804864754991</v>
      </c>
      <c r="CB27" s="54">
        <f>CA27*(CA27&lt;&gt;0)</f>
        <v>8.030804864754991</v>
      </c>
      <c r="CC27" s="26">
        <f>CB27/$CB$124</f>
        <v>4.3645678612798458E-2</v>
      </c>
      <c r="CD27" s="47">
        <f>CC27 * $CA$124</f>
        <v>8.030804864754991</v>
      </c>
      <c r="CE27" s="48">
        <f>IF(CD27&gt;0, V27, W27)</f>
        <v>38.610657898107057</v>
      </c>
      <c r="CF27" s="65">
        <f>CD27/CE27</f>
        <v>0.20799450985653142</v>
      </c>
      <c r="CG27" t="s">
        <v>229</v>
      </c>
      <c r="CH27" s="66">
        <v>0</v>
      </c>
      <c r="CI27" s="15">
        <f>AZ27*$CH$127</f>
        <v>82.402525329012732</v>
      </c>
      <c r="CJ27" s="37">
        <f>CI27-CH27</f>
        <v>82.402525329012732</v>
      </c>
      <c r="CK27" s="54">
        <f>CJ27*(CJ27&lt;&gt;0)</f>
        <v>82.402525329012732</v>
      </c>
      <c r="CL27" s="26">
        <f>CK27/$CK$124</f>
        <v>1.2128720242716037E-2</v>
      </c>
      <c r="CM27" s="47">
        <f>CL27 * $CJ$124</f>
        <v>82.402525329012732</v>
      </c>
      <c r="CN27" s="48">
        <f>IF(CD27&gt;0,V27,W27)</f>
        <v>38.610657898107057</v>
      </c>
      <c r="CO27" s="65">
        <f>CM27/CN27</f>
        <v>2.1341911745319582</v>
      </c>
      <c r="CP27" s="70">
        <f>N27</f>
        <v>2</v>
      </c>
    </row>
    <row r="28" spans="1:94" x14ac:dyDescent="0.2">
      <c r="A28" s="32" t="s">
        <v>150</v>
      </c>
      <c r="B28">
        <v>1</v>
      </c>
      <c r="C28">
        <v>0</v>
      </c>
      <c r="D28">
        <v>0.16534391534391499</v>
      </c>
      <c r="E28">
        <v>0.83465608465608399</v>
      </c>
      <c r="F28">
        <v>0.201298701298701</v>
      </c>
      <c r="G28">
        <v>0.201298701298701</v>
      </c>
      <c r="H28">
        <v>0.126934984520123</v>
      </c>
      <c r="I28">
        <v>8.3591331269349797E-2</v>
      </c>
      <c r="J28">
        <v>0.103008079006898</v>
      </c>
      <c r="K28">
        <v>0.14399789070456101</v>
      </c>
      <c r="L28">
        <v>0.75151828472152604</v>
      </c>
      <c r="M28">
        <v>-0.178856491053836</v>
      </c>
      <c r="N28" s="21">
        <v>0</v>
      </c>
      <c r="O28">
        <v>1.01149812316381</v>
      </c>
      <c r="P28">
        <v>0.98830376191012403</v>
      </c>
      <c r="Q28">
        <v>1.02410919215403</v>
      </c>
      <c r="R28">
        <v>0.96960907590454704</v>
      </c>
      <c r="S28">
        <v>88.059997558593693</v>
      </c>
      <c r="T28" s="27">
        <f>IF(C28,P28,R28)</f>
        <v>0.96960907590454704</v>
      </c>
      <c r="U28" s="27">
        <f>IF(D28 = 0,O28,Q28)</f>
        <v>1.02410919215403</v>
      </c>
      <c r="V28" s="39">
        <f>S28*T28^(1-N28)</f>
        <v>85.383772856944702</v>
      </c>
      <c r="W28" s="38">
        <f>S28*U28^(N28+1)</f>
        <v>90.183052960817236</v>
      </c>
      <c r="X28" s="44">
        <f>0.5 * (D28-MAX($D$3:$D$123))/(MIN($D$3:$D$123)-MAX($D$3:$D$123)) + 0.75</f>
        <v>1.1577797907835543</v>
      </c>
      <c r="Y28" s="44">
        <f>AVERAGE(D28, F28, G28, H28, I28, J28, K28)</f>
        <v>0.14649622906317838</v>
      </c>
      <c r="Z28" s="22">
        <f>AI28^N28</f>
        <v>1</v>
      </c>
      <c r="AA28" s="22">
        <f>(Z28+AB28)/2</f>
        <v>1</v>
      </c>
      <c r="AB28" s="22">
        <f>AM28^N28</f>
        <v>1</v>
      </c>
      <c r="AC28" s="22">
        <f>IF(C28&gt;0, 1, 0.8)</f>
        <v>0.8</v>
      </c>
      <c r="AD28" s="22">
        <f>IF(C28&gt;0, 1, 0.7)</f>
        <v>0.7</v>
      </c>
      <c r="AE28" s="22">
        <f>IF(C28 &gt; 0, 1, 0.9)</f>
        <v>0.9</v>
      </c>
      <c r="AF28" s="22">
        <f>PERCENTILE($L$2:$L$123, 0.05)</f>
        <v>-3.8880181619581476E-2</v>
      </c>
      <c r="AG28" s="22">
        <f>PERCENTILE($L$2:$L$123, 0.95)</f>
        <v>1.0165924092297549</v>
      </c>
      <c r="AH28" s="22">
        <f>MIN(MAX(L28,AF28), AG28)</f>
        <v>0.75151828472152604</v>
      </c>
      <c r="AI28" s="22">
        <f>AH28-$AH$124+1</f>
        <v>1.7903984663411077</v>
      </c>
      <c r="AJ28" s="22">
        <f>PERCENTILE($M$2:$M$123, 0.02)</f>
        <v>-2.6200916108315844</v>
      </c>
      <c r="AK28" s="22">
        <f>PERCENTILE($M$2:$M$123, 0.98)</f>
        <v>1.3396145957600161</v>
      </c>
      <c r="AL28" s="22">
        <f>MIN(MAX(M28,AJ28), AK28)</f>
        <v>-0.178856491053836</v>
      </c>
      <c r="AM28" s="22">
        <f>AL28-$AL$124 + 1</f>
        <v>3.4412351197777484</v>
      </c>
      <c r="AN28" s="46">
        <v>1</v>
      </c>
      <c r="AO28" s="46">
        <v>1</v>
      </c>
      <c r="AP28" s="51">
        <v>1</v>
      </c>
      <c r="AQ28" s="21">
        <v>1</v>
      </c>
      <c r="AR28" s="17">
        <f>(AI28^4)*AB28*AE28*AN28</f>
        <v>9.2478610989291763</v>
      </c>
      <c r="AS28" s="17">
        <f>(AI28^4) *Z28*AC28*AO28</f>
        <v>8.2203209768259349</v>
      </c>
      <c r="AT28" s="17">
        <f>(AM28^4)*AA28*AP28*AQ28</f>
        <v>140.23531226876224</v>
      </c>
      <c r="AU28" s="17">
        <f>MIN(AR28, 0.05*AR$124)</f>
        <v>9.2478610989291763</v>
      </c>
      <c r="AV28" s="17">
        <f>MIN(AS28, 0.05*AS$124)</f>
        <v>8.2203209768259349</v>
      </c>
      <c r="AW28" s="17">
        <f>MIN(AT28, 0.05*AT$124)</f>
        <v>140.23531226876224</v>
      </c>
      <c r="AX28" s="14">
        <f>AU28/$AU$124</f>
        <v>1.5683644306616992E-2</v>
      </c>
      <c r="AY28" s="14">
        <f>AV28/$AV$124</f>
        <v>2.09167030130234E-2</v>
      </c>
      <c r="AZ28" s="67">
        <f>AW28/$AW$124</f>
        <v>1.1746050740459936E-2</v>
      </c>
      <c r="BA28" s="21">
        <f>N28</f>
        <v>0</v>
      </c>
      <c r="BB28" s="66">
        <v>2466</v>
      </c>
      <c r="BC28" s="15">
        <f>$D$130*AX28</f>
        <v>1937.8240395926757</v>
      </c>
      <c r="BD28" s="19">
        <f>BC28-BB28</f>
        <v>-528.17596040732428</v>
      </c>
      <c r="BE28" s="53">
        <f>BD28*IF($BD$124 &gt; 0, (BD28&gt;0), (BD28&lt;0))</f>
        <v>0</v>
      </c>
      <c r="BF28" s="61">
        <f>BE28/$BE$124</f>
        <v>0</v>
      </c>
      <c r="BG28" s="62">
        <f>BF28*$BD$124</f>
        <v>0</v>
      </c>
      <c r="BH28" s="63">
        <f>(IF(BG28 &gt; 0, V28, W28))</f>
        <v>90.183052960817236</v>
      </c>
      <c r="BI28" s="46">
        <f>BG28/BH28</f>
        <v>0</v>
      </c>
      <c r="BJ28" s="64">
        <f>BB28/BC28</f>
        <v>1.2725613624435916</v>
      </c>
      <c r="BK28" s="66">
        <v>2818</v>
      </c>
      <c r="BL28" s="66">
        <v>2466</v>
      </c>
      <c r="BM28" s="66">
        <v>0</v>
      </c>
      <c r="BN28" s="10">
        <f>SUM(BK28:BM28)</f>
        <v>5284</v>
      </c>
      <c r="BO28" s="15">
        <f>AY28*$D$129</f>
        <v>3872.4974791281393</v>
      </c>
      <c r="BP28" s="9">
        <f>BO28-BN28</f>
        <v>-1411.5025208718607</v>
      </c>
      <c r="BQ28" s="53">
        <f>BP28*IF($BP$124 &gt; 0, (BP28&gt;0), (BP28&lt;0))</f>
        <v>0</v>
      </c>
      <c r="BR28" s="7">
        <f>BQ28/$BQ$124</f>
        <v>0</v>
      </c>
      <c r="BS28" s="62">
        <f>BR28*$BP$124</f>
        <v>0</v>
      </c>
      <c r="BT28" s="48">
        <f>IF(BS28&gt;0,V28,W28)</f>
        <v>90.183052960817236</v>
      </c>
      <c r="BU28" s="46">
        <f>BS28/BT28</f>
        <v>0</v>
      </c>
      <c r="BV28" s="64">
        <f>BN28/BO28</f>
        <v>1.3644941096745784</v>
      </c>
      <c r="BW28" s="16">
        <f>BB28+BN28+BY28</f>
        <v>7750</v>
      </c>
      <c r="BX28" s="69">
        <f>BC28+BO28+BZ28</f>
        <v>5865.2343059324658</v>
      </c>
      <c r="BY28" s="66">
        <v>0</v>
      </c>
      <c r="BZ28" s="15">
        <f>AZ28*$D$132</f>
        <v>54.912787211650198</v>
      </c>
      <c r="CA28" s="37">
        <f>BZ28-BY28</f>
        <v>54.912787211650198</v>
      </c>
      <c r="CB28" s="54">
        <f>CA28*(CA28&lt;&gt;0)</f>
        <v>54.912787211650198</v>
      </c>
      <c r="CC28" s="26">
        <f>CB28/$CB$124</f>
        <v>0.29843906093287875</v>
      </c>
      <c r="CD28" s="47">
        <f>CC28 * $CA$124</f>
        <v>54.912787211650198</v>
      </c>
      <c r="CE28" s="48">
        <f>IF(CD28&gt;0, V28, W28)</f>
        <v>85.383772856944702</v>
      </c>
      <c r="CF28" s="65">
        <f>CD28/CE28</f>
        <v>0.64312907914778161</v>
      </c>
      <c r="CG28" t="s">
        <v>229</v>
      </c>
      <c r="CH28" s="66">
        <v>546</v>
      </c>
      <c r="CI28" s="15">
        <f>AZ28*$CH$127</f>
        <v>98.302698646909207</v>
      </c>
      <c r="CJ28" s="37">
        <f>CI28-CH28</f>
        <v>-447.69730135309078</v>
      </c>
      <c r="CK28" s="54">
        <f>CJ28*(CJ28&lt;&gt;0)</f>
        <v>-447.69730135309078</v>
      </c>
      <c r="CL28" s="26">
        <f>CK28/$CK$124</f>
        <v>-6.589598194776139E-2</v>
      </c>
      <c r="CM28" s="47">
        <f>CL28 * $CJ$124</f>
        <v>-447.69730135309078</v>
      </c>
      <c r="CN28" s="48">
        <f>IF(CD28&gt;0,V28,W28)</f>
        <v>85.383772856944702</v>
      </c>
      <c r="CO28" s="65">
        <f>CM28/CN28</f>
        <v>-5.2433534660406762</v>
      </c>
      <c r="CP28" s="70">
        <f>N28</f>
        <v>0</v>
      </c>
    </row>
    <row r="29" spans="1:94" x14ac:dyDescent="0.2">
      <c r="A29" s="32" t="s">
        <v>151</v>
      </c>
      <c r="B29">
        <v>1</v>
      </c>
      <c r="C29">
        <v>0</v>
      </c>
      <c r="D29">
        <v>0.233974358974358</v>
      </c>
      <c r="E29">
        <v>0.76602564102564097</v>
      </c>
      <c r="F29">
        <v>0.34662576687116498</v>
      </c>
      <c r="G29">
        <v>0.34662576687116498</v>
      </c>
      <c r="H29">
        <v>0.57920792079207895</v>
      </c>
      <c r="I29">
        <v>0.15346534653465299</v>
      </c>
      <c r="J29">
        <v>0.29814148366165399</v>
      </c>
      <c r="K29">
        <v>0.32147087023605703</v>
      </c>
      <c r="L29">
        <v>-0.10476582003162301</v>
      </c>
      <c r="M29">
        <v>-1.66692167032366</v>
      </c>
      <c r="N29" s="21">
        <v>0</v>
      </c>
      <c r="O29">
        <v>1.00433355758978</v>
      </c>
      <c r="P29">
        <v>0.98387527077272996</v>
      </c>
      <c r="Q29">
        <v>1.00238533923656</v>
      </c>
      <c r="R29">
        <v>0.98418648980725998</v>
      </c>
      <c r="S29">
        <v>29.670000076293899</v>
      </c>
      <c r="T29" s="27">
        <f>IF(C29,P29,R29)</f>
        <v>0.98418648980725998</v>
      </c>
      <c r="U29" s="27">
        <f>IF(D29 = 0,O29,Q29)</f>
        <v>1.00238533923656</v>
      </c>
      <c r="V29" s="39">
        <f>S29*T29^(1-N29)</f>
        <v>29.200813227668828</v>
      </c>
      <c r="W29" s="38">
        <f>S29*U29^(N29+1)</f>
        <v>29.740773091624622</v>
      </c>
      <c r="X29" s="44">
        <f>0.5 * (D29-MAX($D$3:$D$123))/(MIN($D$3:$D$123)-MAX($D$3:$D$123)) + 0.75</f>
        <v>1.1190499847264761</v>
      </c>
      <c r="Y29" s="44">
        <f>AVERAGE(D29, F29, G29, H29, I29, J29, K29)</f>
        <v>0.32564450199159012</v>
      </c>
      <c r="Z29" s="22">
        <f>AI29^N29</f>
        <v>1</v>
      </c>
      <c r="AA29" s="22">
        <f>(Z29+AB29)/2</f>
        <v>1</v>
      </c>
      <c r="AB29" s="22">
        <f>AM29^N29</f>
        <v>1</v>
      </c>
      <c r="AC29" s="22">
        <f>IF(C29&gt;0, 1, 0.8)</f>
        <v>0.8</v>
      </c>
      <c r="AD29" s="22">
        <f>IF(C29&gt;0, 1, 0.7)</f>
        <v>0.7</v>
      </c>
      <c r="AE29" s="22">
        <f>IF(C29 &gt; 0, 1, 0.9)</f>
        <v>0.9</v>
      </c>
      <c r="AF29" s="22">
        <f>PERCENTILE($L$2:$L$123, 0.05)</f>
        <v>-3.8880181619581476E-2</v>
      </c>
      <c r="AG29" s="22">
        <f>PERCENTILE($L$2:$L$123, 0.95)</f>
        <v>1.0165924092297549</v>
      </c>
      <c r="AH29" s="22">
        <f>MIN(MAX(L29,AF29), AG29)</f>
        <v>-3.8880181619581476E-2</v>
      </c>
      <c r="AI29" s="22">
        <f>AH29-$AH$124+1</f>
        <v>1</v>
      </c>
      <c r="AJ29" s="22">
        <f>PERCENTILE($M$2:$M$123, 0.02)</f>
        <v>-2.6200916108315844</v>
      </c>
      <c r="AK29" s="22">
        <f>PERCENTILE($M$2:$M$123, 0.98)</f>
        <v>1.3396145957600161</v>
      </c>
      <c r="AL29" s="22">
        <f>MIN(MAX(M29,AJ29), AK29)</f>
        <v>-1.66692167032366</v>
      </c>
      <c r="AM29" s="22">
        <f>AL29-$AL$124 + 1</f>
        <v>1.9531699405079244</v>
      </c>
      <c r="AN29" s="46">
        <v>1</v>
      </c>
      <c r="AO29" s="46">
        <v>1</v>
      </c>
      <c r="AP29" s="51">
        <v>1</v>
      </c>
      <c r="AQ29" s="21">
        <v>1</v>
      </c>
      <c r="AR29" s="17">
        <f>(AI29^4)*AB29*AE29*AN29</f>
        <v>0.9</v>
      </c>
      <c r="AS29" s="17">
        <f>(AI29^4) *Z29*AC29*AO29</f>
        <v>0.8</v>
      </c>
      <c r="AT29" s="17">
        <f>(AM29^4)*AA29*AP29*AQ29</f>
        <v>14.553254606099093</v>
      </c>
      <c r="AU29" s="17">
        <f>MIN(AR29, 0.05*AR$124)</f>
        <v>0.9</v>
      </c>
      <c r="AV29" s="17">
        <f>MIN(AS29, 0.05*AS$124)</f>
        <v>0.8</v>
      </c>
      <c r="AW29" s="17">
        <f>MIN(AT29, 0.05*AT$124)</f>
        <v>14.553254606099093</v>
      </c>
      <c r="AX29" s="14">
        <f>AU29/$AU$124</f>
        <v>1.526329139782357E-3</v>
      </c>
      <c r="AY29" s="14">
        <f>AV29/$AV$124</f>
        <v>2.0356093706793282E-3</v>
      </c>
      <c r="AZ29" s="67">
        <f>AW29/$AW$124</f>
        <v>1.2189744813664188E-3</v>
      </c>
      <c r="BA29" s="21">
        <f>N29</f>
        <v>0</v>
      </c>
      <c r="BB29" s="66">
        <v>148</v>
      </c>
      <c r="BC29" s="15">
        <f>$D$130*AX29</f>
        <v>188.58864952408868</v>
      </c>
      <c r="BD29" s="19">
        <f>BC29-BB29</f>
        <v>40.58864952408868</v>
      </c>
      <c r="BE29" s="53">
        <f>BD29*IF($BD$124 &gt; 0, (BD29&gt;0), (BD29&lt;0))</f>
        <v>40.58864952408868</v>
      </c>
      <c r="BF29" s="61">
        <f>BE29/$BE$124</f>
        <v>1.6564773400616769E-3</v>
      </c>
      <c r="BG29" s="62">
        <f>BF29*$BD$124</f>
        <v>2.2080842943021444</v>
      </c>
      <c r="BH29" s="63">
        <f>(IF(BG29 &gt; 0, V29, W29))</f>
        <v>29.200813227668828</v>
      </c>
      <c r="BI29" s="46">
        <f>BG29/BH29</f>
        <v>7.5617219187919901E-2</v>
      </c>
      <c r="BJ29" s="64">
        <f>BB29/BC29</f>
        <v>0.78477681649178876</v>
      </c>
      <c r="BK29" s="66">
        <v>30</v>
      </c>
      <c r="BL29" s="66">
        <v>326</v>
      </c>
      <c r="BM29" s="66">
        <v>30</v>
      </c>
      <c r="BN29" s="10">
        <f>SUM(BK29:BM29)</f>
        <v>386</v>
      </c>
      <c r="BO29" s="15">
        <f>AY29*$D$129</f>
        <v>376.87068327820015</v>
      </c>
      <c r="BP29" s="9">
        <f>BO29-BN29</f>
        <v>-9.129316721799853</v>
      </c>
      <c r="BQ29" s="53">
        <f>BP29*IF($BP$124 &gt; 0, (BP29&gt;0), (BP29&lt;0))</f>
        <v>0</v>
      </c>
      <c r="BR29" s="7">
        <f>BQ29/$BQ$124</f>
        <v>0</v>
      </c>
      <c r="BS29" s="62">
        <f>BR29*$BP$124</f>
        <v>0</v>
      </c>
      <c r="BT29" s="48">
        <f>IF(BS29&gt;0,V29,W29)</f>
        <v>29.740773091624622</v>
      </c>
      <c r="BU29" s="46">
        <f>BS29/BT29</f>
        <v>0</v>
      </c>
      <c r="BV29" s="64">
        <f>BN29/BO29</f>
        <v>1.0242240034231072</v>
      </c>
      <c r="BW29" s="16">
        <f>BB29+BN29+BY29</f>
        <v>534</v>
      </c>
      <c r="BX29" s="69">
        <f>BC29+BO29+BZ29</f>
        <v>571.15803850267685</v>
      </c>
      <c r="BY29" s="66">
        <v>0</v>
      </c>
      <c r="BZ29" s="15">
        <f>AZ29*$D$132</f>
        <v>5.6987057003880075</v>
      </c>
      <c r="CA29" s="37">
        <f>BZ29-BY29</f>
        <v>5.6987057003880075</v>
      </c>
      <c r="CB29" s="54">
        <f>CA29*(CA29&lt;&gt;0)</f>
        <v>5.6987057003880075</v>
      </c>
      <c r="CC29" s="26">
        <f>CB29/$CB$124</f>
        <v>3.0971226632543231E-2</v>
      </c>
      <c r="CD29" s="47">
        <f>CC29 * $CA$124</f>
        <v>5.6987057003880075</v>
      </c>
      <c r="CE29" s="48">
        <f>IF(CD29&gt;0, V29, W29)</f>
        <v>29.200813227668828</v>
      </c>
      <c r="CF29" s="65">
        <f>CD29/CE29</f>
        <v>0.19515571898484929</v>
      </c>
      <c r="CG29" t="s">
        <v>229</v>
      </c>
      <c r="CH29" s="66">
        <v>0</v>
      </c>
      <c r="CI29" s="15">
        <f>AZ29*$CH$127</f>
        <v>10.201597434555559</v>
      </c>
      <c r="CJ29" s="37">
        <f>CI29-CH29</f>
        <v>10.201597434555559</v>
      </c>
      <c r="CK29" s="54">
        <f>CJ29*(CJ29&lt;&gt;0)</f>
        <v>10.201597434555559</v>
      </c>
      <c r="CL29" s="26">
        <f>CK29/$CK$124</f>
        <v>1.5015598225722052E-3</v>
      </c>
      <c r="CM29" s="47">
        <f>CL29 * $CJ$124</f>
        <v>10.201597434555559</v>
      </c>
      <c r="CN29" s="48">
        <f>IF(CD29&gt;0,V29,W29)</f>
        <v>29.200813227668828</v>
      </c>
      <c r="CO29" s="65">
        <f>CM29/CN29</f>
        <v>0.34936004538699544</v>
      </c>
      <c r="CP29" s="70">
        <f>N29</f>
        <v>0</v>
      </c>
    </row>
    <row r="30" spans="1:94" x14ac:dyDescent="0.2">
      <c r="A30" s="32" t="s">
        <v>164</v>
      </c>
      <c r="B30">
        <v>0</v>
      </c>
      <c r="C30">
        <v>0</v>
      </c>
      <c r="D30">
        <v>5.8717253839205001E-2</v>
      </c>
      <c r="E30">
        <v>0.94128274616079499</v>
      </c>
      <c r="F30">
        <v>2.0517395182872399E-2</v>
      </c>
      <c r="G30">
        <v>2.0517395182872399E-2</v>
      </c>
      <c r="H30">
        <v>0.123370110330992</v>
      </c>
      <c r="I30">
        <v>2.05616850551654E-2</v>
      </c>
      <c r="J30">
        <v>5.0365636636965999E-2</v>
      </c>
      <c r="K30">
        <v>3.2146098838235201E-2</v>
      </c>
      <c r="L30">
        <v>0.38898612474039901</v>
      </c>
      <c r="M30">
        <v>-1.6200057911058701</v>
      </c>
      <c r="N30" s="21">
        <v>0</v>
      </c>
      <c r="O30">
        <v>1.0108902732987499</v>
      </c>
      <c r="P30">
        <v>0.97681200201757701</v>
      </c>
      <c r="Q30">
        <v>1.01815438892085</v>
      </c>
      <c r="R30">
        <v>0.97762846231065403</v>
      </c>
      <c r="S30">
        <v>47.830001831054602</v>
      </c>
      <c r="T30" s="27">
        <f>IF(C30,P30,R30)</f>
        <v>0.97762846231065403</v>
      </c>
      <c r="U30" s="27">
        <f>IF(D30 = 0,O30,Q30)</f>
        <v>1.01815438892085</v>
      </c>
      <c r="V30" s="39">
        <f>S30*T30^(1-N30)</f>
        <v>46.759971142409675</v>
      </c>
      <c r="W30" s="38">
        <f>S30*U30^(N30+1)</f>
        <v>48.698326286380535</v>
      </c>
      <c r="X30" s="44">
        <f>0.5 * (D30-MAX($D$3:$D$123))/(MIN($D$3:$D$123)-MAX($D$3:$D$123)) + 0.75</f>
        <v>1.2179517742669794</v>
      </c>
      <c r="Y30" s="44">
        <f>AVERAGE(D30, F30, G30, H30, I30, J30, K30)</f>
        <v>4.659936786661549E-2</v>
      </c>
      <c r="Z30" s="22">
        <f>AI30^N30</f>
        <v>1</v>
      </c>
      <c r="AA30" s="22">
        <f>(Z30+AB30)/2</f>
        <v>1</v>
      </c>
      <c r="AB30" s="22">
        <f>AM30^N30</f>
        <v>1</v>
      </c>
      <c r="AC30" s="22">
        <f>IF(C30&gt;0, 1, 0.8)</f>
        <v>0.8</v>
      </c>
      <c r="AD30" s="22">
        <f>IF(C30&gt;0, 1, 0.7)</f>
        <v>0.7</v>
      </c>
      <c r="AE30" s="22">
        <f>IF(C30 &gt; 0, 1, 0.9)</f>
        <v>0.9</v>
      </c>
      <c r="AF30" s="22">
        <f>PERCENTILE($L$2:$L$123, 0.05)</f>
        <v>-3.8880181619581476E-2</v>
      </c>
      <c r="AG30" s="22">
        <f>PERCENTILE($L$2:$L$123, 0.95)</f>
        <v>1.0165924092297549</v>
      </c>
      <c r="AH30" s="22">
        <f>MIN(MAX(L30,AF30), AG30)</f>
        <v>0.38898612474039901</v>
      </c>
      <c r="AI30" s="22">
        <f>AH30-$AH$124+1</f>
        <v>1.4278663063599804</v>
      </c>
      <c r="AJ30" s="22">
        <f>PERCENTILE($M$2:$M$123, 0.02)</f>
        <v>-2.6200916108315844</v>
      </c>
      <c r="AK30" s="22">
        <f>PERCENTILE($M$2:$M$123, 0.98)</f>
        <v>1.3396145957600161</v>
      </c>
      <c r="AL30" s="22">
        <f>MIN(MAX(M30,AJ30), AK30)</f>
        <v>-1.6200057911058701</v>
      </c>
      <c r="AM30" s="22">
        <f>AL30-$AL$124 + 1</f>
        <v>2.0000858197257143</v>
      </c>
      <c r="AN30" s="46">
        <v>1</v>
      </c>
      <c r="AO30" s="46">
        <v>1</v>
      </c>
      <c r="AP30" s="51">
        <v>1</v>
      </c>
      <c r="AQ30" s="21">
        <v>1</v>
      </c>
      <c r="AR30" s="17">
        <f>(AI30^4)*AB30*AE30*AN30</f>
        <v>3.7410429286899003</v>
      </c>
      <c r="AS30" s="17">
        <f>(AI30^4) *Z30*AC30*AO30</f>
        <v>3.3253714921688005</v>
      </c>
      <c r="AT30" s="17">
        <f>(AM30^4)*AA30*AP30*AQ30</f>
        <v>16.002746407988521</v>
      </c>
      <c r="AU30" s="17">
        <f>MIN(AR30, 0.05*AR$124)</f>
        <v>3.7410429286899003</v>
      </c>
      <c r="AV30" s="17">
        <f>MIN(AS30, 0.05*AS$124)</f>
        <v>3.3253714921688005</v>
      </c>
      <c r="AW30" s="17">
        <f>MIN(AT30, 0.05*AT$124)</f>
        <v>16.002746407988521</v>
      </c>
      <c r="AX30" s="14">
        <f>AU30/$AU$124</f>
        <v>6.3445142613734722E-3</v>
      </c>
      <c r="AY30" s="14">
        <f>AV30/$AV$124</f>
        <v>8.4614467130608873E-3</v>
      </c>
      <c r="AZ30" s="67">
        <f>AW30/$AW$124</f>
        <v>1.3403833047036095E-3</v>
      </c>
      <c r="BA30" s="21">
        <f>N30</f>
        <v>0</v>
      </c>
      <c r="BB30" s="66">
        <v>1052</v>
      </c>
      <c r="BC30" s="15">
        <f>$D$130*AX30</f>
        <v>783.90914859252211</v>
      </c>
      <c r="BD30" s="19">
        <f>BC30-BB30</f>
        <v>-268.09085140747789</v>
      </c>
      <c r="BE30" s="53">
        <f>BD30*IF($BD$124 &gt; 0, (BD30&gt;0), (BD30&lt;0))</f>
        <v>0</v>
      </c>
      <c r="BF30" s="61">
        <f>BE30/$BE$124</f>
        <v>0</v>
      </c>
      <c r="BG30" s="62">
        <f>BF30*$BD$124</f>
        <v>0</v>
      </c>
      <c r="BH30" s="63">
        <f>(IF(BG30 &gt; 0, V30, W30))</f>
        <v>48.698326286380535</v>
      </c>
      <c r="BI30" s="46">
        <f>BG30/BH30</f>
        <v>0</v>
      </c>
      <c r="BJ30" s="64">
        <f>BB30/BC30</f>
        <v>1.3419922473016477</v>
      </c>
      <c r="BK30" s="66">
        <v>239</v>
      </c>
      <c r="BL30" s="66">
        <v>1626</v>
      </c>
      <c r="BM30" s="66">
        <v>0</v>
      </c>
      <c r="BN30" s="10">
        <f>SUM(BK30:BM30)</f>
        <v>1865</v>
      </c>
      <c r="BO30" s="15">
        <f>AY30*$D$129</f>
        <v>1566.5437830093797</v>
      </c>
      <c r="BP30" s="9">
        <f>BO30-BN30</f>
        <v>-298.45621699062031</v>
      </c>
      <c r="BQ30" s="53">
        <f>BP30*IF($BP$124 &gt; 0, (BP30&gt;0), (BP30&lt;0))</f>
        <v>0</v>
      </c>
      <c r="BR30" s="7">
        <f>BQ30/$BQ$124</f>
        <v>0</v>
      </c>
      <c r="BS30" s="62">
        <f>BR30*$BP$124</f>
        <v>0</v>
      </c>
      <c r="BT30" s="48">
        <f>IF(BS30&gt;0,V30,W30)</f>
        <v>48.698326286380535</v>
      </c>
      <c r="BU30" s="46">
        <f>BS30/BT30</f>
        <v>0</v>
      </c>
      <c r="BV30" s="64">
        <f>BN30/BO30</f>
        <v>1.1905189119050836</v>
      </c>
      <c r="BW30" s="16">
        <f>BB30+BN30+BY30</f>
        <v>2917</v>
      </c>
      <c r="BX30" s="69">
        <f>BC30+BO30+BZ30</f>
        <v>2356.7192235513908</v>
      </c>
      <c r="BY30" s="66">
        <v>0</v>
      </c>
      <c r="BZ30" s="15">
        <f>AZ30*$D$132</f>
        <v>6.2662919494893741</v>
      </c>
      <c r="CA30" s="37">
        <f>BZ30-BY30</f>
        <v>6.2662919494893741</v>
      </c>
      <c r="CB30" s="54">
        <f>CA30*(CA30&lt;&gt;0)</f>
        <v>6.2662919494893741</v>
      </c>
      <c r="CC30" s="26">
        <f>CB30/$CB$124</f>
        <v>3.4055934508094111E-2</v>
      </c>
      <c r="CD30" s="47">
        <f>CC30 * $CA$124</f>
        <v>6.266291949489375</v>
      </c>
      <c r="CE30" s="48">
        <f>IF(CD30&gt;0, V30, W30)</f>
        <v>46.759971142409675</v>
      </c>
      <c r="CF30" s="65">
        <f>CD30/CE30</f>
        <v>0.1340097480044436</v>
      </c>
      <c r="CG30" t="s">
        <v>229</v>
      </c>
      <c r="CH30" s="66">
        <v>0</v>
      </c>
      <c r="CI30" s="15">
        <f>AZ30*$CH$127</f>
        <v>11.217667877064507</v>
      </c>
      <c r="CJ30" s="37">
        <f>CI30-CH30</f>
        <v>11.217667877064507</v>
      </c>
      <c r="CK30" s="54">
        <f>CJ30*(CJ30&lt;&gt;0)</f>
        <v>11.217667877064507</v>
      </c>
      <c r="CL30" s="26">
        <f>CK30/$CK$124</f>
        <v>1.6511139059559184E-3</v>
      </c>
      <c r="CM30" s="47">
        <f>CL30 * $CJ$124</f>
        <v>11.217667877064507</v>
      </c>
      <c r="CN30" s="48">
        <f>IF(CD30&gt;0,V30,W30)</f>
        <v>46.759971142409675</v>
      </c>
      <c r="CO30" s="65">
        <f>CM30/CN30</f>
        <v>0.23989894781800816</v>
      </c>
      <c r="CP30" s="70">
        <f>N30</f>
        <v>0</v>
      </c>
    </row>
    <row r="31" spans="1:94" x14ac:dyDescent="0.2">
      <c r="A31" s="32" t="s">
        <v>238</v>
      </c>
      <c r="B31">
        <v>1</v>
      </c>
      <c r="C31">
        <v>1</v>
      </c>
      <c r="D31">
        <v>0.35825669732107102</v>
      </c>
      <c r="E31">
        <v>0.64174330267892798</v>
      </c>
      <c r="F31">
        <v>0.541948310139165</v>
      </c>
      <c r="G31">
        <v>0.541948310139165</v>
      </c>
      <c r="H31">
        <v>0.54182350480970298</v>
      </c>
      <c r="I31">
        <v>0.18025930572981999</v>
      </c>
      <c r="J31">
        <v>0.31251996545036098</v>
      </c>
      <c r="K31">
        <v>0.41154546183936103</v>
      </c>
      <c r="L31">
        <v>0.55636702258663595</v>
      </c>
      <c r="M31">
        <v>0.62142972541478003</v>
      </c>
      <c r="N31" s="21">
        <v>0</v>
      </c>
      <c r="O31">
        <v>0.98710090607657097</v>
      </c>
      <c r="P31">
        <v>0.97797765120699898</v>
      </c>
      <c r="Q31">
        <v>1.00646551126142</v>
      </c>
      <c r="R31">
        <v>1</v>
      </c>
      <c r="S31">
        <v>2.13000011444091</v>
      </c>
      <c r="T31" s="27">
        <f>IF(C31,P31,R31)</f>
        <v>0.97797765120699898</v>
      </c>
      <c r="U31" s="27">
        <f>IF(D31 = 0,O31,Q31)</f>
        <v>1.00646551126142</v>
      </c>
      <c r="V31" s="39">
        <f>S31*T31^(1-N31)</f>
        <v>2.0830925089915602</v>
      </c>
      <c r="W31" s="38">
        <f>S31*U31^(N31+1)</f>
        <v>2.1437716541676535</v>
      </c>
      <c r="X31" s="44">
        <f>0.5 * (D31-MAX($D$3:$D$123))/(MIN($D$3:$D$123)-MAX($D$3:$D$123)) + 0.75</f>
        <v>1.0489144791714278</v>
      </c>
      <c r="Y31" s="44">
        <f>AVERAGE(D31, F31, G31, H31, I31, J31, K31)</f>
        <v>0.41261450791837806</v>
      </c>
      <c r="Z31" s="22">
        <f>AI31^N31</f>
        <v>1</v>
      </c>
      <c r="AA31" s="22">
        <f>(Z31+AB31)/2</f>
        <v>1</v>
      </c>
      <c r="AB31" s="22">
        <f>AM31^N31</f>
        <v>1</v>
      </c>
      <c r="AC31" s="22">
        <f>IF(C31&gt;0, 1, 0.8)</f>
        <v>1</v>
      </c>
      <c r="AD31" s="22">
        <f>IF(C31&gt;0, 1, 0.7)</f>
        <v>1</v>
      </c>
      <c r="AE31" s="22">
        <f>IF(C31 &gt; 0, 1, 0.9)</f>
        <v>1</v>
      </c>
      <c r="AF31" s="22">
        <f>PERCENTILE($L$2:$L$123, 0.05)</f>
        <v>-3.8880181619581476E-2</v>
      </c>
      <c r="AG31" s="22">
        <f>PERCENTILE($L$2:$L$123, 0.95)</f>
        <v>1.0165924092297549</v>
      </c>
      <c r="AH31" s="22">
        <f>MIN(MAX(L31,AF31), AG31)</f>
        <v>0.55636702258663595</v>
      </c>
      <c r="AI31" s="22">
        <f>AH31-$AH$124+1</f>
        <v>1.5952472042062174</v>
      </c>
      <c r="AJ31" s="22">
        <f>PERCENTILE($M$2:$M$123, 0.02)</f>
        <v>-2.6200916108315844</v>
      </c>
      <c r="AK31" s="22">
        <f>PERCENTILE($M$2:$M$123, 0.98)</f>
        <v>1.3396145957600161</v>
      </c>
      <c r="AL31" s="22">
        <f>MIN(MAX(M31,AJ31), AK31)</f>
        <v>0.62142972541478003</v>
      </c>
      <c r="AM31" s="22">
        <f>AL31-$AL$124 + 1</f>
        <v>4.2415213362463646</v>
      </c>
      <c r="AN31" s="46">
        <v>0</v>
      </c>
      <c r="AO31" s="49">
        <v>0</v>
      </c>
      <c r="AP31" s="51">
        <v>0.5</v>
      </c>
      <c r="AQ31" s="50">
        <v>1</v>
      </c>
      <c r="AR31" s="17">
        <f>(AI31^4)*AB31*AE31*AN31</f>
        <v>0</v>
      </c>
      <c r="AS31" s="17">
        <f>(AI31^4) *Z31*AC31*AO31</f>
        <v>0</v>
      </c>
      <c r="AT31" s="17">
        <f>(AM31^4)*AA31*AP31*AQ31</f>
        <v>161.82910351916649</v>
      </c>
      <c r="AU31" s="17">
        <f>MIN(AR31, 0.05*AR$124)</f>
        <v>0</v>
      </c>
      <c r="AV31" s="17">
        <f>MIN(AS31, 0.05*AS$124)</f>
        <v>0</v>
      </c>
      <c r="AW31" s="17">
        <f>MIN(AT31, 0.05*AT$124)</f>
        <v>161.82910351916649</v>
      </c>
      <c r="AX31" s="14">
        <f>AU31/$AU$124</f>
        <v>0</v>
      </c>
      <c r="AY31" s="14">
        <f>AV31/$AV$124</f>
        <v>0</v>
      </c>
      <c r="AZ31" s="67">
        <f>AW31/$AW$124</f>
        <v>1.3554737608287074E-2</v>
      </c>
      <c r="BA31" s="21">
        <f>N31</f>
        <v>0</v>
      </c>
      <c r="BB31" s="66">
        <v>0</v>
      </c>
      <c r="BC31" s="15">
        <f>$D$130*AX31</f>
        <v>0</v>
      </c>
      <c r="BD31" s="19">
        <f>BC31-BB31</f>
        <v>0</v>
      </c>
      <c r="BE31" s="53">
        <f>BD31*IF($BD$124 &gt; 0, (BD31&gt;0), (BD31&lt;0))</f>
        <v>0</v>
      </c>
      <c r="BF31" s="61">
        <f>BE31/$BE$124</f>
        <v>0</v>
      </c>
      <c r="BG31" s="62">
        <f>BF31*$BD$124</f>
        <v>0</v>
      </c>
      <c r="BH31" s="63">
        <f>(IF(BG31 &gt; 0, V31, W31))</f>
        <v>2.1437716541676535</v>
      </c>
      <c r="BI31" s="46">
        <f>BG31/BH31</f>
        <v>0</v>
      </c>
      <c r="BJ31" s="64" t="e">
        <f>BB31/BC31</f>
        <v>#DIV/0!</v>
      </c>
      <c r="BK31" s="66">
        <v>0</v>
      </c>
      <c r="BL31" s="66">
        <v>0</v>
      </c>
      <c r="BM31" s="66">
        <v>0</v>
      </c>
      <c r="BN31" s="10">
        <f>SUM(BK31:BM31)</f>
        <v>0</v>
      </c>
      <c r="BO31" s="15">
        <f>AY31*$D$129</f>
        <v>0</v>
      </c>
      <c r="BP31" s="9">
        <f>BO31-BN31</f>
        <v>0</v>
      </c>
      <c r="BQ31" s="53">
        <f>BP31*IF($BP$124 &gt; 0, (BP31&gt;0), (BP31&lt;0))</f>
        <v>0</v>
      </c>
      <c r="BR31" s="7">
        <f>BQ31/$BQ$124</f>
        <v>0</v>
      </c>
      <c r="BS31" s="62">
        <f>BR31*$BP$124</f>
        <v>0</v>
      </c>
      <c r="BT31" s="48">
        <f>IF(BS31&gt;0,V31,W31)</f>
        <v>2.1437716541676535</v>
      </c>
      <c r="BU31" s="46">
        <f>BS31/BT31</f>
        <v>0</v>
      </c>
      <c r="BV31" s="64" t="e">
        <f>BN31/BO31</f>
        <v>#DIV/0!</v>
      </c>
      <c r="BW31" s="16">
        <f>BB31+BN31+BY31</f>
        <v>21</v>
      </c>
      <c r="BX31" s="69">
        <f>BC31+BO31+BZ31</f>
        <v>63.368398318742074</v>
      </c>
      <c r="BY31" s="66">
        <v>21</v>
      </c>
      <c r="BZ31" s="15">
        <f>AZ31*$D$132</f>
        <v>63.368398318742074</v>
      </c>
      <c r="CA31" s="37">
        <f>BZ31-BY31</f>
        <v>42.368398318742074</v>
      </c>
      <c r="CB31" s="54">
        <f>CA31*(CA31&lt;&gt;0)</f>
        <v>42.368398318742074</v>
      </c>
      <c r="CC31" s="26">
        <f>CB31/$CB$124</f>
        <v>0.23026303434098741</v>
      </c>
      <c r="CD31" s="47">
        <f>CC31 * $CA$124</f>
        <v>42.368398318742074</v>
      </c>
      <c r="CE31" s="48">
        <f>IF(CD31&gt;0, V31, W31)</f>
        <v>2.0830925089915602</v>
      </c>
      <c r="CF31" s="65">
        <f>CD31/CE31</f>
        <v>20.339182314688902</v>
      </c>
      <c r="CG31" t="s">
        <v>229</v>
      </c>
      <c r="CH31" s="66">
        <v>0</v>
      </c>
      <c r="CI31" s="15">
        <f>AZ31*$CH$127</f>
        <v>113.43959904375453</v>
      </c>
      <c r="CJ31" s="37">
        <f>CI31-CH31</f>
        <v>113.43959904375453</v>
      </c>
      <c r="CK31" s="54">
        <f>CJ31*(CJ31&lt;&gt;0)</f>
        <v>113.43959904375453</v>
      </c>
      <c r="CL31" s="26">
        <f>CK31/$CK$124</f>
        <v>1.6697026647594135E-2</v>
      </c>
      <c r="CM31" s="47">
        <f>CL31 * $CJ$124</f>
        <v>113.43959904375453</v>
      </c>
      <c r="CN31" s="48">
        <f>IF(CD31&gt;0,V31,W31)</f>
        <v>2.0830925089915602</v>
      </c>
      <c r="CO31" s="65">
        <f>CM31/CN31</f>
        <v>54.45730257014435</v>
      </c>
      <c r="CP31" s="70">
        <f>N31</f>
        <v>0</v>
      </c>
    </row>
    <row r="32" spans="1:94" x14ac:dyDescent="0.2">
      <c r="A32" s="32" t="s">
        <v>155</v>
      </c>
      <c r="B32">
        <v>1</v>
      </c>
      <c r="C32">
        <v>0</v>
      </c>
      <c r="D32">
        <v>0.63667820069204095</v>
      </c>
      <c r="E32">
        <v>0.36332179930795799</v>
      </c>
      <c r="F32">
        <v>0.61056105610560996</v>
      </c>
      <c r="G32">
        <v>0.61056105610560996</v>
      </c>
      <c r="H32">
        <v>0.82122905027932902</v>
      </c>
      <c r="I32">
        <v>0.82681564245810002</v>
      </c>
      <c r="J32">
        <v>0.82401761195496204</v>
      </c>
      <c r="K32">
        <v>0.70930463371166896</v>
      </c>
      <c r="L32">
        <v>7.1439301756668697E-2</v>
      </c>
      <c r="M32">
        <v>0.32011304041634903</v>
      </c>
      <c r="N32" s="21">
        <v>0</v>
      </c>
      <c r="O32">
        <v>1.00209021951296</v>
      </c>
      <c r="P32">
        <v>0.98982576006638701</v>
      </c>
      <c r="Q32">
        <v>1.00495329231102</v>
      </c>
      <c r="R32">
        <v>0.99316972034944795</v>
      </c>
      <c r="S32">
        <v>98.5</v>
      </c>
      <c r="T32" s="27">
        <f>IF(C32,P32,R32)</f>
        <v>0.99316972034944795</v>
      </c>
      <c r="U32" s="27">
        <f>IF(D32 = 0,O32,Q32)</f>
        <v>1.00495329231102</v>
      </c>
      <c r="V32" s="39">
        <f>S32*T32^(1-N32)</f>
        <v>97.827217454420619</v>
      </c>
      <c r="W32" s="38">
        <f>S32*U32^(N32+1)</f>
        <v>98.987899292635475</v>
      </c>
      <c r="X32" s="44">
        <f>0.5 * (D32-MAX($D$3:$D$123))/(MIN($D$3:$D$123)-MAX($D$3:$D$123)) + 0.75</f>
        <v>0.8917945443835571</v>
      </c>
      <c r="Y32" s="44">
        <f>AVERAGE(D32, F32, G32, H32, I32, J32, K32)</f>
        <v>0.7198810359010458</v>
      </c>
      <c r="Z32" s="22">
        <f>AI32^N32</f>
        <v>1</v>
      </c>
      <c r="AA32" s="22">
        <f>(Z32+AB32)/2</f>
        <v>1</v>
      </c>
      <c r="AB32" s="22">
        <f>AM32^N32</f>
        <v>1</v>
      </c>
      <c r="AC32" s="22">
        <f>IF(C32&gt;0, 1, 0.8)</f>
        <v>0.8</v>
      </c>
      <c r="AD32" s="22">
        <f>IF(C32&gt;0, 1, 0.7)</f>
        <v>0.7</v>
      </c>
      <c r="AE32" s="22">
        <f>IF(C32 &gt; 0, 1, 0.9)</f>
        <v>0.9</v>
      </c>
      <c r="AF32" s="22">
        <f>PERCENTILE($L$2:$L$123, 0.05)</f>
        <v>-3.8880181619581476E-2</v>
      </c>
      <c r="AG32" s="22">
        <f>PERCENTILE($L$2:$L$123, 0.95)</f>
        <v>1.0165924092297549</v>
      </c>
      <c r="AH32" s="22">
        <f>MIN(MAX(L32,AF32), AG32)</f>
        <v>7.1439301756668697E-2</v>
      </c>
      <c r="AI32" s="22">
        <f>AH32-$AH$124+1</f>
        <v>1.1103194833762502</v>
      </c>
      <c r="AJ32" s="22">
        <f>PERCENTILE($M$2:$M$123, 0.02)</f>
        <v>-2.6200916108315844</v>
      </c>
      <c r="AK32" s="22">
        <f>PERCENTILE($M$2:$M$123, 0.98)</f>
        <v>1.3396145957600161</v>
      </c>
      <c r="AL32" s="22">
        <f>MIN(MAX(M32,AJ32), AK32)</f>
        <v>0.32011304041634903</v>
      </c>
      <c r="AM32" s="22">
        <f>AL32-$AL$124 + 1</f>
        <v>3.9402046512479334</v>
      </c>
      <c r="AN32" s="46">
        <v>1</v>
      </c>
      <c r="AO32" s="46">
        <v>1</v>
      </c>
      <c r="AP32" s="51">
        <v>1</v>
      </c>
      <c r="AQ32" s="21">
        <v>1</v>
      </c>
      <c r="AR32" s="17">
        <f>(AI32^4)*AB32*AE32*AN32</f>
        <v>1.3678370155638937</v>
      </c>
      <c r="AS32" s="17">
        <f>(AI32^4) *Z32*AC32*AO32</f>
        <v>1.2158551249456835</v>
      </c>
      <c r="AT32" s="17">
        <f>(AM32^4)*AA32*AP32*AQ32</f>
        <v>241.03222918511574</v>
      </c>
      <c r="AU32" s="17">
        <f>MIN(AR32, 0.05*AR$124)</f>
        <v>1.3678370155638937</v>
      </c>
      <c r="AV32" s="17">
        <f>MIN(AS32, 0.05*AS$124)</f>
        <v>1.2158551249456835</v>
      </c>
      <c r="AW32" s="17">
        <f>MIN(AT32, 0.05*AT$124)</f>
        <v>241.03222918511574</v>
      </c>
      <c r="AX32" s="14">
        <f>AU32/$AU$124</f>
        <v>2.3197438836978935E-3</v>
      </c>
      <c r="AY32" s="14">
        <f>AV32/$AV$124</f>
        <v>3.0937576071598982E-3</v>
      </c>
      <c r="AZ32" s="67">
        <f>AW32/$AW$124</f>
        <v>2.0188758083046598E-2</v>
      </c>
      <c r="BA32" s="21">
        <f>N32</f>
        <v>0</v>
      </c>
      <c r="BB32" s="66">
        <v>296</v>
      </c>
      <c r="BC32" s="15">
        <f>$D$130*AX32</f>
        <v>286.62059503806063</v>
      </c>
      <c r="BD32" s="19">
        <f>BC32-BB32</f>
        <v>-9.3794049619393718</v>
      </c>
      <c r="BE32" s="53">
        <f>BD32*IF($BD$124 &gt; 0, (BD32&gt;0), (BD32&lt;0))</f>
        <v>0</v>
      </c>
      <c r="BF32" s="61">
        <f>BE32/$BE$124</f>
        <v>0</v>
      </c>
      <c r="BG32" s="62">
        <f>BF32*$BD$124</f>
        <v>0</v>
      </c>
      <c r="BH32" s="63">
        <f>(IF(BG32 &gt; 0, V32, W32))</f>
        <v>98.987899292635475</v>
      </c>
      <c r="BI32" s="46">
        <f>BG32/BH32</f>
        <v>0</v>
      </c>
      <c r="BJ32" s="64">
        <f>BB32/BC32</f>
        <v>1.0327241137737986</v>
      </c>
      <c r="BK32" s="66">
        <v>296</v>
      </c>
      <c r="BL32" s="66">
        <v>197</v>
      </c>
      <c r="BM32" s="66">
        <v>0</v>
      </c>
      <c r="BN32" s="10">
        <f>SUM(BK32:BM32)</f>
        <v>493</v>
      </c>
      <c r="BO32" s="15">
        <f>AY32*$D$129</f>
        <v>572.77518963197645</v>
      </c>
      <c r="BP32" s="9">
        <f>BO32-BN32</f>
        <v>79.775189631976446</v>
      </c>
      <c r="BQ32" s="53">
        <f>BP32*IF($BP$124 &gt; 0, (BP32&gt;0), (BP32&lt;0))</f>
        <v>79.775189631976446</v>
      </c>
      <c r="BR32" s="7">
        <f>BQ32/$BQ$124</f>
        <v>3.351729132825478E-3</v>
      </c>
      <c r="BS32" s="62">
        <f>BR32*$BP$124</f>
        <v>3.971799022398077</v>
      </c>
      <c r="BT32" s="48">
        <f>IF(BS32&gt;0,V32,W32)</f>
        <v>97.827217454420619</v>
      </c>
      <c r="BU32" s="46">
        <f>BS32/BT32</f>
        <v>4.060014304555485E-2</v>
      </c>
      <c r="BV32" s="64">
        <f>BN32/BO32</f>
        <v>0.86072163900249565</v>
      </c>
      <c r="BW32" s="16">
        <f>BB32+BN32+BY32</f>
        <v>789</v>
      </c>
      <c r="BX32" s="69">
        <f>BC32+BO32+BZ32</f>
        <v>953.77822870827993</v>
      </c>
      <c r="BY32" s="66">
        <v>0</v>
      </c>
      <c r="BZ32" s="15">
        <f>AZ32*$D$132</f>
        <v>94.382444038242852</v>
      </c>
      <c r="CA32" s="37">
        <f>BZ32-BY32</f>
        <v>94.382444038242852</v>
      </c>
      <c r="CB32" s="54">
        <f>CA32*(CA32&lt;&gt;0)</f>
        <v>94.382444038242852</v>
      </c>
      <c r="CC32" s="26">
        <f>CB32/$CB$124</f>
        <v>0.51294806542522808</v>
      </c>
      <c r="CD32" s="47">
        <f>CC32 * $CA$124</f>
        <v>94.382444038242838</v>
      </c>
      <c r="CE32" s="48">
        <f>IF(CD32&gt;0, V32, W32)</f>
        <v>97.827217454420619</v>
      </c>
      <c r="CF32" s="65">
        <f>CD32/CE32</f>
        <v>0.96478716756118754</v>
      </c>
      <c r="CG32" t="s">
        <v>229</v>
      </c>
      <c r="CH32" s="66">
        <v>0</v>
      </c>
      <c r="CI32" s="15">
        <f>AZ32*$CH$127</f>
        <v>168.95971639701699</v>
      </c>
      <c r="CJ32" s="37">
        <f>CI32-CH32</f>
        <v>168.95971639701699</v>
      </c>
      <c r="CK32" s="54">
        <f>CJ32*(CJ32&lt;&gt;0)</f>
        <v>168.95971639701699</v>
      </c>
      <c r="CL32" s="26">
        <f>CK32/$CK$124</f>
        <v>2.4868960317488524E-2</v>
      </c>
      <c r="CM32" s="47">
        <f>CL32 * $CJ$124</f>
        <v>168.95971639701699</v>
      </c>
      <c r="CN32" s="48">
        <f>IF(CD32&gt;0,V32,W32)</f>
        <v>97.827217454420619</v>
      </c>
      <c r="CO32" s="65">
        <f>CM32/CN32</f>
        <v>1.7271238086245091</v>
      </c>
      <c r="CP32" s="70">
        <f>N32</f>
        <v>0</v>
      </c>
    </row>
    <row r="33" spans="1:94" x14ac:dyDescent="0.2">
      <c r="A33" s="32" t="s">
        <v>257</v>
      </c>
      <c r="B33">
        <v>0</v>
      </c>
      <c r="C33">
        <v>0</v>
      </c>
      <c r="D33">
        <v>0.121151539384246</v>
      </c>
      <c r="E33">
        <v>0.87884846061575295</v>
      </c>
      <c r="F33">
        <v>0.12882703777335899</v>
      </c>
      <c r="G33">
        <v>0.12882703777335899</v>
      </c>
      <c r="H33">
        <v>5.6252613969050597E-2</v>
      </c>
      <c r="I33">
        <v>0.36595566708490102</v>
      </c>
      <c r="J33">
        <v>0.14347809195244099</v>
      </c>
      <c r="K33">
        <v>0.13595535139010401</v>
      </c>
      <c r="L33">
        <v>0.31659224446832901</v>
      </c>
      <c r="M33">
        <v>0.142003083177938</v>
      </c>
      <c r="N33" s="21">
        <v>0</v>
      </c>
      <c r="O33">
        <v>0.98892357043379997</v>
      </c>
      <c r="P33">
        <v>0.99825880254759702</v>
      </c>
      <c r="Q33">
        <v>1.00757020024804</v>
      </c>
      <c r="R33">
        <v>0.99484124173968502</v>
      </c>
      <c r="S33">
        <v>1.8400000333786</v>
      </c>
      <c r="T33" s="27">
        <f>IF(C33,P33,R33)</f>
        <v>0.99484124173968502</v>
      </c>
      <c r="U33" s="27">
        <f>IF(D33 = 0,O33,Q33)</f>
        <v>1.00757020024804</v>
      </c>
      <c r="V33" s="39">
        <f>S33*T33^(1-N33)</f>
        <v>1.8305079180074282</v>
      </c>
      <c r="W33" s="38">
        <f>S33*U33^(N33+1)</f>
        <v>1.8539292020876763</v>
      </c>
      <c r="X33" s="44">
        <f>0.5 * (D33-MAX($D$3:$D$123))/(MIN($D$3:$D$123)-MAX($D$3:$D$123)) + 0.75</f>
        <v>1.1827186088878898</v>
      </c>
      <c r="Y33" s="44">
        <f>AVERAGE(D33, F33, G33, H33, I33, J33, K33)</f>
        <v>0.15434961990392293</v>
      </c>
      <c r="Z33" s="22">
        <f>AI33^N33</f>
        <v>1</v>
      </c>
      <c r="AA33" s="22">
        <f>(Z33+AB33)/2</f>
        <v>1</v>
      </c>
      <c r="AB33" s="22">
        <f>AM33^N33</f>
        <v>1</v>
      </c>
      <c r="AC33" s="22">
        <f>IF(C33&gt;0, 1, 0.8)</f>
        <v>0.8</v>
      </c>
      <c r="AD33" s="22">
        <f>IF(C33&gt;0, 1, 0.7)</f>
        <v>0.7</v>
      </c>
      <c r="AE33" s="22">
        <f>IF(C33 &gt; 0, 1, 0.9)</f>
        <v>0.9</v>
      </c>
      <c r="AF33" s="22">
        <f>PERCENTILE($L$2:$L$123, 0.05)</f>
        <v>-3.8880181619581476E-2</v>
      </c>
      <c r="AG33" s="22">
        <f>PERCENTILE($L$2:$L$123, 0.95)</f>
        <v>1.0165924092297549</v>
      </c>
      <c r="AH33" s="22">
        <f>MIN(MAX(L33,AF33), AG33)</f>
        <v>0.31659224446832901</v>
      </c>
      <c r="AI33" s="22">
        <f>AH33-$AH$124+1</f>
        <v>1.3554724260879105</v>
      </c>
      <c r="AJ33" s="22">
        <f>PERCENTILE($M$2:$M$123, 0.02)</f>
        <v>-2.6200916108315844</v>
      </c>
      <c r="AK33" s="22">
        <f>PERCENTILE($M$2:$M$123, 0.98)</f>
        <v>1.3396145957600161</v>
      </c>
      <c r="AL33" s="22">
        <f>MIN(MAX(M33,AJ33), AK33)</f>
        <v>0.142003083177938</v>
      </c>
      <c r="AM33" s="22">
        <f>AL33-$AL$124 + 1</f>
        <v>3.7620946940095226</v>
      </c>
      <c r="AN33" s="46">
        <v>0</v>
      </c>
      <c r="AO33" s="49">
        <v>0</v>
      </c>
      <c r="AP33" s="51">
        <v>0.5</v>
      </c>
      <c r="AQ33" s="50">
        <v>1</v>
      </c>
      <c r="AR33" s="17">
        <f>(AI33^4)*AB33*AE33*AN33</f>
        <v>0</v>
      </c>
      <c r="AS33" s="17">
        <f>(AI33^4) *Z33*AC33*AO33</f>
        <v>0</v>
      </c>
      <c r="AT33" s="17">
        <f>(AM33^4)*AA33*AP33*AQ33</f>
        <v>100.1587499197301</v>
      </c>
      <c r="AU33" s="17">
        <f>MIN(AR33, 0.05*AR$124)</f>
        <v>0</v>
      </c>
      <c r="AV33" s="17">
        <f>MIN(AS33, 0.05*AS$124)</f>
        <v>0</v>
      </c>
      <c r="AW33" s="17">
        <f>MIN(AT33, 0.05*AT$124)</f>
        <v>100.1587499197301</v>
      </c>
      <c r="AX33" s="14">
        <f>AU33/$AU$124</f>
        <v>0</v>
      </c>
      <c r="AY33" s="14">
        <f>AV33/$AV$124</f>
        <v>0</v>
      </c>
      <c r="AZ33" s="67">
        <f>AW33/$AW$124</f>
        <v>8.3892547435090552E-3</v>
      </c>
      <c r="BA33" s="21">
        <f>N33</f>
        <v>0</v>
      </c>
      <c r="BB33" s="66">
        <v>0</v>
      </c>
      <c r="BC33" s="15">
        <f>$D$130*AX33</f>
        <v>0</v>
      </c>
      <c r="BD33" s="19">
        <f>BC33-BB33</f>
        <v>0</v>
      </c>
      <c r="BE33" s="53">
        <f>BD33*IF($BD$124 &gt; 0, (BD33&gt;0), (BD33&lt;0))</f>
        <v>0</v>
      </c>
      <c r="BF33" s="61">
        <f>BE33/$BE$124</f>
        <v>0</v>
      </c>
      <c r="BG33" s="62">
        <f>BF33*$BD$124</f>
        <v>0</v>
      </c>
      <c r="BH33" s="63">
        <f>(IF(BG33 &gt; 0, V33, W33))</f>
        <v>1.8539292020876763</v>
      </c>
      <c r="BI33" s="46">
        <f>BG33/BH33</f>
        <v>0</v>
      </c>
      <c r="BJ33" s="64" t="e">
        <f>BB33/BC33</f>
        <v>#DIV/0!</v>
      </c>
      <c r="BK33" s="66">
        <v>0</v>
      </c>
      <c r="BL33" s="66">
        <v>0</v>
      </c>
      <c r="BM33" s="66">
        <v>0</v>
      </c>
      <c r="BN33" s="10">
        <f>SUM(BK33:BM33)</f>
        <v>0</v>
      </c>
      <c r="BO33" s="15">
        <f>AY33*$D$129</f>
        <v>0</v>
      </c>
      <c r="BP33" s="9">
        <f>BO33-BN33</f>
        <v>0</v>
      </c>
      <c r="BQ33" s="53">
        <f>BP33*IF($BP$124 &gt; 0, (BP33&gt;0), (BP33&lt;0))</f>
        <v>0</v>
      </c>
      <c r="BR33" s="7">
        <f>BQ33/$BQ$124</f>
        <v>0</v>
      </c>
      <c r="BS33" s="62">
        <f>BR33*$BP$124</f>
        <v>0</v>
      </c>
      <c r="BT33" s="48">
        <f>IF(BS33&gt;0,V33,W33)</f>
        <v>1.8539292020876763</v>
      </c>
      <c r="BU33" s="46">
        <f>BS33/BT33</f>
        <v>0</v>
      </c>
      <c r="BV33" s="64" t="e">
        <f>BN33/BO33</f>
        <v>#DIV/0!</v>
      </c>
      <c r="BW33" s="16">
        <f>BB33+BN33+BY33</f>
        <v>0</v>
      </c>
      <c r="BX33" s="69">
        <f>BC33+BO33+BZ33</f>
        <v>39.219765925904831</v>
      </c>
      <c r="BY33" s="66">
        <v>0</v>
      </c>
      <c r="BZ33" s="15">
        <f>AZ33*$D$132</f>
        <v>39.219765925904831</v>
      </c>
      <c r="CA33" s="37">
        <f>BZ33-BY33</f>
        <v>39.219765925904831</v>
      </c>
      <c r="CB33" s="54">
        <f>CA33*(CA33&lt;&gt;0)</f>
        <v>39.219765925904831</v>
      </c>
      <c r="CC33" s="26">
        <f>CB33/$CB$124</f>
        <v>0.21315090177121992</v>
      </c>
      <c r="CD33" s="47">
        <f>CC33 * $CA$124</f>
        <v>39.219765925904831</v>
      </c>
      <c r="CE33" s="48">
        <f>IF(CD33&gt;0, V33, W33)</f>
        <v>1.8305079180074282</v>
      </c>
      <c r="CF33" s="65">
        <f>CD33/CE33</f>
        <v>21.42561938142115</v>
      </c>
      <c r="CG33" t="s">
        <v>229</v>
      </c>
      <c r="CH33" s="66">
        <v>0</v>
      </c>
      <c r="CI33" s="15">
        <f>AZ33*$CH$127</f>
        <v>70.209672948427283</v>
      </c>
      <c r="CJ33" s="37">
        <f>CI33-CH33</f>
        <v>70.209672948427283</v>
      </c>
      <c r="CK33" s="54">
        <f>CJ33*(CJ33&lt;&gt;0)</f>
        <v>70.209672948427283</v>
      </c>
      <c r="CL33" s="26">
        <f>CK33/$CK$124</f>
        <v>1.033407020141703E-2</v>
      </c>
      <c r="CM33" s="47">
        <f>CL33 * $CJ$124</f>
        <v>70.209672948427283</v>
      </c>
      <c r="CN33" s="48">
        <f>IF(CD33&gt;0,V33,W33)</f>
        <v>1.8305079180074282</v>
      </c>
      <c r="CO33" s="65">
        <f>CM33/CN33</f>
        <v>38.355295957885268</v>
      </c>
      <c r="CP33" s="70">
        <f>N33</f>
        <v>0</v>
      </c>
    </row>
    <row r="34" spans="1:94" x14ac:dyDescent="0.2">
      <c r="A34" s="32" t="s">
        <v>152</v>
      </c>
      <c r="B34">
        <v>0</v>
      </c>
      <c r="C34">
        <v>0</v>
      </c>
      <c r="D34">
        <v>0.183942480527261</v>
      </c>
      <c r="E34">
        <v>0.81605751947273797</v>
      </c>
      <c r="F34">
        <v>0.13428401663695699</v>
      </c>
      <c r="G34">
        <v>0.13428401663695699</v>
      </c>
      <c r="H34">
        <v>0.31366260423348302</v>
      </c>
      <c r="I34">
        <v>0.311096856959589</v>
      </c>
      <c r="J34">
        <v>0.312377096347981</v>
      </c>
      <c r="K34">
        <v>0.20481028099926199</v>
      </c>
      <c r="L34">
        <v>0.30549879458127699</v>
      </c>
      <c r="M34">
        <v>-2.0935639345865198</v>
      </c>
      <c r="N34" s="21">
        <v>0</v>
      </c>
      <c r="O34">
        <v>1.0088883092737</v>
      </c>
      <c r="P34">
        <v>0.98010491286168799</v>
      </c>
      <c r="Q34">
        <v>1.0045945299841701</v>
      </c>
      <c r="R34">
        <v>0.97515279939967403</v>
      </c>
      <c r="S34">
        <v>12</v>
      </c>
      <c r="T34" s="27">
        <f>IF(C34,P34,R34)</f>
        <v>0.97515279939967403</v>
      </c>
      <c r="U34" s="27">
        <f>IF(D34 = 0,O34,Q34)</f>
        <v>1.0045945299841701</v>
      </c>
      <c r="V34" s="39">
        <f>S34*T34^(1-N34)</f>
        <v>11.701833592796088</v>
      </c>
      <c r="W34" s="38">
        <f>S34*U34^(N34+1)</f>
        <v>12.05513435981004</v>
      </c>
      <c r="X34" s="44">
        <f>0.5 * (D34-MAX($D$3:$D$123))/(MIN($D$3:$D$123)-MAX($D$3:$D$123)) + 0.75</f>
        <v>1.1472841741972819</v>
      </c>
      <c r="Y34" s="44">
        <f>AVERAGE(D34, F34, G34, H34, I34, J34, K34)</f>
        <v>0.22777962176307001</v>
      </c>
      <c r="Z34" s="22">
        <f>AI34^N34</f>
        <v>1</v>
      </c>
      <c r="AA34" s="22">
        <f>(Z34+AB34)/2</f>
        <v>1</v>
      </c>
      <c r="AB34" s="22">
        <f>AM34^N34</f>
        <v>1</v>
      </c>
      <c r="AC34" s="22">
        <f>IF(C34&gt;0, 1, 0.8)</f>
        <v>0.8</v>
      </c>
      <c r="AD34" s="22">
        <f>IF(C34&gt;0, 1, 0.7)</f>
        <v>0.7</v>
      </c>
      <c r="AE34" s="22">
        <f>IF(C34 &gt; 0, 1, 0.9)</f>
        <v>0.9</v>
      </c>
      <c r="AF34" s="22">
        <f>PERCENTILE($L$2:$L$123, 0.05)</f>
        <v>-3.8880181619581476E-2</v>
      </c>
      <c r="AG34" s="22">
        <f>PERCENTILE($L$2:$L$123, 0.95)</f>
        <v>1.0165924092297549</v>
      </c>
      <c r="AH34" s="22">
        <f>MIN(MAX(L34,AF34), AG34)</f>
        <v>0.30549879458127699</v>
      </c>
      <c r="AI34" s="22">
        <f>AH34-$AH$124+1</f>
        <v>1.3443789762008584</v>
      </c>
      <c r="AJ34" s="22">
        <f>PERCENTILE($M$2:$M$123, 0.02)</f>
        <v>-2.6200916108315844</v>
      </c>
      <c r="AK34" s="22">
        <f>PERCENTILE($M$2:$M$123, 0.98)</f>
        <v>1.3396145957600161</v>
      </c>
      <c r="AL34" s="22">
        <f>MIN(MAX(M34,AJ34), AK34)</f>
        <v>-2.0935639345865198</v>
      </c>
      <c r="AM34" s="22">
        <f>AL34-$AL$124 + 1</f>
        <v>1.5265276762450646</v>
      </c>
      <c r="AN34" s="46">
        <v>1</v>
      </c>
      <c r="AO34" s="46">
        <v>1</v>
      </c>
      <c r="AP34" s="51">
        <v>1</v>
      </c>
      <c r="AQ34" s="21">
        <v>1</v>
      </c>
      <c r="AR34" s="17">
        <f>(AI34^4)*AB34*AE34*AN34</f>
        <v>2.9398783387425649</v>
      </c>
      <c r="AS34" s="17">
        <f>(AI34^4) *Z34*AC34*AO34</f>
        <v>2.6132251899933912</v>
      </c>
      <c r="AT34" s="17">
        <f>(AM34^4)*AA34*AP34*AQ34</f>
        <v>5.4302363201779142</v>
      </c>
      <c r="AU34" s="17">
        <f>MIN(AR34, 0.05*AR$124)</f>
        <v>2.9398783387425649</v>
      </c>
      <c r="AV34" s="17">
        <f>MIN(AS34, 0.05*AS$124)</f>
        <v>2.6132251899933912</v>
      </c>
      <c r="AW34" s="17">
        <f>MIN(AT34, 0.05*AT$124)</f>
        <v>5.4302363201779142</v>
      </c>
      <c r="AX34" s="14">
        <f>AU34/$AU$124</f>
        <v>4.9858021953752482E-3</v>
      </c>
      <c r="AY34" s="14">
        <f>AV34/$AV$124</f>
        <v>6.6493821055572683E-3</v>
      </c>
      <c r="AZ34" s="67">
        <f>AW34/$AW$124</f>
        <v>4.5483430897387626E-4</v>
      </c>
      <c r="BA34" s="21">
        <f>N34</f>
        <v>0</v>
      </c>
      <c r="BB34" s="66">
        <v>540</v>
      </c>
      <c r="BC34" s="15">
        <f>$D$130*AX34</f>
        <v>616.03076185397958</v>
      </c>
      <c r="BD34" s="19">
        <f>BC34-BB34</f>
        <v>76.030761853979584</v>
      </c>
      <c r="BE34" s="53">
        <f>BD34*IF($BD$124 &gt; 0, (BD34&gt;0), (BD34&lt;0))</f>
        <v>76.030761853979584</v>
      </c>
      <c r="BF34" s="61">
        <f>BE34/$BE$124</f>
        <v>3.1029175800490168E-3</v>
      </c>
      <c r="BG34" s="62">
        <f>BF34*$BD$124</f>
        <v>4.1361891342052068</v>
      </c>
      <c r="BH34" s="63">
        <f>(IF(BG34 &gt; 0, V34, W34))</f>
        <v>11.701833592796088</v>
      </c>
      <c r="BI34" s="46">
        <f>BG34/BH34</f>
        <v>0.35346504472184065</v>
      </c>
      <c r="BJ34" s="64">
        <f>BB34/BC34</f>
        <v>0.87657960192578588</v>
      </c>
      <c r="BK34" s="66">
        <v>432</v>
      </c>
      <c r="BL34" s="66">
        <v>240</v>
      </c>
      <c r="BM34" s="66">
        <v>120</v>
      </c>
      <c r="BN34" s="10">
        <f>SUM(BK34:BM34)</f>
        <v>792</v>
      </c>
      <c r="BO34" s="15">
        <f>AY34*$D$129</f>
        <v>1231.0599536407672</v>
      </c>
      <c r="BP34" s="9">
        <f>BO34-BN34</f>
        <v>439.05995364076716</v>
      </c>
      <c r="BQ34" s="53">
        <f>BP34*IF($BP$124 &gt; 0, (BP34&gt;0), (BP34&lt;0))</f>
        <v>439.05995364076716</v>
      </c>
      <c r="BR34" s="7">
        <f>BQ34/$BQ$124</f>
        <v>1.8446963830028865E-2</v>
      </c>
      <c r="BS34" s="62">
        <f>BR34*$BP$124</f>
        <v>21.859652138583577</v>
      </c>
      <c r="BT34" s="48">
        <f>IF(BS34&gt;0,V34,W34)</f>
        <v>11.701833592796088</v>
      </c>
      <c r="BU34" s="46">
        <f>BS34/BT34</f>
        <v>1.868053580256078</v>
      </c>
      <c r="BV34" s="64">
        <f>BN34/BO34</f>
        <v>0.6433480332600533</v>
      </c>
      <c r="BW34" s="16">
        <f>BB34+BN34+BY34</f>
        <v>1332</v>
      </c>
      <c r="BX34" s="69">
        <f>BC34+BO34+BZ34</f>
        <v>1849.2170658891996</v>
      </c>
      <c r="BY34" s="66">
        <v>0</v>
      </c>
      <c r="BZ34" s="15">
        <f>AZ34*$D$132</f>
        <v>2.1263503944528717</v>
      </c>
      <c r="CA34" s="37">
        <f>BZ34-BY34</f>
        <v>2.1263503944528717</v>
      </c>
      <c r="CB34" s="54">
        <f>CA34*(CA34&lt;&gt;0)</f>
        <v>2.1263503944528717</v>
      </c>
      <c r="CC34" s="26">
        <f>CB34/$CB$124</f>
        <v>1.1556252143765499E-2</v>
      </c>
      <c r="CD34" s="47">
        <f>CC34 * $CA$124</f>
        <v>2.1263503944528717</v>
      </c>
      <c r="CE34" s="48">
        <f>IF(CD34&gt;0, V34, W34)</f>
        <v>11.701833592796088</v>
      </c>
      <c r="CF34" s="65">
        <f>CD34/CE34</f>
        <v>0.18171087270988887</v>
      </c>
      <c r="CG34" t="s">
        <v>229</v>
      </c>
      <c r="CH34" s="66">
        <v>0</v>
      </c>
      <c r="CI34" s="15">
        <f>AZ34*$CH$127</f>
        <v>3.8065083318023705</v>
      </c>
      <c r="CJ34" s="37">
        <f>CI34-CH34</f>
        <v>3.8065083318023705</v>
      </c>
      <c r="CK34" s="54">
        <f>CJ34*(CJ34&lt;&gt;0)</f>
        <v>3.8065083318023705</v>
      </c>
      <c r="CL34" s="26">
        <f>CK34/$CK$124</f>
        <v>5.602749973215148E-4</v>
      </c>
      <c r="CM34" s="47">
        <f>CL34 * $CJ$124</f>
        <v>3.8065083318023705</v>
      </c>
      <c r="CN34" s="48">
        <f>IF(CD34&gt;0,V34,W34)</f>
        <v>11.701833592796088</v>
      </c>
      <c r="CO34" s="65">
        <f>CM34/CN34</f>
        <v>0.32529161362760639</v>
      </c>
      <c r="CP34" s="70">
        <f>N34</f>
        <v>0</v>
      </c>
    </row>
    <row r="35" spans="1:94" x14ac:dyDescent="0.2">
      <c r="A35" s="32" t="s">
        <v>202</v>
      </c>
      <c r="B35">
        <v>1</v>
      </c>
      <c r="C35">
        <v>1</v>
      </c>
      <c r="D35">
        <v>0.74090363854458197</v>
      </c>
      <c r="E35">
        <v>0.25909636145541698</v>
      </c>
      <c r="F35">
        <v>0.69724770642201805</v>
      </c>
      <c r="G35">
        <v>0.69724770642201805</v>
      </c>
      <c r="H35">
        <v>0.43747386030949298</v>
      </c>
      <c r="I35">
        <v>0.39104976997072299</v>
      </c>
      <c r="J35">
        <v>0.413610991684495</v>
      </c>
      <c r="K35">
        <v>0.53701891521896195</v>
      </c>
      <c r="L35">
        <v>0.96169110024471005</v>
      </c>
      <c r="M35">
        <v>0.54107228922810802</v>
      </c>
      <c r="N35" s="21">
        <v>0</v>
      </c>
      <c r="O35">
        <v>0.98940880552176402</v>
      </c>
      <c r="P35">
        <v>0.99159398207010496</v>
      </c>
      <c r="Q35">
        <v>0.99983209282126595</v>
      </c>
      <c r="R35">
        <v>0.99661881150938103</v>
      </c>
      <c r="S35">
        <v>14.170000076293899</v>
      </c>
      <c r="T35" s="27">
        <f>IF(C35,P35,R35)</f>
        <v>0.99159398207010496</v>
      </c>
      <c r="U35" s="27">
        <f>IF(D35 = 0,O35,Q35)</f>
        <v>0.99983209282126595</v>
      </c>
      <c r="V35" s="39">
        <f>S35*T35^(1-N35)</f>
        <v>14.050886801585959</v>
      </c>
      <c r="W35" s="38">
        <f>S35*U35^(N35+1)</f>
        <v>14.167620831558427</v>
      </c>
      <c r="X35" s="44">
        <f>0.5 * (D35-MAX($D$3:$D$123))/(MIN($D$3:$D$123)-MAX($D$3:$D$123)) + 0.75</f>
        <v>0.83297762902192574</v>
      </c>
      <c r="Y35" s="44">
        <f>AVERAGE(D35, F35, G35, H35, I35, J35, K35)</f>
        <v>0.5592217983674701</v>
      </c>
      <c r="Z35" s="22">
        <f>AI35^N35</f>
        <v>1</v>
      </c>
      <c r="AA35" s="22">
        <f>(Z35+AB35)/2</f>
        <v>1</v>
      </c>
      <c r="AB35" s="22">
        <f>AM35^N35</f>
        <v>1</v>
      </c>
      <c r="AC35" s="22">
        <f>IF(C35&gt;0, 1, 0.8)</f>
        <v>1</v>
      </c>
      <c r="AD35" s="22">
        <f>IF(C35&gt;0, 1, 0.7)</f>
        <v>1</v>
      </c>
      <c r="AE35" s="22">
        <f>IF(C35 &gt; 0, 1, 0.9)</f>
        <v>1</v>
      </c>
      <c r="AF35" s="22">
        <f>PERCENTILE($L$2:$L$123, 0.05)</f>
        <v>-3.8880181619581476E-2</v>
      </c>
      <c r="AG35" s="22">
        <f>PERCENTILE($L$2:$L$123, 0.95)</f>
        <v>1.0165924092297549</v>
      </c>
      <c r="AH35" s="22">
        <f>MIN(MAX(L35,AF35), AG35)</f>
        <v>0.96169110024471005</v>
      </c>
      <c r="AI35" s="22">
        <f>AH35-$AH$124+1</f>
        <v>2.0005712818642918</v>
      </c>
      <c r="AJ35" s="22">
        <f>PERCENTILE($M$2:$M$123, 0.02)</f>
        <v>-2.6200916108315844</v>
      </c>
      <c r="AK35" s="22">
        <f>PERCENTILE($M$2:$M$123, 0.98)</f>
        <v>1.3396145957600161</v>
      </c>
      <c r="AL35" s="22">
        <f>MIN(MAX(M35,AJ35), AK35)</f>
        <v>0.54107228922810802</v>
      </c>
      <c r="AM35" s="22">
        <f>AL35-$AL$124 + 1</f>
        <v>4.1611639000596927</v>
      </c>
      <c r="AN35" s="46">
        <v>0</v>
      </c>
      <c r="AO35" s="49">
        <v>0</v>
      </c>
      <c r="AP35" s="51">
        <v>0.5</v>
      </c>
      <c r="AQ35" s="50">
        <v>1</v>
      </c>
      <c r="AR35" s="17">
        <f>(AI35^4)*AB35*AE35*AN35</f>
        <v>0</v>
      </c>
      <c r="AS35" s="17">
        <f>(AI35^4) *Z35*AC35*AO35</f>
        <v>0</v>
      </c>
      <c r="AT35" s="17">
        <f>(AM35^4)*AA35*AP35*AQ35</f>
        <v>149.90954737032868</v>
      </c>
      <c r="AU35" s="17">
        <f>MIN(AR35, 0.05*AR$124)</f>
        <v>0</v>
      </c>
      <c r="AV35" s="17">
        <f>MIN(AS35, 0.05*AS$124)</f>
        <v>0</v>
      </c>
      <c r="AW35" s="17">
        <f>MIN(AT35, 0.05*AT$124)</f>
        <v>149.90954737032868</v>
      </c>
      <c r="AX35" s="14">
        <f>AU35/$AU$124</f>
        <v>0</v>
      </c>
      <c r="AY35" s="14">
        <f>AV35/$AV$124</f>
        <v>0</v>
      </c>
      <c r="AZ35" s="67">
        <f>AW35/$AW$124</f>
        <v>1.2556360601362568E-2</v>
      </c>
      <c r="BA35" s="21">
        <f>N35</f>
        <v>0</v>
      </c>
      <c r="BB35" s="66">
        <v>0</v>
      </c>
      <c r="BC35" s="15">
        <f>$D$130*AX35</f>
        <v>0</v>
      </c>
      <c r="BD35" s="19">
        <f>BC35-BB35</f>
        <v>0</v>
      </c>
      <c r="BE35" s="53">
        <f>BD35*IF($BD$124 &gt; 0, (BD35&gt;0), (BD35&lt;0))</f>
        <v>0</v>
      </c>
      <c r="BF35" s="61">
        <f>BE35/$BE$124</f>
        <v>0</v>
      </c>
      <c r="BG35" s="62">
        <f>BF35*$BD$124</f>
        <v>0</v>
      </c>
      <c r="BH35" s="63">
        <f>(IF(BG35 &gt; 0, V35, W35))</f>
        <v>14.167620831558427</v>
      </c>
      <c r="BI35" s="46">
        <f>BG35/BH35</f>
        <v>0</v>
      </c>
      <c r="BJ35" s="64" t="e">
        <f>BB35/BC35</f>
        <v>#DIV/0!</v>
      </c>
      <c r="BK35" s="66">
        <v>0</v>
      </c>
      <c r="BL35" s="66">
        <v>0</v>
      </c>
      <c r="BM35" s="66">
        <v>0</v>
      </c>
      <c r="BN35" s="10">
        <f>SUM(BK35:BM35)</f>
        <v>0</v>
      </c>
      <c r="BO35" s="15">
        <f>AY35*$D$129</f>
        <v>0</v>
      </c>
      <c r="BP35" s="9">
        <f>BO35-BN35</f>
        <v>0</v>
      </c>
      <c r="BQ35" s="53">
        <f>BP35*IF($BP$124 &gt; 0, (BP35&gt;0), (BP35&lt;0))</f>
        <v>0</v>
      </c>
      <c r="BR35" s="7">
        <f>BQ35/$BQ$124</f>
        <v>0</v>
      </c>
      <c r="BS35" s="62">
        <f>BR35*$BP$124</f>
        <v>0</v>
      </c>
      <c r="BT35" s="48">
        <f>IF(BS35&gt;0,V35,W35)</f>
        <v>14.167620831558427</v>
      </c>
      <c r="BU35" s="46">
        <f>BS35/BT35</f>
        <v>0</v>
      </c>
      <c r="BV35" s="64" t="e">
        <f>BN35/BO35</f>
        <v>#DIV/0!</v>
      </c>
      <c r="BW35" s="16">
        <f>BB35+BN35+BY35</f>
        <v>28</v>
      </c>
      <c r="BX35" s="69">
        <f>BC35+BO35+BZ35</f>
        <v>58.700985811370003</v>
      </c>
      <c r="BY35" s="66">
        <v>28</v>
      </c>
      <c r="BZ35" s="15">
        <f>AZ35*$D$132</f>
        <v>58.700985811370003</v>
      </c>
      <c r="CA35" s="37">
        <f>BZ35-BY35</f>
        <v>30.700985811370003</v>
      </c>
      <c r="CB35" s="54">
        <f>CA35*(CA35&lt;&gt;0)</f>
        <v>30.700985811370003</v>
      </c>
      <c r="CC35" s="26">
        <f>CB35/$CB$124</f>
        <v>0.16685318375744412</v>
      </c>
      <c r="CD35" s="47">
        <f>CC35 * $CA$124</f>
        <v>30.700985811370003</v>
      </c>
      <c r="CE35" s="48">
        <f>IF(CD35&gt;0, V35, W35)</f>
        <v>14.050886801585959</v>
      </c>
      <c r="CF35" s="65">
        <f>CD35/CE35</f>
        <v>2.1849856343518979</v>
      </c>
      <c r="CG35" t="s">
        <v>229</v>
      </c>
      <c r="CH35" s="66">
        <v>0</v>
      </c>
      <c r="CI35" s="15">
        <f>AZ35*$CH$127</f>
        <v>105.08418187280333</v>
      </c>
      <c r="CJ35" s="37">
        <f>CI35-CH35</f>
        <v>105.08418187280333</v>
      </c>
      <c r="CK35" s="54">
        <f>CJ35*(CJ35&lt;&gt;0)</f>
        <v>105.08418187280333</v>
      </c>
      <c r="CL35" s="26">
        <f>CK35/$CK$124</f>
        <v>1.5467203690433228E-2</v>
      </c>
      <c r="CM35" s="47">
        <f>CL35 * $CJ$124</f>
        <v>105.08418187280333</v>
      </c>
      <c r="CN35" s="48">
        <f>IF(CD35&gt;0,V35,W35)</f>
        <v>14.050886801585959</v>
      </c>
      <c r="CO35" s="65">
        <f>CM35/CN35</f>
        <v>7.4788291555336004</v>
      </c>
      <c r="CP35" s="70">
        <f>N35</f>
        <v>0</v>
      </c>
    </row>
    <row r="36" spans="1:94" x14ac:dyDescent="0.2">
      <c r="A36" s="32" t="s">
        <v>114</v>
      </c>
      <c r="B36">
        <v>1</v>
      </c>
      <c r="C36">
        <v>0</v>
      </c>
      <c r="D36">
        <v>0.57562800641368195</v>
      </c>
      <c r="E36">
        <v>0.424371993586317</v>
      </c>
      <c r="F36">
        <v>0.71405835543766505</v>
      </c>
      <c r="G36">
        <v>0.71405835543766505</v>
      </c>
      <c r="H36">
        <v>0.582623509369676</v>
      </c>
      <c r="I36">
        <v>0.64224872231686503</v>
      </c>
      <c r="J36">
        <v>0.61171006570469499</v>
      </c>
      <c r="K36">
        <v>0.66090595663964202</v>
      </c>
      <c r="L36">
        <v>0.58950607812836098</v>
      </c>
      <c r="M36">
        <v>-1.10973823474804</v>
      </c>
      <c r="N36" s="21">
        <v>0</v>
      </c>
      <c r="O36">
        <v>1.0278677278930399</v>
      </c>
      <c r="P36">
        <v>0.97810739254979495</v>
      </c>
      <c r="Q36">
        <v>1.01046477891396</v>
      </c>
      <c r="R36">
        <v>0.99222344233967497</v>
      </c>
      <c r="S36">
        <v>110.44000244140599</v>
      </c>
      <c r="T36" s="27">
        <f>IF(C36,P36,R36)</f>
        <v>0.99222344233967497</v>
      </c>
      <c r="U36" s="27">
        <f>IF(D36 = 0,O36,Q36)</f>
        <v>1.01046477891396</v>
      </c>
      <c r="V36" s="39">
        <f>S36*T36^(1-N36)</f>
        <v>109.58115939441396</v>
      </c>
      <c r="W36" s="38">
        <f>S36*U36^(N36+1)</f>
        <v>111.59573265021251</v>
      </c>
      <c r="X36" s="44">
        <f>0.5 * (D36-MAX($D$3:$D$123))/(MIN($D$3:$D$123)-MAX($D$3:$D$123)) + 0.75</f>
        <v>0.92624663385102157</v>
      </c>
      <c r="Y36" s="44">
        <f>AVERAGE(D36, F36, G36, H36, I36, J36, K36)</f>
        <v>0.64303328161712714</v>
      </c>
      <c r="Z36" s="22">
        <f>AI36^N36</f>
        <v>1</v>
      </c>
      <c r="AA36" s="22">
        <f>(Z36+AB36)/2</f>
        <v>1</v>
      </c>
      <c r="AB36" s="22">
        <f>AM36^N36</f>
        <v>1</v>
      </c>
      <c r="AC36" s="22">
        <f>IF(C36&gt;0, 1, 0.8)</f>
        <v>0.8</v>
      </c>
      <c r="AD36" s="22">
        <f>IF(C36&gt;0, 1, 0.7)</f>
        <v>0.7</v>
      </c>
      <c r="AE36" s="22">
        <f>IF(C36 &gt; 0, 1, 0.9)</f>
        <v>0.9</v>
      </c>
      <c r="AF36" s="22">
        <f>PERCENTILE($L$2:$L$123, 0.05)</f>
        <v>-3.8880181619581476E-2</v>
      </c>
      <c r="AG36" s="22">
        <f>PERCENTILE($L$2:$L$123, 0.95)</f>
        <v>1.0165924092297549</v>
      </c>
      <c r="AH36" s="22">
        <f>MIN(MAX(L36,AF36), AG36)</f>
        <v>0.58950607812836098</v>
      </c>
      <c r="AI36" s="22">
        <f>AH36-$AH$124+1</f>
        <v>1.6283862597479426</v>
      </c>
      <c r="AJ36" s="22">
        <f>PERCENTILE($M$2:$M$123, 0.02)</f>
        <v>-2.6200916108315844</v>
      </c>
      <c r="AK36" s="22">
        <f>PERCENTILE($M$2:$M$123, 0.98)</f>
        <v>1.3396145957600161</v>
      </c>
      <c r="AL36" s="22">
        <f>MIN(MAX(M36,AJ36), AK36)</f>
        <v>-1.10973823474804</v>
      </c>
      <c r="AM36" s="22">
        <f>AL36-$AL$124 + 1</f>
        <v>2.5103533760835441</v>
      </c>
      <c r="AN36" s="46">
        <v>1</v>
      </c>
      <c r="AO36" s="46">
        <v>1</v>
      </c>
      <c r="AP36" s="51">
        <v>1</v>
      </c>
      <c r="AQ36" s="21">
        <v>1</v>
      </c>
      <c r="AR36" s="17">
        <f>(AI36^4)*AB36*AE36*AN36</f>
        <v>6.3280838641530499</v>
      </c>
      <c r="AS36" s="17">
        <f>(AI36^4) *Z36*AC36*AO36</f>
        <v>5.6249634348027113</v>
      </c>
      <c r="AT36" s="17">
        <f>(AM36^4)*AA36*AP36*AQ36</f>
        <v>39.713616829605918</v>
      </c>
      <c r="AU36" s="17">
        <f>MIN(AR36, 0.05*AR$124)</f>
        <v>6.3280838641530499</v>
      </c>
      <c r="AV36" s="17">
        <f>MIN(AS36, 0.05*AS$124)</f>
        <v>5.6249634348027113</v>
      </c>
      <c r="AW36" s="17">
        <f>MIN(AT36, 0.05*AT$124)</f>
        <v>39.713616829605918</v>
      </c>
      <c r="AX36" s="14">
        <f>AU36/$AU$124</f>
        <v>1.0731932000937042E-2</v>
      </c>
      <c r="AY36" s="14">
        <f>AV36/$AV$124</f>
        <v>1.4312785347016225E-2</v>
      </c>
      <c r="AZ36" s="67">
        <f>AW36/$AW$124</f>
        <v>3.326395832981961E-3</v>
      </c>
      <c r="BA36" s="21">
        <f>N36</f>
        <v>0</v>
      </c>
      <c r="BB36" s="66">
        <v>1546</v>
      </c>
      <c r="BC36" s="15">
        <f>$D$130*AX36</f>
        <v>1326.005322239778</v>
      </c>
      <c r="BD36" s="19">
        <f>BC36-BB36</f>
        <v>-219.99467776022198</v>
      </c>
      <c r="BE36" s="53">
        <f>BD36*IF($BD$124 &gt; 0, (BD36&gt;0), (BD36&lt;0))</f>
        <v>0</v>
      </c>
      <c r="BF36" s="61">
        <f>BE36/$BE$124</f>
        <v>0</v>
      </c>
      <c r="BG36" s="62">
        <f>BF36*$BD$124</f>
        <v>0</v>
      </c>
      <c r="BH36" s="63">
        <f>(IF(BG36 &gt; 0, V36, W36))</f>
        <v>111.59573265021251</v>
      </c>
      <c r="BI36" s="46">
        <f>BG36/BH36</f>
        <v>0</v>
      </c>
      <c r="BJ36" s="64">
        <f>BB36/BC36</f>
        <v>1.1659078391847064</v>
      </c>
      <c r="BK36" s="66">
        <v>0</v>
      </c>
      <c r="BL36" s="66">
        <v>3424</v>
      </c>
      <c r="BM36" s="66">
        <v>0</v>
      </c>
      <c r="BN36" s="10">
        <f>SUM(BK36:BM36)</f>
        <v>3424</v>
      </c>
      <c r="BO36" s="15">
        <f>AY36*$D$129</f>
        <v>2649.8547663612367</v>
      </c>
      <c r="BP36" s="9">
        <f>BO36-BN36</f>
        <v>-774.14523363876333</v>
      </c>
      <c r="BQ36" s="53">
        <f>BP36*IF($BP$124 &gt; 0, (BP36&gt;0), (BP36&lt;0))</f>
        <v>0</v>
      </c>
      <c r="BR36" s="7">
        <f>BQ36/$BQ$124</f>
        <v>0</v>
      </c>
      <c r="BS36" s="62">
        <f>BR36*$BP$124</f>
        <v>0</v>
      </c>
      <c r="BT36" s="48">
        <f>IF(BS36&gt;0,V36,W36)</f>
        <v>111.59573265021251</v>
      </c>
      <c r="BU36" s="46">
        <f>BS36/BT36</f>
        <v>0</v>
      </c>
      <c r="BV36" s="64">
        <f>BN36/BO36</f>
        <v>1.292146287964987</v>
      </c>
      <c r="BW36" s="16">
        <f>BB36+BN36+BY36</f>
        <v>4970</v>
      </c>
      <c r="BX36" s="69">
        <f>BC36+BO36+BZ36</f>
        <v>3991.4109891202052</v>
      </c>
      <c r="BY36" s="66">
        <v>0</v>
      </c>
      <c r="BZ36" s="15">
        <f>AZ36*$D$132</f>
        <v>15.550900519190668</v>
      </c>
      <c r="CA36" s="37">
        <f>BZ36-BY36</f>
        <v>15.550900519190668</v>
      </c>
      <c r="CB36" s="54">
        <f>CA36*(CA36&lt;&gt;0)</f>
        <v>15.550900519190668</v>
      </c>
      <c r="CC36" s="26">
        <f>CB36/$CB$124</f>
        <v>8.451576369125284E-2</v>
      </c>
      <c r="CD36" s="47">
        <f>CC36 * $CA$124</f>
        <v>15.550900519190666</v>
      </c>
      <c r="CE36" s="48">
        <f>IF(CD36&gt;0, V36, W36)</f>
        <v>109.58115939441396</v>
      </c>
      <c r="CF36" s="65">
        <f>CD36/CE36</f>
        <v>0.14191217363578462</v>
      </c>
      <c r="CG36" t="s">
        <v>229</v>
      </c>
      <c r="CH36" s="66">
        <v>315</v>
      </c>
      <c r="CI36" s="15">
        <f>AZ36*$CH$127</f>
        <v>27.838606726226033</v>
      </c>
      <c r="CJ36" s="37">
        <f>CI36-CH36</f>
        <v>-287.16139327377397</v>
      </c>
      <c r="CK36" s="54">
        <f>CJ36*(CJ36&lt;&gt;0)</f>
        <v>-287.16139327377397</v>
      </c>
      <c r="CL36" s="26">
        <f>CK36/$CK$124</f>
        <v>-4.2266910991135422E-2</v>
      </c>
      <c r="CM36" s="47">
        <f>CL36 * $CJ$124</f>
        <v>-287.16139327377397</v>
      </c>
      <c r="CN36" s="48">
        <f>IF(CD36&gt;0,V36,W36)</f>
        <v>109.58115939441396</v>
      </c>
      <c r="CO36" s="65">
        <f>CM36/CN36</f>
        <v>-2.6205361839638686</v>
      </c>
      <c r="CP36" s="70">
        <f>N36</f>
        <v>0</v>
      </c>
    </row>
    <row r="37" spans="1:94" ht="17" customHeight="1" x14ac:dyDescent="0.2">
      <c r="A37" s="32" t="s">
        <v>220</v>
      </c>
      <c r="B37">
        <v>0</v>
      </c>
      <c r="C37">
        <v>0</v>
      </c>
      <c r="D37">
        <v>2.9188324670131899E-2</v>
      </c>
      <c r="E37">
        <v>0.97081167532986801</v>
      </c>
      <c r="F37">
        <v>0.70139165009940296</v>
      </c>
      <c r="G37">
        <v>0.70139165009940296</v>
      </c>
      <c r="H37">
        <v>2.04935173567544E-2</v>
      </c>
      <c r="I37">
        <v>9.0757005437055602E-2</v>
      </c>
      <c r="J37">
        <v>4.3126908840900702E-2</v>
      </c>
      <c r="K37">
        <v>0.173921976057098</v>
      </c>
      <c r="L37">
        <v>0.924457405863778</v>
      </c>
      <c r="M37">
        <v>-0.82799367572140203</v>
      </c>
      <c r="N37" s="21">
        <v>0</v>
      </c>
      <c r="O37">
        <v>1.0052952537614599</v>
      </c>
      <c r="P37">
        <v>0.99709612180645302</v>
      </c>
      <c r="Q37">
        <v>1.0043469244179499</v>
      </c>
      <c r="R37">
        <v>0.99094318991760999</v>
      </c>
      <c r="S37">
        <v>165.169998168945</v>
      </c>
      <c r="T37" s="27">
        <f>IF(C37,P37,R37)</f>
        <v>0.99094318991760999</v>
      </c>
      <c r="U37" s="27">
        <f>IF(D37 = 0,O37,Q37)</f>
        <v>1.0043469244179499</v>
      </c>
      <c r="V37" s="39">
        <f>S37*T37^(1-N37)</f>
        <v>163.67408486422016</v>
      </c>
      <c r="W37" s="38">
        <f>S37*U37^(N37+1)</f>
        <v>165.88797966709834</v>
      </c>
      <c r="X37" s="44">
        <f>0.5 * (D37-MAX($D$3:$D$123))/(MIN($D$3:$D$123)-MAX($D$3:$D$123)) + 0.75</f>
        <v>1.2346156575131619</v>
      </c>
      <c r="Y37" s="44">
        <f>AVERAGE(D37, F37, G37, H37, I37, J37, K37)</f>
        <v>0.25146729036582094</v>
      </c>
      <c r="Z37" s="22">
        <f>AI37^N37</f>
        <v>1</v>
      </c>
      <c r="AA37" s="22">
        <f>(Z37+AB37)/2</f>
        <v>1</v>
      </c>
      <c r="AB37" s="22">
        <f>AM37^N37</f>
        <v>1</v>
      </c>
      <c r="AC37" s="22">
        <f>IF(C37&gt;0, 1, 0.8)</f>
        <v>0.8</v>
      </c>
      <c r="AD37" s="22">
        <f>IF(C37&gt;0, 1, 0.7)</f>
        <v>0.7</v>
      </c>
      <c r="AE37" s="22">
        <f>IF(C37 &gt; 0, 1, 0.9)</f>
        <v>0.9</v>
      </c>
      <c r="AF37" s="22">
        <f>PERCENTILE($L$2:$L$123, 0.05)</f>
        <v>-3.8880181619581476E-2</v>
      </c>
      <c r="AG37" s="22">
        <f>PERCENTILE($L$2:$L$123, 0.95)</f>
        <v>1.0165924092297549</v>
      </c>
      <c r="AH37" s="22">
        <f>MIN(MAX(L37,AF37), AG37)</f>
        <v>0.924457405863778</v>
      </c>
      <c r="AI37" s="22">
        <f>AH37-$AH$124+1</f>
        <v>1.9633375874833594</v>
      </c>
      <c r="AJ37" s="22">
        <f>PERCENTILE($M$2:$M$123, 0.02)</f>
        <v>-2.6200916108315844</v>
      </c>
      <c r="AK37" s="22">
        <f>PERCENTILE($M$2:$M$123, 0.98)</f>
        <v>1.3396145957600161</v>
      </c>
      <c r="AL37" s="22">
        <f>MIN(MAX(M37,AJ37), AK37)</f>
        <v>-0.82799367572140203</v>
      </c>
      <c r="AM37" s="22">
        <f>AL37-$AL$124 + 1</f>
        <v>2.7920979351101822</v>
      </c>
      <c r="AN37" s="46">
        <v>0</v>
      </c>
      <c r="AO37" s="49">
        <v>0</v>
      </c>
      <c r="AP37" s="51">
        <v>0.5</v>
      </c>
      <c r="AQ37" s="50">
        <v>1</v>
      </c>
      <c r="AR37" s="17">
        <f>(AI37^4)*AB37*AE37*AN37</f>
        <v>0</v>
      </c>
      <c r="AS37" s="17">
        <f>(AI37^4) *Z37*AC37*AO37</f>
        <v>0</v>
      </c>
      <c r="AT37" s="17">
        <f>(AM37^4)*AA37*AP37*AQ37</f>
        <v>30.387333632489383</v>
      </c>
      <c r="AU37" s="17">
        <f>MIN(AR37, 0.05*AR$124)</f>
        <v>0</v>
      </c>
      <c r="AV37" s="17">
        <f>MIN(AS37, 0.05*AS$124)</f>
        <v>0</v>
      </c>
      <c r="AW37" s="17">
        <f>MIN(AT37, 0.05*AT$124)</f>
        <v>30.387333632489383</v>
      </c>
      <c r="AX37" s="14">
        <f>AU37/$AU$124</f>
        <v>0</v>
      </c>
      <c r="AY37" s="14">
        <f>AV37/$AV$124</f>
        <v>0</v>
      </c>
      <c r="AZ37" s="67">
        <f>AW37/$AW$124</f>
        <v>2.5452302771675887E-3</v>
      </c>
      <c r="BA37" s="21">
        <f>N37</f>
        <v>0</v>
      </c>
      <c r="BB37" s="66">
        <v>0</v>
      </c>
      <c r="BC37" s="15">
        <f>$D$130*AX37</f>
        <v>0</v>
      </c>
      <c r="BD37" s="19">
        <f>BC37-BB37</f>
        <v>0</v>
      </c>
      <c r="BE37" s="53">
        <f>BD37*IF($BD$124 &gt; 0, (BD37&gt;0), (BD37&lt;0))</f>
        <v>0</v>
      </c>
      <c r="BF37" s="61">
        <f>BE37/$BE$124</f>
        <v>0</v>
      </c>
      <c r="BG37" s="62">
        <f>BF37*$BD$124</f>
        <v>0</v>
      </c>
      <c r="BH37" s="63">
        <f>(IF(BG37 &gt; 0, V37, W37))</f>
        <v>165.88797966709834</v>
      </c>
      <c r="BI37" s="46">
        <f>BG37/BH37</f>
        <v>0</v>
      </c>
      <c r="BJ37" s="64" t="e">
        <f>BB37/BC37</f>
        <v>#DIV/0!</v>
      </c>
      <c r="BK37" s="66">
        <v>0</v>
      </c>
      <c r="BL37" s="66">
        <v>0</v>
      </c>
      <c r="BM37" s="66">
        <v>0</v>
      </c>
      <c r="BN37" s="10">
        <f>SUM(BK37:BM37)</f>
        <v>0</v>
      </c>
      <c r="BO37" s="15">
        <f>AY37*$D$129</f>
        <v>0</v>
      </c>
      <c r="BP37" s="9">
        <f>BO37-BN37</f>
        <v>0</v>
      </c>
      <c r="BQ37" s="53">
        <f>BP37*IF($BP$124 &gt; 0, (BP37&gt;0), (BP37&lt;0))</f>
        <v>0</v>
      </c>
      <c r="BR37" s="7">
        <f>BQ37/$BQ$124</f>
        <v>0</v>
      </c>
      <c r="BS37" s="62">
        <f>BR37*$BP$124</f>
        <v>0</v>
      </c>
      <c r="BT37" s="48">
        <f>IF(BS37&gt;0,V37,W37)</f>
        <v>165.88797966709834</v>
      </c>
      <c r="BU37" s="46">
        <f>BS37/BT37</f>
        <v>0</v>
      </c>
      <c r="BV37" s="64" t="e">
        <f>BN37/BO37</f>
        <v>#DIV/0!</v>
      </c>
      <c r="BW37" s="16">
        <f>BB37+BN37+BY37</f>
        <v>165</v>
      </c>
      <c r="BX37" s="69">
        <f>BC37+BO37+BZ37</f>
        <v>11.898951545758477</v>
      </c>
      <c r="BY37" s="66">
        <v>165</v>
      </c>
      <c r="BZ37" s="15">
        <f>AZ37*$D$132</f>
        <v>11.898951545758477</v>
      </c>
      <c r="CA37" s="37">
        <f>BZ37-BY37</f>
        <v>-153.10104845424152</v>
      </c>
      <c r="CB37" s="54">
        <f>CA37*(CA37&lt;&gt;0)</f>
        <v>-153.10104845424152</v>
      </c>
      <c r="CC37" s="26">
        <f>CB37/$CB$124</f>
        <v>-0.83207091551217449</v>
      </c>
      <c r="CD37" s="47">
        <f>CC37 * $CA$124</f>
        <v>-153.10104845424152</v>
      </c>
      <c r="CE37" s="48">
        <f>IF(CD37&gt;0, V37, W37)</f>
        <v>165.88797966709834</v>
      </c>
      <c r="CF37" s="65">
        <f>CD37/CE37</f>
        <v>-0.92291827751162292</v>
      </c>
      <c r="CG37" t="s">
        <v>229</v>
      </c>
      <c r="CH37" s="66">
        <v>0</v>
      </c>
      <c r="CI37" s="15">
        <f>AZ37*$CH$127</f>
        <v>21.301032189615551</v>
      </c>
      <c r="CJ37" s="37">
        <f>CI37-CH37</f>
        <v>21.301032189615551</v>
      </c>
      <c r="CK37" s="54">
        <f>CJ37*(CJ37&lt;&gt;0)</f>
        <v>21.301032189615551</v>
      </c>
      <c r="CL37" s="26">
        <f>CK37/$CK$124</f>
        <v>3.1352711494871295E-3</v>
      </c>
      <c r="CM37" s="47">
        <f>CL37 * $CJ$124</f>
        <v>21.301032189615551</v>
      </c>
      <c r="CN37" s="48">
        <f>IF(CD37&gt;0,V37,W37)</f>
        <v>165.88797966709834</v>
      </c>
      <c r="CO37" s="65">
        <f>CM37/CN37</f>
        <v>0.1284061222058534</v>
      </c>
      <c r="CP37" s="70">
        <f>N37</f>
        <v>0</v>
      </c>
    </row>
    <row r="38" spans="1:94" x14ac:dyDescent="0.2">
      <c r="A38" s="32" t="s">
        <v>197</v>
      </c>
      <c r="B38">
        <v>0</v>
      </c>
      <c r="C38">
        <v>0</v>
      </c>
      <c r="D38">
        <v>2.08574739281575E-2</v>
      </c>
      <c r="E38">
        <v>0.97914252607184205</v>
      </c>
      <c r="F38">
        <v>0.66839080459770095</v>
      </c>
      <c r="G38">
        <v>0.66839080459770095</v>
      </c>
      <c r="H38">
        <v>6.4975247524752394E-2</v>
      </c>
      <c r="I38">
        <v>7.1163366336633596E-3</v>
      </c>
      <c r="J38">
        <v>2.15031563785817E-2</v>
      </c>
      <c r="K38">
        <v>0.119885411928518</v>
      </c>
      <c r="L38">
        <v>0.54995268070074099</v>
      </c>
      <c r="M38">
        <v>-0.16303903757198601</v>
      </c>
      <c r="N38" s="21">
        <v>0</v>
      </c>
      <c r="O38">
        <v>1.0040130922374</v>
      </c>
      <c r="P38">
        <v>0.99902498137349705</v>
      </c>
      <c r="Q38">
        <v>1.0045062276761201</v>
      </c>
      <c r="R38">
        <v>0.99387506656054803</v>
      </c>
      <c r="S38">
        <v>23.069999694824201</v>
      </c>
      <c r="T38" s="27">
        <f>IF(C38,P38,R38)</f>
        <v>0.99387506656054803</v>
      </c>
      <c r="U38" s="27">
        <f>IF(D38 = 0,O38,Q38)</f>
        <v>1.0045062276761201</v>
      </c>
      <c r="V38" s="39">
        <f>S38*T38^(1-N38)</f>
        <v>22.928697482245227</v>
      </c>
      <c r="W38" s="38">
        <f>S38*U38^(N38+1)</f>
        <v>23.1739583659371</v>
      </c>
      <c r="X38" s="44">
        <f>0.5 * (D38-MAX($D$3:$D$123))/(MIN($D$3:$D$123)-MAX($D$3:$D$123)) + 0.75</f>
        <v>1.2393169564769939</v>
      </c>
      <c r="Y38" s="44">
        <f>AVERAGE(D38, F38, G38, H38, I38, J38, K38)</f>
        <v>0.22444560508415354</v>
      </c>
      <c r="Z38" s="22">
        <f>AI38^N38</f>
        <v>1</v>
      </c>
      <c r="AA38" s="22">
        <f>(Z38+AB38)/2</f>
        <v>1</v>
      </c>
      <c r="AB38" s="22">
        <f>AM38^N38</f>
        <v>1</v>
      </c>
      <c r="AC38" s="22">
        <f>IF(C38&gt;0, 1, 0.8)</f>
        <v>0.8</v>
      </c>
      <c r="AD38" s="22">
        <f>IF(C38&gt;0, 1, 0.7)</f>
        <v>0.7</v>
      </c>
      <c r="AE38" s="22">
        <f>IF(C38 &gt; 0, 1, 0.9)</f>
        <v>0.9</v>
      </c>
      <c r="AF38" s="22">
        <f>PERCENTILE($L$2:$L$123, 0.05)</f>
        <v>-3.8880181619581476E-2</v>
      </c>
      <c r="AG38" s="22">
        <f>PERCENTILE($L$2:$L$123, 0.95)</f>
        <v>1.0165924092297549</v>
      </c>
      <c r="AH38" s="22">
        <f>MIN(MAX(L38,AF38), AG38)</f>
        <v>0.54995268070074099</v>
      </c>
      <c r="AI38" s="22">
        <f>AH38-$AH$124+1</f>
        <v>1.5888328623203225</v>
      </c>
      <c r="AJ38" s="22">
        <f>PERCENTILE($M$2:$M$123, 0.02)</f>
        <v>-2.6200916108315844</v>
      </c>
      <c r="AK38" s="22">
        <f>PERCENTILE($M$2:$M$123, 0.98)</f>
        <v>1.3396145957600161</v>
      </c>
      <c r="AL38" s="22">
        <f>MIN(MAX(M38,AJ38), AK38)</f>
        <v>-0.16303903757198601</v>
      </c>
      <c r="AM38" s="22">
        <f>AL38-$AL$124 + 1</f>
        <v>3.4570525732595985</v>
      </c>
      <c r="AN38" s="46">
        <v>0</v>
      </c>
      <c r="AO38" s="46">
        <v>0</v>
      </c>
      <c r="AP38" s="51">
        <v>0.5</v>
      </c>
      <c r="AQ38" s="21">
        <v>1</v>
      </c>
      <c r="AR38" s="17">
        <f>(AI38^4)*AB38*AE38*AN38</f>
        <v>0</v>
      </c>
      <c r="AS38" s="17">
        <f>(AI38^4) *Z38*AC38*AO38</f>
        <v>0</v>
      </c>
      <c r="AT38" s="17">
        <f>(AM38^4)*AA38*AP38*AQ38</f>
        <v>71.415740041726892</v>
      </c>
      <c r="AU38" s="17">
        <f>MIN(AR38, 0.05*AR$124)</f>
        <v>0</v>
      </c>
      <c r="AV38" s="17">
        <f>MIN(AS38, 0.05*AS$124)</f>
        <v>0</v>
      </c>
      <c r="AW38" s="17">
        <f>MIN(AT38, 0.05*AT$124)</f>
        <v>71.415740041726892</v>
      </c>
      <c r="AX38" s="14">
        <f>AU38/$AU$124</f>
        <v>0</v>
      </c>
      <c r="AY38" s="14">
        <f>AV38/$AV$124</f>
        <v>0</v>
      </c>
      <c r="AZ38" s="67">
        <f>AW38/$AW$124</f>
        <v>5.9817523320371069E-3</v>
      </c>
      <c r="BA38" s="21">
        <f>N38</f>
        <v>0</v>
      </c>
      <c r="BB38" s="66">
        <v>0</v>
      </c>
      <c r="BC38" s="15">
        <f>$D$130*AX38</f>
        <v>0</v>
      </c>
      <c r="BD38" s="19">
        <f>BC38-BB38</f>
        <v>0</v>
      </c>
      <c r="BE38" s="53">
        <f>BD38*IF($BD$124 &gt; 0, (BD38&gt;0), (BD38&lt;0))</f>
        <v>0</v>
      </c>
      <c r="BF38" s="61">
        <f>BE38/$BE$124</f>
        <v>0</v>
      </c>
      <c r="BG38" s="62">
        <f>BF38*$BD$124</f>
        <v>0</v>
      </c>
      <c r="BH38" s="63">
        <f>(IF(BG38 &gt; 0, V38, W38))</f>
        <v>23.1739583659371</v>
      </c>
      <c r="BI38" s="46">
        <f>BG38/BH38</f>
        <v>0</v>
      </c>
      <c r="BJ38" s="64" t="e">
        <f>BB38/BC38</f>
        <v>#DIV/0!</v>
      </c>
      <c r="BK38" s="66">
        <v>0</v>
      </c>
      <c r="BL38" s="66">
        <v>0</v>
      </c>
      <c r="BM38" s="66">
        <v>0</v>
      </c>
      <c r="BN38" s="10">
        <f>SUM(BK38:BM38)</f>
        <v>0</v>
      </c>
      <c r="BO38" s="15">
        <f>AY38*$D$129</f>
        <v>0</v>
      </c>
      <c r="BP38" s="9">
        <f>BO38-BN38</f>
        <v>0</v>
      </c>
      <c r="BQ38" s="53">
        <f>BP38*IF($BP$124 &gt; 0, (BP38&gt;0), (BP38&lt;0))</f>
        <v>0</v>
      </c>
      <c r="BR38" s="7">
        <f>BQ38/$BQ$124</f>
        <v>0</v>
      </c>
      <c r="BS38" s="62">
        <f>BR38*$BP$124</f>
        <v>0</v>
      </c>
      <c r="BT38" s="48">
        <f>IF(BS38&gt;0,V38,W38)</f>
        <v>23.1739583659371</v>
      </c>
      <c r="BU38" s="46">
        <f>BS38/BT38</f>
        <v>0</v>
      </c>
      <c r="BV38" s="64" t="e">
        <f>BN38/BO38</f>
        <v>#DIV/0!</v>
      </c>
      <c r="BW38" s="16">
        <f>BB38+BN38+BY38</f>
        <v>23</v>
      </c>
      <c r="BX38" s="69">
        <f>BC38+BO38+BZ38</f>
        <v>27.964692152273475</v>
      </c>
      <c r="BY38" s="66">
        <v>23</v>
      </c>
      <c r="BZ38" s="15">
        <f>AZ38*$D$132</f>
        <v>27.964692152273475</v>
      </c>
      <c r="CA38" s="37">
        <f>BZ38-BY38</f>
        <v>4.964692152273475</v>
      </c>
      <c r="CB38" s="54">
        <f>CA38*(CA38&lt;&gt;0)</f>
        <v>4.964692152273475</v>
      </c>
      <c r="CC38" s="26">
        <f>CB38/$CB$124</f>
        <v>2.6982022566703418E-2</v>
      </c>
      <c r="CD38" s="47">
        <f>CC38 * $CA$124</f>
        <v>4.964692152273475</v>
      </c>
      <c r="CE38" s="48">
        <f>IF(CD38&gt;0, V38, W38)</f>
        <v>22.928697482245227</v>
      </c>
      <c r="CF38" s="65">
        <f>CD38/CE38</f>
        <v>0.2165274392981926</v>
      </c>
      <c r="CG38" t="s">
        <v>229</v>
      </c>
      <c r="CH38" s="66">
        <v>0</v>
      </c>
      <c r="CI38" s="15">
        <f>AZ38*$CH$127</f>
        <v>50.061285266818551</v>
      </c>
      <c r="CJ38" s="37">
        <f>CI38-CH38</f>
        <v>50.061285266818551</v>
      </c>
      <c r="CK38" s="54">
        <f>CJ38*(CJ38&lt;&gt;0)</f>
        <v>50.061285266818551</v>
      </c>
      <c r="CL38" s="26">
        <f>CK38/$CK$124</f>
        <v>7.3684552939091204E-3</v>
      </c>
      <c r="CM38" s="47">
        <f>CL38 * $CJ$124</f>
        <v>50.061285266818551</v>
      </c>
      <c r="CN38" s="48">
        <f>IF(CD38&gt;0,V38,W38)</f>
        <v>22.928697482245227</v>
      </c>
      <c r="CO38" s="65">
        <f>CM38/CN38</f>
        <v>2.1833462326232604</v>
      </c>
      <c r="CP38" s="70">
        <f>N38</f>
        <v>0</v>
      </c>
    </row>
    <row r="39" spans="1:94" x14ac:dyDescent="0.2">
      <c r="A39" s="32" t="s">
        <v>203</v>
      </c>
      <c r="B39">
        <v>1</v>
      </c>
      <c r="C39">
        <v>0</v>
      </c>
      <c r="D39">
        <v>0.39610731194108301</v>
      </c>
      <c r="E39">
        <v>0.60389268805891605</v>
      </c>
      <c r="F39">
        <v>0.20130850528434799</v>
      </c>
      <c r="G39">
        <v>0.20130850528434799</v>
      </c>
      <c r="H39">
        <v>0.205582393988191</v>
      </c>
      <c r="I39">
        <v>0.13150831991411699</v>
      </c>
      <c r="J39">
        <v>0.164425652613298</v>
      </c>
      <c r="K39">
        <v>0.18193482997487401</v>
      </c>
      <c r="L39">
        <v>0.72216787056494003</v>
      </c>
      <c r="M39">
        <v>0.85924488903483098</v>
      </c>
      <c r="N39" s="21">
        <v>0</v>
      </c>
      <c r="O39">
        <v>1.0009000591017001</v>
      </c>
      <c r="P39">
        <v>0.990659343201297</v>
      </c>
      <c r="Q39">
        <v>1.00330247504595</v>
      </c>
      <c r="R39">
        <v>0.99550556942751001</v>
      </c>
      <c r="S39">
        <v>9.1899995803833008</v>
      </c>
      <c r="T39" s="27">
        <f>IF(C39,P39,R39)</f>
        <v>0.99550556942751001</v>
      </c>
      <c r="U39" s="27">
        <f>IF(D39 = 0,O39,Q39)</f>
        <v>1.00330247504595</v>
      </c>
      <c r="V39" s="39">
        <f>S39*T39^(1-N39)</f>
        <v>9.1486957653080552</v>
      </c>
      <c r="W39" s="38">
        <f>S39*U39^(N39+1)</f>
        <v>9.2203493246698081</v>
      </c>
      <c r="X39" s="44">
        <f>0.5 * (D39-MAX($D$3:$D$123))/(MIN($D$3:$D$123)-MAX($D$3:$D$123)) + 0.75</f>
        <v>1.0275544691550562</v>
      </c>
      <c r="Y39" s="44">
        <f>AVERAGE(D39, F39, G39, H39, I39, J39, K39)</f>
        <v>0.21173935985717982</v>
      </c>
      <c r="Z39" s="22">
        <f>AI39^N39</f>
        <v>1</v>
      </c>
      <c r="AA39" s="22">
        <f>(Z39+AB39)/2</f>
        <v>1</v>
      </c>
      <c r="AB39" s="22">
        <f>AM39^N39</f>
        <v>1</v>
      </c>
      <c r="AC39" s="22">
        <f>IF(C39&gt;0, 1, 0.8)</f>
        <v>0.8</v>
      </c>
      <c r="AD39" s="22">
        <f>IF(C39&gt;0, 1, 0.7)</f>
        <v>0.7</v>
      </c>
      <c r="AE39" s="22">
        <f>IF(C39 &gt; 0, 1, 0.9)</f>
        <v>0.9</v>
      </c>
      <c r="AF39" s="22">
        <f>PERCENTILE($L$2:$L$123, 0.05)</f>
        <v>-3.8880181619581476E-2</v>
      </c>
      <c r="AG39" s="22">
        <f>PERCENTILE($L$2:$L$123, 0.95)</f>
        <v>1.0165924092297549</v>
      </c>
      <c r="AH39" s="22">
        <f>MIN(MAX(L39,AF39), AG39)</f>
        <v>0.72216787056494003</v>
      </c>
      <c r="AI39" s="22">
        <f>AH39-$AH$124+1</f>
        <v>1.7610480521845215</v>
      </c>
      <c r="AJ39" s="22">
        <f>PERCENTILE($M$2:$M$123, 0.02)</f>
        <v>-2.6200916108315844</v>
      </c>
      <c r="AK39" s="22">
        <f>PERCENTILE($M$2:$M$123, 0.98)</f>
        <v>1.3396145957600161</v>
      </c>
      <c r="AL39" s="22">
        <f>MIN(MAX(M39,AJ39), AK39)</f>
        <v>0.85924488903483098</v>
      </c>
      <c r="AM39" s="22">
        <f>AL39-$AL$124 + 1</f>
        <v>4.4793364998664149</v>
      </c>
      <c r="AN39" s="46">
        <v>0</v>
      </c>
      <c r="AO39" s="49">
        <v>0</v>
      </c>
      <c r="AP39" s="51">
        <v>0.5</v>
      </c>
      <c r="AQ39" s="50">
        <v>1</v>
      </c>
      <c r="AR39" s="17">
        <f>(AI39^4)*AB39*AE39*AN39</f>
        <v>0</v>
      </c>
      <c r="AS39" s="17">
        <f>(AI39^4) *Z39*AC39*AO39</f>
        <v>0</v>
      </c>
      <c r="AT39" s="17">
        <f>(AM39^4)*AA39*AP39*AQ39</f>
        <v>201.29118683509896</v>
      </c>
      <c r="AU39" s="17">
        <f>MIN(AR39, 0.05*AR$124)</f>
        <v>0</v>
      </c>
      <c r="AV39" s="17">
        <f>MIN(AS39, 0.05*AS$124)</f>
        <v>0</v>
      </c>
      <c r="AW39" s="17">
        <f>MIN(AT39, 0.05*AT$124)</f>
        <v>201.29118683509896</v>
      </c>
      <c r="AX39" s="14">
        <f>AU39/$AU$124</f>
        <v>0</v>
      </c>
      <c r="AY39" s="14">
        <f>AV39/$AV$124</f>
        <v>0</v>
      </c>
      <c r="AZ39" s="67">
        <f>AW39/$AW$124</f>
        <v>1.6860065100016496E-2</v>
      </c>
      <c r="BA39" s="21">
        <f>N39</f>
        <v>0</v>
      </c>
      <c r="BB39" s="66">
        <v>0</v>
      </c>
      <c r="BC39" s="15">
        <f>$D$130*AX39</f>
        <v>0</v>
      </c>
      <c r="BD39" s="19">
        <f>BC39-BB39</f>
        <v>0</v>
      </c>
      <c r="BE39" s="53">
        <f>BD39*IF($BD$124 &gt; 0, (BD39&gt;0), (BD39&lt;0))</f>
        <v>0</v>
      </c>
      <c r="BF39" s="61">
        <f>BE39/$BE$124</f>
        <v>0</v>
      </c>
      <c r="BG39" s="62">
        <f>BF39*$BD$124</f>
        <v>0</v>
      </c>
      <c r="BH39" s="63">
        <f>(IF(BG39 &gt; 0, V39, W39))</f>
        <v>9.2203493246698081</v>
      </c>
      <c r="BI39" s="46">
        <f>BG39/BH39</f>
        <v>0</v>
      </c>
      <c r="BJ39" s="64" t="e">
        <f>BB39/BC39</f>
        <v>#DIV/0!</v>
      </c>
      <c r="BK39" s="66">
        <v>0</v>
      </c>
      <c r="BL39" s="66">
        <v>0</v>
      </c>
      <c r="BM39" s="66">
        <v>0</v>
      </c>
      <c r="BN39" s="10">
        <f>SUM(BK39:BM39)</f>
        <v>0</v>
      </c>
      <c r="BO39" s="15">
        <f>AY39*$D$129</f>
        <v>0</v>
      </c>
      <c r="BP39" s="9">
        <f>BO39-BN39</f>
        <v>0</v>
      </c>
      <c r="BQ39" s="53">
        <f>BP39*IF($BP$124 &gt; 0, (BP39&gt;0), (BP39&lt;0))</f>
        <v>0</v>
      </c>
      <c r="BR39" s="7">
        <f>BQ39/$BQ$124</f>
        <v>0</v>
      </c>
      <c r="BS39" s="62">
        <f>BR39*$BP$124</f>
        <v>0</v>
      </c>
      <c r="BT39" s="48">
        <f>IF(BS39&gt;0,V39,W39)</f>
        <v>9.2203493246698081</v>
      </c>
      <c r="BU39" s="46">
        <f>BS39/BT39</f>
        <v>0</v>
      </c>
      <c r="BV39" s="64" t="e">
        <f>BN39/BO39</f>
        <v>#DIV/0!</v>
      </c>
      <c r="BW39" s="16">
        <f>BB39+BN39+BY39</f>
        <v>9</v>
      </c>
      <c r="BX39" s="69">
        <f>BC39+BO39+BZ39</f>
        <v>78.820804342577119</v>
      </c>
      <c r="BY39" s="66">
        <v>9</v>
      </c>
      <c r="BZ39" s="15">
        <f>AZ39*$D$132</f>
        <v>78.820804342577119</v>
      </c>
      <c r="CA39" s="37">
        <f>BZ39-BY39</f>
        <v>69.820804342577119</v>
      </c>
      <c r="CB39" s="54">
        <f>CA39*(CA39&lt;&gt;0)</f>
        <v>69.820804342577119</v>
      </c>
      <c r="CC39" s="26">
        <f>CB39/$CB$124</f>
        <v>0.37946089316617648</v>
      </c>
      <c r="CD39" s="47">
        <f>CC39 * $CA$124</f>
        <v>69.820804342577119</v>
      </c>
      <c r="CE39" s="48">
        <f>IF(CD39&gt;0, V39, W39)</f>
        <v>9.1486957653080552</v>
      </c>
      <c r="CF39" s="65">
        <f>CD39/CE39</f>
        <v>7.6317768273963491</v>
      </c>
      <c r="CG39" t="s">
        <v>229</v>
      </c>
      <c r="CH39" s="66">
        <v>0</v>
      </c>
      <c r="CI39" s="15">
        <f>AZ39*$CH$127</f>
        <v>141.10188482203804</v>
      </c>
      <c r="CJ39" s="37">
        <f>CI39-CH39</f>
        <v>141.10188482203804</v>
      </c>
      <c r="CK39" s="54">
        <f>CJ39*(CJ39&lt;&gt;0)</f>
        <v>141.10188482203804</v>
      </c>
      <c r="CL39" s="26">
        <f>CK39/$CK$124</f>
        <v>2.076860241713837E-2</v>
      </c>
      <c r="CM39" s="47">
        <f>CL39 * $CJ$124</f>
        <v>141.10188482203804</v>
      </c>
      <c r="CN39" s="48">
        <f>IF(CD39&gt;0,V39,W39)</f>
        <v>9.1486957653080552</v>
      </c>
      <c r="CO39" s="65">
        <f>CM39/CN39</f>
        <v>15.42316942673925</v>
      </c>
      <c r="CP39" s="70">
        <f>N39</f>
        <v>0</v>
      </c>
    </row>
    <row r="40" spans="1:94" x14ac:dyDescent="0.2">
      <c r="A40" s="28" t="s">
        <v>115</v>
      </c>
      <c r="B40">
        <v>1</v>
      </c>
      <c r="C40">
        <v>0</v>
      </c>
      <c r="D40">
        <v>5.4557551563539503E-2</v>
      </c>
      <c r="E40">
        <v>0.94544244843645997</v>
      </c>
      <c r="F40">
        <v>0.22412656558998001</v>
      </c>
      <c r="G40">
        <v>0.22412656558998001</v>
      </c>
      <c r="H40">
        <v>0.27494615936826899</v>
      </c>
      <c r="I40">
        <v>2.6561378320172201E-2</v>
      </c>
      <c r="J40">
        <v>8.5457293174187293E-2</v>
      </c>
      <c r="K40">
        <v>0.138395265900776</v>
      </c>
      <c r="L40">
        <v>0.70240003806334494</v>
      </c>
      <c r="M40">
        <v>0.17321697861993601</v>
      </c>
      <c r="N40" s="21">
        <v>0</v>
      </c>
      <c r="O40">
        <v>0.99356716193248296</v>
      </c>
      <c r="P40">
        <v>0.98577834709225798</v>
      </c>
      <c r="Q40">
        <v>1.0088449206116401</v>
      </c>
      <c r="R40">
        <v>0.99449196171568799</v>
      </c>
      <c r="S40">
        <v>37.619998931884702</v>
      </c>
      <c r="T40" s="27">
        <f>IF(C40,P40,R40)</f>
        <v>0.99449196171568799</v>
      </c>
      <c r="U40" s="27">
        <f>IF(D40 = 0,O40,Q40)</f>
        <v>1.0088449206116401</v>
      </c>
      <c r="V40" s="39">
        <f>S40*T40^(1-N40)</f>
        <v>37.412786537512105</v>
      </c>
      <c r="W40" s="38">
        <f>S40*U40^(N40+1)</f>
        <v>37.952744835847206</v>
      </c>
      <c r="X40" s="44">
        <f>0.5 * (D40-MAX($D$3:$D$123))/(MIN($D$3:$D$123)-MAX($D$3:$D$123)) + 0.75</f>
        <v>1.2202991940688857</v>
      </c>
      <c r="Y40" s="44">
        <f>AVERAGE(D40, F40, G40, H40, I40, J40, K40)</f>
        <v>0.14688153992955771</v>
      </c>
      <c r="Z40" s="22">
        <f>AI40^N40</f>
        <v>1</v>
      </c>
      <c r="AA40" s="22">
        <f>(Z40+AB40)/2</f>
        <v>1</v>
      </c>
      <c r="AB40" s="22">
        <f>AM40^N40</f>
        <v>1</v>
      </c>
      <c r="AC40" s="22">
        <f>IF(C40&gt;0, 1, 0.8)</f>
        <v>0.8</v>
      </c>
      <c r="AD40" s="22">
        <f>IF(C40&gt;0, 1, 0.7)</f>
        <v>0.7</v>
      </c>
      <c r="AE40" s="22">
        <f>IF(C40 &gt; 0, 1, 0.9)</f>
        <v>0.9</v>
      </c>
      <c r="AF40" s="22">
        <f>PERCENTILE($L$2:$L$123, 0.05)</f>
        <v>-3.8880181619581476E-2</v>
      </c>
      <c r="AG40" s="22">
        <f>PERCENTILE($L$2:$L$123, 0.95)</f>
        <v>1.0165924092297549</v>
      </c>
      <c r="AH40" s="22">
        <f>MIN(MAX(L40,AF40), AG40)</f>
        <v>0.70240003806334494</v>
      </c>
      <c r="AI40" s="22">
        <f>AH40-$AH$124+1</f>
        <v>1.7412802196829265</v>
      </c>
      <c r="AJ40" s="22">
        <f>PERCENTILE($M$2:$M$123, 0.02)</f>
        <v>-2.6200916108315844</v>
      </c>
      <c r="AK40" s="22">
        <f>PERCENTILE($M$2:$M$123, 0.98)</f>
        <v>1.3396145957600161</v>
      </c>
      <c r="AL40" s="22">
        <f>MIN(MAX(M40,AJ40), AK40)</f>
        <v>0.17321697861993601</v>
      </c>
      <c r="AM40" s="22">
        <f>AL40-$AL$124 + 1</f>
        <v>3.7933085894515202</v>
      </c>
      <c r="AN40" s="46">
        <v>1</v>
      </c>
      <c r="AO40" s="46">
        <v>1</v>
      </c>
      <c r="AP40" s="51">
        <v>1</v>
      </c>
      <c r="AQ40" s="21">
        <v>1</v>
      </c>
      <c r="AR40" s="17">
        <f>(AI40^4)*AB40*AE40*AN40</f>
        <v>8.2740316134619203</v>
      </c>
      <c r="AS40" s="17">
        <f>(AI40^4) *Z40*AC40*AO40</f>
        <v>7.3546947675217069</v>
      </c>
      <c r="AT40" s="17">
        <f>(AM40^4)*AA40*AP40*AQ40</f>
        <v>207.04879043334751</v>
      </c>
      <c r="AU40" s="17">
        <f>MIN(AR40, 0.05*AR$124)</f>
        <v>8.2740316134619203</v>
      </c>
      <c r="AV40" s="17">
        <f>MIN(AS40, 0.05*AS$124)</f>
        <v>7.3546947675217069</v>
      </c>
      <c r="AW40" s="17">
        <f>MIN(AT40, 0.05*AT$124)</f>
        <v>207.04879043334751</v>
      </c>
      <c r="AX40" s="14">
        <f>AU40/$AU$124</f>
        <v>1.4032106172341512E-2</v>
      </c>
      <c r="AY40" s="14">
        <f>AV40/$AV$124</f>
        <v>1.8714106984066763E-2</v>
      </c>
      <c r="AZ40" s="67">
        <f>AW40/$AW$124</f>
        <v>1.7342319554435725E-2</v>
      </c>
      <c r="BA40" s="21">
        <f>N40</f>
        <v>0</v>
      </c>
      <c r="BB40" s="66">
        <v>1881</v>
      </c>
      <c r="BC40" s="15">
        <f>$D$130*AX40</f>
        <v>1733.7649423360001</v>
      </c>
      <c r="BD40" s="19">
        <f>BC40-BB40</f>
        <v>-147.2350576639999</v>
      </c>
      <c r="BE40" s="53">
        <f>BD40*IF($BD$124 &gt; 0, (BD40&gt;0), (BD40&lt;0))</f>
        <v>0</v>
      </c>
      <c r="BF40" s="61">
        <f>BE40/$BE$124</f>
        <v>0</v>
      </c>
      <c r="BG40" s="62">
        <f>BF40*$BD$124</f>
        <v>0</v>
      </c>
      <c r="BH40" s="63">
        <f>(IF(BG40 &gt; 0, V40, W40))</f>
        <v>37.952744835847206</v>
      </c>
      <c r="BI40" s="46">
        <f>BG40/BH40</f>
        <v>0</v>
      </c>
      <c r="BJ40" s="64">
        <f>BB40/BC40</f>
        <v>1.0849221564404352</v>
      </c>
      <c r="BK40" s="66">
        <v>1204</v>
      </c>
      <c r="BL40" s="66">
        <v>2972</v>
      </c>
      <c r="BM40" s="66">
        <v>75</v>
      </c>
      <c r="BN40" s="10">
        <f>SUM(BK40:BM40)</f>
        <v>4251</v>
      </c>
      <c r="BO40" s="15">
        <f>AY40*$D$129</f>
        <v>3464.7110529231363</v>
      </c>
      <c r="BP40" s="9">
        <f>BO40-BN40</f>
        <v>-786.28894707686368</v>
      </c>
      <c r="BQ40" s="53">
        <f>BP40*IF($BP$124 &gt; 0, (BP40&gt;0), (BP40&lt;0))</f>
        <v>0</v>
      </c>
      <c r="BR40" s="7">
        <f>BQ40/$BQ$124</f>
        <v>0</v>
      </c>
      <c r="BS40" s="62">
        <f>BR40*$BP$124</f>
        <v>0</v>
      </c>
      <c r="BT40" s="48">
        <f>IF(BS40&gt;0,V40,W40)</f>
        <v>37.952744835847206</v>
      </c>
      <c r="BU40" s="46">
        <f>BS40/BT40</f>
        <v>0</v>
      </c>
      <c r="BV40" s="64">
        <f>BN40/BO40</f>
        <v>1.2269421418024111</v>
      </c>
      <c r="BW40" s="16">
        <f>BB40+BN40+BY40</f>
        <v>6170</v>
      </c>
      <c r="BX40" s="69">
        <f>BC40+BO40+BZ40</f>
        <v>5279.5513391761233</v>
      </c>
      <c r="BY40" s="66">
        <v>38</v>
      </c>
      <c r="BZ40" s="15">
        <f>AZ40*$D$132</f>
        <v>81.075343916987009</v>
      </c>
      <c r="CA40" s="37">
        <f>BZ40-BY40</f>
        <v>43.075343916987009</v>
      </c>
      <c r="CB40" s="54">
        <f>CA40*(CA40&lt;&gt;0)</f>
        <v>43.075343916987009</v>
      </c>
      <c r="CC40" s="26">
        <f>CB40/$CB$124</f>
        <v>0.23410512998362287</v>
      </c>
      <c r="CD40" s="47">
        <f>CC40 * $CA$124</f>
        <v>43.075343916987009</v>
      </c>
      <c r="CE40" s="48">
        <f>IF(CD40&gt;0, V40, W40)</f>
        <v>37.412786537512105</v>
      </c>
      <c r="CF40" s="65">
        <f>CD40/CE40</f>
        <v>1.1513535318679702</v>
      </c>
      <c r="CG40" t="s">
        <v>229</v>
      </c>
      <c r="CH40" s="66">
        <v>0</v>
      </c>
      <c r="CI40" s="15">
        <f>AZ40*$CH$127</f>
        <v>145.13787235107259</v>
      </c>
      <c r="CJ40" s="37">
        <f>CI40-CH40</f>
        <v>145.13787235107259</v>
      </c>
      <c r="CK40" s="54">
        <f>CJ40*(CJ40&lt;&gt;0)</f>
        <v>145.13787235107259</v>
      </c>
      <c r="CL40" s="26">
        <f>CK40/$CK$124</f>
        <v>2.1362654158238539E-2</v>
      </c>
      <c r="CM40" s="47">
        <f>CL40 * $CJ$124</f>
        <v>145.13787235107259</v>
      </c>
      <c r="CN40" s="48">
        <f>IF(CD40&gt;0,V40,W40)</f>
        <v>37.412786537512105</v>
      </c>
      <c r="CO40" s="65">
        <f>CM40/CN40</f>
        <v>3.8793654732333134</v>
      </c>
      <c r="CP40" s="70">
        <f>N40</f>
        <v>0</v>
      </c>
    </row>
    <row r="41" spans="1:94" x14ac:dyDescent="0.2">
      <c r="A41" s="28" t="s">
        <v>204</v>
      </c>
      <c r="B41">
        <v>1</v>
      </c>
      <c r="C41">
        <v>1</v>
      </c>
      <c r="D41">
        <v>0.58340248962655605</v>
      </c>
      <c r="E41">
        <v>0.416597510373443</v>
      </c>
      <c r="F41">
        <v>0.124253285543608</v>
      </c>
      <c r="G41">
        <v>0.124253285543608</v>
      </c>
      <c r="H41">
        <v>0.104558762024257</v>
      </c>
      <c r="I41">
        <v>0.36888331242158001</v>
      </c>
      <c r="J41">
        <v>0.19639241960474901</v>
      </c>
      <c r="K41">
        <v>0.156212686398221</v>
      </c>
      <c r="L41">
        <v>1.2039194384284</v>
      </c>
      <c r="M41">
        <v>0.968627681453192</v>
      </c>
      <c r="N41" s="21">
        <v>0</v>
      </c>
      <c r="O41">
        <v>1.0210526745074999</v>
      </c>
      <c r="P41">
        <v>0.96551719318530604</v>
      </c>
      <c r="Q41">
        <v>1.00911680068336</v>
      </c>
      <c r="R41">
        <v>0.99870689774771504</v>
      </c>
      <c r="S41">
        <v>1.0599999427795399</v>
      </c>
      <c r="T41" s="27">
        <f>IF(C41,P41,R41)</f>
        <v>0.96551719318530604</v>
      </c>
      <c r="U41" s="27">
        <f>IF(D41 = 0,O41,Q41)</f>
        <v>1.00911680068336</v>
      </c>
      <c r="V41" s="39">
        <f>S41*T41^(1-N41)</f>
        <v>1.0234481695290865</v>
      </c>
      <c r="W41" s="38">
        <f>S41*U41^(N41+1)</f>
        <v>1.069663750982234</v>
      </c>
      <c r="X41" s="44">
        <f>0.5 * (D41-MAX($D$3:$D$123))/(MIN($D$3:$D$123)-MAX($D$3:$D$123)) + 0.75</f>
        <v>0.92185930643332348</v>
      </c>
      <c r="Y41" s="44">
        <f>AVERAGE(D41, F41, G41, H41, I41, J41, K41)</f>
        <v>0.23685089159465417</v>
      </c>
      <c r="Z41" s="22">
        <f>AI41^N41</f>
        <v>1</v>
      </c>
      <c r="AA41" s="22">
        <f>(Z41+AB41)/2</f>
        <v>1</v>
      </c>
      <c r="AB41" s="22">
        <f>AM41^N41</f>
        <v>1</v>
      </c>
      <c r="AC41" s="22">
        <f>IF(C41&gt;0, 1, 0.8)</f>
        <v>1</v>
      </c>
      <c r="AD41" s="22">
        <f>IF(C41&gt;0, 1, 0.7)</f>
        <v>1</v>
      </c>
      <c r="AE41" s="22">
        <f>IF(C41 &gt; 0, 1, 0.9)</f>
        <v>1</v>
      </c>
      <c r="AF41" s="22">
        <f>PERCENTILE($L$2:$L$123, 0.05)</f>
        <v>-3.8880181619581476E-2</v>
      </c>
      <c r="AG41" s="22">
        <f>PERCENTILE($L$2:$L$123, 0.95)</f>
        <v>1.0165924092297549</v>
      </c>
      <c r="AH41" s="22">
        <f>MIN(MAX(L41,AF41), AG41)</f>
        <v>1.0165924092297549</v>
      </c>
      <c r="AI41" s="22">
        <f>AH41-$AH$124+1</f>
        <v>2.0554725908493365</v>
      </c>
      <c r="AJ41" s="22">
        <f>PERCENTILE($M$2:$M$123, 0.02)</f>
        <v>-2.6200916108315844</v>
      </c>
      <c r="AK41" s="22">
        <f>PERCENTILE($M$2:$M$123, 0.98)</f>
        <v>1.3396145957600161</v>
      </c>
      <c r="AL41" s="22">
        <f>MIN(MAX(M41,AJ41), AK41)</f>
        <v>0.968627681453192</v>
      </c>
      <c r="AM41" s="22">
        <f>AL41-$AL$124 + 1</f>
        <v>4.5887192922847762</v>
      </c>
      <c r="AN41" s="46">
        <v>0</v>
      </c>
      <c r="AO41" s="49">
        <v>0</v>
      </c>
      <c r="AP41" s="51">
        <v>0.5</v>
      </c>
      <c r="AQ41" s="50">
        <v>1</v>
      </c>
      <c r="AR41" s="17">
        <f>(AI41^4)*AB41*AE41*AN41</f>
        <v>0</v>
      </c>
      <c r="AS41" s="17">
        <f>(AI41^4) *Z41*AC41*AO41</f>
        <v>0</v>
      </c>
      <c r="AT41" s="17">
        <f>(AM41^4)*AA41*AP41*AQ41</f>
        <v>221.68482697617009</v>
      </c>
      <c r="AU41" s="17">
        <f>MIN(AR41, 0.05*AR$124)</f>
        <v>0</v>
      </c>
      <c r="AV41" s="17">
        <f>MIN(AS41, 0.05*AS$124)</f>
        <v>0</v>
      </c>
      <c r="AW41" s="17">
        <f>MIN(AT41, 0.05*AT$124)</f>
        <v>221.68482697617009</v>
      </c>
      <c r="AX41" s="14">
        <f>AU41/$AU$124</f>
        <v>0</v>
      </c>
      <c r="AY41" s="14">
        <f>AV41/$AV$124</f>
        <v>0</v>
      </c>
      <c r="AZ41" s="67">
        <f>AW41/$AW$124</f>
        <v>1.8568227815985012E-2</v>
      </c>
      <c r="BA41" s="21">
        <f>N41</f>
        <v>0</v>
      </c>
      <c r="BB41" s="66">
        <v>0</v>
      </c>
      <c r="BC41" s="15">
        <f>$D$130*AX41</f>
        <v>0</v>
      </c>
      <c r="BD41" s="19">
        <f>BC41-BB41</f>
        <v>0</v>
      </c>
      <c r="BE41" s="53">
        <f>BD41*IF($BD$124 &gt; 0, (BD41&gt;0), (BD41&lt;0))</f>
        <v>0</v>
      </c>
      <c r="BF41" s="61">
        <f>BE41/$BE$124</f>
        <v>0</v>
      </c>
      <c r="BG41" s="62">
        <f>BF41*$BD$124</f>
        <v>0</v>
      </c>
      <c r="BH41" s="63">
        <f>(IF(BG41 &gt; 0, V41, W41))</f>
        <v>1.069663750982234</v>
      </c>
      <c r="BI41" s="46">
        <f>BG41/BH41</f>
        <v>0</v>
      </c>
      <c r="BJ41" s="64" t="e">
        <f>BB41/BC41</f>
        <v>#DIV/0!</v>
      </c>
      <c r="BK41" s="66">
        <v>0</v>
      </c>
      <c r="BL41" s="66">
        <v>0</v>
      </c>
      <c r="BM41" s="66">
        <v>0</v>
      </c>
      <c r="BN41" s="10">
        <f>SUM(BK41:BM41)</f>
        <v>0</v>
      </c>
      <c r="BO41" s="15">
        <f>AY41*$D$129</f>
        <v>0</v>
      </c>
      <c r="BP41" s="9">
        <f>BO41-BN41</f>
        <v>0</v>
      </c>
      <c r="BQ41" s="53">
        <f>BP41*IF($BP$124 &gt; 0, (BP41&gt;0), (BP41&lt;0))</f>
        <v>0</v>
      </c>
      <c r="BR41" s="7">
        <f>BQ41/$BQ$124</f>
        <v>0</v>
      </c>
      <c r="BS41" s="62">
        <f>BR41*$BP$124</f>
        <v>0</v>
      </c>
      <c r="BT41" s="48">
        <f>IF(BS41&gt;0,V41,W41)</f>
        <v>1.069663750982234</v>
      </c>
      <c r="BU41" s="46">
        <f>BS41/BT41</f>
        <v>0</v>
      </c>
      <c r="BV41" s="64" t="e">
        <f>BN41/BO41</f>
        <v>#DIV/0!</v>
      </c>
      <c r="BW41" s="16">
        <f>BB41+BN41+BY41</f>
        <v>126</v>
      </c>
      <c r="BX41" s="69">
        <f>BC41+BO41+BZ41</f>
        <v>86.806465039729929</v>
      </c>
      <c r="BY41" s="66">
        <v>126</v>
      </c>
      <c r="BZ41" s="15">
        <f>AZ41*$D$132</f>
        <v>86.806465039729929</v>
      </c>
      <c r="CA41" s="37">
        <f>BZ41-BY41</f>
        <v>-39.193534960270071</v>
      </c>
      <c r="CB41" s="54">
        <f>CA41*(CA41&lt;&gt;0)</f>
        <v>-39.193534960270071</v>
      </c>
      <c r="CC41" s="26">
        <f>CB41/$CB$124</f>
        <v>-0.21300834217537884</v>
      </c>
      <c r="CD41" s="47">
        <f>CC41 * $CA$124</f>
        <v>-39.193534960270071</v>
      </c>
      <c r="CE41" s="48">
        <f>IF(CD41&gt;0, V41, W41)</f>
        <v>1.069663750982234</v>
      </c>
      <c r="CF41" s="65">
        <f>CD41/CE41</f>
        <v>-36.640986407438831</v>
      </c>
      <c r="CG41" t="s">
        <v>229</v>
      </c>
      <c r="CH41" s="66">
        <v>0</v>
      </c>
      <c r="CI41" s="15">
        <f>AZ41*$CH$127</f>
        <v>155.39749859197858</v>
      </c>
      <c r="CJ41" s="37">
        <f>CI41-CH41</f>
        <v>155.39749859197858</v>
      </c>
      <c r="CK41" s="54">
        <f>CJ41*(CJ41&lt;&gt;0)</f>
        <v>155.39749859197858</v>
      </c>
      <c r="CL41" s="26">
        <f>CK41/$CK$124</f>
        <v>2.2872755165142568E-2</v>
      </c>
      <c r="CM41" s="47">
        <f>CL41 * $CJ$124</f>
        <v>155.39749859197858</v>
      </c>
      <c r="CN41" s="48">
        <f>IF(CD41&gt;0,V41,W41)</f>
        <v>1.069663750982234</v>
      </c>
      <c r="CO41" s="65">
        <f>CM41/CN41</f>
        <v>145.27696058624275</v>
      </c>
      <c r="CP41" s="70">
        <f>N41</f>
        <v>0</v>
      </c>
    </row>
    <row r="42" spans="1:94" x14ac:dyDescent="0.2">
      <c r="A42" s="28" t="s">
        <v>239</v>
      </c>
      <c r="B42">
        <v>1</v>
      </c>
      <c r="C42">
        <v>0</v>
      </c>
      <c r="D42">
        <v>0.569772091163534</v>
      </c>
      <c r="E42">
        <v>0.430227908836465</v>
      </c>
      <c r="F42">
        <v>0.50417495029821002</v>
      </c>
      <c r="G42">
        <v>0.50417495029821002</v>
      </c>
      <c r="H42">
        <v>0.15600167294019199</v>
      </c>
      <c r="I42">
        <v>0.91091593475533195</v>
      </c>
      <c r="J42">
        <v>0.37696738549867997</v>
      </c>
      <c r="K42">
        <v>0.43595586112339801</v>
      </c>
      <c r="L42">
        <v>0.60134942422336701</v>
      </c>
      <c r="M42">
        <v>-0.131718274114178</v>
      </c>
      <c r="N42" s="21">
        <v>0</v>
      </c>
      <c r="O42">
        <v>1.0335570147625901</v>
      </c>
      <c r="P42">
        <v>0.96685085929483405</v>
      </c>
      <c r="Q42">
        <v>1.0122619708254099</v>
      </c>
      <c r="R42">
        <v>0.97188568316294499</v>
      </c>
      <c r="S42">
        <v>1.62999999523162</v>
      </c>
      <c r="T42" s="27">
        <f>IF(C42,P42,R42)</f>
        <v>0.97188568316294499</v>
      </c>
      <c r="U42" s="27">
        <f>IF(D42 = 0,O42,Q42)</f>
        <v>1.0122619708254099</v>
      </c>
      <c r="V42" s="39">
        <f>S42*T42^(1-N42)</f>
        <v>1.58417365892128</v>
      </c>
      <c r="W42" s="38">
        <f>S42*U42^(N42+1)</f>
        <v>1.6499870076185683</v>
      </c>
      <c r="X42" s="44">
        <f>0.5 * (D42-MAX($D$3:$D$123))/(MIN($D$3:$D$123)-MAX($D$3:$D$123)) + 0.75</f>
        <v>0.92955126733330184</v>
      </c>
      <c r="Y42" s="44">
        <f>AVERAGE(D42, F42, G42, H42, I42, J42, K42)</f>
        <v>0.49399469229679366</v>
      </c>
      <c r="Z42" s="22">
        <f>AI42^N42</f>
        <v>1</v>
      </c>
      <c r="AA42" s="22">
        <f>(Z42+AB42)/2</f>
        <v>1</v>
      </c>
      <c r="AB42" s="22">
        <f>AM42^N42</f>
        <v>1</v>
      </c>
      <c r="AC42" s="22">
        <f>IF(C42&gt;0, 1, 0.8)</f>
        <v>0.8</v>
      </c>
      <c r="AD42" s="22">
        <f>IF(C42&gt;0, 1, 0.7)</f>
        <v>0.7</v>
      </c>
      <c r="AE42" s="22">
        <f>IF(C42 &gt; 0, 1, 0.9)</f>
        <v>0.9</v>
      </c>
      <c r="AF42" s="22">
        <f>PERCENTILE($L$2:$L$123, 0.05)</f>
        <v>-3.8880181619581476E-2</v>
      </c>
      <c r="AG42" s="22">
        <f>PERCENTILE($L$2:$L$123, 0.95)</f>
        <v>1.0165924092297549</v>
      </c>
      <c r="AH42" s="22">
        <f>MIN(MAX(L42,AF42), AG42)</f>
        <v>0.60134942422336701</v>
      </c>
      <c r="AI42" s="22">
        <f>AH42-$AH$124+1</f>
        <v>1.6402296058429484</v>
      </c>
      <c r="AJ42" s="22">
        <f>PERCENTILE($M$2:$M$123, 0.02)</f>
        <v>-2.6200916108315844</v>
      </c>
      <c r="AK42" s="22">
        <f>PERCENTILE($M$2:$M$123, 0.98)</f>
        <v>1.3396145957600161</v>
      </c>
      <c r="AL42" s="22">
        <f>MIN(MAX(M42,AJ42), AK42)</f>
        <v>-0.131718274114178</v>
      </c>
      <c r="AM42" s="22">
        <f>AL42-$AL$124 + 1</f>
        <v>3.4883733367174066</v>
      </c>
      <c r="AN42" s="46">
        <v>0</v>
      </c>
      <c r="AO42" s="49">
        <v>0</v>
      </c>
      <c r="AP42" s="51">
        <v>0.5</v>
      </c>
      <c r="AQ42" s="50">
        <v>1</v>
      </c>
      <c r="AR42" s="17">
        <f>(AI42^4)*AB42*AE42*AN42</f>
        <v>0</v>
      </c>
      <c r="AS42" s="17">
        <f>(AI42^4) *Z42*AC42*AO42</f>
        <v>0</v>
      </c>
      <c r="AT42" s="17">
        <f>(AM42^4)*AA42*AP42*AQ42</f>
        <v>74.039220470106429</v>
      </c>
      <c r="AU42" s="17">
        <f>MIN(AR42, 0.05*AR$124)</f>
        <v>0</v>
      </c>
      <c r="AV42" s="17">
        <f>MIN(AS42, 0.05*AS$124)</f>
        <v>0</v>
      </c>
      <c r="AW42" s="17">
        <f>MIN(AT42, 0.05*AT$124)</f>
        <v>74.039220470106429</v>
      </c>
      <c r="AX42" s="14">
        <f>AU42/$AU$124</f>
        <v>0</v>
      </c>
      <c r="AY42" s="14">
        <f>AV42/$AV$124</f>
        <v>0</v>
      </c>
      <c r="AZ42" s="67">
        <f>AW42/$AW$124</f>
        <v>6.2014939486799347E-3</v>
      </c>
      <c r="BA42" s="21">
        <f>N42</f>
        <v>0</v>
      </c>
      <c r="BB42" s="66">
        <v>0</v>
      </c>
      <c r="BC42" s="15">
        <f>$D$130*AX42</f>
        <v>0</v>
      </c>
      <c r="BD42" s="19">
        <f>BC42-BB42</f>
        <v>0</v>
      </c>
      <c r="BE42" s="53">
        <f>BD42*IF($BD$124 &gt; 0, (BD42&gt;0), (BD42&lt;0))</f>
        <v>0</v>
      </c>
      <c r="BF42" s="61">
        <f>BE42/$BE$124</f>
        <v>0</v>
      </c>
      <c r="BG42" s="62">
        <f>BF42*$BD$124</f>
        <v>0</v>
      </c>
      <c r="BH42" s="63">
        <f>(IF(BG42 &gt; 0, V42, W42))</f>
        <v>1.6499870076185683</v>
      </c>
      <c r="BI42" s="46">
        <f>BG42/BH42</f>
        <v>0</v>
      </c>
      <c r="BJ42" s="64" t="e">
        <f>BB42/BC42</f>
        <v>#DIV/0!</v>
      </c>
      <c r="BK42" s="66">
        <v>0</v>
      </c>
      <c r="BL42" s="66">
        <v>0</v>
      </c>
      <c r="BM42" s="66">
        <v>0</v>
      </c>
      <c r="BN42" s="10">
        <f>SUM(BK42:BM42)</f>
        <v>0</v>
      </c>
      <c r="BO42" s="15">
        <f>AY42*$D$129</f>
        <v>0</v>
      </c>
      <c r="BP42" s="9">
        <f>BO42-BN42</f>
        <v>0</v>
      </c>
      <c r="BQ42" s="53">
        <f>BP42*IF($BP$124 &gt; 0, (BP42&gt;0), (BP42&lt;0))</f>
        <v>0</v>
      </c>
      <c r="BR42" s="7">
        <f>BQ42/$BQ$124</f>
        <v>0</v>
      </c>
      <c r="BS42" s="62">
        <f>BR42*$BP$124</f>
        <v>0</v>
      </c>
      <c r="BT42" s="48">
        <f>IF(BS42&gt;0,V42,W42)</f>
        <v>1.6499870076185683</v>
      </c>
      <c r="BU42" s="46">
        <f>BS42/BT42</f>
        <v>0</v>
      </c>
      <c r="BV42" s="64" t="e">
        <f>BN42/BO42</f>
        <v>#DIV/0!</v>
      </c>
      <c r="BW42" s="16">
        <f>BB42+BN42+BY42</f>
        <v>41</v>
      </c>
      <c r="BX42" s="69">
        <f>BC42+BO42+BZ42</f>
        <v>28.991984210078694</v>
      </c>
      <c r="BY42" s="66">
        <v>41</v>
      </c>
      <c r="BZ42" s="15">
        <f>AZ42*$D$132</f>
        <v>28.991984210078694</v>
      </c>
      <c r="CA42" s="37">
        <f>BZ42-BY42</f>
        <v>-12.008015789921306</v>
      </c>
      <c r="CB42" s="54">
        <f>CA42*(CA42&lt;&gt;0)</f>
        <v>-12.008015789921306</v>
      </c>
      <c r="CC42" s="26">
        <f>CB42/$CB$124</f>
        <v>-6.5260955380006494E-2</v>
      </c>
      <c r="CD42" s="47">
        <f>CC42 * $CA$124</f>
        <v>-12.008015789921306</v>
      </c>
      <c r="CE42" s="48">
        <f>IF(CD42&gt;0, V42, W42)</f>
        <v>1.6499870076185683</v>
      </c>
      <c r="CF42" s="65">
        <f>CD42/CE42</f>
        <v>-7.2776426326244312</v>
      </c>
      <c r="CG42" t="s">
        <v>229</v>
      </c>
      <c r="CH42" s="66">
        <v>0</v>
      </c>
      <c r="CI42" s="15">
        <f>AZ42*$CH$127</f>
        <v>51.900302856502371</v>
      </c>
      <c r="CJ42" s="37">
        <f>CI42-CH42</f>
        <v>51.900302856502371</v>
      </c>
      <c r="CK42" s="54">
        <f>CJ42*(CJ42&lt;&gt;0)</f>
        <v>51.900302856502371</v>
      </c>
      <c r="CL42" s="26">
        <f>CK42/$CK$124</f>
        <v>7.6391378946868392E-3</v>
      </c>
      <c r="CM42" s="47">
        <f>CL42 * $CJ$124</f>
        <v>51.900302856502371</v>
      </c>
      <c r="CN42" s="48">
        <f>IF(CD42&gt;0,V42,W42)</f>
        <v>1.6499870076185683</v>
      </c>
      <c r="CO42" s="65">
        <f>CM42/CN42</f>
        <v>31.454976685792364</v>
      </c>
      <c r="CP42" s="70">
        <f>N42</f>
        <v>0</v>
      </c>
    </row>
    <row r="43" spans="1:94" x14ac:dyDescent="0.2">
      <c r="A43" s="28" t="s">
        <v>153</v>
      </c>
      <c r="B43">
        <v>1</v>
      </c>
      <c r="C43">
        <v>0</v>
      </c>
      <c r="D43">
        <v>0.52610441767068195</v>
      </c>
      <c r="E43">
        <v>0.473895582329317</v>
      </c>
      <c r="F43">
        <v>0.44059405940593999</v>
      </c>
      <c r="G43">
        <v>0.44059405940593999</v>
      </c>
      <c r="H43">
        <v>0.52934537246049596</v>
      </c>
      <c r="I43">
        <v>0.86625282167042805</v>
      </c>
      <c r="J43">
        <v>0.67716092809027995</v>
      </c>
      <c r="K43">
        <v>0.54621706507430701</v>
      </c>
      <c r="L43">
        <v>0.54398453849481099</v>
      </c>
      <c r="M43">
        <v>-1.09431619954431</v>
      </c>
      <c r="N43" s="21">
        <v>0</v>
      </c>
      <c r="O43">
        <v>1.00680505285679</v>
      </c>
      <c r="P43">
        <v>0.98578539197293202</v>
      </c>
      <c r="Q43">
        <v>1.01927794988217</v>
      </c>
      <c r="R43">
        <v>0.99268957131469904</v>
      </c>
      <c r="S43">
        <v>55.75</v>
      </c>
      <c r="T43" s="27">
        <f>IF(C43,P43,R43)</f>
        <v>0.99268957131469904</v>
      </c>
      <c r="U43" s="27">
        <f>IF(D43 = 0,O43,Q43)</f>
        <v>1.01927794988217</v>
      </c>
      <c r="V43" s="39">
        <f>S43*T43^(1-N43)</f>
        <v>55.342443600794468</v>
      </c>
      <c r="W43" s="38">
        <f>S43*U43^(N43+1)</f>
        <v>56.82474570593098</v>
      </c>
      <c r="X43" s="44">
        <f>0.5 * (D43-MAX($D$3:$D$123))/(MIN($D$3:$D$123)-MAX($D$3:$D$123)) + 0.75</f>
        <v>0.95419398324592031</v>
      </c>
      <c r="Y43" s="44">
        <f>AVERAGE(D43, F43, G43, H43, I43, J43, K43)</f>
        <v>0.57518124625401046</v>
      </c>
      <c r="Z43" s="22">
        <f>AI43^N43</f>
        <v>1</v>
      </c>
      <c r="AA43" s="22">
        <f>(Z43+AB43)/2</f>
        <v>1</v>
      </c>
      <c r="AB43" s="22">
        <f>AM43^N43</f>
        <v>1</v>
      </c>
      <c r="AC43" s="22">
        <f>IF(C43&gt;0, 1, 0.8)</f>
        <v>0.8</v>
      </c>
      <c r="AD43" s="22">
        <f>IF(C43&gt;0, 1, 0.7)</f>
        <v>0.7</v>
      </c>
      <c r="AE43" s="22">
        <f>IF(C43 &gt; 0, 1, 0.9)</f>
        <v>0.9</v>
      </c>
      <c r="AF43" s="22">
        <f>PERCENTILE($L$2:$L$123, 0.05)</f>
        <v>-3.8880181619581476E-2</v>
      </c>
      <c r="AG43" s="22">
        <f>PERCENTILE($L$2:$L$123, 0.95)</f>
        <v>1.0165924092297549</v>
      </c>
      <c r="AH43" s="22">
        <f>MIN(MAX(L43,AF43), AG43)</f>
        <v>0.54398453849481099</v>
      </c>
      <c r="AI43" s="22">
        <f>AH43-$AH$124+1</f>
        <v>1.5828647201143924</v>
      </c>
      <c r="AJ43" s="22">
        <f>PERCENTILE($M$2:$M$123, 0.02)</f>
        <v>-2.6200916108315844</v>
      </c>
      <c r="AK43" s="22">
        <f>PERCENTILE($M$2:$M$123, 0.98)</f>
        <v>1.3396145957600161</v>
      </c>
      <c r="AL43" s="22">
        <f>MIN(MAX(M43,AJ43), AK43)</f>
        <v>-1.09431619954431</v>
      </c>
      <c r="AM43" s="22">
        <f>AL43-$AL$124 + 1</f>
        <v>2.5257754112872743</v>
      </c>
      <c r="AN43" s="46">
        <v>1</v>
      </c>
      <c r="AO43" s="46">
        <v>1</v>
      </c>
      <c r="AP43" s="51">
        <v>1</v>
      </c>
      <c r="AQ43" s="21">
        <v>1</v>
      </c>
      <c r="AR43" s="17">
        <f>(AI43^4)*AB43*AE43*AN43</f>
        <v>5.6496000873607439</v>
      </c>
      <c r="AS43" s="17">
        <f>(AI43^4) *Z43*AC43*AO43</f>
        <v>5.0218667443206613</v>
      </c>
      <c r="AT43" s="17">
        <f>(AM43^4)*AA43*AP43*AQ43</f>
        <v>40.698548834929014</v>
      </c>
      <c r="AU43" s="17">
        <f>MIN(AR43, 0.05*AR$124)</f>
        <v>5.6496000873607439</v>
      </c>
      <c r="AV43" s="17">
        <f>MIN(AS43, 0.05*AS$124)</f>
        <v>5.0218667443206613</v>
      </c>
      <c r="AW43" s="17">
        <f>MIN(AT43, 0.05*AT$124)</f>
        <v>40.698548834929014</v>
      </c>
      <c r="AX43" s="14">
        <f>AU43/$AU$124</f>
        <v>9.5812769349507259E-3</v>
      </c>
      <c r="AY43" s="14">
        <f>AV43/$AV$124</f>
        <v>1.2778198753802535E-2</v>
      </c>
      <c r="AZ43" s="67">
        <f>AW43/$AW$124</f>
        <v>3.4088933232592732E-3</v>
      </c>
      <c r="BA43" s="21">
        <f>N43</f>
        <v>0</v>
      </c>
      <c r="BB43" s="66">
        <v>1561</v>
      </c>
      <c r="BC43" s="15">
        <f>$D$130*AX43</f>
        <v>1183.8338342517068</v>
      </c>
      <c r="BD43" s="19">
        <f>BC43-BB43</f>
        <v>-377.16616574829322</v>
      </c>
      <c r="BE43" s="53">
        <f>BD43*IF($BD$124 &gt; 0, (BD43&gt;0), (BD43&lt;0))</f>
        <v>0</v>
      </c>
      <c r="BF43" s="61">
        <f>BE43/$BE$124</f>
        <v>0</v>
      </c>
      <c r="BG43" s="62">
        <f>BF43*$BD$124</f>
        <v>0</v>
      </c>
      <c r="BH43" s="63">
        <f>(IF(BG43 &gt; 0, V43, W43))</f>
        <v>56.82474570593098</v>
      </c>
      <c r="BI43" s="46">
        <f>BG43/BH43</f>
        <v>0</v>
      </c>
      <c r="BJ43" s="64">
        <f>BB43/BC43</f>
        <v>1.3185972176464253</v>
      </c>
      <c r="BK43" s="66">
        <v>780</v>
      </c>
      <c r="BL43" s="66">
        <v>2342</v>
      </c>
      <c r="BM43" s="66">
        <v>0</v>
      </c>
      <c r="BN43" s="10">
        <f>SUM(BK43:BM43)</f>
        <v>3122</v>
      </c>
      <c r="BO43" s="15">
        <f>AY43*$D$129</f>
        <v>2365.7429390802477</v>
      </c>
      <c r="BP43" s="9">
        <f>BO43-BN43</f>
        <v>-756.25706091975235</v>
      </c>
      <c r="BQ43" s="53">
        <f>BP43*IF($BP$124 &gt; 0, (BP43&gt;0), (BP43&lt;0))</f>
        <v>0</v>
      </c>
      <c r="BR43" s="7">
        <f>BQ43/$BQ$124</f>
        <v>0</v>
      </c>
      <c r="BS43" s="62">
        <f>BR43*$BP$124</f>
        <v>0</v>
      </c>
      <c r="BT43" s="48">
        <f>IF(BS43&gt;0,V43,W43)</f>
        <v>56.82474570593098</v>
      </c>
      <c r="BU43" s="46">
        <f>BS43/BT43</f>
        <v>0</v>
      </c>
      <c r="BV43" s="64">
        <f>BN43/BO43</f>
        <v>1.319670006587347</v>
      </c>
      <c r="BW43" s="16">
        <f>BB43+BN43+BY43</f>
        <v>4683</v>
      </c>
      <c r="BX43" s="69">
        <f>BC43+BO43+BZ43</f>
        <v>3565.5133496181916</v>
      </c>
      <c r="BY43" s="66">
        <v>0</v>
      </c>
      <c r="BZ43" s="15">
        <f>AZ43*$D$132</f>
        <v>15.936576286237102</v>
      </c>
      <c r="CA43" s="37">
        <f>BZ43-BY43</f>
        <v>15.936576286237102</v>
      </c>
      <c r="CB43" s="54">
        <f>CA43*(CA43&lt;&gt;0)</f>
        <v>15.936576286237102</v>
      </c>
      <c r="CC43" s="26">
        <f>CB43/$CB$124</f>
        <v>8.6611827642592149E-2</v>
      </c>
      <c r="CD43" s="47">
        <f>CC43 * $CA$124</f>
        <v>15.936576286237104</v>
      </c>
      <c r="CE43" s="48">
        <f>IF(CD43&gt;0, V43, W43)</f>
        <v>55.342443600794468</v>
      </c>
      <c r="CF43" s="65">
        <f>CD43/CE43</f>
        <v>0.28796300360702409</v>
      </c>
      <c r="CG43" t="s">
        <v>229</v>
      </c>
      <c r="CH43" s="66">
        <v>0</v>
      </c>
      <c r="CI43" s="15">
        <f>AZ43*$CH$127</f>
        <v>28.529028222356857</v>
      </c>
      <c r="CJ43" s="37">
        <f>CI43-CH43</f>
        <v>28.529028222356857</v>
      </c>
      <c r="CK43" s="54">
        <f>CJ43*(CJ43&lt;&gt;0)</f>
        <v>28.529028222356857</v>
      </c>
      <c r="CL43" s="26">
        <f>CK43/$CK$124</f>
        <v>4.1991504595756349E-3</v>
      </c>
      <c r="CM43" s="47">
        <f>CL43 * $CJ$124</f>
        <v>28.529028222356857</v>
      </c>
      <c r="CN43" s="48">
        <f>IF(CD43&gt;0,V43,W43)</f>
        <v>55.342443600794468</v>
      </c>
      <c r="CO43" s="65">
        <f>CM43/CN43</f>
        <v>0.51549997372987899</v>
      </c>
      <c r="CP43" s="70">
        <f>N43</f>
        <v>0</v>
      </c>
    </row>
    <row r="44" spans="1:94" x14ac:dyDescent="0.2">
      <c r="A44" s="28" t="s">
        <v>205</v>
      </c>
      <c r="B44">
        <v>0</v>
      </c>
      <c r="C44">
        <v>0</v>
      </c>
      <c r="D44">
        <v>0.28148740503798397</v>
      </c>
      <c r="E44">
        <v>0.71851259496201503</v>
      </c>
      <c r="F44">
        <v>0.68548707753479099</v>
      </c>
      <c r="G44">
        <v>0.68548707753479099</v>
      </c>
      <c r="H44">
        <v>0.15976578837306499</v>
      </c>
      <c r="I44">
        <v>0.54454203262233303</v>
      </c>
      <c r="J44">
        <v>0.29495624615216798</v>
      </c>
      <c r="K44">
        <v>0.44965397271177598</v>
      </c>
      <c r="L44">
        <v>0.62904677549524501</v>
      </c>
      <c r="M44">
        <v>1.1081751873342101</v>
      </c>
      <c r="N44" s="21">
        <v>0</v>
      </c>
      <c r="O44">
        <v>1.01190976434041</v>
      </c>
      <c r="P44">
        <v>0.98775853917998402</v>
      </c>
      <c r="Q44">
        <v>1.0110532650898201</v>
      </c>
      <c r="R44">
        <v>0.98019115415702196</v>
      </c>
      <c r="S44">
        <v>25.350000381469702</v>
      </c>
      <c r="T44" s="27">
        <f>IF(C44,P44,R44)</f>
        <v>0.98019115415702196</v>
      </c>
      <c r="U44" s="27">
        <f>IF(D44 = 0,O44,Q44)</f>
        <v>1.0110532650898201</v>
      </c>
      <c r="V44" s="39">
        <f>S44*T44^(1-N44)</f>
        <v>24.847846131793734</v>
      </c>
      <c r="W44" s="38">
        <f>S44*U44^(N44+1)</f>
        <v>25.630200655713125</v>
      </c>
      <c r="X44" s="44">
        <f>0.5 * (D44-MAX($D$3:$D$123))/(MIN($D$3:$D$123)-MAX($D$3:$D$123)) + 0.75</f>
        <v>1.0922372328064376</v>
      </c>
      <c r="Y44" s="44">
        <f>AVERAGE(D44, F44, G44, H44, I44, J44, K44)</f>
        <v>0.44305422856670112</v>
      </c>
      <c r="Z44" s="22">
        <f>AI44^N44</f>
        <v>1</v>
      </c>
      <c r="AA44" s="22">
        <f>(Z44+AB44)/2</f>
        <v>1</v>
      </c>
      <c r="AB44" s="22">
        <f>AM44^N44</f>
        <v>1</v>
      </c>
      <c r="AC44" s="22">
        <f>IF(C44&gt;0, 1, 0.8)</f>
        <v>0.8</v>
      </c>
      <c r="AD44" s="22">
        <f>IF(C44&gt;0, 1, 0.7)</f>
        <v>0.7</v>
      </c>
      <c r="AE44" s="22">
        <f>IF(C44 &gt; 0, 1, 0.9)</f>
        <v>0.9</v>
      </c>
      <c r="AF44" s="22">
        <f>PERCENTILE($L$2:$L$123, 0.05)</f>
        <v>-3.8880181619581476E-2</v>
      </c>
      <c r="AG44" s="22">
        <f>PERCENTILE($L$2:$L$123, 0.95)</f>
        <v>1.0165924092297549</v>
      </c>
      <c r="AH44" s="22">
        <f>MIN(MAX(L44,AF44), AG44)</f>
        <v>0.62904677549524501</v>
      </c>
      <c r="AI44" s="22">
        <f>AH44-$AH$124+1</f>
        <v>1.6679269571148265</v>
      </c>
      <c r="AJ44" s="22">
        <f>PERCENTILE($M$2:$M$123, 0.02)</f>
        <v>-2.6200916108315844</v>
      </c>
      <c r="AK44" s="22">
        <f>PERCENTILE($M$2:$M$123, 0.98)</f>
        <v>1.3396145957600161</v>
      </c>
      <c r="AL44" s="22">
        <f>MIN(MAX(M44,AJ44), AK44)</f>
        <v>1.1081751873342101</v>
      </c>
      <c r="AM44" s="22">
        <f>AL44-$AL$124 + 1</f>
        <v>4.7282667981657944</v>
      </c>
      <c r="AN44" s="46">
        <v>0</v>
      </c>
      <c r="AO44" s="49">
        <v>0</v>
      </c>
      <c r="AP44" s="51">
        <v>0.5</v>
      </c>
      <c r="AQ44" s="50">
        <v>1</v>
      </c>
      <c r="AR44" s="17">
        <f>(AI44^4)*AB44*AE44*AN44</f>
        <v>0</v>
      </c>
      <c r="AS44" s="17">
        <f>(AI44^4) *Z44*AC44*AO44</f>
        <v>0</v>
      </c>
      <c r="AT44" s="17">
        <f>(AM44^4)*AA44*AP44*AQ44</f>
        <v>249.90670071210627</v>
      </c>
      <c r="AU44" s="17">
        <f>MIN(AR44, 0.05*AR$124)</f>
        <v>0</v>
      </c>
      <c r="AV44" s="17">
        <f>MIN(AS44, 0.05*AS$124)</f>
        <v>0</v>
      </c>
      <c r="AW44" s="17">
        <f>MIN(AT44, 0.05*AT$124)</f>
        <v>249.90670071210627</v>
      </c>
      <c r="AX44" s="14">
        <f>AU44/$AU$124</f>
        <v>0</v>
      </c>
      <c r="AY44" s="14">
        <f>AV44/$AV$124</f>
        <v>0</v>
      </c>
      <c r="AZ44" s="67">
        <f>AW44/$AW$124</f>
        <v>2.0932080083506947E-2</v>
      </c>
      <c r="BA44" s="21">
        <f>N44</f>
        <v>0</v>
      </c>
      <c r="BB44" s="66">
        <v>0</v>
      </c>
      <c r="BC44" s="15">
        <f>$D$130*AX44</f>
        <v>0</v>
      </c>
      <c r="BD44" s="19">
        <f>BC44-BB44</f>
        <v>0</v>
      </c>
      <c r="BE44" s="53">
        <f>BD44*IF($BD$124 &gt; 0, (BD44&gt;0), (BD44&lt;0))</f>
        <v>0</v>
      </c>
      <c r="BF44" s="61">
        <f>BE44/$BE$124</f>
        <v>0</v>
      </c>
      <c r="BG44" s="62">
        <f>BF44*$BD$124</f>
        <v>0</v>
      </c>
      <c r="BH44" s="63">
        <f>(IF(BG44 &gt; 0, V44, W44))</f>
        <v>25.630200655713125</v>
      </c>
      <c r="BI44" s="46">
        <f>BG44/BH44</f>
        <v>0</v>
      </c>
      <c r="BJ44" s="64" t="e">
        <f>BB44/BC44</f>
        <v>#DIV/0!</v>
      </c>
      <c r="BK44" s="66">
        <v>0</v>
      </c>
      <c r="BL44" s="66">
        <v>0</v>
      </c>
      <c r="BM44" s="66">
        <v>0</v>
      </c>
      <c r="BN44" s="10">
        <f>SUM(BK44:BM44)</f>
        <v>0</v>
      </c>
      <c r="BO44" s="15">
        <f>AY44*$D$129</f>
        <v>0</v>
      </c>
      <c r="BP44" s="9">
        <f>BO44-BN44</f>
        <v>0</v>
      </c>
      <c r="BQ44" s="53">
        <f>BP44*IF($BP$124 &gt; 0, (BP44&gt;0), (BP44&lt;0))</f>
        <v>0</v>
      </c>
      <c r="BR44" s="7">
        <f>BQ44/$BQ$124</f>
        <v>0</v>
      </c>
      <c r="BS44" s="62">
        <f>BR44*$BP$124</f>
        <v>0</v>
      </c>
      <c r="BT44" s="48">
        <f>IF(BS44&gt;0,V44,W44)</f>
        <v>25.630200655713125</v>
      </c>
      <c r="BU44" s="46">
        <f>BS44/BT44</f>
        <v>0</v>
      </c>
      <c r="BV44" s="64" t="e">
        <f>BN44/BO44</f>
        <v>#DIV/0!</v>
      </c>
      <c r="BW44" s="16">
        <f>BB44+BN44+BY44</f>
        <v>0</v>
      </c>
      <c r="BX44" s="69">
        <f>BC44+BO44+BZ44</f>
        <v>97.85747439039497</v>
      </c>
      <c r="BY44" s="66">
        <v>0</v>
      </c>
      <c r="BZ44" s="15">
        <f>AZ44*$D$132</f>
        <v>97.85747439039497</v>
      </c>
      <c r="CA44" s="37">
        <f>BZ44-BY44</f>
        <v>97.85747439039497</v>
      </c>
      <c r="CB44" s="54">
        <f>CA44*(CA44&lt;&gt;0)</f>
        <v>97.85747439039497</v>
      </c>
      <c r="CC44" s="26">
        <f>CB44/$CB$124</f>
        <v>0.53183409994779385</v>
      </c>
      <c r="CD44" s="47">
        <f>CC44 * $CA$124</f>
        <v>97.85747439039497</v>
      </c>
      <c r="CE44" s="48">
        <f>IF(CD44&gt;0, V44, W44)</f>
        <v>24.847846131793734</v>
      </c>
      <c r="CF44" s="65">
        <f>CD44/CE44</f>
        <v>3.9382678833149538</v>
      </c>
      <c r="CG44" t="s">
        <v>229</v>
      </c>
      <c r="CH44" s="66">
        <v>0</v>
      </c>
      <c r="CI44" s="15">
        <f>AZ44*$CH$127</f>
        <v>175.18057821886964</v>
      </c>
      <c r="CJ44" s="37">
        <f>CI44-CH44</f>
        <v>175.18057821886964</v>
      </c>
      <c r="CK44" s="54">
        <f>CJ44*(CJ44&lt;&gt;0)</f>
        <v>175.18057821886964</v>
      </c>
      <c r="CL44" s="26">
        <f>CK44/$CK$124</f>
        <v>2.5784600856471843E-2</v>
      </c>
      <c r="CM44" s="47">
        <f>CL44 * $CJ$124</f>
        <v>175.18057821886964</v>
      </c>
      <c r="CN44" s="48">
        <f>IF(CD44&gt;0,V44,W44)</f>
        <v>24.847846131793734</v>
      </c>
      <c r="CO44" s="65">
        <f>CM44/CN44</f>
        <v>7.0501313188155832</v>
      </c>
      <c r="CP44" s="70">
        <f>N44</f>
        <v>0</v>
      </c>
    </row>
    <row r="45" spans="1:94" x14ac:dyDescent="0.2">
      <c r="A45" s="28" t="s">
        <v>154</v>
      </c>
      <c r="B45">
        <v>1</v>
      </c>
      <c r="C45">
        <v>0</v>
      </c>
      <c r="D45">
        <v>0.30787684926029502</v>
      </c>
      <c r="E45">
        <v>0.69212315073970399</v>
      </c>
      <c r="F45">
        <v>0.28389662027833001</v>
      </c>
      <c r="G45">
        <v>0.28389662027833001</v>
      </c>
      <c r="H45">
        <v>4.8933500627352501E-2</v>
      </c>
      <c r="I45">
        <v>0.31451275616896601</v>
      </c>
      <c r="J45">
        <v>0.1240572857647</v>
      </c>
      <c r="K45">
        <v>0.187668442071386</v>
      </c>
      <c r="L45">
        <v>0.55033550389447805</v>
      </c>
      <c r="M45">
        <v>-2.1817229255292001</v>
      </c>
      <c r="N45" s="21">
        <v>0</v>
      </c>
      <c r="O45">
        <v>1.0033176145064</v>
      </c>
      <c r="P45">
        <v>0.99490582880226297</v>
      </c>
      <c r="Q45">
        <v>1.0030400169689799</v>
      </c>
      <c r="R45">
        <v>0.99472357898178498</v>
      </c>
      <c r="S45">
        <v>59.790000915527301</v>
      </c>
      <c r="T45" s="27">
        <f>IF(C45,P45,R45)</f>
        <v>0.99472357898178498</v>
      </c>
      <c r="U45" s="27">
        <f>IF(D45 = 0,O45,Q45)</f>
        <v>1.0030400169689799</v>
      </c>
      <c r="V45" s="39">
        <f>S45*T45^(1-N45)</f>
        <v>59.474523698017521</v>
      </c>
      <c r="W45" s="38">
        <f>S45*U45^(N45+1)</f>
        <v>59.971763532885831</v>
      </c>
      <c r="X45" s="44">
        <f>0.5 * (D45-MAX($D$3:$D$123))/(MIN($D$3:$D$123)-MAX($D$3:$D$123)) + 0.75</f>
        <v>1.077345036244403</v>
      </c>
      <c r="Y45" s="44">
        <f>AVERAGE(D45, F45, G45, H45, I45, J45, K45)</f>
        <v>0.2215488677784799</v>
      </c>
      <c r="Z45" s="22">
        <f>AI45^N45</f>
        <v>1</v>
      </c>
      <c r="AA45" s="22">
        <f>(Z45+AB45)/2</f>
        <v>1</v>
      </c>
      <c r="AB45" s="22">
        <f>AM45^N45</f>
        <v>1</v>
      </c>
      <c r="AC45" s="22">
        <f>IF(C45&gt;0, 1, 0.8)</f>
        <v>0.8</v>
      </c>
      <c r="AD45" s="22">
        <f>IF(C45&gt;0, 1, 0.7)</f>
        <v>0.7</v>
      </c>
      <c r="AE45" s="22">
        <f>IF(C45 &gt; 0, 1, 0.9)</f>
        <v>0.9</v>
      </c>
      <c r="AF45" s="22">
        <f>PERCENTILE($L$2:$L$123, 0.05)</f>
        <v>-3.8880181619581476E-2</v>
      </c>
      <c r="AG45" s="22">
        <f>PERCENTILE($L$2:$L$123, 0.95)</f>
        <v>1.0165924092297549</v>
      </c>
      <c r="AH45" s="22">
        <f>MIN(MAX(L45,AF45), AG45)</f>
        <v>0.55033550389447805</v>
      </c>
      <c r="AI45" s="22">
        <f>AH45-$AH$124+1</f>
        <v>1.5892156855140596</v>
      </c>
      <c r="AJ45" s="22">
        <f>PERCENTILE($M$2:$M$123, 0.02)</f>
        <v>-2.6200916108315844</v>
      </c>
      <c r="AK45" s="22">
        <f>PERCENTILE($M$2:$M$123, 0.98)</f>
        <v>1.3396145957600161</v>
      </c>
      <c r="AL45" s="22">
        <f>MIN(MAX(M45,AJ45), AK45)</f>
        <v>-2.1817229255292001</v>
      </c>
      <c r="AM45" s="22">
        <f>AL45-$AL$124 + 1</f>
        <v>1.4383686853023843</v>
      </c>
      <c r="AN45" s="46">
        <v>1</v>
      </c>
      <c r="AO45" s="46">
        <v>1</v>
      </c>
      <c r="AP45" s="51">
        <v>1</v>
      </c>
      <c r="AQ45" s="21">
        <v>1</v>
      </c>
      <c r="AR45" s="17">
        <f>(AI45^4)*AB45*AE45*AN45</f>
        <v>5.7408193512090842</v>
      </c>
      <c r="AS45" s="17">
        <f>(AI45^4) *Z45*AC45*AO45</f>
        <v>5.102950534408075</v>
      </c>
      <c r="AT45" s="17">
        <f>(AM45^4)*AA45*AP45*AQ45</f>
        <v>4.2803657260895642</v>
      </c>
      <c r="AU45" s="17">
        <f>MIN(AR45, 0.05*AR$124)</f>
        <v>5.7408193512090842</v>
      </c>
      <c r="AV45" s="17">
        <f>MIN(AS45, 0.05*AS$124)</f>
        <v>5.102950534408075</v>
      </c>
      <c r="AW45" s="17">
        <f>MIN(AT45, 0.05*AT$124)</f>
        <v>4.2803657260895642</v>
      </c>
      <c r="AX45" s="14">
        <f>AU45/$AU$124</f>
        <v>9.735977624418744E-3</v>
      </c>
      <c r="AY45" s="14">
        <f>AV45/$AV$124</f>
        <v>1.2984517407442704E-2</v>
      </c>
      <c r="AZ45" s="67">
        <f>AW45/$AW$124</f>
        <v>3.5852163191262828E-4</v>
      </c>
      <c r="BA45" s="21">
        <f>N45</f>
        <v>0</v>
      </c>
      <c r="BB45" s="66">
        <v>1495</v>
      </c>
      <c r="BC45" s="15">
        <f>$D$130*AX45</f>
        <v>1202.9481873403067</v>
      </c>
      <c r="BD45" s="19">
        <f>BC45-BB45</f>
        <v>-292.05181265969327</v>
      </c>
      <c r="BE45" s="53">
        <f>BD45*IF($BD$124 &gt; 0, (BD45&gt;0), (BD45&lt;0))</f>
        <v>0</v>
      </c>
      <c r="BF45" s="61">
        <f>BE45/$BE$124</f>
        <v>0</v>
      </c>
      <c r="BG45" s="62">
        <f>BF45*$BD$124</f>
        <v>0</v>
      </c>
      <c r="BH45" s="63">
        <f>(IF(BG45 &gt; 0, V45, W45))</f>
        <v>59.971763532885831</v>
      </c>
      <c r="BI45" s="46">
        <f>BG45/BH45</f>
        <v>0</v>
      </c>
      <c r="BJ45" s="64">
        <f>BB45/BC45</f>
        <v>1.2427800430086799</v>
      </c>
      <c r="BK45" s="66">
        <v>239</v>
      </c>
      <c r="BL45" s="66">
        <v>2571</v>
      </c>
      <c r="BM45" s="66">
        <v>0</v>
      </c>
      <c r="BN45" s="10">
        <f>SUM(BK45:BM45)</f>
        <v>2810</v>
      </c>
      <c r="BO45" s="15">
        <f>AY45*$D$129</f>
        <v>2403.9405682965348</v>
      </c>
      <c r="BP45" s="9">
        <f>BO45-BN45</f>
        <v>-406.05943170346518</v>
      </c>
      <c r="BQ45" s="53">
        <f>BP45*IF($BP$124 &gt; 0, (BP45&gt;0), (BP45&lt;0))</f>
        <v>0</v>
      </c>
      <c r="BR45" s="7">
        <f>BQ45/$BQ$124</f>
        <v>0</v>
      </c>
      <c r="BS45" s="62">
        <f>BR45*$BP$124</f>
        <v>0</v>
      </c>
      <c r="BT45" s="48">
        <f>IF(BS45&gt;0,V45,W45)</f>
        <v>59.971763532885831</v>
      </c>
      <c r="BU45" s="46">
        <f>BS45/BT45</f>
        <v>0</v>
      </c>
      <c r="BV45" s="64">
        <f>BN45/BO45</f>
        <v>1.1689140892493879</v>
      </c>
      <c r="BW45" s="16">
        <f>BB45+BN45+BY45</f>
        <v>4305</v>
      </c>
      <c r="BX45" s="69">
        <f>BC45+BO45+BZ45</f>
        <v>3608.5648442660331</v>
      </c>
      <c r="BY45" s="66">
        <v>0</v>
      </c>
      <c r="BZ45" s="15">
        <f>AZ45*$D$132</f>
        <v>1.6760886291915371</v>
      </c>
      <c r="CA45" s="37">
        <f>BZ45-BY45</f>
        <v>1.6760886291915371</v>
      </c>
      <c r="CB45" s="54">
        <f>CA45*(CA45&lt;&gt;0)</f>
        <v>1.6760886291915371</v>
      </c>
      <c r="CC45" s="26">
        <f>CB45/$CB$124</f>
        <v>9.1091773325626176E-3</v>
      </c>
      <c r="CD45" s="47">
        <f>CC45 * $CA$124</f>
        <v>1.6760886291915371</v>
      </c>
      <c r="CE45" s="48">
        <f>IF(CD45&gt;0, V45, W45)</f>
        <v>59.474523698017521</v>
      </c>
      <c r="CF45" s="65">
        <f>CD45/CE45</f>
        <v>2.8181623407391939E-2</v>
      </c>
      <c r="CG45" t="s">
        <v>229</v>
      </c>
      <c r="CH45" s="66">
        <v>0</v>
      </c>
      <c r="CI45" s="15">
        <f>AZ45*$CH$127</f>
        <v>3.0004675374767862</v>
      </c>
      <c r="CJ45" s="37">
        <f>CI45-CH45</f>
        <v>3.0004675374767862</v>
      </c>
      <c r="CK45" s="54">
        <f>CJ45*(CJ45&lt;&gt;0)</f>
        <v>3.0004675374767862</v>
      </c>
      <c r="CL45" s="26">
        <f>CK45/$CK$124</f>
        <v>4.4163490395595923E-4</v>
      </c>
      <c r="CM45" s="47">
        <f>CL45 * $CJ$124</f>
        <v>3.0004675374767862</v>
      </c>
      <c r="CN45" s="48">
        <f>IF(CD45&gt;0,V45,W45)</f>
        <v>59.474523698017521</v>
      </c>
      <c r="CO45" s="65">
        <f>CM45/CN45</f>
        <v>5.0449627015286234E-2</v>
      </c>
      <c r="CP45" s="70">
        <f>N45</f>
        <v>0</v>
      </c>
    </row>
    <row r="46" spans="1:94" x14ac:dyDescent="0.2">
      <c r="A46" s="28" t="s">
        <v>163</v>
      </c>
      <c r="B46">
        <v>1</v>
      </c>
      <c r="C46">
        <v>0</v>
      </c>
      <c r="D46">
        <v>0.12874850059976001</v>
      </c>
      <c r="E46">
        <v>0.87125149940023905</v>
      </c>
      <c r="F46">
        <v>0.13956262425447299</v>
      </c>
      <c r="G46">
        <v>0.13956262425447299</v>
      </c>
      <c r="H46">
        <v>3.0112923462986101E-2</v>
      </c>
      <c r="I46">
        <v>6.7754077791718895E-2</v>
      </c>
      <c r="J46">
        <v>4.51693851944793E-2</v>
      </c>
      <c r="K46">
        <v>7.93974680559945E-2</v>
      </c>
      <c r="L46">
        <v>0.76612062065055697</v>
      </c>
      <c r="M46">
        <v>-2.5991713581138098</v>
      </c>
      <c r="N46" s="21">
        <v>0</v>
      </c>
      <c r="O46">
        <v>1.0048406095187099</v>
      </c>
      <c r="P46">
        <v>0.99217371314611302</v>
      </c>
      <c r="Q46">
        <v>1.01031945984029</v>
      </c>
      <c r="R46">
        <v>0.98619821847100797</v>
      </c>
      <c r="S46">
        <v>99.569999694824205</v>
      </c>
      <c r="T46" s="27">
        <f>IF(C46,P46,R46)</f>
        <v>0.98619821847100797</v>
      </c>
      <c r="U46" s="27">
        <f>IF(D46 = 0,O46,Q46)</f>
        <v>1.01031945984029</v>
      </c>
      <c r="V46" s="39">
        <f>S46*T46^(1-N46)</f>
        <v>98.195756312194433</v>
      </c>
      <c r="W46" s="38">
        <f>S46*U46^(N46+1)</f>
        <v>100.59750830797263</v>
      </c>
      <c r="X46" s="44">
        <f>0.5 * (D46-MAX($D$3:$D$123))/(MIN($D$3:$D$123)-MAX($D$3:$D$123)) + 0.75</f>
        <v>1.1784314613927585</v>
      </c>
      <c r="Y46" s="44">
        <f>AVERAGE(D46, F46, G46, H46, I46, J46, K46)</f>
        <v>9.0043943373412122E-2</v>
      </c>
      <c r="Z46" s="22">
        <f>AI46^N46</f>
        <v>1</v>
      </c>
      <c r="AA46" s="22">
        <f>(Z46+AB46)/2</f>
        <v>1</v>
      </c>
      <c r="AB46" s="22">
        <f>AM46^N46</f>
        <v>1</v>
      </c>
      <c r="AC46" s="22">
        <f>IF(C46&gt;0, 1, 0.8)</f>
        <v>0.8</v>
      </c>
      <c r="AD46" s="22">
        <f>IF(C46&gt;0, 1, 0.7)</f>
        <v>0.7</v>
      </c>
      <c r="AE46" s="22">
        <f>IF(C46 &gt; 0, 1, 0.9)</f>
        <v>0.9</v>
      </c>
      <c r="AF46" s="22">
        <f>PERCENTILE($L$2:$L$123, 0.05)</f>
        <v>-3.8880181619581476E-2</v>
      </c>
      <c r="AG46" s="22">
        <f>PERCENTILE($L$2:$L$123, 0.95)</f>
        <v>1.0165924092297549</v>
      </c>
      <c r="AH46" s="22">
        <f>MIN(MAX(L46,AF46), AG46)</f>
        <v>0.76612062065055697</v>
      </c>
      <c r="AI46" s="22">
        <f>AH46-$AH$124+1</f>
        <v>1.8050008022701385</v>
      </c>
      <c r="AJ46" s="22">
        <f>PERCENTILE($M$2:$M$123, 0.02)</f>
        <v>-2.6200916108315844</v>
      </c>
      <c r="AK46" s="22">
        <f>PERCENTILE($M$2:$M$123, 0.98)</f>
        <v>1.3396145957600161</v>
      </c>
      <c r="AL46" s="22">
        <f>MIN(MAX(M46,AJ46), AK46)</f>
        <v>-2.5991713581138098</v>
      </c>
      <c r="AM46" s="22">
        <f>AL46-$AL$124 + 1</f>
        <v>1.0209202527177745</v>
      </c>
      <c r="AN46" s="46">
        <v>1</v>
      </c>
      <c r="AO46" s="46">
        <v>1</v>
      </c>
      <c r="AP46" s="51">
        <v>1</v>
      </c>
      <c r="AQ46" s="21">
        <v>1</v>
      </c>
      <c r="AR46" s="17">
        <f>(AI46^4)*AB46*AE46*AN46</f>
        <v>9.5532711951512841</v>
      </c>
      <c r="AS46" s="17">
        <f>(AI46^4) *Z46*AC46*AO46</f>
        <v>8.4917966179122519</v>
      </c>
      <c r="AT46" s="17">
        <f>(AM46^4)*AA46*AP46*AQ46</f>
        <v>1.0863437678353587</v>
      </c>
      <c r="AU46" s="17">
        <f>MIN(AR46, 0.05*AR$124)</f>
        <v>9.5532711951512841</v>
      </c>
      <c r="AV46" s="17">
        <f>MIN(AS46, 0.05*AS$124)</f>
        <v>8.4917966179122519</v>
      </c>
      <c r="AW46" s="17">
        <f>MIN(AT46, 0.05*AT$124)</f>
        <v>1.0863437678353587</v>
      </c>
      <c r="AX46" s="14">
        <f>AU46/$AU$124</f>
        <v>1.6201595783780921E-2</v>
      </c>
      <c r="AY46" s="14">
        <f>AV46/$AV$124</f>
        <v>2.1607475961656509E-2</v>
      </c>
      <c r="AZ46" s="67">
        <f>AW46/$AW$124</f>
        <v>9.0991696828266906E-5</v>
      </c>
      <c r="BA46" s="21">
        <f>N46</f>
        <v>0</v>
      </c>
      <c r="BB46" s="66">
        <v>5277</v>
      </c>
      <c r="BC46" s="15">
        <f>$D$130*AX46</f>
        <v>2001.8205702566192</v>
      </c>
      <c r="BD46" s="19">
        <f>BC46-BB46</f>
        <v>-3275.1794297433808</v>
      </c>
      <c r="BE46" s="53">
        <f>BD46*IF($BD$124 &gt; 0, (BD46&gt;0), (BD46&lt;0))</f>
        <v>0</v>
      </c>
      <c r="BF46" s="61">
        <f>BE46/$BE$124</f>
        <v>0</v>
      </c>
      <c r="BG46" s="62">
        <f>BF46*$BD$124</f>
        <v>0</v>
      </c>
      <c r="BH46" s="63">
        <f>(IF(BG46 &gt; 0, V46, W46))</f>
        <v>100.59750830797263</v>
      </c>
      <c r="BI46" s="46">
        <f>BG46/BH46</f>
        <v>0</v>
      </c>
      <c r="BJ46" s="64">
        <f>BB46/BC46</f>
        <v>2.636100397011869</v>
      </c>
      <c r="BK46" s="66">
        <v>4082</v>
      </c>
      <c r="BL46" s="66">
        <v>6970</v>
      </c>
      <c r="BM46" s="66">
        <v>100</v>
      </c>
      <c r="BN46" s="10">
        <f>SUM(BK46:BM46)</f>
        <v>11152</v>
      </c>
      <c r="BO46" s="15">
        <f>AY46*$D$129</f>
        <v>4000.3864920651245</v>
      </c>
      <c r="BP46" s="9">
        <f>BO46-BN46</f>
        <v>-7151.6135079348751</v>
      </c>
      <c r="BQ46" s="53">
        <f>BP46*IF($BP$124 &gt; 0, (BP46&gt;0), (BP46&lt;0))</f>
        <v>0</v>
      </c>
      <c r="BR46" s="7">
        <f>BQ46/$BQ$124</f>
        <v>0</v>
      </c>
      <c r="BS46" s="62">
        <f>BR46*$BP$124</f>
        <v>0</v>
      </c>
      <c r="BT46" s="48">
        <f>IF(BS46&gt;0,V46,W46)</f>
        <v>100.59750830797263</v>
      </c>
      <c r="BU46" s="46">
        <f>BS46/BT46</f>
        <v>0</v>
      </c>
      <c r="BV46" s="64">
        <f>BN46/BO46</f>
        <v>2.7877306410568816</v>
      </c>
      <c r="BW46" s="16">
        <f>BB46+BN46+BY46</f>
        <v>16728</v>
      </c>
      <c r="BX46" s="69">
        <f>BC46+BO46+BZ46</f>
        <v>6002.6324485044161</v>
      </c>
      <c r="BY46" s="66">
        <v>299</v>
      </c>
      <c r="BZ46" s="15">
        <f>AZ46*$D$132</f>
        <v>0.42538618267214778</v>
      </c>
      <c r="CA46" s="37">
        <f>BZ46-BY46</f>
        <v>-298.57461381732787</v>
      </c>
      <c r="CB46" s="54">
        <f>CA46*(CA46&lt;&gt;0)</f>
        <v>-298.57461381732787</v>
      </c>
      <c r="CC46" s="26">
        <f>CB46/$CB$124</f>
        <v>-1.6226881185724191</v>
      </c>
      <c r="CD46" s="47">
        <f>CC46 * $CA$124</f>
        <v>-298.57461381732787</v>
      </c>
      <c r="CE46" s="48">
        <f>IF(CD46&gt;0, V46, W46)</f>
        <v>100.59750830797263</v>
      </c>
      <c r="CF46" s="65">
        <f>CD46/CE46</f>
        <v>-2.9680120197735058</v>
      </c>
      <c r="CG46" t="s">
        <v>229</v>
      </c>
      <c r="CH46" s="66">
        <v>0</v>
      </c>
      <c r="CI46" s="15">
        <f>AZ46*$CH$127</f>
        <v>0.76150951075576578</v>
      </c>
      <c r="CJ46" s="37">
        <f>CI46-CH46</f>
        <v>0.76150951075576578</v>
      </c>
      <c r="CK46" s="54">
        <f>CJ46*(CJ46&lt;&gt;0)</f>
        <v>0.76150951075576578</v>
      </c>
      <c r="CL46" s="26">
        <f>CK46/$CK$124</f>
        <v>1.1208559180979776E-4</v>
      </c>
      <c r="CM46" s="47">
        <f>CL46 * $CJ$124</f>
        <v>0.76150951075576578</v>
      </c>
      <c r="CN46" s="48">
        <f>IF(CD46&gt;0,V46,W46)</f>
        <v>100.59750830797263</v>
      </c>
      <c r="CO46" s="65">
        <f>CM46/CN46</f>
        <v>7.5698645380405912E-3</v>
      </c>
      <c r="CP46" s="70">
        <f>N46</f>
        <v>0</v>
      </c>
    </row>
    <row r="47" spans="1:94" x14ac:dyDescent="0.2">
      <c r="A47" s="28" t="s">
        <v>258</v>
      </c>
      <c r="B47">
        <v>1</v>
      </c>
      <c r="C47">
        <v>1</v>
      </c>
      <c r="D47">
        <v>0.86165533786485404</v>
      </c>
      <c r="E47">
        <v>0.13834466213514501</v>
      </c>
      <c r="F47">
        <v>0.97773359840954199</v>
      </c>
      <c r="G47">
        <v>0.97773359840954199</v>
      </c>
      <c r="H47">
        <v>0.205353408615642</v>
      </c>
      <c r="I47">
        <v>0.73442074445838501</v>
      </c>
      <c r="J47">
        <v>0.38835010394303598</v>
      </c>
      <c r="K47">
        <v>0.61620040942127297</v>
      </c>
      <c r="L47">
        <v>0.17577663558869899</v>
      </c>
      <c r="M47">
        <v>1.08300969360945</v>
      </c>
      <c r="N47" s="21">
        <v>0</v>
      </c>
      <c r="O47">
        <v>1.0154939804399301</v>
      </c>
      <c r="P47">
        <v>0.98678570142417898</v>
      </c>
      <c r="Q47">
        <v>1.0176263587715</v>
      </c>
      <c r="R47">
        <v>0.96073092494062695</v>
      </c>
      <c r="S47">
        <v>2.8399999141693102</v>
      </c>
      <c r="T47" s="27">
        <f>IF(C47,P47,R47)</f>
        <v>0.98678570142417898</v>
      </c>
      <c r="U47" s="27">
        <f>IF(D47 = 0,O47,Q47)</f>
        <v>1.0176263587715</v>
      </c>
      <c r="V47" s="39">
        <f>S47*T47^(1-N47)</f>
        <v>2.8024713073481711</v>
      </c>
      <c r="W47" s="38">
        <f>S47*U47^(N47+1)</f>
        <v>2.8900587715674875</v>
      </c>
      <c r="X47" s="44">
        <f>0.5 * (D47-MAX($D$3:$D$123))/(MIN($D$3:$D$123)-MAX($D$3:$D$123)) + 0.75</f>
        <v>0.764834547783525</v>
      </c>
      <c r="Y47" s="44">
        <f>AVERAGE(D47, F47, G47, H47, I47, J47, K47)</f>
        <v>0.68020674301746775</v>
      </c>
      <c r="Z47" s="22">
        <f>AI47^N47</f>
        <v>1</v>
      </c>
      <c r="AA47" s="22">
        <f>(Z47+AB47)/2</f>
        <v>1</v>
      </c>
      <c r="AB47" s="22">
        <f>AM47^N47</f>
        <v>1</v>
      </c>
      <c r="AC47" s="22">
        <f>IF(C47&gt;0, 1, 0.8)</f>
        <v>1</v>
      </c>
      <c r="AD47" s="22">
        <f>IF(C47&gt;0, 1, 0.7)</f>
        <v>1</v>
      </c>
      <c r="AE47" s="22">
        <f>IF(C47 &gt; 0, 1, 0.9)</f>
        <v>1</v>
      </c>
      <c r="AF47" s="22">
        <f>PERCENTILE($L$2:$L$123, 0.05)</f>
        <v>-3.8880181619581476E-2</v>
      </c>
      <c r="AG47" s="22">
        <f>PERCENTILE($L$2:$L$123, 0.95)</f>
        <v>1.0165924092297549</v>
      </c>
      <c r="AH47" s="22">
        <f>MIN(MAX(L47,AF47), AG47)</f>
        <v>0.17577663558869899</v>
      </c>
      <c r="AI47" s="22">
        <f>AH47-$AH$124+1</f>
        <v>1.2146568172082806</v>
      </c>
      <c r="AJ47" s="22">
        <f>PERCENTILE($M$2:$M$123, 0.02)</f>
        <v>-2.6200916108315844</v>
      </c>
      <c r="AK47" s="22">
        <f>PERCENTILE($M$2:$M$123, 0.98)</f>
        <v>1.3396145957600161</v>
      </c>
      <c r="AL47" s="22">
        <f>MIN(MAX(M47,AJ47), AK47)</f>
        <v>1.08300969360945</v>
      </c>
      <c r="AM47" s="22">
        <f>AL47-$AL$124 + 1</f>
        <v>4.7031013044410344</v>
      </c>
      <c r="AN47" s="46">
        <v>0</v>
      </c>
      <c r="AO47" s="49">
        <v>0</v>
      </c>
      <c r="AP47" s="51">
        <v>0.5</v>
      </c>
      <c r="AQ47" s="50">
        <v>1</v>
      </c>
      <c r="AR47" s="17">
        <f>(AI47^4)*AB47*AE47*AN47</f>
        <v>0</v>
      </c>
      <c r="AS47" s="17">
        <f>(AI47^4) *Z47*AC47*AO47</f>
        <v>0</v>
      </c>
      <c r="AT47" s="17">
        <f>(AM47^4)*AA47*AP47*AQ47</f>
        <v>244.62866113317199</v>
      </c>
      <c r="AU47" s="17">
        <f>MIN(AR47, 0.05*AR$124)</f>
        <v>0</v>
      </c>
      <c r="AV47" s="17">
        <f>MIN(AS47, 0.05*AS$124)</f>
        <v>0</v>
      </c>
      <c r="AW47" s="17">
        <f>MIN(AT47, 0.05*AT$124)</f>
        <v>244.62866113317199</v>
      </c>
      <c r="AX47" s="14">
        <f>AU47/$AU$124</f>
        <v>0</v>
      </c>
      <c r="AY47" s="14">
        <f>AV47/$AV$124</f>
        <v>0</v>
      </c>
      <c r="AZ47" s="67">
        <f>AW47/$AW$124</f>
        <v>2.0489993709530741E-2</v>
      </c>
      <c r="BA47" s="21">
        <f>N47</f>
        <v>0</v>
      </c>
      <c r="BB47" s="66">
        <v>0</v>
      </c>
      <c r="BC47" s="15">
        <f>$D$130*AX47</f>
        <v>0</v>
      </c>
      <c r="BD47" s="19">
        <f>BC47-BB47</f>
        <v>0</v>
      </c>
      <c r="BE47" s="53">
        <f>BD47*IF($BD$124 &gt; 0, (BD47&gt;0), (BD47&lt;0))</f>
        <v>0</v>
      </c>
      <c r="BF47" s="61">
        <f>BE47/$BE$124</f>
        <v>0</v>
      </c>
      <c r="BG47" s="62">
        <f>BF47*$BD$124</f>
        <v>0</v>
      </c>
      <c r="BH47" s="63">
        <f>(IF(BG47 &gt; 0, V47, W47))</f>
        <v>2.8900587715674875</v>
      </c>
      <c r="BI47" s="46">
        <f>BG47/BH47</f>
        <v>0</v>
      </c>
      <c r="BJ47" s="64" t="e">
        <f>BB47/BC47</f>
        <v>#DIV/0!</v>
      </c>
      <c r="BK47" s="66">
        <v>0</v>
      </c>
      <c r="BL47" s="66">
        <v>0</v>
      </c>
      <c r="BM47" s="66">
        <v>0</v>
      </c>
      <c r="BN47" s="10">
        <f>SUM(BK47:BM47)</f>
        <v>0</v>
      </c>
      <c r="BO47" s="15">
        <f>AY47*$D$129</f>
        <v>0</v>
      </c>
      <c r="BP47" s="9">
        <f>BO47-BN47</f>
        <v>0</v>
      </c>
      <c r="BQ47" s="53">
        <f>BP47*IF($BP$124 &gt; 0, (BP47&gt;0), (BP47&lt;0))</f>
        <v>0</v>
      </c>
      <c r="BR47" s="7">
        <f>BQ47/$BQ$124</f>
        <v>0</v>
      </c>
      <c r="BS47" s="62">
        <f>BR47*$BP$124</f>
        <v>0</v>
      </c>
      <c r="BT47" s="48">
        <f>IF(BS47&gt;0,V47,W47)</f>
        <v>2.8900587715674875</v>
      </c>
      <c r="BU47" s="46">
        <f>BS47/BT47</f>
        <v>0</v>
      </c>
      <c r="BV47" s="64" t="e">
        <f>BN47/BO47</f>
        <v>#DIV/0!</v>
      </c>
      <c r="BW47" s="16">
        <f>BB47+BN47+BY47</f>
        <v>0</v>
      </c>
      <c r="BX47" s="69">
        <f>BC47+BO47+BZ47</f>
        <v>95.790720592056218</v>
      </c>
      <c r="BY47" s="66">
        <v>0</v>
      </c>
      <c r="BZ47" s="15">
        <f>AZ47*$D$132</f>
        <v>95.790720592056218</v>
      </c>
      <c r="CA47" s="37">
        <f>BZ47-BY47</f>
        <v>95.790720592056218</v>
      </c>
      <c r="CB47" s="54">
        <f>CA47*(CA47&lt;&gt;0)</f>
        <v>95.790720592056218</v>
      </c>
      <c r="CC47" s="26">
        <f>CB47/$CB$124</f>
        <v>0.52060174234812684</v>
      </c>
      <c r="CD47" s="47">
        <f>CC47 * $CA$124</f>
        <v>95.790720592056232</v>
      </c>
      <c r="CE47" s="48">
        <f>IF(CD47&gt;0, V47, W47)</f>
        <v>2.8024713073481711</v>
      </c>
      <c r="CF47" s="65">
        <f>CD47/CE47</f>
        <v>34.180803329150898</v>
      </c>
      <c r="CG47" t="s">
        <v>229</v>
      </c>
      <c r="CH47" s="66">
        <v>0</v>
      </c>
      <c r="CI47" s="15">
        <f>AZ47*$CH$127</f>
        <v>171.48075735506276</v>
      </c>
      <c r="CJ47" s="37">
        <f>CI47-CH47</f>
        <v>171.48075735506276</v>
      </c>
      <c r="CK47" s="54">
        <f>CJ47*(CJ47&lt;&gt;0)</f>
        <v>171.48075735506276</v>
      </c>
      <c r="CL47" s="26">
        <f>CK47/$CK$124</f>
        <v>2.5240029048434327E-2</v>
      </c>
      <c r="CM47" s="47">
        <f>CL47 * $CJ$124</f>
        <v>171.48075735506276</v>
      </c>
      <c r="CN47" s="48">
        <f>IF(CD47&gt;0,V47,W47)</f>
        <v>2.8024713073481711</v>
      </c>
      <c r="CO47" s="65">
        <f>CM47/CN47</f>
        <v>61.189121510516316</v>
      </c>
      <c r="CP47" s="70">
        <f>N47</f>
        <v>0</v>
      </c>
    </row>
    <row r="48" spans="1:94" x14ac:dyDescent="0.2">
      <c r="A48" s="28" t="s">
        <v>259</v>
      </c>
      <c r="B48">
        <v>1</v>
      </c>
      <c r="C48">
        <v>1</v>
      </c>
      <c r="D48">
        <v>0.85045981607357002</v>
      </c>
      <c r="E48">
        <v>0.14954018392642901</v>
      </c>
      <c r="F48">
        <v>0.958250497017892</v>
      </c>
      <c r="G48">
        <v>0.958250497017892</v>
      </c>
      <c r="H48">
        <v>0.65432873274780401</v>
      </c>
      <c r="I48">
        <v>0.82894186532831404</v>
      </c>
      <c r="J48">
        <v>0.73647843163386395</v>
      </c>
      <c r="K48">
        <v>0.84007786731713596</v>
      </c>
      <c r="L48">
        <v>0.283981139773122</v>
      </c>
      <c r="M48">
        <v>-0.43692253235286799</v>
      </c>
      <c r="N48" s="21">
        <v>0</v>
      </c>
      <c r="O48">
        <v>1.00410163494112</v>
      </c>
      <c r="P48">
        <v>0.99884789993891199</v>
      </c>
      <c r="Q48">
        <v>1.00760574238306</v>
      </c>
      <c r="R48">
        <v>0.99144100770307797</v>
      </c>
      <c r="S48">
        <v>6.63000011444091</v>
      </c>
      <c r="T48" s="27">
        <f>IF(C48,P48,R48)</f>
        <v>0.99884789993891199</v>
      </c>
      <c r="U48" s="27">
        <f>IF(D48 = 0,O48,Q48)</f>
        <v>1.00760574238306</v>
      </c>
      <c r="V48" s="39">
        <f>S48*T48^(1-N48)</f>
        <v>6.6223616909040492</v>
      </c>
      <c r="W48" s="38">
        <f>S48*U48^(N48+1)</f>
        <v>6.6804261873110056</v>
      </c>
      <c r="X48" s="44">
        <f>0.5 * (D48-MAX($D$3:$D$123))/(MIN($D$3:$D$123)-MAX($D$3:$D$123)) + 0.75</f>
        <v>0.77115244935529748</v>
      </c>
      <c r="Y48" s="44">
        <f>AVERAGE(D48, F48, G48, H48, I48, J48, K48)</f>
        <v>0.83239824387663897</v>
      </c>
      <c r="Z48" s="22">
        <f>AI48^N48</f>
        <v>1</v>
      </c>
      <c r="AA48" s="22">
        <f>(Z48+AB48)/2</f>
        <v>1</v>
      </c>
      <c r="AB48" s="22">
        <f>AM48^N48</f>
        <v>1</v>
      </c>
      <c r="AC48" s="22">
        <f>IF(C48&gt;0, 1, 0.8)</f>
        <v>1</v>
      </c>
      <c r="AD48" s="22">
        <f>IF(C48&gt;0, 1, 0.7)</f>
        <v>1</v>
      </c>
      <c r="AE48" s="22">
        <f>IF(C48 &gt; 0, 1, 0.9)</f>
        <v>1</v>
      </c>
      <c r="AF48" s="22">
        <f>PERCENTILE($L$2:$L$123, 0.05)</f>
        <v>-3.8880181619581476E-2</v>
      </c>
      <c r="AG48" s="22">
        <f>PERCENTILE($L$2:$L$123, 0.95)</f>
        <v>1.0165924092297549</v>
      </c>
      <c r="AH48" s="22">
        <f>MIN(MAX(L48,AF48), AG48)</f>
        <v>0.283981139773122</v>
      </c>
      <c r="AI48" s="22">
        <f>AH48-$AH$124+1</f>
        <v>1.3228613213927034</v>
      </c>
      <c r="AJ48" s="22">
        <f>PERCENTILE($M$2:$M$123, 0.02)</f>
        <v>-2.6200916108315844</v>
      </c>
      <c r="AK48" s="22">
        <f>PERCENTILE($M$2:$M$123, 0.98)</f>
        <v>1.3396145957600161</v>
      </c>
      <c r="AL48" s="22">
        <f>MIN(MAX(M48,AJ48), AK48)</f>
        <v>-0.43692253235286799</v>
      </c>
      <c r="AM48" s="22">
        <f>AL48-$AL$124 + 1</f>
        <v>3.1831690784787163</v>
      </c>
      <c r="AN48" s="46">
        <v>0</v>
      </c>
      <c r="AO48" s="49">
        <v>0</v>
      </c>
      <c r="AP48" s="51">
        <v>0.5</v>
      </c>
      <c r="AQ48" s="50">
        <v>1</v>
      </c>
      <c r="AR48" s="17">
        <f>(AI48^4)*AB48*AE48*AN48</f>
        <v>0</v>
      </c>
      <c r="AS48" s="17">
        <f>(AI48^4) *Z48*AC48*AO48</f>
        <v>0</v>
      </c>
      <c r="AT48" s="17">
        <f>(AM48^4)*AA48*AP48*AQ48</f>
        <v>51.334440612107073</v>
      </c>
      <c r="AU48" s="17">
        <f>MIN(AR48, 0.05*AR$124)</f>
        <v>0</v>
      </c>
      <c r="AV48" s="17">
        <f>MIN(AS48, 0.05*AS$124)</f>
        <v>0</v>
      </c>
      <c r="AW48" s="17">
        <f>MIN(AT48, 0.05*AT$124)</f>
        <v>51.334440612107073</v>
      </c>
      <c r="AX48" s="14">
        <f>AU48/$AU$124</f>
        <v>0</v>
      </c>
      <c r="AY48" s="14">
        <f>AV48/$AV$124</f>
        <v>0</v>
      </c>
      <c r="AZ48" s="67">
        <f>AW48/$AW$124</f>
        <v>4.2997511426175325E-3</v>
      </c>
      <c r="BA48" s="21">
        <f>N48</f>
        <v>0</v>
      </c>
      <c r="BB48" s="66">
        <v>0</v>
      </c>
      <c r="BC48" s="15">
        <f>$D$130*AX48</f>
        <v>0</v>
      </c>
      <c r="BD48" s="19">
        <f>BC48-BB48</f>
        <v>0</v>
      </c>
      <c r="BE48" s="53">
        <f>BD48*IF($BD$124 &gt; 0, (BD48&gt;0), (BD48&lt;0))</f>
        <v>0</v>
      </c>
      <c r="BF48" s="61">
        <f>BE48/$BE$124</f>
        <v>0</v>
      </c>
      <c r="BG48" s="62">
        <f>BF48*$BD$124</f>
        <v>0</v>
      </c>
      <c r="BH48" s="63">
        <f>(IF(BG48 &gt; 0, V48, W48))</f>
        <v>6.6804261873110056</v>
      </c>
      <c r="BI48" s="46">
        <f>BG48/BH48</f>
        <v>0</v>
      </c>
      <c r="BJ48" s="64" t="e">
        <f>BB48/BC48</f>
        <v>#DIV/0!</v>
      </c>
      <c r="BK48" s="66">
        <v>0</v>
      </c>
      <c r="BL48" s="66">
        <v>0</v>
      </c>
      <c r="BM48" s="66">
        <v>0</v>
      </c>
      <c r="BN48" s="10">
        <f>SUM(BK48:BM48)</f>
        <v>0</v>
      </c>
      <c r="BO48" s="15">
        <f>AY48*$D$129</f>
        <v>0</v>
      </c>
      <c r="BP48" s="9">
        <f>BO48-BN48</f>
        <v>0</v>
      </c>
      <c r="BQ48" s="53">
        <f>BP48*IF($BP$124 &gt; 0, (BP48&gt;0), (BP48&lt;0))</f>
        <v>0</v>
      </c>
      <c r="BR48" s="7">
        <f>BQ48/$BQ$124</f>
        <v>0</v>
      </c>
      <c r="BS48" s="62">
        <f>BR48*$BP$124</f>
        <v>0</v>
      </c>
      <c r="BT48" s="48">
        <f>IF(BS48&gt;0,V48,W48)</f>
        <v>6.6804261873110056</v>
      </c>
      <c r="BU48" s="46">
        <f>BS48/BT48</f>
        <v>0</v>
      </c>
      <c r="BV48" s="64" t="e">
        <f>BN48/BO48</f>
        <v>#DIV/0!</v>
      </c>
      <c r="BW48" s="16">
        <f>BB48+BN48+BY48</f>
        <v>0</v>
      </c>
      <c r="BX48" s="69">
        <f>BC48+BO48+BZ48</f>
        <v>20.101336591736963</v>
      </c>
      <c r="BY48" s="66">
        <v>0</v>
      </c>
      <c r="BZ48" s="15">
        <f>AZ48*$D$132</f>
        <v>20.101336591736963</v>
      </c>
      <c r="CA48" s="37">
        <f>BZ48-BY48</f>
        <v>20.101336591736963</v>
      </c>
      <c r="CB48" s="54">
        <f>CA48*(CA48&lt;&gt;0)</f>
        <v>20.101336591736963</v>
      </c>
      <c r="CC48" s="26">
        <f>CB48/$CB$124</f>
        <v>0.10924639452030857</v>
      </c>
      <c r="CD48" s="47">
        <f>CC48 * $CA$124</f>
        <v>20.101336591736963</v>
      </c>
      <c r="CE48" s="48">
        <f>IF(CD48&gt;0, V48, W48)</f>
        <v>6.6223616909040492</v>
      </c>
      <c r="CF48" s="65">
        <f>CD48/CE48</f>
        <v>3.0353728065542787</v>
      </c>
      <c r="CG48" t="s">
        <v>229</v>
      </c>
      <c r="CH48" s="66">
        <v>0</v>
      </c>
      <c r="CI48" s="15">
        <f>AZ48*$CH$127</f>
        <v>35.984617312566129</v>
      </c>
      <c r="CJ48" s="37">
        <f>CI48-CH48</f>
        <v>35.984617312566129</v>
      </c>
      <c r="CK48" s="54">
        <f>CJ48*(CJ48&lt;&gt;0)</f>
        <v>35.984617312566129</v>
      </c>
      <c r="CL48" s="26">
        <f>CK48/$CK$124</f>
        <v>5.2965288949906007E-3</v>
      </c>
      <c r="CM48" s="47">
        <f>CL48 * $CJ$124</f>
        <v>35.984617312566129</v>
      </c>
      <c r="CN48" s="48">
        <f>IF(CD48&gt;0,V48,W48)</f>
        <v>6.6223616909040492</v>
      </c>
      <c r="CO48" s="65">
        <f>CM48/CN48</f>
        <v>5.4338042819364194</v>
      </c>
      <c r="CP48" s="70">
        <f>N48</f>
        <v>0</v>
      </c>
    </row>
    <row r="49" spans="1:94" x14ac:dyDescent="0.2">
      <c r="A49" s="28" t="s">
        <v>160</v>
      </c>
      <c r="B49">
        <v>1</v>
      </c>
      <c r="C49">
        <v>0</v>
      </c>
      <c r="D49">
        <v>0.18952419032387</v>
      </c>
      <c r="E49">
        <v>0.81047580967612898</v>
      </c>
      <c r="F49">
        <v>0.14433399602385599</v>
      </c>
      <c r="G49">
        <v>0.14433399602385599</v>
      </c>
      <c r="H49">
        <v>3.1367628607277202E-2</v>
      </c>
      <c r="I49">
        <v>6.3571727310748602E-2</v>
      </c>
      <c r="J49">
        <v>4.4655283362740703E-2</v>
      </c>
      <c r="K49">
        <v>8.0282473126592299E-2</v>
      </c>
      <c r="L49">
        <v>0.81321269906004401</v>
      </c>
      <c r="M49">
        <v>-2.3877425492829998</v>
      </c>
      <c r="N49" s="21">
        <v>0</v>
      </c>
      <c r="O49">
        <v>0.99946551413901397</v>
      </c>
      <c r="P49">
        <v>0.97692073987088002</v>
      </c>
      <c r="Q49">
        <v>1.01516505934096</v>
      </c>
      <c r="R49">
        <v>0.99161578860797195</v>
      </c>
      <c r="S49">
        <v>333.239990234375</v>
      </c>
      <c r="T49" s="27">
        <f>IF(C49,P49,R49)</f>
        <v>0.99161578860797195</v>
      </c>
      <c r="U49" s="27">
        <f>IF(D49 = 0,O49,Q49)</f>
        <v>1.01516505934096</v>
      </c>
      <c r="V49" s="39">
        <f>S49*T49^(1-N49)</f>
        <v>330.44603571197263</v>
      </c>
      <c r="W49" s="38">
        <f>S49*U49^(N49+1)</f>
        <v>338.29359446106025</v>
      </c>
      <c r="X49" s="44">
        <f>0.5 * (D49-MAX($D$3:$D$123))/(MIN($D$3:$D$123)-MAX($D$3:$D$123)) + 0.75</f>
        <v>1.1441342814317095</v>
      </c>
      <c r="Y49" s="44">
        <f>AVERAGE(D49, F49, G49, H49, I49, J49, K49)</f>
        <v>9.9724184968420101E-2</v>
      </c>
      <c r="Z49" s="22">
        <f>AI49^N49</f>
        <v>1</v>
      </c>
      <c r="AA49" s="22">
        <f>(Z49+AB49)/2</f>
        <v>1</v>
      </c>
      <c r="AB49" s="22">
        <f>AM49^N49</f>
        <v>1</v>
      </c>
      <c r="AC49" s="22">
        <f>IF(C49&gt;0, 1, 0.8)</f>
        <v>0.8</v>
      </c>
      <c r="AD49" s="22">
        <f>IF(C49&gt;0, 1, 0.7)</f>
        <v>0.7</v>
      </c>
      <c r="AE49" s="22">
        <f>IF(C49 &gt; 0, 1, 0.9)</f>
        <v>0.9</v>
      </c>
      <c r="AF49" s="22">
        <f>PERCENTILE($L$2:$L$123, 0.05)</f>
        <v>-3.8880181619581476E-2</v>
      </c>
      <c r="AG49" s="22">
        <f>PERCENTILE($L$2:$L$123, 0.95)</f>
        <v>1.0165924092297549</v>
      </c>
      <c r="AH49" s="22">
        <f>MIN(MAX(L49,AF49), AG49)</f>
        <v>0.81321269906004401</v>
      </c>
      <c r="AI49" s="22">
        <f>AH49-$AH$124+1</f>
        <v>1.8520928806796255</v>
      </c>
      <c r="AJ49" s="22">
        <f>PERCENTILE($M$2:$M$123, 0.02)</f>
        <v>-2.6200916108315844</v>
      </c>
      <c r="AK49" s="22">
        <f>PERCENTILE($M$2:$M$123, 0.98)</f>
        <v>1.3396145957600161</v>
      </c>
      <c r="AL49" s="22">
        <f>MIN(MAX(M49,AJ49), AK49)</f>
        <v>-2.3877425492829998</v>
      </c>
      <c r="AM49" s="22">
        <f>AL49-$AL$124 + 1</f>
        <v>1.2323490615485846</v>
      </c>
      <c r="AN49" s="46">
        <v>1</v>
      </c>
      <c r="AO49" s="46">
        <v>0</v>
      </c>
      <c r="AP49" s="51">
        <v>1</v>
      </c>
      <c r="AQ49" s="21">
        <v>1</v>
      </c>
      <c r="AR49" s="17">
        <f>(AI49^4)*AB49*AE49*AN49</f>
        <v>10.589941446083344</v>
      </c>
      <c r="AS49" s="17">
        <f>(AI49^4) *Z49*AC49*AO49</f>
        <v>0</v>
      </c>
      <c r="AT49" s="17">
        <f>(AM49^4)*AA49*AP49*AQ49</f>
        <v>2.3064017281836593</v>
      </c>
      <c r="AU49" s="17">
        <f>MIN(AR49, 0.05*AR$124)</f>
        <v>10.589941446083344</v>
      </c>
      <c r="AV49" s="17">
        <f>MIN(AS49, 0.05*AS$124)</f>
        <v>0</v>
      </c>
      <c r="AW49" s="17">
        <f>MIN(AT49, 0.05*AT$124)</f>
        <v>2.3064017281836593</v>
      </c>
      <c r="AX49" s="14">
        <f>AU49/$AU$124</f>
        <v>1.7959706908606578E-2</v>
      </c>
      <c r="AY49" s="14">
        <f>AV49/$AV$124</f>
        <v>0</v>
      </c>
      <c r="AZ49" s="67">
        <f>AW49/$AW$124</f>
        <v>1.9318323815052652E-4</v>
      </c>
      <c r="BA49" s="21">
        <f>N49</f>
        <v>0</v>
      </c>
      <c r="BB49" s="66">
        <v>1333</v>
      </c>
      <c r="BC49" s="15">
        <f>$D$130*AX49</f>
        <v>2219.047506506703</v>
      </c>
      <c r="BD49" s="19">
        <f>BC49-BB49</f>
        <v>886.04750650670303</v>
      </c>
      <c r="BE49" s="53">
        <f>BD49*IF($BD$124 &gt; 0, (BD49&gt;0), (BD49&lt;0))</f>
        <v>886.04750650670303</v>
      </c>
      <c r="BF49" s="61">
        <f>BE49/$BE$124</f>
        <v>3.6160789628525064E-2</v>
      </c>
      <c r="BG49" s="62">
        <f>BF49*$BD$124</f>
        <v>48.202332574822364</v>
      </c>
      <c r="BH49" s="63">
        <f>(IF(BG49 &gt; 0, V49, W49))</f>
        <v>330.44603571197263</v>
      </c>
      <c r="BI49" s="46">
        <f>BG49/BH49</f>
        <v>0.14587051247555913</v>
      </c>
      <c r="BJ49" s="64">
        <f>BB49/BC49</f>
        <v>0.60070818497187206</v>
      </c>
      <c r="BK49" s="66">
        <v>0</v>
      </c>
      <c r="BL49" s="66">
        <v>0</v>
      </c>
      <c r="BM49" s="66">
        <v>0</v>
      </c>
      <c r="BN49" s="10">
        <f>SUM(BK49:BM49)</f>
        <v>0</v>
      </c>
      <c r="BO49" s="15">
        <f>AY49*$D$129</f>
        <v>0</v>
      </c>
      <c r="BP49" s="9">
        <f>BO49-BN49</f>
        <v>0</v>
      </c>
      <c r="BQ49" s="53">
        <f>BP49*IF($BP$124 &gt; 0, (BP49&gt;0), (BP49&lt;0))</f>
        <v>0</v>
      </c>
      <c r="BR49" s="7">
        <f>BQ49/$BQ$124</f>
        <v>0</v>
      </c>
      <c r="BS49" s="62">
        <f>BR49*$BP$124</f>
        <v>0</v>
      </c>
      <c r="BT49" s="48">
        <f>IF(BS49&gt;0,V49,W49)</f>
        <v>338.29359446106025</v>
      </c>
      <c r="BU49" s="46">
        <f>BS49/BT49</f>
        <v>0</v>
      </c>
      <c r="BV49" s="64" t="e">
        <f>BN49/BO49</f>
        <v>#DIV/0!</v>
      </c>
      <c r="BW49" s="16">
        <f>BB49+BN49+BY49</f>
        <v>1333</v>
      </c>
      <c r="BX49" s="69">
        <f>BC49+BO49+BZ49</f>
        <v>2219.9506381450569</v>
      </c>
      <c r="BY49" s="66">
        <v>0</v>
      </c>
      <c r="BZ49" s="15">
        <f>AZ49*$D$132</f>
        <v>0.90313163835371146</v>
      </c>
      <c r="CA49" s="37">
        <f>BZ49-BY49</f>
        <v>0.90313163835371146</v>
      </c>
      <c r="CB49" s="54">
        <f>CA49*(CA49&lt;&gt;0)</f>
        <v>0.90313163835371146</v>
      </c>
      <c r="CC49" s="26">
        <f>CB49/$CB$124</f>
        <v>4.9083241214875166E-3</v>
      </c>
      <c r="CD49" s="47">
        <f>CC49 * $CA$124</f>
        <v>0.90313163835371146</v>
      </c>
      <c r="CE49" s="48">
        <f>IF(CD49&gt;0, V49, W49)</f>
        <v>330.44603571197263</v>
      </c>
      <c r="CF49" s="65">
        <f>CD49/CE49</f>
        <v>2.7330684612627944E-3</v>
      </c>
      <c r="CG49" t="s">
        <v>229</v>
      </c>
      <c r="CH49" s="66">
        <v>0</v>
      </c>
      <c r="CI49" s="15">
        <f>AZ49*$CH$127</f>
        <v>1.6167505200817565</v>
      </c>
      <c r="CJ49" s="37">
        <f>CI49-CH49</f>
        <v>1.6167505200817565</v>
      </c>
      <c r="CK49" s="54">
        <f>CJ49*(CJ49&lt;&gt;0)</f>
        <v>1.6167505200817565</v>
      </c>
      <c r="CL49" s="26">
        <f>CK49/$CK$124</f>
        <v>2.3796740065966395E-4</v>
      </c>
      <c r="CM49" s="47">
        <f>CL49 * $CJ$124</f>
        <v>1.6167505200817565</v>
      </c>
      <c r="CN49" s="48">
        <f>IF(CD49&gt;0,V49,W49)</f>
        <v>330.44603571197263</v>
      </c>
      <c r="CO49" s="65">
        <f>CM49/CN49</f>
        <v>4.8926310058413532E-3</v>
      </c>
      <c r="CP49" s="70">
        <f>N49</f>
        <v>0</v>
      </c>
    </row>
    <row r="50" spans="1:94" x14ac:dyDescent="0.2">
      <c r="A50" s="28" t="s">
        <v>260</v>
      </c>
      <c r="B50">
        <v>0</v>
      </c>
      <c r="C50">
        <v>0</v>
      </c>
      <c r="D50">
        <v>9.1163534586165496E-2</v>
      </c>
      <c r="E50">
        <v>0.908836465413834</v>
      </c>
      <c r="F50">
        <v>0.895029821073558</v>
      </c>
      <c r="G50">
        <v>0.895029821073558</v>
      </c>
      <c r="H50">
        <v>3.6804684232538597E-2</v>
      </c>
      <c r="I50">
        <v>0.17105813467168501</v>
      </c>
      <c r="J50">
        <v>7.9345703298908707E-2</v>
      </c>
      <c r="K50">
        <v>0.266489719551389</v>
      </c>
      <c r="L50">
        <v>0.161098031644658</v>
      </c>
      <c r="M50">
        <v>1.3467003537700699</v>
      </c>
      <c r="N50" s="21">
        <v>0</v>
      </c>
      <c r="O50">
        <v>1.0042606511427199</v>
      </c>
      <c r="P50">
        <v>0.99563322414092603</v>
      </c>
      <c r="Q50">
        <v>1.0027649085846999</v>
      </c>
      <c r="R50">
        <v>0.99647460791785303</v>
      </c>
      <c r="S50">
        <v>113.75</v>
      </c>
      <c r="T50" s="27">
        <f>IF(C50,P50,R50)</f>
        <v>0.99647460791785303</v>
      </c>
      <c r="U50" s="27">
        <f>IF(D50 = 0,O50,Q50)</f>
        <v>1.0027649085846999</v>
      </c>
      <c r="V50" s="39">
        <f>S50*T50^(1-N50)</f>
        <v>113.34898665065579</v>
      </c>
      <c r="W50" s="38">
        <f>S50*U50^(N50+1)</f>
        <v>114.06450835150962</v>
      </c>
      <c r="X50" s="44">
        <f>0.5 * (D50-MAX($D$3:$D$123))/(MIN($D$3:$D$123)-MAX($D$3:$D$123)) + 0.75</f>
        <v>1.1996415595265653</v>
      </c>
      <c r="Y50" s="44">
        <f>AVERAGE(D50, F50, G50, H50, I50, J50, K50)</f>
        <v>0.34784591692682904</v>
      </c>
      <c r="Z50" s="22">
        <f>AI50^N50</f>
        <v>1</v>
      </c>
      <c r="AA50" s="22">
        <f>(Z50+AB50)/2</f>
        <v>1</v>
      </c>
      <c r="AB50" s="22">
        <f>AM50^N50</f>
        <v>1</v>
      </c>
      <c r="AC50" s="22">
        <f>IF(C50&gt;0, 1, 0.8)</f>
        <v>0.8</v>
      </c>
      <c r="AD50" s="22">
        <f>IF(C50&gt;0, 1, 0.7)</f>
        <v>0.7</v>
      </c>
      <c r="AE50" s="22">
        <f>IF(C50 &gt; 0, 1, 0.9)</f>
        <v>0.9</v>
      </c>
      <c r="AF50" s="22">
        <f>PERCENTILE($L$2:$L$123, 0.05)</f>
        <v>-3.8880181619581476E-2</v>
      </c>
      <c r="AG50" s="22">
        <f>PERCENTILE($L$2:$L$123, 0.95)</f>
        <v>1.0165924092297549</v>
      </c>
      <c r="AH50" s="22">
        <f>MIN(MAX(L50,AF50), AG50)</f>
        <v>0.161098031644658</v>
      </c>
      <c r="AI50" s="22">
        <f>AH50-$AH$124+1</f>
        <v>1.1999782132642394</v>
      </c>
      <c r="AJ50" s="22">
        <f>PERCENTILE($M$2:$M$123, 0.02)</f>
        <v>-2.6200916108315844</v>
      </c>
      <c r="AK50" s="22">
        <f>PERCENTILE($M$2:$M$123, 0.98)</f>
        <v>1.3396145957600161</v>
      </c>
      <c r="AL50" s="22">
        <f>MIN(MAX(M50,AJ50), AK50)</f>
        <v>1.3396145957600161</v>
      </c>
      <c r="AM50" s="22">
        <f>AL50-$AL$124 + 1</f>
        <v>4.9597062065916004</v>
      </c>
      <c r="AN50" s="46">
        <v>0</v>
      </c>
      <c r="AO50" s="49">
        <v>0</v>
      </c>
      <c r="AP50" s="51">
        <v>0.5</v>
      </c>
      <c r="AQ50" s="50">
        <v>1</v>
      </c>
      <c r="AR50" s="17">
        <f>(AI50^4)*AB50*AE50*AN50</f>
        <v>0</v>
      </c>
      <c r="AS50" s="17">
        <f>(AI50^4) *Z50*AC50*AO50</f>
        <v>0</v>
      </c>
      <c r="AT50" s="17">
        <f>(AM50^4)*AA50*AP50*AQ50</f>
        <v>302.54766799405024</v>
      </c>
      <c r="AU50" s="17">
        <f>MIN(AR50, 0.05*AR$124)</f>
        <v>0</v>
      </c>
      <c r="AV50" s="17">
        <f>MIN(AS50, 0.05*AS$124)</f>
        <v>0</v>
      </c>
      <c r="AW50" s="17">
        <f>MIN(AT50, 0.05*AT$124)</f>
        <v>302.54766799405024</v>
      </c>
      <c r="AX50" s="14">
        <f>AU50/$AU$124</f>
        <v>0</v>
      </c>
      <c r="AY50" s="14">
        <f>AV50/$AV$124</f>
        <v>0</v>
      </c>
      <c r="AZ50" s="67">
        <f>AW50/$AW$124</f>
        <v>2.5341265350164909E-2</v>
      </c>
      <c r="BA50" s="21">
        <f>N50</f>
        <v>0</v>
      </c>
      <c r="BB50" s="66">
        <v>0</v>
      </c>
      <c r="BC50" s="15">
        <f>$D$130*AX50</f>
        <v>0</v>
      </c>
      <c r="BD50" s="19">
        <f>BC50-BB50</f>
        <v>0</v>
      </c>
      <c r="BE50" s="53">
        <f>BD50*IF($BD$124 &gt; 0, (BD50&gt;0), (BD50&lt;0))</f>
        <v>0</v>
      </c>
      <c r="BF50" s="61">
        <f>BE50/$BE$124</f>
        <v>0</v>
      </c>
      <c r="BG50" s="62">
        <f>BF50*$BD$124</f>
        <v>0</v>
      </c>
      <c r="BH50" s="63">
        <f>(IF(BG50 &gt; 0, V50, W50))</f>
        <v>114.06450835150962</v>
      </c>
      <c r="BI50" s="46">
        <f>BG50/BH50</f>
        <v>0</v>
      </c>
      <c r="BJ50" s="64" t="e">
        <f>BB50/BC50</f>
        <v>#DIV/0!</v>
      </c>
      <c r="BK50" s="66">
        <v>0</v>
      </c>
      <c r="BL50" s="66">
        <v>0</v>
      </c>
      <c r="BM50" s="66">
        <v>0</v>
      </c>
      <c r="BN50" s="10">
        <f>SUM(BK50:BM50)</f>
        <v>0</v>
      </c>
      <c r="BO50" s="15">
        <f>AY50*$D$129</f>
        <v>0</v>
      </c>
      <c r="BP50" s="9">
        <f>BO50-BN50</f>
        <v>0</v>
      </c>
      <c r="BQ50" s="53">
        <f>BP50*IF($BP$124 &gt; 0, (BP50&gt;0), (BP50&lt;0))</f>
        <v>0</v>
      </c>
      <c r="BR50" s="7">
        <f>BQ50/$BQ$124</f>
        <v>0</v>
      </c>
      <c r="BS50" s="62">
        <f>BR50*$BP$124</f>
        <v>0</v>
      </c>
      <c r="BT50" s="48">
        <f>IF(BS50&gt;0,V50,W50)</f>
        <v>114.06450835150962</v>
      </c>
      <c r="BU50" s="46">
        <f>BS50/BT50</f>
        <v>0</v>
      </c>
      <c r="BV50" s="64" t="e">
        <f>BN50/BO50</f>
        <v>#DIV/0!</v>
      </c>
      <c r="BW50" s="16">
        <f>BB50+BN50+BY50</f>
        <v>0</v>
      </c>
      <c r="BX50" s="69">
        <f>BC50+BO50+BZ50</f>
        <v>118.47041551202095</v>
      </c>
      <c r="BY50" s="66">
        <v>0</v>
      </c>
      <c r="BZ50" s="15">
        <f>AZ50*$D$132</f>
        <v>118.47041551202095</v>
      </c>
      <c r="CA50" s="37">
        <f>BZ50-BY50</f>
        <v>118.47041551202095</v>
      </c>
      <c r="CB50" s="54">
        <f>CA50*(CA50&lt;&gt;0)</f>
        <v>118.47041551202095</v>
      </c>
      <c r="CC50" s="26">
        <f>CB50/$CB$124</f>
        <v>0.64386095386967312</v>
      </c>
      <c r="CD50" s="47">
        <f>CC50 * $CA$124</f>
        <v>118.47041551202095</v>
      </c>
      <c r="CE50" s="48">
        <f>IF(CD50&gt;0, V50, W50)</f>
        <v>113.34898665065579</v>
      </c>
      <c r="CF50" s="65">
        <f>CD50/CE50</f>
        <v>1.0451828376476759</v>
      </c>
      <c r="CG50" t="s">
        <v>229</v>
      </c>
      <c r="CH50" s="66">
        <v>0</v>
      </c>
      <c r="CI50" s="15">
        <f>AZ50*$CH$127</f>
        <v>212.08104971553013</v>
      </c>
      <c r="CJ50" s="37">
        <f>CI50-CH50</f>
        <v>212.08104971553013</v>
      </c>
      <c r="CK50" s="54">
        <f>CJ50*(CJ50&lt;&gt;0)</f>
        <v>212.08104971553013</v>
      </c>
      <c r="CL50" s="26">
        <f>CK50/$CK$124</f>
        <v>3.1215933134461315E-2</v>
      </c>
      <c r="CM50" s="47">
        <f>CL50 * $CJ$124</f>
        <v>212.08104971553013</v>
      </c>
      <c r="CN50" s="48">
        <f>IF(CD50&gt;0,V50,W50)</f>
        <v>113.34898665065579</v>
      </c>
      <c r="CO50" s="65">
        <f>CM50/CN50</f>
        <v>1.8710449557804063</v>
      </c>
      <c r="CP50" s="70">
        <f>N50</f>
        <v>0</v>
      </c>
    </row>
    <row r="51" spans="1:94" x14ac:dyDescent="0.2">
      <c r="A51" s="28" t="s">
        <v>158</v>
      </c>
      <c r="B51">
        <v>0</v>
      </c>
      <c r="C51">
        <v>0</v>
      </c>
      <c r="D51">
        <v>0.22471011595361801</v>
      </c>
      <c r="E51">
        <v>0.77528988404638099</v>
      </c>
      <c r="F51">
        <v>6.7992047713717696E-2</v>
      </c>
      <c r="G51">
        <v>6.7992047713717696E-2</v>
      </c>
      <c r="H51">
        <v>0.64700961940610602</v>
      </c>
      <c r="I51">
        <v>0.76097867001254704</v>
      </c>
      <c r="J51">
        <v>0.70168405971703696</v>
      </c>
      <c r="K51">
        <v>0.21842375344324599</v>
      </c>
      <c r="L51">
        <v>0.38865102256821699</v>
      </c>
      <c r="M51">
        <v>-0.25077762485955402</v>
      </c>
      <c r="N51" s="21">
        <v>0</v>
      </c>
      <c r="O51">
        <v>1.01029864958742</v>
      </c>
      <c r="P51">
        <v>0.97672978462830895</v>
      </c>
      <c r="Q51">
        <v>1.0158271912271899</v>
      </c>
      <c r="R51">
        <v>1</v>
      </c>
      <c r="S51">
        <v>49.5</v>
      </c>
      <c r="T51" s="27">
        <f>IF(C51,P51,R51)</f>
        <v>1</v>
      </c>
      <c r="U51" s="27">
        <f>IF(D51 = 0,O51,Q51)</f>
        <v>1.0158271912271899</v>
      </c>
      <c r="V51" s="39">
        <f>S51*T51^(1-N51)</f>
        <v>49.5</v>
      </c>
      <c r="W51" s="38">
        <f>S51*U51^(N51+1)</f>
        <v>50.283445965745898</v>
      </c>
      <c r="X51" s="44">
        <f>0.5 * (D51-MAX($D$3:$D$123))/(MIN($D$3:$D$123)-MAX($D$3:$D$123)) + 0.75</f>
        <v>1.1242780193489967</v>
      </c>
      <c r="Y51" s="44">
        <f>AVERAGE(D51, F51, G51, H51, I51, J51, K51)</f>
        <v>0.38411290199428416</v>
      </c>
      <c r="Z51" s="22">
        <f>AI51^N51</f>
        <v>1</v>
      </c>
      <c r="AA51" s="22">
        <f>(Z51+AB51)/2</f>
        <v>1</v>
      </c>
      <c r="AB51" s="22">
        <f>AM51^N51</f>
        <v>1</v>
      </c>
      <c r="AC51" s="22">
        <f>IF(C51&gt;0, 1, 0.8)</f>
        <v>0.8</v>
      </c>
      <c r="AD51" s="22">
        <f>IF(C51&gt;0, 1, 0.7)</f>
        <v>0.7</v>
      </c>
      <c r="AE51" s="22">
        <f>IF(C51 &gt; 0, 1, 0.9)</f>
        <v>0.9</v>
      </c>
      <c r="AF51" s="22">
        <f>PERCENTILE($L$2:$L$123, 0.05)</f>
        <v>-3.8880181619581476E-2</v>
      </c>
      <c r="AG51" s="22">
        <f>PERCENTILE($L$2:$L$123, 0.95)</f>
        <v>1.0165924092297549</v>
      </c>
      <c r="AH51" s="22">
        <f>MIN(MAX(L51,AF51), AG51)</f>
        <v>0.38865102256821699</v>
      </c>
      <c r="AI51" s="22">
        <f>AH51-$AH$124+1</f>
        <v>1.4275312041877983</v>
      </c>
      <c r="AJ51" s="22">
        <f>PERCENTILE($M$2:$M$123, 0.02)</f>
        <v>-2.6200916108315844</v>
      </c>
      <c r="AK51" s="22">
        <f>PERCENTILE($M$2:$M$123, 0.98)</f>
        <v>1.3396145957600161</v>
      </c>
      <c r="AL51" s="22">
        <f>MIN(MAX(M51,AJ51), AK51)</f>
        <v>-0.25077762485955402</v>
      </c>
      <c r="AM51" s="22">
        <f>AL51-$AL$124 + 1</f>
        <v>3.3693139859720302</v>
      </c>
      <c r="AN51" s="46">
        <v>1</v>
      </c>
      <c r="AO51" s="46">
        <v>0</v>
      </c>
      <c r="AP51" s="51">
        <v>1</v>
      </c>
      <c r="AQ51" s="21">
        <v>1</v>
      </c>
      <c r="AR51" s="17">
        <f>(AI51^4)*AB51*AE51*AN51</f>
        <v>3.7375322628583603</v>
      </c>
      <c r="AS51" s="17">
        <f>(AI51^4) *Z51*AC51*AO51</f>
        <v>0</v>
      </c>
      <c r="AT51" s="17">
        <f>(AM51^4)*AA51*AP51*AQ51</f>
        <v>128.8741870922419</v>
      </c>
      <c r="AU51" s="17">
        <f>MIN(AR51, 0.05*AR$124)</f>
        <v>3.7375322628583603</v>
      </c>
      <c r="AV51" s="17">
        <f>MIN(AS51, 0.05*AS$124)</f>
        <v>0</v>
      </c>
      <c r="AW51" s="17">
        <f>MIN(AT51, 0.05*AT$124)</f>
        <v>128.8741870922419</v>
      </c>
      <c r="AX51" s="14">
        <f>AU51/$AU$124</f>
        <v>6.3385604485304524E-3</v>
      </c>
      <c r="AY51" s="14">
        <f>AV51/$AV$124</f>
        <v>0</v>
      </c>
      <c r="AZ51" s="67">
        <f>AW51/$AW$124</f>
        <v>1.0794447676772454E-2</v>
      </c>
      <c r="BA51" s="21">
        <f>N51</f>
        <v>0</v>
      </c>
      <c r="BB51" s="66">
        <v>1386</v>
      </c>
      <c r="BC51" s="15">
        <f>$D$130*AX51</f>
        <v>783.17351333907709</v>
      </c>
      <c r="BD51" s="19">
        <f>BC51-BB51</f>
        <v>-602.82648666092291</v>
      </c>
      <c r="BE51" s="53">
        <f>BD51*IF($BD$124 &gt; 0, (BD51&gt;0), (BD51&lt;0))</f>
        <v>0</v>
      </c>
      <c r="BF51" s="61">
        <f>BE51/$BE$124</f>
        <v>0</v>
      </c>
      <c r="BG51" s="62">
        <f>BF51*$BD$124</f>
        <v>0</v>
      </c>
      <c r="BH51" s="63">
        <f>(IF(BG51 &gt; 0, V51, W51))</f>
        <v>50.283445965745898</v>
      </c>
      <c r="BI51" s="46">
        <f>BG51/BH51</f>
        <v>0</v>
      </c>
      <c r="BJ51" s="64">
        <f>BB51/BC51</f>
        <v>1.7697227707443262</v>
      </c>
      <c r="BK51" s="66">
        <v>0</v>
      </c>
      <c r="BL51" s="66">
        <v>99</v>
      </c>
      <c r="BM51" s="66">
        <v>0</v>
      </c>
      <c r="BN51" s="10">
        <f>SUM(BK51:BM51)</f>
        <v>99</v>
      </c>
      <c r="BO51" s="15">
        <f>AY51*$D$129</f>
        <v>0</v>
      </c>
      <c r="BP51" s="9">
        <f>BO51-BN51</f>
        <v>-99</v>
      </c>
      <c r="BQ51" s="53">
        <f>BP51*IF($BP$124 &gt; 0, (BP51&gt;0), (BP51&lt;0))</f>
        <v>0</v>
      </c>
      <c r="BR51" s="7">
        <f>BQ51/$BQ$124</f>
        <v>0</v>
      </c>
      <c r="BS51" s="62">
        <f>BR51*$BP$124</f>
        <v>0</v>
      </c>
      <c r="BT51" s="48">
        <f>IF(BS51&gt;0,V51,W51)</f>
        <v>50.283445965745898</v>
      </c>
      <c r="BU51" s="46">
        <f>BS51/BT51</f>
        <v>0</v>
      </c>
      <c r="BV51" s="64" t="e">
        <f>BN51/BO51</f>
        <v>#DIV/0!</v>
      </c>
      <c r="BW51" s="16">
        <f>BB51+BN51+BY51</f>
        <v>1535</v>
      </c>
      <c r="BX51" s="69">
        <f>BC51+BO51+BZ51</f>
        <v>833.63755622798828</v>
      </c>
      <c r="BY51" s="66">
        <v>50</v>
      </c>
      <c r="BZ51" s="15">
        <f>AZ51*$D$132</f>
        <v>50.464042888911223</v>
      </c>
      <c r="CA51" s="37">
        <f>BZ51-BY51</f>
        <v>0.46404288891122292</v>
      </c>
      <c r="CB51" s="54">
        <f>CA51*(CA51&lt;&gt;0)</f>
        <v>0.46404288891122292</v>
      </c>
      <c r="CC51" s="26">
        <f>CB51/$CB$124</f>
        <v>2.5219722223435792E-3</v>
      </c>
      <c r="CD51" s="47">
        <f>CC51 * $CA$124</f>
        <v>0.46404288891122286</v>
      </c>
      <c r="CE51" s="48">
        <f>IF(CD51&gt;0, V51, W51)</f>
        <v>49.5</v>
      </c>
      <c r="CF51" s="65">
        <f>CD51/CE51</f>
        <v>9.3746038163883411E-3</v>
      </c>
      <c r="CG51" t="s">
        <v>229</v>
      </c>
      <c r="CH51" s="66">
        <v>0</v>
      </c>
      <c r="CI51" s="15">
        <f>AZ51*$CH$127</f>
        <v>90.338732606908678</v>
      </c>
      <c r="CJ51" s="37">
        <f>CI51-CH51</f>
        <v>90.338732606908678</v>
      </c>
      <c r="CK51" s="54">
        <f>CJ51*(CJ51&lt;&gt;0)</f>
        <v>90.338732606908678</v>
      </c>
      <c r="CL51" s="26">
        <f>CK51/$CK$124</f>
        <v>1.3296840242406344E-2</v>
      </c>
      <c r="CM51" s="47">
        <f>CL51 * $CJ$124</f>
        <v>90.338732606908678</v>
      </c>
      <c r="CN51" s="48">
        <f>IF(CD51&gt;0,V51,W51)</f>
        <v>49.5</v>
      </c>
      <c r="CO51" s="65">
        <f>CM51/CN51</f>
        <v>1.8250249011496702</v>
      </c>
      <c r="CP51" s="70">
        <f>N51</f>
        <v>0</v>
      </c>
    </row>
    <row r="52" spans="1:94" x14ac:dyDescent="0.2">
      <c r="A52" s="28" t="s">
        <v>206</v>
      </c>
      <c r="B52">
        <v>1</v>
      </c>
      <c r="C52">
        <v>1</v>
      </c>
      <c r="D52">
        <v>0.78008796481407405</v>
      </c>
      <c r="E52">
        <v>0.219912035185925</v>
      </c>
      <c r="F52">
        <v>0.82544731610337896</v>
      </c>
      <c r="G52">
        <v>0.82544731610337896</v>
      </c>
      <c r="H52">
        <v>0.80259305729820096</v>
      </c>
      <c r="I52">
        <v>0.85780008364700899</v>
      </c>
      <c r="J52">
        <v>0.82973754385643295</v>
      </c>
      <c r="K52">
        <v>0.82758964991504202</v>
      </c>
      <c r="L52">
        <v>0.776679877582379</v>
      </c>
      <c r="M52">
        <v>1.0090020310233601</v>
      </c>
      <c r="N52" s="21">
        <v>0</v>
      </c>
      <c r="O52">
        <v>1.00495744348486</v>
      </c>
      <c r="P52">
        <v>0.991651923885843</v>
      </c>
      <c r="Q52">
        <v>1.0132008508780801</v>
      </c>
      <c r="R52">
        <v>1.0067707537491799</v>
      </c>
      <c r="S52">
        <v>5.3299999237060502</v>
      </c>
      <c r="T52" s="27">
        <f>IF(C52,P52,R52)</f>
        <v>0.991651923885843</v>
      </c>
      <c r="U52" s="27">
        <f>IF(D52 = 0,O52,Q52)</f>
        <v>1.0132008508780801</v>
      </c>
      <c r="V52" s="39">
        <f>S52*T52^(1-N52)</f>
        <v>5.285504678654501</v>
      </c>
      <c r="W52" s="38">
        <f>S52*U52^(N52+1)</f>
        <v>5.4003604578790725</v>
      </c>
      <c r="X52" s="44">
        <f>0.5 * (D52-MAX($D$3:$D$123))/(MIN($D$3:$D$123)-MAX($D$3:$D$123)) + 0.75</f>
        <v>0.81086497352072295</v>
      </c>
      <c r="Y52" s="44">
        <f>AVERAGE(D52, F52, G52, H52, I52, J52, K52)</f>
        <v>0.82124327596250246</v>
      </c>
      <c r="Z52" s="22">
        <f>AI52^N52</f>
        <v>1</v>
      </c>
      <c r="AA52" s="22">
        <f>(Z52+AB52)/2</f>
        <v>1</v>
      </c>
      <c r="AB52" s="22">
        <f>AM52^N52</f>
        <v>1</v>
      </c>
      <c r="AC52" s="22">
        <f>IF(C52&gt;0, 1, 0.8)</f>
        <v>1</v>
      </c>
      <c r="AD52" s="22">
        <f>IF(C52&gt;0, 1, 0.7)</f>
        <v>1</v>
      </c>
      <c r="AE52" s="22">
        <f>IF(C52 &gt; 0, 1, 0.9)</f>
        <v>1</v>
      </c>
      <c r="AF52" s="22">
        <f>PERCENTILE($L$2:$L$123, 0.05)</f>
        <v>-3.8880181619581476E-2</v>
      </c>
      <c r="AG52" s="22">
        <f>PERCENTILE($L$2:$L$123, 0.95)</f>
        <v>1.0165924092297549</v>
      </c>
      <c r="AH52" s="22">
        <f>MIN(MAX(L52,AF52), AG52)</f>
        <v>0.776679877582379</v>
      </c>
      <c r="AI52" s="22">
        <f>AH52-$AH$124+1</f>
        <v>1.8155600592019605</v>
      </c>
      <c r="AJ52" s="22">
        <f>PERCENTILE($M$2:$M$123, 0.02)</f>
        <v>-2.6200916108315844</v>
      </c>
      <c r="AK52" s="22">
        <f>PERCENTILE($M$2:$M$123, 0.98)</f>
        <v>1.3396145957600161</v>
      </c>
      <c r="AL52" s="22">
        <f>MIN(MAX(M52,AJ52), AK52)</f>
        <v>1.0090020310233601</v>
      </c>
      <c r="AM52" s="22">
        <f>AL52-$AL$124 + 1</f>
        <v>4.6290936418549444</v>
      </c>
      <c r="AN52" s="46">
        <v>0</v>
      </c>
      <c r="AO52" s="49">
        <v>0</v>
      </c>
      <c r="AP52" s="51">
        <v>0.5</v>
      </c>
      <c r="AQ52" s="50">
        <v>1</v>
      </c>
      <c r="AR52" s="17">
        <f>(AI52^4)*AB52*AE52*AN52</f>
        <v>0</v>
      </c>
      <c r="AS52" s="17">
        <f>(AI52^4) *Z52*AC52*AO52</f>
        <v>0</v>
      </c>
      <c r="AT52" s="17">
        <f>(AM52^4)*AA52*AP52*AQ52</f>
        <v>229.59047637578993</v>
      </c>
      <c r="AU52" s="17">
        <f>MIN(AR52, 0.05*AR$124)</f>
        <v>0</v>
      </c>
      <c r="AV52" s="17">
        <f>MIN(AS52, 0.05*AS$124)</f>
        <v>0</v>
      </c>
      <c r="AW52" s="17">
        <f>MIN(AT52, 0.05*AT$124)</f>
        <v>229.59047637578993</v>
      </c>
      <c r="AX52" s="14">
        <f>AU52/$AU$124</f>
        <v>0</v>
      </c>
      <c r="AY52" s="14">
        <f>AV52/$AV$124</f>
        <v>0</v>
      </c>
      <c r="AZ52" s="67">
        <f>AW52/$AW$124</f>
        <v>1.9230401682765828E-2</v>
      </c>
      <c r="BA52" s="21">
        <f>N52</f>
        <v>0</v>
      </c>
      <c r="BB52" s="66">
        <v>0</v>
      </c>
      <c r="BC52" s="15">
        <f>$D$130*AX52</f>
        <v>0</v>
      </c>
      <c r="BD52" s="19">
        <f>BC52-BB52</f>
        <v>0</v>
      </c>
      <c r="BE52" s="53">
        <f>BD52*IF($BD$124 &gt; 0, (BD52&gt;0), (BD52&lt;0))</f>
        <v>0</v>
      </c>
      <c r="BF52" s="61">
        <f>BE52/$BE$124</f>
        <v>0</v>
      </c>
      <c r="BG52" s="62">
        <f>BF52*$BD$124</f>
        <v>0</v>
      </c>
      <c r="BH52" s="63">
        <f>(IF(BG52 &gt; 0, V52, W52))</f>
        <v>5.4003604578790725</v>
      </c>
      <c r="BI52" s="46">
        <f>BG52/BH52</f>
        <v>0</v>
      </c>
      <c r="BJ52" s="64" t="e">
        <f>BB52/BC52</f>
        <v>#DIV/0!</v>
      </c>
      <c r="BK52" s="66">
        <v>0</v>
      </c>
      <c r="BL52" s="66">
        <v>0</v>
      </c>
      <c r="BM52" s="66">
        <v>0</v>
      </c>
      <c r="BN52" s="10">
        <f>SUM(BK52:BM52)</f>
        <v>0</v>
      </c>
      <c r="BO52" s="15">
        <f>AY52*$D$129</f>
        <v>0</v>
      </c>
      <c r="BP52" s="9">
        <f>BO52-BN52</f>
        <v>0</v>
      </c>
      <c r="BQ52" s="53">
        <f>BP52*IF($BP$124 &gt; 0, (BP52&gt;0), (BP52&lt;0))</f>
        <v>0</v>
      </c>
      <c r="BR52" s="7">
        <f>BQ52/$BQ$124</f>
        <v>0</v>
      </c>
      <c r="BS52" s="62">
        <f>BR52*$BP$124</f>
        <v>0</v>
      </c>
      <c r="BT52" s="48">
        <f>IF(BS52&gt;0,V52,W52)</f>
        <v>5.4003604578790725</v>
      </c>
      <c r="BU52" s="46">
        <f>BS52/BT52</f>
        <v>0</v>
      </c>
      <c r="BV52" s="64" t="e">
        <f>BN52/BO52</f>
        <v>#DIV/0!</v>
      </c>
      <c r="BW52" s="16">
        <f>BB52+BN52+BY52</f>
        <v>21</v>
      </c>
      <c r="BX52" s="69">
        <f>BC52+BO52+BZ52</f>
        <v>89.902127866930243</v>
      </c>
      <c r="BY52" s="66">
        <v>21</v>
      </c>
      <c r="BZ52" s="15">
        <f>AZ52*$D$132</f>
        <v>89.902127866930243</v>
      </c>
      <c r="CA52" s="37">
        <f>BZ52-BY52</f>
        <v>68.902127866930243</v>
      </c>
      <c r="CB52" s="54">
        <f>CA52*(CA52&lt;&gt;0)</f>
        <v>68.902127866930243</v>
      </c>
      <c r="CC52" s="26">
        <f>CB52/$CB$124</f>
        <v>0.37446808623331307</v>
      </c>
      <c r="CD52" s="47">
        <f>CC52 * $CA$124</f>
        <v>68.902127866930243</v>
      </c>
      <c r="CE52" s="48">
        <f>IF(CD52&gt;0, V52, W52)</f>
        <v>5.285504678654501</v>
      </c>
      <c r="CF52" s="65">
        <f>CD52/CE52</f>
        <v>13.036054654381697</v>
      </c>
      <c r="CG52" t="s">
        <v>229</v>
      </c>
      <c r="CH52" s="66">
        <v>0</v>
      </c>
      <c r="CI52" s="15">
        <f>AZ52*$CH$127</f>
        <v>160.93923168306722</v>
      </c>
      <c r="CJ52" s="37">
        <f>CI52-CH52</f>
        <v>160.93923168306722</v>
      </c>
      <c r="CK52" s="54">
        <f>CJ52*(CJ52&lt;&gt;0)</f>
        <v>160.93923168306722</v>
      </c>
      <c r="CL52" s="26">
        <f>CK52/$CK$124</f>
        <v>2.3688435631890971E-2</v>
      </c>
      <c r="CM52" s="47">
        <f>CL52 * $CJ$124</f>
        <v>160.93923168306722</v>
      </c>
      <c r="CN52" s="48">
        <f>IF(CD52&gt;0,V52,W52)</f>
        <v>5.285504678654501</v>
      </c>
      <c r="CO52" s="65">
        <f>CM52/CN52</f>
        <v>30.449170224561517</v>
      </c>
      <c r="CP52" s="70">
        <f>N52</f>
        <v>0</v>
      </c>
    </row>
    <row r="53" spans="1:94" x14ac:dyDescent="0.2">
      <c r="A53" s="28" t="s">
        <v>156</v>
      </c>
      <c r="B53">
        <v>0</v>
      </c>
      <c r="C53">
        <v>0</v>
      </c>
      <c r="D53">
        <v>0.11035585765693701</v>
      </c>
      <c r="E53">
        <v>0.88964414234306199</v>
      </c>
      <c r="F53">
        <v>6.0437375745526802E-2</v>
      </c>
      <c r="G53">
        <v>6.0437375745526802E-2</v>
      </c>
      <c r="H53">
        <v>1.9238812212463399E-2</v>
      </c>
      <c r="I53">
        <v>4.6005855290673303E-2</v>
      </c>
      <c r="J53">
        <v>2.9750596811005801E-2</v>
      </c>
      <c r="K53">
        <v>4.2403396068244698E-2</v>
      </c>
      <c r="L53">
        <v>0.54588305820826399</v>
      </c>
      <c r="M53">
        <v>-2.4953774983182302</v>
      </c>
      <c r="N53" s="21">
        <v>0</v>
      </c>
      <c r="O53">
        <v>1.0155277998688601</v>
      </c>
      <c r="P53">
        <v>0.97892255996756905</v>
      </c>
      <c r="Q53">
        <v>1.0073572871296199</v>
      </c>
      <c r="R53">
        <v>0.98979660590907903</v>
      </c>
      <c r="S53">
        <v>188.67999267578099</v>
      </c>
      <c r="T53" s="27">
        <f>IF(C53,P53,R53)</f>
        <v>0.98979660590907903</v>
      </c>
      <c r="U53" s="27">
        <f>IF(D53 = 0,O53,Q53)</f>
        <v>1.0073572871296199</v>
      </c>
      <c r="V53" s="39">
        <f>S53*T53^(1-N53)</f>
        <v>186.75481635343792</v>
      </c>
      <c r="W53" s="38">
        <f>S53*U53^(N53+1)</f>
        <v>190.06816555751129</v>
      </c>
      <c r="X53" s="44">
        <f>0.5 * (D53-MAX($D$3:$D$123))/(MIN($D$3:$D$123)-MAX($D$3:$D$123)) + 0.75</f>
        <v>1.1888108711178131</v>
      </c>
      <c r="Y53" s="44">
        <f>AVERAGE(D53, F53, G53, H53, I53, J53, K53)</f>
        <v>5.2661324218625398E-2</v>
      </c>
      <c r="Z53" s="22">
        <f>AI53^N53</f>
        <v>1</v>
      </c>
      <c r="AA53" s="22">
        <f>(Z53+AB53)/2</f>
        <v>1</v>
      </c>
      <c r="AB53" s="22">
        <f>AM53^N53</f>
        <v>1</v>
      </c>
      <c r="AC53" s="22">
        <f>IF(C53&gt;0, 1, 0.8)</f>
        <v>0.8</v>
      </c>
      <c r="AD53" s="22">
        <f>IF(C53&gt;0, 1, 0.7)</f>
        <v>0.7</v>
      </c>
      <c r="AE53" s="22">
        <f>IF(C53 &gt; 0, 1, 0.9)</f>
        <v>0.9</v>
      </c>
      <c r="AF53" s="22">
        <f>PERCENTILE($L$2:$L$123, 0.05)</f>
        <v>-3.8880181619581476E-2</v>
      </c>
      <c r="AG53" s="22">
        <f>PERCENTILE($L$2:$L$123, 0.95)</f>
        <v>1.0165924092297549</v>
      </c>
      <c r="AH53" s="22">
        <f>MIN(MAX(L53,AF53), AG53)</f>
        <v>0.54588305820826399</v>
      </c>
      <c r="AI53" s="22">
        <f>AH53-$AH$124+1</f>
        <v>1.5847632398278455</v>
      </c>
      <c r="AJ53" s="22">
        <f>PERCENTILE($M$2:$M$123, 0.02)</f>
        <v>-2.6200916108315844</v>
      </c>
      <c r="AK53" s="22">
        <f>PERCENTILE($M$2:$M$123, 0.98)</f>
        <v>1.3396145957600161</v>
      </c>
      <c r="AL53" s="22">
        <f>MIN(MAX(M53,AJ53), AK53)</f>
        <v>-2.4953774983182302</v>
      </c>
      <c r="AM53" s="22">
        <f>AL53-$AL$124 + 1</f>
        <v>1.1247141125133542</v>
      </c>
      <c r="AN53" s="46">
        <v>1</v>
      </c>
      <c r="AO53" s="46">
        <v>1</v>
      </c>
      <c r="AP53" s="51">
        <v>1</v>
      </c>
      <c r="AQ53" s="21">
        <v>1</v>
      </c>
      <c r="AR53" s="17">
        <f>(AI53^4)*AB53*AE53*AN53</f>
        <v>5.6767538666720503</v>
      </c>
      <c r="AS53" s="17">
        <f>(AI53^4) *Z53*AC53*AO53</f>
        <v>5.0460034370418221</v>
      </c>
      <c r="AT53" s="17">
        <f>(AM53^4)*AA53*AP53*AQ53</f>
        <v>1.6001790425933271</v>
      </c>
      <c r="AU53" s="17">
        <f>MIN(AR53, 0.05*AR$124)</f>
        <v>5.6767538666720503</v>
      </c>
      <c r="AV53" s="17">
        <f>MIN(AS53, 0.05*AS$124)</f>
        <v>5.0460034370418221</v>
      </c>
      <c r="AW53" s="17">
        <f>MIN(AT53, 0.05*AT$124)</f>
        <v>1.6001790425933271</v>
      </c>
      <c r="AX53" s="14">
        <f>AU53/$AU$124</f>
        <v>9.6273276067485765E-3</v>
      </c>
      <c r="AY53" s="14">
        <f>AV53/$AV$124</f>
        <v>1.2839614851153038E-2</v>
      </c>
      <c r="AZ53" s="67">
        <f>AW53/$AW$124</f>
        <v>1.3403032320489673E-4</v>
      </c>
      <c r="BA53" s="21">
        <f>N53</f>
        <v>0</v>
      </c>
      <c r="BB53" s="66">
        <v>1509</v>
      </c>
      <c r="BC53" s="15">
        <f>$D$130*AX53</f>
        <v>1189.5237171070339</v>
      </c>
      <c r="BD53" s="19">
        <f>BC53-BB53</f>
        <v>-319.47628289296608</v>
      </c>
      <c r="BE53" s="53">
        <f>BD53*IF($BD$124 &gt; 0, (BD53&gt;0), (BD53&lt;0))</f>
        <v>0</v>
      </c>
      <c r="BF53" s="61">
        <f>BE53/$BE$124</f>
        <v>0</v>
      </c>
      <c r="BG53" s="62">
        <f>BF53*$BD$124</f>
        <v>0</v>
      </c>
      <c r="BH53" s="63">
        <f>(IF(BG53 &gt; 0, V53, W53))</f>
        <v>190.06816555751129</v>
      </c>
      <c r="BI53" s="46">
        <f>BG53/BH53</f>
        <v>0</v>
      </c>
      <c r="BJ53" s="64">
        <f>BB53/BC53</f>
        <v>1.2685749584463473</v>
      </c>
      <c r="BK53" s="66">
        <v>0</v>
      </c>
      <c r="BL53" s="66">
        <v>2642</v>
      </c>
      <c r="BM53" s="66">
        <v>0</v>
      </c>
      <c r="BN53" s="10">
        <f>SUM(BK53:BM53)</f>
        <v>2642</v>
      </c>
      <c r="BO53" s="15">
        <f>AY53*$D$129</f>
        <v>2377.1134539276222</v>
      </c>
      <c r="BP53" s="9">
        <f>BO53-BN53</f>
        <v>-264.88654607237777</v>
      </c>
      <c r="BQ53" s="53">
        <f>BP53*IF($BP$124 &gt; 0, (BP53&gt;0), (BP53&lt;0))</f>
        <v>0</v>
      </c>
      <c r="BR53" s="7">
        <f>BQ53/$BQ$124</f>
        <v>0</v>
      </c>
      <c r="BS53" s="62">
        <f>BR53*$BP$124</f>
        <v>0</v>
      </c>
      <c r="BT53" s="48">
        <f>IF(BS53&gt;0,V53,W53)</f>
        <v>190.06816555751129</v>
      </c>
      <c r="BU53" s="46">
        <f>BS53/BT53</f>
        <v>0</v>
      </c>
      <c r="BV53" s="64">
        <f>BN53/BO53</f>
        <v>1.1114320166901226</v>
      </c>
      <c r="BW53" s="16">
        <f>BB53+BN53+BY53</f>
        <v>4151</v>
      </c>
      <c r="BX53" s="69">
        <f>BC53+BO53+BZ53</f>
        <v>3567.2637627956392</v>
      </c>
      <c r="BY53" s="66">
        <v>0</v>
      </c>
      <c r="BZ53" s="15">
        <f>AZ53*$D$132</f>
        <v>0.62659176098289215</v>
      </c>
      <c r="CA53" s="37">
        <f>BZ53-BY53</f>
        <v>0.62659176098289215</v>
      </c>
      <c r="CB53" s="54">
        <f>CA53*(CA53&lt;&gt;0)</f>
        <v>0.62659176098289215</v>
      </c>
      <c r="CC53" s="26">
        <f>CB53/$CB$124</f>
        <v>3.4053900053417738E-3</v>
      </c>
      <c r="CD53" s="47">
        <f>CC53 * $CA$124</f>
        <v>0.62659176098289215</v>
      </c>
      <c r="CE53" s="48">
        <f>IF(CD53&gt;0, V53, W53)</f>
        <v>186.75481635343792</v>
      </c>
      <c r="CF53" s="65">
        <f>CD53/CE53</f>
        <v>3.3551571692643921E-3</v>
      </c>
      <c r="CG53" t="s">
        <v>229</v>
      </c>
      <c r="CH53" s="66">
        <v>194</v>
      </c>
      <c r="CI53" s="15">
        <f>AZ53*$CH$127</f>
        <v>1.1216997749017807</v>
      </c>
      <c r="CJ53" s="37">
        <f>CI53-CH53</f>
        <v>-192.87830022509823</v>
      </c>
      <c r="CK53" s="54">
        <f>CJ53*(CJ53&lt;&gt;0)</f>
        <v>-192.87830022509823</v>
      </c>
      <c r="CL53" s="26">
        <f>CK53/$CK$124</f>
        <v>-2.8389505479113671E-2</v>
      </c>
      <c r="CM53" s="47">
        <f>CL53 * $CJ$124</f>
        <v>-192.87830022509823</v>
      </c>
      <c r="CN53" s="48">
        <f>IF(CD53&gt;0,V53,W53)</f>
        <v>186.75481635343792</v>
      </c>
      <c r="CO53" s="65">
        <f>CM53/CN53</f>
        <v>-1.0327888939692536</v>
      </c>
      <c r="CP53" s="70">
        <f>N53</f>
        <v>0</v>
      </c>
    </row>
    <row r="54" spans="1:94" x14ac:dyDescent="0.2">
      <c r="A54" s="28" t="s">
        <v>116</v>
      </c>
      <c r="B54">
        <v>0</v>
      </c>
      <c r="C54">
        <v>0</v>
      </c>
      <c r="D54">
        <v>9.6328087744396704E-2</v>
      </c>
      <c r="E54">
        <v>0.90367191225560295</v>
      </c>
      <c r="F54">
        <v>0.14969208905731801</v>
      </c>
      <c r="G54">
        <v>0.14969208905731801</v>
      </c>
      <c r="H54">
        <v>0.25918470055359799</v>
      </c>
      <c r="I54">
        <v>0.115249119275289</v>
      </c>
      <c r="J54">
        <v>0.17283173455251699</v>
      </c>
      <c r="K54">
        <v>0.16084633474396001</v>
      </c>
      <c r="L54">
        <v>0.45820767106140797</v>
      </c>
      <c r="M54">
        <v>-1.7733662494496101</v>
      </c>
      <c r="N54" s="21">
        <v>0</v>
      </c>
      <c r="O54">
        <v>1.0165826773792399</v>
      </c>
      <c r="P54">
        <v>0.96708511269136099</v>
      </c>
      <c r="Q54">
        <v>1.01938122613876</v>
      </c>
      <c r="R54">
        <v>0.985868204161505</v>
      </c>
      <c r="S54">
        <v>49.909999847412102</v>
      </c>
      <c r="T54" s="27">
        <f>IF(C54,P54,R54)</f>
        <v>0.985868204161505</v>
      </c>
      <c r="U54" s="27">
        <f>IF(D54 = 0,O54,Q54)</f>
        <v>1.01938122613876</v>
      </c>
      <c r="V54" s="39">
        <f>S54*T54^(1-N54)</f>
        <v>49.204681919269156</v>
      </c>
      <c r="W54" s="38">
        <f>S54*U54^(N54+1)</f>
        <v>50.877316841040276</v>
      </c>
      <c r="X54" s="44">
        <f>0.5 * (D54-MAX($D$3:$D$123))/(MIN($D$3:$D$123)-MAX($D$3:$D$123)) + 0.75</f>
        <v>1.1967270782612711</v>
      </c>
      <c r="Y54" s="44">
        <f>AVERAGE(D54, F54, G54, H54, I54, J54, K54)</f>
        <v>0.15768916499777097</v>
      </c>
      <c r="Z54" s="22">
        <f>AI54^N54</f>
        <v>1</v>
      </c>
      <c r="AA54" s="22">
        <f>(Z54+AB54)/2</f>
        <v>1</v>
      </c>
      <c r="AB54" s="22">
        <f>AM54^N54</f>
        <v>1</v>
      </c>
      <c r="AC54" s="22">
        <f>IF(C54&gt;0, 1, 0.8)</f>
        <v>0.8</v>
      </c>
      <c r="AD54" s="22">
        <f>IF(C54&gt;0, 1, 0.7)</f>
        <v>0.7</v>
      </c>
      <c r="AE54" s="22">
        <f>IF(C54 &gt; 0, 1, 0.9)</f>
        <v>0.9</v>
      </c>
      <c r="AF54" s="22">
        <f>PERCENTILE($L$2:$L$123, 0.05)</f>
        <v>-3.8880181619581476E-2</v>
      </c>
      <c r="AG54" s="22">
        <f>PERCENTILE($L$2:$L$123, 0.95)</f>
        <v>1.0165924092297549</v>
      </c>
      <c r="AH54" s="22">
        <f>MIN(MAX(L54,AF54), AG54)</f>
        <v>0.45820767106140797</v>
      </c>
      <c r="AI54" s="22">
        <f>AH54-$AH$124+1</f>
        <v>1.4970878526809894</v>
      </c>
      <c r="AJ54" s="22">
        <f>PERCENTILE($M$2:$M$123, 0.02)</f>
        <v>-2.6200916108315844</v>
      </c>
      <c r="AK54" s="22">
        <f>PERCENTILE($M$2:$M$123, 0.98)</f>
        <v>1.3396145957600161</v>
      </c>
      <c r="AL54" s="22">
        <f>MIN(MAX(M54,AJ54), AK54)</f>
        <v>-1.7733662494496101</v>
      </c>
      <c r="AM54" s="22">
        <f>AL54-$AL$124 + 1</f>
        <v>1.8467253613819743</v>
      </c>
      <c r="AN54" s="46">
        <v>1</v>
      </c>
      <c r="AO54" s="46">
        <v>1</v>
      </c>
      <c r="AP54" s="51">
        <v>1</v>
      </c>
      <c r="AQ54" s="21">
        <v>1</v>
      </c>
      <c r="AR54" s="17">
        <f>(AI54^4)*AB54*AE54*AN54</f>
        <v>4.5209703160906267</v>
      </c>
      <c r="AS54" s="17">
        <f>(AI54^4) *Z54*AC54*AO54</f>
        <v>4.0186402809694455</v>
      </c>
      <c r="AT54" s="17">
        <f>(AM54^4)*AA54*AP54*AQ54</f>
        <v>11.630791057410724</v>
      </c>
      <c r="AU54" s="17">
        <f>MIN(AR54, 0.05*AR$124)</f>
        <v>4.5209703160906267</v>
      </c>
      <c r="AV54" s="17">
        <f>MIN(AS54, 0.05*AS$124)</f>
        <v>4.0186402809694455</v>
      </c>
      <c r="AW54" s="17">
        <f>MIN(AT54, 0.05*AT$124)</f>
        <v>11.630791057410724</v>
      </c>
      <c r="AX54" s="14">
        <f>AU54/$AU$124</f>
        <v>7.6672097039335299E-3</v>
      </c>
      <c r="AY54" s="14">
        <f>AV54/$AV$124</f>
        <v>1.0225477266663514E-2</v>
      </c>
      <c r="AZ54" s="67">
        <f>AW54/$AW$124</f>
        <v>9.7419016438747249E-4</v>
      </c>
      <c r="BA54" s="21">
        <f>N54</f>
        <v>0</v>
      </c>
      <c r="BB54" s="66">
        <v>1148</v>
      </c>
      <c r="BC54" s="15">
        <f>$D$130*AX54</f>
        <v>947.3374293889151</v>
      </c>
      <c r="BD54" s="19">
        <f>BC54-BB54</f>
        <v>-200.6625706110849</v>
      </c>
      <c r="BE54" s="53">
        <f>BD54*IF($BD$124 &gt; 0, (BD54&gt;0), (BD54&lt;0))</f>
        <v>0</v>
      </c>
      <c r="BF54" s="61">
        <f>BE54/$BE$124</f>
        <v>0</v>
      </c>
      <c r="BG54" s="62">
        <f>BF54*$BD$124</f>
        <v>0</v>
      </c>
      <c r="BH54" s="63">
        <f>(IF(BG54 &gt; 0, V54, W54))</f>
        <v>50.877316841040276</v>
      </c>
      <c r="BI54" s="46">
        <f>BG54/BH54</f>
        <v>0</v>
      </c>
      <c r="BJ54" s="64">
        <f>BB54/BC54</f>
        <v>1.2118174204734244</v>
      </c>
      <c r="BK54" s="66">
        <v>250</v>
      </c>
      <c r="BL54" s="66">
        <v>1497</v>
      </c>
      <c r="BM54" s="66">
        <v>150</v>
      </c>
      <c r="BN54" s="10">
        <f>SUM(BK54:BM54)</f>
        <v>1897</v>
      </c>
      <c r="BO54" s="15">
        <f>AY54*$D$129</f>
        <v>1893.1346356728163</v>
      </c>
      <c r="BP54" s="9">
        <f>BO54-BN54</f>
        <v>-3.86536432718367</v>
      </c>
      <c r="BQ54" s="53">
        <f>BP54*IF($BP$124 &gt; 0, (BP54&gt;0), (BP54&lt;0))</f>
        <v>0</v>
      </c>
      <c r="BR54" s="7">
        <f>BQ54/$BQ$124</f>
        <v>0</v>
      </c>
      <c r="BS54" s="62">
        <f>BR54*$BP$124</f>
        <v>0</v>
      </c>
      <c r="BT54" s="48">
        <f>IF(BS54&gt;0,V54,W54)</f>
        <v>50.877316841040276</v>
      </c>
      <c r="BU54" s="46">
        <f>BS54/BT54</f>
        <v>0</v>
      </c>
      <c r="BV54" s="64">
        <f>BN54/BO54</f>
        <v>1.0020417799422965</v>
      </c>
      <c r="BW54" s="16">
        <f>BB54+BN54+BY54</f>
        <v>3045</v>
      </c>
      <c r="BX54" s="69">
        <f>BC54+BO54+BZ54</f>
        <v>2845.0264040802431</v>
      </c>
      <c r="BY54" s="66">
        <v>0</v>
      </c>
      <c r="BZ54" s="15">
        <f>AZ54*$D$132</f>
        <v>4.5543390185114339</v>
      </c>
      <c r="CA54" s="37">
        <f>BZ54-BY54</f>
        <v>4.5543390185114339</v>
      </c>
      <c r="CB54" s="54">
        <f>CA54*(CA54&lt;&gt;0)</f>
        <v>4.5543390185114339</v>
      </c>
      <c r="CC54" s="26">
        <f>CB54/$CB$124</f>
        <v>2.4751842491909738E-2</v>
      </c>
      <c r="CD54" s="47">
        <f>CC54 * $CA$124</f>
        <v>4.5543390185114339</v>
      </c>
      <c r="CE54" s="48">
        <f>IF(CD54&gt;0, V54, W54)</f>
        <v>49.204681919269156</v>
      </c>
      <c r="CF54" s="65">
        <f>CD54/CE54</f>
        <v>9.2559058221000287E-2</v>
      </c>
      <c r="CG54" t="s">
        <v>229</v>
      </c>
      <c r="CH54" s="66">
        <v>0</v>
      </c>
      <c r="CI54" s="15">
        <f>AZ54*$CH$127</f>
        <v>8.1529974857587568</v>
      </c>
      <c r="CJ54" s="37">
        <f>CI54-CH54</f>
        <v>8.1529974857587568</v>
      </c>
      <c r="CK54" s="54">
        <f>CJ54*(CJ54&lt;&gt;0)</f>
        <v>8.1529974857587568</v>
      </c>
      <c r="CL54" s="26">
        <f>CK54/$CK$124</f>
        <v>1.2000290676712922E-3</v>
      </c>
      <c r="CM54" s="47">
        <f>CL54 * $CJ$124</f>
        <v>8.1529974857587568</v>
      </c>
      <c r="CN54" s="48">
        <f>IF(CD54&gt;0,V54,W54)</f>
        <v>49.204681919269156</v>
      </c>
      <c r="CO54" s="65">
        <f>CM54/CN54</f>
        <v>0.16569556326236393</v>
      </c>
      <c r="CP54" s="70">
        <f>N54</f>
        <v>0</v>
      </c>
    </row>
    <row r="55" spans="1:94" x14ac:dyDescent="0.2">
      <c r="A55" s="28" t="s">
        <v>221</v>
      </c>
      <c r="B55">
        <v>0</v>
      </c>
      <c r="C55">
        <v>0</v>
      </c>
      <c r="D55">
        <v>0.11973392461197301</v>
      </c>
      <c r="E55">
        <v>0.88026607538802604</v>
      </c>
      <c r="F55">
        <v>0.91148500365764396</v>
      </c>
      <c r="G55">
        <v>0.91148500365764396</v>
      </c>
      <c r="H55">
        <v>9.5736122284794806E-2</v>
      </c>
      <c r="I55">
        <v>0.14963797264682199</v>
      </c>
      <c r="J55">
        <v>0.119690263796872</v>
      </c>
      <c r="K55">
        <v>0.33029665534891001</v>
      </c>
      <c r="L55">
        <v>0.279309320571766</v>
      </c>
      <c r="M55">
        <v>-0.51851023965421505</v>
      </c>
      <c r="N55" s="21">
        <v>0</v>
      </c>
      <c r="O55">
        <v>1.00391246552143</v>
      </c>
      <c r="P55">
        <v>0.99556965648300999</v>
      </c>
      <c r="Q55">
        <v>1.00443942298976</v>
      </c>
      <c r="R55">
        <v>0.98982854066605297</v>
      </c>
      <c r="S55">
        <v>16.75</v>
      </c>
      <c r="T55" s="27">
        <f>IF(C55,P55,R55)</f>
        <v>0.98982854066605297</v>
      </c>
      <c r="U55" s="27">
        <f>IF(D55 = 0,O55,Q55)</f>
        <v>1.00443942298976</v>
      </c>
      <c r="V55" s="39">
        <f>S55*T55^(1-N55)</f>
        <v>16.579628056156388</v>
      </c>
      <c r="W55" s="38">
        <f>S55*U55^(N55+1)</f>
        <v>16.824360335078481</v>
      </c>
      <c r="X55" s="44">
        <f>0.5 * (D55-MAX($D$3:$D$123))/(MIN($D$3:$D$123)-MAX($D$3:$D$123)) + 0.75</f>
        <v>1.183518602918082</v>
      </c>
      <c r="Y55" s="44">
        <f>AVERAGE(D55, F55, G55, H55, I55, J55, K55)</f>
        <v>0.37686642085780858</v>
      </c>
      <c r="Z55" s="22">
        <f>AI55^N55</f>
        <v>1</v>
      </c>
      <c r="AA55" s="22">
        <f>(Z55+AB55)/2</f>
        <v>1</v>
      </c>
      <c r="AB55" s="22">
        <f>AM55^N55</f>
        <v>1</v>
      </c>
      <c r="AC55" s="22">
        <f>IF(C55&gt;0, 1, 0.8)</f>
        <v>0.8</v>
      </c>
      <c r="AD55" s="22">
        <f>IF(C55&gt;0, 1, 0.7)</f>
        <v>0.7</v>
      </c>
      <c r="AE55" s="22">
        <f>IF(C55 &gt; 0, 1, 0.9)</f>
        <v>0.9</v>
      </c>
      <c r="AF55" s="22">
        <f>PERCENTILE($L$2:$L$123, 0.05)</f>
        <v>-3.8880181619581476E-2</v>
      </c>
      <c r="AG55" s="22">
        <f>PERCENTILE($L$2:$L$123, 0.95)</f>
        <v>1.0165924092297549</v>
      </c>
      <c r="AH55" s="22">
        <f>MIN(MAX(L55,AF55), AG55)</f>
        <v>0.279309320571766</v>
      </c>
      <c r="AI55" s="22">
        <f>AH55-$AH$124+1</f>
        <v>1.3181895021913475</v>
      </c>
      <c r="AJ55" s="22">
        <f>PERCENTILE($M$2:$M$123, 0.02)</f>
        <v>-2.6200916108315844</v>
      </c>
      <c r="AK55" s="22">
        <f>PERCENTILE($M$2:$M$123, 0.98)</f>
        <v>1.3396145957600161</v>
      </c>
      <c r="AL55" s="22">
        <f>MIN(MAX(M55,AJ55), AK55)</f>
        <v>-0.51851023965421505</v>
      </c>
      <c r="AM55" s="22">
        <f>AL55-$AL$124 + 1</f>
        <v>3.1015813711773692</v>
      </c>
      <c r="AN55" s="46">
        <v>0</v>
      </c>
      <c r="AO55" s="49">
        <v>0</v>
      </c>
      <c r="AP55" s="51">
        <v>0.5</v>
      </c>
      <c r="AQ55" s="50">
        <v>1</v>
      </c>
      <c r="AR55" s="17">
        <f>(AI55^4)*AB55*AE55*AN55</f>
        <v>0</v>
      </c>
      <c r="AS55" s="17">
        <f>(AI55^4) *Z55*AC55*AO55</f>
        <v>0</v>
      </c>
      <c r="AT55" s="17">
        <f>(AM55^4)*AA55*AP55*AQ55</f>
        <v>46.270343378195896</v>
      </c>
      <c r="AU55" s="17">
        <f>MIN(AR55, 0.05*AR$124)</f>
        <v>0</v>
      </c>
      <c r="AV55" s="17">
        <f>MIN(AS55, 0.05*AS$124)</f>
        <v>0</v>
      </c>
      <c r="AW55" s="17">
        <f>MIN(AT55, 0.05*AT$124)</f>
        <v>46.270343378195896</v>
      </c>
      <c r="AX55" s="14">
        <f>AU55/$AU$124</f>
        <v>0</v>
      </c>
      <c r="AY55" s="14">
        <f>AV55/$AV$124</f>
        <v>0</v>
      </c>
      <c r="AZ55" s="67">
        <f>AW55/$AW$124</f>
        <v>3.8755844894271898E-3</v>
      </c>
      <c r="BA55" s="21">
        <f>N55</f>
        <v>0</v>
      </c>
      <c r="BB55" s="66">
        <v>0</v>
      </c>
      <c r="BC55" s="15">
        <f>$D$130*AX55</f>
        <v>0</v>
      </c>
      <c r="BD55" s="19">
        <f>BC55-BB55</f>
        <v>0</v>
      </c>
      <c r="BE55" s="53">
        <f>BD55*IF($BD$124 &gt; 0, (BD55&gt;0), (BD55&lt;0))</f>
        <v>0</v>
      </c>
      <c r="BF55" s="61">
        <f>BE55/$BE$124</f>
        <v>0</v>
      </c>
      <c r="BG55" s="62">
        <f>BF55*$BD$124</f>
        <v>0</v>
      </c>
      <c r="BH55" s="63">
        <f>(IF(BG55 &gt; 0, V55, W55))</f>
        <v>16.824360335078481</v>
      </c>
      <c r="BI55" s="46">
        <f>BG55/BH55</f>
        <v>0</v>
      </c>
      <c r="BJ55" s="64" t="e">
        <f>BB55/BC55</f>
        <v>#DIV/0!</v>
      </c>
      <c r="BK55" s="66">
        <v>0</v>
      </c>
      <c r="BL55" s="66">
        <v>0</v>
      </c>
      <c r="BM55" s="66">
        <v>0</v>
      </c>
      <c r="BN55" s="10">
        <f>SUM(BK55:BM55)</f>
        <v>0</v>
      </c>
      <c r="BO55" s="15">
        <f>AY55*$D$129</f>
        <v>0</v>
      </c>
      <c r="BP55" s="9">
        <f>BO55-BN55</f>
        <v>0</v>
      </c>
      <c r="BQ55" s="53">
        <f>BP55*IF($BP$124 &gt; 0, (BP55&gt;0), (BP55&lt;0))</f>
        <v>0</v>
      </c>
      <c r="BR55" s="7">
        <f>BQ55/$BQ$124</f>
        <v>0</v>
      </c>
      <c r="BS55" s="62">
        <f>BR55*$BP$124</f>
        <v>0</v>
      </c>
      <c r="BT55" s="48">
        <f>IF(BS55&gt;0,V55,W55)</f>
        <v>16.824360335078481</v>
      </c>
      <c r="BU55" s="46">
        <f>BS55/BT55</f>
        <v>0</v>
      </c>
      <c r="BV55" s="64" t="e">
        <f>BN55/BO55</f>
        <v>#DIV/0!</v>
      </c>
      <c r="BW55" s="16">
        <f>BB55+BN55+BY55</f>
        <v>17</v>
      </c>
      <c r="BX55" s="69">
        <f>BC55+BO55+BZ55</f>
        <v>18.118357488072114</v>
      </c>
      <c r="BY55" s="66">
        <v>17</v>
      </c>
      <c r="BZ55" s="15">
        <f>AZ55*$D$132</f>
        <v>18.118357488072114</v>
      </c>
      <c r="CA55" s="37">
        <f>BZ55-BY55</f>
        <v>1.1183574880721139</v>
      </c>
      <c r="CB55" s="54">
        <f>CA55*(CA55&lt;&gt;0)</f>
        <v>1.1183574880721139</v>
      </c>
      <c r="CC55" s="26">
        <f>CB55/$CB$124</f>
        <v>6.0780298264788233E-3</v>
      </c>
      <c r="CD55" s="47">
        <f>CC55 * $CA$124</f>
        <v>1.1183574880721139</v>
      </c>
      <c r="CE55" s="48">
        <f>IF(CD55&gt;0, V55, W55)</f>
        <v>16.579628056156388</v>
      </c>
      <c r="CF55" s="65">
        <f>CD55/CE55</f>
        <v>6.7453713936413834E-2</v>
      </c>
      <c r="CG55" t="s">
        <v>229</v>
      </c>
      <c r="CH55" s="66">
        <v>0</v>
      </c>
      <c r="CI55" s="15">
        <f>AZ55*$CH$127</f>
        <v>32.434766592016153</v>
      </c>
      <c r="CJ55" s="37">
        <f>CI55-CH55</f>
        <v>32.434766592016153</v>
      </c>
      <c r="CK55" s="54">
        <f>CJ55*(CJ55&lt;&gt;0)</f>
        <v>32.434766592016153</v>
      </c>
      <c r="CL55" s="26">
        <f>CK55/$CK$124</f>
        <v>4.7740309967642279E-3</v>
      </c>
      <c r="CM55" s="47">
        <f>CL55 * $CJ$124</f>
        <v>32.434766592016153</v>
      </c>
      <c r="CN55" s="48">
        <f>IF(CD55&gt;0,V55,W55)</f>
        <v>16.579628056156388</v>
      </c>
      <c r="CO55" s="65">
        <f>CM55/CN55</f>
        <v>1.9563024262159125</v>
      </c>
      <c r="CP55" s="70">
        <f>N55</f>
        <v>0</v>
      </c>
    </row>
    <row r="56" spans="1:94" x14ac:dyDescent="0.2">
      <c r="A56" s="28" t="s">
        <v>224</v>
      </c>
      <c r="B56">
        <v>0</v>
      </c>
      <c r="C56">
        <v>0</v>
      </c>
      <c r="D56">
        <v>0.38704518192722898</v>
      </c>
      <c r="E56">
        <v>0.61295481807276997</v>
      </c>
      <c r="F56">
        <v>0.52445328031809102</v>
      </c>
      <c r="G56">
        <v>0.52445328031809102</v>
      </c>
      <c r="H56">
        <v>0.407779171894604</v>
      </c>
      <c r="I56">
        <v>0.209953994144709</v>
      </c>
      <c r="J56">
        <v>0.29260018090953699</v>
      </c>
      <c r="K56">
        <v>0.391733486824491</v>
      </c>
      <c r="L56">
        <v>0.854250761547936</v>
      </c>
      <c r="M56">
        <v>0.46429941541242797</v>
      </c>
      <c r="N56" s="21">
        <v>0</v>
      </c>
      <c r="O56">
        <v>1.00207791993259</v>
      </c>
      <c r="P56">
        <v>0.97954980341750397</v>
      </c>
      <c r="Q56">
        <v>1.0106828507726899</v>
      </c>
      <c r="R56">
        <v>0.99666666969420403</v>
      </c>
      <c r="S56">
        <v>2.13000011444091</v>
      </c>
      <c r="T56" s="27">
        <f>IF(C56,P56,R56)</f>
        <v>0.99666666969420403</v>
      </c>
      <c r="U56" s="27">
        <f>IF(D56 = 0,O56,Q56)</f>
        <v>1.0106828507726899</v>
      </c>
      <c r="V56" s="39">
        <f>S56*T56^(1-N56)</f>
        <v>2.1229001205080951</v>
      </c>
      <c r="W56" s="38">
        <f>S56*U56^(N56+1)</f>
        <v>2.1527545878092949</v>
      </c>
      <c r="X56" s="44">
        <f>0.5 * (D56-MAX($D$3:$D$123))/(MIN($D$3:$D$123)-MAX($D$3:$D$123)) + 0.75</f>
        <v>1.0326684465582987</v>
      </c>
      <c r="Y56" s="44">
        <f>AVERAGE(D56, F56, G56, H56, I56, J56, K56)</f>
        <v>0.39114551090525024</v>
      </c>
      <c r="Z56" s="22">
        <f>AI56^N56</f>
        <v>1</v>
      </c>
      <c r="AA56" s="22">
        <f>(Z56+AB56)/2</f>
        <v>1</v>
      </c>
      <c r="AB56" s="22">
        <f>AM56^N56</f>
        <v>1</v>
      </c>
      <c r="AC56" s="22">
        <f>IF(C56&gt;0, 1, 0.8)</f>
        <v>0.8</v>
      </c>
      <c r="AD56" s="22">
        <f>IF(C56&gt;0, 1, 0.7)</f>
        <v>0.7</v>
      </c>
      <c r="AE56" s="22">
        <f>IF(C56 &gt; 0, 1, 0.9)</f>
        <v>0.9</v>
      </c>
      <c r="AF56" s="22">
        <f>PERCENTILE($L$2:$L$123, 0.05)</f>
        <v>-3.8880181619581476E-2</v>
      </c>
      <c r="AG56" s="22">
        <f>PERCENTILE($L$2:$L$123, 0.95)</f>
        <v>1.0165924092297549</v>
      </c>
      <c r="AH56" s="22">
        <f>MIN(MAX(L56,AF56), AG56)</f>
        <v>0.854250761547936</v>
      </c>
      <c r="AI56" s="22">
        <f>AH56-$AH$124+1</f>
        <v>1.8931309431675176</v>
      </c>
      <c r="AJ56" s="22">
        <f>PERCENTILE($M$2:$M$123, 0.02)</f>
        <v>-2.6200916108315844</v>
      </c>
      <c r="AK56" s="22">
        <f>PERCENTILE($M$2:$M$123, 0.98)</f>
        <v>1.3396145957600161</v>
      </c>
      <c r="AL56" s="22">
        <f>MIN(MAX(M56,AJ56), AK56)</f>
        <v>0.46429941541242797</v>
      </c>
      <c r="AM56" s="22">
        <f>AL56-$AL$124 + 1</f>
        <v>4.0843910262440124</v>
      </c>
      <c r="AN56" s="46">
        <v>0</v>
      </c>
      <c r="AO56" s="49">
        <v>0</v>
      </c>
      <c r="AP56" s="51">
        <v>0.5</v>
      </c>
      <c r="AQ56" s="50">
        <v>1</v>
      </c>
      <c r="AR56" s="17">
        <f>(AI56^4)*AB56*AE56*AN56</f>
        <v>0</v>
      </c>
      <c r="AS56" s="17">
        <f>(AI56^4) *Z56*AC56*AO56</f>
        <v>0</v>
      </c>
      <c r="AT56" s="17">
        <f>(AM56^4)*AA56*AP56*AQ56</f>
        <v>139.14873345315479</v>
      </c>
      <c r="AU56" s="17">
        <f>MIN(AR56, 0.05*AR$124)</f>
        <v>0</v>
      </c>
      <c r="AV56" s="17">
        <f>MIN(AS56, 0.05*AS$124)</f>
        <v>0</v>
      </c>
      <c r="AW56" s="17">
        <f>MIN(AT56, 0.05*AT$124)</f>
        <v>139.14873345315479</v>
      </c>
      <c r="AX56" s="14">
        <f>AU56/$AU$124</f>
        <v>0</v>
      </c>
      <c r="AY56" s="14">
        <f>AV56/$AV$124</f>
        <v>0</v>
      </c>
      <c r="AZ56" s="67">
        <f>AW56/$AW$124</f>
        <v>1.1655039356129195E-2</v>
      </c>
      <c r="BA56" s="21">
        <f>N56</f>
        <v>0</v>
      </c>
      <c r="BB56" s="66">
        <v>0</v>
      </c>
      <c r="BC56" s="15">
        <f>$D$130*AX56</f>
        <v>0</v>
      </c>
      <c r="BD56" s="19">
        <f>BC56-BB56</f>
        <v>0</v>
      </c>
      <c r="BE56" s="53">
        <f>BD56*IF($BD$124 &gt; 0, (BD56&gt;0), (BD56&lt;0))</f>
        <v>0</v>
      </c>
      <c r="BF56" s="61">
        <f>BE56/$BE$124</f>
        <v>0</v>
      </c>
      <c r="BG56" s="62">
        <f>BF56*$BD$124</f>
        <v>0</v>
      </c>
      <c r="BH56" s="63">
        <f>(IF(BG56 &gt; 0, V56, W56))</f>
        <v>2.1527545878092949</v>
      </c>
      <c r="BI56" s="46">
        <f>BG56/BH56</f>
        <v>0</v>
      </c>
      <c r="BJ56" s="64" t="e">
        <f>BB56/BC56</f>
        <v>#DIV/0!</v>
      </c>
      <c r="BK56" s="66">
        <v>0</v>
      </c>
      <c r="BL56" s="66">
        <v>0</v>
      </c>
      <c r="BM56" s="66">
        <v>0</v>
      </c>
      <c r="BN56" s="10">
        <f>SUM(BK56:BM56)</f>
        <v>0</v>
      </c>
      <c r="BO56" s="15">
        <f>AY56*$D$129</f>
        <v>0</v>
      </c>
      <c r="BP56" s="9">
        <f>BO56-BN56</f>
        <v>0</v>
      </c>
      <c r="BQ56" s="53">
        <f>BP56*IF($BP$124 &gt; 0, (BP56&gt;0), (BP56&lt;0))</f>
        <v>0</v>
      </c>
      <c r="BR56" s="7">
        <f>BQ56/$BQ$124</f>
        <v>0</v>
      </c>
      <c r="BS56" s="62">
        <f>BR56*$BP$124</f>
        <v>0</v>
      </c>
      <c r="BT56" s="48">
        <f>IF(BS56&gt;0,V56,W56)</f>
        <v>2.1527545878092949</v>
      </c>
      <c r="BU56" s="46">
        <f>BS56/BT56</f>
        <v>0</v>
      </c>
      <c r="BV56" s="64" t="e">
        <f>BN56/BO56</f>
        <v>#DIV/0!</v>
      </c>
      <c r="BW56" s="16">
        <f>BB56+BN56+BY56</f>
        <v>38</v>
      </c>
      <c r="BX56" s="69">
        <f>BC56+BO56+BZ56</f>
        <v>54.487308989903987</v>
      </c>
      <c r="BY56" s="66">
        <v>38</v>
      </c>
      <c r="BZ56" s="15">
        <f>AZ56*$D$132</f>
        <v>54.487308989903987</v>
      </c>
      <c r="CA56" s="37">
        <f>BZ56-BY56</f>
        <v>16.487308989903987</v>
      </c>
      <c r="CB56" s="54">
        <f>CA56*(CA56&lt;&gt;0)</f>
        <v>16.487308989903987</v>
      </c>
      <c r="CC56" s="26">
        <f>CB56/$CB$124</f>
        <v>8.9604940162520838E-2</v>
      </c>
      <c r="CD56" s="47">
        <f>CC56 * $CA$124</f>
        <v>16.487308989903987</v>
      </c>
      <c r="CE56" s="48">
        <f>IF(CD56&gt;0, V56, W56)</f>
        <v>2.1229001205080951</v>
      </c>
      <c r="CF56" s="65">
        <f>CD56/CE56</f>
        <v>7.7664082406090369</v>
      </c>
      <c r="CG56" t="s">
        <v>229</v>
      </c>
      <c r="CH56" s="66">
        <v>0</v>
      </c>
      <c r="CI56" s="15">
        <f>AZ56*$CH$127</f>
        <v>97.541024371445232</v>
      </c>
      <c r="CJ56" s="37">
        <f>CI56-CH56</f>
        <v>97.541024371445232</v>
      </c>
      <c r="CK56" s="54">
        <f>CJ56*(CJ56&lt;&gt;0)</f>
        <v>97.541024371445232</v>
      </c>
      <c r="CL56" s="26">
        <f>CK56/$CK$124</f>
        <v>1.4356936174778519E-2</v>
      </c>
      <c r="CM56" s="47">
        <f>CL56 * $CJ$124</f>
        <v>97.541024371445232</v>
      </c>
      <c r="CN56" s="48">
        <f>IF(CD56&gt;0,V56,W56)</f>
        <v>2.1229001205080951</v>
      </c>
      <c r="CO56" s="65">
        <f>CM56/CN56</f>
        <v>45.94706243085038</v>
      </c>
      <c r="CP56" s="70">
        <f>N56</f>
        <v>0</v>
      </c>
    </row>
    <row r="57" spans="1:94" x14ac:dyDescent="0.2">
      <c r="A57" s="28" t="s">
        <v>231</v>
      </c>
      <c r="B57">
        <v>0</v>
      </c>
      <c r="C57">
        <v>0</v>
      </c>
      <c r="D57">
        <v>7.8368652538984396E-2</v>
      </c>
      <c r="E57">
        <v>0.92163134746101505</v>
      </c>
      <c r="F57">
        <v>0.48787276341948299</v>
      </c>
      <c r="G57">
        <v>0.48787276341948299</v>
      </c>
      <c r="H57">
        <v>5.2279381012128798E-2</v>
      </c>
      <c r="I57">
        <v>4.3914680050188198E-2</v>
      </c>
      <c r="J57">
        <v>4.7914844154703401E-2</v>
      </c>
      <c r="K57">
        <v>0.152893255006782</v>
      </c>
      <c r="L57">
        <v>0.86764677148375902</v>
      </c>
      <c r="M57">
        <v>-1.6857829365420101</v>
      </c>
      <c r="N57" s="21">
        <v>0</v>
      </c>
      <c r="O57">
        <v>1.00426547943508</v>
      </c>
      <c r="P57">
        <v>0.98211176974314895</v>
      </c>
      <c r="Q57">
        <v>1.01458983304368</v>
      </c>
      <c r="R57">
        <v>0.98204632635204603</v>
      </c>
      <c r="S57">
        <v>374.83999633789</v>
      </c>
      <c r="T57" s="27">
        <f>IF(C57,P57,R57)</f>
        <v>0.98204632635204603</v>
      </c>
      <c r="U57" s="27">
        <f>IF(D57 = 0,O57,Q57)</f>
        <v>1.01458983304368</v>
      </c>
      <c r="V57" s="39">
        <f>S57*T57^(1-N57)</f>
        <v>368.11024137343924</v>
      </c>
      <c r="W57" s="38">
        <f>S57*U57^(N57+1)</f>
        <v>380.30884930255343</v>
      </c>
      <c r="X57" s="44">
        <f>0.5 * (D57-MAX($D$3:$D$123))/(MIN($D$3:$D$123)-MAX($D$3:$D$123)) + 0.75</f>
        <v>1.2068620184657337</v>
      </c>
      <c r="Y57" s="44">
        <f>AVERAGE(D57, F57, G57, H57, I57, J57, K57)</f>
        <v>0.19301661994310756</v>
      </c>
      <c r="Z57" s="22">
        <f>AI57^N57</f>
        <v>1</v>
      </c>
      <c r="AA57" s="22">
        <f>(Z57+AB57)/2</f>
        <v>1</v>
      </c>
      <c r="AB57" s="22">
        <f>AM57^N57</f>
        <v>1</v>
      </c>
      <c r="AC57" s="22">
        <f>IF(C57&gt;0, 1, 0.8)</f>
        <v>0.8</v>
      </c>
      <c r="AD57" s="22">
        <f>IF(C57&gt;0, 1, 0.7)</f>
        <v>0.7</v>
      </c>
      <c r="AE57" s="22">
        <f>IF(C57 &gt; 0, 1, 0.9)</f>
        <v>0.9</v>
      </c>
      <c r="AF57" s="22">
        <f>PERCENTILE($L$2:$L$123, 0.05)</f>
        <v>-3.8880181619581476E-2</v>
      </c>
      <c r="AG57" s="22">
        <f>PERCENTILE($L$2:$L$123, 0.95)</f>
        <v>1.0165924092297549</v>
      </c>
      <c r="AH57" s="22">
        <f>MIN(MAX(L57,AF57), AG57)</f>
        <v>0.86764677148375902</v>
      </c>
      <c r="AI57" s="22">
        <f>AH57-$AH$124+1</f>
        <v>1.9065269531033406</v>
      </c>
      <c r="AJ57" s="22">
        <f>PERCENTILE($M$2:$M$123, 0.02)</f>
        <v>-2.6200916108315844</v>
      </c>
      <c r="AK57" s="22">
        <f>PERCENTILE($M$2:$M$123, 0.98)</f>
        <v>1.3396145957600161</v>
      </c>
      <c r="AL57" s="22">
        <f>MIN(MAX(M57,AJ57), AK57)</f>
        <v>-1.6857829365420101</v>
      </c>
      <c r="AM57" s="22">
        <f>AL57-$AL$124 + 1</f>
        <v>1.9343086742895743</v>
      </c>
      <c r="AN57" s="46">
        <v>1</v>
      </c>
      <c r="AO57" s="49">
        <v>0</v>
      </c>
      <c r="AP57" s="51">
        <v>1</v>
      </c>
      <c r="AQ57" s="21">
        <v>2</v>
      </c>
      <c r="AR57" s="17">
        <f>(AI57^4)*AB57*AE57*AN57</f>
        <v>11.890888506513017</v>
      </c>
      <c r="AS57" s="17">
        <f>(AI57^4) *Z57*AC57*AO57</f>
        <v>0</v>
      </c>
      <c r="AT57" s="17">
        <f>(AM57^4)*AA57*AP57*AQ57</f>
        <v>27.998393514875165</v>
      </c>
      <c r="AU57" s="17">
        <f>MIN(AR57, 0.05*AR$124)</f>
        <v>11.890888506513017</v>
      </c>
      <c r="AV57" s="17">
        <f>MIN(AS57, 0.05*AS$124)</f>
        <v>0</v>
      </c>
      <c r="AW57" s="17">
        <f>MIN(AT57, 0.05*AT$124)</f>
        <v>27.998393514875165</v>
      </c>
      <c r="AX57" s="14">
        <f>AU57/$AU$124</f>
        <v>2.0166010694882143E-2</v>
      </c>
      <c r="AY57" s="14">
        <f>AV57/$AV$124</f>
        <v>0</v>
      </c>
      <c r="AZ57" s="67">
        <f>AW57/$AW$124</f>
        <v>2.3451336582529566E-3</v>
      </c>
      <c r="BA57" s="21">
        <f>N57</f>
        <v>0</v>
      </c>
      <c r="BB57" s="66">
        <v>4498</v>
      </c>
      <c r="BC57" s="15">
        <f>$D$130*AX57</f>
        <v>2491.6517834275528</v>
      </c>
      <c r="BD57" s="19">
        <f>BC57-BB57</f>
        <v>-2006.3482165724472</v>
      </c>
      <c r="BE57" s="53">
        <f>BD57*IF($BD$124 &gt; 0, (BD57&gt;0), (BD57&lt;0))</f>
        <v>0</v>
      </c>
      <c r="BF57" s="61">
        <f>BE57/$BE$124</f>
        <v>0</v>
      </c>
      <c r="BG57" s="62">
        <f>BF57*$BD$124</f>
        <v>0</v>
      </c>
      <c r="BH57" s="63">
        <f>(IF(BG57 &gt; 0, V57, W57))</f>
        <v>380.30884930255343</v>
      </c>
      <c r="BI57" s="46">
        <f>BG57/BH57</f>
        <v>0</v>
      </c>
      <c r="BJ57" s="64">
        <f>BB57/BC57</f>
        <v>1.8052281743047116</v>
      </c>
      <c r="BK57" s="66">
        <v>0</v>
      </c>
      <c r="BL57" s="66">
        <v>0</v>
      </c>
      <c r="BM57" s="66">
        <v>0</v>
      </c>
      <c r="BN57" s="10">
        <f>SUM(BK57:BM57)</f>
        <v>0</v>
      </c>
      <c r="BO57" s="15">
        <f>AY57*$D$129</f>
        <v>0</v>
      </c>
      <c r="BP57" s="9">
        <f>BO57-BN57</f>
        <v>0</v>
      </c>
      <c r="BQ57" s="53">
        <f>BP57*IF($BP$124 &gt; 0, (BP57&gt;0), (BP57&lt;0))</f>
        <v>0</v>
      </c>
      <c r="BR57" s="7">
        <f>BQ57/$BQ$124</f>
        <v>0</v>
      </c>
      <c r="BS57" s="62">
        <f>BR57*$BP$124</f>
        <v>0</v>
      </c>
      <c r="BT57" s="48">
        <f>IF(BS57&gt;0,V57,W57)</f>
        <v>380.30884930255343</v>
      </c>
      <c r="BU57" s="46">
        <f>BS57/BT57</f>
        <v>0</v>
      </c>
      <c r="BV57" s="64" t="e">
        <f>BN57/BO57</f>
        <v>#DIV/0!</v>
      </c>
      <c r="BW57" s="16">
        <f>BB57+BN57+BY57</f>
        <v>4873</v>
      </c>
      <c r="BX57" s="69">
        <f>BC57+BO57+BZ57</f>
        <v>2502.6152832798853</v>
      </c>
      <c r="BY57" s="66">
        <v>375</v>
      </c>
      <c r="BZ57" s="15">
        <f>AZ57*$D$132</f>
        <v>10.963499852332571</v>
      </c>
      <c r="CA57" s="37">
        <f>BZ57-BY57</f>
        <v>-364.03650014766743</v>
      </c>
      <c r="CB57" s="54">
        <f>CA57*(CA57&lt;&gt;0)</f>
        <v>-364.03650014766743</v>
      </c>
      <c r="CC57" s="26">
        <f>CB57/$CB$124</f>
        <v>-1.9784592399329568</v>
      </c>
      <c r="CD57" s="47">
        <f>CC57 * $CA$124</f>
        <v>-364.03650014766743</v>
      </c>
      <c r="CE57" s="48">
        <f>IF(CD57&gt;0, V57, W57)</f>
        <v>380.30884930255343</v>
      </c>
      <c r="CF57" s="65">
        <f>CD57/CE57</f>
        <v>-0.95721280431752298</v>
      </c>
      <c r="CG57" t="s">
        <v>229</v>
      </c>
      <c r="CH57" s="66">
        <v>0</v>
      </c>
      <c r="CI57" s="15">
        <f>AZ57*$CH$127</f>
        <v>19.626423585918992</v>
      </c>
      <c r="CJ57" s="37">
        <f>CI57-CH57</f>
        <v>19.626423585918992</v>
      </c>
      <c r="CK57" s="54">
        <f>CJ57*(CJ57&lt;&gt;0)</f>
        <v>19.626423585918992</v>
      </c>
      <c r="CL57" s="26">
        <f>CK57/$CK$124</f>
        <v>2.8887876929524579E-3</v>
      </c>
      <c r="CM57" s="47">
        <f>CL57 * $CJ$124</f>
        <v>19.626423585918992</v>
      </c>
      <c r="CN57" s="48">
        <f>IF(CD57&gt;0,V57,W57)</f>
        <v>380.30884930255343</v>
      </c>
      <c r="CO57" s="65">
        <f>CM57/CN57</f>
        <v>5.1606539321690244E-2</v>
      </c>
      <c r="CP57" s="70">
        <f>N57</f>
        <v>0</v>
      </c>
    </row>
    <row r="58" spans="1:94" x14ac:dyDescent="0.2">
      <c r="A58" s="28" t="s">
        <v>117</v>
      </c>
      <c r="B58">
        <v>1</v>
      </c>
      <c r="C58">
        <v>0</v>
      </c>
      <c r="D58">
        <v>0.40667976424361402</v>
      </c>
      <c r="E58">
        <v>0.59332023575638504</v>
      </c>
      <c r="F58">
        <v>0.37858508604206498</v>
      </c>
      <c r="G58">
        <v>0.37858508604206498</v>
      </c>
      <c r="H58">
        <v>0.54887218045112696</v>
      </c>
      <c r="I58">
        <v>0.238095238095238</v>
      </c>
      <c r="J58">
        <v>0.36150221643630798</v>
      </c>
      <c r="K58">
        <v>0.36994506039942898</v>
      </c>
      <c r="L58">
        <v>6.2352482076836302E-2</v>
      </c>
      <c r="M58">
        <v>-1.0356334614337199</v>
      </c>
      <c r="N58" s="21">
        <v>0</v>
      </c>
      <c r="O58">
        <v>1.0123083418546499</v>
      </c>
      <c r="P58">
        <v>0.97568036144995596</v>
      </c>
      <c r="Q58">
        <v>1.0172906269825299</v>
      </c>
      <c r="R58">
        <v>0.97737666729717598</v>
      </c>
      <c r="S58">
        <v>17.870000839233398</v>
      </c>
      <c r="T58" s="27">
        <f>IF(C58,P58,R58)</f>
        <v>0.97737666729717598</v>
      </c>
      <c r="U58" s="27">
        <f>IF(D58 = 0,O58,Q58)</f>
        <v>1.0172906269825299</v>
      </c>
      <c r="V58" s="39">
        <f>S58*T58^(1-N58)</f>
        <v>17.465721864847676</v>
      </c>
      <c r="W58" s="38">
        <f>S58*U58^(N58+1)</f>
        <v>18.178984357922079</v>
      </c>
      <c r="X58" s="44">
        <f>0.5 * (D58-MAX($D$3:$D$123))/(MIN($D$3:$D$123)-MAX($D$3:$D$123)) + 0.75</f>
        <v>1.0215881806456941</v>
      </c>
      <c r="Y58" s="44">
        <f>AVERAGE(D58, F58, G58, H58, I58, J58, K58)</f>
        <v>0.3831806616728351</v>
      </c>
      <c r="Z58" s="22">
        <f>AI58^N58</f>
        <v>1</v>
      </c>
      <c r="AA58" s="22">
        <f>(Z58+AB58)/2</f>
        <v>1</v>
      </c>
      <c r="AB58" s="22">
        <f>AM58^N58</f>
        <v>1</v>
      </c>
      <c r="AC58" s="22">
        <f>IF(C58&gt;0, 1, 0.8)</f>
        <v>0.8</v>
      </c>
      <c r="AD58" s="22">
        <f>IF(C58&gt;0, 1, 0.7)</f>
        <v>0.7</v>
      </c>
      <c r="AE58" s="22">
        <f>IF(C58 &gt; 0, 1, 0.9)</f>
        <v>0.9</v>
      </c>
      <c r="AF58" s="22">
        <f>PERCENTILE($L$2:$L$123, 0.05)</f>
        <v>-3.8880181619581476E-2</v>
      </c>
      <c r="AG58" s="22">
        <f>PERCENTILE($L$2:$L$123, 0.95)</f>
        <v>1.0165924092297549</v>
      </c>
      <c r="AH58" s="22">
        <f>MIN(MAX(L58,AF58), AG58)</f>
        <v>6.2352482076836302E-2</v>
      </c>
      <c r="AI58" s="22">
        <f>AH58-$AH$124+1</f>
        <v>1.1012326636964178</v>
      </c>
      <c r="AJ58" s="22">
        <f>PERCENTILE($M$2:$M$123, 0.02)</f>
        <v>-2.6200916108315844</v>
      </c>
      <c r="AK58" s="22">
        <f>PERCENTILE($M$2:$M$123, 0.98)</f>
        <v>1.3396145957600161</v>
      </c>
      <c r="AL58" s="22">
        <f>MIN(MAX(M58,AJ58), AK58)</f>
        <v>-1.0356334614337199</v>
      </c>
      <c r="AM58" s="22">
        <f>AL58-$AL$124 + 1</f>
        <v>2.5844581493978644</v>
      </c>
      <c r="AN58" s="46">
        <v>1</v>
      </c>
      <c r="AO58" s="46">
        <v>1</v>
      </c>
      <c r="AP58" s="51">
        <v>1</v>
      </c>
      <c r="AQ58" s="21">
        <v>1</v>
      </c>
      <c r="AR58" s="17">
        <f>(AI58^4)*AB58*AE58*AN58</f>
        <v>1.3236063669371037</v>
      </c>
      <c r="AS58" s="17">
        <f>(AI58^4) *Z58*AC58*AO58</f>
        <v>1.176538992832981</v>
      </c>
      <c r="AT58" s="17">
        <f>(AM58^4)*AA58*AP58*AQ58</f>
        <v>44.614703983074754</v>
      </c>
      <c r="AU58" s="17">
        <f>MIN(AR58, 0.05*AR$124)</f>
        <v>1.3236063669371037</v>
      </c>
      <c r="AV58" s="17">
        <f>MIN(AS58, 0.05*AS$124)</f>
        <v>1.176538992832981</v>
      </c>
      <c r="AW58" s="17">
        <f>MIN(AT58, 0.05*AT$124)</f>
        <v>44.614703983074754</v>
      </c>
      <c r="AX58" s="14">
        <f>AU58/$AU$124</f>
        <v>2.2447321860639556E-3</v>
      </c>
      <c r="AY58" s="14">
        <f>AV58/$AV$124</f>
        <v>2.9937172484755439E-3</v>
      </c>
      <c r="AZ58" s="67">
        <f>AW58/$AW$124</f>
        <v>3.7369088304339214E-3</v>
      </c>
      <c r="BA58" s="21">
        <f>N58</f>
        <v>0</v>
      </c>
      <c r="BB58" s="66">
        <v>161</v>
      </c>
      <c r="BC58" s="15">
        <f>$D$130*AX58</f>
        <v>277.35237471350416</v>
      </c>
      <c r="BD58" s="19">
        <f>BC58-BB58</f>
        <v>116.35237471350416</v>
      </c>
      <c r="BE58" s="53">
        <f>BD58*IF($BD$124 &gt; 0, (BD58&gt;0), (BD58&lt;0))</f>
        <v>116.35237471350416</v>
      </c>
      <c r="BF58" s="61">
        <f>BE58/$BE$124</f>
        <v>4.7484967949204589E-3</v>
      </c>
      <c r="BG58" s="62">
        <f>BF58*$BD$124</f>
        <v>6.3297462276287684</v>
      </c>
      <c r="BH58" s="63">
        <f>(IF(BG58 &gt; 0, V58, W58))</f>
        <v>17.465721864847676</v>
      </c>
      <c r="BI58" s="46">
        <f>BG58/BH58</f>
        <v>0.36240965455703894</v>
      </c>
      <c r="BJ58" s="64">
        <f>BB58/BC58</f>
        <v>0.58048899046315239</v>
      </c>
      <c r="BK58" s="66">
        <v>322</v>
      </c>
      <c r="BL58" s="66">
        <v>286</v>
      </c>
      <c r="BM58" s="66">
        <v>0</v>
      </c>
      <c r="BN58" s="10">
        <f>SUM(BK58:BM58)</f>
        <v>608</v>
      </c>
      <c r="BO58" s="15">
        <f>AY58*$D$129</f>
        <v>554.25381766551368</v>
      </c>
      <c r="BP58" s="9">
        <f>BO58-BN58</f>
        <v>-53.746182334486321</v>
      </c>
      <c r="BQ58" s="53">
        <f>BP58*IF($BP$124 &gt; 0, (BP58&gt;0), (BP58&lt;0))</f>
        <v>0</v>
      </c>
      <c r="BR58" s="7">
        <f>BQ58/$BQ$124</f>
        <v>0</v>
      </c>
      <c r="BS58" s="62">
        <f>BR58*$BP$124</f>
        <v>0</v>
      </c>
      <c r="BT58" s="48">
        <f>IF(BS58&gt;0,V58,W58)</f>
        <v>18.178984357922079</v>
      </c>
      <c r="BU58" s="46">
        <f>BS58/BT58</f>
        <v>0</v>
      </c>
      <c r="BV58" s="64">
        <f>BN58/BO58</f>
        <v>1.0969703421455215</v>
      </c>
      <c r="BW58" s="16">
        <f>BB58+BN58+BY58</f>
        <v>769</v>
      </c>
      <c r="BX58" s="69">
        <f>BC58+BO58+BZ58</f>
        <v>849.07624116129637</v>
      </c>
      <c r="BY58" s="66">
        <v>0</v>
      </c>
      <c r="BZ58" s="15">
        <f>AZ58*$D$132</f>
        <v>17.470048782278582</v>
      </c>
      <c r="CA58" s="37">
        <f>BZ58-BY58</f>
        <v>17.470048782278582</v>
      </c>
      <c r="CB58" s="54">
        <f>CA58*(CA58&lt;&gt;0)</f>
        <v>17.470048782278582</v>
      </c>
      <c r="CC58" s="26">
        <f>CB58/$CB$124</f>
        <v>9.4945917294991411E-2</v>
      </c>
      <c r="CD58" s="47">
        <f>CC58 * $CA$124</f>
        <v>17.470048782278582</v>
      </c>
      <c r="CE58" s="48">
        <f>IF(CD58&gt;0, V58, W58)</f>
        <v>17.465721864847676</v>
      </c>
      <c r="CF58" s="65">
        <f>CD58/CE58</f>
        <v>1.0002477376809495</v>
      </c>
      <c r="CG58" t="s">
        <v>229</v>
      </c>
      <c r="CH58" s="66">
        <v>0</v>
      </c>
      <c r="CI58" s="15">
        <f>AZ58*$CH$127</f>
        <v>31.274190001901488</v>
      </c>
      <c r="CJ58" s="37">
        <f>CI58-CH58</f>
        <v>31.274190001901488</v>
      </c>
      <c r="CK58" s="54">
        <f>CJ58*(CJ58&lt;&gt;0)</f>
        <v>31.274190001901488</v>
      </c>
      <c r="CL58" s="26">
        <f>CK58/$CK$124</f>
        <v>4.6032072419637171E-3</v>
      </c>
      <c r="CM58" s="47">
        <f>CL58 * $CJ$124</f>
        <v>31.274190001901484</v>
      </c>
      <c r="CN58" s="48">
        <f>IF(CD58&gt;0,V58,W58)</f>
        <v>17.465721864847676</v>
      </c>
      <c r="CO58" s="65">
        <f>CM58/CN58</f>
        <v>1.790603918000399</v>
      </c>
      <c r="CP58" s="70">
        <f>N58</f>
        <v>0</v>
      </c>
    </row>
    <row r="59" spans="1:94" x14ac:dyDescent="0.2">
      <c r="A59" s="29" t="s">
        <v>157</v>
      </c>
      <c r="B59">
        <v>0</v>
      </c>
      <c r="C59">
        <v>0</v>
      </c>
      <c r="D59">
        <v>0.26109556177528898</v>
      </c>
      <c r="E59">
        <v>0.73890443822470997</v>
      </c>
      <c r="F59">
        <v>0.197614314115308</v>
      </c>
      <c r="G59">
        <v>0.197614314115308</v>
      </c>
      <c r="H59">
        <v>0.16645754914261801</v>
      </c>
      <c r="I59">
        <v>0.32455039732329499</v>
      </c>
      <c r="J59">
        <v>0.232430341633141</v>
      </c>
      <c r="K59">
        <v>0.21431650086127199</v>
      </c>
      <c r="L59">
        <v>0.55885798990538804</v>
      </c>
      <c r="M59">
        <v>-1.2248706328291401</v>
      </c>
      <c r="N59" s="21">
        <v>0</v>
      </c>
      <c r="O59">
        <v>1.00655230521254</v>
      </c>
      <c r="P59">
        <v>0.98467712877646896</v>
      </c>
      <c r="Q59">
        <v>1.0265043317897999</v>
      </c>
      <c r="R59">
        <v>0.98363732035940499</v>
      </c>
      <c r="S59">
        <v>298.22000122070301</v>
      </c>
      <c r="T59" s="27">
        <f>IF(C59,P59,R59)</f>
        <v>0.98363732035940499</v>
      </c>
      <c r="U59" s="27">
        <f>IF(D59 = 0,O59,Q59)</f>
        <v>1.0265043317897999</v>
      </c>
      <c r="V59" s="39">
        <f>S59*T59^(1-N59)</f>
        <v>293.34032287831081</v>
      </c>
      <c r="W59" s="38">
        <f>S59*U59^(N59+1)</f>
        <v>306.12412307941105</v>
      </c>
      <c r="X59" s="44">
        <f>0.5 * (D59-MAX($D$3:$D$123))/(MIN($D$3:$D$123)-MAX($D$3:$D$123)) + 0.75</f>
        <v>1.1037448392407372</v>
      </c>
      <c r="Y59" s="44">
        <f>AVERAGE(D59, F59, G59, H59, I59, J59, K59)</f>
        <v>0.22772556842374728</v>
      </c>
      <c r="Z59" s="22">
        <f>AI59^N59</f>
        <v>1</v>
      </c>
      <c r="AA59" s="22">
        <f>(Z59+AB59)/2</f>
        <v>1</v>
      </c>
      <c r="AB59" s="22">
        <f>AM59^N59</f>
        <v>1</v>
      </c>
      <c r="AC59" s="22">
        <f>IF(C59&gt;0, 1, 0.8)</f>
        <v>0.8</v>
      </c>
      <c r="AD59" s="22">
        <f>IF(C59&gt;0, 1, 0.7)</f>
        <v>0.7</v>
      </c>
      <c r="AE59" s="22">
        <f>IF(C59 &gt; 0, 1, 0.9)</f>
        <v>0.9</v>
      </c>
      <c r="AF59" s="22">
        <f>PERCENTILE($L$2:$L$123, 0.05)</f>
        <v>-3.8880181619581476E-2</v>
      </c>
      <c r="AG59" s="22">
        <f>PERCENTILE($L$2:$L$123, 0.95)</f>
        <v>1.0165924092297549</v>
      </c>
      <c r="AH59" s="22">
        <f>MIN(MAX(L59,AF59), AG59)</f>
        <v>0.55885798990538804</v>
      </c>
      <c r="AI59" s="22">
        <f>AH59-$AH$124+1</f>
        <v>1.5977381715249694</v>
      </c>
      <c r="AJ59" s="22">
        <f>PERCENTILE($M$2:$M$123, 0.02)</f>
        <v>-2.6200916108315844</v>
      </c>
      <c r="AK59" s="22">
        <f>PERCENTILE($M$2:$M$123, 0.98)</f>
        <v>1.3396145957600161</v>
      </c>
      <c r="AL59" s="22">
        <f>MIN(MAX(M59,AJ59), AK59)</f>
        <v>-1.2248706328291401</v>
      </c>
      <c r="AM59" s="22">
        <f>AL59-$AL$124 + 1</f>
        <v>2.3952209780024445</v>
      </c>
      <c r="AN59" s="46">
        <v>1</v>
      </c>
      <c r="AO59" s="46">
        <v>1</v>
      </c>
      <c r="AP59" s="51">
        <v>1</v>
      </c>
      <c r="AQ59" s="21">
        <v>1</v>
      </c>
      <c r="AR59" s="17">
        <f>(AI59^4)*AB59*AE59*AN59</f>
        <v>5.8649586371718696</v>
      </c>
      <c r="AS59" s="17">
        <f>(AI59^4) *Z59*AC59*AO59</f>
        <v>5.2132965663749955</v>
      </c>
      <c r="AT59" s="17">
        <f>(AM59^4)*AA59*AP59*AQ59</f>
        <v>32.914127469932147</v>
      </c>
      <c r="AU59" s="17">
        <f>MIN(AR59, 0.05*AR$124)</f>
        <v>5.8649586371718696</v>
      </c>
      <c r="AV59" s="17">
        <f>MIN(AS59, 0.05*AS$124)</f>
        <v>5.2132965663749955</v>
      </c>
      <c r="AW59" s="17">
        <f>MIN(AT59, 0.05*AT$124)</f>
        <v>32.914127469932147</v>
      </c>
      <c r="AX59" s="14">
        <f>AU59/$AU$124</f>
        <v>9.9465080794818271E-3</v>
      </c>
      <c r="AY59" s="14">
        <f>AV59/$AV$124</f>
        <v>1.3265294178304134E-2</v>
      </c>
      <c r="AZ59" s="67">
        <f>AW59/$AW$124</f>
        <v>2.7568734656421325E-3</v>
      </c>
      <c r="BA59" s="21">
        <f>N59</f>
        <v>0</v>
      </c>
      <c r="BB59" s="66">
        <v>1193</v>
      </c>
      <c r="BC59" s="15">
        <f>$D$130*AX59</f>
        <v>1228.9606987765362</v>
      </c>
      <c r="BD59" s="19">
        <f>BC59-BB59</f>
        <v>35.960698776536219</v>
      </c>
      <c r="BE59" s="53">
        <f>BD59*IF($BD$124 &gt; 0, (BD59&gt;0), (BD59&lt;0))</f>
        <v>35.960698776536219</v>
      </c>
      <c r="BF59" s="61">
        <f>BE59/$BE$124</f>
        <v>1.4676044498786111E-3</v>
      </c>
      <c r="BG59" s="62">
        <f>BF59*$BD$124</f>
        <v>1.9563167316881258</v>
      </c>
      <c r="BH59" s="63">
        <f>(IF(BG59 &gt; 0, V59, W59))</f>
        <v>293.34032287831081</v>
      </c>
      <c r="BI59" s="46">
        <f>BG59/BH59</f>
        <v>6.6691026739603186E-3</v>
      </c>
      <c r="BJ59" s="64">
        <f>BB59/BC59</f>
        <v>0.97073893509179254</v>
      </c>
      <c r="BK59" s="66">
        <v>1193</v>
      </c>
      <c r="BL59" s="66">
        <v>1789</v>
      </c>
      <c r="BM59" s="66">
        <v>0</v>
      </c>
      <c r="BN59" s="10">
        <f>SUM(BK59:BM59)</f>
        <v>2982</v>
      </c>
      <c r="BO59" s="15">
        <f>AY59*$D$129</f>
        <v>2455.9232988770491</v>
      </c>
      <c r="BP59" s="9">
        <f>BO59-BN59</f>
        <v>-526.07670112295091</v>
      </c>
      <c r="BQ59" s="53">
        <f>BP59*IF($BP$124 &gt; 0, (BP59&gt;0), (BP59&lt;0))</f>
        <v>0</v>
      </c>
      <c r="BR59" s="7">
        <f>BQ59/$BQ$124</f>
        <v>0</v>
      </c>
      <c r="BS59" s="62">
        <f>BR59*$BP$124</f>
        <v>0</v>
      </c>
      <c r="BT59" s="48">
        <f>IF(BS59&gt;0,V59,W59)</f>
        <v>306.12412307941105</v>
      </c>
      <c r="BU59" s="46">
        <f>BS59/BT59</f>
        <v>0</v>
      </c>
      <c r="BV59" s="64">
        <f>BN59/BO59</f>
        <v>1.2142073009216108</v>
      </c>
      <c r="BW59" s="16">
        <f>BB59+BN59+BY59</f>
        <v>4175</v>
      </c>
      <c r="BX59" s="69">
        <f>BC59+BO59+BZ59</f>
        <v>3697.7723811054625</v>
      </c>
      <c r="BY59" s="66">
        <v>0</v>
      </c>
      <c r="BZ59" s="15">
        <f>AZ59*$D$132</f>
        <v>12.888383451876969</v>
      </c>
      <c r="CA59" s="37">
        <f>BZ59-BY59</f>
        <v>12.888383451876969</v>
      </c>
      <c r="CB59" s="54">
        <f>CA59*(CA59&lt;&gt;0)</f>
        <v>12.888383451876969</v>
      </c>
      <c r="CC59" s="26">
        <f>CB59/$CB$124</f>
        <v>7.0045562238461131E-2</v>
      </c>
      <c r="CD59" s="47">
        <f>CC59 * $CA$124</f>
        <v>12.888383451876967</v>
      </c>
      <c r="CE59" s="48">
        <f>IF(CD59&gt;0, V59, W59)</f>
        <v>293.34032287831081</v>
      </c>
      <c r="CF59" s="65">
        <f>CD59/CE59</f>
        <v>4.3936623937049321E-2</v>
      </c>
      <c r="CG59" t="s">
        <v>229</v>
      </c>
      <c r="CH59" s="66">
        <v>0</v>
      </c>
      <c r="CI59" s="15">
        <f>AZ59*$CH$127</f>
        <v>23.072274033959008</v>
      </c>
      <c r="CJ59" s="37">
        <f>CI59-CH59</f>
        <v>23.072274033959008</v>
      </c>
      <c r="CK59" s="54">
        <f>CJ59*(CJ59&lt;&gt;0)</f>
        <v>23.072274033959008</v>
      </c>
      <c r="CL59" s="26">
        <f>CK59/$CK$124</f>
        <v>3.3959779266939968E-3</v>
      </c>
      <c r="CM59" s="47">
        <f>CL59 * $CJ$124</f>
        <v>23.072274033959008</v>
      </c>
      <c r="CN59" s="48">
        <f>IF(CD59&gt;0,V59,W59)</f>
        <v>293.34032287831081</v>
      </c>
      <c r="CO59" s="65">
        <f>CM59/CN59</f>
        <v>7.8653605503564886E-2</v>
      </c>
      <c r="CP59" s="70">
        <f>N59</f>
        <v>0</v>
      </c>
    </row>
    <row r="60" spans="1:94" x14ac:dyDescent="0.2">
      <c r="A60" s="29" t="s">
        <v>207</v>
      </c>
      <c r="B60">
        <v>0</v>
      </c>
      <c r="C60">
        <v>0</v>
      </c>
      <c r="D60">
        <v>0.44019528071602898</v>
      </c>
      <c r="E60">
        <v>0.55980471928397002</v>
      </c>
      <c r="F60">
        <v>3.2953620829942999E-2</v>
      </c>
      <c r="G60">
        <v>3.2953620829942999E-2</v>
      </c>
      <c r="H60">
        <v>7.4445838561271405E-2</v>
      </c>
      <c r="I60">
        <v>0.21706398996235801</v>
      </c>
      <c r="J60">
        <v>0.12712006432583001</v>
      </c>
      <c r="K60">
        <v>6.4722997455860895E-2</v>
      </c>
      <c r="L60">
        <v>0.67859006560597901</v>
      </c>
      <c r="M60">
        <v>1.1369444230271</v>
      </c>
      <c r="N60" s="21">
        <v>0</v>
      </c>
      <c r="O60">
        <v>0.97554895280236398</v>
      </c>
      <c r="P60">
        <v>0.96365492610064996</v>
      </c>
      <c r="Q60">
        <v>1.2324637752432399</v>
      </c>
      <c r="R60">
        <v>0.97257992165087004</v>
      </c>
      <c r="S60">
        <v>1.9900000095367401</v>
      </c>
      <c r="T60" s="27">
        <f>IF(C60,P60,R60)</f>
        <v>0.97257992165087004</v>
      </c>
      <c r="U60" s="27">
        <f>IF(D60 = 0,O60,Q60)</f>
        <v>1.2324637752432399</v>
      </c>
      <c r="V60" s="39">
        <f>S60*T60^(1-N60)</f>
        <v>1.9354340533604732</v>
      </c>
      <c r="W60" s="38">
        <f>S60*U60^(N60+1)</f>
        <v>2.4526029244877341</v>
      </c>
      <c r="X60" s="44">
        <f>0.5 * (D60-MAX($D$3:$D$123))/(MIN($D$3:$D$123)-MAX($D$3:$D$123)) + 0.75</f>
        <v>1.0026745705302023</v>
      </c>
      <c r="Y60" s="44">
        <f>AVERAGE(D60, F60, G60, H60, I60, J60, K60)</f>
        <v>0.14135077324017647</v>
      </c>
      <c r="Z60" s="22">
        <f>AI60^N60</f>
        <v>1</v>
      </c>
      <c r="AA60" s="22">
        <f>(Z60+AB60)/2</f>
        <v>1</v>
      </c>
      <c r="AB60" s="22">
        <f>AM60^N60</f>
        <v>1</v>
      </c>
      <c r="AC60" s="22">
        <f>IF(C60&gt;0, 1, 0.8)</f>
        <v>0.8</v>
      </c>
      <c r="AD60" s="22">
        <f>IF(C60&gt;0, 1, 0.7)</f>
        <v>0.7</v>
      </c>
      <c r="AE60" s="22">
        <f>IF(C60 &gt; 0, 1, 0.9)</f>
        <v>0.9</v>
      </c>
      <c r="AF60" s="22">
        <f>PERCENTILE($L$2:$L$123, 0.05)</f>
        <v>-3.8880181619581476E-2</v>
      </c>
      <c r="AG60" s="22">
        <f>PERCENTILE($L$2:$L$123, 0.95)</f>
        <v>1.0165924092297549</v>
      </c>
      <c r="AH60" s="22">
        <f>MIN(MAX(L60,AF60), AG60)</f>
        <v>0.67859006560597901</v>
      </c>
      <c r="AI60" s="22">
        <f>AH60-$AH$124+1</f>
        <v>1.7174702472255605</v>
      </c>
      <c r="AJ60" s="22">
        <f>PERCENTILE($M$2:$M$123, 0.02)</f>
        <v>-2.6200916108315844</v>
      </c>
      <c r="AK60" s="22">
        <f>PERCENTILE($M$2:$M$123, 0.98)</f>
        <v>1.3396145957600161</v>
      </c>
      <c r="AL60" s="22">
        <f>MIN(MAX(M60,AJ60), AK60)</f>
        <v>1.1369444230271</v>
      </c>
      <c r="AM60" s="22">
        <f>AL60-$AL$124 + 1</f>
        <v>4.7570360338586841</v>
      </c>
      <c r="AN60" s="46">
        <v>0</v>
      </c>
      <c r="AO60" s="49">
        <v>0</v>
      </c>
      <c r="AP60" s="51">
        <v>0.5</v>
      </c>
      <c r="AQ60" s="50">
        <v>1</v>
      </c>
      <c r="AR60" s="17">
        <f>(AI60^4)*AB60*AE60*AN60</f>
        <v>0</v>
      </c>
      <c r="AS60" s="17">
        <f>(AI60^4) *Z60*AC60*AO60</f>
        <v>0</v>
      </c>
      <c r="AT60" s="17">
        <f>(AM60^4)*AA60*AP60*AQ60</f>
        <v>256.04468723967693</v>
      </c>
      <c r="AU60" s="17">
        <f>MIN(AR60, 0.05*AR$124)</f>
        <v>0</v>
      </c>
      <c r="AV60" s="17">
        <f>MIN(AS60, 0.05*AS$124)</f>
        <v>0</v>
      </c>
      <c r="AW60" s="17">
        <f>MIN(AT60, 0.05*AT$124)</f>
        <v>256.04468723967693</v>
      </c>
      <c r="AX60" s="14">
        <f>AU60/$AU$124</f>
        <v>0</v>
      </c>
      <c r="AY60" s="14">
        <f>AV60/$AV$124</f>
        <v>0</v>
      </c>
      <c r="AZ60" s="67">
        <f>AW60/$AW$124</f>
        <v>2.1446195252009796E-2</v>
      </c>
      <c r="BA60" s="21">
        <f>N60</f>
        <v>0</v>
      </c>
      <c r="BB60" s="66">
        <v>0</v>
      </c>
      <c r="BC60" s="15">
        <f>$D$130*AX60</f>
        <v>0</v>
      </c>
      <c r="BD60" s="19">
        <f>BC60-BB60</f>
        <v>0</v>
      </c>
      <c r="BE60" s="53">
        <f>BD60*IF($BD$124 &gt; 0, (BD60&gt;0), (BD60&lt;0))</f>
        <v>0</v>
      </c>
      <c r="BF60" s="61">
        <f>BE60/$BE$124</f>
        <v>0</v>
      </c>
      <c r="BG60" s="62">
        <f>BF60*$BD$124</f>
        <v>0</v>
      </c>
      <c r="BH60" s="63">
        <f>(IF(BG60 &gt; 0, V60, W60))</f>
        <v>2.4526029244877341</v>
      </c>
      <c r="BI60" s="46">
        <f>BG60/BH60</f>
        <v>0</v>
      </c>
      <c r="BJ60" s="64" t="e">
        <f>BB60/BC60</f>
        <v>#DIV/0!</v>
      </c>
      <c r="BK60" s="66">
        <v>0</v>
      </c>
      <c r="BL60" s="66">
        <v>0</v>
      </c>
      <c r="BM60" s="66">
        <v>0</v>
      </c>
      <c r="BN60" s="10">
        <f>SUM(BK60:BM60)</f>
        <v>0</v>
      </c>
      <c r="BO60" s="15">
        <f>AY60*$D$129</f>
        <v>0</v>
      </c>
      <c r="BP60" s="9">
        <f>BO60-BN60</f>
        <v>0</v>
      </c>
      <c r="BQ60" s="53">
        <f>BP60*IF($BP$124 &gt; 0, (BP60&gt;0), (BP60&lt;0))</f>
        <v>0</v>
      </c>
      <c r="BR60" s="7">
        <f>BQ60/$BQ$124</f>
        <v>0</v>
      </c>
      <c r="BS60" s="62">
        <f>BR60*$BP$124</f>
        <v>0</v>
      </c>
      <c r="BT60" s="48">
        <f>IF(BS60&gt;0,V60,W60)</f>
        <v>2.4526029244877341</v>
      </c>
      <c r="BU60" s="46">
        <f>BS60/BT60</f>
        <v>0</v>
      </c>
      <c r="BV60" s="64" t="e">
        <f>BN60/BO60</f>
        <v>#DIV/0!</v>
      </c>
      <c r="BW60" s="16">
        <f>BB60+BN60+BY60</f>
        <v>60</v>
      </c>
      <c r="BX60" s="69">
        <f>BC60+BO60+BZ60</f>
        <v>100.2609628031458</v>
      </c>
      <c r="BY60" s="66">
        <v>60</v>
      </c>
      <c r="BZ60" s="15">
        <f>AZ60*$D$132</f>
        <v>100.2609628031458</v>
      </c>
      <c r="CA60" s="37">
        <f>BZ60-BY60</f>
        <v>40.260962803145802</v>
      </c>
      <c r="CB60" s="54">
        <f>CA60*(CA60&lt;&gt;0)</f>
        <v>40.260962803145802</v>
      </c>
      <c r="CC60" s="26">
        <f>CB60/$CB$124</f>
        <v>0.21880958045187732</v>
      </c>
      <c r="CD60" s="47">
        <f>CC60 * $CA$124</f>
        <v>40.260962803145802</v>
      </c>
      <c r="CE60" s="48">
        <f>IF(CD60&gt;0, V60, W60)</f>
        <v>1.9354340533604732</v>
      </c>
      <c r="CF60" s="65">
        <f>CD60/CE60</f>
        <v>20.802032873835781</v>
      </c>
      <c r="CG60" t="s">
        <v>229</v>
      </c>
      <c r="CH60" s="66">
        <v>0</v>
      </c>
      <c r="CI60" s="15">
        <f>AZ60*$CH$127</f>
        <v>179.48320806407</v>
      </c>
      <c r="CJ60" s="37">
        <f>CI60-CH60</f>
        <v>179.48320806407</v>
      </c>
      <c r="CK60" s="54">
        <f>CJ60*(CJ60&lt;&gt;0)</f>
        <v>179.48320806407</v>
      </c>
      <c r="CL60" s="26">
        <f>CK60/$CK$124</f>
        <v>2.6417899332362386E-2</v>
      </c>
      <c r="CM60" s="47">
        <f>CL60 * $CJ$124</f>
        <v>179.48320806407</v>
      </c>
      <c r="CN60" s="48">
        <f>IF(CD60&gt;0,V60,W60)</f>
        <v>1.9354340533604732</v>
      </c>
      <c r="CO60" s="65">
        <f>CM60/CN60</f>
        <v>92.735377757994513</v>
      </c>
      <c r="CP60" s="70">
        <f>N60</f>
        <v>0</v>
      </c>
    </row>
    <row r="61" spans="1:94" x14ac:dyDescent="0.2">
      <c r="A61" s="29" t="s">
        <v>159</v>
      </c>
      <c r="B61">
        <v>0</v>
      </c>
      <c r="C61">
        <v>0</v>
      </c>
      <c r="D61">
        <v>4.9312853678253797E-2</v>
      </c>
      <c r="E61">
        <v>0.950687146321746</v>
      </c>
      <c r="F61">
        <v>5.8353317346123097E-2</v>
      </c>
      <c r="G61">
        <v>5.8353317346123097E-2</v>
      </c>
      <c r="H61">
        <v>2.04081632653061E-2</v>
      </c>
      <c r="I61">
        <v>2.04081632653061E-2</v>
      </c>
      <c r="J61">
        <v>2.04081632653061E-2</v>
      </c>
      <c r="K61">
        <v>3.4509187580583502E-2</v>
      </c>
      <c r="L61">
        <v>0.87165745797621097</v>
      </c>
      <c r="M61">
        <v>-1.2959700246090999</v>
      </c>
      <c r="N61" s="21">
        <v>0</v>
      </c>
      <c r="O61">
        <v>1.0153028368508701</v>
      </c>
      <c r="P61">
        <v>0.98389877230322398</v>
      </c>
      <c r="Q61">
        <v>1.0330862930748901</v>
      </c>
      <c r="R61">
        <v>0.96575600936752903</v>
      </c>
      <c r="S61">
        <v>189.78999328613199</v>
      </c>
      <c r="T61" s="27">
        <f>IF(C61,P61,R61)</f>
        <v>0.96575600936752903</v>
      </c>
      <c r="U61" s="27">
        <f>IF(D61 = 0,O61,Q61)</f>
        <v>1.0330862930748901</v>
      </c>
      <c r="V61" s="39">
        <f>S61*T61^(1-N61)</f>
        <v>183.29082653390495</v>
      </c>
      <c r="W61" s="38">
        <f>S61*U61^(N61+1)</f>
        <v>196.06944062667839</v>
      </c>
      <c r="X61" s="44">
        <f>0.5 * (D61-MAX($D$3:$D$123))/(MIN($D$3:$D$123)-MAX($D$3:$D$123)) + 0.75</f>
        <v>1.2232589029266467</v>
      </c>
      <c r="Y61" s="44">
        <f>AVERAGE(D61, F61, G61, H61, I61, J61, K61)</f>
        <v>3.7393309392428818E-2</v>
      </c>
      <c r="Z61" s="22">
        <f>AI61^N61</f>
        <v>1</v>
      </c>
      <c r="AA61" s="22">
        <f>(Z61+AB61)/2</f>
        <v>1</v>
      </c>
      <c r="AB61" s="22">
        <f>AM61^N61</f>
        <v>1</v>
      </c>
      <c r="AC61" s="22">
        <f>IF(C61&gt;0, 1, 0.8)</f>
        <v>0.8</v>
      </c>
      <c r="AD61" s="22">
        <f>IF(C61&gt;0, 1, 0.7)</f>
        <v>0.7</v>
      </c>
      <c r="AE61" s="22">
        <f>IF(C61 &gt; 0, 1, 0.9)</f>
        <v>0.9</v>
      </c>
      <c r="AF61" s="22">
        <f>PERCENTILE($L$2:$L$123, 0.05)</f>
        <v>-3.8880181619581476E-2</v>
      </c>
      <c r="AG61" s="22">
        <f>PERCENTILE($L$2:$L$123, 0.95)</f>
        <v>1.0165924092297549</v>
      </c>
      <c r="AH61" s="22">
        <f>MIN(MAX(L61,AF61), AG61)</f>
        <v>0.87165745797621097</v>
      </c>
      <c r="AI61" s="22">
        <f>AH61-$AH$124+1</f>
        <v>1.9105376395957925</v>
      </c>
      <c r="AJ61" s="22">
        <f>PERCENTILE($M$2:$M$123, 0.02)</f>
        <v>-2.6200916108315844</v>
      </c>
      <c r="AK61" s="22">
        <f>PERCENTILE($M$2:$M$123, 0.98)</f>
        <v>1.3396145957600161</v>
      </c>
      <c r="AL61" s="22">
        <f>MIN(MAX(M61,AJ61), AK61)</f>
        <v>-1.2959700246090999</v>
      </c>
      <c r="AM61" s="22">
        <f>AL61-$AL$124 + 1</f>
        <v>2.3241215862224847</v>
      </c>
      <c r="AN61" s="46">
        <v>1</v>
      </c>
      <c r="AO61" s="46">
        <v>1</v>
      </c>
      <c r="AP61" s="51">
        <v>1</v>
      </c>
      <c r="AQ61" s="21">
        <v>1</v>
      </c>
      <c r="AR61" s="17">
        <f>(AI61^4)*AB61*AE61*AN61</f>
        <v>11.991262276456013</v>
      </c>
      <c r="AS61" s="17">
        <f>(AI61^4) *Z61*AC61*AO61</f>
        <v>10.658899801294233</v>
      </c>
      <c r="AT61" s="17">
        <f>(AM61^4)*AA61*AP61*AQ61</f>
        <v>29.176646768625194</v>
      </c>
      <c r="AU61" s="17">
        <f>MIN(AR61, 0.05*AR$124)</f>
        <v>11.991262276456013</v>
      </c>
      <c r="AV61" s="17">
        <f>MIN(AS61, 0.05*AS$124)</f>
        <v>10.658899801294233</v>
      </c>
      <c r="AW61" s="17">
        <f>MIN(AT61, 0.05*AT$124)</f>
        <v>29.176646768625194</v>
      </c>
      <c r="AX61" s="14">
        <f>AU61/$AU$124</f>
        <v>2.0336236705919702E-2</v>
      </c>
      <c r="AY61" s="14">
        <f>AV61/$AV$124</f>
        <v>2.712169539580821E-2</v>
      </c>
      <c r="AZ61" s="67">
        <f>AW61/$AW$124</f>
        <v>2.4438236549432033E-3</v>
      </c>
      <c r="BA61" s="21">
        <f>N61</f>
        <v>0</v>
      </c>
      <c r="BB61" s="66">
        <v>4555</v>
      </c>
      <c r="BC61" s="15">
        <f>$D$130*AX61</f>
        <v>2512.6843986733206</v>
      </c>
      <c r="BD61" s="19">
        <f>BC61-BB61</f>
        <v>-2042.3156013266794</v>
      </c>
      <c r="BE61" s="53">
        <f>BD61*IF($BD$124 &gt; 0, (BD61&gt;0), (BD61&lt;0))</f>
        <v>0</v>
      </c>
      <c r="BF61" s="61">
        <f>BE61/$BE$124</f>
        <v>0</v>
      </c>
      <c r="BG61" s="62">
        <f>BF61*$BD$124</f>
        <v>0</v>
      </c>
      <c r="BH61" s="63">
        <f>(IF(BG61 &gt; 0, V61, W61))</f>
        <v>196.06944062667839</v>
      </c>
      <c r="BI61" s="46">
        <f>BG61/BH61</f>
        <v>0</v>
      </c>
      <c r="BJ61" s="64">
        <f>BB61/BC61</f>
        <v>1.8128022772796326</v>
      </c>
      <c r="BK61" s="66">
        <v>0</v>
      </c>
      <c r="BL61" s="66">
        <v>4175</v>
      </c>
      <c r="BM61" s="66">
        <v>0</v>
      </c>
      <c r="BN61" s="10">
        <f>SUM(BK61:BM61)</f>
        <v>4175</v>
      </c>
      <c r="BO61" s="15">
        <f>AY61*$D$129</f>
        <v>5021.2835638845363</v>
      </c>
      <c r="BP61" s="9">
        <f>BO61-BN61</f>
        <v>846.28356388453631</v>
      </c>
      <c r="BQ61" s="53">
        <f>BP61*IF($BP$124 &gt; 0, (BP61&gt;0), (BP61&lt;0))</f>
        <v>846.28356388453631</v>
      </c>
      <c r="BR61" s="7">
        <f>BQ61/$BQ$124</f>
        <v>3.5556333852526587E-2</v>
      </c>
      <c r="BS61" s="62">
        <f>BR61*$BP$124</f>
        <v>42.134255615242793</v>
      </c>
      <c r="BT61" s="48">
        <f>IF(BS61&gt;0,V61,W61)</f>
        <v>183.29082653390495</v>
      </c>
      <c r="BU61" s="46">
        <f>BS61/BT61</f>
        <v>0.22987651052710401</v>
      </c>
      <c r="BV61" s="64">
        <f>BN61/BO61</f>
        <v>0.83146071056982107</v>
      </c>
      <c r="BW61" s="16">
        <f>BB61+BN61+BY61</f>
        <v>8920</v>
      </c>
      <c r="BX61" s="69">
        <f>BC61+BO61+BZ61</f>
        <v>7545.3928381447167</v>
      </c>
      <c r="BY61" s="66">
        <v>190</v>
      </c>
      <c r="BZ61" s="15">
        <f>AZ61*$D$132</f>
        <v>11.424875586859475</v>
      </c>
      <c r="CA61" s="37">
        <f>BZ61-BY61</f>
        <v>-178.57512441314051</v>
      </c>
      <c r="CB61" s="54">
        <f>CA61*(CA61&lt;&gt;0)</f>
        <v>-178.57512441314051</v>
      </c>
      <c r="CC61" s="26">
        <f>CB61/$CB$124</f>
        <v>-0.97051698050618951</v>
      </c>
      <c r="CD61" s="47">
        <f>CC61 * $CA$124</f>
        <v>-178.57512441314051</v>
      </c>
      <c r="CE61" s="48">
        <f>IF(CD61&gt;0, V61, W61)</f>
        <v>196.06944062667839</v>
      </c>
      <c r="CF61" s="65">
        <f>CD61/CE61</f>
        <v>-0.9107748960897607</v>
      </c>
      <c r="CG61" t="s">
        <v>229</v>
      </c>
      <c r="CH61" s="66">
        <v>0</v>
      </c>
      <c r="CI61" s="15">
        <f>AZ61*$CH$127</f>
        <v>20.45236016821967</v>
      </c>
      <c r="CJ61" s="37">
        <f>CI61-CH61</f>
        <v>20.45236016821967</v>
      </c>
      <c r="CK61" s="54">
        <f>CJ61*(CJ61&lt;&gt;0)</f>
        <v>20.45236016821967</v>
      </c>
      <c r="CL61" s="26">
        <f>CK61/$CK$124</f>
        <v>3.0103562214041325E-3</v>
      </c>
      <c r="CM61" s="47">
        <f>CL61 * $CJ$124</f>
        <v>20.45236016821967</v>
      </c>
      <c r="CN61" s="48">
        <f>IF(CD61&gt;0,V61,W61)</f>
        <v>196.06944062667839</v>
      </c>
      <c r="CO61" s="65">
        <f>CM61/CN61</f>
        <v>0.10431181984734443</v>
      </c>
      <c r="CP61" s="70">
        <f>N61</f>
        <v>0</v>
      </c>
    </row>
    <row r="62" spans="1:94" x14ac:dyDescent="0.2">
      <c r="A62" s="29" t="s">
        <v>143</v>
      </c>
      <c r="B62">
        <v>1</v>
      </c>
      <c r="C62">
        <v>0</v>
      </c>
      <c r="D62">
        <v>0.39104358256697302</v>
      </c>
      <c r="E62">
        <v>0.60895641743302598</v>
      </c>
      <c r="F62">
        <v>0.41351888667991998</v>
      </c>
      <c r="G62">
        <v>0.41351888667991998</v>
      </c>
      <c r="H62">
        <v>0.25303220409870297</v>
      </c>
      <c r="I62">
        <v>0.65662902551233704</v>
      </c>
      <c r="J62">
        <v>0.407612916380934</v>
      </c>
      <c r="K62">
        <v>0.41055528175654898</v>
      </c>
      <c r="L62">
        <v>0.72951926763374697</v>
      </c>
      <c r="M62">
        <v>-2.2186552283148102</v>
      </c>
      <c r="N62" s="21">
        <v>0</v>
      </c>
      <c r="O62">
        <v>1.0363085928831599</v>
      </c>
      <c r="P62">
        <v>0.97439104978324997</v>
      </c>
      <c r="Q62">
        <v>1.0079687879833199</v>
      </c>
      <c r="R62">
        <v>0.97925212759591895</v>
      </c>
      <c r="S62">
        <v>881.989990234375</v>
      </c>
      <c r="T62" s="27">
        <f>IF(C62,P62,R62)</f>
        <v>0.97925212759591895</v>
      </c>
      <c r="U62" s="27">
        <f>IF(D62 = 0,O62,Q62)</f>
        <v>1.0079687879833199</v>
      </c>
      <c r="V62" s="39">
        <f>S62*T62^(1-N62)</f>
        <v>863.69057445531553</v>
      </c>
      <c r="W62" s="38">
        <f>S62*U62^(N62+1)</f>
        <v>889.01838146996317</v>
      </c>
      <c r="X62" s="44">
        <f>0.5 * (D62-MAX($D$3:$D$123))/(MIN($D$3:$D$123)-MAX($D$3:$D$123)) + 0.75</f>
        <v>1.0304120531398087</v>
      </c>
      <c r="Y62" s="44">
        <f>AVERAGE(D62, F62, G62, H62, I62, J62, K62)</f>
        <v>0.42084439766790521</v>
      </c>
      <c r="Z62" s="22">
        <f>AI62^N62</f>
        <v>1</v>
      </c>
      <c r="AA62" s="22">
        <f>(Z62+AB62)/2</f>
        <v>1</v>
      </c>
      <c r="AB62" s="22">
        <f>AM62^N62</f>
        <v>1</v>
      </c>
      <c r="AC62" s="22">
        <f>IF(C62&gt;0, 1, 0.8)</f>
        <v>0.8</v>
      </c>
      <c r="AD62" s="22">
        <f>IF(C62&gt;0, 1, 0.7)</f>
        <v>0.7</v>
      </c>
      <c r="AE62" s="22">
        <f>IF(C62 &gt; 0, 1, 0.9)</f>
        <v>0.9</v>
      </c>
      <c r="AF62" s="22">
        <f>PERCENTILE($L$2:$L$123, 0.05)</f>
        <v>-3.8880181619581476E-2</v>
      </c>
      <c r="AG62" s="22">
        <f>PERCENTILE($L$2:$L$123, 0.95)</f>
        <v>1.0165924092297549</v>
      </c>
      <c r="AH62" s="22">
        <f>MIN(MAX(L62,AF62), AG62)</f>
        <v>0.72951926763374697</v>
      </c>
      <c r="AI62" s="22">
        <f>AH62-$AH$124+1</f>
        <v>1.7683994492533284</v>
      </c>
      <c r="AJ62" s="22">
        <f>PERCENTILE($M$2:$M$123, 0.02)</f>
        <v>-2.6200916108315844</v>
      </c>
      <c r="AK62" s="22">
        <f>PERCENTILE($M$2:$M$123, 0.98)</f>
        <v>1.3396145957600161</v>
      </c>
      <c r="AL62" s="22">
        <f>MIN(MAX(M62,AJ62), AK62)</f>
        <v>-2.2186552283148102</v>
      </c>
      <c r="AM62" s="22">
        <f>AL62-$AL$124 + 1</f>
        <v>1.4014363825167742</v>
      </c>
      <c r="AN62" s="46">
        <v>1</v>
      </c>
      <c r="AO62" s="46">
        <v>1</v>
      </c>
      <c r="AP62" s="51">
        <v>1</v>
      </c>
      <c r="AQ62" s="21">
        <v>1</v>
      </c>
      <c r="AR62" s="17">
        <f>(AI62^4)*AB62*AE62*AN62</f>
        <v>8.8016479453624417</v>
      </c>
      <c r="AS62" s="17">
        <f>(AI62^4) *Z62*AC62*AO62</f>
        <v>7.8236870625443933</v>
      </c>
      <c r="AT62" s="17">
        <f>(AM62^4)*AA62*AP62*AQ62</f>
        <v>3.8573900142742539</v>
      </c>
      <c r="AU62" s="17">
        <f>MIN(AR62, 0.05*AR$124)</f>
        <v>8.8016479453624417</v>
      </c>
      <c r="AV62" s="17">
        <f>MIN(AS62, 0.05*AS$124)</f>
        <v>7.8236870625443933</v>
      </c>
      <c r="AW62" s="17">
        <f>MIN(AT62, 0.05*AT$124)</f>
        <v>3.8573900142742539</v>
      </c>
      <c r="AX62" s="14">
        <f>AU62/$AU$124</f>
        <v>1.4926901930124673E-2</v>
      </c>
      <c r="AY62" s="14">
        <f>AV62/$AV$124</f>
        <v>1.9907463372222493E-2</v>
      </c>
      <c r="AZ62" s="67">
        <f>AW62/$AW$124</f>
        <v>3.2309336429168118E-4</v>
      </c>
      <c r="BA62" s="21">
        <f>N62</f>
        <v>0</v>
      </c>
      <c r="BB62" s="66">
        <v>1764</v>
      </c>
      <c r="BC62" s="15">
        <f>$D$130*AX62</f>
        <v>1844.3232217804141</v>
      </c>
      <c r="BD62" s="19">
        <f>BC62-BB62</f>
        <v>80.323221780414087</v>
      </c>
      <c r="BE62" s="53">
        <f>BD62*IF($BD$124 &gt; 0, (BD62&gt;0), (BD62&lt;0))</f>
        <v>80.323221780414087</v>
      </c>
      <c r="BF62" s="61">
        <f>BE62/$BE$124</f>
        <v>3.2780986389073972E-3</v>
      </c>
      <c r="BG62" s="62">
        <f>BF62*$BD$124</f>
        <v>4.3697054856634203</v>
      </c>
      <c r="BH62" s="63">
        <f>(IF(BG62 &gt; 0, V62, W62))</f>
        <v>863.69057445531553</v>
      </c>
      <c r="BI62" s="46">
        <f>BG62/BH62</f>
        <v>5.0593414064049099E-3</v>
      </c>
      <c r="BJ62" s="64">
        <f>BB62/BC62</f>
        <v>0.95644840295245304</v>
      </c>
      <c r="BK62" s="66">
        <v>0</v>
      </c>
      <c r="BL62" s="66">
        <v>3528</v>
      </c>
      <c r="BM62" s="66">
        <v>0</v>
      </c>
      <c r="BN62" s="10">
        <f>SUM(BK62:BM62)</f>
        <v>3528</v>
      </c>
      <c r="BO62" s="15">
        <f>AY62*$D$129</f>
        <v>3685.6478612699002</v>
      </c>
      <c r="BP62" s="9">
        <f>BO62-BN62</f>
        <v>157.6478612699002</v>
      </c>
      <c r="BQ62" s="53">
        <f>BP62*IF($BP$124 &gt; 0, (BP62&gt;0), (BP62&lt;0))</f>
        <v>157.6478612699002</v>
      </c>
      <c r="BR62" s="7">
        <f>BQ62/$BQ$124</f>
        <v>6.623524579303001E-3</v>
      </c>
      <c r="BS62" s="62">
        <f>BR62*$BP$124</f>
        <v>7.8488766264738299</v>
      </c>
      <c r="BT62" s="48">
        <f>IF(BS62&gt;0,V62,W62)</f>
        <v>863.69057445531553</v>
      </c>
      <c r="BU62" s="46">
        <f>BS62/BT62</f>
        <v>9.0876025032734734E-3</v>
      </c>
      <c r="BV62" s="64">
        <f>BN62/BO62</f>
        <v>0.95722655359278352</v>
      </c>
      <c r="BW62" s="16">
        <f>BB62+BN62+BY62</f>
        <v>5292</v>
      </c>
      <c r="BX62" s="69">
        <f>BC62+BO62+BZ62</f>
        <v>5531.4815445283784</v>
      </c>
      <c r="BY62" s="66">
        <v>0</v>
      </c>
      <c r="BZ62" s="15">
        <f>AZ62*$D$132</f>
        <v>1.5104614780636094</v>
      </c>
      <c r="CA62" s="37">
        <f>BZ62-BY62</f>
        <v>1.5104614780636094</v>
      </c>
      <c r="CB62" s="54">
        <f>CA62*(CA62&lt;&gt;0)</f>
        <v>1.5104614780636094</v>
      </c>
      <c r="CC62" s="26">
        <f>CB62/$CB$124</f>
        <v>8.2090297720847569E-3</v>
      </c>
      <c r="CD62" s="47">
        <f>CC62 * $CA$124</f>
        <v>1.5104614780636092</v>
      </c>
      <c r="CE62" s="48">
        <f>IF(CD62&gt;0, V62, W62)</f>
        <v>863.69057445531553</v>
      </c>
      <c r="CF62" s="65">
        <f>CD62/CE62</f>
        <v>1.7488456198751251E-3</v>
      </c>
      <c r="CG62" t="s">
        <v>229</v>
      </c>
      <c r="CH62" s="66">
        <v>0</v>
      </c>
      <c r="CI62" s="15">
        <f>AZ62*$CH$127</f>
        <v>2.7039683657570799</v>
      </c>
      <c r="CJ62" s="37">
        <f>CI62-CH62</f>
        <v>2.7039683657570799</v>
      </c>
      <c r="CK62" s="54">
        <f>CJ62*(CJ62&lt;&gt;0)</f>
        <v>2.7039683657570799</v>
      </c>
      <c r="CL62" s="26">
        <f>CK62/$CK$124</f>
        <v>3.9799357753268777E-4</v>
      </c>
      <c r="CM62" s="47">
        <f>CL62 * $CJ$124</f>
        <v>2.7039683657570799</v>
      </c>
      <c r="CN62" s="48">
        <f>IF(CD62&gt;0,V62,W62)</f>
        <v>863.69057445531553</v>
      </c>
      <c r="CO62" s="65">
        <f>CM62/CN62</f>
        <v>3.1307142230449039E-3</v>
      </c>
      <c r="CP62" s="70">
        <f>N62</f>
        <v>0</v>
      </c>
    </row>
    <row r="63" spans="1:94" x14ac:dyDescent="0.2">
      <c r="A63" s="29" t="s">
        <v>208</v>
      </c>
      <c r="B63">
        <v>0</v>
      </c>
      <c r="C63">
        <v>0</v>
      </c>
      <c r="D63">
        <v>0.13154738104757999</v>
      </c>
      <c r="E63">
        <v>0.86845261895241899</v>
      </c>
      <c r="F63">
        <v>2.3866348448687302E-2</v>
      </c>
      <c r="G63">
        <v>2.3866348448687302E-2</v>
      </c>
      <c r="H63">
        <v>0.17189460476787899</v>
      </c>
      <c r="I63">
        <v>0.85863655374320302</v>
      </c>
      <c r="J63">
        <v>0.38418093529604203</v>
      </c>
      <c r="K63">
        <v>9.57548749104606E-2</v>
      </c>
      <c r="L63">
        <v>0.69366042260122496</v>
      </c>
      <c r="M63">
        <v>1.32982950136518</v>
      </c>
      <c r="N63" s="21">
        <v>0</v>
      </c>
      <c r="O63">
        <v>1.00365855062667</v>
      </c>
      <c r="P63">
        <v>1.0161110774009099</v>
      </c>
      <c r="Q63">
        <v>1.02134232120292</v>
      </c>
      <c r="R63">
        <v>0.99851134947587095</v>
      </c>
      <c r="S63">
        <v>5.6900000572204501</v>
      </c>
      <c r="T63" s="27">
        <f>IF(C63,P63,R63)</f>
        <v>0.99851134947587095</v>
      </c>
      <c r="U63" s="27">
        <f>IF(D63 = 0,O63,Q63)</f>
        <v>1.02134232120292</v>
      </c>
      <c r="V63" s="39">
        <f>S63*T63^(1-N63)</f>
        <v>5.681529635652975</v>
      </c>
      <c r="W63" s="38">
        <f>S63*U63^(N63+1)</f>
        <v>5.8114378660862824</v>
      </c>
      <c r="X63" s="44">
        <f>0.5 * (D63-MAX($D$3:$D$123))/(MIN($D$3:$D$123)-MAX($D$3:$D$123)) + 0.75</f>
        <v>1.1768519859998161</v>
      </c>
      <c r="Y63" s="44">
        <f>AVERAGE(D63, F63, G63, H63, I63, J63, K63)</f>
        <v>0.24139243523750564</v>
      </c>
      <c r="Z63" s="22">
        <f>AI63^N63</f>
        <v>1</v>
      </c>
      <c r="AA63" s="22">
        <f>(Z63+AB63)/2</f>
        <v>1</v>
      </c>
      <c r="AB63" s="22">
        <f>AM63^N63</f>
        <v>1</v>
      </c>
      <c r="AC63" s="22">
        <f>IF(C63&gt;0, 1, 0.8)</f>
        <v>0.8</v>
      </c>
      <c r="AD63" s="22">
        <f>IF(C63&gt;0, 1, 0.7)</f>
        <v>0.7</v>
      </c>
      <c r="AE63" s="22">
        <f>IF(C63 &gt; 0, 1, 0.9)</f>
        <v>0.9</v>
      </c>
      <c r="AF63" s="22">
        <f>PERCENTILE($L$2:$L$123, 0.05)</f>
        <v>-3.8880181619581476E-2</v>
      </c>
      <c r="AG63" s="22">
        <f>PERCENTILE($L$2:$L$123, 0.95)</f>
        <v>1.0165924092297549</v>
      </c>
      <c r="AH63" s="22">
        <f>MIN(MAX(L63,AF63), AG63)</f>
        <v>0.69366042260122496</v>
      </c>
      <c r="AI63" s="22">
        <f>AH63-$AH$124+1</f>
        <v>1.7325406042208065</v>
      </c>
      <c r="AJ63" s="22">
        <f>PERCENTILE($M$2:$M$123, 0.02)</f>
        <v>-2.6200916108315844</v>
      </c>
      <c r="AK63" s="22">
        <f>PERCENTILE($M$2:$M$123, 0.98)</f>
        <v>1.3396145957600161</v>
      </c>
      <c r="AL63" s="22">
        <f>MIN(MAX(M63,AJ63), AK63)</f>
        <v>1.32982950136518</v>
      </c>
      <c r="AM63" s="22">
        <f>AL63-$AL$124 + 1</f>
        <v>4.9499211121967646</v>
      </c>
      <c r="AN63" s="46">
        <v>0</v>
      </c>
      <c r="AO63" s="49">
        <v>0</v>
      </c>
      <c r="AP63" s="51">
        <v>0.5</v>
      </c>
      <c r="AQ63" s="50">
        <v>1</v>
      </c>
      <c r="AR63" s="17">
        <f>(AI63^4)*AB63*AE63*AN63</f>
        <v>0</v>
      </c>
      <c r="AS63" s="17">
        <f>(AI63^4) *Z63*AC63*AO63</f>
        <v>0</v>
      </c>
      <c r="AT63" s="17">
        <f>(AM63^4)*AA63*AP63*AQ63</f>
        <v>300.16711739330538</v>
      </c>
      <c r="AU63" s="17">
        <f>MIN(AR63, 0.05*AR$124)</f>
        <v>0</v>
      </c>
      <c r="AV63" s="17">
        <f>MIN(AS63, 0.05*AS$124)</f>
        <v>0</v>
      </c>
      <c r="AW63" s="17">
        <f>MIN(AT63, 0.05*AT$124)</f>
        <v>300.16711739330538</v>
      </c>
      <c r="AX63" s="14">
        <f>AU63/$AU$124</f>
        <v>0</v>
      </c>
      <c r="AY63" s="14">
        <f>AV63/$AV$124</f>
        <v>0</v>
      </c>
      <c r="AZ63" s="67">
        <f>AW63/$AW$124</f>
        <v>2.5141871433652697E-2</v>
      </c>
      <c r="BA63" s="21">
        <f>N63</f>
        <v>0</v>
      </c>
      <c r="BB63" s="66">
        <v>0</v>
      </c>
      <c r="BC63" s="15">
        <f>$D$130*AX63</f>
        <v>0</v>
      </c>
      <c r="BD63" s="19">
        <f>BC63-BB63</f>
        <v>0</v>
      </c>
      <c r="BE63" s="53">
        <f>BD63*IF($BD$124 &gt; 0, (BD63&gt;0), (BD63&lt;0))</f>
        <v>0</v>
      </c>
      <c r="BF63" s="61">
        <f>BE63/$BE$124</f>
        <v>0</v>
      </c>
      <c r="BG63" s="62">
        <f>BF63*$BD$124</f>
        <v>0</v>
      </c>
      <c r="BH63" s="63">
        <f>(IF(BG63 &gt; 0, V63, W63))</f>
        <v>5.8114378660862824</v>
      </c>
      <c r="BI63" s="46">
        <f>BG63/BH63</f>
        <v>0</v>
      </c>
      <c r="BJ63" s="64" t="e">
        <f>BB63/BC63</f>
        <v>#DIV/0!</v>
      </c>
      <c r="BK63" s="66">
        <v>0</v>
      </c>
      <c r="BL63" s="66">
        <v>0</v>
      </c>
      <c r="BM63" s="66">
        <v>0</v>
      </c>
      <c r="BN63" s="10">
        <f>SUM(BK63:BM63)</f>
        <v>0</v>
      </c>
      <c r="BO63" s="15">
        <f>AY63*$D$129</f>
        <v>0</v>
      </c>
      <c r="BP63" s="9">
        <f>BO63-BN63</f>
        <v>0</v>
      </c>
      <c r="BQ63" s="53">
        <f>BP63*IF($BP$124 &gt; 0, (BP63&gt;0), (BP63&lt;0))</f>
        <v>0</v>
      </c>
      <c r="BR63" s="7">
        <f>BQ63/$BQ$124</f>
        <v>0</v>
      </c>
      <c r="BS63" s="62">
        <f>BR63*$BP$124</f>
        <v>0</v>
      </c>
      <c r="BT63" s="48">
        <f>IF(BS63&gt;0,V63,W63)</f>
        <v>5.8114378660862824</v>
      </c>
      <c r="BU63" s="46">
        <f>BS63/BT63</f>
        <v>0</v>
      </c>
      <c r="BV63" s="64" t="e">
        <f>BN63/BO63</f>
        <v>#DIV/0!</v>
      </c>
      <c r="BW63" s="16">
        <f>BB63+BN63+BY63</f>
        <v>114</v>
      </c>
      <c r="BX63" s="69">
        <f>BC63+BO63+BZ63</f>
        <v>117.53824895232636</v>
      </c>
      <c r="BY63" s="66">
        <v>114</v>
      </c>
      <c r="BZ63" s="15">
        <f>AZ63*$D$132</f>
        <v>117.53824895232636</v>
      </c>
      <c r="CA63" s="37">
        <f>BZ63-BY63</f>
        <v>3.5382489523263558</v>
      </c>
      <c r="CB63" s="54">
        <f>CA63*(CA63&lt;&gt;0)</f>
        <v>3.5382489523263558</v>
      </c>
      <c r="CC63" s="26">
        <f>CB63/$CB$124</f>
        <v>1.9229613871338713E-2</v>
      </c>
      <c r="CD63" s="47">
        <f>CC63 * $CA$124</f>
        <v>3.5382489523263558</v>
      </c>
      <c r="CE63" s="48">
        <f>IF(CD63&gt;0, V63, W63)</f>
        <v>5.681529635652975</v>
      </c>
      <c r="CF63" s="65">
        <f>CD63/CE63</f>
        <v>0.62276344210597556</v>
      </c>
      <c r="CG63" t="s">
        <v>229</v>
      </c>
      <c r="CH63" s="66">
        <v>0</v>
      </c>
      <c r="CI63" s="15">
        <f>AZ63*$CH$127</f>
        <v>210.41232202823943</v>
      </c>
      <c r="CJ63" s="37">
        <f>CI63-CH63</f>
        <v>210.41232202823943</v>
      </c>
      <c r="CK63" s="54">
        <f>CJ63*(CJ63&lt;&gt;0)</f>
        <v>210.41232202823943</v>
      </c>
      <c r="CL63" s="26">
        <f>CK63/$CK$124</f>
        <v>3.0970315282343168E-2</v>
      </c>
      <c r="CM63" s="47">
        <f>CL63 * $CJ$124</f>
        <v>210.41232202823943</v>
      </c>
      <c r="CN63" s="48">
        <f>IF(CD63&gt;0,V63,W63)</f>
        <v>5.681529635652975</v>
      </c>
      <c r="CO63" s="65">
        <f>CM63/CN63</f>
        <v>37.034449439082593</v>
      </c>
      <c r="CP63" s="70">
        <f>N63</f>
        <v>0</v>
      </c>
    </row>
    <row r="64" spans="1:94" x14ac:dyDescent="0.2">
      <c r="A64" s="29" t="s">
        <v>261</v>
      </c>
      <c r="B64">
        <v>0</v>
      </c>
      <c r="C64">
        <v>0</v>
      </c>
      <c r="D64">
        <v>4.3982407037185103E-2</v>
      </c>
      <c r="E64">
        <v>0.95601759296281397</v>
      </c>
      <c r="F64">
        <v>0.96381709741550603</v>
      </c>
      <c r="G64">
        <v>0.96381709741550603</v>
      </c>
      <c r="H64">
        <v>0.138854035968214</v>
      </c>
      <c r="I64">
        <v>0.22250104558761999</v>
      </c>
      <c r="J64">
        <v>0.17577021416323199</v>
      </c>
      <c r="K64">
        <v>0.41159487074902701</v>
      </c>
      <c r="L64">
        <v>0.27366364117299602</v>
      </c>
      <c r="M64">
        <v>-2.2724958532347302E-2</v>
      </c>
      <c r="N64" s="21">
        <v>0</v>
      </c>
      <c r="O64">
        <v>1.0011762061971901</v>
      </c>
      <c r="P64">
        <v>0.99816853305043995</v>
      </c>
      <c r="Q64">
        <v>1.0008459406732899</v>
      </c>
      <c r="R64">
        <v>0.99996081415085203</v>
      </c>
      <c r="S64">
        <v>12.420000076293899</v>
      </c>
      <c r="T64" s="27">
        <f>IF(C64,P64,R64)</f>
        <v>0.99996081415085203</v>
      </c>
      <c r="U64" s="27">
        <f>IF(D64 = 0,O64,Q64)</f>
        <v>1.0008459406732899</v>
      </c>
      <c r="V64" s="39">
        <f>S64*T64^(1-N64)</f>
        <v>12.419513388044491</v>
      </c>
      <c r="W64" s="38">
        <f>S64*U64^(N64+1)</f>
        <v>12.430506659520701</v>
      </c>
      <c r="X64" s="44">
        <f>0.5 * (D64-MAX($D$3:$D$123))/(MIN($D$3:$D$123)-MAX($D$3:$D$123)) + 0.75</f>
        <v>1.2262670018647484</v>
      </c>
      <c r="Y64" s="44">
        <f>AVERAGE(D64, F64, G64, H64, I64, J64, K64)</f>
        <v>0.41719096690518437</v>
      </c>
      <c r="Z64" s="22">
        <f>AI64^N64</f>
        <v>1</v>
      </c>
      <c r="AA64" s="22">
        <f>(Z64+AB64)/2</f>
        <v>1</v>
      </c>
      <c r="AB64" s="22">
        <f>AM64^N64</f>
        <v>1</v>
      </c>
      <c r="AC64" s="22">
        <f>IF(C64&gt;0, 1, 0.8)</f>
        <v>0.8</v>
      </c>
      <c r="AD64" s="22">
        <f>IF(C64&gt;0, 1, 0.7)</f>
        <v>0.7</v>
      </c>
      <c r="AE64" s="22">
        <f>IF(C64 &gt; 0, 1, 0.9)</f>
        <v>0.9</v>
      </c>
      <c r="AF64" s="22">
        <f>PERCENTILE($L$2:$L$123, 0.05)</f>
        <v>-3.8880181619581476E-2</v>
      </c>
      <c r="AG64" s="22">
        <f>PERCENTILE($L$2:$L$123, 0.95)</f>
        <v>1.0165924092297549</v>
      </c>
      <c r="AH64" s="22">
        <f>MIN(MAX(L64,AF64), AG64)</f>
        <v>0.27366364117299602</v>
      </c>
      <c r="AI64" s="22">
        <f>AH64-$AH$124+1</f>
        <v>1.3125438227925774</v>
      </c>
      <c r="AJ64" s="22">
        <f>PERCENTILE($M$2:$M$123, 0.02)</f>
        <v>-2.6200916108315844</v>
      </c>
      <c r="AK64" s="22">
        <f>PERCENTILE($M$2:$M$123, 0.98)</f>
        <v>1.3396145957600161</v>
      </c>
      <c r="AL64" s="22">
        <f>MIN(MAX(M64,AJ64), AK64)</f>
        <v>-2.2724958532347302E-2</v>
      </c>
      <c r="AM64" s="22">
        <f>AL64-$AL$124 + 1</f>
        <v>3.5973666522992369</v>
      </c>
      <c r="AN64" s="46">
        <v>0</v>
      </c>
      <c r="AO64" s="49">
        <v>0</v>
      </c>
      <c r="AP64" s="51">
        <v>0.5</v>
      </c>
      <c r="AQ64" s="50">
        <v>1</v>
      </c>
      <c r="AR64" s="17">
        <f>(AI64^4)*AB64*AE64*AN64</f>
        <v>0</v>
      </c>
      <c r="AS64" s="17">
        <f>(AI64^4) *Z64*AC64*AO64</f>
        <v>0</v>
      </c>
      <c r="AT64" s="17">
        <f>(AM64^4)*AA64*AP64*AQ64</f>
        <v>83.735346542033213</v>
      </c>
      <c r="AU64" s="17">
        <f>MIN(AR64, 0.05*AR$124)</f>
        <v>0</v>
      </c>
      <c r="AV64" s="17">
        <f>MIN(AS64, 0.05*AS$124)</f>
        <v>0</v>
      </c>
      <c r="AW64" s="17">
        <f>MIN(AT64, 0.05*AT$124)</f>
        <v>83.735346542033213</v>
      </c>
      <c r="AX64" s="14">
        <f>AU64/$AU$124</f>
        <v>0</v>
      </c>
      <c r="AY64" s="14">
        <f>AV64/$AV$124</f>
        <v>0</v>
      </c>
      <c r="AZ64" s="67">
        <f>AW64/$AW$124</f>
        <v>7.0136373880475816E-3</v>
      </c>
      <c r="BA64" s="21">
        <f>N64</f>
        <v>0</v>
      </c>
      <c r="BB64" s="66">
        <v>0</v>
      </c>
      <c r="BC64" s="15">
        <f>$D$130*AX64</f>
        <v>0</v>
      </c>
      <c r="BD64" s="19">
        <f>BC64-BB64</f>
        <v>0</v>
      </c>
      <c r="BE64" s="53">
        <f>BD64*IF($BD$124 &gt; 0, (BD64&gt;0), (BD64&lt;0))</f>
        <v>0</v>
      </c>
      <c r="BF64" s="61">
        <f>BE64/$BE$124</f>
        <v>0</v>
      </c>
      <c r="BG64" s="62">
        <f>BF64*$BD$124</f>
        <v>0</v>
      </c>
      <c r="BH64" s="63">
        <f>(IF(BG64 &gt; 0, V64, W64))</f>
        <v>12.430506659520701</v>
      </c>
      <c r="BI64" s="46">
        <f>BG64/BH64</f>
        <v>0</v>
      </c>
      <c r="BJ64" s="64" t="e">
        <f>BB64/BC64</f>
        <v>#DIV/0!</v>
      </c>
      <c r="BK64" s="66">
        <v>0</v>
      </c>
      <c r="BL64" s="66">
        <v>0</v>
      </c>
      <c r="BM64" s="66">
        <v>0</v>
      </c>
      <c r="BN64" s="10">
        <f>SUM(BK64:BM64)</f>
        <v>0</v>
      </c>
      <c r="BO64" s="15">
        <f>AY64*$D$129</f>
        <v>0</v>
      </c>
      <c r="BP64" s="9">
        <f>BO64-BN64</f>
        <v>0</v>
      </c>
      <c r="BQ64" s="53">
        <f>BP64*IF($BP$124 &gt; 0, (BP64&gt;0), (BP64&lt;0))</f>
        <v>0</v>
      </c>
      <c r="BR64" s="7">
        <f>BQ64/$BQ$124</f>
        <v>0</v>
      </c>
      <c r="BS64" s="62">
        <f>BR64*$BP$124</f>
        <v>0</v>
      </c>
      <c r="BT64" s="48">
        <f>IF(BS64&gt;0,V64,W64)</f>
        <v>12.430506659520701</v>
      </c>
      <c r="BU64" s="46">
        <f>BS64/BT64</f>
        <v>0</v>
      </c>
      <c r="BV64" s="64" t="e">
        <f>BN64/BO64</f>
        <v>#DIV/0!</v>
      </c>
      <c r="BW64" s="16">
        <f>BB64+BN64+BY64</f>
        <v>0</v>
      </c>
      <c r="BX64" s="69">
        <f>BC64+BO64+BZ64</f>
        <v>32.788754789122443</v>
      </c>
      <c r="BY64" s="66">
        <v>0</v>
      </c>
      <c r="BZ64" s="15">
        <f>AZ64*$D$132</f>
        <v>32.788754789122443</v>
      </c>
      <c r="CA64" s="37">
        <f>BZ64-BY64</f>
        <v>32.788754789122443</v>
      </c>
      <c r="CB64" s="54">
        <f>CA64*(CA64&lt;&gt;0)</f>
        <v>32.788754789122443</v>
      </c>
      <c r="CC64" s="26">
        <f>CB64/$CB$124</f>
        <v>0.17819975428870727</v>
      </c>
      <c r="CD64" s="47">
        <f>CC64 * $CA$124</f>
        <v>32.788754789122443</v>
      </c>
      <c r="CE64" s="48">
        <f>IF(CD64&gt;0, V64, W64)</f>
        <v>12.419513388044491</v>
      </c>
      <c r="CF64" s="65">
        <f>CD64/CE64</f>
        <v>2.6400997981681136</v>
      </c>
      <c r="CG64" t="s">
        <v>229</v>
      </c>
      <c r="CH64" s="66">
        <v>0</v>
      </c>
      <c r="CI64" s="15">
        <f>AZ64*$CH$127</f>
        <v>58.697131300570213</v>
      </c>
      <c r="CJ64" s="37">
        <f>CI64-CH64</f>
        <v>58.697131300570213</v>
      </c>
      <c r="CK64" s="54">
        <f>CJ64*(CJ64&lt;&gt;0)</f>
        <v>58.697131300570213</v>
      </c>
      <c r="CL64" s="26">
        <f>CK64/$CK$124</f>
        <v>8.6395542096806346E-3</v>
      </c>
      <c r="CM64" s="47">
        <f>CL64 * $CJ$124</f>
        <v>58.697131300570213</v>
      </c>
      <c r="CN64" s="48">
        <f>IF(CD64&gt;0,V64,W64)</f>
        <v>12.419513388044491</v>
      </c>
      <c r="CO64" s="65">
        <f>CM64/CN64</f>
        <v>4.726202184143089</v>
      </c>
      <c r="CP64" s="70">
        <f>N64</f>
        <v>0</v>
      </c>
    </row>
    <row r="65" spans="1:94" x14ac:dyDescent="0.2">
      <c r="A65" s="29" t="s">
        <v>262</v>
      </c>
      <c r="B65">
        <v>0</v>
      </c>
      <c r="C65">
        <v>0</v>
      </c>
      <c r="D65">
        <v>0.10475809676129499</v>
      </c>
      <c r="E65">
        <v>0.89524190323870401</v>
      </c>
      <c r="F65">
        <v>0.97534791252484998</v>
      </c>
      <c r="G65">
        <v>0.97534791252484998</v>
      </c>
      <c r="H65">
        <v>0.121706398996235</v>
      </c>
      <c r="I65">
        <v>0.13467168548724301</v>
      </c>
      <c r="J65">
        <v>0.12802502055225801</v>
      </c>
      <c r="K65">
        <v>0.35336799026877902</v>
      </c>
      <c r="L65">
        <v>0.14385931831906701</v>
      </c>
      <c r="M65">
        <v>-0.48178267909935202</v>
      </c>
      <c r="N65" s="21">
        <v>0</v>
      </c>
      <c r="O65">
        <v>1.00277748790798</v>
      </c>
      <c r="P65">
        <v>1</v>
      </c>
      <c r="Q65">
        <v>1.0012134187064501</v>
      </c>
      <c r="R65">
        <v>0.99594747139887396</v>
      </c>
      <c r="S65">
        <v>9.8400001525878906</v>
      </c>
      <c r="T65" s="27">
        <f>IF(C65,P65,R65)</f>
        <v>0.99594747139887396</v>
      </c>
      <c r="U65" s="27">
        <f>IF(D65 = 0,O65,Q65)</f>
        <v>1.0012134187064501</v>
      </c>
      <c r="V65" s="39">
        <f>S65*T65^(1-N65)</f>
        <v>9.8001232705344439</v>
      </c>
      <c r="W65" s="38">
        <f>S65*U65^(N65+1)</f>
        <v>9.8519401928445127</v>
      </c>
      <c r="X65" s="44">
        <f>0.5 * (D65-MAX($D$3:$D$123))/(MIN($D$3:$D$123)-MAX($D$3:$D$123)) + 0.75</f>
        <v>1.1919698219036994</v>
      </c>
      <c r="Y65" s="44">
        <f>AVERAGE(D65, F65, G65, H65, I65, J65, K65)</f>
        <v>0.3990321453022157</v>
      </c>
      <c r="Z65" s="22">
        <f>AI65^N65</f>
        <v>1</v>
      </c>
      <c r="AA65" s="22">
        <f>(Z65+AB65)/2</f>
        <v>1</v>
      </c>
      <c r="AB65" s="22">
        <f>AM65^N65</f>
        <v>1</v>
      </c>
      <c r="AC65" s="22">
        <f>IF(C65&gt;0, 1, 0.8)</f>
        <v>0.8</v>
      </c>
      <c r="AD65" s="22">
        <f>IF(C65&gt;0, 1, 0.7)</f>
        <v>0.7</v>
      </c>
      <c r="AE65" s="22">
        <f>IF(C65 &gt; 0, 1, 0.9)</f>
        <v>0.9</v>
      </c>
      <c r="AF65" s="22">
        <f>PERCENTILE($L$2:$L$123, 0.05)</f>
        <v>-3.8880181619581476E-2</v>
      </c>
      <c r="AG65" s="22">
        <f>PERCENTILE($L$2:$L$123, 0.95)</f>
        <v>1.0165924092297549</v>
      </c>
      <c r="AH65" s="22">
        <f>MIN(MAX(L65,AF65), AG65)</f>
        <v>0.14385931831906701</v>
      </c>
      <c r="AI65" s="22">
        <f>AH65-$AH$124+1</f>
        <v>1.1827394999386485</v>
      </c>
      <c r="AJ65" s="22">
        <f>PERCENTILE($M$2:$M$123, 0.02)</f>
        <v>-2.6200916108315844</v>
      </c>
      <c r="AK65" s="22">
        <f>PERCENTILE($M$2:$M$123, 0.98)</f>
        <v>1.3396145957600161</v>
      </c>
      <c r="AL65" s="22">
        <f>MIN(MAX(M65,AJ65), AK65)</f>
        <v>-0.48178267909935202</v>
      </c>
      <c r="AM65" s="22">
        <f>AL65-$AL$124 + 1</f>
        <v>3.1383089317322321</v>
      </c>
      <c r="AN65" s="46">
        <v>0</v>
      </c>
      <c r="AO65" s="49">
        <v>0</v>
      </c>
      <c r="AP65" s="51">
        <v>0.5</v>
      </c>
      <c r="AQ65" s="50">
        <v>1</v>
      </c>
      <c r="AR65" s="17">
        <f>(AI65^4)*AB65*AE65*AN65</f>
        <v>0</v>
      </c>
      <c r="AS65" s="17">
        <f>(AI65^4) *Z65*AC65*AO65</f>
        <v>0</v>
      </c>
      <c r="AT65" s="17">
        <f>(AM65^4)*AA65*AP65*AQ65</f>
        <v>48.501232584448843</v>
      </c>
      <c r="AU65" s="17">
        <f>MIN(AR65, 0.05*AR$124)</f>
        <v>0</v>
      </c>
      <c r="AV65" s="17">
        <f>MIN(AS65, 0.05*AS$124)</f>
        <v>0</v>
      </c>
      <c r="AW65" s="17">
        <f>MIN(AT65, 0.05*AT$124)</f>
        <v>48.501232584448843</v>
      </c>
      <c r="AX65" s="14">
        <f>AU65/$AU$124</f>
        <v>0</v>
      </c>
      <c r="AY65" s="14">
        <f>AV65/$AV$124</f>
        <v>0</v>
      </c>
      <c r="AZ65" s="67">
        <f>AW65/$AW$124</f>
        <v>4.0624428305187045E-3</v>
      </c>
      <c r="BA65" s="21">
        <f>N65</f>
        <v>0</v>
      </c>
      <c r="BB65" s="66">
        <v>0</v>
      </c>
      <c r="BC65" s="15">
        <f>$D$130*AX65</f>
        <v>0</v>
      </c>
      <c r="BD65" s="19">
        <f>BC65-BB65</f>
        <v>0</v>
      </c>
      <c r="BE65" s="53">
        <f>BD65*IF($BD$124 &gt; 0, (BD65&gt;0), (BD65&lt;0))</f>
        <v>0</v>
      </c>
      <c r="BF65" s="61">
        <f>BE65/$BE$124</f>
        <v>0</v>
      </c>
      <c r="BG65" s="62">
        <f>BF65*$BD$124</f>
        <v>0</v>
      </c>
      <c r="BH65" s="63">
        <f>(IF(BG65 &gt; 0, V65, W65))</f>
        <v>9.8519401928445127</v>
      </c>
      <c r="BI65" s="46">
        <f>BG65/BH65</f>
        <v>0</v>
      </c>
      <c r="BJ65" s="64" t="e">
        <f>BB65/BC65</f>
        <v>#DIV/0!</v>
      </c>
      <c r="BK65" s="66">
        <v>0</v>
      </c>
      <c r="BL65" s="66">
        <v>0</v>
      </c>
      <c r="BM65" s="66">
        <v>0</v>
      </c>
      <c r="BN65" s="10">
        <f>SUM(BK65:BM65)</f>
        <v>0</v>
      </c>
      <c r="BO65" s="15">
        <f>AY65*$D$129</f>
        <v>0</v>
      </c>
      <c r="BP65" s="9">
        <f>BO65-BN65</f>
        <v>0</v>
      </c>
      <c r="BQ65" s="53">
        <f>BP65*IF($BP$124 &gt; 0, (BP65&gt;0), (BP65&lt;0))</f>
        <v>0</v>
      </c>
      <c r="BR65" s="7">
        <f>BQ65/$BQ$124</f>
        <v>0</v>
      </c>
      <c r="BS65" s="62">
        <f>BR65*$BP$124</f>
        <v>0</v>
      </c>
      <c r="BT65" s="48">
        <f>IF(BS65&gt;0,V65,W65)</f>
        <v>9.8519401928445127</v>
      </c>
      <c r="BU65" s="46">
        <f>BS65/BT65</f>
        <v>0</v>
      </c>
      <c r="BV65" s="64" t="e">
        <f>BN65/BO65</f>
        <v>#DIV/0!</v>
      </c>
      <c r="BW65" s="16">
        <f>BB65+BN65+BY65</f>
        <v>0</v>
      </c>
      <c r="BX65" s="69">
        <f>BC65+BO65+BZ65</f>
        <v>18.991920232674943</v>
      </c>
      <c r="BY65" s="66">
        <v>0</v>
      </c>
      <c r="BZ65" s="15">
        <f>AZ65*$D$132</f>
        <v>18.991920232674943</v>
      </c>
      <c r="CA65" s="37">
        <f>BZ65-BY65</f>
        <v>18.991920232674943</v>
      </c>
      <c r="CB65" s="54">
        <f>CA65*(CA65&lt;&gt;0)</f>
        <v>18.991920232674943</v>
      </c>
      <c r="CC65" s="26">
        <f>CB65/$CB$124</f>
        <v>0.1032169577862759</v>
      </c>
      <c r="CD65" s="47">
        <f>CC65 * $CA$124</f>
        <v>18.991920232674943</v>
      </c>
      <c r="CE65" s="48">
        <f>IF(CD65&gt;0, V65, W65)</f>
        <v>9.8001232705344439</v>
      </c>
      <c r="CF65" s="65">
        <f>CD65/CE65</f>
        <v>1.9379266676958065</v>
      </c>
      <c r="CG65" t="s">
        <v>229</v>
      </c>
      <c r="CH65" s="66">
        <v>0</v>
      </c>
      <c r="CI65" s="15">
        <f>AZ65*$CH$127</f>
        <v>33.998584048611036</v>
      </c>
      <c r="CJ65" s="37">
        <f>CI65-CH65</f>
        <v>33.998584048611036</v>
      </c>
      <c r="CK65" s="54">
        <f>CJ65*(CJ65&lt;&gt;0)</f>
        <v>33.998584048611036</v>
      </c>
      <c r="CL65" s="26">
        <f>CK65/$CK$124</f>
        <v>5.0042072488388351E-3</v>
      </c>
      <c r="CM65" s="47">
        <f>CL65 * $CJ$124</f>
        <v>33.998584048611036</v>
      </c>
      <c r="CN65" s="48">
        <f>IF(CD65&gt;0,V65,W65)</f>
        <v>9.8001232705344439</v>
      </c>
      <c r="CO65" s="65">
        <f>CM65/CN65</f>
        <v>3.4691996325018617</v>
      </c>
      <c r="CP65" s="70">
        <f>N65</f>
        <v>0</v>
      </c>
    </row>
    <row r="66" spans="1:94" x14ac:dyDescent="0.2">
      <c r="A66" s="29" t="s">
        <v>209</v>
      </c>
      <c r="B66">
        <v>0</v>
      </c>
      <c r="C66">
        <v>0</v>
      </c>
      <c r="D66">
        <v>8.8435374149659803E-3</v>
      </c>
      <c r="E66">
        <v>0.99115646258503398</v>
      </c>
      <c r="F66">
        <v>4.71698113207547E-2</v>
      </c>
      <c r="G66">
        <v>4.71698113207547E-2</v>
      </c>
      <c r="H66">
        <v>2.7205882352941101E-2</v>
      </c>
      <c r="I66">
        <v>5.0367647058823503E-2</v>
      </c>
      <c r="J66">
        <v>3.70175131562996E-2</v>
      </c>
      <c r="K66">
        <v>4.1786470431782199E-2</v>
      </c>
      <c r="L66">
        <v>0.52255745504514395</v>
      </c>
      <c r="M66">
        <v>0.84412336829984702</v>
      </c>
      <c r="N66" s="21">
        <v>1</v>
      </c>
      <c r="O66">
        <v>1</v>
      </c>
      <c r="P66">
        <v>0.98976053370433603</v>
      </c>
      <c r="Q66">
        <v>1.0043617420107001</v>
      </c>
      <c r="R66">
        <v>0.97924127171478303</v>
      </c>
      <c r="S66">
        <v>3.0799999237060498</v>
      </c>
      <c r="T66" s="27">
        <f>IF(C66,P66,R66)</f>
        <v>0.97924127171478303</v>
      </c>
      <c r="U66" s="27">
        <f>IF(D66 = 0,O66,Q66)</f>
        <v>1.0043617420107001</v>
      </c>
      <c r="V66" s="39">
        <f>S66*T66^(1-N66)</f>
        <v>3.0799999237060498</v>
      </c>
      <c r="W66" s="38">
        <f>S66*U66^(N66+1)</f>
        <v>3.1069268501885352</v>
      </c>
      <c r="X66" s="44">
        <f>0.5 * (D66-MAX($D$3:$D$123))/(MIN($D$3:$D$123)-MAX($D$3:$D$123)) + 0.75</f>
        <v>1.2460967091133526</v>
      </c>
      <c r="Y66" s="44">
        <f>AVERAGE(D66, F66, G66, H66, I66, J66, K66)</f>
        <v>3.7080096150903109E-2</v>
      </c>
      <c r="Z66" s="22">
        <f>AI66^N66</f>
        <v>1.5614376366647256</v>
      </c>
      <c r="AA66" s="22">
        <f>(Z66+AB66)/2</f>
        <v>3.0128263078980781</v>
      </c>
      <c r="AB66" s="22">
        <f>AM66^N66</f>
        <v>4.4642149791314312</v>
      </c>
      <c r="AC66" s="22">
        <f>IF(C66&gt;0, 1, 0.8)</f>
        <v>0.8</v>
      </c>
      <c r="AD66" s="22">
        <f>IF(C66&gt;0, 1, 0.7)</f>
        <v>0.7</v>
      </c>
      <c r="AE66" s="22">
        <f>IF(C66 &gt; 0, 1, 0.9)</f>
        <v>0.9</v>
      </c>
      <c r="AF66" s="22">
        <f>PERCENTILE($L$2:$L$123, 0.05)</f>
        <v>-3.8880181619581476E-2</v>
      </c>
      <c r="AG66" s="22">
        <f>PERCENTILE($L$2:$L$123, 0.95)</f>
        <v>1.0165924092297549</v>
      </c>
      <c r="AH66" s="22">
        <f>MIN(MAX(L66,AF66), AG66)</f>
        <v>0.52255745504514395</v>
      </c>
      <c r="AI66" s="22">
        <f>AH66-$AH$124+1</f>
        <v>1.5614376366647256</v>
      </c>
      <c r="AJ66" s="22">
        <f>PERCENTILE($M$2:$M$123, 0.02)</f>
        <v>-2.6200916108315844</v>
      </c>
      <c r="AK66" s="22">
        <f>PERCENTILE($M$2:$M$123, 0.98)</f>
        <v>1.3396145957600161</v>
      </c>
      <c r="AL66" s="22">
        <f>MIN(MAX(M66,AJ66), AK66)</f>
        <v>0.84412336829984702</v>
      </c>
      <c r="AM66" s="22">
        <f>AL66-$AL$124 + 1</f>
        <v>4.4642149791314312</v>
      </c>
      <c r="AN66" s="46">
        <v>0</v>
      </c>
      <c r="AO66" s="49">
        <v>0</v>
      </c>
      <c r="AP66" s="51">
        <v>0.5</v>
      </c>
      <c r="AQ66" s="50">
        <v>1</v>
      </c>
      <c r="AR66" s="17">
        <f>(AI66^4)*AB66*AE66*AN66</f>
        <v>0</v>
      </c>
      <c r="AS66" s="17">
        <f>(AI66^4) *Z66*AC66*AO66</f>
        <v>0</v>
      </c>
      <c r="AT66" s="17">
        <f>(AM66^4)*AA66*AP66*AQ66</f>
        <v>598.30757409359626</v>
      </c>
      <c r="AU66" s="17">
        <f>MIN(AR66, 0.05*AR$124)</f>
        <v>0</v>
      </c>
      <c r="AV66" s="17">
        <f>MIN(AS66, 0.05*AS$124)</f>
        <v>0</v>
      </c>
      <c r="AW66" s="17">
        <f>MIN(AT66, 0.05*AT$124)</f>
        <v>598.30757409359626</v>
      </c>
      <c r="AX66" s="14">
        <f>AU66/$AU$124</f>
        <v>0</v>
      </c>
      <c r="AY66" s="14">
        <f>AV66/$AV$124</f>
        <v>0</v>
      </c>
      <c r="AZ66" s="67">
        <f>AW66/$AW$124</f>
        <v>5.0113990620537327E-2</v>
      </c>
      <c r="BA66" s="21">
        <f>N66</f>
        <v>1</v>
      </c>
      <c r="BB66" s="66">
        <v>0</v>
      </c>
      <c r="BC66" s="15">
        <f>$D$130*AX66</f>
        <v>0</v>
      </c>
      <c r="BD66" s="19">
        <f>BC66-BB66</f>
        <v>0</v>
      </c>
      <c r="BE66" s="53">
        <f>BD66*IF($BD$124 &gt; 0, (BD66&gt;0), (BD66&lt;0))</f>
        <v>0</v>
      </c>
      <c r="BF66" s="61">
        <f>BE66/$BE$124</f>
        <v>0</v>
      </c>
      <c r="BG66" s="62">
        <f>BF66*$BD$124</f>
        <v>0</v>
      </c>
      <c r="BH66" s="63">
        <f>(IF(BG66 &gt; 0, V66, W66))</f>
        <v>3.1069268501885352</v>
      </c>
      <c r="BI66" s="46">
        <f>BG66/BH66</f>
        <v>0</v>
      </c>
      <c r="BJ66" s="64" t="e">
        <f>BB66/BC66</f>
        <v>#DIV/0!</v>
      </c>
      <c r="BK66" s="66">
        <v>0</v>
      </c>
      <c r="BL66" s="66">
        <v>0</v>
      </c>
      <c r="BM66" s="66">
        <v>0</v>
      </c>
      <c r="BN66" s="10">
        <f>SUM(BK66:BM66)</f>
        <v>0</v>
      </c>
      <c r="BO66" s="15">
        <f>AY66*$D$129</f>
        <v>0</v>
      </c>
      <c r="BP66" s="9">
        <f>BO66-BN66</f>
        <v>0</v>
      </c>
      <c r="BQ66" s="53">
        <f>BP66*IF($BP$124 &gt; 0, (BP66&gt;0), (BP66&lt;0))</f>
        <v>0</v>
      </c>
      <c r="BR66" s="7">
        <f>BQ66/$BQ$124</f>
        <v>0</v>
      </c>
      <c r="BS66" s="62">
        <f>BR66*$BP$124</f>
        <v>0</v>
      </c>
      <c r="BT66" s="48">
        <f>IF(BS66&gt;0,V66,W66)</f>
        <v>3.1069268501885352</v>
      </c>
      <c r="BU66" s="46">
        <f>BS66/BT66</f>
        <v>0</v>
      </c>
      <c r="BV66" s="64" t="e">
        <f>BN66/BO66</f>
        <v>#DIV/0!</v>
      </c>
      <c r="BW66" s="16">
        <f>BB66+BN66+BY66</f>
        <v>182</v>
      </c>
      <c r="BX66" s="69">
        <f>BC66+BO66+BZ66</f>
        <v>234.28290615101201</v>
      </c>
      <c r="BY66" s="66">
        <v>182</v>
      </c>
      <c r="BZ66" s="15">
        <f>AZ66*$D$132</f>
        <v>234.28290615101201</v>
      </c>
      <c r="CA66" s="37">
        <f>BZ66-BY66</f>
        <v>52.282906151012014</v>
      </c>
      <c r="CB66" s="54">
        <f>CA66*(CA66&lt;&gt;0)</f>
        <v>52.282906151012014</v>
      </c>
      <c r="CC66" s="26">
        <f>CB66/$CB$124</f>
        <v>0.28414622908158438</v>
      </c>
      <c r="CD66" s="47">
        <f>CC66 * $CA$124</f>
        <v>52.282906151012007</v>
      </c>
      <c r="CE66" s="48">
        <f>IF(CD66&gt;0, V66, W66)</f>
        <v>3.0799999237060498</v>
      </c>
      <c r="CF66" s="65">
        <f>CD66/CE66</f>
        <v>16.97496995003231</v>
      </c>
      <c r="CG66" t="s">
        <v>229</v>
      </c>
      <c r="CH66" s="66">
        <v>0</v>
      </c>
      <c r="CI66" s="15">
        <f>AZ66*$CH$127</f>
        <v>419.40398750327688</v>
      </c>
      <c r="CJ66" s="37">
        <f>CI66-CH66</f>
        <v>419.40398750327688</v>
      </c>
      <c r="CK66" s="54">
        <f>CJ66*(CJ66&lt;&gt;0)</f>
        <v>419.40398750327688</v>
      </c>
      <c r="CL66" s="26">
        <f>CK66/$CK$124</f>
        <v>6.1731525979287161E-2</v>
      </c>
      <c r="CM66" s="47">
        <f>CL66 * $CJ$124</f>
        <v>419.40398750327688</v>
      </c>
      <c r="CN66" s="48">
        <f>IF(CD66&gt;0,V66,W66)</f>
        <v>3.0799999237060498</v>
      </c>
      <c r="CO66" s="65">
        <f>CM66/CN66</f>
        <v>136.17012918579024</v>
      </c>
      <c r="CP66" s="70">
        <f>N66</f>
        <v>1</v>
      </c>
    </row>
    <row r="67" spans="1:94" x14ac:dyDescent="0.2">
      <c r="A67" s="29" t="s">
        <v>144</v>
      </c>
      <c r="B67">
        <v>1</v>
      </c>
      <c r="C67">
        <v>1</v>
      </c>
      <c r="D67">
        <v>0.46501399440223901</v>
      </c>
      <c r="E67">
        <v>0.53498600559775999</v>
      </c>
      <c r="F67">
        <v>0.50218687872763401</v>
      </c>
      <c r="G67">
        <v>0.50218687872763401</v>
      </c>
      <c r="H67">
        <v>0.36219155165202799</v>
      </c>
      <c r="I67">
        <v>0.212881639481388</v>
      </c>
      <c r="J67">
        <v>0.27767594660321498</v>
      </c>
      <c r="K67">
        <v>0.373423642693402</v>
      </c>
      <c r="L67">
        <v>0.66998204969661002</v>
      </c>
      <c r="M67">
        <v>-1.9258836458748501</v>
      </c>
      <c r="N67" s="21">
        <v>0</v>
      </c>
      <c r="O67">
        <v>1.00507653983344</v>
      </c>
      <c r="P67">
        <v>0.99232093646739306</v>
      </c>
      <c r="Q67">
        <v>1.00305848527219</v>
      </c>
      <c r="R67">
        <v>0.99775326242278595</v>
      </c>
      <c r="S67">
        <v>90.290000915527301</v>
      </c>
      <c r="T67" s="27">
        <f>IF(C67,P67,R67)</f>
        <v>0.99232093646739306</v>
      </c>
      <c r="U67" s="27">
        <f>IF(D67 = 0,O67,Q67)</f>
        <v>1.00305848527219</v>
      </c>
      <c r="V67" s="39">
        <f>S67*T67^(1-N67)</f>
        <v>89.596658262137822</v>
      </c>
      <c r="W67" s="38">
        <f>S67*U67^(N67+1)</f>
        <v>90.566151553553468</v>
      </c>
      <c r="X67" s="44">
        <f>0.5 * (D67-MAX($D$3:$D$123))/(MIN($D$3:$D$123)-MAX($D$3:$D$123)) + 0.75</f>
        <v>0.98866877489774196</v>
      </c>
      <c r="Y67" s="44">
        <f>AVERAGE(D67, F67, G67, H67, I67, J67, K67)</f>
        <v>0.38508007604107714</v>
      </c>
      <c r="Z67" s="22">
        <f>AI67^N67</f>
        <v>1</v>
      </c>
      <c r="AA67" s="22">
        <f>(Z67+AB67)/2</f>
        <v>1</v>
      </c>
      <c r="AB67" s="22">
        <f>AM67^N67</f>
        <v>1</v>
      </c>
      <c r="AC67" s="22">
        <f>IF(C67&gt;0, 1, 0.8)</f>
        <v>1</v>
      </c>
      <c r="AD67" s="22">
        <f>IF(C67&gt;0, 1, 0.7)</f>
        <v>1</v>
      </c>
      <c r="AE67" s="22">
        <f>IF(C67 &gt; 0, 1, 0.9)</f>
        <v>1</v>
      </c>
      <c r="AF67" s="22">
        <f>PERCENTILE($L$2:$L$123, 0.05)</f>
        <v>-3.8880181619581476E-2</v>
      </c>
      <c r="AG67" s="22">
        <f>PERCENTILE($L$2:$L$123, 0.95)</f>
        <v>1.0165924092297549</v>
      </c>
      <c r="AH67" s="22">
        <f>MIN(MAX(L67,AF67), AG67)</f>
        <v>0.66998204969661002</v>
      </c>
      <c r="AI67" s="22">
        <f>AH67-$AH$124+1</f>
        <v>1.7088622313161914</v>
      </c>
      <c r="AJ67" s="22">
        <f>PERCENTILE($M$2:$M$123, 0.02)</f>
        <v>-2.6200916108315844</v>
      </c>
      <c r="AK67" s="22">
        <f>PERCENTILE($M$2:$M$123, 0.98)</f>
        <v>1.3396145957600161</v>
      </c>
      <c r="AL67" s="22">
        <f>MIN(MAX(M67,AJ67), AK67)</f>
        <v>-1.9258836458748501</v>
      </c>
      <c r="AM67" s="22">
        <f>AL67-$AL$124 + 1</f>
        <v>1.6942079649567343</v>
      </c>
      <c r="AN67" s="46">
        <v>1</v>
      </c>
      <c r="AO67" s="46">
        <v>1</v>
      </c>
      <c r="AP67" s="51">
        <v>1</v>
      </c>
      <c r="AQ67" s="21">
        <v>1</v>
      </c>
      <c r="AR67" s="17">
        <f>(AI67^4)*AB67*AE67*AN67</f>
        <v>8.5276271777674584</v>
      </c>
      <c r="AS67" s="17">
        <f>(AI67^4) *Z67*AC67*AO67</f>
        <v>8.5276271777674584</v>
      </c>
      <c r="AT67" s="17">
        <f>(AM67^4)*AA67*AP67*AQ67</f>
        <v>8.2388553237488882</v>
      </c>
      <c r="AU67" s="17">
        <f>MIN(AR67, 0.05*AR$124)</f>
        <v>8.5276271777674584</v>
      </c>
      <c r="AV67" s="17">
        <f>MIN(AS67, 0.05*AS$124)</f>
        <v>8.5276271777674584</v>
      </c>
      <c r="AW67" s="17">
        <f>MIN(AT67, 0.05*AT$124)</f>
        <v>8.2388553237488882</v>
      </c>
      <c r="AX67" s="14">
        <f>AU67/$AU$124</f>
        <v>1.4462184282918282E-2</v>
      </c>
      <c r="AY67" s="14">
        <f>AV67/$AV$124</f>
        <v>2.1698647240903941E-2</v>
      </c>
      <c r="AZ67" s="67">
        <f>AW67/$AW$124</f>
        <v>6.900830547629448E-4</v>
      </c>
      <c r="BA67" s="21">
        <f>N67</f>
        <v>0</v>
      </c>
      <c r="BB67" s="66">
        <v>2077</v>
      </c>
      <c r="BC67" s="15">
        <f>$D$130*AX67</f>
        <v>1786.9041034445343</v>
      </c>
      <c r="BD67" s="19">
        <f>BC67-BB67</f>
        <v>-290.09589655546574</v>
      </c>
      <c r="BE67" s="53">
        <f>BD67*IF($BD$124 &gt; 0, (BD67&gt;0), (BD67&lt;0))</f>
        <v>0</v>
      </c>
      <c r="BF67" s="61">
        <f>BE67/$BE$124</f>
        <v>0</v>
      </c>
      <c r="BG67" s="62">
        <f>BF67*$BD$124</f>
        <v>0</v>
      </c>
      <c r="BH67" s="63">
        <f>(IF(BG67 &gt; 0, V67, W67))</f>
        <v>90.566151553553468</v>
      </c>
      <c r="BI67" s="46">
        <f>BG67/BH67</f>
        <v>0</v>
      </c>
      <c r="BJ67" s="64">
        <f>BB67/BC67</f>
        <v>1.1623455315795967</v>
      </c>
      <c r="BK67" s="66">
        <v>271</v>
      </c>
      <c r="BL67" s="66">
        <v>2077</v>
      </c>
      <c r="BM67" s="66">
        <v>0</v>
      </c>
      <c r="BN67" s="10">
        <f>SUM(BK67:BM67)</f>
        <v>2348</v>
      </c>
      <c r="BO67" s="15">
        <f>AY67*$D$129</f>
        <v>4017.2658515337148</v>
      </c>
      <c r="BP67" s="9">
        <f>BO67-BN67</f>
        <v>1669.2658515337148</v>
      </c>
      <c r="BQ67" s="53">
        <f>BP67*IF($BP$124 &gt; 0, (BP67&gt;0), (BP67&lt;0))</f>
        <v>1669.2658515337148</v>
      </c>
      <c r="BR67" s="7">
        <f>BQ67/$BQ$124</f>
        <v>7.0133672020425461E-2</v>
      </c>
      <c r="BS67" s="62">
        <f>BR67*$BP$124</f>
        <v>83.108401344201781</v>
      </c>
      <c r="BT67" s="48">
        <f>IF(BS67&gt;0,V67,W67)</f>
        <v>89.596658262137822</v>
      </c>
      <c r="BU67" s="46">
        <f>BS67/BT67</f>
        <v>0.92758371747579027</v>
      </c>
      <c r="BV67" s="64">
        <f>BN67/BO67</f>
        <v>0.5844771261786369</v>
      </c>
      <c r="BW67" s="16">
        <f>BB67+BN67+BY67</f>
        <v>4425</v>
      </c>
      <c r="BX67" s="69">
        <f>BC67+BO67+BZ67</f>
        <v>5807.3960932592654</v>
      </c>
      <c r="BY67" s="66">
        <v>0</v>
      </c>
      <c r="BZ67" s="15">
        <f>AZ67*$D$132</f>
        <v>3.2261382810167669</v>
      </c>
      <c r="CA67" s="37">
        <f>BZ67-BY67</f>
        <v>3.2261382810167669</v>
      </c>
      <c r="CB67" s="54">
        <f>CA67*(CA67&lt;&gt;0)</f>
        <v>3.2261382810167669</v>
      </c>
      <c r="CC67" s="26">
        <f>CB67/$CB$124</f>
        <v>1.7533360222917051E-2</v>
      </c>
      <c r="CD67" s="47">
        <f>CC67 * $CA$124</f>
        <v>3.2261382810167674</v>
      </c>
      <c r="CE67" s="48">
        <f>IF(CD67&gt;0, V67, W67)</f>
        <v>89.596658262137822</v>
      </c>
      <c r="CF67" s="65">
        <f>CD67/CE67</f>
        <v>3.600735053731445E-2</v>
      </c>
      <c r="CG67" t="s">
        <v>229</v>
      </c>
      <c r="CH67" s="66">
        <v>0</v>
      </c>
      <c r="CI67" s="15">
        <f>AZ67*$CH$127</f>
        <v>5.7753050853110848</v>
      </c>
      <c r="CJ67" s="37">
        <f>CI67-CH67</f>
        <v>5.7753050853110848</v>
      </c>
      <c r="CK67" s="54">
        <f>CJ67*(CJ67&lt;&gt;0)</f>
        <v>5.7753050853110848</v>
      </c>
      <c r="CL67" s="26">
        <f>CK67/$CK$124</f>
        <v>8.500596239786704E-4</v>
      </c>
      <c r="CM67" s="47">
        <f>CL67 * $CJ$124</f>
        <v>5.7753050853110848</v>
      </c>
      <c r="CN67" s="48">
        <f>IF(CD67&gt;0,V67,W67)</f>
        <v>89.596658262137822</v>
      </c>
      <c r="CO67" s="65">
        <f>CM67/CN67</f>
        <v>6.445893404209295E-2</v>
      </c>
      <c r="CP67" s="70">
        <f>N67</f>
        <v>0</v>
      </c>
    </row>
    <row r="68" spans="1:94" x14ac:dyDescent="0.2">
      <c r="A68" s="29" t="s">
        <v>161</v>
      </c>
      <c r="B68">
        <v>1</v>
      </c>
      <c r="C68">
        <v>0</v>
      </c>
      <c r="D68">
        <v>5.31787285085965E-2</v>
      </c>
      <c r="E68">
        <v>0.94682127149140305</v>
      </c>
      <c r="F68">
        <v>0.51212723658051695</v>
      </c>
      <c r="G68">
        <v>0.51212723658051695</v>
      </c>
      <c r="H68">
        <v>2.5930572982015801E-2</v>
      </c>
      <c r="I68">
        <v>1.1292346298619801E-2</v>
      </c>
      <c r="J68">
        <v>1.7111896733984701E-2</v>
      </c>
      <c r="K68">
        <v>9.3613398544368495E-2</v>
      </c>
      <c r="L68">
        <v>0.99634760034875303</v>
      </c>
      <c r="M68">
        <v>-1.75681049422225</v>
      </c>
      <c r="N68" s="21">
        <v>1</v>
      </c>
      <c r="O68">
        <v>1.0053698039574701</v>
      </c>
      <c r="P68">
        <v>0.99737719462941099</v>
      </c>
      <c r="Q68">
        <v>1.0110763190949299</v>
      </c>
      <c r="R68">
        <v>0.98922251438276398</v>
      </c>
      <c r="S68">
        <v>234.24000549316401</v>
      </c>
      <c r="T68" s="27">
        <f>IF(C68,P68,R68)</f>
        <v>0.98922251438276398</v>
      </c>
      <c r="U68" s="27">
        <f>IF(D68 = 0,O68,Q68)</f>
        <v>1.0110763190949299</v>
      </c>
      <c r="V68" s="39">
        <f>S68*T68^(1-N68)</f>
        <v>234.24000549316401</v>
      </c>
      <c r="W68" s="38">
        <f>S68*U68^(N68+1)</f>
        <v>239.45777728313959</v>
      </c>
      <c r="X68" s="44">
        <f>0.5 * (D68-MAX($D$3:$D$123))/(MIN($D$3:$D$123)-MAX($D$3:$D$123)) + 0.75</f>
        <v>1.2210772970022212</v>
      </c>
      <c r="Y68" s="44">
        <f>AVERAGE(D68, F68, G68, H68, I68, J68, K68)</f>
        <v>0.17505448803265991</v>
      </c>
      <c r="Z68" s="22">
        <f>AI68^N68</f>
        <v>2.0352277819683344</v>
      </c>
      <c r="AA68" s="22">
        <f>(Z68+AB68)/2</f>
        <v>1.9492544492888344</v>
      </c>
      <c r="AB68" s="22">
        <f>AM68^N68</f>
        <v>1.8632811166093344</v>
      </c>
      <c r="AC68" s="22">
        <f>IF(C68&gt;0, 1, 0.8)</f>
        <v>0.8</v>
      </c>
      <c r="AD68" s="22">
        <f>IF(C68&gt;0, 1, 0.7)</f>
        <v>0.7</v>
      </c>
      <c r="AE68" s="22">
        <f>IF(C68 &gt; 0, 1, 0.9)</f>
        <v>0.9</v>
      </c>
      <c r="AF68" s="22">
        <f>PERCENTILE($L$2:$L$123, 0.05)</f>
        <v>-3.8880181619581476E-2</v>
      </c>
      <c r="AG68" s="22">
        <f>PERCENTILE($L$2:$L$123, 0.95)</f>
        <v>1.0165924092297549</v>
      </c>
      <c r="AH68" s="22">
        <f>MIN(MAX(L68,AF68), AG68)</f>
        <v>0.99634760034875303</v>
      </c>
      <c r="AI68" s="22">
        <f>AH68-$AH$124+1</f>
        <v>2.0352277819683344</v>
      </c>
      <c r="AJ68" s="22">
        <f>PERCENTILE($M$2:$M$123, 0.02)</f>
        <v>-2.6200916108315844</v>
      </c>
      <c r="AK68" s="22">
        <f>PERCENTILE($M$2:$M$123, 0.98)</f>
        <v>1.3396145957600161</v>
      </c>
      <c r="AL68" s="22">
        <f>MIN(MAX(M68,AJ68), AK68)</f>
        <v>-1.75681049422225</v>
      </c>
      <c r="AM68" s="22">
        <f>AL68-$AL$124 + 1</f>
        <v>1.8632811166093344</v>
      </c>
      <c r="AN68" s="46">
        <v>1</v>
      </c>
      <c r="AO68" s="46">
        <v>1</v>
      </c>
      <c r="AP68" s="51">
        <v>1</v>
      </c>
      <c r="AQ68" s="21">
        <v>1</v>
      </c>
      <c r="AR68" s="17">
        <f>(AI68^4)*AB68*AE68*AN68</f>
        <v>28.77219410703654</v>
      </c>
      <c r="AS68" s="17">
        <f>(AI68^4) *Z68*AC68*AO68</f>
        <v>27.935413155661166</v>
      </c>
      <c r="AT68" s="17">
        <f>(AM68^4)*AA68*AP68*AQ68</f>
        <v>23.495357890155919</v>
      </c>
      <c r="AU68" s="17">
        <f>MIN(AR68, 0.05*AR$124)</f>
        <v>28.77219410703654</v>
      </c>
      <c r="AV68" s="17">
        <f>MIN(AS68, 0.05*AS$124)</f>
        <v>21.587677767009481</v>
      </c>
      <c r="AW68" s="17">
        <f>MIN(AT68, 0.05*AT$124)</f>
        <v>23.495357890155919</v>
      </c>
      <c r="AX68" s="14">
        <f>AU68/$AU$124</f>
        <v>4.8795375867826757E-2</v>
      </c>
      <c r="AY68" s="14">
        <f>AV68/$AV$124</f>
        <v>5.4930098942162865E-2</v>
      </c>
      <c r="AZ68" s="67">
        <f>AW68/$AW$124</f>
        <v>1.9679612893371925E-3</v>
      </c>
      <c r="BA68" s="21">
        <f>N68</f>
        <v>1</v>
      </c>
      <c r="BB68" s="66">
        <v>5856</v>
      </c>
      <c r="BC68" s="15">
        <f>$D$130*AX68</f>
        <v>6029.0102561010708</v>
      </c>
      <c r="BD68" s="19">
        <f>BC68-BB68</f>
        <v>173.01025610107081</v>
      </c>
      <c r="BE68" s="53">
        <f>BD68*IF($BD$124 &gt; 0, (BD68&gt;0), (BD68&lt;0))</f>
        <v>173.01025610107081</v>
      </c>
      <c r="BF68" s="61">
        <f>BE68/$BE$124</f>
        <v>7.0607810851062288E-3</v>
      </c>
      <c r="BG68" s="62">
        <f>BF68*$BD$124</f>
        <v>9.4120211864463013</v>
      </c>
      <c r="BH68" s="63">
        <f>(IF(BG68 &gt; 0, V68, W68))</f>
        <v>234.24000549316401</v>
      </c>
      <c r="BI68" s="46">
        <f>BG68/BH68</f>
        <v>4.0181100434276494E-2</v>
      </c>
      <c r="BJ68" s="64">
        <f>BB68/BC68</f>
        <v>0.97130370512705755</v>
      </c>
      <c r="BK68" s="66">
        <v>2108</v>
      </c>
      <c r="BL68" s="66">
        <v>4685</v>
      </c>
      <c r="BM68" s="66">
        <v>0</v>
      </c>
      <c r="BN68" s="10">
        <f>SUM(BK68:BM68)</f>
        <v>6793</v>
      </c>
      <c r="BO68" s="15">
        <f>AY68*$D$129</f>
        <v>10169.703588053091</v>
      </c>
      <c r="BP68" s="9">
        <f>BO68-BN68</f>
        <v>3376.7035880530912</v>
      </c>
      <c r="BQ68" s="53">
        <f>BP68*IF($BP$124 &gt; 0, (BP68&gt;0), (BP68&lt;0))</f>
        <v>3376.7035880530912</v>
      </c>
      <c r="BR68" s="7">
        <f>BQ68/$BQ$124</f>
        <v>0.14187112360629642</v>
      </c>
      <c r="BS68" s="62">
        <f>BR68*$BP$124</f>
        <v>168.11728147345642</v>
      </c>
      <c r="BT68" s="48">
        <f>IF(BS68&gt;0,V68,W68)</f>
        <v>234.24000549316401</v>
      </c>
      <c r="BU68" s="46">
        <f>BS68/BT68</f>
        <v>0.7177137872734668</v>
      </c>
      <c r="BV68" s="64">
        <f>BN68/BO68</f>
        <v>0.66796440438835503</v>
      </c>
      <c r="BW68" s="16">
        <f>BB68+BN68+BY68</f>
        <v>12883</v>
      </c>
      <c r="BX68" s="69">
        <f>BC68+BO68+BZ68</f>
        <v>16207.914063181812</v>
      </c>
      <c r="BY68" s="66">
        <v>234</v>
      </c>
      <c r="BZ68" s="15">
        <f>AZ68*$D$132</f>
        <v>9.2002190276513751</v>
      </c>
      <c r="CA68" s="37">
        <f>BZ68-BY68</f>
        <v>-224.79978097234863</v>
      </c>
      <c r="CB68" s="54">
        <f>CA68*(CA68&lt;&gt;0)</f>
        <v>-224.79978097234863</v>
      </c>
      <c r="CC68" s="26">
        <f>CB68/$CB$124</f>
        <v>-1.2217379400671007</v>
      </c>
      <c r="CD68" s="47">
        <f>CC68 * $CA$124</f>
        <v>-224.7997809723486</v>
      </c>
      <c r="CE68" s="48">
        <f>IF(CD68&gt;0, V68, W68)</f>
        <v>239.45777728313959</v>
      </c>
      <c r="CF68" s="65">
        <f>CD68/CE68</f>
        <v>-0.9387867185726898</v>
      </c>
      <c r="CG68" t="s">
        <v>229</v>
      </c>
      <c r="CH68" s="66">
        <v>0</v>
      </c>
      <c r="CI68" s="15">
        <f>AZ68*$CH$127</f>
        <v>16.469868030462965</v>
      </c>
      <c r="CJ68" s="37">
        <f>CI68-CH68</f>
        <v>16.469868030462965</v>
      </c>
      <c r="CK68" s="54">
        <f>CJ68*(CJ68&lt;&gt;0)</f>
        <v>16.469868030462965</v>
      </c>
      <c r="CL68" s="26">
        <f>CK68/$CK$124</f>
        <v>2.4241783971832454E-3</v>
      </c>
      <c r="CM68" s="47">
        <f>CL68 * $CJ$124</f>
        <v>16.469868030462965</v>
      </c>
      <c r="CN68" s="48">
        <f>IF(CD68&gt;0,V68,W68)</f>
        <v>239.45777728313959</v>
      </c>
      <c r="CO68" s="65">
        <f>CM68/CN68</f>
        <v>6.877984176303728E-2</v>
      </c>
      <c r="CP68" s="70">
        <f>N68</f>
        <v>1</v>
      </c>
    </row>
    <row r="69" spans="1:94" x14ac:dyDescent="0.2">
      <c r="A69" s="29" t="s">
        <v>118</v>
      </c>
      <c r="B69">
        <v>1</v>
      </c>
      <c r="C69">
        <v>0</v>
      </c>
      <c r="D69">
        <v>0.117552978808476</v>
      </c>
      <c r="E69">
        <v>0.88244702119152296</v>
      </c>
      <c r="F69">
        <v>0.239363817097415</v>
      </c>
      <c r="G69">
        <v>0.239363817097415</v>
      </c>
      <c r="H69">
        <v>1.96570472605604E-2</v>
      </c>
      <c r="I69">
        <v>9.3684650773734807E-2</v>
      </c>
      <c r="J69">
        <v>4.2913443206627003E-2</v>
      </c>
      <c r="K69">
        <v>0.101350508487779</v>
      </c>
      <c r="L69">
        <v>0.51140952274318296</v>
      </c>
      <c r="M69">
        <v>-2.1693497942624802</v>
      </c>
      <c r="N69" s="21">
        <v>0</v>
      </c>
      <c r="O69">
        <v>1.0064135180462801</v>
      </c>
      <c r="P69">
        <v>0.94923270483343902</v>
      </c>
      <c r="Q69">
        <v>1.0170164874173999</v>
      </c>
      <c r="R69">
        <v>0.98695423521703096</v>
      </c>
      <c r="S69">
        <v>48.290000915527301</v>
      </c>
      <c r="T69" s="27">
        <f>IF(C69,P69,R69)</f>
        <v>0.98695423521703096</v>
      </c>
      <c r="U69" s="27">
        <f>IF(D69 = 0,O69,Q69)</f>
        <v>1.0170164874173999</v>
      </c>
      <c r="V69" s="39">
        <f>S69*T69^(1-N69)</f>
        <v>47.660020922213974</v>
      </c>
      <c r="W69" s="38">
        <f>S69*U69^(N69+1)</f>
        <v>49.111727108492602</v>
      </c>
      <c r="X69" s="44">
        <f>0.5 * (D69-MAX($D$3:$D$123))/(MIN($D$3:$D$123)-MAX($D$3:$D$123)) + 0.75</f>
        <v>1.1847493629645311</v>
      </c>
      <c r="Y69" s="44">
        <f>AVERAGE(D69, F69, G69, H69, I69, J69, K69)</f>
        <v>0.12198375181885819</v>
      </c>
      <c r="Z69" s="22">
        <f>AI69^N69</f>
        <v>1</v>
      </c>
      <c r="AA69" s="22">
        <f>(Z69+AB69)/2</f>
        <v>1</v>
      </c>
      <c r="AB69" s="22">
        <f>AM69^N69</f>
        <v>1</v>
      </c>
      <c r="AC69" s="22">
        <f>IF(C69&gt;0, 1, 0.8)</f>
        <v>0.8</v>
      </c>
      <c r="AD69" s="22">
        <f>IF(C69&gt;0, 1, 0.7)</f>
        <v>0.7</v>
      </c>
      <c r="AE69" s="22">
        <f>IF(C69 &gt; 0, 1, 0.9)</f>
        <v>0.9</v>
      </c>
      <c r="AF69" s="22">
        <f>PERCENTILE($L$2:$L$123, 0.05)</f>
        <v>-3.8880181619581476E-2</v>
      </c>
      <c r="AG69" s="22">
        <f>PERCENTILE($L$2:$L$123, 0.95)</f>
        <v>1.0165924092297549</v>
      </c>
      <c r="AH69" s="22">
        <f>MIN(MAX(L69,AF69), AG69)</f>
        <v>0.51140952274318296</v>
      </c>
      <c r="AI69" s="22">
        <f>AH69-$AH$124+1</f>
        <v>1.5502897043627644</v>
      </c>
      <c r="AJ69" s="22">
        <f>PERCENTILE($M$2:$M$123, 0.02)</f>
        <v>-2.6200916108315844</v>
      </c>
      <c r="AK69" s="22">
        <f>PERCENTILE($M$2:$M$123, 0.98)</f>
        <v>1.3396145957600161</v>
      </c>
      <c r="AL69" s="22">
        <f>MIN(MAX(M69,AJ69), AK69)</f>
        <v>-2.1693497942624802</v>
      </c>
      <c r="AM69" s="22">
        <f>AL69-$AL$124 + 1</f>
        <v>1.4507418165691042</v>
      </c>
      <c r="AN69" s="46">
        <v>1</v>
      </c>
      <c r="AO69" s="46">
        <v>1</v>
      </c>
      <c r="AP69" s="51">
        <v>1</v>
      </c>
      <c r="AQ69" s="21">
        <v>1</v>
      </c>
      <c r="AR69" s="17">
        <f>(AI69^4)*AB69*AE69*AN69</f>
        <v>5.1986904761856056</v>
      </c>
      <c r="AS69" s="17">
        <f>(AI69^4) *Z69*AC69*AO69</f>
        <v>4.6210582010538719</v>
      </c>
      <c r="AT69" s="17">
        <f>(AM69^4)*AA69*AP69*AQ69</f>
        <v>4.429559276451231</v>
      </c>
      <c r="AU69" s="17">
        <f>MIN(AR69, 0.05*AR$124)</f>
        <v>5.1986904761856056</v>
      </c>
      <c r="AV69" s="17">
        <f>MIN(AS69, 0.05*AS$124)</f>
        <v>4.6210582010538719</v>
      </c>
      <c r="AW69" s="17">
        <f>MIN(AT69, 0.05*AT$124)</f>
        <v>4.429559276451231</v>
      </c>
      <c r="AX69" s="14">
        <f>AU69/$AU$124</f>
        <v>8.8165697361234519E-3</v>
      </c>
      <c r="AY69" s="14">
        <f>AV69/$AV$124</f>
        <v>1.1758336720649775E-2</v>
      </c>
      <c r="AZ69" s="67">
        <f>AW69/$AW$124</f>
        <v>3.7101802090585802E-4</v>
      </c>
      <c r="BA69" s="21">
        <f>N69</f>
        <v>0</v>
      </c>
      <c r="BB69" s="66">
        <v>3187</v>
      </c>
      <c r="BC69" s="15">
        <f>$D$130*AX69</f>
        <v>1089.3489068862054</v>
      </c>
      <c r="BD69" s="19">
        <f>BC69-BB69</f>
        <v>-2097.6510931137946</v>
      </c>
      <c r="BE69" s="53">
        <f>BD69*IF($BD$124 &gt; 0, (BD69&gt;0), (BD69&lt;0))</f>
        <v>0</v>
      </c>
      <c r="BF69" s="61">
        <f>BE69/$BE$124</f>
        <v>0</v>
      </c>
      <c r="BG69" s="62">
        <f>BF69*$BD$124</f>
        <v>0</v>
      </c>
      <c r="BH69" s="63">
        <f>(IF(BG69 &gt; 0, V69, W69))</f>
        <v>49.111727108492602</v>
      </c>
      <c r="BI69" s="46">
        <f>BG69/BH69</f>
        <v>0</v>
      </c>
      <c r="BJ69" s="64">
        <f>BB69/BC69</f>
        <v>2.9256007692794403</v>
      </c>
      <c r="BK69" s="66">
        <v>918</v>
      </c>
      <c r="BL69" s="66">
        <v>3332</v>
      </c>
      <c r="BM69" s="66">
        <v>145</v>
      </c>
      <c r="BN69" s="10">
        <f>SUM(BK69:BM69)</f>
        <v>4395</v>
      </c>
      <c r="BO69" s="15">
        <f>AY69*$D$129</f>
        <v>2176.9267021243786</v>
      </c>
      <c r="BP69" s="9">
        <f>BO69-BN69</f>
        <v>-2218.0732978756214</v>
      </c>
      <c r="BQ69" s="53">
        <f>BP69*IF($BP$124 &gt; 0, (BP69&gt;0), (BP69&lt;0))</f>
        <v>0</v>
      </c>
      <c r="BR69" s="7">
        <f>BQ69/$BQ$124</f>
        <v>0</v>
      </c>
      <c r="BS69" s="62">
        <f>BR69*$BP$124</f>
        <v>0</v>
      </c>
      <c r="BT69" s="48">
        <f>IF(BS69&gt;0,V69,W69)</f>
        <v>49.111727108492602</v>
      </c>
      <c r="BU69" s="46">
        <f>BS69/BT69</f>
        <v>0</v>
      </c>
      <c r="BV69" s="64">
        <f>BN69/BO69</f>
        <v>2.0189012315899699</v>
      </c>
      <c r="BW69" s="16">
        <f>BB69+BN69+BY69</f>
        <v>7775</v>
      </c>
      <c r="BX69" s="69">
        <f>BC69+BO69+BZ69</f>
        <v>3268.0101182583189</v>
      </c>
      <c r="BY69" s="66">
        <v>193</v>
      </c>
      <c r="BZ69" s="15">
        <f>AZ69*$D$132</f>
        <v>1.7345092477348862</v>
      </c>
      <c r="CA69" s="37">
        <f>BZ69-BY69</f>
        <v>-191.26549075226512</v>
      </c>
      <c r="CB69" s="54">
        <f>CA69*(CA69&lt;&gt;0)</f>
        <v>-191.26549075226512</v>
      </c>
      <c r="CC69" s="26">
        <f>CB69/$CB$124</f>
        <v>-1.0394863627840401</v>
      </c>
      <c r="CD69" s="47">
        <f>CC69 * $CA$124</f>
        <v>-191.26549075226515</v>
      </c>
      <c r="CE69" s="48">
        <f>IF(CD69&gt;0, V69, W69)</f>
        <v>49.111727108492602</v>
      </c>
      <c r="CF69" s="65">
        <f>CD69/CE69</f>
        <v>-3.8944973433685401</v>
      </c>
      <c r="CG69" t="s">
        <v>229</v>
      </c>
      <c r="CH69" s="66">
        <v>0</v>
      </c>
      <c r="CI69" s="15">
        <f>AZ69*$CH$127</f>
        <v>3.1050498169611256</v>
      </c>
      <c r="CJ69" s="37">
        <f>CI69-CH69</f>
        <v>3.1050498169611256</v>
      </c>
      <c r="CK69" s="54">
        <f>CJ69*(CJ69&lt;&gt;0)</f>
        <v>3.1050498169611256</v>
      </c>
      <c r="CL69" s="26">
        <f>CK69/$CK$124</f>
        <v>4.5702823328836129E-4</v>
      </c>
      <c r="CM69" s="47">
        <f>CL69 * $CJ$124</f>
        <v>3.1050498169611256</v>
      </c>
      <c r="CN69" s="48">
        <f>IF(CD69&gt;0,V69,W69)</f>
        <v>49.111727108492602</v>
      </c>
      <c r="CO69" s="65">
        <f>CM69/CN69</f>
        <v>6.3224203256011899E-2</v>
      </c>
      <c r="CP69" s="70">
        <f>N69</f>
        <v>0</v>
      </c>
    </row>
    <row r="70" spans="1:94" x14ac:dyDescent="0.2">
      <c r="A70" s="29" t="s">
        <v>266</v>
      </c>
      <c r="B70">
        <v>0</v>
      </c>
      <c r="C70">
        <v>0</v>
      </c>
      <c r="D70">
        <v>7.5169932027189107E-2</v>
      </c>
      <c r="E70">
        <v>0.92483006797280998</v>
      </c>
      <c r="F70">
        <v>0.95546719681908499</v>
      </c>
      <c r="G70">
        <v>0.95546719681908499</v>
      </c>
      <c r="H70">
        <v>7.5700543705562506E-2</v>
      </c>
      <c r="I70">
        <v>0.112086992890004</v>
      </c>
      <c r="J70">
        <v>9.2114311071053598E-2</v>
      </c>
      <c r="K70">
        <v>0.29666850622535001</v>
      </c>
      <c r="L70">
        <v>0.14088577357555801</v>
      </c>
      <c r="M70">
        <v>-0.578028518014022</v>
      </c>
      <c r="N70" s="21">
        <v>0</v>
      </c>
      <c r="O70">
        <v>0.99991266591955197</v>
      </c>
      <c r="P70">
        <v>0.99914931539473895</v>
      </c>
      <c r="Q70">
        <v>1.0031987846202499</v>
      </c>
      <c r="R70">
        <v>0.99421160030690803</v>
      </c>
      <c r="S70">
        <v>9.8400001525878906</v>
      </c>
      <c r="T70" s="27">
        <f>IF(C70,P70,R70)</f>
        <v>0.99421160030690803</v>
      </c>
      <c r="U70" s="27">
        <f>IF(D70 = 0,O70,Q70)</f>
        <v>1.0031987846202499</v>
      </c>
      <c r="V70" s="39">
        <f>S70*T70^(1-N70)</f>
        <v>9.7830422987246255</v>
      </c>
      <c r="W70" s="38">
        <f>S70*U70^(N70+1)</f>
        <v>9.8714761937392463</v>
      </c>
      <c r="X70" s="44">
        <f>0.5 * (D70-MAX($D$3:$D$123))/(MIN($D$3:$D$123)-MAX($D$3:$D$123)) + 0.75</f>
        <v>1.2086671332005259</v>
      </c>
      <c r="Y70" s="44">
        <f>AVERAGE(D70, F70, G70, H70, I70, J70, K70)</f>
        <v>0.36609638279390422</v>
      </c>
      <c r="Z70" s="22">
        <f>AI70^N70</f>
        <v>1</v>
      </c>
      <c r="AA70" s="22">
        <f>(Z70+AB70)/2</f>
        <v>1</v>
      </c>
      <c r="AB70" s="22">
        <f>AM70^N70</f>
        <v>1</v>
      </c>
      <c r="AC70" s="22">
        <f>IF(C70&gt;0, 1, 0.8)</f>
        <v>0.8</v>
      </c>
      <c r="AD70" s="22">
        <f>IF(C70&gt;0, 1, 0.7)</f>
        <v>0.7</v>
      </c>
      <c r="AE70" s="22">
        <f>IF(C70 &gt; 0, 1, 0.9)</f>
        <v>0.9</v>
      </c>
      <c r="AF70" s="22">
        <f>PERCENTILE($L$2:$L$123, 0.05)</f>
        <v>-3.8880181619581476E-2</v>
      </c>
      <c r="AG70" s="22">
        <f>PERCENTILE($L$2:$L$123, 0.95)</f>
        <v>1.0165924092297549</v>
      </c>
      <c r="AH70" s="22">
        <f>MIN(MAX(L70,AF70), AG70)</f>
        <v>0.14088577357555801</v>
      </c>
      <c r="AI70" s="22">
        <f>AH70-$AH$124+1</f>
        <v>1.1797659551951396</v>
      </c>
      <c r="AJ70" s="22">
        <f>PERCENTILE($M$2:$M$123, 0.02)</f>
        <v>-2.6200916108315844</v>
      </c>
      <c r="AK70" s="22">
        <f>PERCENTILE($M$2:$M$123, 0.98)</f>
        <v>1.3396145957600161</v>
      </c>
      <c r="AL70" s="22">
        <f>MIN(MAX(M70,AJ70), AK70)</f>
        <v>-0.578028518014022</v>
      </c>
      <c r="AM70" s="22">
        <f>AL70-$AL$124 + 1</f>
        <v>3.0420630928175623</v>
      </c>
      <c r="AN70" s="46">
        <v>0</v>
      </c>
      <c r="AO70" s="49">
        <v>0</v>
      </c>
      <c r="AP70" s="51">
        <v>0.5</v>
      </c>
      <c r="AQ70" s="50">
        <v>1</v>
      </c>
      <c r="AR70" s="17">
        <f>(AI70^4)*AB70*AE70*AN70</f>
        <v>0</v>
      </c>
      <c r="AS70" s="17">
        <f>(AI70^4) *Z70*AC70*AO70</f>
        <v>0</v>
      </c>
      <c r="AT70" s="17">
        <f>(AM70^4)*AA70*AP70*AQ70</f>
        <v>42.819626313689589</v>
      </c>
      <c r="AU70" s="17">
        <f>MIN(AR70, 0.05*AR$124)</f>
        <v>0</v>
      </c>
      <c r="AV70" s="17">
        <f>MIN(AS70, 0.05*AS$124)</f>
        <v>0</v>
      </c>
      <c r="AW70" s="17">
        <f>MIN(AT70, 0.05*AT$124)</f>
        <v>42.819626313689589</v>
      </c>
      <c r="AX70" s="14">
        <f>AU70/$AU$124</f>
        <v>0</v>
      </c>
      <c r="AY70" s="14">
        <f>AV70/$AV$124</f>
        <v>0</v>
      </c>
      <c r="AZ70" s="67">
        <f>AW70/$AW$124</f>
        <v>3.5865538802680535E-3</v>
      </c>
      <c r="BA70" s="21">
        <f>N70</f>
        <v>0</v>
      </c>
      <c r="BB70" s="66">
        <v>0</v>
      </c>
      <c r="BC70" s="15">
        <f>$D$130*AX70</f>
        <v>0</v>
      </c>
      <c r="BD70" s="19">
        <f>BC70-BB70</f>
        <v>0</v>
      </c>
      <c r="BE70" s="53">
        <f>BD70*IF($BD$124 &gt; 0, (BD70&gt;0), (BD70&lt;0))</f>
        <v>0</v>
      </c>
      <c r="BF70" s="61">
        <f>BE70/$BE$124</f>
        <v>0</v>
      </c>
      <c r="BG70" s="62">
        <f>BF70*$BD$124</f>
        <v>0</v>
      </c>
      <c r="BH70" s="63">
        <f>(IF(BG70 &gt; 0, V70, W70))</f>
        <v>9.8714761937392463</v>
      </c>
      <c r="BI70" s="46">
        <f>BG70/BH70</f>
        <v>0</v>
      </c>
      <c r="BJ70" s="64" t="e">
        <f>BB70/BC70</f>
        <v>#DIV/0!</v>
      </c>
      <c r="BK70" s="66">
        <v>0</v>
      </c>
      <c r="BL70" s="66">
        <v>0</v>
      </c>
      <c r="BM70" s="66">
        <v>0</v>
      </c>
      <c r="BN70" s="10">
        <f>SUM(BK70:BM70)</f>
        <v>0</v>
      </c>
      <c r="BO70" s="15">
        <f>AY70*$D$129</f>
        <v>0</v>
      </c>
      <c r="BP70" s="9">
        <f>BO70-BN70</f>
        <v>0</v>
      </c>
      <c r="BQ70" s="53">
        <f>BP70*IF($BP$124 &gt; 0, (BP70&gt;0), (BP70&lt;0))</f>
        <v>0</v>
      </c>
      <c r="BR70" s="7">
        <f>BQ70/$BQ$124</f>
        <v>0</v>
      </c>
      <c r="BS70" s="62">
        <f>BR70*$BP$124</f>
        <v>0</v>
      </c>
      <c r="BT70" s="48">
        <f>IF(BS70&gt;0,V70,W70)</f>
        <v>9.8714761937392463</v>
      </c>
      <c r="BU70" s="46">
        <f>BS70/BT70</f>
        <v>0</v>
      </c>
      <c r="BV70" s="64" t="e">
        <f>BN70/BO70</f>
        <v>#DIV/0!</v>
      </c>
      <c r="BW70" s="16">
        <f>BB70+BN70+BY70</f>
        <v>0</v>
      </c>
      <c r="BX70" s="69">
        <f>BC70+BO70+BZ70</f>
        <v>16.767139390253149</v>
      </c>
      <c r="BY70" s="66">
        <v>0</v>
      </c>
      <c r="BZ70" s="15">
        <f>AZ70*$D$132</f>
        <v>16.767139390253149</v>
      </c>
      <c r="CA70" s="37">
        <f>BZ70-BY70</f>
        <v>16.767139390253149</v>
      </c>
      <c r="CB70" s="54">
        <f>CA70*(CA70&lt;&gt;0)</f>
        <v>16.767139390253149</v>
      </c>
      <c r="CC70" s="26">
        <f>CB70/$CB$124</f>
        <v>9.1125757555722789E-2</v>
      </c>
      <c r="CD70" s="47">
        <f>CC70 * $CA$124</f>
        <v>16.767139390253149</v>
      </c>
      <c r="CE70" s="48">
        <f>IF(CD70&gt;0, V70, W70)</f>
        <v>9.7830422987246255</v>
      </c>
      <c r="CF70" s="65">
        <f>CD70/CE70</f>
        <v>1.7138982821774176</v>
      </c>
      <c r="CG70" t="s">
        <v>229</v>
      </c>
      <c r="CH70" s="66">
        <v>0</v>
      </c>
      <c r="CI70" s="15">
        <f>AZ70*$CH$127</f>
        <v>30.015869423963338</v>
      </c>
      <c r="CJ70" s="37">
        <f>CI70-CH70</f>
        <v>30.015869423963338</v>
      </c>
      <c r="CK70" s="54">
        <f>CJ70*(CJ70&lt;&gt;0)</f>
        <v>30.015869423963338</v>
      </c>
      <c r="CL70" s="26">
        <f>CK70/$CK$124</f>
        <v>4.4179966770626061E-3</v>
      </c>
      <c r="CM70" s="47">
        <f>CL70 * $CJ$124</f>
        <v>30.015869423963338</v>
      </c>
      <c r="CN70" s="48">
        <f>IF(CD70&gt;0,V70,W70)</f>
        <v>9.7830422987246255</v>
      </c>
      <c r="CO70" s="65">
        <f>CM70/CN70</f>
        <v>3.0681528820412423</v>
      </c>
      <c r="CP70" s="70">
        <f>N70</f>
        <v>0</v>
      </c>
    </row>
    <row r="71" spans="1:94" x14ac:dyDescent="0.2">
      <c r="A71" s="29" t="s">
        <v>263</v>
      </c>
      <c r="B71">
        <v>0</v>
      </c>
      <c r="C71">
        <v>0</v>
      </c>
      <c r="D71">
        <v>0.15233906437424999</v>
      </c>
      <c r="E71">
        <v>0.84766093562574896</v>
      </c>
      <c r="F71">
        <v>0.92405566600397604</v>
      </c>
      <c r="G71">
        <v>0.92405566600397604</v>
      </c>
      <c r="H71">
        <v>0.109577582601422</v>
      </c>
      <c r="I71">
        <v>0.69008782936010005</v>
      </c>
      <c r="J71">
        <v>0.27498755630744898</v>
      </c>
      <c r="K71">
        <v>0.50408710505872401</v>
      </c>
      <c r="L71">
        <v>0.21542867858361001</v>
      </c>
      <c r="M71">
        <v>-0.27336500762390797</v>
      </c>
      <c r="N71" s="21">
        <v>0</v>
      </c>
      <c r="O71">
        <v>1.00327917750784</v>
      </c>
      <c r="P71">
        <v>0.99773352271867899</v>
      </c>
      <c r="Q71">
        <v>1.0019900840145199</v>
      </c>
      <c r="R71">
        <v>0.99619596763487495</v>
      </c>
      <c r="S71">
        <v>12.539999961853001</v>
      </c>
      <c r="T71" s="27">
        <f>IF(C71,P71,R71)</f>
        <v>0.99619596763487495</v>
      </c>
      <c r="U71" s="27">
        <f>IF(D71 = 0,O71,Q71)</f>
        <v>1.0019900840145199</v>
      </c>
      <c r="V71" s="39">
        <f>S71*T71^(1-N71)</f>
        <v>12.492297396139445</v>
      </c>
      <c r="W71" s="38">
        <f>S71*U71^(N71+1)</f>
        <v>12.564955615319166</v>
      </c>
      <c r="X71" s="44">
        <f>0.5 * (D71-MAX($D$3:$D$123))/(MIN($D$3:$D$123)-MAX($D$3:$D$123)) + 0.75</f>
        <v>1.1651187402236671</v>
      </c>
      <c r="Y71" s="44">
        <f>AVERAGE(D71, F71, G71, H71, I71, J71, K71)</f>
        <v>0.51131292424427099</v>
      </c>
      <c r="Z71" s="22">
        <f>AI71^N71</f>
        <v>1</v>
      </c>
      <c r="AA71" s="22">
        <f>(Z71+AB71)/2</f>
        <v>1</v>
      </c>
      <c r="AB71" s="22">
        <f>AM71^N71</f>
        <v>1</v>
      </c>
      <c r="AC71" s="22">
        <f>IF(C71&gt;0, 1, 0.8)</f>
        <v>0.8</v>
      </c>
      <c r="AD71" s="22">
        <f>IF(C71&gt;0, 1, 0.7)</f>
        <v>0.7</v>
      </c>
      <c r="AE71" s="22">
        <f>IF(C71 &gt; 0, 1, 0.9)</f>
        <v>0.9</v>
      </c>
      <c r="AF71" s="22">
        <f>PERCENTILE($L$2:$L$123, 0.05)</f>
        <v>-3.8880181619581476E-2</v>
      </c>
      <c r="AG71" s="22">
        <f>PERCENTILE($L$2:$L$123, 0.95)</f>
        <v>1.0165924092297549</v>
      </c>
      <c r="AH71" s="22">
        <f>MIN(MAX(L71,AF71), AG71)</f>
        <v>0.21542867858361001</v>
      </c>
      <c r="AI71" s="22">
        <f>AH71-$AH$124+1</f>
        <v>1.2543088602031915</v>
      </c>
      <c r="AJ71" s="22">
        <f>PERCENTILE($M$2:$M$123, 0.02)</f>
        <v>-2.6200916108315844</v>
      </c>
      <c r="AK71" s="22">
        <f>PERCENTILE($M$2:$M$123, 0.98)</f>
        <v>1.3396145957600161</v>
      </c>
      <c r="AL71" s="22">
        <f>MIN(MAX(M71,AJ71), AK71)</f>
        <v>-0.27336500762390797</v>
      </c>
      <c r="AM71" s="22">
        <f>AL71-$AL$124 + 1</f>
        <v>3.3467266032076766</v>
      </c>
      <c r="AN71" s="46">
        <v>0</v>
      </c>
      <c r="AO71" s="49">
        <v>0</v>
      </c>
      <c r="AP71" s="51">
        <v>0.5</v>
      </c>
      <c r="AQ71" s="50">
        <v>1</v>
      </c>
      <c r="AR71" s="17">
        <f>(AI71^4)*AB71*AE71*AN71</f>
        <v>0</v>
      </c>
      <c r="AS71" s="17">
        <f>(AI71^4) *Z71*AC71*AO71</f>
        <v>0</v>
      </c>
      <c r="AT71" s="17">
        <f>(AM71^4)*AA71*AP71*AQ71</f>
        <v>62.726484481716916</v>
      </c>
      <c r="AU71" s="17">
        <f>MIN(AR71, 0.05*AR$124)</f>
        <v>0</v>
      </c>
      <c r="AV71" s="17">
        <f>MIN(AS71, 0.05*AS$124)</f>
        <v>0</v>
      </c>
      <c r="AW71" s="17">
        <f>MIN(AT71, 0.05*AT$124)</f>
        <v>62.726484481716916</v>
      </c>
      <c r="AX71" s="14">
        <f>AU71/$AU$124</f>
        <v>0</v>
      </c>
      <c r="AY71" s="14">
        <f>AV71/$AV$124</f>
        <v>0</v>
      </c>
      <c r="AZ71" s="67">
        <f>AW71/$AW$124</f>
        <v>5.2539439430266885E-3</v>
      </c>
      <c r="BA71" s="21">
        <f>N71</f>
        <v>0</v>
      </c>
      <c r="BB71" s="66">
        <v>0</v>
      </c>
      <c r="BC71" s="15">
        <f>$D$130*AX71</f>
        <v>0</v>
      </c>
      <c r="BD71" s="19">
        <f>BC71-BB71</f>
        <v>0</v>
      </c>
      <c r="BE71" s="53">
        <f>BD71*IF($BD$124 &gt; 0, (BD71&gt;0), (BD71&lt;0))</f>
        <v>0</v>
      </c>
      <c r="BF71" s="61">
        <f>BE71/$BE$124</f>
        <v>0</v>
      </c>
      <c r="BG71" s="62">
        <f>BF71*$BD$124</f>
        <v>0</v>
      </c>
      <c r="BH71" s="63">
        <f>(IF(BG71 &gt; 0, V71, W71))</f>
        <v>12.564955615319166</v>
      </c>
      <c r="BI71" s="46">
        <f>BG71/BH71</f>
        <v>0</v>
      </c>
      <c r="BJ71" s="64" t="e">
        <f>BB71/BC71</f>
        <v>#DIV/0!</v>
      </c>
      <c r="BK71" s="66">
        <v>0</v>
      </c>
      <c r="BL71" s="66">
        <v>0</v>
      </c>
      <c r="BM71" s="66">
        <v>0</v>
      </c>
      <c r="BN71" s="10">
        <f>SUM(BK71:BM71)</f>
        <v>0</v>
      </c>
      <c r="BO71" s="15">
        <f>AY71*$D$129</f>
        <v>0</v>
      </c>
      <c r="BP71" s="9">
        <f>BO71-BN71</f>
        <v>0</v>
      </c>
      <c r="BQ71" s="53">
        <f>BP71*IF($BP$124 &gt; 0, (BP71&gt;0), (BP71&lt;0))</f>
        <v>0</v>
      </c>
      <c r="BR71" s="7">
        <f>BQ71/$BQ$124</f>
        <v>0</v>
      </c>
      <c r="BS71" s="62">
        <f>BR71*$BP$124</f>
        <v>0</v>
      </c>
      <c r="BT71" s="48">
        <f>IF(BS71&gt;0,V71,W71)</f>
        <v>12.564955615319166</v>
      </c>
      <c r="BU71" s="46">
        <f>BS71/BT71</f>
        <v>0</v>
      </c>
      <c r="BV71" s="64" t="e">
        <f>BN71/BO71</f>
        <v>#DIV/0!</v>
      </c>
      <c r="BW71" s="16">
        <f>BB71+BN71+BY71</f>
        <v>0</v>
      </c>
      <c r="BX71" s="69">
        <f>BC71+BO71+BZ71</f>
        <v>24.562187933649767</v>
      </c>
      <c r="BY71" s="66">
        <v>0</v>
      </c>
      <c r="BZ71" s="15">
        <f>AZ71*$D$132</f>
        <v>24.562187933649767</v>
      </c>
      <c r="CA71" s="37">
        <f>BZ71-BY71</f>
        <v>24.562187933649767</v>
      </c>
      <c r="CB71" s="54">
        <f>CA71*(CA71&lt;&gt;0)</f>
        <v>24.562187933649767</v>
      </c>
      <c r="CC71" s="26">
        <f>CB71/$CB$124</f>
        <v>0.13349015181331272</v>
      </c>
      <c r="CD71" s="47">
        <f>CC71 * $CA$124</f>
        <v>24.562187933649771</v>
      </c>
      <c r="CE71" s="48">
        <f>IF(CD71&gt;0, V71, W71)</f>
        <v>12.492297396139445</v>
      </c>
      <c r="CF71" s="65">
        <f>CD71/CE71</f>
        <v>1.9661866152210195</v>
      </c>
      <c r="CG71" t="s">
        <v>229</v>
      </c>
      <c r="CH71" s="66">
        <v>0</v>
      </c>
      <c r="CI71" s="15">
        <f>AZ71*$CH$127</f>
        <v>43.970256859190357</v>
      </c>
      <c r="CJ71" s="37">
        <f>CI71-CH71</f>
        <v>43.970256859190357</v>
      </c>
      <c r="CK71" s="54">
        <f>CJ71*(CJ71&lt;&gt;0)</f>
        <v>43.970256859190357</v>
      </c>
      <c r="CL71" s="26">
        <f>CK71/$CK$124</f>
        <v>6.4719247658508051E-3</v>
      </c>
      <c r="CM71" s="47">
        <f>CL71 * $CJ$124</f>
        <v>43.970256859190357</v>
      </c>
      <c r="CN71" s="48">
        <f>IF(CD71&gt;0,V71,W71)</f>
        <v>12.492297396139445</v>
      </c>
      <c r="CO71" s="65">
        <f>CM71/CN71</f>
        <v>3.519789472253414</v>
      </c>
      <c r="CP71" s="70">
        <f>N71</f>
        <v>0</v>
      </c>
    </row>
    <row r="72" spans="1:94" x14ac:dyDescent="0.2">
      <c r="A72" s="29" t="s">
        <v>119</v>
      </c>
      <c r="B72">
        <v>1</v>
      </c>
      <c r="C72">
        <v>0</v>
      </c>
      <c r="D72">
        <v>0.47548460661345499</v>
      </c>
      <c r="E72">
        <v>0.52451539338654496</v>
      </c>
      <c r="F72">
        <v>0.49575551782682498</v>
      </c>
      <c r="G72">
        <v>0.49575551782682498</v>
      </c>
      <c r="H72">
        <v>0.63625304136253003</v>
      </c>
      <c r="I72">
        <v>0.51520681265206802</v>
      </c>
      <c r="J72">
        <v>0.57253986890047504</v>
      </c>
      <c r="K72">
        <v>0.53276617683863703</v>
      </c>
      <c r="L72">
        <v>0.60582323766929302</v>
      </c>
      <c r="M72">
        <v>-2.2439679955769001</v>
      </c>
      <c r="N72" s="21">
        <v>0</v>
      </c>
      <c r="O72">
        <v>1.0055489640325299</v>
      </c>
      <c r="P72">
        <v>0.98674913248852802</v>
      </c>
      <c r="Q72">
        <v>1.0143639696472599</v>
      </c>
      <c r="R72">
        <v>0.993167743794659</v>
      </c>
      <c r="S72">
        <v>81.349998474121094</v>
      </c>
      <c r="T72" s="27">
        <f>IF(C72,P72,R72)</f>
        <v>0.993167743794659</v>
      </c>
      <c r="U72" s="27">
        <f>IF(D72 = 0,O72,Q72)</f>
        <v>1.0143639696472599</v>
      </c>
      <c r="V72" s="39">
        <f>S72*T72^(1-N72)</f>
        <v>80.794194442241803</v>
      </c>
      <c r="W72" s="38">
        <f>S72*U72^(N72+1)</f>
        <v>82.518507383008014</v>
      </c>
      <c r="X72" s="44">
        <f>0.5 * (D72-MAX($D$3:$D$123))/(MIN($D$3:$D$123)-MAX($D$3:$D$123)) + 0.75</f>
        <v>0.98275995719545639</v>
      </c>
      <c r="Y72" s="44">
        <f>AVERAGE(D72, F72, G72, H72, I72, J72, K72)</f>
        <v>0.53196593457440211</v>
      </c>
      <c r="Z72" s="22">
        <f>AI72^N72</f>
        <v>1</v>
      </c>
      <c r="AA72" s="22">
        <f>(Z72+AB72)/2</f>
        <v>1</v>
      </c>
      <c r="AB72" s="22">
        <f>AM72^N72</f>
        <v>1</v>
      </c>
      <c r="AC72" s="22">
        <f>IF(C72&gt;0, 1, 0.8)</f>
        <v>0.8</v>
      </c>
      <c r="AD72" s="22">
        <f>IF(C72&gt;0, 1, 0.7)</f>
        <v>0.7</v>
      </c>
      <c r="AE72" s="22">
        <f>IF(C72 &gt; 0, 1, 0.9)</f>
        <v>0.9</v>
      </c>
      <c r="AF72" s="22">
        <f>PERCENTILE($L$2:$L$123, 0.05)</f>
        <v>-3.8880181619581476E-2</v>
      </c>
      <c r="AG72" s="22">
        <f>PERCENTILE($L$2:$L$123, 0.95)</f>
        <v>1.0165924092297549</v>
      </c>
      <c r="AH72" s="22">
        <f>MIN(MAX(L72,AF72), AG72)</f>
        <v>0.60582323766929302</v>
      </c>
      <c r="AI72" s="22">
        <f>AH72-$AH$124+1</f>
        <v>1.6447034192888745</v>
      </c>
      <c r="AJ72" s="22">
        <f>PERCENTILE($M$2:$M$123, 0.02)</f>
        <v>-2.6200916108315844</v>
      </c>
      <c r="AK72" s="22">
        <f>PERCENTILE($M$2:$M$123, 0.98)</f>
        <v>1.3396145957600161</v>
      </c>
      <c r="AL72" s="22">
        <f>MIN(MAX(M72,AJ72), AK72)</f>
        <v>-2.2439679955769001</v>
      </c>
      <c r="AM72" s="22">
        <f>AL72-$AL$124 + 1</f>
        <v>1.3761236152546843</v>
      </c>
      <c r="AN72" s="46">
        <v>1</v>
      </c>
      <c r="AO72" s="46">
        <v>1</v>
      </c>
      <c r="AP72" s="51">
        <v>1</v>
      </c>
      <c r="AQ72" s="21">
        <v>1</v>
      </c>
      <c r="AR72" s="17">
        <f>(AI72^4)*AB72*AE72*AN72</f>
        <v>6.5855627260912524</v>
      </c>
      <c r="AS72" s="17">
        <f>(AI72^4) *Z72*AC72*AO72</f>
        <v>5.8538335343033356</v>
      </c>
      <c r="AT72" s="17">
        <f>(AM72^4)*AA72*AP72*AQ72</f>
        <v>3.5861610630405334</v>
      </c>
      <c r="AU72" s="17">
        <f>MIN(AR72, 0.05*AR$124)</f>
        <v>6.5855627260912524</v>
      </c>
      <c r="AV72" s="17">
        <f>MIN(AS72, 0.05*AS$124)</f>
        <v>5.8538335343033356</v>
      </c>
      <c r="AW72" s="17">
        <f>MIN(AT72, 0.05*AT$124)</f>
        <v>3.5861610630405334</v>
      </c>
      <c r="AX72" s="14">
        <f>AU72/$AU$124</f>
        <v>1.1168595878552906E-2</v>
      </c>
      <c r="AY72" s="14">
        <f>AV72/$AV$124</f>
        <v>1.4895147996030951E-2</v>
      </c>
      <c r="AZ72" s="67">
        <f>AW72/$AW$124</f>
        <v>3.0037534147751816E-4</v>
      </c>
      <c r="BA72" s="21">
        <f>N72</f>
        <v>0</v>
      </c>
      <c r="BB72" s="66">
        <v>1627</v>
      </c>
      <c r="BC72" s="15">
        <f>$D$130*AX72</f>
        <v>1379.9582009663613</v>
      </c>
      <c r="BD72" s="19">
        <f>BC72-BB72</f>
        <v>-247.04179903363865</v>
      </c>
      <c r="BE72" s="53">
        <f>BD72*IF($BD$124 &gt; 0, (BD72&gt;0), (BD72&lt;0))</f>
        <v>0</v>
      </c>
      <c r="BF72" s="61">
        <f>BE72/$BE$124</f>
        <v>0</v>
      </c>
      <c r="BG72" s="62">
        <f>BF72*$BD$124</f>
        <v>0</v>
      </c>
      <c r="BH72" s="63">
        <f>(IF(BG72 &gt; 0, V72, W72))</f>
        <v>82.518507383008014</v>
      </c>
      <c r="BI72" s="46">
        <f>BG72/BH72</f>
        <v>0</v>
      </c>
      <c r="BJ72" s="64">
        <f>BB72/BC72</f>
        <v>1.1790212188025981</v>
      </c>
      <c r="BK72" s="66">
        <v>2034</v>
      </c>
      <c r="BL72" s="66">
        <v>651</v>
      </c>
      <c r="BM72" s="66">
        <v>0</v>
      </c>
      <c r="BN72" s="10">
        <f>SUM(BK72:BM72)</f>
        <v>2685</v>
      </c>
      <c r="BO72" s="15">
        <f>AY72*$D$129</f>
        <v>2757.6728048371742</v>
      </c>
      <c r="BP72" s="9">
        <f>BO72-BN72</f>
        <v>72.672804837174226</v>
      </c>
      <c r="BQ72" s="53">
        <f>BP72*IF($BP$124 &gt; 0, (BP72&gt;0), (BP72&lt;0))</f>
        <v>72.672804837174226</v>
      </c>
      <c r="BR72" s="7">
        <f>BQ72/$BQ$124</f>
        <v>3.0533247023365609E-3</v>
      </c>
      <c r="BS72" s="62">
        <f>BR72*$BP$124</f>
        <v>3.6181897722687206</v>
      </c>
      <c r="BT72" s="48">
        <f>IF(BS72&gt;0,V72,W72)</f>
        <v>80.794194442241803</v>
      </c>
      <c r="BU72" s="46">
        <f>BS72/BT72</f>
        <v>4.4782794076315642E-2</v>
      </c>
      <c r="BV72" s="64">
        <f>BN72/BO72</f>
        <v>0.97364705315666877</v>
      </c>
      <c r="BW72" s="16">
        <f>BB72+BN72+BY72</f>
        <v>4312</v>
      </c>
      <c r="BX72" s="69">
        <f>BC72+BO72+BZ72</f>
        <v>4139.0352605249436</v>
      </c>
      <c r="BY72" s="66">
        <v>0</v>
      </c>
      <c r="BZ72" s="15">
        <f>AZ72*$D$132</f>
        <v>1.4042547214073975</v>
      </c>
      <c r="CA72" s="37">
        <f>BZ72-BY72</f>
        <v>1.4042547214073975</v>
      </c>
      <c r="CB72" s="54">
        <f>CA72*(CA72&lt;&gt;0)</f>
        <v>1.4042547214073975</v>
      </c>
      <c r="CC72" s="26">
        <f>CB72/$CB$124</f>
        <v>7.6318191380836111E-3</v>
      </c>
      <c r="CD72" s="47">
        <f>CC72 * $CA$124</f>
        <v>1.4042547214073975</v>
      </c>
      <c r="CE72" s="48">
        <f>IF(CD72&gt;0, V72, W72)</f>
        <v>80.794194442241803</v>
      </c>
      <c r="CF72" s="65">
        <f>CD72/CE72</f>
        <v>1.7380638932061782E-2</v>
      </c>
      <c r="CG72" t="s">
        <v>229</v>
      </c>
      <c r="CH72" s="66">
        <v>0</v>
      </c>
      <c r="CI72" s="15">
        <f>AZ72*$CH$127</f>
        <v>2.5138412328253494</v>
      </c>
      <c r="CJ72" s="37">
        <f>CI72-CH72</f>
        <v>2.5138412328253494</v>
      </c>
      <c r="CK72" s="54">
        <f>CJ72*(CJ72&lt;&gt;0)</f>
        <v>2.5138412328253494</v>
      </c>
      <c r="CL72" s="26">
        <f>CK72/$CK$124</f>
        <v>3.7000901277971004E-4</v>
      </c>
      <c r="CM72" s="47">
        <f>CL72 * $CJ$124</f>
        <v>2.5138412328253494</v>
      </c>
      <c r="CN72" s="48">
        <f>IF(CD72&gt;0,V72,W72)</f>
        <v>80.794194442241803</v>
      </c>
      <c r="CO72" s="65">
        <f>CM72/CN72</f>
        <v>3.1114132026187173E-2</v>
      </c>
      <c r="CP72" s="70">
        <f>N72</f>
        <v>0</v>
      </c>
    </row>
    <row r="73" spans="1:94" x14ac:dyDescent="0.2">
      <c r="A73" s="29" t="s">
        <v>162</v>
      </c>
      <c r="B73">
        <v>1</v>
      </c>
      <c r="C73">
        <v>0</v>
      </c>
      <c r="D73">
        <v>5.7576969212314998E-2</v>
      </c>
      <c r="E73">
        <v>0.94242303078768497</v>
      </c>
      <c r="F73">
        <v>6.8787276341948297E-2</v>
      </c>
      <c r="G73">
        <v>6.8787276341948297E-2</v>
      </c>
      <c r="H73">
        <v>5.0188205771643603E-2</v>
      </c>
      <c r="I73">
        <v>8.5738184859891192E-3</v>
      </c>
      <c r="J73">
        <v>2.0743783801986101E-2</v>
      </c>
      <c r="K73">
        <v>3.7774440945761899E-2</v>
      </c>
      <c r="L73">
        <v>1.07416120016428</v>
      </c>
      <c r="M73">
        <v>-2.4196906937878802</v>
      </c>
      <c r="N73" s="21">
        <v>0</v>
      </c>
      <c r="O73">
        <v>1.0034605518888</v>
      </c>
      <c r="P73">
        <v>0.96886281068629898</v>
      </c>
      <c r="Q73">
        <v>1.0142025169432201</v>
      </c>
      <c r="R73">
        <v>0.97280468726089697</v>
      </c>
      <c r="S73">
        <v>120.76000213623</v>
      </c>
      <c r="T73" s="27">
        <f>IF(C73,P73,R73)</f>
        <v>0.97280468726089697</v>
      </c>
      <c r="U73" s="27">
        <f>IF(D73 = 0,O73,Q73)</f>
        <v>1.0142025169432201</v>
      </c>
      <c r="V73" s="39">
        <f>S73*T73^(1-N73)</f>
        <v>117.47589611176048</v>
      </c>
      <c r="W73" s="38">
        <f>S73*U73^(N73+1)</f>
        <v>122.47509811263309</v>
      </c>
      <c r="X73" s="44">
        <f>0.5 * (D73-MAX($D$3:$D$123))/(MIN($D$3:$D$123)-MAX($D$3:$D$123)) + 0.75</f>
        <v>1.2185952642418822</v>
      </c>
      <c r="Y73" s="44">
        <f>AVERAGE(D73, F73, G73, H73, I73, J73, K73)</f>
        <v>4.4633110128798899E-2</v>
      </c>
      <c r="Z73" s="22">
        <f>AI73^N73</f>
        <v>1</v>
      </c>
      <c r="AA73" s="22">
        <f>(Z73+AB73)/2</f>
        <v>1</v>
      </c>
      <c r="AB73" s="22">
        <f>AM73^N73</f>
        <v>1</v>
      </c>
      <c r="AC73" s="22">
        <f>IF(C73&gt;0, 1, 0.8)</f>
        <v>0.8</v>
      </c>
      <c r="AD73" s="22">
        <f>IF(C73&gt;0, 1, 0.7)</f>
        <v>0.7</v>
      </c>
      <c r="AE73" s="22">
        <f>IF(C73 &gt; 0, 1, 0.9)</f>
        <v>0.9</v>
      </c>
      <c r="AF73" s="22">
        <f>PERCENTILE($L$2:$L$123, 0.05)</f>
        <v>-3.8880181619581476E-2</v>
      </c>
      <c r="AG73" s="22">
        <f>PERCENTILE($L$2:$L$123, 0.95)</f>
        <v>1.0165924092297549</v>
      </c>
      <c r="AH73" s="22">
        <f>MIN(MAX(L73,AF73), AG73)</f>
        <v>1.0165924092297549</v>
      </c>
      <c r="AI73" s="22">
        <f>AH73-$AH$124+1</f>
        <v>2.0554725908493365</v>
      </c>
      <c r="AJ73" s="22">
        <f>PERCENTILE($M$2:$M$123, 0.02)</f>
        <v>-2.6200916108315844</v>
      </c>
      <c r="AK73" s="22">
        <f>PERCENTILE($M$2:$M$123, 0.98)</f>
        <v>1.3396145957600161</v>
      </c>
      <c r="AL73" s="22">
        <f>MIN(MAX(M73,AJ73), AK73)</f>
        <v>-2.4196906937878802</v>
      </c>
      <c r="AM73" s="22">
        <f>AL73-$AL$124 + 1</f>
        <v>1.2004009170437042</v>
      </c>
      <c r="AN73" s="46">
        <v>1</v>
      </c>
      <c r="AO73" s="46">
        <v>1</v>
      </c>
      <c r="AP73" s="51">
        <v>1</v>
      </c>
      <c r="AQ73" s="21">
        <v>1</v>
      </c>
      <c r="AR73" s="17">
        <f>(AI73^4)*AB73*AE73*AN73</f>
        <v>16.065315883975014</v>
      </c>
      <c r="AS73" s="17">
        <f>(AI73^4) *Z73*AC73*AO73</f>
        <v>14.280280785755568</v>
      </c>
      <c r="AT73" s="17">
        <f>(AM73^4)*AA73*AP73*AQ73</f>
        <v>2.0763725276612992</v>
      </c>
      <c r="AU73" s="17">
        <f>MIN(AR73, 0.05*AR$124)</f>
        <v>16.065315883975014</v>
      </c>
      <c r="AV73" s="17">
        <f>MIN(AS73, 0.05*AS$124)</f>
        <v>14.280280785755568</v>
      </c>
      <c r="AW73" s="17">
        <f>MIN(AT73, 0.05*AT$124)</f>
        <v>2.0763725276612992</v>
      </c>
      <c r="AX73" s="14">
        <f>AU73/$AU$124</f>
        <v>2.724551085946602E-2</v>
      </c>
      <c r="AY73" s="14">
        <f>AV73/$AV$124</f>
        <v>3.6336341729269993E-2</v>
      </c>
      <c r="AZ73" s="67">
        <f>AW73/$AW$124</f>
        <v>1.7391608911787208E-4</v>
      </c>
      <c r="BA73" s="21">
        <f>N73</f>
        <v>0</v>
      </c>
      <c r="BB73" s="66">
        <v>4710</v>
      </c>
      <c r="BC73" s="15">
        <f>$D$130*AX73</f>
        <v>3366.373585263043</v>
      </c>
      <c r="BD73" s="19">
        <f>BC73-BB73</f>
        <v>-1343.626414736957</v>
      </c>
      <c r="BE73" s="53">
        <f>BD73*IF($BD$124 &gt; 0, (BD73&gt;0), (BD73&lt;0))</f>
        <v>0</v>
      </c>
      <c r="BF73" s="61">
        <f>BE73/$BE$124</f>
        <v>0</v>
      </c>
      <c r="BG73" s="62">
        <f>BF73*$BD$124</f>
        <v>0</v>
      </c>
      <c r="BH73" s="63">
        <f>(IF(BG73 &gt; 0, V73, W73))</f>
        <v>122.47509811263309</v>
      </c>
      <c r="BI73" s="46">
        <f>BG73/BH73</f>
        <v>0</v>
      </c>
      <c r="BJ73" s="64">
        <f>BB73/BC73</f>
        <v>1.3991317008364561</v>
      </c>
      <c r="BK73" s="66">
        <v>1087</v>
      </c>
      <c r="BL73" s="66">
        <v>5313</v>
      </c>
      <c r="BM73" s="66">
        <v>0</v>
      </c>
      <c r="BN73" s="10">
        <f>SUM(BK73:BM73)</f>
        <v>6400</v>
      </c>
      <c r="BO73" s="15">
        <f>AY73*$D$129</f>
        <v>6727.2739714153176</v>
      </c>
      <c r="BP73" s="9">
        <f>BO73-BN73</f>
        <v>327.27397141531765</v>
      </c>
      <c r="BQ73" s="53">
        <f>BP73*IF($BP$124 &gt; 0, (BP73&gt;0), (BP73&lt;0))</f>
        <v>327.27397141531765</v>
      </c>
      <c r="BR73" s="7">
        <f>BQ73/$BQ$124</f>
        <v>1.3750311462356297E-2</v>
      </c>
      <c r="BS73" s="62">
        <f>BR73*$BP$124</f>
        <v>16.294119082891743</v>
      </c>
      <c r="BT73" s="48">
        <f>IF(BS73&gt;0,V73,W73)</f>
        <v>117.47589611176048</v>
      </c>
      <c r="BU73" s="46">
        <f>BS73/BT73</f>
        <v>0.13870180711275754</v>
      </c>
      <c r="BV73" s="64">
        <f>BN73/BO73</f>
        <v>0.95135117540835579</v>
      </c>
      <c r="BW73" s="16">
        <f>BB73+BN73+BY73</f>
        <v>11110</v>
      </c>
      <c r="BX73" s="69">
        <f>BC73+BO73+BZ73</f>
        <v>10094.460614394988</v>
      </c>
      <c r="BY73" s="66">
        <v>0</v>
      </c>
      <c r="BZ73" s="15">
        <f>AZ73*$D$132</f>
        <v>0.81305771662605197</v>
      </c>
      <c r="CA73" s="37">
        <f>BZ73-BY73</f>
        <v>0.81305771662605197</v>
      </c>
      <c r="CB73" s="54">
        <f>CA73*(CA73&lt;&gt;0)</f>
        <v>0.81305771662605197</v>
      </c>
      <c r="CC73" s="26">
        <f>CB73/$CB$124</f>
        <v>4.4187919381850245E-3</v>
      </c>
      <c r="CD73" s="47">
        <f>CC73 * $CA$124</f>
        <v>0.81305771662605208</v>
      </c>
      <c r="CE73" s="48">
        <f>IF(CD73&gt;0, V73, W73)</f>
        <v>117.47589611176048</v>
      </c>
      <c r="CF73" s="65">
        <f>CD73/CE73</f>
        <v>6.9210599240932891E-3</v>
      </c>
      <c r="CG73" t="s">
        <v>229</v>
      </c>
      <c r="CH73" s="66">
        <v>0</v>
      </c>
      <c r="CI73" s="15">
        <f>AZ73*$CH$127</f>
        <v>1.4555037498274714</v>
      </c>
      <c r="CJ73" s="37">
        <f>CI73-CH73</f>
        <v>1.4555037498274714</v>
      </c>
      <c r="CK73" s="54">
        <f>CJ73*(CJ73&lt;&gt;0)</f>
        <v>1.4555037498274714</v>
      </c>
      <c r="CL73" s="26">
        <f>CK73/$CK$124</f>
        <v>2.1423369882653397E-4</v>
      </c>
      <c r="CM73" s="47">
        <f>CL73 * $CJ$124</f>
        <v>1.4555037498274714</v>
      </c>
      <c r="CN73" s="48">
        <f>IF(CD73&gt;0,V73,W73)</f>
        <v>117.47589611176048</v>
      </c>
      <c r="CO73" s="65">
        <f>CM73/CN73</f>
        <v>1.2389807594596092E-2</v>
      </c>
      <c r="CP73" s="70">
        <f>N73</f>
        <v>0</v>
      </c>
    </row>
    <row r="74" spans="1:94" x14ac:dyDescent="0.2">
      <c r="A74" s="29" t="s">
        <v>269</v>
      </c>
      <c r="B74">
        <v>0</v>
      </c>
      <c r="C74">
        <v>1</v>
      </c>
      <c r="D74">
        <v>0.44542183126749302</v>
      </c>
      <c r="E74">
        <v>0.55457816873250698</v>
      </c>
      <c r="F74">
        <v>0.98608349900596404</v>
      </c>
      <c r="G74">
        <v>0.98608349900596404</v>
      </c>
      <c r="H74">
        <v>0.29318276871601801</v>
      </c>
      <c r="I74">
        <v>0.43747386030949298</v>
      </c>
      <c r="J74">
        <v>0.35813377054729401</v>
      </c>
      <c r="K74">
        <v>0.59426408403459396</v>
      </c>
      <c r="L74">
        <v>0.16128983271946701</v>
      </c>
      <c r="M74">
        <v>3.1939034053793197E-2</v>
      </c>
      <c r="N74" s="21">
        <v>0</v>
      </c>
      <c r="O74">
        <v>1.0016820440295899</v>
      </c>
      <c r="P74">
        <v>0.992385773696144</v>
      </c>
      <c r="Q74">
        <v>1.0037478647256299</v>
      </c>
      <c r="R74">
        <v>0.99632425856477602</v>
      </c>
      <c r="S74">
        <v>11.5</v>
      </c>
      <c r="T74" s="27">
        <f>IF(C74,P74,R74)</f>
        <v>0.992385773696144</v>
      </c>
      <c r="U74" s="27">
        <f>IF(D74 = 0,O74,Q74)</f>
        <v>1.0037478647256299</v>
      </c>
      <c r="V74" s="39">
        <f>S74*T74^(1-N74)</f>
        <v>11.412436397505656</v>
      </c>
      <c r="W74" s="38">
        <f>S74*U74^(N74+1)</f>
        <v>11.543100444344745</v>
      </c>
      <c r="X74" s="44">
        <f>0.5 * (D74-MAX($D$3:$D$123))/(MIN($D$3:$D$123)-MAX($D$3:$D$123)) + 0.75</f>
        <v>0.99972510264834336</v>
      </c>
      <c r="Y74" s="44">
        <f>AVERAGE(D74, F74, G74, H74, I74, J74, K74)</f>
        <v>0.58580618755526004</v>
      </c>
      <c r="Z74" s="22">
        <f>AI74^N74</f>
        <v>1</v>
      </c>
      <c r="AA74" s="22">
        <f>(Z74+AB74)/2</f>
        <v>1</v>
      </c>
      <c r="AB74" s="22">
        <f>AM74^N74</f>
        <v>1</v>
      </c>
      <c r="AC74" s="22">
        <f>IF(C74&gt;0, 1, 0.8)</f>
        <v>1</v>
      </c>
      <c r="AD74" s="22">
        <f>IF(C74&gt;0, 1, 0.7)</f>
        <v>1</v>
      </c>
      <c r="AE74" s="22">
        <f>IF(C74 &gt; 0, 1, 0.9)</f>
        <v>1</v>
      </c>
      <c r="AF74" s="22">
        <f>PERCENTILE($L$2:$L$123, 0.05)</f>
        <v>-3.8880181619581476E-2</v>
      </c>
      <c r="AG74" s="22">
        <f>PERCENTILE($L$2:$L$123, 0.95)</f>
        <v>1.0165924092297549</v>
      </c>
      <c r="AH74" s="22">
        <f>MIN(MAX(L74,AF74), AG74)</f>
        <v>0.16128983271946701</v>
      </c>
      <c r="AI74" s="22">
        <f>AH74-$AH$124+1</f>
        <v>1.2001700143390486</v>
      </c>
      <c r="AJ74" s="22">
        <f>PERCENTILE($M$2:$M$123, 0.02)</f>
        <v>-2.6200916108315844</v>
      </c>
      <c r="AK74" s="22">
        <f>PERCENTILE($M$2:$M$123, 0.98)</f>
        <v>1.3396145957600161</v>
      </c>
      <c r="AL74" s="22">
        <f>MIN(MAX(M74,AJ74), AK74)</f>
        <v>3.1939034053793197E-2</v>
      </c>
      <c r="AM74" s="22">
        <f>AL74-$AL$124 + 1</f>
        <v>3.6520306448853774</v>
      </c>
      <c r="AN74" s="46">
        <v>0</v>
      </c>
      <c r="AO74" s="49">
        <v>0</v>
      </c>
      <c r="AP74" s="51">
        <v>0.5</v>
      </c>
      <c r="AQ74" s="50">
        <v>1</v>
      </c>
      <c r="AR74" s="17">
        <f>(AI74^4)*AB74*AE74*AN74</f>
        <v>0</v>
      </c>
      <c r="AS74" s="17">
        <f>(AI74^4) *Z74*AC74*AO74</f>
        <v>0</v>
      </c>
      <c r="AT74" s="17">
        <f>(AM74^4)*AA74*AP74*AQ74</f>
        <v>88.942156838209712</v>
      </c>
      <c r="AU74" s="17">
        <f>MIN(AR74, 0.05*AR$124)</f>
        <v>0</v>
      </c>
      <c r="AV74" s="17">
        <f>MIN(AS74, 0.05*AS$124)</f>
        <v>0</v>
      </c>
      <c r="AW74" s="17">
        <f>MIN(AT74, 0.05*AT$124)</f>
        <v>88.942156838209712</v>
      </c>
      <c r="AX74" s="14">
        <f>AU74/$AU$124</f>
        <v>0</v>
      </c>
      <c r="AY74" s="14">
        <f>AV74/$AV$124</f>
        <v>0</v>
      </c>
      <c r="AZ74" s="67">
        <f>AW74/$AW$124</f>
        <v>7.4497576272753857E-3</v>
      </c>
      <c r="BA74" s="21">
        <f>N74</f>
        <v>0</v>
      </c>
      <c r="BB74" s="66">
        <v>0</v>
      </c>
      <c r="BC74" s="15">
        <f>$D$130*AX74</f>
        <v>0</v>
      </c>
      <c r="BD74" s="19">
        <f>BC74-BB74</f>
        <v>0</v>
      </c>
      <c r="BE74" s="53">
        <f>BD74*IF($BD$124 &gt; 0, (BD74&gt;0), (BD74&lt;0))</f>
        <v>0</v>
      </c>
      <c r="BF74" s="61">
        <f>BE74/$BE$124</f>
        <v>0</v>
      </c>
      <c r="BG74" s="62">
        <f>BF74*$BD$124</f>
        <v>0</v>
      </c>
      <c r="BH74" s="63">
        <f>(IF(BG74 &gt; 0, V74, W74))</f>
        <v>11.543100444344745</v>
      </c>
      <c r="BI74" s="46">
        <f>BG74/BH74</f>
        <v>0</v>
      </c>
      <c r="BJ74" s="64" t="e">
        <f>BB74/BC74</f>
        <v>#DIV/0!</v>
      </c>
      <c r="BK74" s="66">
        <v>0</v>
      </c>
      <c r="BL74" s="66">
        <v>0</v>
      </c>
      <c r="BM74" s="66">
        <v>0</v>
      </c>
      <c r="BN74" s="10">
        <f>SUM(BK74:BM74)</f>
        <v>0</v>
      </c>
      <c r="BO74" s="15">
        <f>AY74*$D$129</f>
        <v>0</v>
      </c>
      <c r="BP74" s="9">
        <f>BO74-BN74</f>
        <v>0</v>
      </c>
      <c r="BQ74" s="53">
        <f>BP74*IF($BP$124 &gt; 0, (BP74&gt;0), (BP74&lt;0))</f>
        <v>0</v>
      </c>
      <c r="BR74" s="7">
        <f>BQ74/$BQ$124</f>
        <v>0</v>
      </c>
      <c r="BS74" s="62">
        <f>BR74*$BP$124</f>
        <v>0</v>
      </c>
      <c r="BT74" s="48">
        <f>IF(BS74&gt;0,V74,W74)</f>
        <v>11.543100444344745</v>
      </c>
      <c r="BU74" s="46">
        <f>BS74/BT74</f>
        <v>0</v>
      </c>
      <c r="BV74" s="64" t="e">
        <f>BN74/BO74</f>
        <v>#DIV/0!</v>
      </c>
      <c r="BW74" s="16">
        <f>BB74+BN74+BY74</f>
        <v>0</v>
      </c>
      <c r="BX74" s="69">
        <f>BC74+BO74+BZ74</f>
        <v>34.827616907512429</v>
      </c>
      <c r="BY74" s="66">
        <v>0</v>
      </c>
      <c r="BZ74" s="15">
        <f>AZ74*$D$132</f>
        <v>34.827616907512429</v>
      </c>
      <c r="CA74" s="37">
        <f>BZ74-BY74</f>
        <v>34.827616907512429</v>
      </c>
      <c r="CB74" s="54">
        <f>CA74*(CA74&lt;&gt;0)</f>
        <v>34.827616907512429</v>
      </c>
      <c r="CC74" s="26">
        <f>CB74/$CB$124</f>
        <v>0.18928052667126144</v>
      </c>
      <c r="CD74" s="47">
        <f>CC74 * $CA$124</f>
        <v>34.827616907512429</v>
      </c>
      <c r="CE74" s="48">
        <f>IF(CD74&gt;0, V74, W74)</f>
        <v>11.412436397505656</v>
      </c>
      <c r="CF74" s="65">
        <f>CD74/CE74</f>
        <v>3.0517249511352791</v>
      </c>
      <c r="CG74" t="s">
        <v>229</v>
      </c>
      <c r="CH74" s="66">
        <v>0</v>
      </c>
      <c r="CI74" s="15">
        <f>AZ74*$CH$127</f>
        <v>62.347021582667701</v>
      </c>
      <c r="CJ74" s="37">
        <f>CI74-CH74</f>
        <v>62.347021582667701</v>
      </c>
      <c r="CK74" s="54">
        <f>CJ74*(CJ74&lt;&gt;0)</f>
        <v>62.347021582667701</v>
      </c>
      <c r="CL74" s="26">
        <f>CK74/$CK$124</f>
        <v>9.176776800510409E-3</v>
      </c>
      <c r="CM74" s="47">
        <f>CL74 * $CJ$124</f>
        <v>62.347021582667701</v>
      </c>
      <c r="CN74" s="48">
        <f>IF(CD74&gt;0,V74,W74)</f>
        <v>11.412436397505656</v>
      </c>
      <c r="CO74" s="65">
        <f>CM74/CN74</f>
        <v>5.4630772440751123</v>
      </c>
      <c r="CP74" s="70">
        <f>N74</f>
        <v>0</v>
      </c>
    </row>
    <row r="75" spans="1:94" x14ac:dyDescent="0.2">
      <c r="A75" s="29" t="s">
        <v>264</v>
      </c>
      <c r="B75">
        <v>0</v>
      </c>
      <c r="C75">
        <v>0</v>
      </c>
      <c r="D75">
        <v>0.16993202718912401</v>
      </c>
      <c r="E75">
        <v>0.83006797281087497</v>
      </c>
      <c r="F75">
        <v>0.93956262425447301</v>
      </c>
      <c r="G75">
        <v>0.93956262425447301</v>
      </c>
      <c r="H75">
        <v>0.19740694270179801</v>
      </c>
      <c r="I75">
        <v>0.145127561689669</v>
      </c>
      <c r="J75">
        <v>0.169260710901627</v>
      </c>
      <c r="K75">
        <v>0.39878695780818901</v>
      </c>
      <c r="L75">
        <v>0.243003171313348</v>
      </c>
      <c r="M75">
        <v>-1.3607557715061299E-2</v>
      </c>
      <c r="N75" s="21">
        <v>0</v>
      </c>
      <c r="O75">
        <v>0.99959343286528801</v>
      </c>
      <c r="P75">
        <v>1.00199615593293</v>
      </c>
      <c r="Q75">
        <v>1.0014088741773499</v>
      </c>
      <c r="R75">
        <v>1</v>
      </c>
      <c r="S75">
        <v>13.140000343322701</v>
      </c>
      <c r="T75" s="27">
        <f>IF(C75,P75,R75)</f>
        <v>1</v>
      </c>
      <c r="U75" s="27">
        <f>IF(D75 = 0,O75,Q75)</f>
        <v>1.0014088741773499</v>
      </c>
      <c r="V75" s="39">
        <f>S75*T75^(1-N75)</f>
        <v>13.140000343322701</v>
      </c>
      <c r="W75" s="38">
        <f>S75*U75^(N75+1)</f>
        <v>13.158512950496776</v>
      </c>
      <c r="X75" s="44">
        <f>0.5 * (D75-MAX($D$3:$D$123))/(MIN($D$3:$D$123)-MAX($D$3:$D$123)) + 0.75</f>
        <v>1.1551906091823108</v>
      </c>
      <c r="Y75" s="44">
        <f>AVERAGE(D75, F75, G75, H75, I75, J75, K75)</f>
        <v>0.42280563554276468</v>
      </c>
      <c r="Z75" s="22">
        <f>AI75^N75</f>
        <v>1</v>
      </c>
      <c r="AA75" s="22">
        <f>(Z75+AB75)/2</f>
        <v>1</v>
      </c>
      <c r="AB75" s="22">
        <f>AM75^N75</f>
        <v>1</v>
      </c>
      <c r="AC75" s="22">
        <f>IF(C75&gt;0, 1, 0.8)</f>
        <v>0.8</v>
      </c>
      <c r="AD75" s="22">
        <f>IF(C75&gt;0, 1, 0.7)</f>
        <v>0.7</v>
      </c>
      <c r="AE75" s="22">
        <f>IF(C75 &gt; 0, 1, 0.9)</f>
        <v>0.9</v>
      </c>
      <c r="AF75" s="22">
        <f>PERCENTILE($L$2:$L$123, 0.05)</f>
        <v>-3.8880181619581476E-2</v>
      </c>
      <c r="AG75" s="22">
        <f>PERCENTILE($L$2:$L$123, 0.95)</f>
        <v>1.0165924092297549</v>
      </c>
      <c r="AH75" s="22">
        <f>MIN(MAX(L75,AF75), AG75)</f>
        <v>0.243003171313348</v>
      </c>
      <c r="AI75" s="22">
        <f>AH75-$AH$124+1</f>
        <v>1.2818833529329294</v>
      </c>
      <c r="AJ75" s="22">
        <f>PERCENTILE($M$2:$M$123, 0.02)</f>
        <v>-2.6200916108315844</v>
      </c>
      <c r="AK75" s="22">
        <f>PERCENTILE($M$2:$M$123, 0.98)</f>
        <v>1.3396145957600161</v>
      </c>
      <c r="AL75" s="22">
        <f>MIN(MAX(M75,AJ75), AK75)</f>
        <v>-1.3607557715061299E-2</v>
      </c>
      <c r="AM75" s="22">
        <f>AL75-$AL$124 + 1</f>
        <v>3.6064840531165232</v>
      </c>
      <c r="AN75" s="46">
        <v>0</v>
      </c>
      <c r="AO75" s="49">
        <v>0</v>
      </c>
      <c r="AP75" s="51">
        <v>0.5</v>
      </c>
      <c r="AQ75" s="50">
        <v>1</v>
      </c>
      <c r="AR75" s="17">
        <f>(AI75^4)*AB75*AE75*AN75</f>
        <v>0</v>
      </c>
      <c r="AS75" s="17">
        <f>(AI75^4) *Z75*AC75*AO75</f>
        <v>0</v>
      </c>
      <c r="AT75" s="17">
        <f>(AM75^4)*AA75*AP75*AQ75</f>
        <v>84.587476557769875</v>
      </c>
      <c r="AU75" s="17">
        <f>MIN(AR75, 0.05*AR$124)</f>
        <v>0</v>
      </c>
      <c r="AV75" s="17">
        <f>MIN(AS75, 0.05*AS$124)</f>
        <v>0</v>
      </c>
      <c r="AW75" s="17">
        <f>MIN(AT75, 0.05*AT$124)</f>
        <v>84.587476557769875</v>
      </c>
      <c r="AX75" s="14">
        <f>AU75/$AU$124</f>
        <v>0</v>
      </c>
      <c r="AY75" s="14">
        <f>AV75/$AV$124</f>
        <v>0</v>
      </c>
      <c r="AZ75" s="67">
        <f>AW75/$AW$124</f>
        <v>7.0850114395641433E-3</v>
      </c>
      <c r="BA75" s="21">
        <f>N75</f>
        <v>0</v>
      </c>
      <c r="BB75" s="66">
        <v>0</v>
      </c>
      <c r="BC75" s="15">
        <f>$D$130*AX75</f>
        <v>0</v>
      </c>
      <c r="BD75" s="19">
        <f>BC75-BB75</f>
        <v>0</v>
      </c>
      <c r="BE75" s="53">
        <f>BD75*IF($BD$124 &gt; 0, (BD75&gt;0), (BD75&lt;0))</f>
        <v>0</v>
      </c>
      <c r="BF75" s="61">
        <f>BE75/$BE$124</f>
        <v>0</v>
      </c>
      <c r="BG75" s="62">
        <f>BF75*$BD$124</f>
        <v>0</v>
      </c>
      <c r="BH75" s="63">
        <f>(IF(BG75 &gt; 0, V75, W75))</f>
        <v>13.158512950496776</v>
      </c>
      <c r="BI75" s="46">
        <f>BG75/BH75</f>
        <v>0</v>
      </c>
      <c r="BJ75" s="64" t="e">
        <f>BB75/BC75</f>
        <v>#DIV/0!</v>
      </c>
      <c r="BK75" s="66">
        <v>0</v>
      </c>
      <c r="BL75" s="66">
        <v>0</v>
      </c>
      <c r="BM75" s="66">
        <v>0</v>
      </c>
      <c r="BN75" s="10">
        <f>SUM(BK75:BM75)</f>
        <v>0</v>
      </c>
      <c r="BO75" s="15">
        <f>AY75*$D$129</f>
        <v>0</v>
      </c>
      <c r="BP75" s="9">
        <f>BO75-BN75</f>
        <v>0</v>
      </c>
      <c r="BQ75" s="53">
        <f>BP75*IF($BP$124 &gt; 0, (BP75&gt;0), (BP75&lt;0))</f>
        <v>0</v>
      </c>
      <c r="BR75" s="7">
        <f>BQ75/$BQ$124</f>
        <v>0</v>
      </c>
      <c r="BS75" s="62">
        <f>BR75*$BP$124</f>
        <v>0</v>
      </c>
      <c r="BT75" s="48">
        <f>IF(BS75&gt;0,V75,W75)</f>
        <v>13.158512950496776</v>
      </c>
      <c r="BU75" s="46">
        <f>BS75/BT75</f>
        <v>0</v>
      </c>
      <c r="BV75" s="64" t="e">
        <f>BN75/BO75</f>
        <v>#DIV/0!</v>
      </c>
      <c r="BW75" s="16">
        <f>BB75+BN75+BY75</f>
        <v>0</v>
      </c>
      <c r="BX75" s="69">
        <f>BC75+BO75+BZ75</f>
        <v>33.122428479962373</v>
      </c>
      <c r="BY75" s="66">
        <v>0</v>
      </c>
      <c r="BZ75" s="15">
        <f>AZ75*$D$132</f>
        <v>33.122428479962373</v>
      </c>
      <c r="CA75" s="37">
        <f>BZ75-BY75</f>
        <v>33.122428479962373</v>
      </c>
      <c r="CB75" s="54">
        <f>CA75*(CA75&lt;&gt;0)</f>
        <v>33.122428479962373</v>
      </c>
      <c r="CC75" s="26">
        <f>CB75/$CB$124</f>
        <v>0.18001319826066339</v>
      </c>
      <c r="CD75" s="47">
        <f>CC75 * $CA$124</f>
        <v>33.122428479962373</v>
      </c>
      <c r="CE75" s="48">
        <f>IF(CD75&gt;0, V75, W75)</f>
        <v>13.140000343322701</v>
      </c>
      <c r="CF75" s="65">
        <f>CD75/CE75</f>
        <v>2.5207326951702904</v>
      </c>
      <c r="CG75" t="s">
        <v>229</v>
      </c>
      <c r="CH75" s="66">
        <v>0</v>
      </c>
      <c r="CI75" s="15">
        <f>AZ75*$CH$127</f>
        <v>59.294460737712313</v>
      </c>
      <c r="CJ75" s="37">
        <f>CI75-CH75</f>
        <v>59.294460737712313</v>
      </c>
      <c r="CK75" s="54">
        <f>CJ75*(CJ75&lt;&gt;0)</f>
        <v>59.294460737712313</v>
      </c>
      <c r="CL75" s="26">
        <f>CK75/$CK$124</f>
        <v>8.7274743505611312E-3</v>
      </c>
      <c r="CM75" s="47">
        <f>CL75 * $CJ$124</f>
        <v>59.294460737712306</v>
      </c>
      <c r="CN75" s="48">
        <f>IF(CD75&gt;0,V75,W75)</f>
        <v>13.140000343322701</v>
      </c>
      <c r="CO75" s="65">
        <f>CM75/CN75</f>
        <v>4.5125159199743647</v>
      </c>
      <c r="CP75" s="70">
        <f>N75</f>
        <v>0</v>
      </c>
    </row>
    <row r="76" spans="1:94" x14ac:dyDescent="0.2">
      <c r="A76" s="29" t="s">
        <v>232</v>
      </c>
      <c r="B76">
        <v>1</v>
      </c>
      <c r="C76">
        <v>0</v>
      </c>
      <c r="D76">
        <v>0.27189124350259802</v>
      </c>
      <c r="E76">
        <v>0.72810875649740103</v>
      </c>
      <c r="F76">
        <v>0.374950298210735</v>
      </c>
      <c r="G76">
        <v>0.374950298210735</v>
      </c>
      <c r="H76">
        <v>0.111668757841907</v>
      </c>
      <c r="I76">
        <v>0.174404015056461</v>
      </c>
      <c r="J76">
        <v>0.13955457614853101</v>
      </c>
      <c r="K76">
        <v>0.22874883593925599</v>
      </c>
      <c r="L76">
        <v>1.0641941585816901</v>
      </c>
      <c r="M76">
        <v>-1.29883159064792</v>
      </c>
      <c r="N76" s="21">
        <v>0</v>
      </c>
      <c r="O76">
        <v>1.0068129205733101</v>
      </c>
      <c r="P76">
        <v>0.98773335609555801</v>
      </c>
      <c r="Q76">
        <v>1.0076992086073699</v>
      </c>
      <c r="R76">
        <v>0.99368193629302803</v>
      </c>
      <c r="S76">
        <v>260.04000854492102</v>
      </c>
      <c r="T76" s="27">
        <f>IF(C76,P76,R76)</f>
        <v>0.99368193629302803</v>
      </c>
      <c r="U76" s="27">
        <f>IF(D76 = 0,O76,Q76)</f>
        <v>1.0076992086073699</v>
      </c>
      <c r="V76" s="39">
        <f>S76*T76^(1-N76)</f>
        <v>258.39705920457266</v>
      </c>
      <c r="W76" s="38">
        <f>S76*U76^(N76+1)</f>
        <v>262.04211081697065</v>
      </c>
      <c r="X76" s="44">
        <f>0.5 * (D76-MAX($D$3:$D$123))/(MIN($D$3:$D$123)-MAX($D$3:$D$123)) + 0.75</f>
        <v>1.0976525770108139</v>
      </c>
      <c r="Y76" s="44">
        <f>AVERAGE(D76, F76, G76, H76, I76, J76, K76)</f>
        <v>0.2394525749871747</v>
      </c>
      <c r="Z76" s="22">
        <f>AI76^N76</f>
        <v>1</v>
      </c>
      <c r="AA76" s="22">
        <f>(Z76+AB76)/2</f>
        <v>1</v>
      </c>
      <c r="AB76" s="22">
        <f>AM76^N76</f>
        <v>1</v>
      </c>
      <c r="AC76" s="22">
        <f>IF(C76&gt;0, 1, 0.8)</f>
        <v>0.8</v>
      </c>
      <c r="AD76" s="22">
        <f>IF(C76&gt;0, 1, 0.7)</f>
        <v>0.7</v>
      </c>
      <c r="AE76" s="22">
        <f>IF(C76 &gt; 0, 1, 0.9)</f>
        <v>0.9</v>
      </c>
      <c r="AF76" s="22">
        <f>PERCENTILE($L$2:$L$123, 0.05)</f>
        <v>-3.8880181619581476E-2</v>
      </c>
      <c r="AG76" s="22">
        <f>PERCENTILE($L$2:$L$123, 0.95)</f>
        <v>1.0165924092297549</v>
      </c>
      <c r="AH76" s="22">
        <f>MIN(MAX(L76,AF76), AG76)</f>
        <v>1.0165924092297549</v>
      </c>
      <c r="AI76" s="22">
        <f>AH76-$AH$124+1</f>
        <v>2.0554725908493365</v>
      </c>
      <c r="AJ76" s="22">
        <f>PERCENTILE($M$2:$M$123, 0.02)</f>
        <v>-2.6200916108315844</v>
      </c>
      <c r="AK76" s="22">
        <f>PERCENTILE($M$2:$M$123, 0.98)</f>
        <v>1.3396145957600161</v>
      </c>
      <c r="AL76" s="22">
        <f>MIN(MAX(M76,AJ76), AK76)</f>
        <v>-1.29883159064792</v>
      </c>
      <c r="AM76" s="22">
        <f>AL76-$AL$124 + 1</f>
        <v>2.3212600201836642</v>
      </c>
      <c r="AN76" s="46">
        <v>1</v>
      </c>
      <c r="AO76" s="46">
        <v>0</v>
      </c>
      <c r="AP76" s="51">
        <v>1</v>
      </c>
      <c r="AQ76" s="21">
        <v>2</v>
      </c>
      <c r="AR76" s="17">
        <f>(AI76^4)*AB76*AE76*AN76</f>
        <v>16.065315883975014</v>
      </c>
      <c r="AS76" s="17">
        <f>(AI76^4) *Z76*AC76*AO76</f>
        <v>0</v>
      </c>
      <c r="AT76" s="17">
        <f>(AM76^4)*AA76*AP76*AQ76</f>
        <v>58.066434771332318</v>
      </c>
      <c r="AU76" s="17">
        <f>MIN(AR76, 0.05*AR$124)</f>
        <v>16.065315883975014</v>
      </c>
      <c r="AV76" s="17">
        <f>MIN(AS76, 0.05*AS$124)</f>
        <v>0</v>
      </c>
      <c r="AW76" s="17">
        <f>MIN(AT76, 0.05*AT$124)</f>
        <v>58.066434771332318</v>
      </c>
      <c r="AX76" s="14">
        <f>AU76/$AU$124</f>
        <v>2.724551085946602E-2</v>
      </c>
      <c r="AY76" s="14">
        <f>AV76/$AV$124</f>
        <v>0</v>
      </c>
      <c r="AZ76" s="67">
        <f>AW76/$AW$124</f>
        <v>4.8636201403717714E-3</v>
      </c>
      <c r="BA76" s="21">
        <f>N76</f>
        <v>0</v>
      </c>
      <c r="BB76" s="66">
        <v>2080</v>
      </c>
      <c r="BC76" s="15">
        <f>$D$130*AX76</f>
        <v>3366.373585263043</v>
      </c>
      <c r="BD76" s="19">
        <f>BC76-BB76</f>
        <v>1286.373585263043</v>
      </c>
      <c r="BE76" s="53">
        <f>BD76*IF($BD$124 &gt; 0, (BD76&gt;0), (BD76&lt;0))</f>
        <v>1286.373585263043</v>
      </c>
      <c r="BF76" s="61">
        <f>BE76/$BE$124</f>
        <v>5.2498634958955841E-2</v>
      </c>
      <c r="BG76" s="62">
        <f>BF76*$BD$124</f>
        <v>69.980680400285891</v>
      </c>
      <c r="BH76" s="63">
        <f>(IF(BG76 &gt; 0, V76, W76))</f>
        <v>258.39705920457266</v>
      </c>
      <c r="BI76" s="46">
        <f>BG76/BH76</f>
        <v>0.2708261487793569</v>
      </c>
      <c r="BJ76" s="64">
        <f>BB76/BC76</f>
        <v>0.61787557064539889</v>
      </c>
      <c r="BK76" s="66">
        <v>0</v>
      </c>
      <c r="BL76" s="66">
        <v>0</v>
      </c>
      <c r="BM76" s="66">
        <v>0</v>
      </c>
      <c r="BN76" s="10">
        <f>SUM(BK76:BM76)</f>
        <v>0</v>
      </c>
      <c r="BO76" s="15">
        <f>AY76*$D$129</f>
        <v>0</v>
      </c>
      <c r="BP76" s="9">
        <f>BO76-BN76</f>
        <v>0</v>
      </c>
      <c r="BQ76" s="53">
        <f>BP76*IF($BP$124 &gt; 0, (BP76&gt;0), (BP76&lt;0))</f>
        <v>0</v>
      </c>
      <c r="BR76" s="7">
        <f>BQ76/$BQ$124</f>
        <v>0</v>
      </c>
      <c r="BS76" s="62">
        <f>BR76*$BP$124</f>
        <v>0</v>
      </c>
      <c r="BT76" s="48">
        <f>IF(BS76&gt;0,V76,W76)</f>
        <v>262.04211081697065</v>
      </c>
      <c r="BU76" s="46">
        <f>BS76/BT76</f>
        <v>0</v>
      </c>
      <c r="BV76" s="64" t="e">
        <f>BN76/BO76</f>
        <v>#DIV/0!</v>
      </c>
      <c r="BW76" s="16">
        <f>BB76+BN76+BY76</f>
        <v>2080</v>
      </c>
      <c r="BX76" s="69">
        <f>BC76+BO76+BZ76</f>
        <v>3389.1110094192809</v>
      </c>
      <c r="BY76" s="66">
        <v>0</v>
      </c>
      <c r="BZ76" s="15">
        <f>AZ76*$D$132</f>
        <v>22.737424156238031</v>
      </c>
      <c r="CA76" s="37">
        <f>BZ76-BY76</f>
        <v>22.737424156238031</v>
      </c>
      <c r="CB76" s="54">
        <f>CA76*(CA76&lt;&gt;0)</f>
        <v>22.737424156238031</v>
      </c>
      <c r="CC76" s="26">
        <f>CB76/$CB$124</f>
        <v>0.12357295737085772</v>
      </c>
      <c r="CD76" s="47">
        <f>CC76 * $CA$124</f>
        <v>22.737424156238031</v>
      </c>
      <c r="CE76" s="48">
        <f>IF(CD76&gt;0, V76, W76)</f>
        <v>258.39705920457266</v>
      </c>
      <c r="CF76" s="65">
        <f>CD76/CE76</f>
        <v>8.7994128982082725E-2</v>
      </c>
      <c r="CG76" t="s">
        <v>229</v>
      </c>
      <c r="CH76" s="66">
        <v>0</v>
      </c>
      <c r="CI76" s="15">
        <f>AZ76*$CH$127</f>
        <v>40.703636954771355</v>
      </c>
      <c r="CJ76" s="37">
        <f>CI76-CH76</f>
        <v>40.703636954771355</v>
      </c>
      <c r="CK76" s="54">
        <f>CJ76*(CJ76&lt;&gt;0)</f>
        <v>40.703636954771355</v>
      </c>
      <c r="CL76" s="26">
        <f>CK76/$CK$124</f>
        <v>5.991115242091752E-3</v>
      </c>
      <c r="CM76" s="47">
        <f>CL76 * $CJ$124</f>
        <v>40.703636954771355</v>
      </c>
      <c r="CN76" s="48">
        <f>IF(CD76&gt;0,V76,W76)</f>
        <v>258.39705920457266</v>
      </c>
      <c r="CO76" s="65">
        <f>CM76/CN76</f>
        <v>0.15752360758311237</v>
      </c>
      <c r="CP76" s="70">
        <f>N76</f>
        <v>0</v>
      </c>
    </row>
    <row r="77" spans="1:94" x14ac:dyDescent="0.2">
      <c r="A77" s="29" t="s">
        <v>165</v>
      </c>
      <c r="B77">
        <v>1</v>
      </c>
      <c r="C77">
        <v>0</v>
      </c>
      <c r="D77">
        <v>4.0087463556851298E-2</v>
      </c>
      <c r="E77">
        <v>0.959912536443148</v>
      </c>
      <c r="F77">
        <v>4.6897546897546799E-2</v>
      </c>
      <c r="G77">
        <v>4.6897546897546799E-2</v>
      </c>
      <c r="H77">
        <v>2.6941362916006299E-2</v>
      </c>
      <c r="I77">
        <v>4.19968304278922E-2</v>
      </c>
      <c r="J77">
        <v>3.3637060660524701E-2</v>
      </c>
      <c r="K77">
        <v>3.9717699201018503E-2</v>
      </c>
      <c r="L77">
        <v>0.55423718903034502</v>
      </c>
      <c r="M77">
        <v>-1.9406478425096101</v>
      </c>
      <c r="N77" s="21">
        <v>0</v>
      </c>
      <c r="O77">
        <v>1.02259810291663</v>
      </c>
      <c r="P77">
        <v>0.98723724947037295</v>
      </c>
      <c r="Q77">
        <v>1.0138652132011401</v>
      </c>
      <c r="R77">
        <v>0.97210101092955203</v>
      </c>
      <c r="S77">
        <v>53.720001220703097</v>
      </c>
      <c r="T77" s="27">
        <f>IF(C77,P77,R77)</f>
        <v>0.97210101092955203</v>
      </c>
      <c r="U77" s="27">
        <f>IF(D77 = 0,O77,Q77)</f>
        <v>1.0138652132011401</v>
      </c>
      <c r="V77" s="39">
        <f>S77*T77^(1-N77)</f>
        <v>52.22126749378225</v>
      </c>
      <c r="W77" s="38">
        <f>S77*U77^(N77+1)</f>
        <v>54.464840490793648</v>
      </c>
      <c r="X77" s="44">
        <f>0.5 * (D77-MAX($D$3:$D$123))/(MIN($D$3:$D$123)-MAX($D$3:$D$123)) + 0.75</f>
        <v>1.2284650119258358</v>
      </c>
      <c r="Y77" s="44">
        <f>AVERAGE(D77, F77, G77, H77, I77, J77, K77)</f>
        <v>3.9453644365340948E-2</v>
      </c>
      <c r="Z77" s="22">
        <f>AI77^N77</f>
        <v>1</v>
      </c>
      <c r="AA77" s="22">
        <f>(Z77+AB77)/2</f>
        <v>1</v>
      </c>
      <c r="AB77" s="22">
        <f>AM77^N77</f>
        <v>1</v>
      </c>
      <c r="AC77" s="22">
        <f>IF(C77&gt;0, 1, 0.8)</f>
        <v>0.8</v>
      </c>
      <c r="AD77" s="22">
        <f>IF(C77&gt;0, 1, 0.7)</f>
        <v>0.7</v>
      </c>
      <c r="AE77" s="22">
        <f>IF(C77 &gt; 0, 1, 0.9)</f>
        <v>0.9</v>
      </c>
      <c r="AF77" s="22">
        <f>PERCENTILE($L$2:$L$123, 0.05)</f>
        <v>-3.8880181619581476E-2</v>
      </c>
      <c r="AG77" s="22">
        <f>PERCENTILE($L$2:$L$123, 0.95)</f>
        <v>1.0165924092297549</v>
      </c>
      <c r="AH77" s="22">
        <f>MIN(MAX(L77,AF77), AG77)</f>
        <v>0.55423718903034502</v>
      </c>
      <c r="AI77" s="22">
        <f>AH77-$AH$124+1</f>
        <v>1.5931173706499266</v>
      </c>
      <c r="AJ77" s="22">
        <f>PERCENTILE($M$2:$M$123, 0.02)</f>
        <v>-2.6200916108315844</v>
      </c>
      <c r="AK77" s="22">
        <f>PERCENTILE($M$2:$M$123, 0.98)</f>
        <v>1.3396145957600161</v>
      </c>
      <c r="AL77" s="22">
        <f>MIN(MAX(M77,AJ77), AK77)</f>
        <v>-1.9406478425096101</v>
      </c>
      <c r="AM77" s="22">
        <f>AL77-$AL$124 + 1</f>
        <v>1.6794437683219743</v>
      </c>
      <c r="AN77" s="46">
        <v>1</v>
      </c>
      <c r="AO77" s="46">
        <v>1</v>
      </c>
      <c r="AP77" s="51">
        <v>1</v>
      </c>
      <c r="AQ77" s="21">
        <v>1</v>
      </c>
      <c r="AR77" s="17">
        <f>(AI77^4)*AB77*AE77*AN77</f>
        <v>5.7974044757097083</v>
      </c>
      <c r="AS77" s="17">
        <f>(AI77^4) *Z77*AC77*AO77</f>
        <v>5.1532484228530748</v>
      </c>
      <c r="AT77" s="17">
        <f>(AM77^4)*AA77*AP77*AQ77</f>
        <v>7.9553972145441874</v>
      </c>
      <c r="AU77" s="17">
        <f>MIN(AR77, 0.05*AR$124)</f>
        <v>5.7974044757097083</v>
      </c>
      <c r="AV77" s="17">
        <f>MIN(AS77, 0.05*AS$124)</f>
        <v>5.1532484228530748</v>
      </c>
      <c r="AW77" s="17">
        <f>MIN(AT77, 0.05*AT$124)</f>
        <v>7.9553972145441874</v>
      </c>
      <c r="AX77" s="14">
        <f>AU77/$AU$124</f>
        <v>9.8319415404226496E-3</v>
      </c>
      <c r="AY77" s="14">
        <f>AV77/$AV$124</f>
        <v>1.3112500973747734E-2</v>
      </c>
      <c r="AZ77" s="67">
        <f>AW77/$AW$124</f>
        <v>6.663407228235242E-4</v>
      </c>
      <c r="BA77" s="21">
        <f>N77</f>
        <v>0</v>
      </c>
      <c r="BB77" s="66">
        <v>1665</v>
      </c>
      <c r="BC77" s="15">
        <f>$D$130*AX77</f>
        <v>1214.8052009100013</v>
      </c>
      <c r="BD77" s="19">
        <f>BC77-BB77</f>
        <v>-450.1947990899987</v>
      </c>
      <c r="BE77" s="53">
        <f>BD77*IF($BD$124 &gt; 0, (BD77&gt;0), (BD77&lt;0))</f>
        <v>0</v>
      </c>
      <c r="BF77" s="61">
        <f>BE77/$BE$124</f>
        <v>0</v>
      </c>
      <c r="BG77" s="62">
        <f>BF77*$BD$124</f>
        <v>0</v>
      </c>
      <c r="BH77" s="63">
        <f>(IF(BG77 &gt; 0, V77, W77))</f>
        <v>54.464840490793648</v>
      </c>
      <c r="BI77" s="46">
        <f>BG77/BH77</f>
        <v>0</v>
      </c>
      <c r="BJ77" s="64">
        <f>BB77/BC77</f>
        <v>1.3705901149853172</v>
      </c>
      <c r="BK77" s="66">
        <v>430</v>
      </c>
      <c r="BL77" s="66">
        <v>2632</v>
      </c>
      <c r="BM77" s="66">
        <v>0</v>
      </c>
      <c r="BN77" s="10">
        <f>SUM(BK77:BM77)</f>
        <v>3062</v>
      </c>
      <c r="BO77" s="15">
        <f>AY77*$D$129</f>
        <v>2427.6353177786818</v>
      </c>
      <c r="BP77" s="9">
        <f>BO77-BN77</f>
        <v>-634.36468222131816</v>
      </c>
      <c r="BQ77" s="53">
        <f>BP77*IF($BP$124 &gt; 0, (BP77&gt;0), (BP77&lt;0))</f>
        <v>0</v>
      </c>
      <c r="BR77" s="7">
        <f>BQ77/$BQ$124</f>
        <v>0</v>
      </c>
      <c r="BS77" s="62">
        <f>BR77*$BP$124</f>
        <v>0</v>
      </c>
      <c r="BT77" s="48">
        <f>IF(BS77&gt;0,V77,W77)</f>
        <v>54.464840490793648</v>
      </c>
      <c r="BU77" s="46">
        <f>BS77/BT77</f>
        <v>0</v>
      </c>
      <c r="BV77" s="64">
        <f>BN77/BO77</f>
        <v>1.2613097105547839</v>
      </c>
      <c r="BW77" s="16">
        <f>BB77+BN77+BY77</f>
        <v>4834</v>
      </c>
      <c r="BX77" s="69">
        <f>BC77+BO77+BZ77</f>
        <v>3645.5556615678834</v>
      </c>
      <c r="BY77" s="66">
        <v>107</v>
      </c>
      <c r="BZ77" s="15">
        <f>AZ77*$D$132</f>
        <v>3.1151428791999756</v>
      </c>
      <c r="CA77" s="37">
        <f>BZ77-BY77</f>
        <v>-103.88485712080002</v>
      </c>
      <c r="CB77" s="54">
        <f>CA77*(CA77&lt;&gt;0)</f>
        <v>-103.88485712080002</v>
      </c>
      <c r="CC77" s="26">
        <f>CB77/$CB$124</f>
        <v>-0.56459161478695141</v>
      </c>
      <c r="CD77" s="47">
        <f>CC77 * $CA$124</f>
        <v>-103.88485712080002</v>
      </c>
      <c r="CE77" s="48">
        <f>IF(CD77&gt;0, V77, W77)</f>
        <v>54.464840490793648</v>
      </c>
      <c r="CF77" s="65">
        <f>CD77/CE77</f>
        <v>-1.9073746693219451</v>
      </c>
      <c r="CG77" t="s">
        <v>229</v>
      </c>
      <c r="CH77" s="66">
        <v>116</v>
      </c>
      <c r="CI77" s="15">
        <f>AZ77*$CH$127</f>
        <v>5.5766055093100739</v>
      </c>
      <c r="CJ77" s="37">
        <f>CI77-CH77</f>
        <v>-110.42339449068993</v>
      </c>
      <c r="CK77" s="54">
        <f>CJ77*(CJ77&lt;&gt;0)</f>
        <v>-110.42339449068993</v>
      </c>
      <c r="CL77" s="26">
        <f>CK77/$CK$124</f>
        <v>-1.6253075432836321E-2</v>
      </c>
      <c r="CM77" s="47">
        <f>CL77 * $CJ$124</f>
        <v>-110.42339449068993</v>
      </c>
      <c r="CN77" s="48">
        <f>IF(CD77&gt;0,V77,W77)</f>
        <v>54.464840490793648</v>
      </c>
      <c r="CO77" s="65">
        <f>CM77/CN77</f>
        <v>-2.0274252801558306</v>
      </c>
      <c r="CP77" s="70">
        <f>N77</f>
        <v>0</v>
      </c>
    </row>
    <row r="78" spans="1:94" x14ac:dyDescent="0.2">
      <c r="A78" s="29" t="s">
        <v>210</v>
      </c>
      <c r="B78">
        <v>0</v>
      </c>
      <c r="C78">
        <v>0</v>
      </c>
      <c r="D78">
        <v>0.33546581367452999</v>
      </c>
      <c r="E78">
        <v>0.66453418632546901</v>
      </c>
      <c r="F78">
        <v>0.36739562624254402</v>
      </c>
      <c r="G78">
        <v>0.36739562624254402</v>
      </c>
      <c r="H78">
        <v>0.54872438310330396</v>
      </c>
      <c r="I78">
        <v>0.23588456712672501</v>
      </c>
      <c r="J78">
        <v>0.35977161308280298</v>
      </c>
      <c r="K78">
        <v>0.36356363554795601</v>
      </c>
      <c r="L78">
        <v>0.57802783632438604</v>
      </c>
      <c r="M78">
        <v>1.3554419433174401</v>
      </c>
      <c r="N78" s="21">
        <v>0</v>
      </c>
      <c r="O78">
        <v>1.0061994613667999</v>
      </c>
      <c r="P78">
        <v>0.98481014125183997</v>
      </c>
      <c r="Q78">
        <v>1.0091103854218799</v>
      </c>
      <c r="R78">
        <v>0.975501993500132</v>
      </c>
      <c r="S78">
        <v>6.0799999237060502</v>
      </c>
      <c r="T78" s="27">
        <f>IF(C78,P78,R78)</f>
        <v>0.975501993500132</v>
      </c>
      <c r="U78" s="27">
        <f>IF(D78 = 0,O78,Q78)</f>
        <v>1.0091103854218799</v>
      </c>
      <c r="V78" s="39">
        <f>S78*T78^(1-N78)</f>
        <v>5.9310520460559024</v>
      </c>
      <c r="W78" s="38">
        <f>S78*U78^(N78+1)</f>
        <v>6.1353910663760125</v>
      </c>
      <c r="X78" s="44">
        <f>0.5 * (D78-MAX($D$3:$D$123))/(MIN($D$3:$D$123)-MAX($D$3:$D$123)) + 0.75</f>
        <v>1.061775921656821</v>
      </c>
      <c r="Y78" s="44">
        <f>AVERAGE(D78, F78, G78, H78, I78, J78, K78)</f>
        <v>0.36831446643148658</v>
      </c>
      <c r="Z78" s="22">
        <f>AI78^N78</f>
        <v>1</v>
      </c>
      <c r="AA78" s="22">
        <f>(Z78+AB78)/2</f>
        <v>1</v>
      </c>
      <c r="AB78" s="22">
        <f>AM78^N78</f>
        <v>1</v>
      </c>
      <c r="AC78" s="22">
        <f>IF(C78&gt;0, 1, 0.8)</f>
        <v>0.8</v>
      </c>
      <c r="AD78" s="22">
        <f>IF(C78&gt;0, 1, 0.7)</f>
        <v>0.7</v>
      </c>
      <c r="AE78" s="22">
        <f>IF(C78 &gt; 0, 1, 0.9)</f>
        <v>0.9</v>
      </c>
      <c r="AF78" s="22">
        <f>PERCENTILE($L$2:$L$123, 0.05)</f>
        <v>-3.8880181619581476E-2</v>
      </c>
      <c r="AG78" s="22">
        <f>PERCENTILE($L$2:$L$123, 0.95)</f>
        <v>1.0165924092297549</v>
      </c>
      <c r="AH78" s="22">
        <f>MIN(MAX(L78,AF78), AG78)</f>
        <v>0.57802783632438604</v>
      </c>
      <c r="AI78" s="22">
        <f>AH78-$AH$124+1</f>
        <v>1.6169080179439677</v>
      </c>
      <c r="AJ78" s="22">
        <f>PERCENTILE($M$2:$M$123, 0.02)</f>
        <v>-2.6200916108315844</v>
      </c>
      <c r="AK78" s="22">
        <f>PERCENTILE($M$2:$M$123, 0.98)</f>
        <v>1.3396145957600161</v>
      </c>
      <c r="AL78" s="22">
        <f>MIN(MAX(M78,AJ78), AK78)</f>
        <v>1.3396145957600161</v>
      </c>
      <c r="AM78" s="22">
        <f>AL78-$AL$124 + 1</f>
        <v>4.9597062065916004</v>
      </c>
      <c r="AN78" s="46">
        <v>0</v>
      </c>
      <c r="AO78" s="49">
        <v>0</v>
      </c>
      <c r="AP78" s="51">
        <v>0.5</v>
      </c>
      <c r="AQ78" s="50">
        <v>1</v>
      </c>
      <c r="AR78" s="17">
        <f>(AI78^4)*AB78*AE78*AN78</f>
        <v>0</v>
      </c>
      <c r="AS78" s="17">
        <f>(AI78^4) *Z78*AC78*AO78</f>
        <v>0</v>
      </c>
      <c r="AT78" s="17">
        <f>(AM78^4)*AA78*AP78*AQ78</f>
        <v>302.54766799405024</v>
      </c>
      <c r="AU78" s="17">
        <f>MIN(AR78, 0.05*AR$124)</f>
        <v>0</v>
      </c>
      <c r="AV78" s="17">
        <f>MIN(AS78, 0.05*AS$124)</f>
        <v>0</v>
      </c>
      <c r="AW78" s="17">
        <f>MIN(AT78, 0.05*AT$124)</f>
        <v>302.54766799405024</v>
      </c>
      <c r="AX78" s="14">
        <f>AU78/$AU$124</f>
        <v>0</v>
      </c>
      <c r="AY78" s="14">
        <f>AV78/$AV$124</f>
        <v>0</v>
      </c>
      <c r="AZ78" s="67">
        <f>AW78/$AW$124</f>
        <v>2.5341265350164909E-2</v>
      </c>
      <c r="BA78" s="21">
        <f>N78</f>
        <v>0</v>
      </c>
      <c r="BB78" s="66">
        <v>0</v>
      </c>
      <c r="BC78" s="15">
        <f>$D$130*AX78</f>
        <v>0</v>
      </c>
      <c r="BD78" s="19">
        <f>BC78-BB78</f>
        <v>0</v>
      </c>
      <c r="BE78" s="53">
        <f>BD78*IF($BD$124 &gt; 0, (BD78&gt;0), (BD78&lt;0))</f>
        <v>0</v>
      </c>
      <c r="BF78" s="61">
        <f>BE78/$BE$124</f>
        <v>0</v>
      </c>
      <c r="BG78" s="62">
        <f>BF78*$BD$124</f>
        <v>0</v>
      </c>
      <c r="BH78" s="63">
        <f>(IF(BG78 &gt; 0, V78, W78))</f>
        <v>6.1353910663760125</v>
      </c>
      <c r="BI78" s="46">
        <f>BG78/BH78</f>
        <v>0</v>
      </c>
      <c r="BJ78" s="64" t="e">
        <f>BB78/BC78</f>
        <v>#DIV/0!</v>
      </c>
      <c r="BK78" s="66">
        <v>0</v>
      </c>
      <c r="BL78" s="66">
        <v>0</v>
      </c>
      <c r="BM78" s="66">
        <v>0</v>
      </c>
      <c r="BN78" s="10">
        <f>SUM(BK78:BM78)</f>
        <v>0</v>
      </c>
      <c r="BO78" s="15">
        <f>AY78*$D$129</f>
        <v>0</v>
      </c>
      <c r="BP78" s="9">
        <f>BO78-BN78</f>
        <v>0</v>
      </c>
      <c r="BQ78" s="53">
        <f>BP78*IF($BP$124 &gt; 0, (BP78&gt;0), (BP78&lt;0))</f>
        <v>0</v>
      </c>
      <c r="BR78" s="7">
        <f>BQ78/$BQ$124</f>
        <v>0</v>
      </c>
      <c r="BS78" s="62">
        <f>BR78*$BP$124</f>
        <v>0</v>
      </c>
      <c r="BT78" s="48">
        <f>IF(BS78&gt;0,V78,W78)</f>
        <v>6.1353910663760125</v>
      </c>
      <c r="BU78" s="46">
        <f>BS78/BT78</f>
        <v>0</v>
      </c>
      <c r="BV78" s="64" t="e">
        <f>BN78/BO78</f>
        <v>#DIV/0!</v>
      </c>
      <c r="BW78" s="16">
        <f>BB78+BN78+BY78</f>
        <v>49</v>
      </c>
      <c r="BX78" s="69">
        <f>BC78+BO78+BZ78</f>
        <v>118.47041551202095</v>
      </c>
      <c r="BY78" s="66">
        <v>49</v>
      </c>
      <c r="BZ78" s="15">
        <f>AZ78*$D$132</f>
        <v>118.47041551202095</v>
      </c>
      <c r="CA78" s="37">
        <f>BZ78-BY78</f>
        <v>69.470415512020949</v>
      </c>
      <c r="CB78" s="54">
        <f>CA78*(CA78&lt;&gt;0)</f>
        <v>69.470415512020949</v>
      </c>
      <c r="CC78" s="26">
        <f>CB78/$CB$124</f>
        <v>0.37755660604358859</v>
      </c>
      <c r="CD78" s="47">
        <f>CC78 * $CA$124</f>
        <v>69.470415512020949</v>
      </c>
      <c r="CE78" s="48">
        <f>IF(CD78&gt;0, V78, W78)</f>
        <v>5.9310520460559024</v>
      </c>
      <c r="CF78" s="65">
        <f>CD78/CE78</f>
        <v>11.713000488373419</v>
      </c>
      <c r="CG78" t="s">
        <v>229</v>
      </c>
      <c r="CH78" s="66">
        <v>0</v>
      </c>
      <c r="CI78" s="15">
        <f>AZ78*$CH$127</f>
        <v>212.08104971553013</v>
      </c>
      <c r="CJ78" s="37">
        <f>CI78-CH78</f>
        <v>212.08104971553013</v>
      </c>
      <c r="CK78" s="54">
        <f>CJ78*(CJ78&lt;&gt;0)</f>
        <v>212.08104971553013</v>
      </c>
      <c r="CL78" s="26">
        <f>CK78/$CK$124</f>
        <v>3.1215933134461315E-2</v>
      </c>
      <c r="CM78" s="47">
        <f>CL78 * $CJ$124</f>
        <v>212.08104971553013</v>
      </c>
      <c r="CN78" s="48">
        <f>IF(CD78&gt;0,V78,W78)</f>
        <v>5.9310520460559024</v>
      </c>
      <c r="CO78" s="65">
        <f>CM78/CN78</f>
        <v>35.757745517772378</v>
      </c>
      <c r="CP78" s="70">
        <f>N78</f>
        <v>0</v>
      </c>
    </row>
    <row r="79" spans="1:94" x14ac:dyDescent="0.2">
      <c r="A79" s="30" t="s">
        <v>166</v>
      </c>
      <c r="B79">
        <v>0</v>
      </c>
      <c r="C79">
        <v>0</v>
      </c>
      <c r="D79">
        <v>5.4577464788732301E-2</v>
      </c>
      <c r="E79">
        <v>0.94542253521126696</v>
      </c>
      <c r="F79">
        <v>5.49828178694158E-2</v>
      </c>
      <c r="G79">
        <v>5.49828178694158E-2</v>
      </c>
      <c r="H79">
        <v>7.6419213973799097E-2</v>
      </c>
      <c r="I79">
        <v>4.2576419213973801E-2</v>
      </c>
      <c r="J79">
        <v>5.7040831779969998E-2</v>
      </c>
      <c r="K79">
        <v>5.6002371957606101E-2</v>
      </c>
      <c r="L79">
        <v>-0.159899860765639</v>
      </c>
      <c r="M79">
        <v>-2.4451060984462401</v>
      </c>
      <c r="N79" s="21">
        <v>0</v>
      </c>
      <c r="O79">
        <v>1.0173176489139499</v>
      </c>
      <c r="P79">
        <v>0.97246394783770795</v>
      </c>
      <c r="Q79">
        <v>1.01739097267425</v>
      </c>
      <c r="R79">
        <v>0.976359159268118</v>
      </c>
      <c r="S79">
        <v>2.8099999427795401</v>
      </c>
      <c r="T79" s="27">
        <f>IF(C79,P79,R79)</f>
        <v>0.976359159268118</v>
      </c>
      <c r="U79" s="27">
        <f>IF(D79 = 0,O79,Q79)</f>
        <v>1.01739097267425</v>
      </c>
      <c r="V79" s="39">
        <f>S79*T79^(1-N79)</f>
        <v>2.7435691816756913</v>
      </c>
      <c r="W79" s="38">
        <f>S79*U79^(N79+1)</f>
        <v>2.8588685749990632</v>
      </c>
      <c r="X79" s="44">
        <f>0.5 * (D79-MAX($D$3:$D$123))/(MIN($D$3:$D$123)-MAX($D$3:$D$123)) + 0.75</f>
        <v>1.2202879565581122</v>
      </c>
      <c r="Y79" s="44">
        <f>AVERAGE(D79, F79, G79, H79, I79, J79, K79)</f>
        <v>5.6654562493273275E-2</v>
      </c>
      <c r="Z79" s="22">
        <f>AI79^N79</f>
        <v>1</v>
      </c>
      <c r="AA79" s="22">
        <f>(Z79+AB79)/2</f>
        <v>1</v>
      </c>
      <c r="AB79" s="22">
        <f>AM79^N79</f>
        <v>1</v>
      </c>
      <c r="AC79" s="22">
        <f>IF(C79&gt;0, 1, 0.8)</f>
        <v>0.8</v>
      </c>
      <c r="AD79" s="22">
        <f>IF(C79&gt;0, 1, 0.7)</f>
        <v>0.7</v>
      </c>
      <c r="AE79" s="22">
        <f>IF(C79 &gt; 0, 1, 0.9)</f>
        <v>0.9</v>
      </c>
      <c r="AF79" s="22">
        <f>PERCENTILE($L$2:$L$123, 0.05)</f>
        <v>-3.8880181619581476E-2</v>
      </c>
      <c r="AG79" s="22">
        <f>PERCENTILE($L$2:$L$123, 0.95)</f>
        <v>1.0165924092297549</v>
      </c>
      <c r="AH79" s="22">
        <f>MIN(MAX(L79,AF79), AG79)</f>
        <v>-3.8880181619581476E-2</v>
      </c>
      <c r="AI79" s="22">
        <f>AH79-$AH$124+1</f>
        <v>1</v>
      </c>
      <c r="AJ79" s="22">
        <f>PERCENTILE($M$2:$M$123, 0.02)</f>
        <v>-2.6200916108315844</v>
      </c>
      <c r="AK79" s="22">
        <f>PERCENTILE($M$2:$M$123, 0.98)</f>
        <v>1.3396145957600161</v>
      </c>
      <c r="AL79" s="22">
        <f>MIN(MAX(M79,AJ79), AK79)</f>
        <v>-2.4451060984462401</v>
      </c>
      <c r="AM79" s="22">
        <f>AL79-$AL$124 + 1</f>
        <v>1.1749855123853443</v>
      </c>
      <c r="AN79" s="46">
        <v>1</v>
      </c>
      <c r="AO79" s="46">
        <v>1</v>
      </c>
      <c r="AP79" s="51">
        <v>1</v>
      </c>
      <c r="AQ79" s="21">
        <v>1</v>
      </c>
      <c r="AR79" s="17">
        <f>(AI79^4)*AB79*AE79*AN79</f>
        <v>0.9</v>
      </c>
      <c r="AS79" s="17">
        <f>(AI79^4) *Z79*AC79*AO79</f>
        <v>0.8</v>
      </c>
      <c r="AT79" s="17">
        <f>(AM79^4)*AA79*AP79*AQ79</f>
        <v>1.9060313831376454</v>
      </c>
      <c r="AU79" s="17">
        <f>MIN(AR79, 0.05*AR$124)</f>
        <v>0.9</v>
      </c>
      <c r="AV79" s="17">
        <f>MIN(AS79, 0.05*AS$124)</f>
        <v>0.8</v>
      </c>
      <c r="AW79" s="17">
        <f>MIN(AT79, 0.05*AT$124)</f>
        <v>1.9060313831376454</v>
      </c>
      <c r="AX79" s="14">
        <f>AU79/$AU$124</f>
        <v>1.526329139782357E-3</v>
      </c>
      <c r="AY79" s="14">
        <f>AV79/$AV$124</f>
        <v>2.0356093706793282E-3</v>
      </c>
      <c r="AZ79" s="67">
        <f>AW79/$AW$124</f>
        <v>1.5964838653716802E-4</v>
      </c>
      <c r="BA79" s="21">
        <f>N79</f>
        <v>0</v>
      </c>
      <c r="BB79" s="66">
        <v>174</v>
      </c>
      <c r="BC79" s="15">
        <f>$D$130*AX79</f>
        <v>188.58864952408868</v>
      </c>
      <c r="BD79" s="19">
        <f>BC79-BB79</f>
        <v>14.58864952408868</v>
      </c>
      <c r="BE79" s="53">
        <f>BD79*IF($BD$124 &gt; 0, (BD79&gt;0), (BD79&lt;0))</f>
        <v>14.58864952408868</v>
      </c>
      <c r="BF79" s="61">
        <f>BE79/$BE$124</f>
        <v>5.9538239488388231E-4</v>
      </c>
      <c r="BG79" s="62">
        <f>BF79*$BD$124</f>
        <v>0.79364473238018962</v>
      </c>
      <c r="BH79" s="63">
        <f>(IF(BG79 &gt; 0, V79, W79))</f>
        <v>2.7435691816756913</v>
      </c>
      <c r="BI79" s="46">
        <f>BG79/BH79</f>
        <v>0.28927454706844852</v>
      </c>
      <c r="BJ79" s="64">
        <f>BB79/BC79</f>
        <v>0.92264301398358939</v>
      </c>
      <c r="BK79" s="66">
        <v>169</v>
      </c>
      <c r="BL79" s="66">
        <v>211</v>
      </c>
      <c r="BM79" s="66">
        <v>0</v>
      </c>
      <c r="BN79" s="10">
        <f>SUM(BK79:BM79)</f>
        <v>380</v>
      </c>
      <c r="BO79" s="15">
        <f>AY79*$D$129</f>
        <v>376.87068327820015</v>
      </c>
      <c r="BP79" s="9">
        <f>BO79-BN79</f>
        <v>-3.129316721799853</v>
      </c>
      <c r="BQ79" s="53">
        <f>BP79*IF($BP$124 &gt; 0, (BP79&gt;0), (BP79&lt;0))</f>
        <v>0</v>
      </c>
      <c r="BR79" s="7">
        <f>BQ79/$BQ$124</f>
        <v>0</v>
      </c>
      <c r="BS79" s="62">
        <f>BR79*$BP$124</f>
        <v>0</v>
      </c>
      <c r="BT79" s="48">
        <f>IF(BS79&gt;0,V79,W79)</f>
        <v>2.8588685749990632</v>
      </c>
      <c r="BU79" s="46">
        <f>BS79/BT79</f>
        <v>0</v>
      </c>
      <c r="BV79" s="64">
        <f>BN79/BO79</f>
        <v>1.0083034230590173</v>
      </c>
      <c r="BW79" s="16">
        <f>BB79+BN79+BY79</f>
        <v>557</v>
      </c>
      <c r="BX79" s="69">
        <f>BC79+BO79+BZ79</f>
        <v>566.20568900935007</v>
      </c>
      <c r="BY79" s="66">
        <v>3</v>
      </c>
      <c r="BZ79" s="15">
        <f>AZ79*$D$132</f>
        <v>0.74635620706126049</v>
      </c>
      <c r="CA79" s="37">
        <f>BZ79-BY79</f>
        <v>-2.2536437929387394</v>
      </c>
      <c r="CB79" s="54">
        <f>CA79*(CA79&lt;&gt;0)</f>
        <v>-2.2536437929387394</v>
      </c>
      <c r="CC79" s="26">
        <f>CB79/$CB$124</f>
        <v>-1.2248064092058253E-2</v>
      </c>
      <c r="CD79" s="47">
        <f>CC79 * $CA$124</f>
        <v>-2.2536437929387394</v>
      </c>
      <c r="CE79" s="48">
        <f>IF(CD79&gt;0, V79, W79)</f>
        <v>2.8588685749990632</v>
      </c>
      <c r="CF79" s="65">
        <f>CD79/CE79</f>
        <v>-0.78829919383036973</v>
      </c>
      <c r="CG79" t="s">
        <v>229</v>
      </c>
      <c r="CH79" s="66">
        <v>0</v>
      </c>
      <c r="CI79" s="15">
        <f>AZ79*$CH$127</f>
        <v>1.3360973469295592</v>
      </c>
      <c r="CJ79" s="37">
        <f>CI79-CH79</f>
        <v>1.3360973469295592</v>
      </c>
      <c r="CK79" s="54">
        <f>CJ79*(CJ79&lt;&gt;0)</f>
        <v>1.3360973469295592</v>
      </c>
      <c r="CL79" s="26">
        <f>CK79/$CK$124</f>
        <v>1.9665842610090662E-4</v>
      </c>
      <c r="CM79" s="47">
        <f>CL79 * $CJ$124</f>
        <v>1.3360973469295592</v>
      </c>
      <c r="CN79" s="48">
        <f>IF(CD79&gt;0,V79,W79)</f>
        <v>2.8588685749990632</v>
      </c>
      <c r="CO79" s="65">
        <f>CM79/CN79</f>
        <v>0.4673517903599318</v>
      </c>
      <c r="CP79" s="70">
        <f>N79</f>
        <v>0</v>
      </c>
    </row>
    <row r="80" spans="1:94" x14ac:dyDescent="0.2">
      <c r="A80" s="30" t="s">
        <v>190</v>
      </c>
      <c r="B80">
        <v>1</v>
      </c>
      <c r="C80">
        <v>1</v>
      </c>
      <c r="D80">
        <v>0.36465413834466198</v>
      </c>
      <c r="E80">
        <v>0.63534586165533702</v>
      </c>
      <c r="F80">
        <v>0.93041749502982096</v>
      </c>
      <c r="G80">
        <v>0.93041749502982096</v>
      </c>
      <c r="H80">
        <v>0.37348389795064801</v>
      </c>
      <c r="I80">
        <v>0.14554579673776599</v>
      </c>
      <c r="J80">
        <v>0.23315019085549499</v>
      </c>
      <c r="K80">
        <v>0.46575424479170802</v>
      </c>
      <c r="L80">
        <v>0.62605899077771499</v>
      </c>
      <c r="M80">
        <v>-0.87480952812086599</v>
      </c>
      <c r="N80" s="21">
        <v>0</v>
      </c>
      <c r="O80">
        <v>1.0097100964211301</v>
      </c>
      <c r="P80">
        <v>0.99238283334859001</v>
      </c>
      <c r="Q80">
        <v>1.00957754370843</v>
      </c>
      <c r="R80">
        <v>0.99386679338052697</v>
      </c>
      <c r="S80">
        <v>138.53999328613199</v>
      </c>
      <c r="T80" s="27">
        <f>IF(C80,P80,R80)</f>
        <v>0.99238283334859001</v>
      </c>
      <c r="U80" s="27">
        <f>IF(D80 = 0,O80,Q80)</f>
        <v>1.00957754370843</v>
      </c>
      <c r="V80" s="39">
        <f>S80*T80^(1-N80)</f>
        <v>137.48471106938629</v>
      </c>
      <c r="W80" s="38">
        <f>S80*U80^(N80+1)</f>
        <v>139.86686612719552</v>
      </c>
      <c r="X80" s="44">
        <f>0.5 * (D80-MAX($D$3:$D$123))/(MIN($D$3:$D$123)-MAX($D$3:$D$123)) + 0.75</f>
        <v>1.0453042497018432</v>
      </c>
      <c r="Y80" s="44">
        <f>AVERAGE(D80, F80, G80, H80, I80, J80, K80)</f>
        <v>0.49191760839141718</v>
      </c>
      <c r="Z80" s="22">
        <f>AI80^N80</f>
        <v>1</v>
      </c>
      <c r="AA80" s="22">
        <f>(Z80+AB80)/2</f>
        <v>1</v>
      </c>
      <c r="AB80" s="22">
        <f>AM80^N80</f>
        <v>1</v>
      </c>
      <c r="AC80" s="22">
        <f>IF(C80&gt;0, 1, 0.8)</f>
        <v>1</v>
      </c>
      <c r="AD80" s="22">
        <f>IF(C80&gt;0, 1, 0.7)</f>
        <v>1</v>
      </c>
      <c r="AE80" s="22">
        <f>IF(C80 &gt; 0, 1, 0.9)</f>
        <v>1</v>
      </c>
      <c r="AF80" s="22">
        <f>PERCENTILE($L$2:$L$123, 0.05)</f>
        <v>-3.8880181619581476E-2</v>
      </c>
      <c r="AG80" s="22">
        <f>PERCENTILE($L$2:$L$123, 0.95)</f>
        <v>1.0165924092297549</v>
      </c>
      <c r="AH80" s="22">
        <f>MIN(MAX(L80,AF80), AG80)</f>
        <v>0.62605899077771499</v>
      </c>
      <c r="AI80" s="22">
        <f>AH80-$AH$124+1</f>
        <v>1.6649391723972964</v>
      </c>
      <c r="AJ80" s="22">
        <f>PERCENTILE($M$2:$M$123, 0.02)</f>
        <v>-2.6200916108315844</v>
      </c>
      <c r="AK80" s="22">
        <f>PERCENTILE($M$2:$M$123, 0.98)</f>
        <v>1.3396145957600161</v>
      </c>
      <c r="AL80" s="22">
        <f>MIN(MAX(M80,AJ80), AK80)</f>
        <v>-0.87480952812086599</v>
      </c>
      <c r="AM80" s="22">
        <f>AL80-$AL$124 + 1</f>
        <v>2.7452820827107183</v>
      </c>
      <c r="AN80" s="46">
        <v>1</v>
      </c>
      <c r="AO80" s="46">
        <v>0</v>
      </c>
      <c r="AP80" s="51">
        <v>1</v>
      </c>
      <c r="AQ80" s="21">
        <v>1</v>
      </c>
      <c r="AR80" s="17">
        <f>(AI80^4)*AB80*AE80*AN80</f>
        <v>7.6841084510128219</v>
      </c>
      <c r="AS80" s="17">
        <f>(AI80^4) *Z80*AC80*AO80</f>
        <v>0</v>
      </c>
      <c r="AT80" s="17">
        <f>(AM80^4)*AA80*AP80*AQ80</f>
        <v>56.799943341317814</v>
      </c>
      <c r="AU80" s="17">
        <f>MIN(AR80, 0.05*AR$124)</f>
        <v>7.6841084510128219</v>
      </c>
      <c r="AV80" s="17">
        <f>MIN(AS80, 0.05*AS$124)</f>
        <v>0</v>
      </c>
      <c r="AW80" s="17">
        <f>MIN(AT80, 0.05*AT$124)</f>
        <v>56.799943341317814</v>
      </c>
      <c r="AX80" s="14">
        <f>AU80/$AU$124</f>
        <v>1.3031642935587489E-2</v>
      </c>
      <c r="AY80" s="14">
        <f>AV80/$AV$124</f>
        <v>0</v>
      </c>
      <c r="AZ80" s="67">
        <f>AW80/$AW$124</f>
        <v>4.7575393511708492E-3</v>
      </c>
      <c r="BA80" s="21">
        <f>N80</f>
        <v>0</v>
      </c>
      <c r="BB80" s="66">
        <v>970</v>
      </c>
      <c r="BC80" s="15">
        <f>$D$130*AX80</f>
        <v>1610.1507061923833</v>
      </c>
      <c r="BD80" s="19">
        <f>BC80-BB80</f>
        <v>640.15070619238327</v>
      </c>
      <c r="BE80" s="53">
        <f>BD80*IF($BD$124 &gt; 0, (BD80&gt;0), (BD80&lt;0))</f>
        <v>640.15070619238327</v>
      </c>
      <c r="BF80" s="61">
        <f>BE80/$BE$124</f>
        <v>2.612541071125898E-2</v>
      </c>
      <c r="BG80" s="62">
        <f>BF80*$BD$124</f>
        <v>34.825172478107106</v>
      </c>
      <c r="BH80" s="63">
        <f>(IF(BG80 &gt; 0, V80, W80))</f>
        <v>137.48471106938629</v>
      </c>
      <c r="BI80" s="46">
        <f>BG80/BH80</f>
        <v>0.253302146887674</v>
      </c>
      <c r="BJ80" s="64">
        <f>BB80/BC80</f>
        <v>0.60242808096753575</v>
      </c>
      <c r="BK80" s="66">
        <v>0</v>
      </c>
      <c r="BL80" s="66">
        <v>0</v>
      </c>
      <c r="BM80" s="66">
        <v>0</v>
      </c>
      <c r="BN80" s="10">
        <f>SUM(BK80:BM80)</f>
        <v>0</v>
      </c>
      <c r="BO80" s="15">
        <f>AY80*$D$129</f>
        <v>0</v>
      </c>
      <c r="BP80" s="9">
        <f>BO80-BN80</f>
        <v>0</v>
      </c>
      <c r="BQ80" s="53">
        <f>BP80*IF($BP$124 &gt; 0, (BP80&gt;0), (BP80&lt;0))</f>
        <v>0</v>
      </c>
      <c r="BR80" s="7">
        <f>BQ80/$BQ$124</f>
        <v>0</v>
      </c>
      <c r="BS80" s="62">
        <f>BR80*$BP$124</f>
        <v>0</v>
      </c>
      <c r="BT80" s="48">
        <f>IF(BS80&gt;0,V80,W80)</f>
        <v>139.86686612719552</v>
      </c>
      <c r="BU80" s="46">
        <f>BS80/BT80</f>
        <v>0</v>
      </c>
      <c r="BV80" s="64" t="e">
        <f>BN80/BO80</f>
        <v>#DIV/0!</v>
      </c>
      <c r="BW80" s="16">
        <f>BB80+BN80+BY80</f>
        <v>970</v>
      </c>
      <c r="BX80" s="69">
        <f>BC80+BO80+BZ80</f>
        <v>1632.3922026591069</v>
      </c>
      <c r="BY80" s="66">
        <v>0</v>
      </c>
      <c r="BZ80" s="15">
        <f>AZ80*$D$132</f>
        <v>22.241496466723721</v>
      </c>
      <c r="CA80" s="37">
        <f>BZ80-BY80</f>
        <v>22.241496466723721</v>
      </c>
      <c r="CB80" s="54">
        <f>CA80*(CA80&lt;&gt;0)</f>
        <v>22.241496466723721</v>
      </c>
      <c r="CC80" s="26">
        <f>CB80/$CB$124</f>
        <v>0.12087769818871476</v>
      </c>
      <c r="CD80" s="47">
        <f>CC80 * $CA$124</f>
        <v>22.241496466723721</v>
      </c>
      <c r="CE80" s="48">
        <f>IF(CD80&gt;0, V80, W80)</f>
        <v>137.48471106938629</v>
      </c>
      <c r="CF80" s="65">
        <f>CD80/CE80</f>
        <v>0.16177432598668226</v>
      </c>
      <c r="CG80" t="s">
        <v>229</v>
      </c>
      <c r="CH80" s="66">
        <v>0</v>
      </c>
      <c r="CI80" s="15">
        <f>AZ80*$CH$127</f>
        <v>39.815846829948839</v>
      </c>
      <c r="CJ80" s="37">
        <f>CI80-CH80</f>
        <v>39.815846829948839</v>
      </c>
      <c r="CK80" s="54">
        <f>CJ80*(CJ80&lt;&gt;0)</f>
        <v>39.815846829948839</v>
      </c>
      <c r="CL80" s="26">
        <f>CK80/$CK$124</f>
        <v>5.8604425713789888E-3</v>
      </c>
      <c r="CM80" s="47">
        <f>CL80 * $CJ$124</f>
        <v>39.815846829948839</v>
      </c>
      <c r="CN80" s="48">
        <f>IF(CD80&gt;0,V80,W80)</f>
        <v>137.48471106938629</v>
      </c>
      <c r="CO80" s="65">
        <f>CM80/CN80</f>
        <v>0.28960199661658692</v>
      </c>
      <c r="CP80" s="70">
        <f>N80</f>
        <v>0</v>
      </c>
    </row>
    <row r="81" spans="1:94" x14ac:dyDescent="0.2">
      <c r="A81" s="30" t="s">
        <v>170</v>
      </c>
      <c r="B81">
        <v>1</v>
      </c>
      <c r="C81">
        <v>0</v>
      </c>
      <c r="D81">
        <v>0.28188724510195901</v>
      </c>
      <c r="E81">
        <v>0.71811275489804005</v>
      </c>
      <c r="F81">
        <v>0.26759443339960198</v>
      </c>
      <c r="G81">
        <v>0.26759443339960198</v>
      </c>
      <c r="H81">
        <v>0.23086574654955999</v>
      </c>
      <c r="I81">
        <v>0.27101631116687502</v>
      </c>
      <c r="J81">
        <v>0.25013672861986602</v>
      </c>
      <c r="K81">
        <v>0.258718372303675</v>
      </c>
      <c r="L81">
        <v>0.74561941318487801</v>
      </c>
      <c r="M81">
        <v>-2.6179066589049098</v>
      </c>
      <c r="N81" s="21">
        <v>0</v>
      </c>
      <c r="O81">
        <v>1.00872948232575</v>
      </c>
      <c r="P81">
        <v>0.98402461859796397</v>
      </c>
      <c r="Q81">
        <v>1.0205695608360701</v>
      </c>
      <c r="R81">
        <v>0.99622800211601104</v>
      </c>
      <c r="S81">
        <v>169.91000366210901</v>
      </c>
      <c r="T81" s="27">
        <f>IF(C81,P81,R81)</f>
        <v>0.99622800211601104</v>
      </c>
      <c r="U81" s="27">
        <f>IF(D81 = 0,O81,Q81)</f>
        <v>1.0205695608360701</v>
      </c>
      <c r="V81" s="39">
        <f>S81*T81^(1-N81)</f>
        <v>169.26910348782698</v>
      </c>
      <c r="W81" s="38">
        <f>S81*U81^(N81+1)</f>
        <v>173.40497781909366</v>
      </c>
      <c r="X81" s="44">
        <f>0.5 * (D81-MAX($D$3:$D$123))/(MIN($D$3:$D$123)-MAX($D$3:$D$123)) + 0.75</f>
        <v>1.0920115934645882</v>
      </c>
      <c r="Y81" s="44">
        <f>AVERAGE(D81, F81, G81, H81, I81, J81, K81)</f>
        <v>0.26111618150587701</v>
      </c>
      <c r="Z81" s="22">
        <f>AI81^N81</f>
        <v>1</v>
      </c>
      <c r="AA81" s="22">
        <f>(Z81+AB81)/2</f>
        <v>1</v>
      </c>
      <c r="AB81" s="22">
        <f>AM81^N81</f>
        <v>1</v>
      </c>
      <c r="AC81" s="22">
        <f>IF(C81&gt;0, 1, 0.8)</f>
        <v>0.8</v>
      </c>
      <c r="AD81" s="22">
        <f>IF(C81&gt;0, 1, 0.7)</f>
        <v>0.7</v>
      </c>
      <c r="AE81" s="22">
        <f>IF(C81 &gt; 0, 1, 0.9)</f>
        <v>0.9</v>
      </c>
      <c r="AF81" s="22">
        <f>PERCENTILE($L$2:$L$123, 0.05)</f>
        <v>-3.8880181619581476E-2</v>
      </c>
      <c r="AG81" s="22">
        <f>PERCENTILE($L$2:$L$123, 0.95)</f>
        <v>1.0165924092297549</v>
      </c>
      <c r="AH81" s="22">
        <f>MIN(MAX(L81,AF81), AG81)</f>
        <v>0.74561941318487801</v>
      </c>
      <c r="AI81" s="22">
        <f>AH81-$AH$124+1</f>
        <v>1.7844995948044595</v>
      </c>
      <c r="AJ81" s="22">
        <f>PERCENTILE($M$2:$M$123, 0.02)</f>
        <v>-2.6200916108315844</v>
      </c>
      <c r="AK81" s="22">
        <f>PERCENTILE($M$2:$M$123, 0.98)</f>
        <v>1.3396145957600161</v>
      </c>
      <c r="AL81" s="22">
        <f>MIN(MAX(M81,AJ81), AK81)</f>
        <v>-2.6179066589049098</v>
      </c>
      <c r="AM81" s="22">
        <f>AL81-$AL$124 + 1</f>
        <v>1.0021849519266746</v>
      </c>
      <c r="AN81" s="46">
        <v>1</v>
      </c>
      <c r="AO81" s="46">
        <v>1</v>
      </c>
      <c r="AP81" s="51">
        <v>1</v>
      </c>
      <c r="AQ81" s="21">
        <v>1</v>
      </c>
      <c r="AR81" s="17">
        <f>(AI81^4)*AB81*AE81*AN81</f>
        <v>9.1265854459607869</v>
      </c>
      <c r="AS81" s="17">
        <f>(AI81^4) *Z81*AC81*AO81</f>
        <v>8.1125203964095896</v>
      </c>
      <c r="AT81" s="17">
        <f>(AM81^4)*AA81*AP81*AQ81</f>
        <v>1.008768493542993</v>
      </c>
      <c r="AU81" s="17">
        <f>MIN(AR81, 0.05*AR$124)</f>
        <v>9.1265854459607869</v>
      </c>
      <c r="AV81" s="17">
        <f>MIN(AS81, 0.05*AS$124)</f>
        <v>8.1125203964095896</v>
      </c>
      <c r="AW81" s="17">
        <f>MIN(AT81, 0.05*AT$124)</f>
        <v>1.008768493542993</v>
      </c>
      <c r="AX81" s="14">
        <f>AU81/$AU$124</f>
        <v>1.5477970347648341E-2</v>
      </c>
      <c r="AY81" s="14">
        <f>AV81/$AV$124</f>
        <v>2.0642403173448173E-2</v>
      </c>
      <c r="AZ81" s="67">
        <f>AW81/$AW$124</f>
        <v>8.4494024499510677E-5</v>
      </c>
      <c r="BA81" s="21">
        <f>N81</f>
        <v>0</v>
      </c>
      <c r="BB81" s="66">
        <v>2039</v>
      </c>
      <c r="BC81" s="15">
        <f>$D$130*AX81</f>
        <v>1912.4115822443862</v>
      </c>
      <c r="BD81" s="19">
        <f>BC81-BB81</f>
        <v>-126.58841775561382</v>
      </c>
      <c r="BE81" s="53">
        <f>BD81*IF($BD$124 &gt; 0, (BD81&gt;0), (BD81&lt;0))</f>
        <v>0</v>
      </c>
      <c r="BF81" s="61">
        <f>BE81/$BE$124</f>
        <v>0</v>
      </c>
      <c r="BG81" s="62">
        <f>BF81*$BD$124</f>
        <v>0</v>
      </c>
      <c r="BH81" s="63">
        <f>(IF(BG81 &gt; 0, V81, W81))</f>
        <v>173.40497781909366</v>
      </c>
      <c r="BI81" s="46">
        <f>BG81/BH81</f>
        <v>0</v>
      </c>
      <c r="BJ81" s="64">
        <f>BB81/BC81</f>
        <v>1.0661930825617836</v>
      </c>
      <c r="BK81" s="66">
        <v>510</v>
      </c>
      <c r="BL81" s="66">
        <v>4588</v>
      </c>
      <c r="BM81" s="66">
        <v>0</v>
      </c>
      <c r="BN81" s="10">
        <f>SUM(BK81:BM81)</f>
        <v>5098</v>
      </c>
      <c r="BO81" s="15">
        <f>AY81*$D$129</f>
        <v>3821.713881129021</v>
      </c>
      <c r="BP81" s="9">
        <f>BO81-BN81</f>
        <v>-1276.286118870979</v>
      </c>
      <c r="BQ81" s="53">
        <f>BP81*IF($BP$124 &gt; 0, (BP81&gt;0), (BP81&lt;0))</f>
        <v>0</v>
      </c>
      <c r="BR81" s="7">
        <f>BQ81/$BQ$124</f>
        <v>0</v>
      </c>
      <c r="BS81" s="62">
        <f>BR81*$BP$124</f>
        <v>0</v>
      </c>
      <c r="BT81" s="48">
        <f>IF(BS81&gt;0,V81,W81)</f>
        <v>173.40497781909366</v>
      </c>
      <c r="BU81" s="46">
        <f>BS81/BT81</f>
        <v>0</v>
      </c>
      <c r="BV81" s="64">
        <f>BN81/BO81</f>
        <v>1.3339564809320406</v>
      </c>
      <c r="BW81" s="16">
        <f>BB81+BN81+BY81</f>
        <v>7137</v>
      </c>
      <c r="BX81" s="69">
        <f>BC81+BO81+BZ81</f>
        <v>5734.520472937942</v>
      </c>
      <c r="BY81" s="66">
        <v>0</v>
      </c>
      <c r="BZ81" s="15">
        <f>AZ81*$D$132</f>
        <v>0.39500956453521241</v>
      </c>
      <c r="CA81" s="37">
        <f>BZ81-BY81</f>
        <v>0.39500956453521241</v>
      </c>
      <c r="CB81" s="54">
        <f>CA81*(CA81&lt;&gt;0)</f>
        <v>0.39500956453521241</v>
      </c>
      <c r="CC81" s="26">
        <f>CB81/$CB$124</f>
        <v>2.1467911116043953E-3</v>
      </c>
      <c r="CD81" s="47">
        <f>CC81 * $CA$124</f>
        <v>0.39500956453521241</v>
      </c>
      <c r="CE81" s="48">
        <f>IF(CD81&gt;0, V81, W81)</f>
        <v>169.26910348782698</v>
      </c>
      <c r="CF81" s="65">
        <f>CD81/CE81</f>
        <v>2.3336188140419827E-3</v>
      </c>
      <c r="CG81" t="s">
        <v>229</v>
      </c>
      <c r="CH81" s="66">
        <v>0</v>
      </c>
      <c r="CI81" s="15">
        <f>AZ81*$CH$127</f>
        <v>0.70713049103640491</v>
      </c>
      <c r="CJ81" s="37">
        <f>CI81-CH81</f>
        <v>0.70713049103640491</v>
      </c>
      <c r="CK81" s="54">
        <f>CJ81*(CJ81&lt;&gt;0)</f>
        <v>0.70713049103640491</v>
      </c>
      <c r="CL81" s="26">
        <f>CK81/$CK$124</f>
        <v>1.0408161481254123E-4</v>
      </c>
      <c r="CM81" s="47">
        <f>CL81 * $CJ$124</f>
        <v>0.70713049103640491</v>
      </c>
      <c r="CN81" s="48">
        <f>IF(CD81&gt;0,V81,W81)</f>
        <v>169.26910348782698</v>
      </c>
      <c r="CO81" s="65">
        <f>CM81/CN81</f>
        <v>4.1775520544849957E-3</v>
      </c>
      <c r="CP81" s="70">
        <f>N81</f>
        <v>0</v>
      </c>
    </row>
    <row r="82" spans="1:94" x14ac:dyDescent="0.2">
      <c r="A82" s="30" t="s">
        <v>168</v>
      </c>
      <c r="B82">
        <v>0</v>
      </c>
      <c r="C82">
        <v>0</v>
      </c>
      <c r="D82">
        <v>0.26236457842675398</v>
      </c>
      <c r="E82">
        <v>0.73763542157324502</v>
      </c>
      <c r="F82">
        <v>0.27889564810481898</v>
      </c>
      <c r="G82">
        <v>0.27889564810481898</v>
      </c>
      <c r="H82">
        <v>0.29359165424739198</v>
      </c>
      <c r="I82">
        <v>0.31843020367610497</v>
      </c>
      <c r="J82">
        <v>0.305758810600122</v>
      </c>
      <c r="K82">
        <v>0.292018495383563</v>
      </c>
      <c r="L82">
        <v>1.01765792548665</v>
      </c>
      <c r="M82">
        <v>-1.58284276999261</v>
      </c>
      <c r="N82" s="21">
        <v>0</v>
      </c>
      <c r="O82">
        <v>1.0053233935483199</v>
      </c>
      <c r="P82">
        <v>0.98656690377316403</v>
      </c>
      <c r="Q82">
        <v>1.01176666626089</v>
      </c>
      <c r="R82">
        <v>0.99240382204109301</v>
      </c>
      <c r="S82">
        <v>338.39999389648398</v>
      </c>
      <c r="T82" s="27">
        <f>IF(C82,P82,R82)</f>
        <v>0.99240382204109301</v>
      </c>
      <c r="U82" s="27">
        <f>IF(D82 = 0,O82,Q82)</f>
        <v>1.01176666626089</v>
      </c>
      <c r="V82" s="39">
        <f>S82*T82^(1-N82)</f>
        <v>335.82944732155323</v>
      </c>
      <c r="W82" s="38">
        <f>S82*U82^(N82+1)</f>
        <v>342.3818336873511</v>
      </c>
      <c r="X82" s="44">
        <f>0.5 * (D82-MAX($D$3:$D$123))/(MIN($D$3:$D$123)-MAX($D$3:$D$123)) + 0.75</f>
        <v>1.103028702695575</v>
      </c>
      <c r="Y82" s="44">
        <f>AVERAGE(D82, F82, G82, H82, I82, J82, K82)</f>
        <v>0.28999357693479633</v>
      </c>
      <c r="Z82" s="22">
        <f>AI82^N82</f>
        <v>1</v>
      </c>
      <c r="AA82" s="22">
        <f>(Z82+AB82)/2</f>
        <v>1</v>
      </c>
      <c r="AB82" s="22">
        <f>AM82^N82</f>
        <v>1</v>
      </c>
      <c r="AC82" s="22">
        <f>IF(C82&gt;0, 1, 0.8)</f>
        <v>0.8</v>
      </c>
      <c r="AD82" s="22">
        <f>IF(C82&gt;0, 1, 0.7)</f>
        <v>0.7</v>
      </c>
      <c r="AE82" s="22">
        <f>IF(C82 &gt; 0, 1, 0.9)</f>
        <v>0.9</v>
      </c>
      <c r="AF82" s="22">
        <f>PERCENTILE($L$2:$L$123, 0.05)</f>
        <v>-3.8880181619581476E-2</v>
      </c>
      <c r="AG82" s="22">
        <f>PERCENTILE($L$2:$L$123, 0.95)</f>
        <v>1.0165924092297549</v>
      </c>
      <c r="AH82" s="22">
        <f>MIN(MAX(L82,AF82), AG82)</f>
        <v>1.0165924092297549</v>
      </c>
      <c r="AI82" s="22">
        <f>AH82-$AH$124+1</f>
        <v>2.0554725908493365</v>
      </c>
      <c r="AJ82" s="22">
        <f>PERCENTILE($M$2:$M$123, 0.02)</f>
        <v>-2.6200916108315844</v>
      </c>
      <c r="AK82" s="22">
        <f>PERCENTILE($M$2:$M$123, 0.98)</f>
        <v>1.3396145957600161</v>
      </c>
      <c r="AL82" s="22">
        <f>MIN(MAX(M82,AJ82), AK82)</f>
        <v>-1.58284276999261</v>
      </c>
      <c r="AM82" s="22">
        <f>AL82-$AL$124 + 1</f>
        <v>2.0372488408389744</v>
      </c>
      <c r="AN82" s="46">
        <v>1</v>
      </c>
      <c r="AO82" s="46">
        <v>0</v>
      </c>
      <c r="AP82" s="51">
        <v>1</v>
      </c>
      <c r="AQ82" s="21">
        <v>1</v>
      </c>
      <c r="AR82" s="17">
        <f>(AI82^4)*AB82*AE82*AN82</f>
        <v>16.065315883975014</v>
      </c>
      <c r="AS82" s="17">
        <f>(AI82^4) *Z82*AC82*AO82</f>
        <v>0</v>
      </c>
      <c r="AT82" s="17">
        <f>(AM82^4)*AA82*AP82*AQ82</f>
        <v>17.225677714413965</v>
      </c>
      <c r="AU82" s="17">
        <f>MIN(AR82, 0.05*AR$124)</f>
        <v>16.065315883975014</v>
      </c>
      <c r="AV82" s="17">
        <f>MIN(AS82, 0.05*AS$124)</f>
        <v>0</v>
      </c>
      <c r="AW82" s="17">
        <f>MIN(AT82, 0.05*AT$124)</f>
        <v>17.225677714413965</v>
      </c>
      <c r="AX82" s="14">
        <f>AU82/$AU$124</f>
        <v>2.724551085946602E-2</v>
      </c>
      <c r="AY82" s="14">
        <f>AV82/$AV$124</f>
        <v>0</v>
      </c>
      <c r="AZ82" s="67">
        <f>AW82/$AW$124</f>
        <v>1.4428155162841015E-3</v>
      </c>
      <c r="BA82" s="21">
        <f>N82</f>
        <v>0</v>
      </c>
      <c r="BB82" s="66">
        <v>1692</v>
      </c>
      <c r="BC82" s="15">
        <f>$D$130*AX82</f>
        <v>3366.373585263043</v>
      </c>
      <c r="BD82" s="19">
        <f>BC82-BB82</f>
        <v>1674.373585263043</v>
      </c>
      <c r="BE82" s="53">
        <f>BD82*IF($BD$124 &gt; 0, (BD82&gt;0), (BD82&lt;0))</f>
        <v>1674.373585263043</v>
      </c>
      <c r="BF82" s="61">
        <f>BE82/$BE$124</f>
        <v>6.8333436448532153E-2</v>
      </c>
      <c r="BG82" s="62">
        <f>BF82*$BD$124</f>
        <v>91.088470785890436</v>
      </c>
      <c r="BH82" s="63">
        <f>(IF(BG82 &gt; 0, V82, W82))</f>
        <v>335.82944732155323</v>
      </c>
      <c r="BI82" s="46">
        <f>BG82/BH82</f>
        <v>0.27123431703913137</v>
      </c>
      <c r="BJ82" s="64">
        <f>BB82/BC82</f>
        <v>0.50261801227500713</v>
      </c>
      <c r="BK82" s="66">
        <v>0</v>
      </c>
      <c r="BL82" s="66">
        <v>0</v>
      </c>
      <c r="BM82" s="66">
        <v>0</v>
      </c>
      <c r="BN82" s="10">
        <f>SUM(BK82:BM82)</f>
        <v>0</v>
      </c>
      <c r="BO82" s="15">
        <f>AY82*$D$129</f>
        <v>0</v>
      </c>
      <c r="BP82" s="9">
        <f>BO82-BN82</f>
        <v>0</v>
      </c>
      <c r="BQ82" s="53">
        <f>BP82*IF($BP$124 &gt; 0, (BP82&gt;0), (BP82&lt;0))</f>
        <v>0</v>
      </c>
      <c r="BR82" s="7">
        <f>BQ82/$BQ$124</f>
        <v>0</v>
      </c>
      <c r="BS82" s="62">
        <f>BR82*$BP$124</f>
        <v>0</v>
      </c>
      <c r="BT82" s="48">
        <f>IF(BS82&gt;0,V82,W82)</f>
        <v>342.3818336873511</v>
      </c>
      <c r="BU82" s="46">
        <f>BS82/BT82</f>
        <v>0</v>
      </c>
      <c r="BV82" s="64" t="e">
        <f>BN82/BO82</f>
        <v>#DIV/0!</v>
      </c>
      <c r="BW82" s="16">
        <f>BB82+BN82+BY82</f>
        <v>1692</v>
      </c>
      <c r="BX82" s="69">
        <f>BC82+BO82+BZ82</f>
        <v>3373.1187478016714</v>
      </c>
      <c r="BY82" s="66">
        <v>0</v>
      </c>
      <c r="BZ82" s="15">
        <f>AZ82*$D$132</f>
        <v>6.7451625386281746</v>
      </c>
      <c r="CA82" s="37">
        <f>BZ82-BY82</f>
        <v>6.7451625386281746</v>
      </c>
      <c r="CB82" s="54">
        <f>CA82*(CA82&lt;&gt;0)</f>
        <v>6.7451625386281746</v>
      </c>
      <c r="CC82" s="26">
        <f>CB82/$CB$124</f>
        <v>3.6658492057761477E-2</v>
      </c>
      <c r="CD82" s="47">
        <f>CC82 * $CA$124</f>
        <v>6.7451625386281746</v>
      </c>
      <c r="CE82" s="48">
        <f>IF(CD82&gt;0, V82, W82)</f>
        <v>335.82944732155323</v>
      </c>
      <c r="CF82" s="65">
        <f>CD82/CE82</f>
        <v>2.0085083641190497E-2</v>
      </c>
      <c r="CG82" t="s">
        <v>229</v>
      </c>
      <c r="CH82" s="66">
        <v>0</v>
      </c>
      <c r="CI82" s="15">
        <f>AZ82*$CH$127</f>
        <v>12.074923055781646</v>
      </c>
      <c r="CJ82" s="37">
        <f>CI82-CH82</f>
        <v>12.074923055781646</v>
      </c>
      <c r="CK82" s="54">
        <f>CJ82*(CJ82&lt;&gt;0)</f>
        <v>12.074923055781646</v>
      </c>
      <c r="CL82" s="26">
        <f>CK82/$CK$124</f>
        <v>1.7772921777718059E-3</v>
      </c>
      <c r="CM82" s="47">
        <f>CL82 * $CJ$124</f>
        <v>12.074923055781646</v>
      </c>
      <c r="CN82" s="48">
        <f>IF(CD82&gt;0,V82,W82)</f>
        <v>335.82944732155323</v>
      </c>
      <c r="CO82" s="65">
        <f>CM82/CN82</f>
        <v>3.5955521923662734E-2</v>
      </c>
      <c r="CP82" s="70">
        <f>N82</f>
        <v>0</v>
      </c>
    </row>
    <row r="83" spans="1:94" x14ac:dyDescent="0.2">
      <c r="A83" s="30" t="s">
        <v>225</v>
      </c>
      <c r="B83">
        <v>0</v>
      </c>
      <c r="C83">
        <v>0</v>
      </c>
      <c r="D83">
        <v>0.73504695996045399</v>
      </c>
      <c r="E83">
        <v>0.26495304003954501</v>
      </c>
      <c r="F83">
        <v>0.54737358861070196</v>
      </c>
      <c r="G83">
        <v>0.54737358861070196</v>
      </c>
      <c r="H83">
        <v>0.81285938316779904</v>
      </c>
      <c r="I83">
        <v>0.50967067433350699</v>
      </c>
      <c r="J83">
        <v>0.64365409185171096</v>
      </c>
      <c r="K83">
        <v>0.59356486594207503</v>
      </c>
      <c r="L83">
        <v>0.74439907581225495</v>
      </c>
      <c r="M83">
        <v>0.73036022276205004</v>
      </c>
      <c r="N83" s="21">
        <v>0</v>
      </c>
      <c r="O83">
        <v>1.00060975550659</v>
      </c>
      <c r="P83">
        <v>0.99195556322733502</v>
      </c>
      <c r="Q83">
        <v>1.03075025043626</v>
      </c>
      <c r="R83">
        <v>0.99921259916429594</v>
      </c>
      <c r="S83">
        <v>2.3099999427795401</v>
      </c>
      <c r="T83" s="27">
        <f>IF(C83,P83,R83)</f>
        <v>0.99921259916429594</v>
      </c>
      <c r="U83" s="27">
        <f>IF(D83 = 0,O83,Q83)</f>
        <v>1.03075025043626</v>
      </c>
      <c r="V83" s="39">
        <f>S83*T83^(1-N83)</f>
        <v>2.3081810468941191</v>
      </c>
      <c r="W83" s="38">
        <f>S83*U83^(N83+1)</f>
        <v>2.3810330195277571</v>
      </c>
      <c r="X83" s="44">
        <f>0.5 * (D83-MAX($D$3:$D$123))/(MIN($D$3:$D$123)-MAX($D$3:$D$123)) + 0.75</f>
        <v>0.83628269327188653</v>
      </c>
      <c r="Y83" s="44">
        <f>AVERAGE(D83, F83, G83, H83, I83, J83, K83)</f>
        <v>0.62707759321099288</v>
      </c>
      <c r="Z83" s="22">
        <f>AI83^N83</f>
        <v>1</v>
      </c>
      <c r="AA83" s="22">
        <f>(Z83+AB83)/2</f>
        <v>1</v>
      </c>
      <c r="AB83" s="22">
        <f>AM83^N83</f>
        <v>1</v>
      </c>
      <c r="AC83" s="22">
        <f>IF(C83&gt;0, 1, 0.8)</f>
        <v>0.8</v>
      </c>
      <c r="AD83" s="22">
        <f>IF(C83&gt;0, 1, 0.7)</f>
        <v>0.7</v>
      </c>
      <c r="AE83" s="22">
        <f>IF(C83 &gt; 0, 1, 0.9)</f>
        <v>0.9</v>
      </c>
      <c r="AF83" s="22">
        <f>PERCENTILE($L$2:$L$123, 0.05)</f>
        <v>-3.8880181619581476E-2</v>
      </c>
      <c r="AG83" s="22">
        <f>PERCENTILE($L$2:$L$123, 0.95)</f>
        <v>1.0165924092297549</v>
      </c>
      <c r="AH83" s="22">
        <f>MIN(MAX(L83,AF83), AG83)</f>
        <v>0.74439907581225495</v>
      </c>
      <c r="AI83" s="22">
        <f>AH83-$AH$124+1</f>
        <v>1.7832792574318366</v>
      </c>
      <c r="AJ83" s="22">
        <f>PERCENTILE($M$2:$M$123, 0.02)</f>
        <v>-2.6200916108315844</v>
      </c>
      <c r="AK83" s="22">
        <f>PERCENTILE($M$2:$M$123, 0.98)</f>
        <v>1.3396145957600161</v>
      </c>
      <c r="AL83" s="22">
        <f>MIN(MAX(M83,AJ83), AK83)</f>
        <v>0.73036022276205004</v>
      </c>
      <c r="AM83" s="22">
        <f>AL83-$AL$124 + 1</f>
        <v>4.3504518335936346</v>
      </c>
      <c r="AN83" s="46">
        <v>0</v>
      </c>
      <c r="AO83" s="49">
        <v>0</v>
      </c>
      <c r="AP83" s="51">
        <v>0.5</v>
      </c>
      <c r="AQ83" s="50">
        <v>1</v>
      </c>
      <c r="AR83" s="17">
        <f>(AI83^4)*AB83*AE83*AN83</f>
        <v>0</v>
      </c>
      <c r="AS83" s="17">
        <f>(AI83^4) *Z83*AC83*AO83</f>
        <v>0</v>
      </c>
      <c r="AT83" s="17">
        <f>(AM83^4)*AA83*AP83*AQ83</f>
        <v>179.10489815931913</v>
      </c>
      <c r="AU83" s="17">
        <f>MIN(AR83, 0.05*AR$124)</f>
        <v>0</v>
      </c>
      <c r="AV83" s="17">
        <f>MIN(AS83, 0.05*AS$124)</f>
        <v>0</v>
      </c>
      <c r="AW83" s="17">
        <f>MIN(AT83, 0.05*AT$124)</f>
        <v>179.10489815931913</v>
      </c>
      <c r="AX83" s="14">
        <f>AU83/$AU$124</f>
        <v>0</v>
      </c>
      <c r="AY83" s="14">
        <f>AV83/$AV$124</f>
        <v>0</v>
      </c>
      <c r="AZ83" s="67">
        <f>AW83/$AW$124</f>
        <v>1.5001750897180361E-2</v>
      </c>
      <c r="BA83" s="21">
        <f>N83</f>
        <v>0</v>
      </c>
      <c r="BB83" s="66">
        <v>0</v>
      </c>
      <c r="BC83" s="15">
        <f>$D$130*AX83</f>
        <v>0</v>
      </c>
      <c r="BD83" s="19">
        <f>BC83-BB83</f>
        <v>0</v>
      </c>
      <c r="BE83" s="53">
        <f>BD83*IF($BD$124 &gt; 0, (BD83&gt;0), (BD83&lt;0))</f>
        <v>0</v>
      </c>
      <c r="BF83" s="61">
        <f>BE83/$BE$124</f>
        <v>0</v>
      </c>
      <c r="BG83" s="62">
        <f>BF83*$BD$124</f>
        <v>0</v>
      </c>
      <c r="BH83" s="63">
        <f>(IF(BG83 &gt; 0, V83, W83))</f>
        <v>2.3810330195277571</v>
      </c>
      <c r="BI83" s="46">
        <f>BG83/BH83</f>
        <v>0</v>
      </c>
      <c r="BJ83" s="64" t="e">
        <f>BB83/BC83</f>
        <v>#DIV/0!</v>
      </c>
      <c r="BK83" s="66">
        <v>0</v>
      </c>
      <c r="BL83" s="66">
        <v>0</v>
      </c>
      <c r="BM83" s="66">
        <v>0</v>
      </c>
      <c r="BN83" s="10">
        <f>SUM(BK83:BM83)</f>
        <v>0</v>
      </c>
      <c r="BO83" s="15">
        <f>AY83*$D$129</f>
        <v>0</v>
      </c>
      <c r="BP83" s="9">
        <f>BO83-BN83</f>
        <v>0</v>
      </c>
      <c r="BQ83" s="53">
        <f>BP83*IF($BP$124 &gt; 0, (BP83&gt;0), (BP83&lt;0))</f>
        <v>0</v>
      </c>
      <c r="BR83" s="7">
        <f>BQ83/$BQ$124</f>
        <v>0</v>
      </c>
      <c r="BS83" s="62">
        <f>BR83*$BP$124</f>
        <v>0</v>
      </c>
      <c r="BT83" s="48">
        <f>IF(BS83&gt;0,V83,W83)</f>
        <v>2.3810330195277571</v>
      </c>
      <c r="BU83" s="46">
        <f>BS83/BT83</f>
        <v>0</v>
      </c>
      <c r="BV83" s="64" t="e">
        <f>BN83/BO83</f>
        <v>#DIV/0!</v>
      </c>
      <c r="BW83" s="16">
        <f>BB83+BN83+BY83</f>
        <v>35</v>
      </c>
      <c r="BX83" s="69">
        <f>BC83+BO83+BZ83</f>
        <v>70.133185444318187</v>
      </c>
      <c r="BY83" s="66">
        <v>35</v>
      </c>
      <c r="BZ83" s="15">
        <f>AZ83*$D$132</f>
        <v>70.133185444318187</v>
      </c>
      <c r="CA83" s="37">
        <f>BZ83-BY83</f>
        <v>35.133185444318187</v>
      </c>
      <c r="CB83" s="54">
        <f>CA83*(CA83&lt;&gt;0)</f>
        <v>35.133185444318187</v>
      </c>
      <c r="CC83" s="26">
        <f>CB83/$CB$124</f>
        <v>0.19094122524085794</v>
      </c>
      <c r="CD83" s="47">
        <f>CC83 * $CA$124</f>
        <v>35.133185444318187</v>
      </c>
      <c r="CE83" s="48">
        <f>IF(CD83&gt;0, V83, W83)</f>
        <v>2.3081810468941191</v>
      </c>
      <c r="CF83" s="65">
        <f>CD83/CE83</f>
        <v>15.221156716278079</v>
      </c>
      <c r="CG83" t="s">
        <v>229</v>
      </c>
      <c r="CH83" s="66">
        <v>0</v>
      </c>
      <c r="CI83" s="15">
        <f>AZ83*$CH$127</f>
        <v>125.54965325850245</v>
      </c>
      <c r="CJ83" s="37">
        <f>CI83-CH83</f>
        <v>125.54965325850245</v>
      </c>
      <c r="CK83" s="54">
        <f>CJ83*(CJ83&lt;&gt;0)</f>
        <v>125.54965325850245</v>
      </c>
      <c r="CL83" s="26">
        <f>CK83/$CK$124</f>
        <v>1.847948973483993E-2</v>
      </c>
      <c r="CM83" s="47">
        <f>CL83 * $CJ$124</f>
        <v>125.54965325850245</v>
      </c>
      <c r="CN83" s="48">
        <f>IF(CD83&gt;0,V83,W83)</f>
        <v>2.3081810468941191</v>
      </c>
      <c r="CO83" s="65">
        <f>CM83/CN83</f>
        <v>54.393329945864366</v>
      </c>
      <c r="CP83" s="70">
        <f>N83</f>
        <v>0</v>
      </c>
    </row>
    <row r="84" spans="1:94" x14ac:dyDescent="0.2">
      <c r="A84" s="30" t="s">
        <v>169</v>
      </c>
      <c r="B84">
        <v>1</v>
      </c>
      <c r="C84">
        <v>0</v>
      </c>
      <c r="D84">
        <v>0.68097447795823596</v>
      </c>
      <c r="E84">
        <v>0.31902552204176299</v>
      </c>
      <c r="F84">
        <v>0.68378995433789902</v>
      </c>
      <c r="G84">
        <v>0.68378995433789902</v>
      </c>
      <c r="H84">
        <v>0.89095744680850997</v>
      </c>
      <c r="I84">
        <v>0.64095744680850997</v>
      </c>
      <c r="J84">
        <v>0.75568896400662899</v>
      </c>
      <c r="K84">
        <v>0.71884109662132301</v>
      </c>
      <c r="L84">
        <v>0.36710608340084699</v>
      </c>
      <c r="M84">
        <v>-0.41432383294339498</v>
      </c>
      <c r="N84" s="21">
        <v>0</v>
      </c>
      <c r="O84">
        <v>1.02240603239378</v>
      </c>
      <c r="P84">
        <v>0.98224694005790003</v>
      </c>
      <c r="Q84">
        <v>1.0300261539696101</v>
      </c>
      <c r="R84">
        <v>0.98403206984654201</v>
      </c>
      <c r="S84">
        <v>25.120000839233398</v>
      </c>
      <c r="T84" s="27">
        <f>IF(C84,P84,R84)</f>
        <v>0.98403206984654201</v>
      </c>
      <c r="U84" s="27">
        <f>IF(D84 = 0,O84,Q84)</f>
        <v>1.0300261539696101</v>
      </c>
      <c r="V84" s="39">
        <f>S84*T84^(1-N84)</f>
        <v>24.718886420377714</v>
      </c>
      <c r="W84" s="38">
        <f>S84*U84^(N84+1)</f>
        <v>25.874257852148954</v>
      </c>
      <c r="X84" s="44">
        <f>0.5 * (D84-MAX($D$3:$D$123))/(MIN($D$3:$D$123)-MAX($D$3:$D$123)) + 0.75</f>
        <v>0.86679709227894475</v>
      </c>
      <c r="Y84" s="44">
        <f>AVERAGE(D84, F84, G84, H84, I84, J84, K84)</f>
        <v>0.72214276298271507</v>
      </c>
      <c r="Z84" s="22">
        <f>AI84^N84</f>
        <v>1</v>
      </c>
      <c r="AA84" s="22">
        <f>(Z84+AB84)/2</f>
        <v>1</v>
      </c>
      <c r="AB84" s="22">
        <f>AM84^N84</f>
        <v>1</v>
      </c>
      <c r="AC84" s="22">
        <f>IF(C84&gt;0, 1, 0.8)</f>
        <v>0.8</v>
      </c>
      <c r="AD84" s="22">
        <f>IF(C84&gt;0, 1, 0.7)</f>
        <v>0.7</v>
      </c>
      <c r="AE84" s="22">
        <f>IF(C84 &gt; 0, 1, 0.9)</f>
        <v>0.9</v>
      </c>
      <c r="AF84" s="22">
        <f>PERCENTILE($L$2:$L$123, 0.05)</f>
        <v>-3.8880181619581476E-2</v>
      </c>
      <c r="AG84" s="22">
        <f>PERCENTILE($L$2:$L$123, 0.95)</f>
        <v>1.0165924092297549</v>
      </c>
      <c r="AH84" s="22">
        <f>MIN(MAX(L84,AF84), AG84)</f>
        <v>0.36710608340084699</v>
      </c>
      <c r="AI84" s="22">
        <f>AH84-$AH$124+1</f>
        <v>1.4059862650204284</v>
      </c>
      <c r="AJ84" s="22">
        <f>PERCENTILE($M$2:$M$123, 0.02)</f>
        <v>-2.6200916108315844</v>
      </c>
      <c r="AK84" s="22">
        <f>PERCENTILE($M$2:$M$123, 0.98)</f>
        <v>1.3396145957600161</v>
      </c>
      <c r="AL84" s="22">
        <f>MIN(MAX(M84,AJ84), AK84)</f>
        <v>-0.41432383294339498</v>
      </c>
      <c r="AM84" s="22">
        <f>AL84-$AL$124 + 1</f>
        <v>3.2057677778881892</v>
      </c>
      <c r="AN84" s="46">
        <v>1</v>
      </c>
      <c r="AO84" s="46">
        <v>1</v>
      </c>
      <c r="AP84" s="51">
        <v>1</v>
      </c>
      <c r="AQ84" s="21">
        <v>1</v>
      </c>
      <c r="AR84" s="17">
        <f>(AI84^4)*AB84*AE84*AN84</f>
        <v>3.5169550842588166</v>
      </c>
      <c r="AS84" s="17">
        <f>(AI84^4) *Z84*AC84*AO84</f>
        <v>3.1261822971189481</v>
      </c>
      <c r="AT84" s="17">
        <f>(AM84^4)*AA84*AP84*AQ84</f>
        <v>105.6156405810711</v>
      </c>
      <c r="AU84" s="17">
        <f>MIN(AR84, 0.05*AR$124)</f>
        <v>3.5169550842588166</v>
      </c>
      <c r="AV84" s="17">
        <f>MIN(AS84, 0.05*AS$124)</f>
        <v>3.1261822971189481</v>
      </c>
      <c r="AW84" s="17">
        <f>MIN(AT84, 0.05*AT$124)</f>
        <v>105.6156405810711</v>
      </c>
      <c r="AX84" s="14">
        <f>AU84/$AU$124</f>
        <v>5.9644789204554962E-3</v>
      </c>
      <c r="AY84" s="14">
        <f>AV84/$AV$124</f>
        <v>7.9546074730839477E-3</v>
      </c>
      <c r="AZ84" s="67">
        <f>AW84/$AW$124</f>
        <v>8.8463216088818172E-3</v>
      </c>
      <c r="BA84" s="21">
        <f>N84</f>
        <v>0</v>
      </c>
      <c r="BB84" s="66">
        <v>1055</v>
      </c>
      <c r="BC84" s="15">
        <f>$D$130*AX84</f>
        <v>736.95312197471969</v>
      </c>
      <c r="BD84" s="19">
        <f>BC84-BB84</f>
        <v>-318.04687802528031</v>
      </c>
      <c r="BE84" s="53">
        <f>BD84*IF($BD$124 &gt; 0, (BD84&gt;0), (BD84&lt;0))</f>
        <v>0</v>
      </c>
      <c r="BF84" s="61">
        <f>BE84/$BE$124</f>
        <v>0</v>
      </c>
      <c r="BG84" s="62">
        <f>BF84*$BD$124</f>
        <v>0</v>
      </c>
      <c r="BH84" s="63">
        <f>(IF(BG84 &gt; 0, V84, W84))</f>
        <v>25.874257852148954</v>
      </c>
      <c r="BI84" s="46">
        <f>BG84/BH84</f>
        <v>0</v>
      </c>
      <c r="BJ84" s="64">
        <f>BB84/BC84</f>
        <v>1.4315700260188198</v>
      </c>
      <c r="BK84" s="66">
        <v>1080</v>
      </c>
      <c r="BL84" s="66">
        <v>1206</v>
      </c>
      <c r="BM84" s="66">
        <v>0</v>
      </c>
      <c r="BN84" s="10">
        <f>SUM(BK84:BM84)</f>
        <v>2286</v>
      </c>
      <c r="BO84" s="15">
        <f>AY84*$D$129</f>
        <v>1472.708072959289</v>
      </c>
      <c r="BP84" s="9">
        <f>BO84-BN84</f>
        <v>-813.29192704071102</v>
      </c>
      <c r="BQ84" s="53">
        <f>BP84*IF($BP$124 &gt; 0, (BP84&gt;0), (BP84&lt;0))</f>
        <v>0</v>
      </c>
      <c r="BR84" s="7">
        <f>BQ84/$BQ$124</f>
        <v>0</v>
      </c>
      <c r="BS84" s="62">
        <f>BR84*$BP$124</f>
        <v>0</v>
      </c>
      <c r="BT84" s="48">
        <f>IF(BS84&gt;0,V84,W84)</f>
        <v>25.874257852148954</v>
      </c>
      <c r="BU84" s="46">
        <f>BS84/BT84</f>
        <v>0</v>
      </c>
      <c r="BV84" s="64">
        <f>BN84/BO84</f>
        <v>1.5522424586201025</v>
      </c>
      <c r="BW84" s="16">
        <f>BB84+BN84+BY84</f>
        <v>3391</v>
      </c>
      <c r="BX84" s="69">
        <f>BC84+BO84+BZ84</f>
        <v>2251.0177484555311</v>
      </c>
      <c r="BY84" s="66">
        <v>50</v>
      </c>
      <c r="BZ84" s="15">
        <f>AZ84*$D$132</f>
        <v>41.356553521522493</v>
      </c>
      <c r="CA84" s="37">
        <f>BZ84-BY84</f>
        <v>-8.6434464784775074</v>
      </c>
      <c r="CB84" s="54">
        <f>CA84*(CA84&lt;&gt;0)</f>
        <v>-8.6434464784775074</v>
      </c>
      <c r="CC84" s="26">
        <f>CB84/$CB$124</f>
        <v>-4.6975252600420798E-2</v>
      </c>
      <c r="CD84" s="47">
        <f>CC84 * $CA$124</f>
        <v>-8.6434464784775074</v>
      </c>
      <c r="CE84" s="48">
        <f>IF(CD84&gt;0, V84, W84)</f>
        <v>25.874257852148954</v>
      </c>
      <c r="CF84" s="65">
        <f>CD84/CE84</f>
        <v>-0.33405582211741147</v>
      </c>
      <c r="CG84" t="s">
        <v>229</v>
      </c>
      <c r="CH84" s="66">
        <v>0</v>
      </c>
      <c r="CI84" s="15">
        <f>AZ84*$CH$127</f>
        <v>74.034865544731929</v>
      </c>
      <c r="CJ84" s="37">
        <f>CI84-CH84</f>
        <v>74.034865544731929</v>
      </c>
      <c r="CK84" s="54">
        <f>CJ84*(CJ84&lt;&gt;0)</f>
        <v>74.034865544731929</v>
      </c>
      <c r="CL84" s="26">
        <f>CK84/$CK$124</f>
        <v>1.0897095311264638E-2</v>
      </c>
      <c r="CM84" s="47">
        <f>CL84 * $CJ$124</f>
        <v>74.034865544731929</v>
      </c>
      <c r="CN84" s="48">
        <f>IF(CD84&gt;0,V84,W84)</f>
        <v>25.874257852148954</v>
      </c>
      <c r="CO84" s="65">
        <f>CM84/CN84</f>
        <v>2.8613329111807957</v>
      </c>
      <c r="CP84" s="70">
        <f>N84</f>
        <v>0</v>
      </c>
    </row>
    <row r="85" spans="1:94" x14ac:dyDescent="0.2">
      <c r="A85" s="30" t="s">
        <v>211</v>
      </c>
      <c r="B85">
        <v>1</v>
      </c>
      <c r="C85">
        <v>0</v>
      </c>
      <c r="D85">
        <v>0.164780763790664</v>
      </c>
      <c r="E85">
        <v>0.83521923620933503</v>
      </c>
      <c r="F85">
        <v>0.271708683473389</v>
      </c>
      <c r="G85">
        <v>0.271708683473389</v>
      </c>
      <c r="H85">
        <v>0.126533742331288</v>
      </c>
      <c r="I85">
        <v>0.187116564417177</v>
      </c>
      <c r="J85">
        <v>0.153871892000713</v>
      </c>
      <c r="K85">
        <v>0.20447085171014701</v>
      </c>
      <c r="L85">
        <v>0.50165902621606495</v>
      </c>
      <c r="M85">
        <v>0.87995625096875696</v>
      </c>
      <c r="N85" s="21">
        <v>0</v>
      </c>
      <c r="O85">
        <v>1.0038240881173099</v>
      </c>
      <c r="P85">
        <v>0.98327760797431196</v>
      </c>
      <c r="Q85">
        <v>1.00165289093355</v>
      </c>
      <c r="R85">
        <v>0.98672906348923395</v>
      </c>
      <c r="S85">
        <v>3.1099998950958199</v>
      </c>
      <c r="T85" s="27">
        <f>IF(C85,P85,R85)</f>
        <v>0.98672906348923395</v>
      </c>
      <c r="U85" s="27">
        <f>IF(D85 = 0,O85,Q85)</f>
        <v>1.00165289093355</v>
      </c>
      <c r="V85" s="39">
        <f>S85*T85^(1-N85)</f>
        <v>3.0687272839395141</v>
      </c>
      <c r="W85" s="38">
        <f>S85*U85^(N85+1)</f>
        <v>3.1151403857257653</v>
      </c>
      <c r="X85" s="44">
        <f>0.5 * (D85-MAX($D$3:$D$123))/(MIN($D$3:$D$123)-MAX($D$3:$D$123)) + 0.75</f>
        <v>1.1580975907172921</v>
      </c>
      <c r="Y85" s="44">
        <f>AVERAGE(D85, F85, G85, H85, I85, J85, K85)</f>
        <v>0.19717016874239529</v>
      </c>
      <c r="Z85" s="22">
        <f>AI85^N85</f>
        <v>1</v>
      </c>
      <c r="AA85" s="22">
        <f>(Z85+AB85)/2</f>
        <v>1</v>
      </c>
      <c r="AB85" s="22">
        <f>AM85^N85</f>
        <v>1</v>
      </c>
      <c r="AC85" s="22">
        <f>IF(C85&gt;0, 1, 0.8)</f>
        <v>0.8</v>
      </c>
      <c r="AD85" s="22">
        <f>IF(C85&gt;0, 1, 0.7)</f>
        <v>0.7</v>
      </c>
      <c r="AE85" s="22">
        <f>IF(C85 &gt; 0, 1, 0.9)</f>
        <v>0.9</v>
      </c>
      <c r="AF85" s="22">
        <f>PERCENTILE($L$2:$L$123, 0.05)</f>
        <v>-3.8880181619581476E-2</v>
      </c>
      <c r="AG85" s="22">
        <f>PERCENTILE($L$2:$L$123, 0.95)</f>
        <v>1.0165924092297549</v>
      </c>
      <c r="AH85" s="22">
        <f>MIN(MAX(L85,AF85), AG85)</f>
        <v>0.50165902621606495</v>
      </c>
      <c r="AI85" s="22">
        <f>AH85-$AH$124+1</f>
        <v>1.5405392078356464</v>
      </c>
      <c r="AJ85" s="22">
        <f>PERCENTILE($M$2:$M$123, 0.02)</f>
        <v>-2.6200916108315844</v>
      </c>
      <c r="AK85" s="22">
        <f>PERCENTILE($M$2:$M$123, 0.98)</f>
        <v>1.3396145957600161</v>
      </c>
      <c r="AL85" s="22">
        <f>MIN(MAX(M85,AJ85), AK85)</f>
        <v>0.87995625096875696</v>
      </c>
      <c r="AM85" s="22">
        <f>AL85-$AL$124 + 1</f>
        <v>4.5000478618003417</v>
      </c>
      <c r="AN85" s="46">
        <v>0</v>
      </c>
      <c r="AO85" s="49">
        <v>0</v>
      </c>
      <c r="AP85" s="51">
        <v>0.5</v>
      </c>
      <c r="AQ85" s="50">
        <v>1</v>
      </c>
      <c r="AR85" s="17">
        <f>(AI85^4)*AB85*AE85*AN85</f>
        <v>0</v>
      </c>
      <c r="AS85" s="17">
        <f>(AI85^4) *Z85*AC85*AO85</f>
        <v>0</v>
      </c>
      <c r="AT85" s="17">
        <f>(AM85^4)*AA85*AP85*AQ85</f>
        <v>205.03997295227646</v>
      </c>
      <c r="AU85" s="17">
        <f>MIN(AR85, 0.05*AR$124)</f>
        <v>0</v>
      </c>
      <c r="AV85" s="17">
        <f>MIN(AS85, 0.05*AS$124)</f>
        <v>0</v>
      </c>
      <c r="AW85" s="17">
        <f>MIN(AT85, 0.05*AT$124)</f>
        <v>205.03997295227646</v>
      </c>
      <c r="AX85" s="14">
        <f>AU85/$AU$124</f>
        <v>0</v>
      </c>
      <c r="AY85" s="14">
        <f>AV85/$AV$124</f>
        <v>0</v>
      </c>
      <c r="AZ85" s="67">
        <f>AW85/$AW$124</f>
        <v>1.7174061847591088E-2</v>
      </c>
      <c r="BA85" s="21">
        <f>N85</f>
        <v>0</v>
      </c>
      <c r="BB85" s="66">
        <v>0</v>
      </c>
      <c r="BC85" s="15">
        <f>$D$130*AX85</f>
        <v>0</v>
      </c>
      <c r="BD85" s="19">
        <f>BC85-BB85</f>
        <v>0</v>
      </c>
      <c r="BE85" s="53">
        <f>BD85*IF($BD$124 &gt; 0, (BD85&gt;0), (BD85&lt;0))</f>
        <v>0</v>
      </c>
      <c r="BF85" s="61">
        <f>BE85/$BE$124</f>
        <v>0</v>
      </c>
      <c r="BG85" s="62">
        <f>BF85*$BD$124</f>
        <v>0</v>
      </c>
      <c r="BH85" s="63">
        <f>(IF(BG85 &gt; 0, V85, W85))</f>
        <v>3.1151403857257653</v>
      </c>
      <c r="BI85" s="46">
        <f>BG85/BH85</f>
        <v>0</v>
      </c>
      <c r="BJ85" s="64" t="e">
        <f>BB85/BC85</f>
        <v>#DIV/0!</v>
      </c>
      <c r="BK85" s="66">
        <v>0</v>
      </c>
      <c r="BL85" s="66">
        <v>0</v>
      </c>
      <c r="BM85" s="66">
        <v>0</v>
      </c>
      <c r="BN85" s="10">
        <f>SUM(BK85:BM85)</f>
        <v>0</v>
      </c>
      <c r="BO85" s="15">
        <f>AY85*$D$129</f>
        <v>0</v>
      </c>
      <c r="BP85" s="9">
        <f>BO85-BN85</f>
        <v>0</v>
      </c>
      <c r="BQ85" s="53">
        <f>BP85*IF($BP$124 &gt; 0, (BP85&gt;0), (BP85&lt;0))</f>
        <v>0</v>
      </c>
      <c r="BR85" s="7">
        <f>BQ85/$BQ$124</f>
        <v>0</v>
      </c>
      <c r="BS85" s="62">
        <f>BR85*$BP$124</f>
        <v>0</v>
      </c>
      <c r="BT85" s="48">
        <f>IF(BS85&gt;0,V85,W85)</f>
        <v>3.1151403857257653</v>
      </c>
      <c r="BU85" s="46">
        <f>BS85/BT85</f>
        <v>0</v>
      </c>
      <c r="BV85" s="64" t="e">
        <f>BN85/BO85</f>
        <v>#DIV/0!</v>
      </c>
      <c r="BW85" s="16">
        <f>BB85+BN85+BY85</f>
        <v>31</v>
      </c>
      <c r="BX85" s="69">
        <f>BC85+BO85+BZ85</f>
        <v>80.288739137488335</v>
      </c>
      <c r="BY85" s="66">
        <v>31</v>
      </c>
      <c r="BZ85" s="15">
        <f>AZ85*$D$132</f>
        <v>80.288739137488335</v>
      </c>
      <c r="CA85" s="37">
        <f>BZ85-BY85</f>
        <v>49.288739137488335</v>
      </c>
      <c r="CB85" s="54">
        <f>CA85*(CA85&lt;&gt;0)</f>
        <v>49.288739137488335</v>
      </c>
      <c r="CC85" s="26">
        <f>CB85/$CB$124</f>
        <v>0.26787358226895586</v>
      </c>
      <c r="CD85" s="47">
        <f>CC85 * $CA$124</f>
        <v>49.288739137488335</v>
      </c>
      <c r="CE85" s="48">
        <f>IF(CD85&gt;0, V85, W85)</f>
        <v>3.0687272839395141</v>
      </c>
      <c r="CF85" s="65">
        <f>CD85/CE85</f>
        <v>16.061622482859846</v>
      </c>
      <c r="CG85" t="s">
        <v>229</v>
      </c>
      <c r="CH85" s="66">
        <v>0</v>
      </c>
      <c r="CI85" s="15">
        <f>AZ85*$CH$127</f>
        <v>143.72972360248983</v>
      </c>
      <c r="CJ85" s="37">
        <f>CI85-CH85</f>
        <v>143.72972360248983</v>
      </c>
      <c r="CK85" s="54">
        <f>CJ85*(CJ85&lt;&gt;0)</f>
        <v>143.72972360248983</v>
      </c>
      <c r="CL85" s="26">
        <f>CK85/$CK$124</f>
        <v>2.1155390580289941E-2</v>
      </c>
      <c r="CM85" s="47">
        <f>CL85 * $CJ$124</f>
        <v>143.72972360248983</v>
      </c>
      <c r="CN85" s="48">
        <f>IF(CD85&gt;0,V85,W85)</f>
        <v>3.0687272839395141</v>
      </c>
      <c r="CO85" s="65">
        <f>CM85/CN85</f>
        <v>46.836916514124098</v>
      </c>
      <c r="CP85" s="70">
        <f>N85</f>
        <v>0</v>
      </c>
    </row>
    <row r="86" spans="1:94" x14ac:dyDescent="0.2">
      <c r="A86" s="30" t="s">
        <v>216</v>
      </c>
      <c r="B86">
        <v>1</v>
      </c>
      <c r="C86">
        <v>1</v>
      </c>
      <c r="D86">
        <v>0.81287485005997595</v>
      </c>
      <c r="E86">
        <v>0.18712514994002299</v>
      </c>
      <c r="F86">
        <v>0.97495029821073498</v>
      </c>
      <c r="G86">
        <v>0.97495029821073498</v>
      </c>
      <c r="H86">
        <v>0.43329150982852299</v>
      </c>
      <c r="I86">
        <v>0.91175240485152598</v>
      </c>
      <c r="J86">
        <v>0.62853367140345395</v>
      </c>
      <c r="K86">
        <v>0.78280846339975496</v>
      </c>
      <c r="L86">
        <v>0.71756154970738595</v>
      </c>
      <c r="M86">
        <v>0.74469739751025898</v>
      </c>
      <c r="N86" s="21">
        <v>0</v>
      </c>
      <c r="O86">
        <v>1.0049841570787901</v>
      </c>
      <c r="P86">
        <v>0.993814949427269</v>
      </c>
      <c r="Q86">
        <v>1.0090609879169401</v>
      </c>
      <c r="R86">
        <v>0.99713444244600602</v>
      </c>
      <c r="S86">
        <v>12.0100002288818</v>
      </c>
      <c r="T86" s="27">
        <f>IF(C86,P86,R86)</f>
        <v>0.993814949427269</v>
      </c>
      <c r="U86" s="27">
        <f>IF(D86 = 0,O86,Q86)</f>
        <v>1.0090609879169401</v>
      </c>
      <c r="V86" s="39">
        <f>S86*T86^(1-N86)</f>
        <v>11.935717770087656</v>
      </c>
      <c r="W86" s="38">
        <f>S86*U86^(N86+1)</f>
        <v>12.118822695838146</v>
      </c>
      <c r="X86" s="44">
        <f>0.5 * (D86-MAX($D$3:$D$123))/(MIN($D$3:$D$123)-MAX($D$3:$D$123)) + 0.75</f>
        <v>0.79236254748910406</v>
      </c>
      <c r="Y86" s="44">
        <f>AVERAGE(D86, F86, G86, H86, I86, J86, K86)</f>
        <v>0.78845164228067188</v>
      </c>
      <c r="Z86" s="22">
        <f>AI86^N86</f>
        <v>1</v>
      </c>
      <c r="AA86" s="22">
        <f>(Z86+AB86)/2</f>
        <v>1</v>
      </c>
      <c r="AB86" s="22">
        <f>AM86^N86</f>
        <v>1</v>
      </c>
      <c r="AC86" s="22">
        <f>IF(C86&gt;0, 1, 0.8)</f>
        <v>1</v>
      </c>
      <c r="AD86" s="22">
        <f>IF(C86&gt;0, 1, 0.7)</f>
        <v>1</v>
      </c>
      <c r="AE86" s="22">
        <f>IF(C86 &gt; 0, 1, 0.9)</f>
        <v>1</v>
      </c>
      <c r="AF86" s="22">
        <f>PERCENTILE($L$2:$L$123, 0.05)</f>
        <v>-3.8880181619581476E-2</v>
      </c>
      <c r="AG86" s="22">
        <f>PERCENTILE($L$2:$L$123, 0.95)</f>
        <v>1.0165924092297549</v>
      </c>
      <c r="AH86" s="22">
        <f>MIN(MAX(L86,AF86), AG86)</f>
        <v>0.71756154970738595</v>
      </c>
      <c r="AI86" s="22">
        <f>AH86-$AH$124+1</f>
        <v>1.7564417313269676</v>
      </c>
      <c r="AJ86" s="22">
        <f>PERCENTILE($M$2:$M$123, 0.02)</f>
        <v>-2.6200916108315844</v>
      </c>
      <c r="AK86" s="22">
        <f>PERCENTILE($M$2:$M$123, 0.98)</f>
        <v>1.3396145957600161</v>
      </c>
      <c r="AL86" s="22">
        <f>MIN(MAX(M86,AJ86), AK86)</f>
        <v>0.74469739751025898</v>
      </c>
      <c r="AM86" s="22">
        <f>AL86-$AL$124 + 1</f>
        <v>4.3647890083418428</v>
      </c>
      <c r="AN86" s="46">
        <v>0</v>
      </c>
      <c r="AO86" s="49">
        <v>0</v>
      </c>
      <c r="AP86" s="51">
        <v>0.5</v>
      </c>
      <c r="AQ86" s="50">
        <v>1</v>
      </c>
      <c r="AR86" s="17">
        <f>(AI86^4)*AB86*AE86*AN86</f>
        <v>0</v>
      </c>
      <c r="AS86" s="17">
        <f>(AI86^4) *Z86*AC86*AO86</f>
        <v>0</v>
      </c>
      <c r="AT86" s="17">
        <f>(AM86^4)*AA86*AP86*AQ86</f>
        <v>181.47759877032598</v>
      </c>
      <c r="AU86" s="17">
        <f>MIN(AR86, 0.05*AR$124)</f>
        <v>0</v>
      </c>
      <c r="AV86" s="17">
        <f>MIN(AS86, 0.05*AS$124)</f>
        <v>0</v>
      </c>
      <c r="AW86" s="17">
        <f>MIN(AT86, 0.05*AT$124)</f>
        <v>181.47759877032598</v>
      </c>
      <c r="AX86" s="14">
        <f>AU86/$AU$124</f>
        <v>0</v>
      </c>
      <c r="AY86" s="14">
        <f>AV86/$AV$124</f>
        <v>0</v>
      </c>
      <c r="AZ86" s="67">
        <f>AW86/$AW$124</f>
        <v>1.5200487301855624E-2</v>
      </c>
      <c r="BA86" s="21">
        <f>N86</f>
        <v>0</v>
      </c>
      <c r="BB86" s="66">
        <v>0</v>
      </c>
      <c r="BC86" s="15">
        <f>$D$130*AX86</f>
        <v>0</v>
      </c>
      <c r="BD86" s="19">
        <f>BC86-BB86</f>
        <v>0</v>
      </c>
      <c r="BE86" s="53">
        <f>BD86*IF($BD$124 &gt; 0, (BD86&gt;0), (BD86&lt;0))</f>
        <v>0</v>
      </c>
      <c r="BF86" s="61">
        <f>BE86/$BE$124</f>
        <v>0</v>
      </c>
      <c r="BG86" s="62">
        <f>BF86*$BD$124</f>
        <v>0</v>
      </c>
      <c r="BH86" s="63">
        <f>(IF(BG86 &gt; 0, V86, W86))</f>
        <v>12.118822695838146</v>
      </c>
      <c r="BI86" s="46">
        <f>BG86/BH86</f>
        <v>0</v>
      </c>
      <c r="BJ86" s="64" t="e">
        <f>BB86/BC86</f>
        <v>#DIV/0!</v>
      </c>
      <c r="BK86" s="66">
        <v>0</v>
      </c>
      <c r="BL86" s="66">
        <v>0</v>
      </c>
      <c r="BM86" s="66">
        <v>0</v>
      </c>
      <c r="BN86" s="10">
        <f>SUM(BK86:BM86)</f>
        <v>0</v>
      </c>
      <c r="BO86" s="15">
        <f>AY86*$D$129</f>
        <v>0</v>
      </c>
      <c r="BP86" s="9">
        <f>BO86-BN86</f>
        <v>0</v>
      </c>
      <c r="BQ86" s="53">
        <f>BP86*IF($BP$124 &gt; 0, (BP86&gt;0), (BP86&lt;0))</f>
        <v>0</v>
      </c>
      <c r="BR86" s="7">
        <f>BQ86/$BQ$124</f>
        <v>0</v>
      </c>
      <c r="BS86" s="62">
        <f>BR86*$BP$124</f>
        <v>0</v>
      </c>
      <c r="BT86" s="48">
        <f>IF(BS86&gt;0,V86,W86)</f>
        <v>12.118822695838146</v>
      </c>
      <c r="BU86" s="46">
        <f>BS86/BT86</f>
        <v>0</v>
      </c>
      <c r="BV86" s="64" t="e">
        <f>BN86/BO86</f>
        <v>#DIV/0!</v>
      </c>
      <c r="BW86" s="16">
        <f>BB86+BN86+BY86</f>
        <v>36</v>
      </c>
      <c r="BX86" s="69">
        <f>BC86+BO86+BZ86</f>
        <v>71.062278136175038</v>
      </c>
      <c r="BY86" s="66">
        <v>36</v>
      </c>
      <c r="BZ86" s="15">
        <f>AZ86*$D$132</f>
        <v>71.062278136175038</v>
      </c>
      <c r="CA86" s="37">
        <f>BZ86-BY86</f>
        <v>35.062278136175038</v>
      </c>
      <c r="CB86" s="54">
        <f>CA86*(CA86&lt;&gt;0)</f>
        <v>35.062278136175038</v>
      </c>
      <c r="CC86" s="26">
        <f>CB86/$CB$124</f>
        <v>0.19055585943573214</v>
      </c>
      <c r="CD86" s="47">
        <f>CC86 * $CA$124</f>
        <v>35.062278136175038</v>
      </c>
      <c r="CE86" s="48">
        <f>IF(CD86&gt;0, V86, W86)</f>
        <v>11.935717770087656</v>
      </c>
      <c r="CF86" s="65">
        <f>CD86/CE86</f>
        <v>2.9375927624600275</v>
      </c>
      <c r="CG86" t="s">
        <v>229</v>
      </c>
      <c r="CH86" s="66">
        <v>0</v>
      </c>
      <c r="CI86" s="15">
        <f>AZ86*$CH$127</f>
        <v>127.21287822922972</v>
      </c>
      <c r="CJ86" s="37">
        <f>CI86-CH86</f>
        <v>127.21287822922972</v>
      </c>
      <c r="CK86" s="54">
        <f>CJ86*(CJ86&lt;&gt;0)</f>
        <v>127.21287822922972</v>
      </c>
      <c r="CL86" s="26">
        <f>CK86/$CK$124</f>
        <v>1.8724297649283156E-2</v>
      </c>
      <c r="CM86" s="47">
        <f>CL86 * $CJ$124</f>
        <v>127.21287822922973</v>
      </c>
      <c r="CN86" s="48">
        <f>IF(CD86&gt;0,V86,W86)</f>
        <v>11.935717770087656</v>
      </c>
      <c r="CO86" s="65">
        <f>CM86/CN86</f>
        <v>10.658167416461581</v>
      </c>
      <c r="CP86" s="70">
        <f>N86</f>
        <v>0</v>
      </c>
    </row>
    <row r="87" spans="1:94" x14ac:dyDescent="0.2">
      <c r="A87" s="30" t="s">
        <v>252</v>
      </c>
      <c r="B87">
        <v>0</v>
      </c>
      <c r="C87">
        <v>0</v>
      </c>
      <c r="D87">
        <v>0.468708388814913</v>
      </c>
      <c r="E87">
        <v>0.53129161118508605</v>
      </c>
      <c r="F87">
        <v>0.52156862745097998</v>
      </c>
      <c r="G87">
        <v>0.52156862745097998</v>
      </c>
      <c r="H87">
        <v>0.31669266770670801</v>
      </c>
      <c r="I87">
        <v>0.42745709828393103</v>
      </c>
      <c r="J87">
        <v>0.36793005963865799</v>
      </c>
      <c r="K87">
        <v>0.43806480822327198</v>
      </c>
      <c r="L87">
        <v>1.52923878178245E-2</v>
      </c>
      <c r="M87">
        <v>-0.39451172818449898</v>
      </c>
      <c r="N87" s="21">
        <v>0</v>
      </c>
      <c r="O87">
        <v>0.99707213224164903</v>
      </c>
      <c r="P87">
        <v>0.97549014960389901</v>
      </c>
      <c r="Q87">
        <v>1.02303211612585</v>
      </c>
      <c r="R87">
        <v>0.98720766084927902</v>
      </c>
      <c r="S87">
        <v>8.6899995803833008</v>
      </c>
      <c r="T87" s="27">
        <f>IF(C87,P87,R87)</f>
        <v>0.98720766084927902</v>
      </c>
      <c r="U87" s="27">
        <f>IF(D87 = 0,O87,Q87)</f>
        <v>1.02303211612585</v>
      </c>
      <c r="V87" s="39">
        <f>S87*T87^(1-N87)</f>
        <v>8.5788341585314143</v>
      </c>
      <c r="W87" s="38">
        <f>S87*U87^(N87+1)</f>
        <v>8.8901486598522759</v>
      </c>
      <c r="X87" s="44">
        <f>0.5 * (D87-MAX($D$3:$D$123))/(MIN($D$3:$D$123)-MAX($D$3:$D$123)) + 0.75</f>
        <v>0.98658393948750212</v>
      </c>
      <c r="Y87" s="44">
        <f>AVERAGE(D87, F87, G87, H87, I87, J87, K87)</f>
        <v>0.43742718250992024</v>
      </c>
      <c r="Z87" s="22">
        <f>AI87^N87</f>
        <v>1</v>
      </c>
      <c r="AA87" s="22">
        <f>(Z87+AB87)/2</f>
        <v>1</v>
      </c>
      <c r="AB87" s="22">
        <f>AM87^N87</f>
        <v>1</v>
      </c>
      <c r="AC87" s="22">
        <f>IF(C87&gt;0, 1, 0.8)</f>
        <v>0.8</v>
      </c>
      <c r="AD87" s="22">
        <f>IF(C87&gt;0, 1, 0.7)</f>
        <v>0.7</v>
      </c>
      <c r="AE87" s="22">
        <f>IF(C87 &gt; 0, 1, 0.9)</f>
        <v>0.9</v>
      </c>
      <c r="AF87" s="22">
        <f>PERCENTILE($L$2:$L$123, 0.05)</f>
        <v>-3.8880181619581476E-2</v>
      </c>
      <c r="AG87" s="22">
        <f>PERCENTILE($L$2:$L$123, 0.95)</f>
        <v>1.0165924092297549</v>
      </c>
      <c r="AH87" s="22">
        <f>MIN(MAX(L87,AF87), AG87)</f>
        <v>1.52923878178245E-2</v>
      </c>
      <c r="AI87" s="22">
        <f>AH87-$AH$124+1</f>
        <v>1.054172569437406</v>
      </c>
      <c r="AJ87" s="22">
        <f>PERCENTILE($M$2:$M$123, 0.02)</f>
        <v>-2.6200916108315844</v>
      </c>
      <c r="AK87" s="22">
        <f>PERCENTILE($M$2:$M$123, 0.98)</f>
        <v>1.3396145957600161</v>
      </c>
      <c r="AL87" s="22">
        <f>MIN(MAX(M87,AJ87), AK87)</f>
        <v>-0.39451172818449898</v>
      </c>
      <c r="AM87" s="22">
        <f>AL87-$AL$124 + 1</f>
        <v>3.2255798826470854</v>
      </c>
      <c r="AN87" s="46">
        <v>0</v>
      </c>
      <c r="AO87" s="49">
        <v>0</v>
      </c>
      <c r="AP87" s="51">
        <v>0</v>
      </c>
      <c r="AQ87" s="50">
        <v>1</v>
      </c>
      <c r="AR87" s="17">
        <f>(AI87^4)*AB87*AE87*AN87</f>
        <v>0</v>
      </c>
      <c r="AS87" s="17">
        <f>(AI87^4) *Z87*AC87*AO87</f>
        <v>0</v>
      </c>
      <c r="AT87" s="17">
        <f>(AM87^4)*AA87*AP87*AQ87</f>
        <v>0</v>
      </c>
      <c r="AU87" s="17">
        <f>MIN(AR87, 0.05*AR$124)</f>
        <v>0</v>
      </c>
      <c r="AV87" s="17">
        <f>MIN(AS87, 0.05*AS$124)</f>
        <v>0</v>
      </c>
      <c r="AW87" s="17">
        <f>MIN(AT87, 0.05*AT$124)</f>
        <v>0</v>
      </c>
      <c r="AX87" s="14">
        <f>AU87/$AU$124</f>
        <v>0</v>
      </c>
      <c r="AY87" s="14">
        <f>AV87/$AV$124</f>
        <v>0</v>
      </c>
      <c r="AZ87" s="67">
        <f>AW87/$AW$124</f>
        <v>0</v>
      </c>
      <c r="BA87" s="21">
        <f>N87</f>
        <v>0</v>
      </c>
      <c r="BB87" s="66">
        <v>0</v>
      </c>
      <c r="BC87" s="15">
        <f>$D$130*AX87</f>
        <v>0</v>
      </c>
      <c r="BD87" s="19">
        <f>BC87-BB87</f>
        <v>0</v>
      </c>
      <c r="BE87" s="53">
        <f>BD87*IF($BD$124 &gt; 0, (BD87&gt;0), (BD87&lt;0))</f>
        <v>0</v>
      </c>
      <c r="BF87" s="61">
        <f>BE87/$BE$124</f>
        <v>0</v>
      </c>
      <c r="BG87" s="62">
        <f>BF87*$BD$124</f>
        <v>0</v>
      </c>
      <c r="BH87" s="63">
        <f>(IF(BG87 &gt; 0, V87, W87))</f>
        <v>8.8901486598522759</v>
      </c>
      <c r="BI87" s="46">
        <f>BG87/BH87</f>
        <v>0</v>
      </c>
      <c r="BJ87" s="64" t="e">
        <f>BB87/BC87</f>
        <v>#DIV/0!</v>
      </c>
      <c r="BK87" s="66">
        <v>0</v>
      </c>
      <c r="BL87" s="66">
        <v>0</v>
      </c>
      <c r="BM87" s="66">
        <v>0</v>
      </c>
      <c r="BN87" s="10">
        <f>SUM(BK87:BM87)</f>
        <v>0</v>
      </c>
      <c r="BO87" s="15">
        <f>AY87*$D$129</f>
        <v>0</v>
      </c>
      <c r="BP87" s="9">
        <f>BO87-BN87</f>
        <v>0</v>
      </c>
      <c r="BQ87" s="53">
        <f>BP87*IF($BP$124 &gt; 0, (BP87&gt;0), (BP87&lt;0))</f>
        <v>0</v>
      </c>
      <c r="BR87" s="7">
        <f>BQ87/$BQ$124</f>
        <v>0</v>
      </c>
      <c r="BS87" s="62">
        <f>BR87*$BP$124</f>
        <v>0</v>
      </c>
      <c r="BT87" s="48">
        <f>IF(BS87&gt;0,V87,W87)</f>
        <v>8.8901486598522759</v>
      </c>
      <c r="BU87" s="46">
        <f>BS87/BT87</f>
        <v>0</v>
      </c>
      <c r="BV87" s="64" t="e">
        <f>BN87/BO87</f>
        <v>#DIV/0!</v>
      </c>
      <c r="BW87" s="16">
        <f>BB87+BN87+BY87</f>
        <v>0</v>
      </c>
      <c r="BX87" s="69">
        <f>BC87+BO87+BZ87</f>
        <v>0</v>
      </c>
      <c r="BY87" s="66">
        <v>0</v>
      </c>
      <c r="BZ87" s="15">
        <f>AZ87*$D$132</f>
        <v>0</v>
      </c>
      <c r="CA87" s="37">
        <f>BZ87-BY87</f>
        <v>0</v>
      </c>
      <c r="CB87" s="54">
        <f>CA87*(CA87&lt;&gt;0)</f>
        <v>0</v>
      </c>
      <c r="CC87" s="26">
        <f>CB87/$CB$124</f>
        <v>0</v>
      </c>
      <c r="CD87" s="47">
        <f>CC87 * $CA$124</f>
        <v>0</v>
      </c>
      <c r="CE87" s="48">
        <f>IF(CD87&gt;0, V87, W87)</f>
        <v>8.8901486598522759</v>
      </c>
      <c r="CF87" s="65">
        <f>CD87/CE87</f>
        <v>0</v>
      </c>
      <c r="CG87" t="s">
        <v>229</v>
      </c>
      <c r="CH87" s="66">
        <v>90</v>
      </c>
      <c r="CI87" s="15">
        <f>AZ87*$CH$127</f>
        <v>0</v>
      </c>
      <c r="CJ87" s="37">
        <f>CI87-CH87</f>
        <v>-90</v>
      </c>
      <c r="CK87" s="54">
        <f>CJ87*(CJ87&lt;&gt;0)</f>
        <v>-90</v>
      </c>
      <c r="CL87" s="26">
        <f>CK87/$CK$124</f>
        <v>-1.3246982631733887E-2</v>
      </c>
      <c r="CM87" s="47">
        <f>CL87 * $CJ$124</f>
        <v>-90</v>
      </c>
      <c r="CN87" s="48">
        <f>IF(CD87&gt;0,V87,W87)</f>
        <v>8.8901486598522759</v>
      </c>
      <c r="CO87" s="65">
        <f>CM87/CN87</f>
        <v>-10.123565245476502</v>
      </c>
      <c r="CP87" s="70">
        <f>N87</f>
        <v>0</v>
      </c>
    </row>
    <row r="88" spans="1:94" x14ac:dyDescent="0.2">
      <c r="A88" s="30" t="s">
        <v>120</v>
      </c>
      <c r="B88">
        <v>0</v>
      </c>
      <c r="C88">
        <v>0</v>
      </c>
      <c r="D88">
        <v>0.329845814977973</v>
      </c>
      <c r="E88">
        <v>0.67015418502202595</v>
      </c>
      <c r="F88">
        <v>0.31092896174863299</v>
      </c>
      <c r="G88">
        <v>0.31092896174863299</v>
      </c>
      <c r="H88">
        <v>0.17819460726846401</v>
      </c>
      <c r="I88">
        <v>0.63423212192262601</v>
      </c>
      <c r="J88">
        <v>0.33617963038091198</v>
      </c>
      <c r="K88">
        <v>0.32330787716258402</v>
      </c>
      <c r="L88">
        <v>0.51580675857505398</v>
      </c>
      <c r="M88">
        <v>-1.47974776413707</v>
      </c>
      <c r="N88" s="21">
        <v>0</v>
      </c>
      <c r="O88">
        <v>1.04703066164971</v>
      </c>
      <c r="P88">
        <v>0.98598479752049295</v>
      </c>
      <c r="Q88">
        <v>1.01009664569752</v>
      </c>
      <c r="R88">
        <v>0.98457710984819302</v>
      </c>
      <c r="S88">
        <v>90.169998168945298</v>
      </c>
      <c r="T88" s="27">
        <f>IF(C88,P88,R88)</f>
        <v>0.98457710984819302</v>
      </c>
      <c r="U88" s="27">
        <f>IF(D88 = 0,O88,Q88)</f>
        <v>1.01009664569752</v>
      </c>
      <c r="V88" s="39">
        <f>S88*T88^(1-N88)</f>
        <v>88.779316192197015</v>
      </c>
      <c r="W88" s="38">
        <f>S88*U88^(N88+1)</f>
        <v>91.080412693003169</v>
      </c>
      <c r="X88" s="44">
        <f>0.5 * (D88-MAX($D$3:$D$123))/(MIN($D$3:$D$123)-MAX($D$3:$D$123)) + 0.75</f>
        <v>1.0649474217673367</v>
      </c>
      <c r="Y88" s="44">
        <f>AVERAGE(D88, F88, G88, H88, I88, J88, K88)</f>
        <v>0.34623113931568927</v>
      </c>
      <c r="Z88" s="22">
        <f>AI88^N88</f>
        <v>1</v>
      </c>
      <c r="AA88" s="22">
        <f>(Z88+AB88)/2</f>
        <v>1</v>
      </c>
      <c r="AB88" s="22">
        <f>AM88^N88</f>
        <v>1</v>
      </c>
      <c r="AC88" s="22">
        <f>IF(C88&gt;0, 1, 0.8)</f>
        <v>0.8</v>
      </c>
      <c r="AD88" s="22">
        <f>IF(C88&gt;0, 1, 0.7)</f>
        <v>0.7</v>
      </c>
      <c r="AE88" s="22">
        <f>IF(C88 &gt; 0, 1, 0.9)</f>
        <v>0.9</v>
      </c>
      <c r="AF88" s="22">
        <f>PERCENTILE($L$2:$L$123, 0.05)</f>
        <v>-3.8880181619581476E-2</v>
      </c>
      <c r="AG88" s="22">
        <f>PERCENTILE($L$2:$L$123, 0.95)</f>
        <v>1.0165924092297549</v>
      </c>
      <c r="AH88" s="22">
        <f>MIN(MAX(L88,AF88), AG88)</f>
        <v>0.51580675857505398</v>
      </c>
      <c r="AI88" s="22">
        <f>AH88-$AH$124+1</f>
        <v>1.5546869401946355</v>
      </c>
      <c r="AJ88" s="22">
        <f>PERCENTILE($M$2:$M$123, 0.02)</f>
        <v>-2.6200916108315844</v>
      </c>
      <c r="AK88" s="22">
        <f>PERCENTILE($M$2:$M$123, 0.98)</f>
        <v>1.3396145957600161</v>
      </c>
      <c r="AL88" s="22">
        <f>MIN(MAX(M88,AJ88), AK88)</f>
        <v>-1.47974776413707</v>
      </c>
      <c r="AM88" s="22">
        <f>AL88-$AL$124 + 1</f>
        <v>2.1403438466945142</v>
      </c>
      <c r="AN88" s="46">
        <v>1</v>
      </c>
      <c r="AO88" s="46">
        <v>0</v>
      </c>
      <c r="AP88" s="51">
        <v>1</v>
      </c>
      <c r="AQ88" s="21">
        <v>1</v>
      </c>
      <c r="AR88" s="17">
        <f>(AI88^4)*AB88*AE88*AN88</f>
        <v>5.2579240800257114</v>
      </c>
      <c r="AS88" s="17">
        <f>(AI88^4) *Z88*AC88*AO88</f>
        <v>0</v>
      </c>
      <c r="AT88" s="17">
        <f>(AM88^4)*AA88*AP88*AQ88</f>
        <v>20.986218672597754</v>
      </c>
      <c r="AU88" s="17">
        <f>MIN(AR88, 0.05*AR$124)</f>
        <v>5.2579240800257114</v>
      </c>
      <c r="AV88" s="17">
        <f>MIN(AS88, 0.05*AS$124)</f>
        <v>0</v>
      </c>
      <c r="AW88" s="17">
        <f>MIN(AT88, 0.05*AT$124)</f>
        <v>20.986218672597754</v>
      </c>
      <c r="AX88" s="14">
        <f>AU88/$AU$124</f>
        <v>8.9170252645628719E-3</v>
      </c>
      <c r="AY88" s="14">
        <f>AV88/$AV$124</f>
        <v>0</v>
      </c>
      <c r="AZ88" s="67">
        <f>AW88/$AW$124</f>
        <v>1.7577968443945955E-3</v>
      </c>
      <c r="BA88" s="21">
        <f>N88</f>
        <v>0</v>
      </c>
      <c r="BB88" s="66">
        <v>451</v>
      </c>
      <c r="BC88" s="15">
        <f>$D$130*AX88</f>
        <v>1101.7608906135947</v>
      </c>
      <c r="BD88" s="19">
        <f>BC88-BB88</f>
        <v>650.76089061359471</v>
      </c>
      <c r="BE88" s="53">
        <f>BD88*IF($BD$124 &gt; 0, (BD88&gt;0), (BD88&lt;0))</f>
        <v>650.76089061359471</v>
      </c>
      <c r="BF88" s="61">
        <f>BE88/$BE$124</f>
        <v>2.6558426598057121E-2</v>
      </c>
      <c r="BG88" s="62">
        <f>BF88*$BD$124</f>
        <v>35.40238265520901</v>
      </c>
      <c r="BH88" s="63">
        <f>(IF(BG88 &gt; 0, V88, W88))</f>
        <v>88.779316192197015</v>
      </c>
      <c r="BI88" s="46">
        <f>BG88/BH88</f>
        <v>0.39876836377706404</v>
      </c>
      <c r="BJ88" s="64">
        <f>BB88/BC88</f>
        <v>0.40934471702732911</v>
      </c>
      <c r="BK88" s="66">
        <v>0</v>
      </c>
      <c r="BL88" s="66">
        <v>0</v>
      </c>
      <c r="BM88" s="66">
        <v>0</v>
      </c>
      <c r="BN88" s="10">
        <f>SUM(BK88:BM88)</f>
        <v>0</v>
      </c>
      <c r="BO88" s="15">
        <f>AY88*$D$129</f>
        <v>0</v>
      </c>
      <c r="BP88" s="9">
        <f>BO88-BN88</f>
        <v>0</v>
      </c>
      <c r="BQ88" s="53">
        <f>BP88*IF($BP$124 &gt; 0, (BP88&gt;0), (BP88&lt;0))</f>
        <v>0</v>
      </c>
      <c r="BR88" s="7">
        <f>BQ88/$BQ$124</f>
        <v>0</v>
      </c>
      <c r="BS88" s="62">
        <f>BR88*$BP$124</f>
        <v>0</v>
      </c>
      <c r="BT88" s="48">
        <f>IF(BS88&gt;0,V88,W88)</f>
        <v>91.080412693003169</v>
      </c>
      <c r="BU88" s="46">
        <f>BS88/BT88</f>
        <v>0</v>
      </c>
      <c r="BV88" s="64" t="e">
        <f>BN88/BO88</f>
        <v>#DIV/0!</v>
      </c>
      <c r="BW88" s="16">
        <f>BB88+BN88+BY88</f>
        <v>451</v>
      </c>
      <c r="BX88" s="69">
        <f>BC88+BO88+BZ88</f>
        <v>1109.9785908611395</v>
      </c>
      <c r="BY88" s="66">
        <v>0</v>
      </c>
      <c r="BZ88" s="15">
        <f>AZ88*$D$132</f>
        <v>8.2177002475447338</v>
      </c>
      <c r="CA88" s="37">
        <f>BZ88-BY88</f>
        <v>8.2177002475447338</v>
      </c>
      <c r="CB88" s="54">
        <f>CA88*(CA88&lt;&gt;0)</f>
        <v>8.2177002475447338</v>
      </c>
      <c r="CC88" s="26">
        <f>CB88/$CB$124</f>
        <v>4.4661414388829659E-2</v>
      </c>
      <c r="CD88" s="47">
        <f>CC88 * $CA$124</f>
        <v>8.2177002475447338</v>
      </c>
      <c r="CE88" s="48">
        <f>IF(CD88&gt;0, V88, W88)</f>
        <v>88.779316192197015</v>
      </c>
      <c r="CF88" s="65">
        <f>CD88/CE88</f>
        <v>9.2563229815313702E-2</v>
      </c>
      <c r="CG88" t="s">
        <v>229</v>
      </c>
      <c r="CH88" s="66">
        <v>0</v>
      </c>
      <c r="CI88" s="15">
        <f>AZ88*$CH$127</f>
        <v>14.71100179073837</v>
      </c>
      <c r="CJ88" s="37">
        <f>CI88-CH88</f>
        <v>14.71100179073837</v>
      </c>
      <c r="CK88" s="54">
        <f>CJ88*(CJ88&lt;&gt;0)</f>
        <v>14.71100179073837</v>
      </c>
      <c r="CL88" s="26">
        <f>CK88/$CK$124</f>
        <v>2.1652931690813032E-3</v>
      </c>
      <c r="CM88" s="47">
        <f>CL88 * $CJ$124</f>
        <v>14.71100179073837</v>
      </c>
      <c r="CN88" s="48">
        <f>IF(CD88&gt;0,V88,W88)</f>
        <v>88.779316192197015</v>
      </c>
      <c r="CO88" s="65">
        <f>CM88/CN88</f>
        <v>0.1657030310854247</v>
      </c>
      <c r="CP88" s="70">
        <f>N88</f>
        <v>0</v>
      </c>
    </row>
    <row r="89" spans="1:94" x14ac:dyDescent="0.2">
      <c r="A89" s="30" t="s">
        <v>265</v>
      </c>
      <c r="B89">
        <v>0</v>
      </c>
      <c r="C89">
        <v>0</v>
      </c>
      <c r="D89">
        <v>0.138635375923511</v>
      </c>
      <c r="E89">
        <v>0.86136462407648795</v>
      </c>
      <c r="F89">
        <v>4.56323337679269E-2</v>
      </c>
      <c r="G89">
        <v>4.56323337679269E-2</v>
      </c>
      <c r="H89">
        <v>3.93140945211208E-2</v>
      </c>
      <c r="I89">
        <v>7.5909661229611E-2</v>
      </c>
      <c r="J89">
        <v>5.4628926372821802E-2</v>
      </c>
      <c r="K89">
        <v>4.9928402754625699E-2</v>
      </c>
      <c r="L89">
        <v>0.39901713711266101</v>
      </c>
      <c r="M89">
        <v>0.44797881172354698</v>
      </c>
      <c r="N89" s="21">
        <v>0</v>
      </c>
      <c r="O89">
        <v>1.0124014578104299</v>
      </c>
      <c r="P89">
        <v>0.98078854823439898</v>
      </c>
      <c r="Q89">
        <v>1.02201220339763</v>
      </c>
      <c r="R89">
        <v>0.98513125079513497</v>
      </c>
      <c r="S89">
        <v>1.00999999046325</v>
      </c>
      <c r="T89" s="27">
        <f>IF(C89,P89,R89)</f>
        <v>0.98513125079513497</v>
      </c>
      <c r="U89" s="27">
        <f>IF(D89 = 0,O89,Q89)</f>
        <v>1.02201220339763</v>
      </c>
      <c r="V89" s="39">
        <f>S89*T89^(1-N89)</f>
        <v>0.99498255390813584</v>
      </c>
      <c r="W89" s="38">
        <f>S89*U89^(N89+1)</f>
        <v>1.0322323156849313</v>
      </c>
      <c r="X89" s="44">
        <f>0.5 * (D89-MAX($D$3:$D$123))/(MIN($D$3:$D$123)-MAX($D$3:$D$123)) + 0.75</f>
        <v>1.1728520604222317</v>
      </c>
      <c r="Y89" s="44">
        <f>AVERAGE(D89, F89, G89, H89, I89, J89, K89)</f>
        <v>6.4240161191077727E-2</v>
      </c>
      <c r="Z89" s="22">
        <f>AI89^N89</f>
        <v>1</v>
      </c>
      <c r="AA89" s="22">
        <f>(Z89+AB89)/2</f>
        <v>1</v>
      </c>
      <c r="AB89" s="22">
        <f>AM89^N89</f>
        <v>1</v>
      </c>
      <c r="AC89" s="22">
        <f>IF(C89&gt;0, 1, 0.8)</f>
        <v>0.8</v>
      </c>
      <c r="AD89" s="22">
        <f>IF(C89&gt;0, 1, 0.7)</f>
        <v>0.7</v>
      </c>
      <c r="AE89" s="22">
        <f>IF(C89 &gt; 0, 1, 0.9)</f>
        <v>0.9</v>
      </c>
      <c r="AF89" s="22">
        <f>PERCENTILE($L$2:$L$123, 0.05)</f>
        <v>-3.8880181619581476E-2</v>
      </c>
      <c r="AG89" s="22">
        <f>PERCENTILE($L$2:$L$123, 0.95)</f>
        <v>1.0165924092297549</v>
      </c>
      <c r="AH89" s="22">
        <f>MIN(MAX(L89,AF89), AG89)</f>
        <v>0.39901713711266101</v>
      </c>
      <c r="AI89" s="22">
        <f>AH89-$AH$124+1</f>
        <v>1.4378973187322424</v>
      </c>
      <c r="AJ89" s="22">
        <f>PERCENTILE($M$2:$M$123, 0.02)</f>
        <v>-2.6200916108315844</v>
      </c>
      <c r="AK89" s="22">
        <f>PERCENTILE($M$2:$M$123, 0.98)</f>
        <v>1.3396145957600161</v>
      </c>
      <c r="AL89" s="22">
        <f>MIN(MAX(M89,AJ89), AK89)</f>
        <v>0.44797881172354698</v>
      </c>
      <c r="AM89" s="22">
        <f>AL89-$AL$124 + 1</f>
        <v>4.068070422555131</v>
      </c>
      <c r="AN89" s="46">
        <v>0</v>
      </c>
      <c r="AO89" s="49">
        <v>0</v>
      </c>
      <c r="AP89" s="51">
        <v>0.5</v>
      </c>
      <c r="AQ89" s="50">
        <v>1</v>
      </c>
      <c r="AR89" s="17">
        <f>(AI89^4)*AB89*AE89*AN89</f>
        <v>0</v>
      </c>
      <c r="AS89" s="17">
        <f>(AI89^4) *Z89*AC89*AO89</f>
        <v>0</v>
      </c>
      <c r="AT89" s="17">
        <f>(AM89^4)*AA89*AP89*AQ89</f>
        <v>136.93796005789775</v>
      </c>
      <c r="AU89" s="17">
        <f>MIN(AR89, 0.05*AR$124)</f>
        <v>0</v>
      </c>
      <c r="AV89" s="17">
        <f>MIN(AS89, 0.05*AS$124)</f>
        <v>0</v>
      </c>
      <c r="AW89" s="17">
        <f>MIN(AT89, 0.05*AT$124)</f>
        <v>136.93796005789775</v>
      </c>
      <c r="AX89" s="14">
        <f>AU89/$AU$124</f>
        <v>0</v>
      </c>
      <c r="AY89" s="14">
        <f>AV89/$AV$124</f>
        <v>0</v>
      </c>
      <c r="AZ89" s="67">
        <f>AW89/$AW$124</f>
        <v>1.1469865906901367E-2</v>
      </c>
      <c r="BA89" s="21">
        <f>N89</f>
        <v>0</v>
      </c>
      <c r="BB89" s="66">
        <v>0</v>
      </c>
      <c r="BC89" s="15">
        <f>$D$130*AX89</f>
        <v>0</v>
      </c>
      <c r="BD89" s="19">
        <f>BC89-BB89</f>
        <v>0</v>
      </c>
      <c r="BE89" s="53">
        <f>BD89*IF($BD$124 &gt; 0, (BD89&gt;0), (BD89&lt;0))</f>
        <v>0</v>
      </c>
      <c r="BF89" s="61">
        <f>BE89/$BE$124</f>
        <v>0</v>
      </c>
      <c r="BG89" s="62">
        <f>BF89*$BD$124</f>
        <v>0</v>
      </c>
      <c r="BH89" s="63">
        <f>(IF(BG89 &gt; 0, V89, W89))</f>
        <v>1.0322323156849313</v>
      </c>
      <c r="BI89" s="46">
        <f>BG89/BH89</f>
        <v>0</v>
      </c>
      <c r="BJ89" s="64" t="e">
        <f>BB89/BC89</f>
        <v>#DIV/0!</v>
      </c>
      <c r="BK89" s="66">
        <v>0</v>
      </c>
      <c r="BL89" s="66">
        <v>0</v>
      </c>
      <c r="BM89" s="66">
        <v>0</v>
      </c>
      <c r="BN89" s="10">
        <f>SUM(BK89:BM89)</f>
        <v>0</v>
      </c>
      <c r="BO89" s="15">
        <f>AY89*$D$129</f>
        <v>0</v>
      </c>
      <c r="BP89" s="9">
        <f>BO89-BN89</f>
        <v>0</v>
      </c>
      <c r="BQ89" s="53">
        <f>BP89*IF($BP$124 &gt; 0, (BP89&gt;0), (BP89&lt;0))</f>
        <v>0</v>
      </c>
      <c r="BR89" s="7">
        <f>BQ89/$BQ$124</f>
        <v>0</v>
      </c>
      <c r="BS89" s="62">
        <f>BR89*$BP$124</f>
        <v>0</v>
      </c>
      <c r="BT89" s="48">
        <f>IF(BS89&gt;0,V89,W89)</f>
        <v>1.0322323156849313</v>
      </c>
      <c r="BU89" s="46">
        <f>BS89/BT89</f>
        <v>0</v>
      </c>
      <c r="BV89" s="64" t="e">
        <f>BN89/BO89</f>
        <v>#DIV/0!</v>
      </c>
      <c r="BW89" s="16">
        <f>BB89+BN89+BY89</f>
        <v>0</v>
      </c>
      <c r="BX89" s="69">
        <f>BC89+BO89+BZ89</f>
        <v>53.621623114763892</v>
      </c>
      <c r="BY89" s="66">
        <v>0</v>
      </c>
      <c r="BZ89" s="15">
        <f>AZ89*$D$132</f>
        <v>53.621623114763892</v>
      </c>
      <c r="CA89" s="37">
        <f>BZ89-BY89</f>
        <v>53.621623114763892</v>
      </c>
      <c r="CB89" s="54">
        <f>CA89*(CA89&lt;&gt;0)</f>
        <v>53.621623114763892</v>
      </c>
      <c r="CC89" s="26">
        <f>CB89/$CB$124</f>
        <v>0.29142186475414888</v>
      </c>
      <c r="CD89" s="47">
        <f>CC89 * $CA$124</f>
        <v>53.621623114763892</v>
      </c>
      <c r="CE89" s="48">
        <f>IF(CD89&gt;0, V89, W89)</f>
        <v>0.99498255390813584</v>
      </c>
      <c r="CF89" s="65">
        <f>CD89/CE89</f>
        <v>53.892023437141226</v>
      </c>
      <c r="CG89" t="s">
        <v>229</v>
      </c>
      <c r="CH89" s="66">
        <v>0</v>
      </c>
      <c r="CI89" s="15">
        <f>AZ89*$CH$127</f>
        <v>95.991307774857546</v>
      </c>
      <c r="CJ89" s="37">
        <f>CI89-CH89</f>
        <v>95.991307774857546</v>
      </c>
      <c r="CK89" s="54">
        <f>CJ89*(CJ89&lt;&gt;0)</f>
        <v>95.991307774857546</v>
      </c>
      <c r="CL89" s="26">
        <f>CK89/$CK$124</f>
        <v>1.4128835409899555E-2</v>
      </c>
      <c r="CM89" s="47">
        <f>CL89 * $CJ$124</f>
        <v>95.991307774857546</v>
      </c>
      <c r="CN89" s="48">
        <f>IF(CD89&gt;0,V89,W89)</f>
        <v>0.99498255390813584</v>
      </c>
      <c r="CO89" s="65">
        <f>CM89/CN89</f>
        <v>96.475367731643843</v>
      </c>
      <c r="CP89" s="70">
        <f>N89</f>
        <v>0</v>
      </c>
    </row>
    <row r="90" spans="1:94" x14ac:dyDescent="0.2">
      <c r="A90" s="30" t="s">
        <v>171</v>
      </c>
      <c r="B90">
        <v>0</v>
      </c>
      <c r="C90">
        <v>0</v>
      </c>
      <c r="D90">
        <v>0.10355857656937199</v>
      </c>
      <c r="E90">
        <v>0.89644142343062705</v>
      </c>
      <c r="F90">
        <v>0.125646123260437</v>
      </c>
      <c r="G90">
        <v>0.125646123260437</v>
      </c>
      <c r="H90">
        <v>9.5357590966122896E-2</v>
      </c>
      <c r="I90">
        <v>6.6499372647427807E-2</v>
      </c>
      <c r="J90">
        <v>7.96317774284689E-2</v>
      </c>
      <c r="K90">
        <v>0.100027116934484</v>
      </c>
      <c r="L90">
        <v>0.53341738428526098</v>
      </c>
      <c r="M90">
        <v>-0.56276917419989902</v>
      </c>
      <c r="N90" s="21">
        <v>0</v>
      </c>
      <c r="O90">
        <v>0.99506082106524696</v>
      </c>
      <c r="P90">
        <v>0.98764331911666703</v>
      </c>
      <c r="Q90">
        <v>1.0059979603839999</v>
      </c>
      <c r="R90">
        <v>0.99445620821152902</v>
      </c>
      <c r="S90">
        <v>71.029998779296804</v>
      </c>
      <c r="T90" s="27">
        <f>IF(C90,P90,R90)</f>
        <v>0.99445620821152902</v>
      </c>
      <c r="U90" s="27">
        <f>IF(D90 = 0,O90,Q90)</f>
        <v>1.0059979603839999</v>
      </c>
      <c r="V90" s="39">
        <f>S90*T90^(1-N90)</f>
        <v>70.636223255329028</v>
      </c>
      <c r="W90" s="38">
        <f>S90*U90^(N90+1)</f>
        <v>71.456033898050592</v>
      </c>
      <c r="X90" s="44">
        <f>0.5 * (D90-MAX($D$3:$D$123))/(MIN($D$3:$D$123)-MAX($D$3:$D$123)) + 0.75</f>
        <v>1.1926467399292462</v>
      </c>
      <c r="Y90" s="44">
        <f>AVERAGE(D90, F90, G90, H90, I90, J90, K90)</f>
        <v>9.9480954438107089E-2</v>
      </c>
      <c r="Z90" s="22">
        <f>AI90^N90</f>
        <v>1</v>
      </c>
      <c r="AA90" s="22">
        <f>(Z90+AB90)/2</f>
        <v>1</v>
      </c>
      <c r="AB90" s="22">
        <f>AM90^N90</f>
        <v>1</v>
      </c>
      <c r="AC90" s="22">
        <f>IF(C90&gt;0, 1, 0.8)</f>
        <v>0.8</v>
      </c>
      <c r="AD90" s="22">
        <f>IF(C90&gt;0, 1, 0.7)</f>
        <v>0.7</v>
      </c>
      <c r="AE90" s="22">
        <f>IF(C90 &gt; 0, 1, 0.9)</f>
        <v>0.9</v>
      </c>
      <c r="AF90" s="22">
        <f>PERCENTILE($L$2:$L$123, 0.05)</f>
        <v>-3.8880181619581476E-2</v>
      </c>
      <c r="AG90" s="22">
        <f>PERCENTILE($L$2:$L$123, 0.95)</f>
        <v>1.0165924092297549</v>
      </c>
      <c r="AH90" s="22">
        <f>MIN(MAX(L90,AF90), AG90)</f>
        <v>0.53341738428526098</v>
      </c>
      <c r="AI90" s="22">
        <f>AH90-$AH$124+1</f>
        <v>1.5722975659048424</v>
      </c>
      <c r="AJ90" s="22">
        <f>PERCENTILE($M$2:$M$123, 0.02)</f>
        <v>-2.6200916108315844</v>
      </c>
      <c r="AK90" s="22">
        <f>PERCENTILE($M$2:$M$123, 0.98)</f>
        <v>1.3396145957600161</v>
      </c>
      <c r="AL90" s="22">
        <f>MIN(MAX(M90,AJ90), AK90)</f>
        <v>-0.56276917419989902</v>
      </c>
      <c r="AM90" s="22">
        <f>AL90-$AL$124 + 1</f>
        <v>3.0573224366316856</v>
      </c>
      <c r="AN90" s="46">
        <v>1</v>
      </c>
      <c r="AO90" s="46">
        <v>1</v>
      </c>
      <c r="AP90" s="51">
        <v>1</v>
      </c>
      <c r="AQ90" s="21">
        <v>1</v>
      </c>
      <c r="AR90" s="17">
        <f>(AI90^4)*AB90*AE90*AN90</f>
        <v>5.5002379441159412</v>
      </c>
      <c r="AS90" s="17">
        <f>(AI90^4) *Z90*AC90*AO90</f>
        <v>4.8891003947697262</v>
      </c>
      <c r="AT90" s="17">
        <f>(AM90^4)*AA90*AP90*AQ90</f>
        <v>87.370530730362091</v>
      </c>
      <c r="AU90" s="17">
        <f>MIN(AR90, 0.05*AR$124)</f>
        <v>5.5002379441159412</v>
      </c>
      <c r="AV90" s="17">
        <f>MIN(AS90, 0.05*AS$124)</f>
        <v>4.8891003947697262</v>
      </c>
      <c r="AW90" s="17">
        <f>MIN(AT90, 0.05*AT$124)</f>
        <v>87.370530730362091</v>
      </c>
      <c r="AX90" s="14">
        <f>AU90/$AU$124</f>
        <v>9.3279704998230715E-3</v>
      </c>
      <c r="AY90" s="14">
        <f>AV90/$AV$124</f>
        <v>1.2440373222231571E-2</v>
      </c>
      <c r="AZ90" s="67">
        <f>AW90/$AW$124</f>
        <v>7.3181188858688689E-3</v>
      </c>
      <c r="BA90" s="21">
        <f>N90</f>
        <v>0</v>
      </c>
      <c r="BB90" s="66">
        <v>852</v>
      </c>
      <c r="BC90" s="15">
        <f>$D$130*AX90</f>
        <v>1152.5360510466392</v>
      </c>
      <c r="BD90" s="19">
        <f>BC90-BB90</f>
        <v>300.53605104663916</v>
      </c>
      <c r="BE90" s="53">
        <f>BD90*IF($BD$124 &gt; 0, (BD90&gt;0), (BD90&lt;0))</f>
        <v>300.53605104663916</v>
      </c>
      <c r="BF90" s="61">
        <f>BE90/$BE$124</f>
        <v>1.2265280177280173E-2</v>
      </c>
      <c r="BG90" s="62">
        <f>BF90*$BD$124</f>
        <v>16.349618476313946</v>
      </c>
      <c r="BH90" s="63">
        <f>(IF(BG90 &gt; 0, V90, W90))</f>
        <v>70.636223255329028</v>
      </c>
      <c r="BI90" s="46">
        <f>BG90/BH90</f>
        <v>0.23146224023352605</v>
      </c>
      <c r="BJ90" s="64">
        <f>BB90/BC90</f>
        <v>0.73923934893514454</v>
      </c>
      <c r="BK90" s="66">
        <v>426</v>
      </c>
      <c r="BL90" s="66">
        <v>2202</v>
      </c>
      <c r="BM90" s="66">
        <v>213</v>
      </c>
      <c r="BN90" s="10">
        <f>SUM(BK90:BM90)</f>
        <v>2841</v>
      </c>
      <c r="BO90" s="15">
        <f>AY90*$D$129</f>
        <v>2303.1982579907308</v>
      </c>
      <c r="BP90" s="9">
        <f>BO90-BN90</f>
        <v>-537.80174200926922</v>
      </c>
      <c r="BQ90" s="53">
        <f>BP90*IF($BP$124 &gt; 0, (BP90&gt;0), (BP90&lt;0))</f>
        <v>0</v>
      </c>
      <c r="BR90" s="7">
        <f>BQ90/$BQ$124</f>
        <v>0</v>
      </c>
      <c r="BS90" s="62">
        <f>BR90*$BP$124</f>
        <v>0</v>
      </c>
      <c r="BT90" s="48">
        <f>IF(BS90&gt;0,V90,W90)</f>
        <v>71.456033898050592</v>
      </c>
      <c r="BU90" s="46">
        <f>BS90/BT90</f>
        <v>0</v>
      </c>
      <c r="BV90" s="64">
        <f>BN90/BO90</f>
        <v>1.2335021486506497</v>
      </c>
      <c r="BW90" s="16">
        <f>BB90+BN90+BY90</f>
        <v>3693</v>
      </c>
      <c r="BX90" s="69">
        <f>BC90+BO90+BZ90</f>
        <v>3489.9465148288068</v>
      </c>
      <c r="BY90" s="66">
        <v>0</v>
      </c>
      <c r="BZ90" s="15">
        <f>AZ90*$D$132</f>
        <v>34.212205791436965</v>
      </c>
      <c r="CA90" s="37">
        <f>BZ90-BY90</f>
        <v>34.212205791436965</v>
      </c>
      <c r="CB90" s="54">
        <f>CA90*(CA90&lt;&gt;0)</f>
        <v>34.212205791436965</v>
      </c>
      <c r="CC90" s="26">
        <f>CB90/$CB$124</f>
        <v>0.18593590104041657</v>
      </c>
      <c r="CD90" s="47">
        <f>CC90 * $CA$124</f>
        <v>34.212205791436965</v>
      </c>
      <c r="CE90" s="48">
        <f>IF(CD90&gt;0, V90, W90)</f>
        <v>70.636223255329028</v>
      </c>
      <c r="CF90" s="65">
        <f>CD90/CE90</f>
        <v>0.48434364430513183</v>
      </c>
      <c r="CG90" t="s">
        <v>229</v>
      </c>
      <c r="CH90" s="66">
        <v>0</v>
      </c>
      <c r="CI90" s="15">
        <f>AZ90*$CH$127</f>
        <v>61.245336955836564</v>
      </c>
      <c r="CJ90" s="37">
        <f>CI90-CH90</f>
        <v>61.245336955836564</v>
      </c>
      <c r="CK90" s="54">
        <f>CJ90*(CJ90&lt;&gt;0)</f>
        <v>61.245336955836564</v>
      </c>
      <c r="CL90" s="26">
        <f>CK90/$CK$124</f>
        <v>9.0146212769850725E-3</v>
      </c>
      <c r="CM90" s="47">
        <f>CL90 * $CJ$124</f>
        <v>61.245336955836564</v>
      </c>
      <c r="CN90" s="48">
        <f>IF(CD90&gt;0,V90,W90)</f>
        <v>70.636223255329028</v>
      </c>
      <c r="CO90" s="65">
        <f>CM90/CN90</f>
        <v>0.86705282549511187</v>
      </c>
      <c r="CP90" s="70">
        <f>N90</f>
        <v>0</v>
      </c>
    </row>
    <row r="91" spans="1:94" x14ac:dyDescent="0.2">
      <c r="A91" s="30" t="s">
        <v>222</v>
      </c>
      <c r="B91">
        <v>0</v>
      </c>
      <c r="C91">
        <v>0</v>
      </c>
      <c r="D91">
        <v>0.168038408779149</v>
      </c>
      <c r="E91">
        <v>0.83196159122085001</v>
      </c>
      <c r="F91">
        <v>0.97278911564625803</v>
      </c>
      <c r="G91">
        <v>0.97278911564625803</v>
      </c>
      <c r="H91">
        <v>0.117210682492581</v>
      </c>
      <c r="I91">
        <v>0.43175074183976198</v>
      </c>
      <c r="J91">
        <v>0.22495732732613299</v>
      </c>
      <c r="K91">
        <v>0.46779914440679998</v>
      </c>
      <c r="L91">
        <v>0.43540946311158202</v>
      </c>
      <c r="M91">
        <v>-0.62904274814231298</v>
      </c>
      <c r="N91" s="21">
        <v>0</v>
      </c>
      <c r="O91">
        <v>0.999325227746792</v>
      </c>
      <c r="P91">
        <v>0.99499554385162903</v>
      </c>
      <c r="Q91">
        <v>1.0102158450812799</v>
      </c>
      <c r="R91">
        <v>0.99121622915584895</v>
      </c>
      <c r="S91">
        <v>17.540000915527301</v>
      </c>
      <c r="T91" s="27">
        <f>IF(C91,P91,R91)</f>
        <v>0.99121622915584895</v>
      </c>
      <c r="U91" s="27">
        <f>IF(D91 = 0,O91,Q91)</f>
        <v>1.0102158450812799</v>
      </c>
      <c r="V91" s="39">
        <f>S91*T91^(1-N91)</f>
        <v>17.38593356687911</v>
      </c>
      <c r="W91" s="38">
        <f>S91*U91^(N91+1)</f>
        <v>17.719186847605837</v>
      </c>
      <c r="X91" s="44">
        <f>0.5 * (D91-MAX($D$3:$D$123))/(MIN($D$3:$D$123)-MAX($D$3:$D$123)) + 0.75</f>
        <v>1.1562592234864724</v>
      </c>
      <c r="Y91" s="44">
        <f>AVERAGE(D91, F91, G91, H91, I91, J91, K91)</f>
        <v>0.47933350516242024</v>
      </c>
      <c r="Z91" s="22">
        <f>AI91^N91</f>
        <v>1</v>
      </c>
      <c r="AA91" s="22">
        <f>(Z91+AB91)/2</f>
        <v>1</v>
      </c>
      <c r="AB91" s="22">
        <f>AM91^N91</f>
        <v>1</v>
      </c>
      <c r="AC91" s="22">
        <f>IF(C91&gt;0, 1, 0.8)</f>
        <v>0.8</v>
      </c>
      <c r="AD91" s="22">
        <f>IF(C91&gt;0, 1, 0.7)</f>
        <v>0.7</v>
      </c>
      <c r="AE91" s="22">
        <f>IF(C91 &gt; 0, 1, 0.9)</f>
        <v>0.9</v>
      </c>
      <c r="AF91" s="22">
        <f>PERCENTILE($L$2:$L$123, 0.05)</f>
        <v>-3.8880181619581476E-2</v>
      </c>
      <c r="AG91" s="22">
        <f>PERCENTILE($L$2:$L$123, 0.95)</f>
        <v>1.0165924092297549</v>
      </c>
      <c r="AH91" s="22">
        <f>MIN(MAX(L91,AF91), AG91)</f>
        <v>0.43540946311158202</v>
      </c>
      <c r="AI91" s="22">
        <f>AH91-$AH$124+1</f>
        <v>1.4742896447311635</v>
      </c>
      <c r="AJ91" s="22">
        <f>PERCENTILE($M$2:$M$123, 0.02)</f>
        <v>-2.6200916108315844</v>
      </c>
      <c r="AK91" s="22">
        <f>PERCENTILE($M$2:$M$123, 0.98)</f>
        <v>1.3396145957600161</v>
      </c>
      <c r="AL91" s="22">
        <f>MIN(MAX(M91,AJ91), AK91)</f>
        <v>-0.62904274814231298</v>
      </c>
      <c r="AM91" s="22">
        <f>AL91-$AL$124 + 1</f>
        <v>2.9910488626892713</v>
      </c>
      <c r="AN91" s="46">
        <v>0</v>
      </c>
      <c r="AO91" s="49">
        <v>0</v>
      </c>
      <c r="AP91" s="51">
        <v>0.5</v>
      </c>
      <c r="AQ91" s="50">
        <v>1</v>
      </c>
      <c r="AR91" s="17">
        <f>(AI91^4)*AB91*AE91*AN91</f>
        <v>0</v>
      </c>
      <c r="AS91" s="17">
        <f>(AI91^4) *Z91*AC91*AO91</f>
        <v>0</v>
      </c>
      <c r="AT91" s="17">
        <f>(AM91^4)*AA91*AP91*AQ91</f>
        <v>40.01879760248341</v>
      </c>
      <c r="AU91" s="17">
        <f>MIN(AR91, 0.05*AR$124)</f>
        <v>0</v>
      </c>
      <c r="AV91" s="17">
        <f>MIN(AS91, 0.05*AS$124)</f>
        <v>0</v>
      </c>
      <c r="AW91" s="17">
        <f>MIN(AT91, 0.05*AT$124)</f>
        <v>40.01879760248341</v>
      </c>
      <c r="AX91" s="14">
        <f>AU91/$AU$124</f>
        <v>0</v>
      </c>
      <c r="AY91" s="14">
        <f>AV91/$AV$124</f>
        <v>0</v>
      </c>
      <c r="AZ91" s="67">
        <f>AW91/$AW$124</f>
        <v>3.3519576460890742E-3</v>
      </c>
      <c r="BA91" s="21">
        <f>N91</f>
        <v>0</v>
      </c>
      <c r="BB91" s="66">
        <v>0</v>
      </c>
      <c r="BC91" s="15">
        <f>$D$130*AX91</f>
        <v>0</v>
      </c>
      <c r="BD91" s="19">
        <f>BC91-BB91</f>
        <v>0</v>
      </c>
      <c r="BE91" s="53">
        <f>BD91*IF($BD$124 &gt; 0, (BD91&gt;0), (BD91&lt;0))</f>
        <v>0</v>
      </c>
      <c r="BF91" s="61">
        <f>BE91/$BE$124</f>
        <v>0</v>
      </c>
      <c r="BG91" s="62">
        <f>BF91*$BD$124</f>
        <v>0</v>
      </c>
      <c r="BH91" s="63">
        <f>(IF(BG91 &gt; 0, V91, W91))</f>
        <v>17.719186847605837</v>
      </c>
      <c r="BI91" s="46">
        <f>BG91/BH91</f>
        <v>0</v>
      </c>
      <c r="BJ91" s="64" t="e">
        <f>BB91/BC91</f>
        <v>#DIV/0!</v>
      </c>
      <c r="BK91" s="66">
        <v>0</v>
      </c>
      <c r="BL91" s="66">
        <v>0</v>
      </c>
      <c r="BM91" s="66">
        <v>0</v>
      </c>
      <c r="BN91" s="10">
        <f>SUM(BK91:BM91)</f>
        <v>0</v>
      </c>
      <c r="BO91" s="15">
        <f>AY91*$D$129</f>
        <v>0</v>
      </c>
      <c r="BP91" s="9">
        <f>BO91-BN91</f>
        <v>0</v>
      </c>
      <c r="BQ91" s="53">
        <f>BP91*IF($BP$124 &gt; 0, (BP91&gt;0), (BP91&lt;0))</f>
        <v>0</v>
      </c>
      <c r="BR91" s="7">
        <f>BQ91/$BQ$124</f>
        <v>0</v>
      </c>
      <c r="BS91" s="62">
        <f>BR91*$BP$124</f>
        <v>0</v>
      </c>
      <c r="BT91" s="48">
        <f>IF(BS91&gt;0,V91,W91)</f>
        <v>17.719186847605837</v>
      </c>
      <c r="BU91" s="46">
        <f>BS91/BT91</f>
        <v>0</v>
      </c>
      <c r="BV91" s="64" t="e">
        <f>BN91/BO91</f>
        <v>#DIV/0!</v>
      </c>
      <c r="BW91" s="16">
        <f>BB91+BN91+BY91</f>
        <v>0</v>
      </c>
      <c r="BX91" s="69">
        <f>BC91+BO91+BZ91</f>
        <v>15.670401995466422</v>
      </c>
      <c r="BY91" s="66">
        <v>0</v>
      </c>
      <c r="BZ91" s="15">
        <f>AZ91*$D$132</f>
        <v>15.670401995466422</v>
      </c>
      <c r="CA91" s="37">
        <f>BZ91-BY91</f>
        <v>15.670401995466422</v>
      </c>
      <c r="CB91" s="54">
        <f>CA91*(CA91&lt;&gt;0)</f>
        <v>15.670401995466422</v>
      </c>
      <c r="CC91" s="26">
        <f>CB91/$CB$124</f>
        <v>8.5165228236229767E-2</v>
      </c>
      <c r="CD91" s="47">
        <f>CC91 * $CA$124</f>
        <v>15.670401995466422</v>
      </c>
      <c r="CE91" s="48">
        <f>IF(CD91&gt;0, V91, W91)</f>
        <v>17.38593356687911</v>
      </c>
      <c r="CF91" s="65">
        <f>CD91/CE91</f>
        <v>0.90132646229128333</v>
      </c>
      <c r="CG91" t="s">
        <v>229</v>
      </c>
      <c r="CH91" s="66">
        <v>0</v>
      </c>
      <c r="CI91" s="15">
        <f>AZ91*$CH$127</f>
        <v>28.052533540119462</v>
      </c>
      <c r="CJ91" s="37">
        <f>CI91-CH91</f>
        <v>28.052533540119462</v>
      </c>
      <c r="CK91" s="54">
        <f>CJ91*(CJ91&lt;&gt;0)</f>
        <v>28.052533540119462</v>
      </c>
      <c r="CL91" s="26">
        <f>CK91/$CK$124</f>
        <v>4.1290158286899428E-3</v>
      </c>
      <c r="CM91" s="47">
        <f>CL91 * $CJ$124</f>
        <v>28.052533540119462</v>
      </c>
      <c r="CN91" s="48">
        <f>IF(CD91&gt;0,V91,W91)</f>
        <v>17.38593356687911</v>
      </c>
      <c r="CO91" s="65">
        <f>CM91/CN91</f>
        <v>1.6135189653295723</v>
      </c>
      <c r="CP91" s="70">
        <f>N91</f>
        <v>0</v>
      </c>
    </row>
    <row r="92" spans="1:94" x14ac:dyDescent="0.2">
      <c r="A92" s="30" t="s">
        <v>172</v>
      </c>
      <c r="B92">
        <v>0</v>
      </c>
      <c r="C92">
        <v>0</v>
      </c>
      <c r="D92">
        <v>0.25388601036269398</v>
      </c>
      <c r="E92">
        <v>0.74611398963730502</v>
      </c>
      <c r="F92">
        <v>0.20749999999999999</v>
      </c>
      <c r="G92">
        <v>0.20749999999999999</v>
      </c>
      <c r="H92">
        <v>0.55434782608695599</v>
      </c>
      <c r="I92">
        <v>0.66304347826086896</v>
      </c>
      <c r="J92">
        <v>0.60626455510366695</v>
      </c>
      <c r="K92">
        <v>0.35468280925921802</v>
      </c>
      <c r="L92">
        <v>-3.89180803330769E-2</v>
      </c>
      <c r="M92">
        <v>-0.91213718008808198</v>
      </c>
      <c r="N92" s="21">
        <v>0</v>
      </c>
      <c r="O92">
        <v>1.0080712725302201</v>
      </c>
      <c r="P92">
        <v>0.97100089573794901</v>
      </c>
      <c r="Q92">
        <v>1.01518485946881</v>
      </c>
      <c r="R92">
        <v>0.98858886381479805</v>
      </c>
      <c r="S92">
        <v>34.819999694824197</v>
      </c>
      <c r="T92" s="27">
        <f>IF(C92,P92,R92)</f>
        <v>0.98858886381479805</v>
      </c>
      <c r="U92" s="27">
        <f>IF(D92 = 0,O92,Q92)</f>
        <v>1.01518485946881</v>
      </c>
      <c r="V92" s="39">
        <f>S92*T92^(1-N92)</f>
        <v>34.422663936337869</v>
      </c>
      <c r="W92" s="38">
        <f>S92*U92^(N92+1)</f>
        <v>35.348736496894112</v>
      </c>
      <c r="X92" s="44">
        <f>0.5 * (D92-MAX($D$3:$D$123))/(MIN($D$3:$D$123)-MAX($D$3:$D$123)) + 0.75</f>
        <v>1.1078133620885842</v>
      </c>
      <c r="Y92" s="44">
        <f>AVERAGE(D92, F92, G92, H92, I92, J92, K92)</f>
        <v>0.40674638272477204</v>
      </c>
      <c r="Z92" s="22">
        <f>AI92^N92</f>
        <v>1</v>
      </c>
      <c r="AA92" s="22">
        <f>(Z92+AB92)/2</f>
        <v>1</v>
      </c>
      <c r="AB92" s="22">
        <f>AM92^N92</f>
        <v>1</v>
      </c>
      <c r="AC92" s="22">
        <f>IF(C92&gt;0, 1, 0.8)</f>
        <v>0.8</v>
      </c>
      <c r="AD92" s="22">
        <f>IF(C92&gt;0, 1, 0.7)</f>
        <v>0.7</v>
      </c>
      <c r="AE92" s="22">
        <f>IF(C92 &gt; 0, 1, 0.9)</f>
        <v>0.9</v>
      </c>
      <c r="AF92" s="22">
        <f>PERCENTILE($L$2:$L$123, 0.05)</f>
        <v>-3.8880181619581476E-2</v>
      </c>
      <c r="AG92" s="22">
        <f>PERCENTILE($L$2:$L$123, 0.95)</f>
        <v>1.0165924092297549</v>
      </c>
      <c r="AH92" s="22">
        <f>MIN(MAX(L92,AF92), AG92)</f>
        <v>-3.8880181619581476E-2</v>
      </c>
      <c r="AI92" s="22">
        <f>AH92-$AH$124+1</f>
        <v>1</v>
      </c>
      <c r="AJ92" s="22">
        <f>PERCENTILE($M$2:$M$123, 0.02)</f>
        <v>-2.6200916108315844</v>
      </c>
      <c r="AK92" s="22">
        <f>PERCENTILE($M$2:$M$123, 0.98)</f>
        <v>1.3396145957600161</v>
      </c>
      <c r="AL92" s="22">
        <f>MIN(MAX(M92,AJ92), AK92)</f>
        <v>-0.91213718008808198</v>
      </c>
      <c r="AM92" s="22">
        <f>AL92-$AL$124 + 1</f>
        <v>2.7079544307435022</v>
      </c>
      <c r="AN92" s="46">
        <v>1</v>
      </c>
      <c r="AO92" s="46">
        <v>1</v>
      </c>
      <c r="AP92" s="51">
        <v>1</v>
      </c>
      <c r="AQ92" s="21">
        <v>1</v>
      </c>
      <c r="AR92" s="17">
        <f>(AI92^4)*AB92*AE92*AN92</f>
        <v>0.9</v>
      </c>
      <c r="AS92" s="17">
        <f>(AI92^4) *Z92*AC92*AO92</f>
        <v>0.8</v>
      </c>
      <c r="AT92" s="17">
        <f>(AM92^4)*AA92*AP92*AQ92</f>
        <v>53.773141240585836</v>
      </c>
      <c r="AU92" s="17">
        <f>MIN(AR92, 0.05*AR$124)</f>
        <v>0.9</v>
      </c>
      <c r="AV92" s="17">
        <f>MIN(AS92, 0.05*AS$124)</f>
        <v>0.8</v>
      </c>
      <c r="AW92" s="17">
        <f>MIN(AT92, 0.05*AT$124)</f>
        <v>53.773141240585836</v>
      </c>
      <c r="AX92" s="14">
        <f>AU92/$AU$124</f>
        <v>1.526329139782357E-3</v>
      </c>
      <c r="AY92" s="14">
        <f>AV92/$AV$124</f>
        <v>2.0356093706793282E-3</v>
      </c>
      <c r="AZ92" s="67">
        <f>AW92/$AW$124</f>
        <v>4.5040156809814822E-3</v>
      </c>
      <c r="BA92" s="21">
        <f>N92</f>
        <v>0</v>
      </c>
      <c r="BB92" s="66">
        <v>209</v>
      </c>
      <c r="BC92" s="15">
        <f>$D$130*AX92</f>
        <v>188.58864952408868</v>
      </c>
      <c r="BD92" s="19">
        <f>BC92-BB92</f>
        <v>-20.41135047591132</v>
      </c>
      <c r="BE92" s="53">
        <f>BD92*IF($BD$124 &gt; 0, (BD92&gt;0), (BD92&lt;0))</f>
        <v>0</v>
      </c>
      <c r="BF92" s="61">
        <f>BE92/$BE$124</f>
        <v>0</v>
      </c>
      <c r="BG92" s="62">
        <f>BF92*$BD$124</f>
        <v>0</v>
      </c>
      <c r="BH92" s="63">
        <f>(IF(BG92 &gt; 0, V92, W92))</f>
        <v>35.348736496894112</v>
      </c>
      <c r="BI92" s="46">
        <f>BG92/BH92</f>
        <v>0</v>
      </c>
      <c r="BJ92" s="64">
        <f>BB92/BC92</f>
        <v>1.1082321259917827</v>
      </c>
      <c r="BK92" s="66">
        <v>0</v>
      </c>
      <c r="BL92" s="66">
        <v>313</v>
      </c>
      <c r="BM92" s="66">
        <v>35</v>
      </c>
      <c r="BN92" s="10">
        <f>SUM(BK92:BM92)</f>
        <v>348</v>
      </c>
      <c r="BO92" s="15">
        <f>AY92*$D$129</f>
        <v>376.87068327820015</v>
      </c>
      <c r="BP92" s="9">
        <f>BO92-BN92</f>
        <v>28.870683278200147</v>
      </c>
      <c r="BQ92" s="53">
        <f>BP92*IF($BP$124 &gt; 0, (BP92&gt;0), (BP92&lt;0))</f>
        <v>28.870683278200147</v>
      </c>
      <c r="BR92" s="7">
        <f>BQ92/$BQ$124</f>
        <v>1.212992544104635E-3</v>
      </c>
      <c r="BS92" s="62">
        <f>BR92*$BP$124</f>
        <v>1.437396164763951</v>
      </c>
      <c r="BT92" s="48">
        <f>IF(BS92&gt;0,V92,W92)</f>
        <v>34.422663936337869</v>
      </c>
      <c r="BU92" s="46">
        <f>BS92/BT92</f>
        <v>4.175726107143559E-2</v>
      </c>
      <c r="BV92" s="64">
        <f>BN92/BO92</f>
        <v>0.92339366111720544</v>
      </c>
      <c r="BW92" s="16">
        <f>BB92+BN92+BY92</f>
        <v>557</v>
      </c>
      <c r="BX92" s="69">
        <f>BC92+BO92+BZ92</f>
        <v>586.51560611087723</v>
      </c>
      <c r="BY92" s="66">
        <v>0</v>
      </c>
      <c r="BZ92" s="15">
        <f>AZ92*$D$132</f>
        <v>21.05627330858843</v>
      </c>
      <c r="CA92" s="37">
        <f>BZ92-BY92</f>
        <v>21.05627330858843</v>
      </c>
      <c r="CB92" s="54">
        <f>CA92*(CA92&lt;&gt;0)</f>
        <v>21.05627330858843</v>
      </c>
      <c r="CC92" s="26">
        <f>CB92/$CB$124</f>
        <v>0.1144362679814578</v>
      </c>
      <c r="CD92" s="47">
        <f>CC92 * $CA$124</f>
        <v>21.05627330858843</v>
      </c>
      <c r="CE92" s="48">
        <f>IF(CD92&gt;0, V92, W92)</f>
        <v>34.422663936337869</v>
      </c>
      <c r="CF92" s="65">
        <f>CD92/CE92</f>
        <v>0.61169796002803345</v>
      </c>
      <c r="CG92" t="s">
        <v>229</v>
      </c>
      <c r="CH92" s="66">
        <v>0</v>
      </c>
      <c r="CI92" s="15">
        <f>AZ92*$CH$127</f>
        <v>37.694107234134023</v>
      </c>
      <c r="CJ92" s="37">
        <f>CI92-CH92</f>
        <v>37.694107234134023</v>
      </c>
      <c r="CK92" s="54">
        <f>CJ92*(CJ92&lt;&gt;0)</f>
        <v>37.694107234134023</v>
      </c>
      <c r="CL92" s="26">
        <f>CK92/$CK$124</f>
        <v>5.5481464872143118E-3</v>
      </c>
      <c r="CM92" s="47">
        <f>CL92 * $CJ$124</f>
        <v>37.694107234134023</v>
      </c>
      <c r="CN92" s="48">
        <f>IF(CD92&gt;0,V92,W92)</f>
        <v>34.422663936337869</v>
      </c>
      <c r="CO92" s="65">
        <f>CM92/CN92</f>
        <v>1.0950374818127511</v>
      </c>
      <c r="CP92" s="70">
        <f>N92</f>
        <v>0</v>
      </c>
    </row>
    <row r="93" spans="1:94" x14ac:dyDescent="0.2">
      <c r="A93" s="30" t="s">
        <v>121</v>
      </c>
      <c r="B93">
        <v>0</v>
      </c>
      <c r="C93">
        <v>0</v>
      </c>
      <c r="D93">
        <v>3.5521235521235497E-2</v>
      </c>
      <c r="E93">
        <v>0.96447876447876402</v>
      </c>
      <c r="F93">
        <v>1.4514896867838E-2</v>
      </c>
      <c r="G93">
        <v>1.4514896867838E-2</v>
      </c>
      <c r="H93">
        <v>8.4388185654008394E-2</v>
      </c>
      <c r="I93">
        <v>3.4599156118143397E-2</v>
      </c>
      <c r="J93">
        <v>5.4034803691416403E-2</v>
      </c>
      <c r="K93">
        <v>2.80055280766991E-2</v>
      </c>
      <c r="L93">
        <v>-3.81601060631684E-2</v>
      </c>
      <c r="M93">
        <v>-1.32253085598964</v>
      </c>
      <c r="N93" s="21">
        <v>0</v>
      </c>
      <c r="O93">
        <v>1.0228913020742501</v>
      </c>
      <c r="P93">
        <v>0.97895142448213102</v>
      </c>
      <c r="Q93">
        <v>1.00731527538765</v>
      </c>
      <c r="R93">
        <v>0.97440090781900202</v>
      </c>
      <c r="S93">
        <v>5.1999998092651296</v>
      </c>
      <c r="T93" s="27">
        <f>IF(C93,P93,R93)</f>
        <v>0.97440090781900202</v>
      </c>
      <c r="U93" s="27">
        <f>IF(D93 = 0,O93,Q93)</f>
        <v>1.00731527538765</v>
      </c>
      <c r="V93" s="39">
        <f>S93*T93^(1-N93)</f>
        <v>5.0668845348065794</v>
      </c>
      <c r="W93" s="38">
        <f>S93*U93^(N93+1)</f>
        <v>5.238039239885631</v>
      </c>
      <c r="X93" s="44">
        <f>0.5 * (D93-MAX($D$3:$D$123))/(MIN($D$3:$D$123)-MAX($D$3:$D$123)) + 0.75</f>
        <v>1.2310418439682467</v>
      </c>
      <c r="Y93" s="44">
        <f>AVERAGE(D93, F93, G93, H93, I93, J93, K93)</f>
        <v>3.7939814685311254E-2</v>
      </c>
      <c r="Z93" s="22">
        <f>AI93^N93</f>
        <v>1</v>
      </c>
      <c r="AA93" s="22">
        <f>(Z93+AB93)/2</f>
        <v>1</v>
      </c>
      <c r="AB93" s="22">
        <f>AM93^N93</f>
        <v>1</v>
      </c>
      <c r="AC93" s="22">
        <f>IF(C93&gt;0, 1, 0.8)</f>
        <v>0.8</v>
      </c>
      <c r="AD93" s="22">
        <f>IF(C93&gt;0, 1, 0.7)</f>
        <v>0.7</v>
      </c>
      <c r="AE93" s="22">
        <f>IF(C93 &gt; 0, 1, 0.9)</f>
        <v>0.9</v>
      </c>
      <c r="AF93" s="22">
        <f>PERCENTILE($L$2:$L$123, 0.05)</f>
        <v>-3.8880181619581476E-2</v>
      </c>
      <c r="AG93" s="22">
        <f>PERCENTILE($L$2:$L$123, 0.95)</f>
        <v>1.0165924092297549</v>
      </c>
      <c r="AH93" s="22">
        <f>MIN(MAX(L93,AF93), AG93)</f>
        <v>-3.81601060631684E-2</v>
      </c>
      <c r="AI93" s="22">
        <f>AH93-$AH$124+1</f>
        <v>1.0007200755564132</v>
      </c>
      <c r="AJ93" s="22">
        <f>PERCENTILE($M$2:$M$123, 0.02)</f>
        <v>-2.6200916108315844</v>
      </c>
      <c r="AK93" s="22">
        <f>PERCENTILE($M$2:$M$123, 0.98)</f>
        <v>1.3396145957600161</v>
      </c>
      <c r="AL93" s="22">
        <f>MIN(MAX(M93,AJ93), AK93)</f>
        <v>-1.32253085598964</v>
      </c>
      <c r="AM93" s="22">
        <f>AL93-$AL$124 + 1</f>
        <v>2.2975607548419443</v>
      </c>
      <c r="AN93" s="46">
        <v>1</v>
      </c>
      <c r="AO93" s="46">
        <v>1</v>
      </c>
      <c r="AP93" s="51">
        <v>1</v>
      </c>
      <c r="AQ93" s="21">
        <v>1</v>
      </c>
      <c r="AR93" s="17">
        <f>(AI93^4)*AB93*AE93*AN93</f>
        <v>0.90259507329500288</v>
      </c>
      <c r="AS93" s="17">
        <f>(AI93^4) *Z93*AC93*AO93</f>
        <v>0.80230673181778034</v>
      </c>
      <c r="AT93" s="17">
        <f>(AM93^4)*AA93*AP93*AQ93</f>
        <v>27.865575533524442</v>
      </c>
      <c r="AU93" s="17">
        <f>MIN(AR93, 0.05*AR$124)</f>
        <v>0.90259507329500288</v>
      </c>
      <c r="AV93" s="17">
        <f>MIN(AS93, 0.05*AS$124)</f>
        <v>0.80230673181778034</v>
      </c>
      <c r="AW93" s="17">
        <f>MIN(AT93, 0.05*AT$124)</f>
        <v>27.865575533524442</v>
      </c>
      <c r="AX93" s="14">
        <f>AU93/$AU$124</f>
        <v>1.5307301797712835E-3</v>
      </c>
      <c r="AY93" s="14">
        <f>AV93/$AV$124</f>
        <v>2.0414788768092253E-3</v>
      </c>
      <c r="AZ93" s="67">
        <f>AW93/$AW$124</f>
        <v>2.3340088800287589E-3</v>
      </c>
      <c r="BA93" s="21">
        <f>N93</f>
        <v>0</v>
      </c>
      <c r="BB93" s="66">
        <v>83</v>
      </c>
      <c r="BC93" s="15">
        <f>$D$130*AX93</f>
        <v>189.13242882200046</v>
      </c>
      <c r="BD93" s="19">
        <f>BC93-BB93</f>
        <v>106.13242882200046</v>
      </c>
      <c r="BE93" s="53">
        <f>BD93*IF($BD$124 &gt; 0, (BD93&gt;0), (BD93&lt;0))</f>
        <v>106.13242882200046</v>
      </c>
      <c r="BF93" s="61">
        <f>BE93/$BE$124</f>
        <v>4.3314070670179535E-3</v>
      </c>
      <c r="BG93" s="62">
        <f>BF93*$BD$124</f>
        <v>5.7737656203347472</v>
      </c>
      <c r="BH93" s="63">
        <f>(IF(BG93 &gt; 0, V93, W93))</f>
        <v>5.0668845348065794</v>
      </c>
      <c r="BI93" s="46">
        <f>BG93/BH93</f>
        <v>1.1395100047518947</v>
      </c>
      <c r="BJ93" s="64">
        <f>BB93/BC93</f>
        <v>0.43884594787345738</v>
      </c>
      <c r="BK93" s="66">
        <v>0</v>
      </c>
      <c r="BL93" s="66">
        <v>312</v>
      </c>
      <c r="BM93" s="66">
        <v>0</v>
      </c>
      <c r="BN93" s="10">
        <f>SUM(BK93:BM93)</f>
        <v>312</v>
      </c>
      <c r="BO93" s="15">
        <f>AY93*$D$129</f>
        <v>377.95735777358317</v>
      </c>
      <c r="BP93" s="9">
        <f>BO93-BN93</f>
        <v>65.957357773583169</v>
      </c>
      <c r="BQ93" s="53">
        <f>BP93*IF($BP$124 &gt; 0, (BP93&gt;0), (BP93&lt;0))</f>
        <v>65.957357773583169</v>
      </c>
      <c r="BR93" s="7">
        <f>BQ93/$BQ$124</f>
        <v>2.7711773371366494E-3</v>
      </c>
      <c r="BS93" s="62">
        <f>BR93*$BP$124</f>
        <v>3.2838451445068348</v>
      </c>
      <c r="BT93" s="48">
        <f>IF(BS93&gt;0,V93,W93)</f>
        <v>5.0668845348065794</v>
      </c>
      <c r="BU93" s="46">
        <f>BS93/BT93</f>
        <v>0.64809946268731988</v>
      </c>
      <c r="BV93" s="64">
        <f>BN93/BO93</f>
        <v>0.82548994901934103</v>
      </c>
      <c r="BW93" s="16">
        <f>BB93+BN93+BY93</f>
        <v>395</v>
      </c>
      <c r="BX93" s="69">
        <f>BC93+BO93+BZ93</f>
        <v>578.0012781097181</v>
      </c>
      <c r="BY93" s="66">
        <v>0</v>
      </c>
      <c r="BZ93" s="15">
        <f>AZ93*$D$132</f>
        <v>10.911491514134449</v>
      </c>
      <c r="CA93" s="37">
        <f>BZ93-BY93</f>
        <v>10.911491514134449</v>
      </c>
      <c r="CB93" s="54">
        <f>CA93*(CA93&lt;&gt;0)</f>
        <v>10.911491514134449</v>
      </c>
      <c r="CC93" s="26">
        <f>CB93/$CB$124</f>
        <v>5.9301584315947543E-2</v>
      </c>
      <c r="CD93" s="47">
        <f>CC93 * $CA$124</f>
        <v>10.911491514134449</v>
      </c>
      <c r="CE93" s="48">
        <f>IF(CD93&gt;0, V93, W93)</f>
        <v>5.0668845348065794</v>
      </c>
      <c r="CF93" s="65">
        <f>CD93/CE93</f>
        <v>2.1534912507239476</v>
      </c>
      <c r="CG93" t="s">
        <v>229</v>
      </c>
      <c r="CH93" s="66">
        <v>76</v>
      </c>
      <c r="CI93" s="15">
        <f>AZ93*$CH$127</f>
        <v>19.533320316960683</v>
      </c>
      <c r="CJ93" s="37">
        <f>CI93-CH93</f>
        <v>-56.466679683039317</v>
      </c>
      <c r="CK93" s="54">
        <f>CJ93*(CJ93&lt;&gt;0)</f>
        <v>-56.466679683039317</v>
      </c>
      <c r="CL93" s="26">
        <f>CK93/$CK$124</f>
        <v>-8.3112569448100283E-3</v>
      </c>
      <c r="CM93" s="47">
        <f>CL93 * $CJ$124</f>
        <v>-56.466679683039317</v>
      </c>
      <c r="CN93" s="48">
        <f>IF(CD93&gt;0,V93,W93)</f>
        <v>5.0668845348065794</v>
      </c>
      <c r="CO93" s="65">
        <f>CM93/CN93</f>
        <v>-11.144260204696938</v>
      </c>
      <c r="CP93" s="70">
        <f>N93</f>
        <v>0</v>
      </c>
    </row>
    <row r="94" spans="1:94" x14ac:dyDescent="0.2">
      <c r="A94" s="30" t="s">
        <v>122</v>
      </c>
      <c r="B94">
        <v>0</v>
      </c>
      <c r="C94">
        <v>0</v>
      </c>
      <c r="D94">
        <v>0.37744902039184303</v>
      </c>
      <c r="E94">
        <v>0.62255097960815597</v>
      </c>
      <c r="F94">
        <v>0.52326043737574501</v>
      </c>
      <c r="G94">
        <v>0.52326043737574501</v>
      </c>
      <c r="H94">
        <v>0.25470514429109098</v>
      </c>
      <c r="I94">
        <v>0.63278962777080705</v>
      </c>
      <c r="J94">
        <v>0.40146578116605303</v>
      </c>
      <c r="K94">
        <v>0.45833520511122</v>
      </c>
      <c r="L94">
        <v>1.02376157650515</v>
      </c>
      <c r="M94">
        <v>-1.33239631334067</v>
      </c>
      <c r="N94" s="21">
        <v>0</v>
      </c>
      <c r="O94">
        <v>1.01299049099369</v>
      </c>
      <c r="P94">
        <v>0.99372807873987501</v>
      </c>
      <c r="Q94">
        <v>1.00196564968281</v>
      </c>
      <c r="R94">
        <v>0.98954381976132</v>
      </c>
      <c r="S94">
        <v>209.88999938964801</v>
      </c>
      <c r="T94" s="27">
        <f>IF(C94,P94,R94)</f>
        <v>0.98954381976132</v>
      </c>
      <c r="U94" s="27">
        <f>IF(D94 = 0,O94,Q94)</f>
        <v>1.00196564968281</v>
      </c>
      <c r="V94" s="39">
        <f>S94*T94^(1-N94)</f>
        <v>207.69535172573342</v>
      </c>
      <c r="W94" s="38">
        <f>S94*U94^(N94+1)</f>
        <v>210.30256960037326</v>
      </c>
      <c r="X94" s="44">
        <f>0.5 * (D94-MAX($D$3:$D$123))/(MIN($D$3:$D$123)-MAX($D$3:$D$123)) + 0.75</f>
        <v>1.038083790762675</v>
      </c>
      <c r="Y94" s="44">
        <f>AVERAGE(D94, F94, G94, H94, I94, J94, K94)</f>
        <v>0.45303795049750056</v>
      </c>
      <c r="Z94" s="22">
        <f>AI94^N94</f>
        <v>1</v>
      </c>
      <c r="AA94" s="22">
        <f>(Z94+AB94)/2</f>
        <v>1</v>
      </c>
      <c r="AB94" s="22">
        <f>AM94^N94</f>
        <v>1</v>
      </c>
      <c r="AC94" s="22">
        <f>IF(C94&gt;0, 1, 0.8)</f>
        <v>0.8</v>
      </c>
      <c r="AD94" s="22">
        <f>IF(C94&gt;0, 1, 0.7)</f>
        <v>0.7</v>
      </c>
      <c r="AE94" s="22">
        <f>IF(C94 &gt; 0, 1, 0.9)</f>
        <v>0.9</v>
      </c>
      <c r="AF94" s="22">
        <f>PERCENTILE($L$2:$L$123, 0.05)</f>
        <v>-3.8880181619581476E-2</v>
      </c>
      <c r="AG94" s="22">
        <f>PERCENTILE($L$2:$L$123, 0.95)</f>
        <v>1.0165924092297549</v>
      </c>
      <c r="AH94" s="22">
        <f>MIN(MAX(L94,AF94), AG94)</f>
        <v>1.0165924092297549</v>
      </c>
      <c r="AI94" s="22">
        <f>AH94-$AH$124+1</f>
        <v>2.0554725908493365</v>
      </c>
      <c r="AJ94" s="22">
        <f>PERCENTILE($M$2:$M$123, 0.02)</f>
        <v>-2.6200916108315844</v>
      </c>
      <c r="AK94" s="22">
        <f>PERCENTILE($M$2:$M$123, 0.98)</f>
        <v>1.3396145957600161</v>
      </c>
      <c r="AL94" s="22">
        <f>MIN(MAX(M94,AJ94), AK94)</f>
        <v>-1.33239631334067</v>
      </c>
      <c r="AM94" s="22">
        <f>AL94-$AL$124 + 1</f>
        <v>2.2876952974909144</v>
      </c>
      <c r="AN94" s="46">
        <v>1</v>
      </c>
      <c r="AO94" s="46">
        <v>1</v>
      </c>
      <c r="AP94" s="51">
        <v>1</v>
      </c>
      <c r="AQ94" s="21">
        <v>1</v>
      </c>
      <c r="AR94" s="17">
        <f>(AI94^4)*AB94*AE94*AN94</f>
        <v>16.065315883975014</v>
      </c>
      <c r="AS94" s="17">
        <f>(AI94^4) *Z94*AC94*AO94</f>
        <v>14.280280785755568</v>
      </c>
      <c r="AT94" s="17">
        <f>(AM94^4)*AA94*AP94*AQ94</f>
        <v>27.39004323863157</v>
      </c>
      <c r="AU94" s="17">
        <f>MIN(AR94, 0.05*AR$124)</f>
        <v>16.065315883975014</v>
      </c>
      <c r="AV94" s="17">
        <f>MIN(AS94, 0.05*AS$124)</f>
        <v>14.280280785755568</v>
      </c>
      <c r="AW94" s="17">
        <f>MIN(AT94, 0.05*AT$124)</f>
        <v>27.39004323863157</v>
      </c>
      <c r="AX94" s="14">
        <f>AU94/$AU$124</f>
        <v>2.724551085946602E-2</v>
      </c>
      <c r="AY94" s="14">
        <f>AV94/$AV$124</f>
        <v>3.6336341729269993E-2</v>
      </c>
      <c r="AZ94" s="67">
        <f>AW94/$AW$124</f>
        <v>2.2941784951266016E-3</v>
      </c>
      <c r="BA94" s="21">
        <f>N94</f>
        <v>0</v>
      </c>
      <c r="BB94" s="66">
        <v>1889</v>
      </c>
      <c r="BC94" s="15">
        <f>$D$130*AX94</f>
        <v>3366.373585263043</v>
      </c>
      <c r="BD94" s="19">
        <f>BC94-BB94</f>
        <v>1477.373585263043</v>
      </c>
      <c r="BE94" s="53">
        <f>BD94*IF($BD$124 &gt; 0, (BD94&gt;0), (BD94&lt;0))</f>
        <v>1477.373585263043</v>
      </c>
      <c r="BF94" s="61">
        <f>BE94/$BE$124</f>
        <v>6.0293601671608098E-2</v>
      </c>
      <c r="BG94" s="62">
        <f>BF94*$BD$124</f>
        <v>80.371371028251019</v>
      </c>
      <c r="BH94" s="63">
        <f>(IF(BG94 &gt; 0, V94, W94))</f>
        <v>207.69535172573342</v>
      </c>
      <c r="BI94" s="46">
        <f>BG94/BH94</f>
        <v>0.38696759633977412</v>
      </c>
      <c r="BJ94" s="64">
        <f>BB94/BC94</f>
        <v>0.56113795814863388</v>
      </c>
      <c r="BK94" s="66">
        <v>840</v>
      </c>
      <c r="BL94" s="66">
        <v>5457</v>
      </c>
      <c r="BM94" s="66">
        <v>210</v>
      </c>
      <c r="BN94" s="10">
        <f>SUM(BK94:BM94)</f>
        <v>6507</v>
      </c>
      <c r="BO94" s="15">
        <f>AY94*$D$129</f>
        <v>6727.2739714153176</v>
      </c>
      <c r="BP94" s="9">
        <f>BO94-BN94</f>
        <v>220.27397141531765</v>
      </c>
      <c r="BQ94" s="53">
        <f>BP94*IF($BP$124 &gt; 0, (BP94&gt;0), (BP94&lt;0))</f>
        <v>220.27397141531765</v>
      </c>
      <c r="BR94" s="7">
        <f>BQ94/$BQ$124</f>
        <v>9.254740610481144E-3</v>
      </c>
      <c r="BS94" s="62">
        <f>BR94*$BP$124</f>
        <v>10.966867623419841</v>
      </c>
      <c r="BT94" s="48">
        <f>IF(BS94&gt;0,V94,W94)</f>
        <v>207.69535172573342</v>
      </c>
      <c r="BU94" s="46">
        <f>BS94/BT94</f>
        <v>5.2802662805385488E-2</v>
      </c>
      <c r="BV94" s="64">
        <f>BN94/BO94</f>
        <v>0.9672565778722142</v>
      </c>
      <c r="BW94" s="16">
        <f>BB94+BN94+BY94</f>
        <v>8396</v>
      </c>
      <c r="BX94" s="69">
        <f>BC94+BO94+BZ94</f>
        <v>10104.372841143078</v>
      </c>
      <c r="BY94" s="66">
        <v>0</v>
      </c>
      <c r="BZ94" s="15">
        <f>AZ94*$D$132</f>
        <v>10.725284464716863</v>
      </c>
      <c r="CA94" s="37">
        <f>BZ94-BY94</f>
        <v>10.725284464716863</v>
      </c>
      <c r="CB94" s="54">
        <f>CA94*(CA94&lt;&gt;0)</f>
        <v>10.725284464716863</v>
      </c>
      <c r="CC94" s="26">
        <f>CB94/$CB$124</f>
        <v>5.8289589482156325E-2</v>
      </c>
      <c r="CD94" s="47">
        <f>CC94 * $CA$124</f>
        <v>10.725284464716863</v>
      </c>
      <c r="CE94" s="48">
        <f>IF(CD94&gt;0, V94, W94)</f>
        <v>207.69535172573342</v>
      </c>
      <c r="CF94" s="65">
        <f>CD94/CE94</f>
        <v>5.1639501681673895E-2</v>
      </c>
      <c r="CG94" t="s">
        <v>229</v>
      </c>
      <c r="CH94" s="66">
        <v>0</v>
      </c>
      <c r="CI94" s="15">
        <f>AZ94*$CH$127</f>
        <v>19.199979825714529</v>
      </c>
      <c r="CJ94" s="37">
        <f>CI94-CH94</f>
        <v>19.199979825714529</v>
      </c>
      <c r="CK94" s="54">
        <f>CJ94*(CJ94&lt;&gt;0)</f>
        <v>19.199979825714529</v>
      </c>
      <c r="CL94" s="26">
        <f>CK94/$CK$124</f>
        <v>2.8260199920097928E-3</v>
      </c>
      <c r="CM94" s="47">
        <f>CL94 * $CJ$124</f>
        <v>19.199979825714529</v>
      </c>
      <c r="CN94" s="48">
        <f>IF(CD94&gt;0,V94,W94)</f>
        <v>207.69535172573342</v>
      </c>
      <c r="CO94" s="65">
        <f>CM94/CN94</f>
        <v>9.2442992422230766E-2</v>
      </c>
      <c r="CP94" s="70">
        <f>N94</f>
        <v>0</v>
      </c>
    </row>
    <row r="95" spans="1:94" x14ac:dyDescent="0.2">
      <c r="A95" s="30" t="s">
        <v>173</v>
      </c>
      <c r="B95">
        <v>0</v>
      </c>
      <c r="C95">
        <v>0</v>
      </c>
      <c r="D95">
        <v>0.59534883720930198</v>
      </c>
      <c r="E95">
        <v>0.40465116279069702</v>
      </c>
      <c r="F95">
        <v>0.550218340611353</v>
      </c>
      <c r="G95">
        <v>0.550218340611353</v>
      </c>
      <c r="H95">
        <v>0.91379310344827502</v>
      </c>
      <c r="I95">
        <v>0.73275862068965503</v>
      </c>
      <c r="J95">
        <v>0.81828465345408796</v>
      </c>
      <c r="K95">
        <v>0.67099569608995602</v>
      </c>
      <c r="L95">
        <v>-0.74617068539770703</v>
      </c>
      <c r="M95">
        <v>-1.18449260649181</v>
      </c>
      <c r="N95" s="21">
        <v>0</v>
      </c>
      <c r="O95">
        <v>1.00693905030609</v>
      </c>
      <c r="P95">
        <v>0.98999354388245997</v>
      </c>
      <c r="Q95">
        <v>1.03215864716524</v>
      </c>
      <c r="R95">
        <v>0.98947823197826201</v>
      </c>
      <c r="S95">
        <v>33.950000762939403</v>
      </c>
      <c r="T95" s="27">
        <f>IF(C95,P95,R95)</f>
        <v>0.98947823197826201</v>
      </c>
      <c r="U95" s="27">
        <f>IF(D95 = 0,O95,Q95)</f>
        <v>1.03215864716524</v>
      </c>
      <c r="V95" s="39">
        <f>S95*T95^(1-N95)</f>
        <v>33.592786730573927</v>
      </c>
      <c r="W95" s="38">
        <f>S95*U95^(N95+1)</f>
        <v>35.041786858734397</v>
      </c>
      <c r="X95" s="44">
        <f>0.5 * (D95-MAX($D$3:$D$123))/(MIN($D$3:$D$123)-MAX($D$3:$D$123)) + 0.75</f>
        <v>0.91511769585214164</v>
      </c>
      <c r="Y95" s="44">
        <f>AVERAGE(D95, F95, G95, H95, I95, J95, K95)</f>
        <v>0.69023108458771165</v>
      </c>
      <c r="Z95" s="22">
        <f>AI95^N95</f>
        <v>1</v>
      </c>
      <c r="AA95" s="22">
        <f>(Z95+AB95)/2</f>
        <v>1</v>
      </c>
      <c r="AB95" s="22">
        <f>AM95^N95</f>
        <v>1</v>
      </c>
      <c r="AC95" s="22">
        <f>IF(C95&gt;0, 1, 0.8)</f>
        <v>0.8</v>
      </c>
      <c r="AD95" s="22">
        <f>IF(C95&gt;0, 1, 0.7)</f>
        <v>0.7</v>
      </c>
      <c r="AE95" s="22">
        <f>IF(C95 &gt; 0, 1, 0.9)</f>
        <v>0.9</v>
      </c>
      <c r="AF95" s="22">
        <f>PERCENTILE($L$2:$L$123, 0.05)</f>
        <v>-3.8880181619581476E-2</v>
      </c>
      <c r="AG95" s="22">
        <f>PERCENTILE($L$2:$L$123, 0.95)</f>
        <v>1.0165924092297549</v>
      </c>
      <c r="AH95" s="22">
        <f>MIN(MAX(L95,AF95), AG95)</f>
        <v>-3.8880181619581476E-2</v>
      </c>
      <c r="AI95" s="22">
        <f>AH95-$AH$124+1</f>
        <v>1</v>
      </c>
      <c r="AJ95" s="22">
        <f>PERCENTILE($M$2:$M$123, 0.02)</f>
        <v>-2.6200916108315844</v>
      </c>
      <c r="AK95" s="22">
        <f>PERCENTILE($M$2:$M$123, 0.98)</f>
        <v>1.3396145957600161</v>
      </c>
      <c r="AL95" s="22">
        <f>MIN(MAX(M95,AJ95), AK95)</f>
        <v>-1.18449260649181</v>
      </c>
      <c r="AM95" s="22">
        <f>AL95-$AL$124 + 1</f>
        <v>2.4355990043397746</v>
      </c>
      <c r="AN95" s="46">
        <v>1</v>
      </c>
      <c r="AO95" s="46">
        <v>1</v>
      </c>
      <c r="AP95" s="51">
        <v>1</v>
      </c>
      <c r="AQ95" s="21">
        <v>1</v>
      </c>
      <c r="AR95" s="17">
        <f>(AI95^4)*AB95*AE95*AN95</f>
        <v>0.9</v>
      </c>
      <c r="AS95" s="17">
        <f>(AI95^4) *Z95*AC95*AO95</f>
        <v>0.8</v>
      </c>
      <c r="AT95" s="17">
        <f>(AM95^4)*AA95*AP95*AQ95</f>
        <v>35.190314758247943</v>
      </c>
      <c r="AU95" s="17">
        <f>MIN(AR95, 0.05*AR$124)</f>
        <v>0.9</v>
      </c>
      <c r="AV95" s="17">
        <f>MIN(AS95, 0.05*AS$124)</f>
        <v>0.8</v>
      </c>
      <c r="AW95" s="17">
        <f>MIN(AT95, 0.05*AT$124)</f>
        <v>35.190314758247943</v>
      </c>
      <c r="AX95" s="14">
        <f>AU95/$AU$124</f>
        <v>1.526329139782357E-3</v>
      </c>
      <c r="AY95" s="14">
        <f>AV95/$AV$124</f>
        <v>2.0356093706793282E-3</v>
      </c>
      <c r="AZ95" s="67">
        <f>AW95/$AW$124</f>
        <v>2.9475259550244578E-3</v>
      </c>
      <c r="BA95" s="21">
        <f>N95</f>
        <v>0</v>
      </c>
      <c r="BB95" s="66">
        <v>136</v>
      </c>
      <c r="BC95" s="15">
        <f>$D$130*AX95</f>
        <v>188.58864952408868</v>
      </c>
      <c r="BD95" s="19">
        <f>BC95-BB95</f>
        <v>52.58864952408868</v>
      </c>
      <c r="BE95" s="53">
        <f>BD95*IF($BD$124 &gt; 0, (BD95&gt;0), (BD95&lt;0))</f>
        <v>52.58864952408868</v>
      </c>
      <c r="BF95" s="61">
        <f>BE95/$BE$124</f>
        <v>2.1462134686052745E-3</v>
      </c>
      <c r="BG95" s="62">
        <f>BF95*$BD$124</f>
        <v>2.8609025536507393</v>
      </c>
      <c r="BH95" s="63">
        <f>(IF(BG95 &gt; 0, V95, W95))</f>
        <v>33.592786730573927</v>
      </c>
      <c r="BI95" s="46">
        <f>BG95/BH95</f>
        <v>8.516419243798358E-2</v>
      </c>
      <c r="BJ95" s="64">
        <f>BB95/BC95</f>
        <v>0.7211462638032653</v>
      </c>
      <c r="BK95" s="66">
        <v>34</v>
      </c>
      <c r="BL95" s="66">
        <v>306</v>
      </c>
      <c r="BM95" s="66">
        <v>0</v>
      </c>
      <c r="BN95" s="10">
        <f>SUM(BK95:BM95)</f>
        <v>340</v>
      </c>
      <c r="BO95" s="15">
        <f>AY95*$D$129</f>
        <v>376.87068327820015</v>
      </c>
      <c r="BP95" s="9">
        <f>BO95-BN95</f>
        <v>36.870683278200147</v>
      </c>
      <c r="BQ95" s="53">
        <f>BP95*IF($BP$124 &gt; 0, (BP95&gt;0), (BP95&lt;0))</f>
        <v>36.870683278200147</v>
      </c>
      <c r="BR95" s="7">
        <f>BQ95/$BQ$124</f>
        <v>1.5491099909738053E-3</v>
      </c>
      <c r="BS95" s="62">
        <f>BR95*$BP$124</f>
        <v>1.8356953393039064</v>
      </c>
      <c r="BT95" s="48">
        <f>IF(BS95&gt;0,V95,W95)</f>
        <v>33.592786730573927</v>
      </c>
      <c r="BU95" s="46">
        <f>BS95/BT95</f>
        <v>5.4645521195571971E-2</v>
      </c>
      <c r="BV95" s="64">
        <f>BN95/BO95</f>
        <v>0.90216622063175245</v>
      </c>
      <c r="BW95" s="16">
        <f>BB95+BN95+BY95</f>
        <v>476</v>
      </c>
      <c r="BX95" s="69">
        <f>BC95+BO95+BZ95</f>
        <v>579.23901664202822</v>
      </c>
      <c r="BY95" s="66">
        <v>0</v>
      </c>
      <c r="BZ95" s="15">
        <f>AZ95*$D$132</f>
        <v>13.77968383973934</v>
      </c>
      <c r="CA95" s="37">
        <f>BZ95-BY95</f>
        <v>13.77968383973934</v>
      </c>
      <c r="CB95" s="54">
        <f>CA95*(CA95&lt;&gt;0)</f>
        <v>13.77968383973934</v>
      </c>
      <c r="CC95" s="26">
        <f>CB95/$CB$124</f>
        <v>7.4889586085539195E-2</v>
      </c>
      <c r="CD95" s="47">
        <f>CC95 * $CA$124</f>
        <v>13.77968383973934</v>
      </c>
      <c r="CE95" s="48">
        <f>IF(CD95&gt;0, V95, W95)</f>
        <v>33.592786730573927</v>
      </c>
      <c r="CF95" s="65">
        <f>CD95/CE95</f>
        <v>0.41019769959120378</v>
      </c>
      <c r="CG95" t="s">
        <v>229</v>
      </c>
      <c r="CH95" s="66">
        <v>0</v>
      </c>
      <c r="CI95" s="15">
        <f>AZ95*$CH$127</f>
        <v>24.667844717599689</v>
      </c>
      <c r="CJ95" s="37">
        <f>CI95-CH95</f>
        <v>24.667844717599689</v>
      </c>
      <c r="CK95" s="54">
        <f>CJ95*(CJ95&lt;&gt;0)</f>
        <v>24.667844717599689</v>
      </c>
      <c r="CL95" s="26">
        <f>CK95/$CK$124</f>
        <v>3.6308278948483509E-3</v>
      </c>
      <c r="CM95" s="47">
        <f>CL95 * $CJ$124</f>
        <v>24.667844717599689</v>
      </c>
      <c r="CN95" s="48">
        <f>IF(CD95&gt;0,V95,W95)</f>
        <v>33.592786730573927</v>
      </c>
      <c r="CO95" s="65">
        <f>CM95/CN95</f>
        <v>0.73431968938583625</v>
      </c>
      <c r="CP95" s="70">
        <f>N95</f>
        <v>0</v>
      </c>
    </row>
    <row r="96" spans="1:94" x14ac:dyDescent="0.2">
      <c r="A96" s="30" t="s">
        <v>191</v>
      </c>
      <c r="B96">
        <v>0</v>
      </c>
      <c r="C96">
        <v>0</v>
      </c>
      <c r="D96">
        <v>0.141373801916932</v>
      </c>
      <c r="E96">
        <v>0.85862619808306695</v>
      </c>
      <c r="F96">
        <v>0.111374407582938</v>
      </c>
      <c r="G96">
        <v>0.111374407582938</v>
      </c>
      <c r="H96">
        <v>0.15411558669001699</v>
      </c>
      <c r="I96">
        <v>2.71453590192644E-2</v>
      </c>
      <c r="J96">
        <v>6.4680158713202707E-2</v>
      </c>
      <c r="K96">
        <v>8.4874697990940606E-2</v>
      </c>
      <c r="L96">
        <v>0.60361589481133204</v>
      </c>
      <c r="M96">
        <v>-1.62580807355278</v>
      </c>
      <c r="N96" s="21">
        <v>0</v>
      </c>
      <c r="O96">
        <v>0.99619552128065403</v>
      </c>
      <c r="P96">
        <v>0.97128849948776697</v>
      </c>
      <c r="Q96">
        <v>1.01745549319829</v>
      </c>
      <c r="R96">
        <v>0.97690917525269705</v>
      </c>
      <c r="S96">
        <v>55.080001831054602</v>
      </c>
      <c r="T96" s="27">
        <f>IF(C96,P96,R96)</f>
        <v>0.97690917525269705</v>
      </c>
      <c r="U96" s="27">
        <f>IF(D96 = 0,O96,Q96)</f>
        <v>1.01745549319829</v>
      </c>
      <c r="V96" s="39">
        <f>S96*T96^(1-N96)</f>
        <v>53.808159161692593</v>
      </c>
      <c r="W96" s="38">
        <f>S96*U96^(N96+1)</f>
        <v>56.041450428378376</v>
      </c>
      <c r="X96" s="44">
        <f>0.5 * (D96-MAX($D$3:$D$123))/(MIN($D$3:$D$123)-MAX($D$3:$D$123)) + 0.75</f>
        <v>1.1713067009284484</v>
      </c>
      <c r="Y96" s="44">
        <f>AVERAGE(D96, F96, G96, H96, I96, J96, K96)</f>
        <v>9.9276917070890369E-2</v>
      </c>
      <c r="Z96" s="22">
        <f>AI96^N96</f>
        <v>1</v>
      </c>
      <c r="AA96" s="22">
        <f>(Z96+AB96)/2</f>
        <v>1</v>
      </c>
      <c r="AB96" s="22">
        <f>AM96^N96</f>
        <v>1</v>
      </c>
      <c r="AC96" s="22">
        <f>IF(C96&gt;0, 1, 0.8)</f>
        <v>0.8</v>
      </c>
      <c r="AD96" s="22">
        <f>IF(C96&gt;0, 1, 0.7)</f>
        <v>0.7</v>
      </c>
      <c r="AE96" s="22">
        <f>IF(C96 &gt; 0, 1, 0.9)</f>
        <v>0.9</v>
      </c>
      <c r="AF96" s="22">
        <f>PERCENTILE($L$2:$L$123, 0.05)</f>
        <v>-3.8880181619581476E-2</v>
      </c>
      <c r="AG96" s="22">
        <f>PERCENTILE($L$2:$L$123, 0.95)</f>
        <v>1.0165924092297549</v>
      </c>
      <c r="AH96" s="22">
        <f>MIN(MAX(L96,AF96), AG96)</f>
        <v>0.60361589481133204</v>
      </c>
      <c r="AI96" s="22">
        <f>AH96-$AH$124+1</f>
        <v>1.6424960764309136</v>
      </c>
      <c r="AJ96" s="22">
        <f>PERCENTILE($M$2:$M$123, 0.02)</f>
        <v>-2.6200916108315844</v>
      </c>
      <c r="AK96" s="22">
        <f>PERCENTILE($M$2:$M$123, 0.98)</f>
        <v>1.3396145957600161</v>
      </c>
      <c r="AL96" s="22">
        <f>MIN(MAX(M96,AJ96), AK96)</f>
        <v>-1.62580807355278</v>
      </c>
      <c r="AM96" s="22">
        <f>AL96-$AL$124 + 1</f>
        <v>1.9942835372788044</v>
      </c>
      <c r="AN96" s="46">
        <v>1</v>
      </c>
      <c r="AO96" s="46">
        <v>1</v>
      </c>
      <c r="AP96" s="51">
        <v>1</v>
      </c>
      <c r="AQ96" s="21">
        <v>1</v>
      </c>
      <c r="AR96" s="17">
        <f>(AI96^4)*AB96*AE96*AN96</f>
        <v>6.5502801172317433</v>
      </c>
      <c r="AS96" s="17">
        <f>(AI96^4) *Z96*AC96*AO96</f>
        <v>5.8224712153171048</v>
      </c>
      <c r="AT96" s="17">
        <f>(AM96^4)*AA96*AP96*AQ96</f>
        <v>15.817855970276533</v>
      </c>
      <c r="AU96" s="17">
        <f>MIN(AR96, 0.05*AR$124)</f>
        <v>6.5502801172317433</v>
      </c>
      <c r="AV96" s="17">
        <f>MIN(AS96, 0.05*AS$124)</f>
        <v>5.8224712153171048</v>
      </c>
      <c r="AW96" s="17">
        <f>MIN(AT96, 0.05*AT$124)</f>
        <v>15.817855970276533</v>
      </c>
      <c r="AX96" s="14">
        <f>AU96/$AU$124</f>
        <v>1.1108759351853114E-2</v>
      </c>
      <c r="AY96" s="14">
        <f>AV96/$AV$124</f>
        <v>1.4815346208012694E-2</v>
      </c>
      <c r="AZ96" s="67">
        <f>AW96/$AW$124</f>
        <v>1.3248969594482239E-3</v>
      </c>
      <c r="BA96" s="21">
        <f>N96</f>
        <v>0</v>
      </c>
      <c r="BB96" s="66">
        <v>1542</v>
      </c>
      <c r="BC96" s="15">
        <f>$D$130*AX96</f>
        <v>1372.5649792369152</v>
      </c>
      <c r="BD96" s="19">
        <f>BC96-BB96</f>
        <v>-169.43502076308482</v>
      </c>
      <c r="BE96" s="53">
        <f>BD96*IF($BD$124 &gt; 0, (BD96&gt;0), (BD96&lt;0))</f>
        <v>0</v>
      </c>
      <c r="BF96" s="61">
        <f>BE96/$BE$124</f>
        <v>0</v>
      </c>
      <c r="BG96" s="62">
        <f>BF96*$BD$124</f>
        <v>0</v>
      </c>
      <c r="BH96" s="63">
        <f>(IF(BG96 &gt; 0, V96, W96))</f>
        <v>56.041450428378376</v>
      </c>
      <c r="BI96" s="46">
        <f>BG96/BH96</f>
        <v>0</v>
      </c>
      <c r="BJ96" s="64">
        <f>BB96/BC96</f>
        <v>1.1234440797529914</v>
      </c>
      <c r="BK96" s="66">
        <v>165</v>
      </c>
      <c r="BL96" s="66">
        <v>1652</v>
      </c>
      <c r="BM96" s="66">
        <v>55</v>
      </c>
      <c r="BN96" s="10">
        <f>SUM(BK96:BM96)</f>
        <v>1872</v>
      </c>
      <c r="BO96" s="15">
        <f>AY96*$D$129</f>
        <v>2742.8983816052623</v>
      </c>
      <c r="BP96" s="9">
        <f>BO96-BN96</f>
        <v>870.89838160526233</v>
      </c>
      <c r="BQ96" s="53">
        <f>BP96*IF($BP$124 &gt; 0, (BP96&gt;0), (BP96&lt;0))</f>
        <v>870.89838160526233</v>
      </c>
      <c r="BR96" s="7">
        <f>BQ96/$BQ$124</f>
        <v>3.6590517563456638E-2</v>
      </c>
      <c r="BS96" s="62">
        <f>BR96*$BP$124</f>
        <v>43.359763312694866</v>
      </c>
      <c r="BT96" s="48">
        <f>IF(BS96&gt;0,V96,W96)</f>
        <v>53.808159161692593</v>
      </c>
      <c r="BU96" s="46">
        <f>BS96/BT96</f>
        <v>0.80582134732391653</v>
      </c>
      <c r="BV96" s="64">
        <f>BN96/BO96</f>
        <v>0.68248973879390495</v>
      </c>
      <c r="BW96" s="16">
        <f>BB96+BN96+BY96</f>
        <v>3414</v>
      </c>
      <c r="BX96" s="69">
        <f>BC96+BO96+BZ96</f>
        <v>4121.6572541275973</v>
      </c>
      <c r="BY96" s="66">
        <v>0</v>
      </c>
      <c r="BZ96" s="15">
        <f>AZ96*$D$132</f>
        <v>6.1938932854204465</v>
      </c>
      <c r="CA96" s="37">
        <f>BZ96-BY96</f>
        <v>6.1938932854204465</v>
      </c>
      <c r="CB96" s="54">
        <f>CA96*(CA96&lt;&gt;0)</f>
        <v>6.1938932854204465</v>
      </c>
      <c r="CC96" s="26">
        <f>CB96/$CB$124</f>
        <v>3.3662463507719509E-2</v>
      </c>
      <c r="CD96" s="47">
        <f>CC96 * $CA$124</f>
        <v>6.1938932854204474</v>
      </c>
      <c r="CE96" s="48">
        <f>IF(CD96&gt;0, V96, W96)</f>
        <v>53.808159161692593</v>
      </c>
      <c r="CF96" s="65">
        <f>CD96/CE96</f>
        <v>0.11511067061052775</v>
      </c>
      <c r="CG96" t="s">
        <v>229</v>
      </c>
      <c r="CH96" s="66">
        <v>0</v>
      </c>
      <c r="CI96" s="15">
        <f>AZ96*$CH$127</f>
        <v>11.088062653622186</v>
      </c>
      <c r="CJ96" s="37">
        <f>CI96-CH96</f>
        <v>11.088062653622186</v>
      </c>
      <c r="CK96" s="54">
        <f>CJ96*(CJ96&lt;&gt;0)</f>
        <v>11.088062653622186</v>
      </c>
      <c r="CL96" s="26">
        <f>CK96/$CK$124</f>
        <v>1.6320374821345584E-3</v>
      </c>
      <c r="CM96" s="47">
        <f>CL96 * $CJ$124</f>
        <v>11.088062653622186</v>
      </c>
      <c r="CN96" s="48">
        <f>IF(CD96&gt;0,V96,W96)</f>
        <v>53.808159161692593</v>
      </c>
      <c r="CO96" s="65">
        <f>CM96/CN96</f>
        <v>0.20606656734534903</v>
      </c>
      <c r="CP96" s="70">
        <f>N96</f>
        <v>0</v>
      </c>
    </row>
    <row r="97" spans="1:94" x14ac:dyDescent="0.2">
      <c r="A97" s="30" t="s">
        <v>192</v>
      </c>
      <c r="B97">
        <v>1</v>
      </c>
      <c r="C97">
        <v>0</v>
      </c>
      <c r="D97">
        <v>0.19323671497584499</v>
      </c>
      <c r="E97">
        <v>0.80676328502415395</v>
      </c>
      <c r="F97">
        <v>0.17339667458432301</v>
      </c>
      <c r="G97">
        <v>0.17339667458432301</v>
      </c>
      <c r="H97">
        <v>6.5459610027855095E-2</v>
      </c>
      <c r="I97">
        <v>4.5961002785515299E-2</v>
      </c>
      <c r="J97">
        <v>5.4850609101713597E-2</v>
      </c>
      <c r="K97">
        <v>9.7523911002183203E-2</v>
      </c>
      <c r="L97">
        <v>0.200039099894191</v>
      </c>
      <c r="M97">
        <v>-1.1076884197936301</v>
      </c>
      <c r="N97" s="21">
        <v>0</v>
      </c>
      <c r="O97">
        <v>1.0100483836687799</v>
      </c>
      <c r="P97">
        <v>0.97382851170934803</v>
      </c>
      <c r="Q97">
        <v>1.0217268168429801</v>
      </c>
      <c r="R97">
        <v>0.982310606703381</v>
      </c>
      <c r="S97">
        <v>21.7600002288818</v>
      </c>
      <c r="T97" s="27">
        <f>IF(C97,P97,R97)</f>
        <v>0.982310606703381</v>
      </c>
      <c r="U97" s="27">
        <f>IF(D97 = 0,O97,Q97)</f>
        <v>1.0217268168429801</v>
      </c>
      <c r="V97" s="39">
        <f>S97*T97^(1-N97)</f>
        <v>21.37507902669859</v>
      </c>
      <c r="W97" s="38">
        <f>S97*U97^(N97+1)</f>
        <v>22.232775768357918</v>
      </c>
      <c r="X97" s="44">
        <f>0.5 * (D97-MAX($D$3:$D$123))/(MIN($D$3:$D$123)-MAX($D$3:$D$123)) + 0.75</f>
        <v>1.1420392146924156</v>
      </c>
      <c r="Y97" s="44">
        <f>AVERAGE(D97, F97, G97, H97, I97, J97, K97)</f>
        <v>0.11483217100882259</v>
      </c>
      <c r="Z97" s="22">
        <f>AI97^N97</f>
        <v>1</v>
      </c>
      <c r="AA97" s="22">
        <f>(Z97+AB97)/2</f>
        <v>1</v>
      </c>
      <c r="AB97" s="22">
        <f>AM97^N97</f>
        <v>1</v>
      </c>
      <c r="AC97" s="22">
        <f>IF(C97&gt;0, 1, 0.8)</f>
        <v>0.8</v>
      </c>
      <c r="AD97" s="22">
        <f>IF(C97&gt;0, 1, 0.7)</f>
        <v>0.7</v>
      </c>
      <c r="AE97" s="22">
        <f>IF(C97 &gt; 0, 1, 0.9)</f>
        <v>0.9</v>
      </c>
      <c r="AF97" s="22">
        <f>PERCENTILE($L$2:$L$123, 0.05)</f>
        <v>-3.8880181619581476E-2</v>
      </c>
      <c r="AG97" s="22">
        <f>PERCENTILE($L$2:$L$123, 0.95)</f>
        <v>1.0165924092297549</v>
      </c>
      <c r="AH97" s="22">
        <f>MIN(MAX(L97,AF97), AG97)</f>
        <v>0.200039099894191</v>
      </c>
      <c r="AI97" s="22">
        <f>AH97-$AH$124+1</f>
        <v>1.2389192815137724</v>
      </c>
      <c r="AJ97" s="22">
        <f>PERCENTILE($M$2:$M$123, 0.02)</f>
        <v>-2.6200916108315844</v>
      </c>
      <c r="AK97" s="22">
        <f>PERCENTILE($M$2:$M$123, 0.98)</f>
        <v>1.3396145957600161</v>
      </c>
      <c r="AL97" s="22">
        <f>MIN(MAX(M97,AJ97), AK97)</f>
        <v>-1.1076884197936301</v>
      </c>
      <c r="AM97" s="22">
        <f>AL97-$AL$124 + 1</f>
        <v>2.5124031910379543</v>
      </c>
      <c r="AN97" s="46">
        <v>1</v>
      </c>
      <c r="AO97" s="46">
        <v>1</v>
      </c>
      <c r="AP97" s="51">
        <v>1</v>
      </c>
      <c r="AQ97" s="21">
        <v>1</v>
      </c>
      <c r="AR97" s="17">
        <f>(AI97^4)*AB97*AE97*AN97</f>
        <v>2.1203841902314173</v>
      </c>
      <c r="AS97" s="17">
        <f>(AI97^4) *Z97*AC97*AO97</f>
        <v>1.8847859468723709</v>
      </c>
      <c r="AT97" s="17">
        <f>(AM97^4)*AA97*AP97*AQ97</f>
        <v>39.843487512549181</v>
      </c>
      <c r="AU97" s="17">
        <f>MIN(AR97, 0.05*AR$124)</f>
        <v>2.1203841902314173</v>
      </c>
      <c r="AV97" s="17">
        <f>MIN(AS97, 0.05*AS$124)</f>
        <v>1.8847859468723709</v>
      </c>
      <c r="AW97" s="17">
        <f>MIN(AT97, 0.05*AT$124)</f>
        <v>39.843487512549181</v>
      </c>
      <c r="AX97" s="14">
        <f>AU97/$AU$124</f>
        <v>3.5960046412044765E-3</v>
      </c>
      <c r="AY97" s="14">
        <f>AV97/$AV$124</f>
        <v>4.7958599189726354E-3</v>
      </c>
      <c r="AZ97" s="67">
        <f>AW97/$AW$124</f>
        <v>3.3372737467318599E-3</v>
      </c>
      <c r="BA97" s="21">
        <f>N97</f>
        <v>0</v>
      </c>
      <c r="BB97" s="66">
        <v>239</v>
      </c>
      <c r="BC97" s="15">
        <f>$D$130*AX97</f>
        <v>444.31154545330151</v>
      </c>
      <c r="BD97" s="19">
        <f>BC97-BB97</f>
        <v>205.31154545330151</v>
      </c>
      <c r="BE97" s="53">
        <f>BD97*IF($BD$124 &gt; 0, (BD97&gt;0), (BD97&lt;0))</f>
        <v>205.31154545330151</v>
      </c>
      <c r="BF97" s="61">
        <f>BE97/$BE$124</f>
        <v>8.3790401179668957E-3</v>
      </c>
      <c r="BG97" s="62">
        <f>BF97*$BD$124</f>
        <v>11.169260477249514</v>
      </c>
      <c r="BH97" s="63">
        <f>(IF(BG97 &gt; 0, V97, W97))</f>
        <v>21.37507902669859</v>
      </c>
      <c r="BI97" s="46">
        <f>BG97/BH97</f>
        <v>0.52253656996067821</v>
      </c>
      <c r="BJ97" s="64">
        <f>BB97/BC97</f>
        <v>0.5379108475701756</v>
      </c>
      <c r="BK97" s="66">
        <v>0</v>
      </c>
      <c r="BL97" s="66">
        <v>1088</v>
      </c>
      <c r="BM97" s="66">
        <v>0</v>
      </c>
      <c r="BN97" s="10">
        <f>SUM(BK97:BM97)</f>
        <v>1088</v>
      </c>
      <c r="BO97" s="15">
        <f>AY97*$D$129</f>
        <v>887.90070953867473</v>
      </c>
      <c r="BP97" s="9">
        <f>BO97-BN97</f>
        <v>-200.09929046132527</v>
      </c>
      <c r="BQ97" s="53">
        <f>BP97*IF($BP$124 &gt; 0, (BP97&gt;0), (BP97&lt;0))</f>
        <v>0</v>
      </c>
      <c r="BR97" s="7">
        <f>BQ97/$BQ$124</f>
        <v>0</v>
      </c>
      <c r="BS97" s="62">
        <f>BR97*$BP$124</f>
        <v>0</v>
      </c>
      <c r="BT97" s="48">
        <f>IF(BS97&gt;0,V97,W97)</f>
        <v>22.232775768357918</v>
      </c>
      <c r="BU97" s="46">
        <f>BS97/BT97</f>
        <v>0</v>
      </c>
      <c r="BV97" s="64">
        <f>BN97/BO97</f>
        <v>1.2253622373669355</v>
      </c>
      <c r="BW97" s="16">
        <f>BB97+BN97+BY97</f>
        <v>1327</v>
      </c>
      <c r="BX97" s="69">
        <f>BC97+BO97+BZ97</f>
        <v>1347.8140097579478</v>
      </c>
      <c r="BY97" s="66">
        <v>0</v>
      </c>
      <c r="BZ97" s="15">
        <f>AZ97*$D$132</f>
        <v>15.601754765971446</v>
      </c>
      <c r="CA97" s="37">
        <f>BZ97-BY97</f>
        <v>15.601754765971446</v>
      </c>
      <c r="CB97" s="54">
        <f>CA97*(CA97&lt;&gt;0)</f>
        <v>15.601754765971446</v>
      </c>
      <c r="CC97" s="26">
        <f>CB97/$CB$124</f>
        <v>8.4792145467235333E-2</v>
      </c>
      <c r="CD97" s="47">
        <f>CC97 * $CA$124</f>
        <v>15.601754765971446</v>
      </c>
      <c r="CE97" s="48">
        <f>IF(CD97&gt;0, V97, W97)</f>
        <v>21.37507902669859</v>
      </c>
      <c r="CF97" s="65">
        <f>CD97/CE97</f>
        <v>0.72990395714954037</v>
      </c>
      <c r="CG97" t="s">
        <v>229</v>
      </c>
      <c r="CH97" s="66">
        <v>0</v>
      </c>
      <c r="CI97" s="15">
        <f>AZ97*$CH$127</f>
        <v>27.929643986398936</v>
      </c>
      <c r="CJ97" s="37">
        <f>CI97-CH97</f>
        <v>27.929643986398936</v>
      </c>
      <c r="CK97" s="54">
        <f>CJ97*(CJ97&lt;&gt;0)</f>
        <v>27.929643986398936</v>
      </c>
      <c r="CL97" s="26">
        <f>CK97/$CK$124</f>
        <v>4.1109278755370833E-3</v>
      </c>
      <c r="CM97" s="47">
        <f>CL97 * $CJ$124</f>
        <v>27.929643986398936</v>
      </c>
      <c r="CN97" s="48">
        <f>IF(CD97&gt;0,V97,W97)</f>
        <v>21.37507902669859</v>
      </c>
      <c r="CO97" s="65">
        <f>CM97/CN97</f>
        <v>1.3066451801891985</v>
      </c>
      <c r="CP97" s="70">
        <f>N97</f>
        <v>0</v>
      </c>
    </row>
    <row r="98" spans="1:94" x14ac:dyDescent="0.2">
      <c r="A98" s="30" t="s">
        <v>212</v>
      </c>
      <c r="B98">
        <v>1</v>
      </c>
      <c r="C98">
        <v>1</v>
      </c>
      <c r="D98">
        <v>9.9960015993602505E-2</v>
      </c>
      <c r="E98">
        <v>0.90003998400639695</v>
      </c>
      <c r="F98">
        <v>0.108946322067594</v>
      </c>
      <c r="G98">
        <v>0.108946322067594</v>
      </c>
      <c r="H98">
        <v>5.9389376829778302E-2</v>
      </c>
      <c r="I98">
        <v>0.174404015056461</v>
      </c>
      <c r="J98">
        <v>0.101773011013797</v>
      </c>
      <c r="K98">
        <v>0.10529860035013699</v>
      </c>
      <c r="L98">
        <v>0.47051133812286999</v>
      </c>
      <c r="M98">
        <v>0.69879979284056604</v>
      </c>
      <c r="N98" s="21">
        <v>0</v>
      </c>
      <c r="O98">
        <v>1.00070093387661</v>
      </c>
      <c r="P98">
        <v>1.00616990128392</v>
      </c>
      <c r="Q98">
        <v>1.00295857695996</v>
      </c>
      <c r="R98">
        <v>0.99539170962595702</v>
      </c>
      <c r="S98">
        <v>2.0199999809265101</v>
      </c>
      <c r="T98" s="27">
        <f>IF(C98,P98,R98)</f>
        <v>1.00616990128392</v>
      </c>
      <c r="U98" s="27">
        <f>IF(D98 = 0,O98,Q98)</f>
        <v>1.00295857695996</v>
      </c>
      <c r="V98" s="39">
        <f>S98*T98^(1-N98)</f>
        <v>2.0324631814023468</v>
      </c>
      <c r="W98" s="38">
        <f>S98*U98^(N98+1)</f>
        <v>2.0259763063291989</v>
      </c>
      <c r="X98" s="44">
        <f>0.5 * (D98-MAX($D$3:$D$123))/(MIN($D$3:$D$123)-MAX($D$3:$D$123)) + 0.75</f>
        <v>1.1946774940058873</v>
      </c>
      <c r="Y98" s="44">
        <f>AVERAGE(D98, F98, G98, H98, I98, J98, K98)</f>
        <v>0.10838823762556626</v>
      </c>
      <c r="Z98" s="22">
        <f>AI98^N98</f>
        <v>1</v>
      </c>
      <c r="AA98" s="22">
        <f>(Z98+AB98)/2</f>
        <v>1</v>
      </c>
      <c r="AB98" s="22">
        <f>AM98^N98</f>
        <v>1</v>
      </c>
      <c r="AC98" s="22">
        <f>IF(C98&gt;0, 1, 0.8)</f>
        <v>1</v>
      </c>
      <c r="AD98" s="22">
        <f>IF(C98&gt;0, 1, 0.7)</f>
        <v>1</v>
      </c>
      <c r="AE98" s="22">
        <f>IF(C98 &gt; 0, 1, 0.9)</f>
        <v>1</v>
      </c>
      <c r="AF98" s="22">
        <f>PERCENTILE($L$2:$L$123, 0.05)</f>
        <v>-3.8880181619581476E-2</v>
      </c>
      <c r="AG98" s="22">
        <f>PERCENTILE($L$2:$L$123, 0.95)</f>
        <v>1.0165924092297549</v>
      </c>
      <c r="AH98" s="22">
        <f>MIN(MAX(L98,AF98), AG98)</f>
        <v>0.47051133812286999</v>
      </c>
      <c r="AI98" s="22">
        <f>AH98-$AH$124+1</f>
        <v>1.5093915197424514</v>
      </c>
      <c r="AJ98" s="22">
        <f>PERCENTILE($M$2:$M$123, 0.02)</f>
        <v>-2.6200916108315844</v>
      </c>
      <c r="AK98" s="22">
        <f>PERCENTILE($M$2:$M$123, 0.98)</f>
        <v>1.3396145957600161</v>
      </c>
      <c r="AL98" s="22">
        <f>MIN(MAX(M98,AJ98), AK98)</f>
        <v>0.69879979284056604</v>
      </c>
      <c r="AM98" s="22">
        <f>AL98-$AL$124 + 1</f>
        <v>4.3188914036721506</v>
      </c>
      <c r="AN98" s="46">
        <v>0</v>
      </c>
      <c r="AO98" s="49">
        <v>0</v>
      </c>
      <c r="AP98" s="51">
        <v>0.5</v>
      </c>
      <c r="AQ98" s="50">
        <v>1</v>
      </c>
      <c r="AR98" s="17">
        <f>(AI98^4)*AB98*AE98*AN98</f>
        <v>0</v>
      </c>
      <c r="AS98" s="17">
        <f>(AI98^4) *Z98*AC98*AO98</f>
        <v>0</v>
      </c>
      <c r="AT98" s="17">
        <f>(AM98^4)*AA98*AP98*AQ98</f>
        <v>173.96390212724344</v>
      </c>
      <c r="AU98" s="17">
        <f>MIN(AR98, 0.05*AR$124)</f>
        <v>0</v>
      </c>
      <c r="AV98" s="17">
        <f>MIN(AS98, 0.05*AS$124)</f>
        <v>0</v>
      </c>
      <c r="AW98" s="17">
        <f>MIN(AT98, 0.05*AT$124)</f>
        <v>173.96390212724344</v>
      </c>
      <c r="AX98" s="14">
        <f>AU98/$AU$124</f>
        <v>0</v>
      </c>
      <c r="AY98" s="14">
        <f>AV98/$AV$124</f>
        <v>0</v>
      </c>
      <c r="AZ98" s="67">
        <f>AW98/$AW$124</f>
        <v>1.4571143233017048E-2</v>
      </c>
      <c r="BA98" s="21">
        <f>N98</f>
        <v>0</v>
      </c>
      <c r="BB98" s="66">
        <v>0</v>
      </c>
      <c r="BC98" s="15">
        <f>$D$130*AX98</f>
        <v>0</v>
      </c>
      <c r="BD98" s="19">
        <f>BC98-BB98</f>
        <v>0</v>
      </c>
      <c r="BE98" s="53">
        <f>BD98*IF($BD$124 &gt; 0, (BD98&gt;0), (BD98&lt;0))</f>
        <v>0</v>
      </c>
      <c r="BF98" s="61">
        <f>BE98/$BE$124</f>
        <v>0</v>
      </c>
      <c r="BG98" s="62">
        <f>BF98*$BD$124</f>
        <v>0</v>
      </c>
      <c r="BH98" s="63">
        <f>(IF(BG98 &gt; 0, V98, W98))</f>
        <v>2.0259763063291989</v>
      </c>
      <c r="BI98" s="46">
        <f>BG98/BH98</f>
        <v>0</v>
      </c>
      <c r="BJ98" s="64" t="e">
        <f>BB98/BC98</f>
        <v>#DIV/0!</v>
      </c>
      <c r="BK98" s="66">
        <v>0</v>
      </c>
      <c r="BL98" s="66">
        <v>0</v>
      </c>
      <c r="BM98" s="66">
        <v>0</v>
      </c>
      <c r="BN98" s="10">
        <f>SUM(BK98:BM98)</f>
        <v>0</v>
      </c>
      <c r="BO98" s="15">
        <f>AY98*$D$129</f>
        <v>0</v>
      </c>
      <c r="BP98" s="9">
        <f>BO98-BN98</f>
        <v>0</v>
      </c>
      <c r="BQ98" s="53">
        <f>BP98*IF($BP$124 &gt; 0, (BP98&gt;0), (BP98&lt;0))</f>
        <v>0</v>
      </c>
      <c r="BR98" s="7">
        <f>BQ98/$BQ$124</f>
        <v>0</v>
      </c>
      <c r="BS98" s="62">
        <f>BR98*$BP$124</f>
        <v>0</v>
      </c>
      <c r="BT98" s="48">
        <f>IF(BS98&gt;0,V98,W98)</f>
        <v>2.0259763063291989</v>
      </c>
      <c r="BU98" s="46">
        <f>BS98/BT98</f>
        <v>0</v>
      </c>
      <c r="BV98" s="64" t="e">
        <f>BN98/BO98</f>
        <v>#DIV/0!</v>
      </c>
      <c r="BW98" s="16">
        <f>BB98+BN98+BY98</f>
        <v>12</v>
      </c>
      <c r="BX98" s="69">
        <f>BC98+BO98+BZ98</f>
        <v>68.120094614354699</v>
      </c>
      <c r="BY98" s="66">
        <v>12</v>
      </c>
      <c r="BZ98" s="15">
        <f>AZ98*$D$132</f>
        <v>68.120094614354699</v>
      </c>
      <c r="CA98" s="37">
        <f>BZ98-BY98</f>
        <v>56.120094614354699</v>
      </c>
      <c r="CB98" s="54">
        <f>CA98*(CA98&lt;&gt;0)</f>
        <v>56.120094614354699</v>
      </c>
      <c r="CC98" s="26">
        <f>CB98/$CB$124</f>
        <v>0.30500051420844665</v>
      </c>
      <c r="CD98" s="47">
        <f>CC98 * $CA$124</f>
        <v>56.120094614354706</v>
      </c>
      <c r="CE98" s="48">
        <f>IF(CD98&gt;0, V98, W98)</f>
        <v>2.0324631814023468</v>
      </c>
      <c r="CF98" s="65">
        <f>CD98/CE98</f>
        <v>27.611862850884854</v>
      </c>
      <c r="CG98" t="s">
        <v>229</v>
      </c>
      <c r="CH98" s="66">
        <v>0</v>
      </c>
      <c r="CI98" s="15">
        <f>AZ98*$CH$127</f>
        <v>121.94589771711968</v>
      </c>
      <c r="CJ98" s="37">
        <f>CI98-CH98</f>
        <v>121.94589771711968</v>
      </c>
      <c r="CK98" s="54">
        <f>CJ98*(CJ98&lt;&gt;0)</f>
        <v>121.94589771711968</v>
      </c>
      <c r="CL98" s="26">
        <f>CK98/$CK$124</f>
        <v>1.7949057656332014E-2</v>
      </c>
      <c r="CM98" s="47">
        <f>CL98 * $CJ$124</f>
        <v>121.94589771711966</v>
      </c>
      <c r="CN98" s="48">
        <f>IF(CD98&gt;0,V98,W98)</f>
        <v>2.0324631814023468</v>
      </c>
      <c r="CO98" s="65">
        <f>CM98/CN98</f>
        <v>59.999068535637711</v>
      </c>
      <c r="CP98" s="70">
        <f>N98</f>
        <v>0</v>
      </c>
    </row>
    <row r="99" spans="1:94" x14ac:dyDescent="0.2">
      <c r="A99" s="24" t="s">
        <v>193</v>
      </c>
      <c r="B99">
        <v>1</v>
      </c>
      <c r="C99">
        <v>1</v>
      </c>
      <c r="D99">
        <v>0.40938511326860799</v>
      </c>
      <c r="E99">
        <v>0.59061488673139095</v>
      </c>
      <c r="F99">
        <v>0.5504</v>
      </c>
      <c r="G99">
        <v>0.5504</v>
      </c>
      <c r="H99">
        <v>0.16252220248667801</v>
      </c>
      <c r="I99">
        <v>0.14031971580816999</v>
      </c>
      <c r="J99">
        <v>0.151013473787767</v>
      </c>
      <c r="K99">
        <v>0.28830160591433901</v>
      </c>
      <c r="L99">
        <v>0.72420552977870001</v>
      </c>
      <c r="M99">
        <v>-0.910612439504629</v>
      </c>
      <c r="N99" s="21">
        <v>0</v>
      </c>
      <c r="O99">
        <v>1.0152574051008101</v>
      </c>
      <c r="P99">
        <v>0.98518270907847905</v>
      </c>
      <c r="Q99">
        <v>1.0195602914522699</v>
      </c>
      <c r="R99">
        <v>0.97178120236077803</v>
      </c>
      <c r="S99">
        <v>60.049999237060497</v>
      </c>
      <c r="T99" s="27">
        <f>IF(C99,P99,R99)</f>
        <v>0.98518270907847905</v>
      </c>
      <c r="U99" s="27">
        <f>IF(D99 = 0,O99,Q99)</f>
        <v>1.0195602914522699</v>
      </c>
      <c r="V99" s="39">
        <f>S99*T99^(1-N99)</f>
        <v>59.160220928527863</v>
      </c>
      <c r="W99" s="38">
        <f>S99*U99^(N99+1)</f>
        <v>61.224594723845982</v>
      </c>
      <c r="X99" s="44">
        <f>0.5 * (D99-MAX($D$3:$D$123))/(MIN($D$3:$D$123)-MAX($D$3:$D$123)) + 0.75</f>
        <v>1.0200614872788418</v>
      </c>
      <c r="Y99" s="44">
        <f>AVERAGE(D99, F99, G99, H99, I99, J99, K99)</f>
        <v>0.32176315875222311</v>
      </c>
      <c r="Z99" s="22">
        <f>AI99^N99</f>
        <v>1</v>
      </c>
      <c r="AA99" s="22">
        <f>(Z99+AB99)/2</f>
        <v>1</v>
      </c>
      <c r="AB99" s="22">
        <f>AM99^N99</f>
        <v>1</v>
      </c>
      <c r="AC99" s="22">
        <f>IF(C99&gt;0, 1, 0.8)</f>
        <v>1</v>
      </c>
      <c r="AD99" s="22">
        <f>IF(C99&gt;0, 1, 0.7)</f>
        <v>1</v>
      </c>
      <c r="AE99" s="22">
        <f>IF(C99 &gt; 0, 1, 0.9)</f>
        <v>1</v>
      </c>
      <c r="AF99" s="22">
        <f>PERCENTILE($L$2:$L$123, 0.05)</f>
        <v>-3.8880181619581476E-2</v>
      </c>
      <c r="AG99" s="22">
        <f>PERCENTILE($L$2:$L$123, 0.95)</f>
        <v>1.0165924092297549</v>
      </c>
      <c r="AH99" s="22">
        <f>MIN(MAX(L99,AF99), AG99)</f>
        <v>0.72420552977870001</v>
      </c>
      <c r="AI99" s="22">
        <f>AH99-$AH$124+1</f>
        <v>1.7630857113982814</v>
      </c>
      <c r="AJ99" s="22">
        <f>PERCENTILE($M$2:$M$123, 0.02)</f>
        <v>-2.6200916108315844</v>
      </c>
      <c r="AK99" s="22">
        <f>PERCENTILE($M$2:$M$123, 0.98)</f>
        <v>1.3396145957600161</v>
      </c>
      <c r="AL99" s="22">
        <f>MIN(MAX(M99,AJ99), AK99)</f>
        <v>-0.910612439504629</v>
      </c>
      <c r="AM99" s="22">
        <f>AL99-$AL$124 + 1</f>
        <v>2.7094791713269553</v>
      </c>
      <c r="AN99" s="46">
        <v>1</v>
      </c>
      <c r="AO99" s="46">
        <v>1</v>
      </c>
      <c r="AP99" s="51">
        <v>1</v>
      </c>
      <c r="AQ99" s="21">
        <v>1</v>
      </c>
      <c r="AR99" s="17">
        <f>(AI99^4)*AB99*AE99*AN99</f>
        <v>9.6625933612335455</v>
      </c>
      <c r="AS99" s="17">
        <f>(AI99^4) *Z99*AC99*AO99</f>
        <v>9.6625933612335455</v>
      </c>
      <c r="AT99" s="17">
        <f>(AM99^4)*AA99*AP99*AQ99</f>
        <v>53.894353567964885</v>
      </c>
      <c r="AU99" s="17">
        <f>MIN(AR99, 0.05*AR$124)</f>
        <v>9.6625933612335455</v>
      </c>
      <c r="AV99" s="17">
        <f>MIN(AS99, 0.05*AS$124)</f>
        <v>9.6625933612335455</v>
      </c>
      <c r="AW99" s="17">
        <f>MIN(AT99, 0.05*AT$124)</f>
        <v>53.894353567964885</v>
      </c>
      <c r="AX99" s="14">
        <f>AU99/$AU$124</f>
        <v>1.6386997570131456E-2</v>
      </c>
      <c r="AY99" s="14">
        <f>AV99/$AV$124</f>
        <v>2.4586581988988589E-2</v>
      </c>
      <c r="AZ99" s="67">
        <f>AW99/$AW$124</f>
        <v>4.514168374513015E-3</v>
      </c>
      <c r="BA99" s="21">
        <f>N99</f>
        <v>0</v>
      </c>
      <c r="BB99" s="66">
        <v>1741</v>
      </c>
      <c r="BC99" s="15">
        <f>$D$130*AX99</f>
        <v>2024.7282587727323</v>
      </c>
      <c r="BD99" s="19">
        <f>BC99-BB99</f>
        <v>283.72825877273226</v>
      </c>
      <c r="BE99" s="53">
        <f>BD99*IF($BD$124 &gt; 0, (BD99&gt;0), (BD99&lt;0))</f>
        <v>283.72825877273226</v>
      </c>
      <c r="BF99" s="61">
        <f>BE99/$BE$124</f>
        <v>1.1579331584147826E-2</v>
      </c>
      <c r="BG99" s="62">
        <f>BF99*$BD$124</f>
        <v>15.435249001668556</v>
      </c>
      <c r="BH99" s="63">
        <f>(IF(BG99 &gt; 0, V99, W99))</f>
        <v>59.160220928527863</v>
      </c>
      <c r="BI99" s="46">
        <f>BG99/BH99</f>
        <v>0.26090587153682293</v>
      </c>
      <c r="BJ99" s="64">
        <f>BB99/BC99</f>
        <v>0.85986847492082163</v>
      </c>
      <c r="BK99" s="66">
        <v>1441</v>
      </c>
      <c r="BL99" s="66">
        <v>2942</v>
      </c>
      <c r="BM99" s="66">
        <v>0</v>
      </c>
      <c r="BN99" s="10">
        <f>SUM(BK99:BM99)</f>
        <v>4383</v>
      </c>
      <c r="BO99" s="15">
        <f>AY99*$D$129</f>
        <v>4551.9352028593585</v>
      </c>
      <c r="BP99" s="9">
        <f>BO99-BN99</f>
        <v>168.93520285935847</v>
      </c>
      <c r="BQ99" s="53">
        <f>BP99*IF($BP$124 &gt; 0, (BP99&gt;0), (BP99&lt;0))</f>
        <v>168.93520285935847</v>
      </c>
      <c r="BR99" s="7">
        <f>BQ99/$BQ$124</f>
        <v>7.0977586339266152E-3</v>
      </c>
      <c r="BS99" s="62">
        <f>BR99*$BP$124</f>
        <v>8.4108439812027971</v>
      </c>
      <c r="BT99" s="48">
        <f>IF(BS99&gt;0,V99,W99)</f>
        <v>59.160220928527863</v>
      </c>
      <c r="BU99" s="46">
        <f>BS99/BT99</f>
        <v>0.14217059789827413</v>
      </c>
      <c r="BV99" s="64">
        <f>BN99/BO99</f>
        <v>0.9628871687907069</v>
      </c>
      <c r="BW99" s="16">
        <f>BB99+BN99+BY99</f>
        <v>6124</v>
      </c>
      <c r="BX99" s="69">
        <f>BC99+BO99+BZ99</f>
        <v>6597.767198782939</v>
      </c>
      <c r="BY99" s="66">
        <v>0</v>
      </c>
      <c r="BZ99" s="15">
        <f>AZ99*$D$132</f>
        <v>21.103737150848346</v>
      </c>
      <c r="CA99" s="37">
        <f>BZ99-BY99</f>
        <v>21.103737150848346</v>
      </c>
      <c r="CB99" s="54">
        <f>CA99*(CA99&lt;&gt;0)</f>
        <v>21.103737150848346</v>
      </c>
      <c r="CC99" s="26">
        <f>CB99/$CB$124</f>
        <v>0.11469422364591386</v>
      </c>
      <c r="CD99" s="47">
        <f>CC99 * $CA$124</f>
        <v>21.103737150848346</v>
      </c>
      <c r="CE99" s="48">
        <f>IF(CD99&gt;0, V99, W99)</f>
        <v>59.160220928527863</v>
      </c>
      <c r="CF99" s="65">
        <f>CD99/CE99</f>
        <v>0.35672174342188495</v>
      </c>
      <c r="CG99" t="s">
        <v>229</v>
      </c>
      <c r="CH99" s="66">
        <v>0</v>
      </c>
      <c r="CI99" s="15">
        <f>AZ99*$CH$127</f>
        <v>37.779075126299425</v>
      </c>
      <c r="CJ99" s="37">
        <f>CI99-CH99</f>
        <v>37.779075126299425</v>
      </c>
      <c r="CK99" s="54">
        <f>CJ99*(CJ99&lt;&gt;0)</f>
        <v>37.779075126299425</v>
      </c>
      <c r="CL99" s="26">
        <f>CK99/$CK$124</f>
        <v>5.5606528004562015E-3</v>
      </c>
      <c r="CM99" s="47">
        <f>CL99 * $CJ$124</f>
        <v>37.779075126299425</v>
      </c>
      <c r="CN99" s="48">
        <f>IF(CD99&gt;0,V99,W99)</f>
        <v>59.160220928527863</v>
      </c>
      <c r="CO99" s="65">
        <f>CM99/CN99</f>
        <v>0.63858914881235407</v>
      </c>
      <c r="CP99" s="70">
        <f>N99</f>
        <v>0</v>
      </c>
    </row>
    <row r="100" spans="1:94" x14ac:dyDescent="0.2">
      <c r="A100" s="24" t="s">
        <v>176</v>
      </c>
      <c r="B100">
        <v>0</v>
      </c>
      <c r="C100">
        <v>0</v>
      </c>
      <c r="D100">
        <v>0.154845695722793</v>
      </c>
      <c r="E100">
        <v>0.84515430427720595</v>
      </c>
      <c r="F100">
        <v>7.8494623655913906E-2</v>
      </c>
      <c r="G100">
        <v>7.8494623655913906E-2</v>
      </c>
      <c r="H100">
        <v>8.2901554404144998E-2</v>
      </c>
      <c r="I100">
        <v>3.97236614853195E-2</v>
      </c>
      <c r="J100">
        <v>5.7386002507205998E-2</v>
      </c>
      <c r="K100">
        <v>6.7115517355679194E-2</v>
      </c>
      <c r="L100">
        <v>0.90892396310846502</v>
      </c>
      <c r="M100">
        <v>-2.0129917419098202</v>
      </c>
      <c r="N100" s="21">
        <v>0</v>
      </c>
      <c r="O100">
        <v>1.0106640754920599</v>
      </c>
      <c r="P100">
        <v>0.95800798928436004</v>
      </c>
      <c r="Q100">
        <v>1.01440823751183</v>
      </c>
      <c r="R100">
        <v>0.97564319901087104</v>
      </c>
      <c r="S100">
        <v>27.209999084472599</v>
      </c>
      <c r="T100" s="27">
        <f>IF(C100,P100,R100)</f>
        <v>0.97564319901087104</v>
      </c>
      <c r="U100" s="27">
        <f>IF(D100 = 0,O100,Q100)</f>
        <v>1.01440823751183</v>
      </c>
      <c r="V100" s="39">
        <f>S100*T100^(1-N100)</f>
        <v>26.547250551857719</v>
      </c>
      <c r="W100" s="38">
        <f>S100*U100^(N100+1)</f>
        <v>27.602047213978356</v>
      </c>
      <c r="X100" s="44">
        <f>0.5 * (D100-MAX($D$3:$D$123))/(MIN($D$3:$D$123)-MAX($D$3:$D$123)) + 0.75</f>
        <v>1.1637041880096612</v>
      </c>
      <c r="Y100" s="44">
        <f>AVERAGE(D100, F100, G100, H100, I100, J100, K100)</f>
        <v>7.9851668398138634E-2</v>
      </c>
      <c r="Z100" s="22">
        <f>AI100^N100</f>
        <v>1</v>
      </c>
      <c r="AA100" s="22">
        <f>(Z100+AB100)/2</f>
        <v>1</v>
      </c>
      <c r="AB100" s="22">
        <f>AM100^N100</f>
        <v>1</v>
      </c>
      <c r="AC100" s="22">
        <f>IF(C100&gt;0, 1, 0.8)</f>
        <v>0.8</v>
      </c>
      <c r="AD100" s="22">
        <f>IF(C100&gt;0, 1, 0.7)</f>
        <v>0.7</v>
      </c>
      <c r="AE100" s="22">
        <f>IF(C100 &gt; 0, 1, 0.9)</f>
        <v>0.9</v>
      </c>
      <c r="AF100" s="22">
        <f>PERCENTILE($L$2:$L$123, 0.05)</f>
        <v>-3.8880181619581476E-2</v>
      </c>
      <c r="AG100" s="22">
        <f>PERCENTILE($L$2:$L$123, 0.95)</f>
        <v>1.0165924092297549</v>
      </c>
      <c r="AH100" s="22">
        <f>MIN(MAX(L100,AF100), AG100)</f>
        <v>0.90892396310846502</v>
      </c>
      <c r="AI100" s="22">
        <f>AH100-$AH$124+1</f>
        <v>1.9478041447280465</v>
      </c>
      <c r="AJ100" s="22">
        <f>PERCENTILE($M$2:$M$123, 0.02)</f>
        <v>-2.6200916108315844</v>
      </c>
      <c r="AK100" s="22">
        <f>PERCENTILE($M$2:$M$123, 0.98)</f>
        <v>1.3396145957600161</v>
      </c>
      <c r="AL100" s="22">
        <f>MIN(MAX(M100,AJ100), AK100)</f>
        <v>-2.0129917419098202</v>
      </c>
      <c r="AM100" s="22">
        <f>AL100-$AL$124 + 1</f>
        <v>1.6070998689217642</v>
      </c>
      <c r="AN100" s="46">
        <v>1</v>
      </c>
      <c r="AO100" s="46">
        <v>1</v>
      </c>
      <c r="AP100" s="51">
        <v>1</v>
      </c>
      <c r="AQ100" s="21">
        <v>2</v>
      </c>
      <c r="AR100" s="17">
        <f>(AI100^4)*AB100*AE100*AN100</f>
        <v>12.954589386226326</v>
      </c>
      <c r="AS100" s="17">
        <f>(AI100^4) *Z100*AC100*AO100</f>
        <v>11.515190565534512</v>
      </c>
      <c r="AT100" s="17">
        <f>(AM100^4)*AA100*AP100*AQ100</f>
        <v>13.341401628938454</v>
      </c>
      <c r="AU100" s="17">
        <f>MIN(AR100, 0.05*AR$124)</f>
        <v>12.954589386226326</v>
      </c>
      <c r="AV100" s="17">
        <f>MIN(AS100, 0.05*AS$124)</f>
        <v>11.515190565534512</v>
      </c>
      <c r="AW100" s="17">
        <f>MIN(AT100, 0.05*AT$124)</f>
        <v>13.341401628938454</v>
      </c>
      <c r="AX100" s="14">
        <f>AU100/$AU$124</f>
        <v>2.1969963637902754E-2</v>
      </c>
      <c r="AY100" s="14">
        <f>AV100/$AV$124</f>
        <v>2.9300537275450306E-2</v>
      </c>
      <c r="AZ100" s="67">
        <f>AW100/$AW$124</f>
        <v>1.1174701859830579E-3</v>
      </c>
      <c r="BA100" s="21">
        <f>N100</f>
        <v>0</v>
      </c>
      <c r="BB100" s="66">
        <v>2449</v>
      </c>
      <c r="BC100" s="15">
        <f>$D$130*AX100</f>
        <v>2714.5427972083503</v>
      </c>
      <c r="BD100" s="19">
        <f>BC100-BB100</f>
        <v>265.54279720835029</v>
      </c>
      <c r="BE100" s="53">
        <f>BD100*IF($BD$124 &gt; 0, (BD100&gt;0), (BD100&lt;0))</f>
        <v>265.54279720835029</v>
      </c>
      <c r="BF100" s="61">
        <f>BE100/$BE$124</f>
        <v>1.0837158455621259E-2</v>
      </c>
      <c r="BG100" s="62">
        <f>BF100*$BD$124</f>
        <v>14.445932221342675</v>
      </c>
      <c r="BH100" s="63">
        <f>(IF(BG100 &gt; 0, V100, W100))</f>
        <v>26.547250551857719</v>
      </c>
      <c r="BI100" s="46">
        <f>BG100/BH100</f>
        <v>0.54415926022635819</v>
      </c>
      <c r="BJ100" s="64">
        <f>BB100/BC100</f>
        <v>0.90217770834873712</v>
      </c>
      <c r="BK100" s="66">
        <v>680</v>
      </c>
      <c r="BL100" s="66">
        <v>3755</v>
      </c>
      <c r="BM100" s="66">
        <v>27</v>
      </c>
      <c r="BN100" s="10">
        <f>SUM(BK100:BM100)</f>
        <v>4462</v>
      </c>
      <c r="BO100" s="15">
        <f>AY100*$D$129</f>
        <v>5424.6721706395947</v>
      </c>
      <c r="BP100" s="9">
        <f>BO100-BN100</f>
        <v>962.6721706395947</v>
      </c>
      <c r="BQ100" s="53">
        <f>BP100*IF($BP$124 &gt; 0, (BP100&gt;0), (BP100&lt;0))</f>
        <v>962.6721706395947</v>
      </c>
      <c r="BR100" s="7">
        <f>BQ100/$BQ$124</f>
        <v>4.0446364020922845E-2</v>
      </c>
      <c r="BS100" s="62">
        <f>BR100*$BP$124</f>
        <v>47.928941364792195</v>
      </c>
      <c r="BT100" s="48">
        <f>IF(BS100&gt;0,V100,W100)</f>
        <v>26.547250551857719</v>
      </c>
      <c r="BU100" s="46">
        <f>BS100/BT100</f>
        <v>1.8054201609755114</v>
      </c>
      <c r="BV100" s="64">
        <f>BN100/BO100</f>
        <v>0.82253818473124596</v>
      </c>
      <c r="BW100" s="16">
        <f>BB100+BN100+BY100</f>
        <v>6911</v>
      </c>
      <c r="BX100" s="69">
        <f>BC100+BO100+BZ100</f>
        <v>8144.4391409674163</v>
      </c>
      <c r="BY100" s="66">
        <v>0</v>
      </c>
      <c r="BZ100" s="15">
        <f>AZ100*$D$132</f>
        <v>5.2241731194707954</v>
      </c>
      <c r="CA100" s="37">
        <f>BZ100-BY100</f>
        <v>5.2241731194707954</v>
      </c>
      <c r="CB100" s="54">
        <f>CA100*(CA100&lt;&gt;0)</f>
        <v>5.2241731194707954</v>
      </c>
      <c r="CC100" s="26">
        <f>CB100/$CB$124</f>
        <v>2.839224521451493E-2</v>
      </c>
      <c r="CD100" s="47">
        <f>CC100 * $CA$124</f>
        <v>5.2241731194707954</v>
      </c>
      <c r="CE100" s="48">
        <f>IF(CD100&gt;0, V100, W100)</f>
        <v>26.547250551857719</v>
      </c>
      <c r="CF100" s="65">
        <f>CD100/CE100</f>
        <v>0.19678772795193358</v>
      </c>
      <c r="CG100" t="s">
        <v>229</v>
      </c>
      <c r="CH100" s="66">
        <v>0</v>
      </c>
      <c r="CI100" s="15">
        <f>AZ100*$CH$127</f>
        <v>9.3521079864922125</v>
      </c>
      <c r="CJ100" s="37">
        <f>CI100-CH100</f>
        <v>9.3521079864922125</v>
      </c>
      <c r="CK100" s="54">
        <f>CJ100*(CJ100&lt;&gt;0)</f>
        <v>9.3521079864922125</v>
      </c>
      <c r="CL100" s="26">
        <f>CK100/$CK$124</f>
        <v>1.3765245785240235E-3</v>
      </c>
      <c r="CM100" s="47">
        <f>CL100 * $CJ$124</f>
        <v>9.3521079864922125</v>
      </c>
      <c r="CN100" s="48">
        <f>IF(CD100&gt;0,V100,W100)</f>
        <v>26.547250551857719</v>
      </c>
      <c r="CO100" s="65">
        <f>CM100/CN100</f>
        <v>0.35228160325769675</v>
      </c>
      <c r="CP100" s="70">
        <f>N100</f>
        <v>0</v>
      </c>
    </row>
    <row r="101" spans="1:94" x14ac:dyDescent="0.2">
      <c r="A101" s="24" t="s">
        <v>174</v>
      </c>
      <c r="B101">
        <v>1</v>
      </c>
      <c r="C101">
        <v>0</v>
      </c>
      <c r="D101">
        <v>0.468379446640316</v>
      </c>
      <c r="E101">
        <v>0.53162055335968295</v>
      </c>
      <c r="F101">
        <v>0.41346153846153799</v>
      </c>
      <c r="G101">
        <v>0.41346153846153799</v>
      </c>
      <c r="H101">
        <v>0.69444444444444398</v>
      </c>
      <c r="I101">
        <v>0.79040404040404</v>
      </c>
      <c r="J101">
        <v>0.74087225263538303</v>
      </c>
      <c r="K101">
        <v>0.55346380313268095</v>
      </c>
      <c r="L101">
        <v>7.8104237187799394E-2</v>
      </c>
      <c r="M101">
        <v>-1.7354707116327199</v>
      </c>
      <c r="N101" s="21">
        <v>0</v>
      </c>
      <c r="O101">
        <v>1.00993802140311</v>
      </c>
      <c r="P101">
        <v>0.98405321486738595</v>
      </c>
      <c r="Q101">
        <v>1.03147839880037</v>
      </c>
      <c r="R101">
        <v>0.99746438452569397</v>
      </c>
      <c r="S101">
        <v>175.100006103515</v>
      </c>
      <c r="T101" s="27">
        <f>IF(C101,P101,R101)</f>
        <v>0.99746438452569397</v>
      </c>
      <c r="U101" s="27">
        <f>IF(D101 = 0,O101,Q101)</f>
        <v>1.03147839880037</v>
      </c>
      <c r="V101" s="39">
        <f>S101*T101^(1-N101)</f>
        <v>174.65601981848783</v>
      </c>
      <c r="W101" s="38">
        <f>S101*U101^(N101+1)</f>
        <v>180.61187392558867</v>
      </c>
      <c r="X101" s="44">
        <f>0.5 * (D101-MAX($D$3:$D$123))/(MIN($D$3:$D$123)-MAX($D$3:$D$123)) + 0.75</f>
        <v>0.98676956944925398</v>
      </c>
      <c r="Y101" s="44">
        <f>AVERAGE(D101, F101, G101, H101, I101, J101, K101)</f>
        <v>0.58206958059713432</v>
      </c>
      <c r="Z101" s="22">
        <f>AI101^N101</f>
        <v>1</v>
      </c>
      <c r="AA101" s="22">
        <f>(Z101+AB101)/2</f>
        <v>1</v>
      </c>
      <c r="AB101" s="22">
        <f>AM101^N101</f>
        <v>1</v>
      </c>
      <c r="AC101" s="22">
        <f>IF(C101&gt;0, 1, 0.8)</f>
        <v>0.8</v>
      </c>
      <c r="AD101" s="22">
        <f>IF(C101&gt;0, 1, 0.7)</f>
        <v>0.7</v>
      </c>
      <c r="AE101" s="22">
        <f>IF(C101 &gt; 0, 1, 0.9)</f>
        <v>0.9</v>
      </c>
      <c r="AF101" s="22">
        <f>PERCENTILE($L$2:$L$123, 0.05)</f>
        <v>-3.8880181619581476E-2</v>
      </c>
      <c r="AG101" s="22">
        <f>PERCENTILE($L$2:$L$123, 0.95)</f>
        <v>1.0165924092297549</v>
      </c>
      <c r="AH101" s="22">
        <f>MIN(MAX(L101,AF101), AG101)</f>
        <v>7.8104237187799394E-2</v>
      </c>
      <c r="AI101" s="22">
        <f>AH101-$AH$124+1</f>
        <v>1.1169844188073808</v>
      </c>
      <c r="AJ101" s="22">
        <f>PERCENTILE($M$2:$M$123, 0.02)</f>
        <v>-2.6200916108315844</v>
      </c>
      <c r="AK101" s="22">
        <f>PERCENTILE($M$2:$M$123, 0.98)</f>
        <v>1.3396145957600161</v>
      </c>
      <c r="AL101" s="22">
        <f>MIN(MAX(M101,AJ101), AK101)</f>
        <v>-1.7354707116327199</v>
      </c>
      <c r="AM101" s="22">
        <f>AL101-$AL$124 + 1</f>
        <v>1.8846208991988644</v>
      </c>
      <c r="AN101" s="46">
        <v>1</v>
      </c>
      <c r="AO101" s="46">
        <v>1</v>
      </c>
      <c r="AP101" s="51">
        <v>1</v>
      </c>
      <c r="AQ101" s="21">
        <v>2</v>
      </c>
      <c r="AR101" s="17">
        <f>(AI101^4)*AB101*AE101*AN101</f>
        <v>1.4009768842157935</v>
      </c>
      <c r="AS101" s="17">
        <f>(AI101^4) *Z101*AC101*AO101</f>
        <v>1.2453127859695943</v>
      </c>
      <c r="AT101" s="17">
        <f>(AM101^4)*AA101*AP101*AQ101</f>
        <v>25.230508709255023</v>
      </c>
      <c r="AU101" s="17">
        <f>MIN(AR101, 0.05*AR$124)</f>
        <v>1.4009768842157935</v>
      </c>
      <c r="AV101" s="17">
        <f>MIN(AS101, 0.05*AS$124)</f>
        <v>1.2453127859695943</v>
      </c>
      <c r="AW101" s="17">
        <f>MIN(AT101, 0.05*AT$124)</f>
        <v>25.230508709255023</v>
      </c>
      <c r="AX101" s="14">
        <f>AU101/$AU$124</f>
        <v>2.3759464917111764E-3</v>
      </c>
      <c r="AY101" s="14">
        <f>AV101/$AV$124</f>
        <v>3.1687129706831083E-3</v>
      </c>
      <c r="AZ101" s="67">
        <f>AW101/$AW$124</f>
        <v>2.1132967917420931E-3</v>
      </c>
      <c r="BA101" s="21">
        <f>N101</f>
        <v>0</v>
      </c>
      <c r="BB101" s="66">
        <v>350</v>
      </c>
      <c r="BC101" s="15">
        <f>$D$130*AX101</f>
        <v>293.56482067635784</v>
      </c>
      <c r="BD101" s="19">
        <f>BC101-BB101</f>
        <v>-56.43517932364216</v>
      </c>
      <c r="BE101" s="53">
        <f>BD101*IF($BD$124 &gt; 0, (BD101&gt;0), (BD101&lt;0))</f>
        <v>0</v>
      </c>
      <c r="BF101" s="61">
        <f>BE101/$BE$124</f>
        <v>0</v>
      </c>
      <c r="BG101" s="62">
        <f>BF101*$BD$124</f>
        <v>0</v>
      </c>
      <c r="BH101" s="63">
        <f>(IF(BG101 &gt; 0, V101, W101))</f>
        <v>180.61187392558867</v>
      </c>
      <c r="BI101" s="46">
        <f>BG101/BH101</f>
        <v>0</v>
      </c>
      <c r="BJ101" s="64">
        <f>BB101/BC101</f>
        <v>1.1922409476503979</v>
      </c>
      <c r="BK101" s="66">
        <v>0</v>
      </c>
      <c r="BL101" s="66">
        <v>700</v>
      </c>
      <c r="BM101" s="66">
        <v>0</v>
      </c>
      <c r="BN101" s="10">
        <f>SUM(BK101:BM101)</f>
        <v>700</v>
      </c>
      <c r="BO101" s="15">
        <f>AY101*$D$129</f>
        <v>586.65235067929996</v>
      </c>
      <c r="BP101" s="9">
        <f>BO101-BN101</f>
        <v>-113.34764932070004</v>
      </c>
      <c r="BQ101" s="53">
        <f>BP101*IF($BP$124 &gt; 0, (BP101&gt;0), (BP101&lt;0))</f>
        <v>0</v>
      </c>
      <c r="BR101" s="7">
        <f>BQ101/$BQ$124</f>
        <v>0</v>
      </c>
      <c r="BS101" s="62">
        <f>BR101*$BP$124</f>
        <v>0</v>
      </c>
      <c r="BT101" s="48">
        <f>IF(BS101&gt;0,V101,W101)</f>
        <v>180.61187392558867</v>
      </c>
      <c r="BU101" s="46">
        <f>BS101/BT101</f>
        <v>0</v>
      </c>
      <c r="BV101" s="64">
        <f>BN101/BO101</f>
        <v>1.1932109352147859</v>
      </c>
      <c r="BW101" s="16">
        <f>BB101+BN101+BY101</f>
        <v>1050</v>
      </c>
      <c r="BX101" s="69">
        <f>BC101+BO101+BZ101</f>
        <v>890.09683385705205</v>
      </c>
      <c r="BY101" s="66">
        <v>0</v>
      </c>
      <c r="BZ101" s="15">
        <f>AZ101*$D$132</f>
        <v>9.8796625013942858</v>
      </c>
      <c r="CA101" s="37">
        <f>BZ101-BY101</f>
        <v>9.8796625013942858</v>
      </c>
      <c r="CB101" s="54">
        <f>CA101*(CA101&lt;&gt;0)</f>
        <v>9.8796625013942858</v>
      </c>
      <c r="CC101" s="26">
        <f>CB101/$CB$124</f>
        <v>5.3693817942359751E-2</v>
      </c>
      <c r="CD101" s="47">
        <f>CC101 * $CA$124</f>
        <v>9.8796625013942858</v>
      </c>
      <c r="CE101" s="48">
        <f>IF(CD101&gt;0, V101, W101)</f>
        <v>174.65601981848783</v>
      </c>
      <c r="CF101" s="65">
        <f>CD101/CE101</f>
        <v>5.6566401270690674E-2</v>
      </c>
      <c r="CG101" t="s">
        <v>229</v>
      </c>
      <c r="CH101" s="66">
        <v>0</v>
      </c>
      <c r="CI101" s="15">
        <f>AZ101*$CH$127</f>
        <v>17.686180850089578</v>
      </c>
      <c r="CJ101" s="37">
        <f>CI101-CH101</f>
        <v>17.686180850089578</v>
      </c>
      <c r="CK101" s="54">
        <f>CJ101*(CJ101&lt;&gt;0)</f>
        <v>17.686180850089578</v>
      </c>
      <c r="CL101" s="26">
        <f>CK101/$CK$124</f>
        <v>2.6032058949204567E-3</v>
      </c>
      <c r="CM101" s="47">
        <f>CL101 * $CJ$124</f>
        <v>17.686180850089578</v>
      </c>
      <c r="CN101" s="48">
        <f>IF(CD101&gt;0,V101,W101)</f>
        <v>174.65601981848783</v>
      </c>
      <c r="CO101" s="65">
        <f>CM101/CN101</f>
        <v>0.10126293309826957</v>
      </c>
      <c r="CP101" s="70">
        <f>N101</f>
        <v>0</v>
      </c>
    </row>
    <row r="102" spans="1:94" x14ac:dyDescent="0.2">
      <c r="A102" s="24" t="s">
        <v>234</v>
      </c>
      <c r="B102">
        <v>1</v>
      </c>
      <c r="C102">
        <v>1</v>
      </c>
      <c r="D102">
        <v>0.81407437025189899</v>
      </c>
      <c r="E102">
        <v>0.18592562974810001</v>
      </c>
      <c r="F102">
        <v>0.63748507759649797</v>
      </c>
      <c r="G102">
        <v>0.63748507759649797</v>
      </c>
      <c r="H102">
        <v>0.243831033040568</v>
      </c>
      <c r="I102">
        <v>0.80552070263487996</v>
      </c>
      <c r="J102">
        <v>0.44318274454115097</v>
      </c>
      <c r="K102">
        <v>0.53152834947276795</v>
      </c>
      <c r="L102">
        <v>0.68475305305192802</v>
      </c>
      <c r="M102">
        <v>0.99220215554801505</v>
      </c>
      <c r="N102" s="21">
        <v>0</v>
      </c>
      <c r="O102">
        <v>1.0076870133423801</v>
      </c>
      <c r="P102">
        <v>0.99297291254089803</v>
      </c>
      <c r="Q102">
        <v>1.0220942775074</v>
      </c>
      <c r="R102">
        <v>1</v>
      </c>
      <c r="S102">
        <v>2.4900000095367401</v>
      </c>
      <c r="T102" s="27">
        <f>IF(C102,P102,R102)</f>
        <v>0.99297291254089803</v>
      </c>
      <c r="U102" s="27">
        <f>IF(D102 = 0,O102,Q102)</f>
        <v>1.0220942775074</v>
      </c>
      <c r="V102" s="39">
        <f>S102*T102^(1-N102)</f>
        <v>2.4725025616965608</v>
      </c>
      <c r="W102" s="38">
        <f>S102*U102^(N102+1)</f>
        <v>2.5450147607408735</v>
      </c>
      <c r="X102" s="44">
        <f>0.5 * (D102-MAX($D$3:$D$123))/(MIN($D$3:$D$123)-MAX($D$3:$D$123)) + 0.75</f>
        <v>0.79168562946355714</v>
      </c>
      <c r="Y102" s="44">
        <f>AVERAGE(D102, F102, G102, H102, I102, J102, K102)</f>
        <v>0.58758676501918039</v>
      </c>
      <c r="Z102" s="22">
        <f>AI102^N102</f>
        <v>1</v>
      </c>
      <c r="AA102" s="22">
        <f>(Z102+AB102)/2</f>
        <v>1</v>
      </c>
      <c r="AB102" s="22">
        <f>AM102^N102</f>
        <v>1</v>
      </c>
      <c r="AC102" s="22">
        <f>IF(C102&gt;0, 1, 0.8)</f>
        <v>1</v>
      </c>
      <c r="AD102" s="22">
        <f>IF(C102&gt;0, 1, 0.7)</f>
        <v>1</v>
      </c>
      <c r="AE102" s="22">
        <f>IF(C102 &gt; 0, 1, 0.9)</f>
        <v>1</v>
      </c>
      <c r="AF102" s="22">
        <f>PERCENTILE($L$2:$L$123, 0.05)</f>
        <v>-3.8880181619581476E-2</v>
      </c>
      <c r="AG102" s="22">
        <f>PERCENTILE($L$2:$L$123, 0.95)</f>
        <v>1.0165924092297549</v>
      </c>
      <c r="AH102" s="22">
        <f>MIN(MAX(L102,AF102), AG102)</f>
        <v>0.68475305305192802</v>
      </c>
      <c r="AI102" s="22">
        <f>AH102-$AH$124+1</f>
        <v>1.7236332346715095</v>
      </c>
      <c r="AJ102" s="22">
        <f>PERCENTILE($M$2:$M$123, 0.02)</f>
        <v>-2.6200916108315844</v>
      </c>
      <c r="AK102" s="22">
        <f>PERCENTILE($M$2:$M$123, 0.98)</f>
        <v>1.3396145957600161</v>
      </c>
      <c r="AL102" s="22">
        <f>MIN(MAX(M102,AJ102), AK102)</f>
        <v>0.99220215554801505</v>
      </c>
      <c r="AM102" s="22">
        <f>AL102-$AL$124 + 1</f>
        <v>4.6122937663795991</v>
      </c>
      <c r="AN102" s="46">
        <v>0</v>
      </c>
      <c r="AO102" s="49">
        <v>0</v>
      </c>
      <c r="AP102" s="51">
        <v>0.5</v>
      </c>
      <c r="AQ102" s="50">
        <v>1</v>
      </c>
      <c r="AR102" s="17">
        <f>(AI102^4)*AB102*AE102*AN102</f>
        <v>0</v>
      </c>
      <c r="AS102" s="17">
        <f>(AI102^4) *Z102*AC102*AO102</f>
        <v>0</v>
      </c>
      <c r="AT102" s="17">
        <f>(AM102^4)*AA102*AP102*AQ102</f>
        <v>226.27566335122611</v>
      </c>
      <c r="AU102" s="17">
        <f>MIN(AR102, 0.05*AR$124)</f>
        <v>0</v>
      </c>
      <c r="AV102" s="17">
        <f>MIN(AS102, 0.05*AS$124)</f>
        <v>0</v>
      </c>
      <c r="AW102" s="17">
        <f>MIN(AT102, 0.05*AT$124)</f>
        <v>226.27566335122611</v>
      </c>
      <c r="AX102" s="14">
        <f>AU102/$AU$124</f>
        <v>0</v>
      </c>
      <c r="AY102" s="14">
        <f>AV102/$AV$124</f>
        <v>0</v>
      </c>
      <c r="AZ102" s="67">
        <f>AW102/$AW$124</f>
        <v>1.8952754338799831E-2</v>
      </c>
      <c r="BA102" s="21">
        <f>N102</f>
        <v>0</v>
      </c>
      <c r="BB102" s="66">
        <v>0</v>
      </c>
      <c r="BC102" s="15">
        <f>$D$130*AX102</f>
        <v>0</v>
      </c>
      <c r="BD102" s="19">
        <f>BC102-BB102</f>
        <v>0</v>
      </c>
      <c r="BE102" s="53">
        <f>BD102*IF($BD$124 &gt; 0, (BD102&gt;0), (BD102&lt;0))</f>
        <v>0</v>
      </c>
      <c r="BF102" s="61">
        <f>BE102/$BE$124</f>
        <v>0</v>
      </c>
      <c r="BG102" s="62">
        <f>BF102*$BD$124</f>
        <v>0</v>
      </c>
      <c r="BH102" s="63">
        <f>(IF(BG102 &gt; 0, V102, W102))</f>
        <v>2.5450147607408735</v>
      </c>
      <c r="BI102" s="46">
        <f>BG102/BH102</f>
        <v>0</v>
      </c>
      <c r="BJ102" s="64" t="e">
        <f>BB102/BC102</f>
        <v>#DIV/0!</v>
      </c>
      <c r="BK102" s="66">
        <v>0</v>
      </c>
      <c r="BL102" s="66">
        <v>0</v>
      </c>
      <c r="BM102" s="66">
        <v>0</v>
      </c>
      <c r="BN102" s="10">
        <f>SUM(BK102:BM102)</f>
        <v>0</v>
      </c>
      <c r="BO102" s="15">
        <f>AY102*$D$129</f>
        <v>0</v>
      </c>
      <c r="BP102" s="9">
        <f>BO102-BN102</f>
        <v>0</v>
      </c>
      <c r="BQ102" s="53">
        <f>BP102*IF($BP$124 &gt; 0, (BP102&gt;0), (BP102&lt;0))</f>
        <v>0</v>
      </c>
      <c r="BR102" s="7">
        <f>BQ102/$BQ$124</f>
        <v>0</v>
      </c>
      <c r="BS102" s="62">
        <f>BR102*$BP$124</f>
        <v>0</v>
      </c>
      <c r="BT102" s="48">
        <f>IF(BS102&gt;0,V102,W102)</f>
        <v>2.5450147607408735</v>
      </c>
      <c r="BU102" s="46">
        <f>BS102/BT102</f>
        <v>0</v>
      </c>
      <c r="BV102" s="64" t="e">
        <f>BN102/BO102</f>
        <v>#DIV/0!</v>
      </c>
      <c r="BW102" s="16">
        <f>BB102+BN102+BY102</f>
        <v>0</v>
      </c>
      <c r="BX102" s="69">
        <f>BC102+BO102+BZ102</f>
        <v>88.604126533889215</v>
      </c>
      <c r="BY102" s="66">
        <v>0</v>
      </c>
      <c r="BZ102" s="15">
        <f>AZ102*$D$132</f>
        <v>88.604126533889215</v>
      </c>
      <c r="CA102" s="37">
        <f>BZ102-BY102</f>
        <v>88.604126533889215</v>
      </c>
      <c r="CB102" s="54">
        <f>CA102*(CA102&lt;&gt;0)</f>
        <v>88.604126533889215</v>
      </c>
      <c r="CC102" s="26">
        <f>CB102/$CB$124</f>
        <v>0.48154416594504562</v>
      </c>
      <c r="CD102" s="47">
        <f>CC102 * $CA$124</f>
        <v>88.604126533889215</v>
      </c>
      <c r="CE102" s="48">
        <f>IF(CD102&gt;0, V102, W102)</f>
        <v>2.4725025616965608</v>
      </c>
      <c r="CF102" s="65">
        <f>CD102/CE102</f>
        <v>35.835807778937784</v>
      </c>
      <c r="CG102" t="s">
        <v>229</v>
      </c>
      <c r="CH102" s="66">
        <v>0</v>
      </c>
      <c r="CI102" s="15">
        <f>AZ102*$CH$127</f>
        <v>158.61560106141579</v>
      </c>
      <c r="CJ102" s="37">
        <f>CI102-CH102</f>
        <v>158.61560106141579</v>
      </c>
      <c r="CK102" s="54">
        <f>CJ102*(CJ102&lt;&gt;0)</f>
        <v>158.61560106141579</v>
      </c>
      <c r="CL102" s="26">
        <f>CK102/$CK$124</f>
        <v>2.3346423470917844E-2</v>
      </c>
      <c r="CM102" s="47">
        <f>CL102 * $CJ$124</f>
        <v>158.61560106141579</v>
      </c>
      <c r="CN102" s="48">
        <f>IF(CD102&gt;0,V102,W102)</f>
        <v>2.4725025616965608</v>
      </c>
      <c r="CO102" s="65">
        <f>CM102/CN102</f>
        <v>64.151844984370115</v>
      </c>
      <c r="CP102" s="70">
        <f>N102</f>
        <v>0</v>
      </c>
    </row>
    <row r="103" spans="1:94" x14ac:dyDescent="0.2">
      <c r="A103" s="24" t="s">
        <v>175</v>
      </c>
      <c r="B103">
        <v>1</v>
      </c>
      <c r="C103">
        <v>1</v>
      </c>
      <c r="D103">
        <v>0.74454828660436101</v>
      </c>
      <c r="E103">
        <v>0.25545171339563799</v>
      </c>
      <c r="F103">
        <v>0.71641791044776104</v>
      </c>
      <c r="G103">
        <v>0.71641791044776104</v>
      </c>
      <c r="H103">
        <v>0.69668246445497595</v>
      </c>
      <c r="I103">
        <v>0.63033175355450199</v>
      </c>
      <c r="J103">
        <v>0.66267720610458403</v>
      </c>
      <c r="K103">
        <v>0.689023816205801</v>
      </c>
      <c r="L103">
        <v>-2.8690968827496499E-2</v>
      </c>
      <c r="M103">
        <v>-1.99845251556631</v>
      </c>
      <c r="N103" s="21">
        <v>0</v>
      </c>
      <c r="O103">
        <v>1.0054643562908601</v>
      </c>
      <c r="P103">
        <v>0.97913578410207402</v>
      </c>
      <c r="Q103">
        <v>1.0159247478648701</v>
      </c>
      <c r="R103">
        <v>0.99812061070782898</v>
      </c>
      <c r="S103">
        <v>17.780000686645501</v>
      </c>
      <c r="T103" s="27">
        <f>IF(C103,P103,R103)</f>
        <v>0.97913578410207402</v>
      </c>
      <c r="U103" s="27">
        <f>IF(D103 = 0,O103,Q103)</f>
        <v>1.0159247478648701</v>
      </c>
      <c r="V103" s="39">
        <f>S103*T103^(1-N103)</f>
        <v>17.409034913654057</v>
      </c>
      <c r="W103" s="38">
        <f>S103*U103^(N103+1)</f>
        <v>18.063142714617548</v>
      </c>
      <c r="X103" s="44">
        <f>0.5 * (D103-MAX($D$3:$D$123))/(MIN($D$3:$D$123)-MAX($D$3:$D$123)) + 0.75</f>
        <v>0.83092086667223675</v>
      </c>
      <c r="Y103" s="44">
        <f>AVERAGE(D103, F103, G103, H103, I103, J103, K103)</f>
        <v>0.69372847825996364</v>
      </c>
      <c r="Z103" s="22">
        <f>AI103^N103</f>
        <v>1</v>
      </c>
      <c r="AA103" s="22">
        <f>(Z103+AB103)/2</f>
        <v>1</v>
      </c>
      <c r="AB103" s="22">
        <f>AM103^N103</f>
        <v>1</v>
      </c>
      <c r="AC103" s="22">
        <f>IF(C103&gt;0, 1, 0.8)</f>
        <v>1</v>
      </c>
      <c r="AD103" s="22">
        <f>IF(C103&gt;0, 1, 0.7)</f>
        <v>1</v>
      </c>
      <c r="AE103" s="22">
        <f>IF(C103 &gt; 0, 1, 0.9)</f>
        <v>1</v>
      </c>
      <c r="AF103" s="22">
        <f>PERCENTILE($L$2:$L$123, 0.05)</f>
        <v>-3.8880181619581476E-2</v>
      </c>
      <c r="AG103" s="22">
        <f>PERCENTILE($L$2:$L$123, 0.95)</f>
        <v>1.0165924092297549</v>
      </c>
      <c r="AH103" s="22">
        <f>MIN(MAX(L103,AF103), AG103)</f>
        <v>-2.8690968827496499E-2</v>
      </c>
      <c r="AI103" s="22">
        <f>AH103-$AH$124+1</f>
        <v>1.0101892127920851</v>
      </c>
      <c r="AJ103" s="22">
        <f>PERCENTILE($M$2:$M$123, 0.02)</f>
        <v>-2.6200916108315844</v>
      </c>
      <c r="AK103" s="22">
        <f>PERCENTILE($M$2:$M$123, 0.98)</f>
        <v>1.3396145957600161</v>
      </c>
      <c r="AL103" s="22">
        <f>MIN(MAX(M103,AJ103), AK103)</f>
        <v>-1.99845251556631</v>
      </c>
      <c r="AM103" s="22">
        <f>AL103-$AL$124 + 1</f>
        <v>1.6216390952652744</v>
      </c>
      <c r="AN103" s="46">
        <v>1</v>
      </c>
      <c r="AO103" s="46">
        <v>1</v>
      </c>
      <c r="AP103" s="51">
        <v>1</v>
      </c>
      <c r="AQ103" s="21">
        <v>1</v>
      </c>
      <c r="AR103" s="17">
        <f>(AI103^4)*AB103*AE103*AN103</f>
        <v>1.0413840136695036</v>
      </c>
      <c r="AS103" s="17">
        <f>(AI103^4) *Z103*AC103*AO103</f>
        <v>1.0413840136695036</v>
      </c>
      <c r="AT103" s="17">
        <f>(AM103^4)*AA103*AP103*AQ103</f>
        <v>6.9153923310051981</v>
      </c>
      <c r="AU103" s="17">
        <f>MIN(AR103, 0.05*AR$124)</f>
        <v>1.0413840136695036</v>
      </c>
      <c r="AV103" s="17">
        <f>MIN(AS103, 0.05*AS$124)</f>
        <v>1.0413840136695036</v>
      </c>
      <c r="AW103" s="17">
        <f>MIN(AT103, 0.05*AT$124)</f>
        <v>6.9153923310051981</v>
      </c>
      <c r="AX103" s="14">
        <f>AU103/$AU$124</f>
        <v>1.7661052952969685E-3</v>
      </c>
      <c r="AY103" s="14">
        <f>AV103/$AV$124</f>
        <v>2.6498138208766141E-3</v>
      </c>
      <c r="AZ103" s="67">
        <f>AW103/$AW$124</f>
        <v>5.7923035144314663E-4</v>
      </c>
      <c r="BA103" s="21">
        <f>N103</f>
        <v>0</v>
      </c>
      <c r="BB103" s="66">
        <v>196</v>
      </c>
      <c r="BC103" s="15">
        <f>$D$130*AX103</f>
        <v>218.21467197100753</v>
      </c>
      <c r="BD103" s="19">
        <f>BC103-BB103</f>
        <v>22.214671971007533</v>
      </c>
      <c r="BE103" s="53">
        <f>BD103*IF($BD$124 &gt; 0, (BD103&gt;0), (BD103&lt;0))</f>
        <v>22.214671971007533</v>
      </c>
      <c r="BF103" s="61">
        <f>BE103/$BE$124</f>
        <v>9.0661062066226656E-4</v>
      </c>
      <c r="BG103" s="62">
        <f>BF103*$BD$124</f>
        <v>1.2085119573427625</v>
      </c>
      <c r="BH103" s="63">
        <f>(IF(BG103 &gt; 0, V103, W103))</f>
        <v>17.409034913654057</v>
      </c>
      <c r="BI103" s="46">
        <f>BG103/BH103</f>
        <v>6.9418664695474655E-2</v>
      </c>
      <c r="BJ103" s="64">
        <f>BB103/BC103</f>
        <v>0.89819808278538205</v>
      </c>
      <c r="BK103" s="66">
        <v>18</v>
      </c>
      <c r="BL103" s="66">
        <v>409</v>
      </c>
      <c r="BM103" s="66">
        <v>71</v>
      </c>
      <c r="BN103" s="10">
        <f>SUM(BK103:BM103)</f>
        <v>498</v>
      </c>
      <c r="BO103" s="15">
        <f>AY103*$D$129</f>
        <v>490.58388098327544</v>
      </c>
      <c r="BP103" s="9">
        <f>BO103-BN103</f>
        <v>-7.416119016724565</v>
      </c>
      <c r="BQ103" s="53">
        <f>BP103*IF($BP$124 &gt; 0, (BP103&gt;0), (BP103&lt;0))</f>
        <v>0</v>
      </c>
      <c r="BR103" s="7">
        <f>BQ103/$BQ$124</f>
        <v>0</v>
      </c>
      <c r="BS103" s="62">
        <f>BR103*$BP$124</f>
        <v>0</v>
      </c>
      <c r="BT103" s="48">
        <f>IF(BS103&gt;0,V103,W103)</f>
        <v>18.063142714617548</v>
      </c>
      <c r="BU103" s="46">
        <f>BS103/BT103</f>
        <v>0</v>
      </c>
      <c r="BV103" s="64">
        <f>BN103/BO103</f>
        <v>1.0151169235358088</v>
      </c>
      <c r="BW103" s="16">
        <f>BB103+BN103+BY103</f>
        <v>694</v>
      </c>
      <c r="BX103" s="69">
        <f>BC103+BO103+BZ103</f>
        <v>711.50645484727966</v>
      </c>
      <c r="BY103" s="66">
        <v>0</v>
      </c>
      <c r="BZ103" s="15">
        <f>AZ103*$D$132</f>
        <v>2.7079018929967105</v>
      </c>
      <c r="CA103" s="37">
        <f>BZ103-BY103</f>
        <v>2.7079018929967105</v>
      </c>
      <c r="CB103" s="54">
        <f>CA103*(CA103&lt;&gt;0)</f>
        <v>2.7079018929967105</v>
      </c>
      <c r="CC103" s="26">
        <f>CB103/$CB$124</f>
        <v>1.471685811411242E-2</v>
      </c>
      <c r="CD103" s="47">
        <f>CC103 * $CA$124</f>
        <v>2.7079018929967105</v>
      </c>
      <c r="CE103" s="48">
        <f>IF(CD103&gt;0, V103, W103)</f>
        <v>17.409034913654057</v>
      </c>
      <c r="CF103" s="65">
        <f>CD103/CE103</f>
        <v>0.15554577875381706</v>
      </c>
      <c r="CG103" t="s">
        <v>229</v>
      </c>
      <c r="CH103" s="66">
        <v>0</v>
      </c>
      <c r="CI103" s="15">
        <f>AZ103*$CH$127</f>
        <v>4.8475788112276943</v>
      </c>
      <c r="CJ103" s="37">
        <f>CI103-CH103</f>
        <v>4.8475788112276943</v>
      </c>
      <c r="CK103" s="54">
        <f>CJ103*(CJ103&lt;&gt;0)</f>
        <v>4.8475788112276943</v>
      </c>
      <c r="CL103" s="26">
        <f>CK103/$CK$124</f>
        <v>7.1350880353660516E-4</v>
      </c>
      <c r="CM103" s="47">
        <f>CL103 * $CJ$124</f>
        <v>4.8475788112276943</v>
      </c>
      <c r="CN103" s="48">
        <f>IF(CD103&gt;0,V103,W103)</f>
        <v>17.409034913654057</v>
      </c>
      <c r="CO103" s="65">
        <f>CM103/CN103</f>
        <v>0.27845189783758179</v>
      </c>
      <c r="CP103" s="70">
        <f>N103</f>
        <v>0</v>
      </c>
    </row>
    <row r="104" spans="1:94" x14ac:dyDescent="0.2">
      <c r="A104" s="24" t="s">
        <v>177</v>
      </c>
      <c r="B104">
        <v>0</v>
      </c>
      <c r="C104">
        <v>0</v>
      </c>
      <c r="D104">
        <v>0.106102253985706</v>
      </c>
      <c r="E104">
        <v>0.89389774601429295</v>
      </c>
      <c r="F104">
        <v>7.6965065502183405E-2</v>
      </c>
      <c r="G104">
        <v>7.6965065502183405E-2</v>
      </c>
      <c r="H104">
        <v>2.9842012873025101E-2</v>
      </c>
      <c r="I104">
        <v>1.9602106495026299E-2</v>
      </c>
      <c r="J104">
        <v>2.4186076870029698E-2</v>
      </c>
      <c r="K104">
        <v>4.3144906889952497E-2</v>
      </c>
      <c r="L104">
        <v>0.38451946436852402</v>
      </c>
      <c r="M104">
        <v>-1.89237308409517</v>
      </c>
      <c r="N104" s="21">
        <v>0</v>
      </c>
      <c r="O104">
        <v>0.99388143533577</v>
      </c>
      <c r="P104">
        <v>0.91339136982428204</v>
      </c>
      <c r="Q104">
        <v>1.00994478430396</v>
      </c>
      <c r="R104">
        <v>0.98156321417050096</v>
      </c>
      <c r="S104">
        <v>25.129999160766602</v>
      </c>
      <c r="T104" s="27">
        <f>IF(C104,P104,R104)</f>
        <v>0.98156321417050096</v>
      </c>
      <c r="U104" s="27">
        <f>IF(D104 = 0,O104,Q104)</f>
        <v>1.00994478430396</v>
      </c>
      <c r="V104" s="39">
        <f>S104*T104^(1-N104)</f>
        <v>24.666682748344058</v>
      </c>
      <c r="W104" s="38">
        <f>S104*U104^(N104+1)</f>
        <v>25.379911581979119</v>
      </c>
      <c r="X104" s="44">
        <f>0.5 * (D104-MAX($D$3:$D$123))/(MIN($D$3:$D$123)-MAX($D$3:$D$123)) + 0.75</f>
        <v>1.1912112817303036</v>
      </c>
      <c r="Y104" s="44">
        <f>AVERAGE(D104, F104, G104, H104, I104, J104, K104)</f>
        <v>5.3829641159729491E-2</v>
      </c>
      <c r="Z104" s="22">
        <f>AI104^N104</f>
        <v>1</v>
      </c>
      <c r="AA104" s="22">
        <f>(Z104+AB104)/2</f>
        <v>1</v>
      </c>
      <c r="AB104" s="22">
        <f>AM104^N104</f>
        <v>1</v>
      </c>
      <c r="AC104" s="22">
        <f>IF(C104&gt;0, 1, 0.8)</f>
        <v>0.8</v>
      </c>
      <c r="AD104" s="22">
        <f>IF(C104&gt;0, 1, 0.7)</f>
        <v>0.7</v>
      </c>
      <c r="AE104" s="22">
        <f>IF(C104 &gt; 0, 1, 0.9)</f>
        <v>0.9</v>
      </c>
      <c r="AF104" s="22">
        <f>PERCENTILE($L$2:$L$123, 0.05)</f>
        <v>-3.8880181619581476E-2</v>
      </c>
      <c r="AG104" s="22">
        <f>PERCENTILE($L$2:$L$123, 0.95)</f>
        <v>1.0165924092297549</v>
      </c>
      <c r="AH104" s="22">
        <f>MIN(MAX(L104,AF104), AG104)</f>
        <v>0.38451946436852402</v>
      </c>
      <c r="AI104" s="22">
        <f>AH104-$AH$124+1</f>
        <v>1.4233996459881055</v>
      </c>
      <c r="AJ104" s="22">
        <f>PERCENTILE($M$2:$M$123, 0.02)</f>
        <v>-2.6200916108315844</v>
      </c>
      <c r="AK104" s="22">
        <f>PERCENTILE($M$2:$M$123, 0.98)</f>
        <v>1.3396145957600161</v>
      </c>
      <c r="AL104" s="22">
        <f>MIN(MAX(M104,AJ104), AK104)</f>
        <v>-1.89237308409517</v>
      </c>
      <c r="AM104" s="22">
        <f>AL104-$AL$124 + 1</f>
        <v>1.7277185267364144</v>
      </c>
      <c r="AN104" s="46">
        <v>1</v>
      </c>
      <c r="AO104" s="46">
        <v>1</v>
      </c>
      <c r="AP104" s="51">
        <v>1</v>
      </c>
      <c r="AQ104" s="21">
        <v>1</v>
      </c>
      <c r="AR104" s="17">
        <f>(AI104^4)*AB104*AE104*AN104</f>
        <v>3.6944511065458223</v>
      </c>
      <c r="AS104" s="17">
        <f>(AI104^4) *Z104*AC104*AO104</f>
        <v>3.2839565391518422</v>
      </c>
      <c r="AT104" s="17">
        <f>(AM104^4)*AA104*AP104*AQ104</f>
        <v>8.9102925066684922</v>
      </c>
      <c r="AU104" s="17">
        <f>MIN(AR104, 0.05*AR$124)</f>
        <v>3.6944511065458223</v>
      </c>
      <c r="AV104" s="17">
        <f>MIN(AS104, 0.05*AS$124)</f>
        <v>3.2839565391518422</v>
      </c>
      <c r="AW104" s="17">
        <f>MIN(AT104, 0.05*AT$124)</f>
        <v>8.9102925066684922</v>
      </c>
      <c r="AX104" s="14">
        <f>AU104/$AU$124</f>
        <v>6.2654981993578466E-3</v>
      </c>
      <c r="AY104" s="14">
        <f>AV104/$AV$124</f>
        <v>8.3560658800014322E-3</v>
      </c>
      <c r="AZ104" s="67">
        <f>AW104/$AW$124</f>
        <v>7.4632235064364379E-4</v>
      </c>
      <c r="BA104" s="21">
        <f>N104</f>
        <v>0</v>
      </c>
      <c r="BB104" s="66">
        <v>402</v>
      </c>
      <c r="BC104" s="15">
        <f>$D$130*AX104</f>
        <v>774.14616101805746</v>
      </c>
      <c r="BD104" s="19">
        <f>BC104-BB104</f>
        <v>372.14616101805746</v>
      </c>
      <c r="BE104" s="53">
        <f>BD104*IF($BD$124 &gt; 0, (BD104&gt;0), (BD104&lt;0))</f>
        <v>372.14616101805746</v>
      </c>
      <c r="BF104" s="61">
        <f>BE104/$BE$124</f>
        <v>1.5187785012445477E-2</v>
      </c>
      <c r="BG104" s="62">
        <f>BF104*$BD$124</f>
        <v>20.245317421589171</v>
      </c>
      <c r="BH104" s="63">
        <f>(IF(BG104 &gt; 0, V104, W104))</f>
        <v>24.666682748344058</v>
      </c>
      <c r="BI104" s="46">
        <f>BG104/BH104</f>
        <v>0.82075557658632858</v>
      </c>
      <c r="BJ104" s="64">
        <f>BB104/BC104</f>
        <v>0.51928178455518181</v>
      </c>
      <c r="BK104" s="66">
        <v>402</v>
      </c>
      <c r="BL104" s="66">
        <v>1055</v>
      </c>
      <c r="BM104" s="66">
        <v>25</v>
      </c>
      <c r="BN104" s="10">
        <f>SUM(BK104:BM104)</f>
        <v>1482</v>
      </c>
      <c r="BO104" s="15">
        <f>AY104*$D$129</f>
        <v>1547.0336809575851</v>
      </c>
      <c r="BP104" s="9">
        <f>BO104-BN104</f>
        <v>65.033680957585148</v>
      </c>
      <c r="BQ104" s="53">
        <f>BP104*IF($BP$124 &gt; 0, (BP104&gt;0), (BP104&lt;0))</f>
        <v>65.033680957585148</v>
      </c>
      <c r="BR104" s="7">
        <f>BQ104/$BQ$124</f>
        <v>2.7323693504959618E-3</v>
      </c>
      <c r="BS104" s="62">
        <f>BR104*$BP$124</f>
        <v>3.2378576803376213</v>
      </c>
      <c r="BT104" s="48">
        <f>IF(BS104&gt;0,V104,W104)</f>
        <v>24.666682748344058</v>
      </c>
      <c r="BU104" s="46">
        <f>BS104/BT104</f>
        <v>0.13126441497509378</v>
      </c>
      <c r="BV104" s="64">
        <f>BN104/BO104</f>
        <v>0.95796233672344455</v>
      </c>
      <c r="BW104" s="16">
        <f>BB104+BN104+BY104</f>
        <v>1884</v>
      </c>
      <c r="BX104" s="69">
        <f>BC104+BO104+BZ104</f>
        <v>2324.6688989649015</v>
      </c>
      <c r="BY104" s="66">
        <v>0</v>
      </c>
      <c r="BZ104" s="15">
        <f>AZ104*$D$132</f>
        <v>3.4890569892590348</v>
      </c>
      <c r="CA104" s="37">
        <f>BZ104-BY104</f>
        <v>3.4890569892590348</v>
      </c>
      <c r="CB104" s="54">
        <f>CA104*(CA104&lt;&gt;0)</f>
        <v>3.4890569892590348</v>
      </c>
      <c r="CC104" s="26">
        <f>CB104/$CB$124</f>
        <v>1.8962266245972841E-2</v>
      </c>
      <c r="CD104" s="47">
        <f>CC104 * $CA$124</f>
        <v>3.4890569892590353</v>
      </c>
      <c r="CE104" s="48">
        <f>IF(CD104&gt;0, V104, W104)</f>
        <v>24.666682748344058</v>
      </c>
      <c r="CF104" s="65">
        <f>CD104/CE104</f>
        <v>0.14144816410278213</v>
      </c>
      <c r="CG104" t="s">
        <v>229</v>
      </c>
      <c r="CH104" s="66">
        <v>0</v>
      </c>
      <c r="CI104" s="15">
        <f>AZ104*$CH$127</f>
        <v>6.2459717525366552</v>
      </c>
      <c r="CJ104" s="37">
        <f>CI104-CH104</f>
        <v>6.2459717525366552</v>
      </c>
      <c r="CK104" s="54">
        <f>CJ104*(CJ104&lt;&gt;0)</f>
        <v>6.2459717525366552</v>
      </c>
      <c r="CL104" s="26">
        <f>CK104/$CK$124</f>
        <v>9.1933643693503924E-4</v>
      </c>
      <c r="CM104" s="47">
        <f>CL104 * $CJ$124</f>
        <v>6.2459717525366552</v>
      </c>
      <c r="CN104" s="48">
        <f>IF(CD104&gt;0,V104,W104)</f>
        <v>24.666682748344058</v>
      </c>
      <c r="CO104" s="65">
        <f>CM104/CN104</f>
        <v>0.25321490596281998</v>
      </c>
      <c r="CP104" s="70">
        <f>N104</f>
        <v>0</v>
      </c>
    </row>
    <row r="105" spans="1:94" x14ac:dyDescent="0.2">
      <c r="A105" s="24" t="s">
        <v>194</v>
      </c>
      <c r="B105">
        <v>0</v>
      </c>
      <c r="C105">
        <v>0</v>
      </c>
      <c r="D105">
        <v>0.26494724501758499</v>
      </c>
      <c r="E105">
        <v>0.73505275498241496</v>
      </c>
      <c r="F105">
        <v>0.27574171029668398</v>
      </c>
      <c r="G105">
        <v>0.27574171029668398</v>
      </c>
      <c r="H105">
        <v>0.14223057644110201</v>
      </c>
      <c r="I105">
        <v>0.53634085213032501</v>
      </c>
      <c r="J105">
        <v>0.27619570700394402</v>
      </c>
      <c r="K105">
        <v>0.27596861529143002</v>
      </c>
      <c r="L105">
        <v>0.95110750263353405</v>
      </c>
      <c r="M105">
        <v>-1.5265279407341199</v>
      </c>
      <c r="N105" s="21">
        <v>0</v>
      </c>
      <c r="O105">
        <v>1.0211590363331</v>
      </c>
      <c r="P105">
        <v>0.98205845331467301</v>
      </c>
      <c r="Q105">
        <v>1.01523411875946</v>
      </c>
      <c r="R105">
        <v>0.98177219931430504</v>
      </c>
      <c r="S105">
        <v>228.24000549316401</v>
      </c>
      <c r="T105" s="27">
        <f>IF(C105,P105,R105)</f>
        <v>0.98177219931430504</v>
      </c>
      <c r="U105" s="27">
        <f>IF(D105 = 0,O105,Q105)</f>
        <v>1.01523411875946</v>
      </c>
      <c r="V105" s="39">
        <f>S105*T105^(1-N105)</f>
        <v>224.0796921645327</v>
      </c>
      <c r="W105" s="38">
        <f>S105*U105^(N105+1)</f>
        <v>231.71704084250666</v>
      </c>
      <c r="X105" s="44">
        <f>0.5 * (D105-MAX($D$3:$D$123))/(MIN($D$3:$D$123)-MAX($D$3:$D$123)) + 0.75</f>
        <v>1.1015712419699588</v>
      </c>
      <c r="Y105" s="44">
        <f>AVERAGE(D105, F105, G105, H105, I105, J105, K105)</f>
        <v>0.29245234521110774</v>
      </c>
      <c r="Z105" s="22">
        <f>AI105^N105</f>
        <v>1</v>
      </c>
      <c r="AA105" s="22">
        <f>(Z105+AB105)/2</f>
        <v>1</v>
      </c>
      <c r="AB105" s="22">
        <f>AM105^N105</f>
        <v>1</v>
      </c>
      <c r="AC105" s="22">
        <f>IF(C105&gt;0, 1, 0.8)</f>
        <v>0.8</v>
      </c>
      <c r="AD105" s="22">
        <f>IF(C105&gt;0, 1, 0.7)</f>
        <v>0.7</v>
      </c>
      <c r="AE105" s="22">
        <f>IF(C105 &gt; 0, 1, 0.9)</f>
        <v>0.9</v>
      </c>
      <c r="AF105" s="22">
        <f>PERCENTILE($L$2:$L$123, 0.05)</f>
        <v>-3.8880181619581476E-2</v>
      </c>
      <c r="AG105" s="22">
        <f>PERCENTILE($L$2:$L$123, 0.95)</f>
        <v>1.0165924092297549</v>
      </c>
      <c r="AH105" s="22">
        <f>MIN(MAX(L105,AF105), AG105)</f>
        <v>0.95110750263353405</v>
      </c>
      <c r="AI105" s="22">
        <f>AH105-$AH$124+1</f>
        <v>1.9899876842531157</v>
      </c>
      <c r="AJ105" s="22">
        <f>PERCENTILE($M$2:$M$123, 0.02)</f>
        <v>-2.6200916108315844</v>
      </c>
      <c r="AK105" s="22">
        <f>PERCENTILE($M$2:$M$123, 0.98)</f>
        <v>1.3396145957600161</v>
      </c>
      <c r="AL105" s="22">
        <f>MIN(MAX(M105,AJ105), AK105)</f>
        <v>-1.5265279407341199</v>
      </c>
      <c r="AM105" s="22">
        <f>AL105-$AL$124 + 1</f>
        <v>2.0935636700974642</v>
      </c>
      <c r="AN105" s="46">
        <v>1</v>
      </c>
      <c r="AO105" s="46">
        <v>1</v>
      </c>
      <c r="AP105" s="51">
        <v>1</v>
      </c>
      <c r="AQ105" s="21">
        <v>2</v>
      </c>
      <c r="AR105" s="17">
        <f>(AI105^4)*AB105*AE105*AN105</f>
        <v>14.113803412578253</v>
      </c>
      <c r="AS105" s="17">
        <f>(AI105^4) *Z105*AC105*AO105</f>
        <v>12.545603033402891</v>
      </c>
      <c r="AT105" s="17">
        <f>(AM105^4)*AA105*AP105*AQ105</f>
        <v>38.421532996219753</v>
      </c>
      <c r="AU105" s="17">
        <f>MIN(AR105, 0.05*AR$124)</f>
        <v>14.113803412578253</v>
      </c>
      <c r="AV105" s="17">
        <f>MIN(AS105, 0.05*AS$124)</f>
        <v>12.545603033402891</v>
      </c>
      <c r="AW105" s="17">
        <f>MIN(AT105, 0.05*AT$124)</f>
        <v>38.421532996219753</v>
      </c>
      <c r="AX105" s="14">
        <f>AU105/$AU$124</f>
        <v>2.3935899357530956E-2</v>
      </c>
      <c r="AY105" s="14">
        <f>AV105/$AV$124</f>
        <v>3.1922433869522412E-2</v>
      </c>
      <c r="AZ105" s="67">
        <f>AW105/$AW$124</f>
        <v>3.2181714348446695E-3</v>
      </c>
      <c r="BA105" s="21">
        <f>N105</f>
        <v>0</v>
      </c>
      <c r="BB105" s="66">
        <v>5250</v>
      </c>
      <c r="BC105" s="15">
        <f>$D$130*AX105</f>
        <v>2957.4479169184524</v>
      </c>
      <c r="BD105" s="19">
        <f>BC105-BB105</f>
        <v>-2292.5520830815476</v>
      </c>
      <c r="BE105" s="53">
        <f>BD105*IF($BD$124 &gt; 0, (BD105&gt;0), (BD105&lt;0))</f>
        <v>0</v>
      </c>
      <c r="BF105" s="61">
        <f>BE105/$BE$124</f>
        <v>0</v>
      </c>
      <c r="BG105" s="62">
        <f>BF105*$BD$124</f>
        <v>0</v>
      </c>
      <c r="BH105" s="63">
        <f>(IF(BG105 &gt; 0, V105, W105))</f>
        <v>231.71704084250666</v>
      </c>
      <c r="BI105" s="46">
        <f>BG105/BH105</f>
        <v>0</v>
      </c>
      <c r="BJ105" s="64">
        <f>BB105/BC105</f>
        <v>1.7751791908039074</v>
      </c>
      <c r="BK105" s="66">
        <v>228</v>
      </c>
      <c r="BL105" s="66">
        <v>6619</v>
      </c>
      <c r="BM105" s="66">
        <v>0</v>
      </c>
      <c r="BN105" s="10">
        <f>SUM(BK105:BM105)</f>
        <v>6847</v>
      </c>
      <c r="BO105" s="15">
        <f>AY105*$D$129</f>
        <v>5910.0874841695095</v>
      </c>
      <c r="BP105" s="9">
        <f>BO105-BN105</f>
        <v>-936.91251583049052</v>
      </c>
      <c r="BQ105" s="53">
        <f>BP105*IF($BP$124 &gt; 0, (BP105&gt;0), (BP105&lt;0))</f>
        <v>0</v>
      </c>
      <c r="BR105" s="7">
        <f>BQ105/$BQ$124</f>
        <v>0</v>
      </c>
      <c r="BS105" s="62">
        <f>BR105*$BP$124</f>
        <v>0</v>
      </c>
      <c r="BT105" s="48">
        <f>IF(BS105&gt;0,V105,W105)</f>
        <v>231.71704084250666</v>
      </c>
      <c r="BU105" s="46">
        <f>BS105/BT105</f>
        <v>0</v>
      </c>
      <c r="BV105" s="64">
        <f>BN105/BO105</f>
        <v>1.1585276898760064</v>
      </c>
      <c r="BW105" s="16">
        <f>BB105+BN105+BY105</f>
        <v>12097</v>
      </c>
      <c r="BX105" s="69">
        <f>BC105+BO105+BZ105</f>
        <v>8882.5803525458614</v>
      </c>
      <c r="BY105" s="66">
        <v>0</v>
      </c>
      <c r="BZ105" s="15">
        <f>AZ105*$D$132</f>
        <v>15.044951457898829</v>
      </c>
      <c r="CA105" s="37">
        <f>BZ105-BY105</f>
        <v>15.044951457898829</v>
      </c>
      <c r="CB105" s="54">
        <f>CA105*(CA105&lt;&gt;0)</f>
        <v>15.044951457898829</v>
      </c>
      <c r="CC105" s="26">
        <f>CB105/$CB$124</f>
        <v>8.176604053205809E-2</v>
      </c>
      <c r="CD105" s="47">
        <f>CC105 * $CA$124</f>
        <v>15.044951457898827</v>
      </c>
      <c r="CE105" s="48">
        <f>IF(CD105&gt;0, V105, W105)</f>
        <v>224.0796921645327</v>
      </c>
      <c r="CF105" s="65">
        <f>CD105/CE105</f>
        <v>6.7141075179860232E-2</v>
      </c>
      <c r="CG105" t="s">
        <v>229</v>
      </c>
      <c r="CH105" s="66">
        <v>0</v>
      </c>
      <c r="CI105" s="15">
        <f>AZ105*$CH$127</f>
        <v>26.93287673821504</v>
      </c>
      <c r="CJ105" s="37">
        <f>CI105-CH105</f>
        <v>26.93287673821504</v>
      </c>
      <c r="CK105" s="54">
        <f>CJ105*(CJ105&lt;&gt;0)</f>
        <v>26.93287673821504</v>
      </c>
      <c r="CL105" s="26">
        <f>CK105/$CK$124</f>
        <v>3.9642150041529359E-3</v>
      </c>
      <c r="CM105" s="47">
        <f>CL105 * $CJ$124</f>
        <v>26.93287673821504</v>
      </c>
      <c r="CN105" s="48">
        <f>IF(CD105&gt;0,V105,W105)</f>
        <v>224.0796921645327</v>
      </c>
      <c r="CO105" s="65">
        <f>CM105/CN105</f>
        <v>0.12019329586743323</v>
      </c>
      <c r="CP105" s="70">
        <f>N105</f>
        <v>0</v>
      </c>
    </row>
    <row r="106" spans="1:94" x14ac:dyDescent="0.2">
      <c r="A106" s="24" t="s">
        <v>123</v>
      </c>
      <c r="B106">
        <v>1</v>
      </c>
      <c r="C106">
        <v>1</v>
      </c>
      <c r="D106">
        <v>0.50819672131147497</v>
      </c>
      <c r="E106">
        <v>0.49180327868852403</v>
      </c>
      <c r="F106">
        <v>0.71928429423459195</v>
      </c>
      <c r="G106">
        <v>0.71928429423459195</v>
      </c>
      <c r="H106">
        <v>0.16185696361355001</v>
      </c>
      <c r="I106">
        <v>0.219155165202844</v>
      </c>
      <c r="J106">
        <v>0.18833955930700899</v>
      </c>
      <c r="K106">
        <v>0.36806206948366199</v>
      </c>
      <c r="L106">
        <v>0.77172244721338401</v>
      </c>
      <c r="M106">
        <v>-1.3717297023288499</v>
      </c>
      <c r="N106" s="21">
        <v>0</v>
      </c>
      <c r="O106">
        <v>1.0068894956357</v>
      </c>
      <c r="P106">
        <v>0.95271471316051004</v>
      </c>
      <c r="Q106">
        <v>1.00797478330708</v>
      </c>
      <c r="R106">
        <v>0.99182114371211205</v>
      </c>
      <c r="S106">
        <v>49.540000915527301</v>
      </c>
      <c r="T106" s="27">
        <f>IF(C106,P106,R106)</f>
        <v>0.95271471316051004</v>
      </c>
      <c r="U106" s="27">
        <f>IF(D106 = 0,O106,Q106)</f>
        <v>1.00797478330708</v>
      </c>
      <c r="V106" s="39">
        <f>S106*T106^(1-N106)</f>
        <v>47.197487762207999</v>
      </c>
      <c r="W106" s="38">
        <f>S106*U106^(N106+1)</f>
        <v>49.935071687861175</v>
      </c>
      <c r="X106" s="44">
        <f>0.5 * (D106-MAX($D$3:$D$123))/(MIN($D$3:$D$123)-MAX($D$3:$D$123)) + 0.75</f>
        <v>0.96429972597804925</v>
      </c>
      <c r="Y106" s="44">
        <f>AVERAGE(D106, F106, G106, H106, I106, J106, K106)</f>
        <v>0.41202558105538917</v>
      </c>
      <c r="Z106" s="22">
        <f>AI106^N106</f>
        <v>1</v>
      </c>
      <c r="AA106" s="22">
        <f>(Z106+AB106)/2</f>
        <v>1</v>
      </c>
      <c r="AB106" s="22">
        <f>AM106^N106</f>
        <v>1</v>
      </c>
      <c r="AC106" s="22">
        <f>IF(C106&gt;0, 1, 0.8)</f>
        <v>1</v>
      </c>
      <c r="AD106" s="22">
        <f>IF(C106&gt;0, 1, 0.7)</f>
        <v>1</v>
      </c>
      <c r="AE106" s="22">
        <f>IF(C106 &gt; 0, 1, 0.9)</f>
        <v>1</v>
      </c>
      <c r="AF106" s="22">
        <f>PERCENTILE($L$2:$L$123, 0.05)</f>
        <v>-3.8880181619581476E-2</v>
      </c>
      <c r="AG106" s="22">
        <f>PERCENTILE($L$2:$L$123, 0.95)</f>
        <v>1.0165924092297549</v>
      </c>
      <c r="AH106" s="22">
        <f>MIN(MAX(L106,AF106), AG106)</f>
        <v>0.77172244721338401</v>
      </c>
      <c r="AI106" s="22">
        <f>AH106-$AH$124+1</f>
        <v>1.8106026288329655</v>
      </c>
      <c r="AJ106" s="22">
        <f>PERCENTILE($M$2:$M$123, 0.02)</f>
        <v>-2.6200916108315844</v>
      </c>
      <c r="AK106" s="22">
        <f>PERCENTILE($M$2:$M$123, 0.98)</f>
        <v>1.3396145957600161</v>
      </c>
      <c r="AL106" s="22">
        <f>MIN(MAX(M106,AJ106), AK106)</f>
        <v>-1.3717297023288499</v>
      </c>
      <c r="AM106" s="22">
        <f>AL106-$AL$124 + 1</f>
        <v>2.2483619085027344</v>
      </c>
      <c r="AN106" s="46">
        <v>1</v>
      </c>
      <c r="AO106" s="46">
        <v>1</v>
      </c>
      <c r="AP106" s="51">
        <v>1</v>
      </c>
      <c r="AQ106" s="21">
        <v>1</v>
      </c>
      <c r="AR106" s="17">
        <f>(AI106^4)*AB106*AE106*AN106</f>
        <v>10.747132081699631</v>
      </c>
      <c r="AS106" s="17">
        <f>(AI106^4) *Z106*AC106*AO106</f>
        <v>10.747132081699631</v>
      </c>
      <c r="AT106" s="17">
        <f>(AM106^4)*AA106*AP106*AQ106</f>
        <v>25.55435217316948</v>
      </c>
      <c r="AU106" s="17">
        <f>MIN(AR106, 0.05*AR$124)</f>
        <v>10.747132081699631</v>
      </c>
      <c r="AV106" s="17">
        <f>MIN(AS106, 0.05*AS$124)</f>
        <v>10.747132081699631</v>
      </c>
      <c r="AW106" s="17">
        <f>MIN(AT106, 0.05*AT$124)</f>
        <v>25.55435217316948</v>
      </c>
      <c r="AX106" s="14">
        <f>AU106/$AU$124</f>
        <v>1.8226289850431076E-2</v>
      </c>
      <c r="AY106" s="14">
        <f>AV106/$AV$124</f>
        <v>2.7346203466795255E-2</v>
      </c>
      <c r="AZ106" s="67">
        <f>AW106/$AW$124</f>
        <v>2.1404217839966497E-3</v>
      </c>
      <c r="BA106" s="21">
        <f>N106</f>
        <v>0</v>
      </c>
      <c r="BB106" s="66">
        <v>2328</v>
      </c>
      <c r="BC106" s="15">
        <f>$D$130*AX106</f>
        <v>2251.9856950497124</v>
      </c>
      <c r="BD106" s="19">
        <f>BC106-BB106</f>
        <v>-76.014304950287624</v>
      </c>
      <c r="BE106" s="53">
        <f>BD106*IF($BD$124 &gt; 0, (BD106&gt;0), (BD106&lt;0))</f>
        <v>0</v>
      </c>
      <c r="BF106" s="61">
        <f>BE106/$BE$124</f>
        <v>0</v>
      </c>
      <c r="BG106" s="62">
        <f>BF106*$BD$124</f>
        <v>0</v>
      </c>
      <c r="BH106" s="63">
        <f>(IF(BG106 &gt; 0, V106, W106))</f>
        <v>49.935071687861175</v>
      </c>
      <c r="BI106" s="46">
        <f>BG106/BH106</f>
        <v>0</v>
      </c>
      <c r="BJ106" s="64">
        <f>BB106/BC106</f>
        <v>1.0337543462719951</v>
      </c>
      <c r="BK106" s="66">
        <v>396</v>
      </c>
      <c r="BL106" s="66">
        <v>3864</v>
      </c>
      <c r="BM106" s="66">
        <v>0</v>
      </c>
      <c r="BN106" s="10">
        <f>SUM(BK106:BM106)</f>
        <v>4260</v>
      </c>
      <c r="BO106" s="15">
        <f>AY106*$D$129</f>
        <v>5062.8487636390064</v>
      </c>
      <c r="BP106" s="9">
        <f>BO106-BN106</f>
        <v>802.84876363900639</v>
      </c>
      <c r="BQ106" s="53">
        <f>BP106*IF($BP$124 &gt; 0, (BP106&gt;0), (BP106&lt;0))</f>
        <v>802.84876363900639</v>
      </c>
      <c r="BR106" s="7">
        <f>BQ106/$BQ$124</f>
        <v>3.3731434582051599E-2</v>
      </c>
      <c r="BS106" s="62">
        <f>BR106*$BP$124</f>
        <v>39.971749979729992</v>
      </c>
      <c r="BT106" s="48">
        <f>IF(BS106&gt;0,V106,W106)</f>
        <v>47.197487762207999</v>
      </c>
      <c r="BU106" s="46">
        <f>BS106/BT106</f>
        <v>0.8469041865346103</v>
      </c>
      <c r="BV106" s="64">
        <f>BN106/BO106</f>
        <v>0.84142351448358388</v>
      </c>
      <c r="BW106" s="16">
        <f>BB106+BN106+BY106</f>
        <v>6588</v>
      </c>
      <c r="BX106" s="69">
        <f>BC106+BO106+BZ106</f>
        <v>7324.8409305289033</v>
      </c>
      <c r="BY106" s="66">
        <v>0</v>
      </c>
      <c r="BZ106" s="15">
        <f>AZ106*$D$132</f>
        <v>10.006471840184338</v>
      </c>
      <c r="CA106" s="37">
        <f>BZ106-BY106</f>
        <v>10.006471840184338</v>
      </c>
      <c r="CB106" s="54">
        <f>CA106*(CA106&lt;&gt;0)</f>
        <v>10.006471840184338</v>
      </c>
      <c r="CC106" s="26">
        <f>CB106/$CB$124</f>
        <v>5.4382999131436113E-2</v>
      </c>
      <c r="CD106" s="47">
        <f>CC106 * $CA$124</f>
        <v>10.006471840184338</v>
      </c>
      <c r="CE106" s="48">
        <f>IF(CD106&gt;0, V106, W106)</f>
        <v>47.197487762207999</v>
      </c>
      <c r="CF106" s="65">
        <f>CD106/CE106</f>
        <v>0.21201280649934776</v>
      </c>
      <c r="CG106" t="s">
        <v>229</v>
      </c>
      <c r="CH106" s="66">
        <v>0</v>
      </c>
      <c r="CI106" s="15">
        <f>AZ106*$CH$127</f>
        <v>17.91318991026796</v>
      </c>
      <c r="CJ106" s="37">
        <f>CI106-CH106</f>
        <v>17.91318991026796</v>
      </c>
      <c r="CK106" s="54">
        <f>CJ106*(CJ106&lt;&gt;0)</f>
        <v>17.91318991026796</v>
      </c>
      <c r="CL106" s="26">
        <f>CK106/$CK$124</f>
        <v>2.6366190624474485E-3</v>
      </c>
      <c r="CM106" s="47">
        <f>CL106 * $CJ$124</f>
        <v>17.91318991026796</v>
      </c>
      <c r="CN106" s="48">
        <f>IF(CD106&gt;0,V106,W106)</f>
        <v>47.197487762207999</v>
      </c>
      <c r="CO106" s="65">
        <f>CM106/CN106</f>
        <v>0.37953693638353819</v>
      </c>
      <c r="CP106" s="70">
        <f>N106</f>
        <v>0</v>
      </c>
    </row>
    <row r="107" spans="1:94" x14ac:dyDescent="0.2">
      <c r="A107" s="24" t="s">
        <v>240</v>
      </c>
      <c r="B107">
        <v>0</v>
      </c>
      <c r="C107">
        <v>0</v>
      </c>
      <c r="D107">
        <v>1.0795681727308999E-2</v>
      </c>
      <c r="E107">
        <v>0.98920431827269095</v>
      </c>
      <c r="F107">
        <v>7.9522862823061605E-3</v>
      </c>
      <c r="G107">
        <v>7.9522862823061605E-3</v>
      </c>
      <c r="H107">
        <v>5.6461731493099097E-2</v>
      </c>
      <c r="I107">
        <v>0.11877875365955599</v>
      </c>
      <c r="J107">
        <v>8.1892942896264601E-2</v>
      </c>
      <c r="K107">
        <v>2.5519328486691101E-2</v>
      </c>
      <c r="L107">
        <v>1.1276312584132899</v>
      </c>
      <c r="M107">
        <v>-1.7407787135737001</v>
      </c>
      <c r="N107" s="21">
        <v>2</v>
      </c>
      <c r="O107">
        <v>1.0069273643869101</v>
      </c>
      <c r="P107">
        <v>0.98641912598849302</v>
      </c>
      <c r="Q107">
        <v>1.0036737120299299</v>
      </c>
      <c r="R107">
        <v>0.98517414669847403</v>
      </c>
      <c r="S107">
        <v>223.07000732421801</v>
      </c>
      <c r="T107" s="27">
        <f>IF(C107,P107,R107)</f>
        <v>0.98517414669847403</v>
      </c>
      <c r="U107" s="27">
        <f>IF(D107 = 0,O107,Q107)</f>
        <v>1.0036737120299299</v>
      </c>
      <c r="V107" s="39">
        <f>S107*T107^(1-N107)</f>
        <v>226.42698052092877</v>
      </c>
      <c r="W107" s="38">
        <f>S107*U107^(N107+1)</f>
        <v>225.53753505810684</v>
      </c>
      <c r="X107" s="44">
        <f>0.5 * (D107-MAX($D$3:$D$123))/(MIN($D$3:$D$123)-MAX($D$3:$D$123)) + 0.75</f>
        <v>1.2449950672382162</v>
      </c>
      <c r="Y107" s="44">
        <f>AVERAGE(D107, F107, G107, H107, I107, J107, K107)</f>
        <v>4.4193287261076013E-2</v>
      </c>
      <c r="Z107" s="22">
        <f>AI107^N107</f>
        <v>4.2249675717328836</v>
      </c>
      <c r="AA107" s="22">
        <f>(Z107+AB107)/2</f>
        <v>3.8783922687663535</v>
      </c>
      <c r="AB107" s="22">
        <f>AM107^N107</f>
        <v>3.5318169657998233</v>
      </c>
      <c r="AC107" s="22">
        <f>IF(C107&gt;0, 1, 0.8)</f>
        <v>0.8</v>
      </c>
      <c r="AD107" s="22">
        <f>IF(C107&gt;0, 1, 0.7)</f>
        <v>0.7</v>
      </c>
      <c r="AE107" s="22">
        <f>IF(C107 &gt; 0, 1, 0.9)</f>
        <v>0.9</v>
      </c>
      <c r="AF107" s="22">
        <f>PERCENTILE($L$2:$L$123, 0.05)</f>
        <v>-3.8880181619581476E-2</v>
      </c>
      <c r="AG107" s="22">
        <f>PERCENTILE($L$2:$L$123, 0.95)</f>
        <v>1.0165924092297549</v>
      </c>
      <c r="AH107" s="22">
        <f>MIN(MAX(L107,AF107), AG107)</f>
        <v>1.0165924092297549</v>
      </c>
      <c r="AI107" s="22">
        <f>AH107-$AH$124+1</f>
        <v>2.0554725908493365</v>
      </c>
      <c r="AJ107" s="22">
        <f>PERCENTILE($M$2:$M$123, 0.02)</f>
        <v>-2.6200916108315844</v>
      </c>
      <c r="AK107" s="22">
        <f>PERCENTILE($M$2:$M$123, 0.98)</f>
        <v>1.3396145957600161</v>
      </c>
      <c r="AL107" s="22">
        <f>MIN(MAX(M107,AJ107), AK107)</f>
        <v>-1.7407787135737001</v>
      </c>
      <c r="AM107" s="22">
        <f>AL107-$AL$124 + 1</f>
        <v>1.8793128972578843</v>
      </c>
      <c r="AN107" s="46">
        <v>1</v>
      </c>
      <c r="AO107" s="49">
        <v>0</v>
      </c>
      <c r="AP107" s="51">
        <v>0.5</v>
      </c>
      <c r="AQ107" s="50">
        <v>1</v>
      </c>
      <c r="AR107" s="17">
        <f>(AI107^4)*AB107*AE107*AN107</f>
        <v>56.739755199956342</v>
      </c>
      <c r="AS107" s="17">
        <f>(AI107^4) *Z107*AC107*AO107</f>
        <v>0</v>
      </c>
      <c r="AT107" s="17">
        <f>(AM107^4)*AA107*AP107*AQ107</f>
        <v>24.189011091499612</v>
      </c>
      <c r="AU107" s="17">
        <f>MIN(AR107, 0.05*AR$124)</f>
        <v>30.780465242387994</v>
      </c>
      <c r="AV107" s="17">
        <f>MIN(AS107, 0.05*AS$124)</f>
        <v>0</v>
      </c>
      <c r="AW107" s="17">
        <f>MIN(AT107, 0.05*AT$124)</f>
        <v>24.189011091499612</v>
      </c>
      <c r="AX107" s="14">
        <f>AU107/$AU$124</f>
        <v>5.2201245595016446E-2</v>
      </c>
      <c r="AY107" s="14">
        <f>AV107/$AV$124</f>
        <v>0</v>
      </c>
      <c r="AZ107" s="67">
        <f>AW107/$AW$124</f>
        <v>2.0260613895719346E-3</v>
      </c>
      <c r="BA107" s="21">
        <f>N107</f>
        <v>2</v>
      </c>
      <c r="BB107" s="66">
        <v>669</v>
      </c>
      <c r="BC107" s="15">
        <f>$D$130*AX107</f>
        <v>6449.8293019834473</v>
      </c>
      <c r="BD107" s="19">
        <f>BC107-BB107</f>
        <v>5780.8293019834473</v>
      </c>
      <c r="BE107" s="53">
        <f>BD107*IF($BD$124 &gt; 0, (BD107&gt;0), (BD107&lt;0))</f>
        <v>5780.8293019834473</v>
      </c>
      <c r="BF107" s="61">
        <f>BE107/$BE$124</f>
        <v>0.23592341351039675</v>
      </c>
      <c r="BG107" s="62">
        <f>BF107*$BD$124</f>
        <v>314.48591020934879</v>
      </c>
      <c r="BH107" s="63">
        <f>(IF(BG107 &gt; 0, V107, W107))</f>
        <v>226.42698052092877</v>
      </c>
      <c r="BI107" s="46">
        <f>BG107/BH107</f>
        <v>1.3889065229144841</v>
      </c>
      <c r="BJ107" s="64">
        <f>BB107/BC107</f>
        <v>0.10372367525978859</v>
      </c>
      <c r="BK107" s="66">
        <v>0</v>
      </c>
      <c r="BL107" s="66">
        <v>0</v>
      </c>
      <c r="BM107" s="66">
        <v>0</v>
      </c>
      <c r="BN107" s="10">
        <f>SUM(BK107:BM107)</f>
        <v>0</v>
      </c>
      <c r="BO107" s="15">
        <f>AY107*$D$129</f>
        <v>0</v>
      </c>
      <c r="BP107" s="9">
        <f>BO107-BN107</f>
        <v>0</v>
      </c>
      <c r="BQ107" s="53">
        <f>BP107*IF($BP$124 &gt; 0, (BP107&gt;0), (BP107&lt;0))</f>
        <v>0</v>
      </c>
      <c r="BR107" s="7">
        <f>BQ107/$BQ$124</f>
        <v>0</v>
      </c>
      <c r="BS107" s="62">
        <f>BR107*$BP$124</f>
        <v>0</v>
      </c>
      <c r="BT107" s="48">
        <f>IF(BS107&gt;0,V107,W107)</f>
        <v>225.53753505810684</v>
      </c>
      <c r="BU107" s="46">
        <f>BS107/BT107</f>
        <v>0</v>
      </c>
      <c r="BV107" s="64" t="e">
        <f>BN107/BO107</f>
        <v>#DIV/0!</v>
      </c>
      <c r="BW107" s="16">
        <f>BB107+BN107+BY107</f>
        <v>669</v>
      </c>
      <c r="BX107" s="69">
        <f>BC107+BO107+BZ107</f>
        <v>6459.3011389796957</v>
      </c>
      <c r="BY107" s="66">
        <v>0</v>
      </c>
      <c r="BZ107" s="15">
        <f>AZ107*$D$132</f>
        <v>9.4718369962487952</v>
      </c>
      <c r="CA107" s="37">
        <f>BZ107-BY107</f>
        <v>9.4718369962487952</v>
      </c>
      <c r="CB107" s="54">
        <f>CA107*(CA107&lt;&gt;0)</f>
        <v>9.4718369962487952</v>
      </c>
      <c r="CC107" s="26">
        <f>CB107/$CB$124</f>
        <v>5.1477374979612543E-2</v>
      </c>
      <c r="CD107" s="47">
        <f>CC107 * $CA$124</f>
        <v>9.4718369962487952</v>
      </c>
      <c r="CE107" s="48">
        <f>IF(CD107&gt;0, V107, W107)</f>
        <v>226.42698052092877</v>
      </c>
      <c r="CF107" s="65">
        <f>CD107/CE107</f>
        <v>4.1831750679435079E-2</v>
      </c>
      <c r="CG107" t="s">
        <v>229</v>
      </c>
      <c r="CH107" s="66">
        <v>0</v>
      </c>
      <c r="CI107" s="15">
        <f>AZ107*$CH$127</f>
        <v>16.95610776932752</v>
      </c>
      <c r="CJ107" s="37">
        <f>CI107-CH107</f>
        <v>16.95610776932752</v>
      </c>
      <c r="CK107" s="54">
        <f>CJ107*(CJ107&lt;&gt;0)</f>
        <v>16.95610776932752</v>
      </c>
      <c r="CL107" s="26">
        <f>CK107/$CK$124</f>
        <v>2.495747390245441E-3</v>
      </c>
      <c r="CM107" s="47">
        <f>CL107 * $CJ$124</f>
        <v>16.95610776932752</v>
      </c>
      <c r="CN107" s="48">
        <f>IF(CD107&gt;0,V107,W107)</f>
        <v>226.42698052092877</v>
      </c>
      <c r="CO107" s="65">
        <f>CM107/CN107</f>
        <v>7.4885544692233616E-2</v>
      </c>
      <c r="CP107" s="70">
        <f>N107</f>
        <v>2</v>
      </c>
    </row>
    <row r="108" spans="1:94" x14ac:dyDescent="0.2">
      <c r="A108" s="31" t="s">
        <v>124</v>
      </c>
      <c r="B108">
        <v>0</v>
      </c>
      <c r="C108">
        <v>0</v>
      </c>
      <c r="D108">
        <v>0.14579191517561299</v>
      </c>
      <c r="E108">
        <v>0.85420808482438704</v>
      </c>
      <c r="F108">
        <v>0.11096520026263899</v>
      </c>
      <c r="G108">
        <v>0.11096520026263899</v>
      </c>
      <c r="H108">
        <v>0.26733380986418798</v>
      </c>
      <c r="I108">
        <v>0.31236597569692598</v>
      </c>
      <c r="J108">
        <v>0.288974023668225</v>
      </c>
      <c r="K108">
        <v>0.179069987454752</v>
      </c>
      <c r="L108">
        <v>1.0186193497855001</v>
      </c>
      <c r="M108">
        <v>-1.78474041246545</v>
      </c>
      <c r="N108" s="21">
        <v>0</v>
      </c>
      <c r="O108">
        <v>1.00841604324611</v>
      </c>
      <c r="P108">
        <v>0.97083893536841104</v>
      </c>
      <c r="Q108">
        <v>1.01986262891401</v>
      </c>
      <c r="R108">
        <v>0.98917485414636697</v>
      </c>
      <c r="S108">
        <v>56.790000915527301</v>
      </c>
      <c r="T108" s="27">
        <f>IF(C108,P108,R108)</f>
        <v>0.98917485414636697</v>
      </c>
      <c r="U108" s="27">
        <f>IF(D108 = 0,O108,Q108)</f>
        <v>1.01986262891401</v>
      </c>
      <c r="V108" s="39">
        <f>S108*T108^(1-N108)</f>
        <v>56.175240872588766</v>
      </c>
      <c r="W108" s="38">
        <f>S108*U108^(N108+1)</f>
        <v>57.917999629738709</v>
      </c>
      <c r="X108" s="44">
        <f>0.5 * (D108-MAX($D$3:$D$123))/(MIN($D$3:$D$123)-MAX($D$3:$D$123)) + 0.75</f>
        <v>1.1688134536085226</v>
      </c>
      <c r="Y108" s="44">
        <f>AVERAGE(D108, F108, G108, H108, I108, J108, K108)</f>
        <v>0.20220944462642601</v>
      </c>
      <c r="Z108" s="22">
        <f>AI108^N108</f>
        <v>1</v>
      </c>
      <c r="AA108" s="22">
        <f>(Z108+AB108)/2</f>
        <v>1</v>
      </c>
      <c r="AB108" s="22">
        <f>AM108^N108</f>
        <v>1</v>
      </c>
      <c r="AC108" s="22">
        <f>IF(C108&gt;0, 1, 0.8)</f>
        <v>0.8</v>
      </c>
      <c r="AD108" s="22">
        <f>IF(C108&gt;0, 1, 0.7)</f>
        <v>0.7</v>
      </c>
      <c r="AE108" s="22">
        <f>IF(C108 &gt; 0, 1, 0.9)</f>
        <v>0.9</v>
      </c>
      <c r="AF108" s="22">
        <f>PERCENTILE($L$2:$L$123, 0.05)</f>
        <v>-3.8880181619581476E-2</v>
      </c>
      <c r="AG108" s="22">
        <f>PERCENTILE($L$2:$L$123, 0.95)</f>
        <v>1.0165924092297549</v>
      </c>
      <c r="AH108" s="22">
        <f>MIN(MAX(L108,AF108), AG108)</f>
        <v>1.0165924092297549</v>
      </c>
      <c r="AI108" s="22">
        <f>AH108-$AH$124+1</f>
        <v>2.0554725908493365</v>
      </c>
      <c r="AJ108" s="22">
        <f>PERCENTILE($M$2:$M$123, 0.02)</f>
        <v>-2.6200916108315844</v>
      </c>
      <c r="AK108" s="22">
        <f>PERCENTILE($M$2:$M$123, 0.98)</f>
        <v>1.3396145957600161</v>
      </c>
      <c r="AL108" s="22">
        <f>MIN(MAX(M108,AJ108), AK108)</f>
        <v>-1.78474041246545</v>
      </c>
      <c r="AM108" s="22">
        <f>AL108-$AL$124 + 1</f>
        <v>1.8353511983661344</v>
      </c>
      <c r="AN108" s="46">
        <v>1</v>
      </c>
      <c r="AO108" s="46">
        <v>1</v>
      </c>
      <c r="AP108" s="51">
        <v>1</v>
      </c>
      <c r="AQ108" s="21">
        <v>2</v>
      </c>
      <c r="AR108" s="17">
        <f>(AI108^4)*AB108*AE108*AN108</f>
        <v>16.065315883975014</v>
      </c>
      <c r="AS108" s="17">
        <f>(AI108^4) *Z108*AC108*AO108</f>
        <v>14.280280785755568</v>
      </c>
      <c r="AT108" s="17">
        <f>(AM108^4)*AA108*AP108*AQ108</f>
        <v>22.693773423982325</v>
      </c>
      <c r="AU108" s="17">
        <f>MIN(AR108, 0.05*AR$124)</f>
        <v>16.065315883975014</v>
      </c>
      <c r="AV108" s="17">
        <f>MIN(AS108, 0.05*AS$124)</f>
        <v>14.280280785755568</v>
      </c>
      <c r="AW108" s="17">
        <f>MIN(AT108, 0.05*AT$124)</f>
        <v>22.693773423982325</v>
      </c>
      <c r="AX108" s="14">
        <f>AU108/$AU$124</f>
        <v>2.724551085946602E-2</v>
      </c>
      <c r="AY108" s="14">
        <f>AV108/$AV$124</f>
        <v>3.6336341729269993E-2</v>
      </c>
      <c r="AZ108" s="67">
        <f>AW108/$AW$124</f>
        <v>1.9008209117809694E-3</v>
      </c>
      <c r="BA108" s="21">
        <f>N108</f>
        <v>0</v>
      </c>
      <c r="BB108" s="66">
        <v>3464</v>
      </c>
      <c r="BC108" s="15">
        <f>$D$130*AX108</f>
        <v>3366.373585263043</v>
      </c>
      <c r="BD108" s="19">
        <f>BC108-BB108</f>
        <v>-97.626414736957031</v>
      </c>
      <c r="BE108" s="53">
        <f>BD108*IF($BD$124 &gt; 0, (BD108&gt;0), (BD108&lt;0))</f>
        <v>0</v>
      </c>
      <c r="BF108" s="61">
        <f>BE108/$BE$124</f>
        <v>0</v>
      </c>
      <c r="BG108" s="62">
        <f>BF108*$BD$124</f>
        <v>0</v>
      </c>
      <c r="BH108" s="63">
        <f>(IF(BG108 &gt; 0, V108, W108))</f>
        <v>57.917999629738709</v>
      </c>
      <c r="BI108" s="46">
        <f>BG108/BH108</f>
        <v>0</v>
      </c>
      <c r="BJ108" s="64">
        <f>BB108/BC108</f>
        <v>1.0290004695748374</v>
      </c>
      <c r="BK108" s="66">
        <v>0</v>
      </c>
      <c r="BL108" s="66">
        <v>5452</v>
      </c>
      <c r="BM108" s="66">
        <v>0</v>
      </c>
      <c r="BN108" s="10">
        <f>SUM(BK108:BM108)</f>
        <v>5452</v>
      </c>
      <c r="BO108" s="15">
        <f>AY108*$D$129</f>
        <v>6727.2739714153176</v>
      </c>
      <c r="BP108" s="9">
        <f>BO108-BN108</f>
        <v>1275.2739714153176</v>
      </c>
      <c r="BQ108" s="53">
        <f>BP108*IF($BP$124 &gt; 0, (BP108&gt;0), (BP108&lt;0))</f>
        <v>1275.2739714153176</v>
      </c>
      <c r="BR108" s="7">
        <f>BQ108/$BQ$124</f>
        <v>5.3580228916352973E-2</v>
      </c>
      <c r="BS108" s="62">
        <f>BR108*$BP$124</f>
        <v>63.492571265876443</v>
      </c>
      <c r="BT108" s="48">
        <f>IF(BS108&gt;0,V108,W108)</f>
        <v>56.175240872588766</v>
      </c>
      <c r="BU108" s="46">
        <f>BS108/BT108</f>
        <v>1.1302589945254375</v>
      </c>
      <c r="BV108" s="64">
        <f>BN108/BO108</f>
        <v>0.81043228255099309</v>
      </c>
      <c r="BW108" s="16">
        <f>BB108+BN108+BY108</f>
        <v>8973</v>
      </c>
      <c r="BX108" s="69">
        <f>BC108+BO108+BZ108</f>
        <v>10102.533894440938</v>
      </c>
      <c r="BY108" s="66">
        <v>57</v>
      </c>
      <c r="BZ108" s="15">
        <f>AZ108*$D$132</f>
        <v>8.8863377625760318</v>
      </c>
      <c r="CA108" s="37">
        <f>BZ108-BY108</f>
        <v>-48.113662237423966</v>
      </c>
      <c r="CB108" s="54">
        <f>CA108*(CA108&lt;&gt;0)</f>
        <v>-48.113662237423966</v>
      </c>
      <c r="CC108" s="26">
        <f>CB108/$CB$124</f>
        <v>-0.2614872947686061</v>
      </c>
      <c r="CD108" s="47">
        <f>CC108 * $CA$124</f>
        <v>-48.113662237423966</v>
      </c>
      <c r="CE108" s="48">
        <f>IF(CD108&gt;0, V108, W108)</f>
        <v>57.917999629738709</v>
      </c>
      <c r="CF108" s="65">
        <f>CD108/CE108</f>
        <v>-0.83072037268219834</v>
      </c>
      <c r="CG108" t="s">
        <v>229</v>
      </c>
      <c r="CH108" s="66">
        <v>0</v>
      </c>
      <c r="CI108" s="15">
        <f>AZ108*$CH$127</f>
        <v>15.907970210694932</v>
      </c>
      <c r="CJ108" s="37">
        <f>CI108-CH108</f>
        <v>15.907970210694932</v>
      </c>
      <c r="CK108" s="54">
        <f>CJ108*(CJ108&lt;&gt;0)</f>
        <v>15.907970210694932</v>
      </c>
      <c r="CL108" s="26">
        <f>CK108/$CK$124</f>
        <v>2.3414733898579534E-3</v>
      </c>
      <c r="CM108" s="47">
        <f>CL108 * $CJ$124</f>
        <v>15.907970210694931</v>
      </c>
      <c r="CN108" s="48">
        <f>IF(CD108&gt;0,V108,W108)</f>
        <v>57.917999629738709</v>
      </c>
      <c r="CO108" s="65">
        <f>CM108/CN108</f>
        <v>0.27466366781298135</v>
      </c>
      <c r="CP108" s="70">
        <f>N108</f>
        <v>0</v>
      </c>
    </row>
    <row r="109" spans="1:94" x14ac:dyDescent="0.2">
      <c r="A109" s="31" t="s">
        <v>195</v>
      </c>
      <c r="B109">
        <v>1</v>
      </c>
      <c r="C109">
        <v>1</v>
      </c>
      <c r="D109">
        <v>0.45981607357057103</v>
      </c>
      <c r="E109">
        <v>0.54018392642942803</v>
      </c>
      <c r="F109">
        <v>0.646123260437375</v>
      </c>
      <c r="G109">
        <v>0.646123260437375</v>
      </c>
      <c r="H109">
        <v>0.23923044751150099</v>
      </c>
      <c r="I109">
        <v>0.26934337097448702</v>
      </c>
      <c r="J109">
        <v>0.25384076735718197</v>
      </c>
      <c r="K109">
        <v>0.40498447406875698</v>
      </c>
      <c r="L109">
        <v>0.87795162121387604</v>
      </c>
      <c r="M109">
        <v>-2.0537604850576199</v>
      </c>
      <c r="N109" s="21">
        <v>0</v>
      </c>
      <c r="O109">
        <v>1.00094506667743</v>
      </c>
      <c r="P109">
        <v>0.99443594313483996</v>
      </c>
      <c r="Q109">
        <v>1.0120399487791301</v>
      </c>
      <c r="R109">
        <v>0.99121635864536795</v>
      </c>
      <c r="S109">
        <v>120.730003356933</v>
      </c>
      <c r="T109" s="27">
        <f>IF(C109,P109,R109)</f>
        <v>0.99443594313483996</v>
      </c>
      <c r="U109" s="27">
        <f>IF(D109 = 0,O109,Q109)</f>
        <v>1.0120399487791301</v>
      </c>
      <c r="V109" s="39">
        <f>S109*T109^(1-N109)</f>
        <v>120.05825475292406</v>
      </c>
      <c r="W109" s="38">
        <f>S109*U109^(N109+1)</f>
        <v>122.18358641345468</v>
      </c>
      <c r="X109" s="44">
        <f>0.5 * (D109-MAX($D$3:$D$123))/(MIN($D$3:$D$123)-MAX($D$3:$D$123)) + 0.75</f>
        <v>0.99160208634177949</v>
      </c>
      <c r="Y109" s="44">
        <f>AVERAGE(D109, F109, G109, H109, I109, J109, K109)</f>
        <v>0.41706595062246399</v>
      </c>
      <c r="Z109" s="22">
        <f>AI109^N109</f>
        <v>1</v>
      </c>
      <c r="AA109" s="22">
        <f>(Z109+AB109)/2</f>
        <v>1</v>
      </c>
      <c r="AB109" s="22">
        <f>AM109^N109</f>
        <v>1</v>
      </c>
      <c r="AC109" s="22">
        <f>IF(C109&gt;0, 1, 0.8)</f>
        <v>1</v>
      </c>
      <c r="AD109" s="22">
        <f>IF(C109&gt;0, 1, 0.7)</f>
        <v>1</v>
      </c>
      <c r="AE109" s="22">
        <f>IF(C109 &gt; 0, 1, 0.9)</f>
        <v>1</v>
      </c>
      <c r="AF109" s="22">
        <f>PERCENTILE($L$2:$L$123, 0.05)</f>
        <v>-3.8880181619581476E-2</v>
      </c>
      <c r="AG109" s="22">
        <f>PERCENTILE($L$2:$L$123, 0.95)</f>
        <v>1.0165924092297549</v>
      </c>
      <c r="AH109" s="22">
        <f>MIN(MAX(L109,AF109), AG109)</f>
        <v>0.87795162121387604</v>
      </c>
      <c r="AI109" s="22">
        <f>AH109-$AH$124+1</f>
        <v>1.9168318028334577</v>
      </c>
      <c r="AJ109" s="22">
        <f>PERCENTILE($M$2:$M$123, 0.02)</f>
        <v>-2.6200916108315844</v>
      </c>
      <c r="AK109" s="22">
        <f>PERCENTILE($M$2:$M$123, 0.98)</f>
        <v>1.3396145957600161</v>
      </c>
      <c r="AL109" s="22">
        <f>MIN(MAX(M109,AJ109), AK109)</f>
        <v>-2.0537604850576199</v>
      </c>
      <c r="AM109" s="22">
        <f>AL109-$AL$124 + 1</f>
        <v>1.5663311257739645</v>
      </c>
      <c r="AN109" s="46">
        <v>1</v>
      </c>
      <c r="AO109" s="46">
        <v>1</v>
      </c>
      <c r="AP109" s="51">
        <v>1</v>
      </c>
      <c r="AQ109" s="21">
        <v>1</v>
      </c>
      <c r="AR109" s="17">
        <f>(AI109^4)*AB109*AE109*AN109</f>
        <v>13.500070149893732</v>
      </c>
      <c r="AS109" s="17">
        <f>(AI109^4) *Z109*AC109*AO109</f>
        <v>13.500070149893732</v>
      </c>
      <c r="AT109" s="17">
        <f>(AM109^4)*AA109*AP109*AQ109</f>
        <v>6.0191381720610062</v>
      </c>
      <c r="AU109" s="17">
        <f>MIN(AR109, 0.05*AR$124)</f>
        <v>13.500070149893732</v>
      </c>
      <c r="AV109" s="17">
        <f>MIN(AS109, 0.05*AS$124)</f>
        <v>13.500070149893732</v>
      </c>
      <c r="AW109" s="17">
        <f>MIN(AT109, 0.05*AT$124)</f>
        <v>6.0191381720610062</v>
      </c>
      <c r="AX109" s="14">
        <f>AU109/$AU$124</f>
        <v>2.2895056065431973E-2</v>
      </c>
      <c r="AY109" s="14">
        <f>AV109/$AV$124</f>
        <v>3.4351086627439957E-2</v>
      </c>
      <c r="AZ109" s="67">
        <f>AW109/$AW$124</f>
        <v>5.0416048026026821E-4</v>
      </c>
      <c r="BA109" s="21">
        <f>N109</f>
        <v>0</v>
      </c>
      <c r="BB109" s="66">
        <v>1690</v>
      </c>
      <c r="BC109" s="15">
        <f>$D$130*AX109</f>
        <v>2828.8444422765783</v>
      </c>
      <c r="BD109" s="19">
        <f>BC109-BB109</f>
        <v>1138.8444422765783</v>
      </c>
      <c r="BE109" s="53">
        <f>BD109*IF($BD$124 &gt; 0, (BD109&gt;0), (BD109&lt;0))</f>
        <v>1138.8444422765783</v>
      </c>
      <c r="BF109" s="61">
        <f>BE109/$BE$124</f>
        <v>4.6477772347827004E-2</v>
      </c>
      <c r="BG109" s="62">
        <f>BF109*$BD$124</f>
        <v>61.954870539651409</v>
      </c>
      <c r="BH109" s="63">
        <f>(IF(BG109 &gt; 0, V109, W109))</f>
        <v>120.05825475292406</v>
      </c>
      <c r="BI109" s="46">
        <f>BG109/BH109</f>
        <v>0.51604007293919518</v>
      </c>
      <c r="BJ109" s="64">
        <f>BB109/BC109</f>
        <v>0.59741708477965416</v>
      </c>
      <c r="BK109" s="66">
        <v>1569</v>
      </c>
      <c r="BL109" s="66">
        <v>3139</v>
      </c>
      <c r="BM109" s="66">
        <v>121</v>
      </c>
      <c r="BN109" s="10">
        <f>SUM(BK109:BM109)</f>
        <v>4829</v>
      </c>
      <c r="BO109" s="15">
        <f>AY109*$D$129</f>
        <v>6359.7258271176061</v>
      </c>
      <c r="BP109" s="9">
        <f>BO109-BN109</f>
        <v>1530.7258271176061</v>
      </c>
      <c r="BQ109" s="53">
        <f>BP109*IF($BP$124 &gt; 0, (BP109&gt;0), (BP109&lt;0))</f>
        <v>1530.7258271176061</v>
      </c>
      <c r="BR109" s="7">
        <f>BQ109/$BQ$124</f>
        <v>6.4312957108433585E-2</v>
      </c>
      <c r="BS109" s="62">
        <f>BR109*$BP$124</f>
        <v>76.210854173491612</v>
      </c>
      <c r="BT109" s="48">
        <f>IF(BS109&gt;0,V109,W109)</f>
        <v>120.05825475292406</v>
      </c>
      <c r="BU109" s="46">
        <f>BS109/BT109</f>
        <v>0.63478229239906114</v>
      </c>
      <c r="BV109" s="64">
        <f>BN109/BO109</f>
        <v>0.75930946258867715</v>
      </c>
      <c r="BW109" s="16">
        <f>BB109+BN109+BY109</f>
        <v>6519</v>
      </c>
      <c r="BX109" s="69">
        <f>BC109+BO109+BZ109</f>
        <v>9190.9272196394013</v>
      </c>
      <c r="BY109" s="66">
        <v>0</v>
      </c>
      <c r="BZ109" s="15">
        <f>AZ109*$D$132</f>
        <v>2.3569502452167539</v>
      </c>
      <c r="CA109" s="37">
        <f>BZ109-BY109</f>
        <v>2.3569502452167539</v>
      </c>
      <c r="CB109" s="54">
        <f>CA109*(CA109&lt;&gt;0)</f>
        <v>2.3569502452167539</v>
      </c>
      <c r="CC109" s="26">
        <f>CB109/$CB$124</f>
        <v>1.2809512202264848E-2</v>
      </c>
      <c r="CD109" s="47">
        <f>CC109 * $CA$124</f>
        <v>2.3569502452167539</v>
      </c>
      <c r="CE109" s="48">
        <f>IF(CD109&gt;0, V109, W109)</f>
        <v>120.05825475292406</v>
      </c>
      <c r="CF109" s="65">
        <f>CD109/CE109</f>
        <v>1.9631721700996571E-2</v>
      </c>
      <c r="CG109" t="s">
        <v>229</v>
      </c>
      <c r="CH109" s="66">
        <v>113</v>
      </c>
      <c r="CI109" s="15">
        <f>AZ109*$CH$127</f>
        <v>4.2193190592981846</v>
      </c>
      <c r="CJ109" s="37">
        <f>CI109-CH109</f>
        <v>-108.78068094070181</v>
      </c>
      <c r="CK109" s="54">
        <f>CJ109*(CJ109&lt;&gt;0)</f>
        <v>-108.78068094070181</v>
      </c>
      <c r="CL109" s="26">
        <f>CK109/$CK$124</f>
        <v>-1.6011286567662916E-2</v>
      </c>
      <c r="CM109" s="47">
        <f>CL109 * $CJ$124</f>
        <v>-108.78068094070183</v>
      </c>
      <c r="CN109" s="48">
        <f>IF(CD109&gt;0,V109,W109)</f>
        <v>120.05825475292406</v>
      </c>
      <c r="CO109" s="65">
        <f>CM109/CN109</f>
        <v>-0.90606581916894335</v>
      </c>
      <c r="CP109" s="70">
        <f>N109</f>
        <v>0</v>
      </c>
    </row>
    <row r="110" spans="1:94" x14ac:dyDescent="0.2">
      <c r="A110" s="31" t="s">
        <v>125</v>
      </c>
      <c r="B110">
        <v>1</v>
      </c>
      <c r="C110">
        <v>1</v>
      </c>
      <c r="D110">
        <v>0.59197963080840199</v>
      </c>
      <c r="E110">
        <v>0.40802036919159701</v>
      </c>
      <c r="F110">
        <v>0.68391167192429003</v>
      </c>
      <c r="G110">
        <v>0.68391167192429003</v>
      </c>
      <c r="H110">
        <v>0.17111567419575599</v>
      </c>
      <c r="I110">
        <v>0.33949349760438002</v>
      </c>
      <c r="J110">
        <v>0.241024187017919</v>
      </c>
      <c r="K110">
        <v>0.40600400825314198</v>
      </c>
      <c r="L110">
        <v>0.55618635656057702</v>
      </c>
      <c r="M110">
        <v>-0.76840966568562197</v>
      </c>
      <c r="N110" s="21">
        <v>0</v>
      </c>
      <c r="O110">
        <v>1.0054994149512999</v>
      </c>
      <c r="P110">
        <v>0.96351616549159802</v>
      </c>
      <c r="Q110">
        <v>1.01903738562241</v>
      </c>
      <c r="R110">
        <v>0.98747958111258605</v>
      </c>
      <c r="S110">
        <v>76.839996337890597</v>
      </c>
      <c r="T110" s="27">
        <f>IF(C110,P110,R110)</f>
        <v>0.96351616549159802</v>
      </c>
      <c r="U110" s="27">
        <f>IF(D110 = 0,O110,Q110)</f>
        <v>1.01903738562241</v>
      </c>
      <c r="V110" s="39">
        <f>S110*T110^(1-N110)</f>
        <v>74.036578627872785</v>
      </c>
      <c r="W110" s="38">
        <f>S110*U110^(N110+1)</f>
        <v>78.302828979399592</v>
      </c>
      <c r="X110" s="44">
        <f>0.5 * (D110-MAX($D$3:$D$123))/(MIN($D$3:$D$123)-MAX($D$3:$D$123)) + 0.75</f>
        <v>0.91701901986478784</v>
      </c>
      <c r="Y110" s="44">
        <f>AVERAGE(D110, F110, G110, H110, I110, J110, K110)</f>
        <v>0.44534862024688271</v>
      </c>
      <c r="Z110" s="22">
        <f>AI110^N110</f>
        <v>1</v>
      </c>
      <c r="AA110" s="22">
        <f>(Z110+AB110)/2</f>
        <v>1</v>
      </c>
      <c r="AB110" s="22">
        <f>AM110^N110</f>
        <v>1</v>
      </c>
      <c r="AC110" s="22">
        <f>IF(C110&gt;0, 1, 0.8)</f>
        <v>1</v>
      </c>
      <c r="AD110" s="22">
        <f>IF(C110&gt;0, 1, 0.7)</f>
        <v>1</v>
      </c>
      <c r="AE110" s="22">
        <f>IF(C110 &gt; 0, 1, 0.9)</f>
        <v>1</v>
      </c>
      <c r="AF110" s="22">
        <f>PERCENTILE($L$2:$L$123, 0.05)</f>
        <v>-3.8880181619581476E-2</v>
      </c>
      <c r="AG110" s="22">
        <f>PERCENTILE($L$2:$L$123, 0.95)</f>
        <v>1.0165924092297549</v>
      </c>
      <c r="AH110" s="22">
        <f>MIN(MAX(L110,AF110), AG110)</f>
        <v>0.55618635656057702</v>
      </c>
      <c r="AI110" s="22">
        <f>AH110-$AH$124+1</f>
        <v>1.5950665381801585</v>
      </c>
      <c r="AJ110" s="22">
        <f>PERCENTILE($M$2:$M$123, 0.02)</f>
        <v>-2.6200916108315844</v>
      </c>
      <c r="AK110" s="22">
        <f>PERCENTILE($M$2:$M$123, 0.98)</f>
        <v>1.3396145957600161</v>
      </c>
      <c r="AL110" s="22">
        <f>MIN(MAX(M110,AJ110), AK110)</f>
        <v>-0.76840966568562197</v>
      </c>
      <c r="AM110" s="22">
        <f>AL110-$AL$124 + 1</f>
        <v>2.8516819451459625</v>
      </c>
      <c r="AN110" s="46">
        <v>1</v>
      </c>
      <c r="AO110" s="46">
        <v>1</v>
      </c>
      <c r="AP110" s="51">
        <v>1</v>
      </c>
      <c r="AQ110" s="21">
        <v>1</v>
      </c>
      <c r="AR110" s="17">
        <f>(AI110^4)*AB110*AE110*AN110</f>
        <v>6.4731432413906012</v>
      </c>
      <c r="AS110" s="17">
        <f>(AI110^4) *Z110*AC110*AO110</f>
        <v>6.4731432413906012</v>
      </c>
      <c r="AT110" s="17">
        <f>(AM110^4)*AA110*AP110*AQ110</f>
        <v>66.130886406323981</v>
      </c>
      <c r="AU110" s="17">
        <f>MIN(AR110, 0.05*AR$124)</f>
        <v>6.4731432413906012</v>
      </c>
      <c r="AV110" s="17">
        <f>MIN(AS110, 0.05*AS$124)</f>
        <v>6.4731432413906012</v>
      </c>
      <c r="AW110" s="17">
        <f>MIN(AT110, 0.05*AT$124)</f>
        <v>66.130886406323981</v>
      </c>
      <c r="AX110" s="14">
        <f>AU110/$AU$124</f>
        <v>1.0977941283688548E-2</v>
      </c>
      <c r="AY110" s="14">
        <f>AV110/$AV$124</f>
        <v>1.6470988799905335E-2</v>
      </c>
      <c r="AZ110" s="67">
        <f>AW110/$AW$124</f>
        <v>5.5390952155586464E-3</v>
      </c>
      <c r="BA110" s="21">
        <f>N110</f>
        <v>0</v>
      </c>
      <c r="BB110" s="66">
        <v>1537</v>
      </c>
      <c r="BC110" s="15">
        <f>$D$130*AX110</f>
        <v>1356.4014911887059</v>
      </c>
      <c r="BD110" s="19">
        <f>BC110-BB110</f>
        <v>-180.5985088112941</v>
      </c>
      <c r="BE110" s="53">
        <f>BD110*IF($BD$124 &gt; 0, (BD110&gt;0), (BD110&lt;0))</f>
        <v>0</v>
      </c>
      <c r="BF110" s="61">
        <f>BE110/$BE$124</f>
        <v>0</v>
      </c>
      <c r="BG110" s="62">
        <f>BF110*$BD$124</f>
        <v>0</v>
      </c>
      <c r="BH110" s="63">
        <f>(IF(BG110 &gt; 0, V110, W110))</f>
        <v>78.302828979399592</v>
      </c>
      <c r="BI110" s="46">
        <f>BG110/BH110</f>
        <v>0</v>
      </c>
      <c r="BJ110" s="64">
        <f>BB110/BC110</f>
        <v>1.1331453186865958</v>
      </c>
      <c r="BK110" s="66">
        <v>0</v>
      </c>
      <c r="BL110" s="66">
        <v>2689</v>
      </c>
      <c r="BM110" s="66">
        <v>77</v>
      </c>
      <c r="BN110" s="10">
        <f>SUM(BK110:BM110)</f>
        <v>2766</v>
      </c>
      <c r="BO110" s="15">
        <f>AY110*$D$129</f>
        <v>3049.422395425674</v>
      </c>
      <c r="BP110" s="9">
        <f>BO110-BN110</f>
        <v>283.42239542567404</v>
      </c>
      <c r="BQ110" s="53">
        <f>BP110*IF($BP$124 &gt; 0, (BP110&gt;0), (BP110&lt;0))</f>
        <v>283.42239542567404</v>
      </c>
      <c r="BR110" s="7">
        <f>BQ110/$BQ$124</f>
        <v>1.1907901492002744E-2</v>
      </c>
      <c r="BS110" s="62">
        <f>BR110*$BP$124</f>
        <v>14.110863268022847</v>
      </c>
      <c r="BT110" s="48">
        <f>IF(BS110&gt;0,V110,W110)</f>
        <v>74.036578627872785</v>
      </c>
      <c r="BU110" s="46">
        <f>BS110/BT110</f>
        <v>0.19059313017350163</v>
      </c>
      <c r="BV110" s="64">
        <f>BN110/BO110</f>
        <v>0.90705702304448688</v>
      </c>
      <c r="BW110" s="16">
        <f>BB110+BN110+BY110</f>
        <v>4303</v>
      </c>
      <c r="BX110" s="69">
        <f>BC110+BO110+BZ110</f>
        <v>4431.7191567471173</v>
      </c>
      <c r="BY110" s="66">
        <v>0</v>
      </c>
      <c r="BZ110" s="15">
        <f>AZ110*$D$132</f>
        <v>25.895270132736673</v>
      </c>
      <c r="CA110" s="37">
        <f>BZ110-BY110</f>
        <v>25.895270132736673</v>
      </c>
      <c r="CB110" s="54">
        <f>CA110*(CA110&lt;&gt;0)</f>
        <v>25.895270132736673</v>
      </c>
      <c r="CC110" s="26">
        <f>CB110/$CB$124</f>
        <v>0.14073516376487191</v>
      </c>
      <c r="CD110" s="47">
        <f>CC110 * $CA$124</f>
        <v>25.895270132736673</v>
      </c>
      <c r="CE110" s="48">
        <f>IF(CD110&gt;0, V110, W110)</f>
        <v>74.036578627872785</v>
      </c>
      <c r="CF110" s="65">
        <f>CD110/CE110</f>
        <v>0.34976319290621299</v>
      </c>
      <c r="CG110" t="s">
        <v>229</v>
      </c>
      <c r="CH110" s="66">
        <v>0</v>
      </c>
      <c r="CI110" s="15">
        <f>AZ110*$CH$127</f>
        <v>46.356687859010314</v>
      </c>
      <c r="CJ110" s="37">
        <f>CI110-CH110</f>
        <v>46.356687859010314</v>
      </c>
      <c r="CK110" s="54">
        <f>CJ110*(CJ110&lt;&gt;0)</f>
        <v>46.356687859010314</v>
      </c>
      <c r="CL110" s="26">
        <f>CK110/$CK$124</f>
        <v>6.8231804325890972E-3</v>
      </c>
      <c r="CM110" s="47">
        <f>CL110 * $CJ$124</f>
        <v>46.356687859010314</v>
      </c>
      <c r="CN110" s="48">
        <f>IF(CD110&gt;0,V110,W110)</f>
        <v>74.036578627872785</v>
      </c>
      <c r="CO110" s="65">
        <f>CM110/CN110</f>
        <v>0.62613222704429872</v>
      </c>
      <c r="CP110" s="70">
        <f>N110</f>
        <v>0</v>
      </c>
    </row>
    <row r="111" spans="1:94" x14ac:dyDescent="0.2">
      <c r="A111" s="31" t="s">
        <v>126</v>
      </c>
      <c r="B111">
        <v>1</v>
      </c>
      <c r="C111">
        <v>1</v>
      </c>
      <c r="D111">
        <v>0.88794262662483103</v>
      </c>
      <c r="E111">
        <v>0.112057373375168</v>
      </c>
      <c r="F111">
        <v>0.732739420935412</v>
      </c>
      <c r="G111">
        <v>0.732739420935412</v>
      </c>
      <c r="H111">
        <v>0.84394153701084396</v>
      </c>
      <c r="I111">
        <v>0.79962281942479896</v>
      </c>
      <c r="J111">
        <v>0.82148336030275704</v>
      </c>
      <c r="K111">
        <v>0.77584356782557495</v>
      </c>
      <c r="L111">
        <v>0.291688750841476</v>
      </c>
      <c r="M111">
        <v>-1.5610987999002599</v>
      </c>
      <c r="N111" s="21">
        <v>0</v>
      </c>
      <c r="O111">
        <v>1.0041096160124501</v>
      </c>
      <c r="P111">
        <v>0.99293795734199297</v>
      </c>
      <c r="Q111">
        <v>1.0058917714598901</v>
      </c>
      <c r="R111">
        <v>1.00348928135896</v>
      </c>
      <c r="S111">
        <v>49.180000305175703</v>
      </c>
      <c r="T111" s="27">
        <f>IF(C111,P111,R111)</f>
        <v>0.99293795734199297</v>
      </c>
      <c r="U111" s="27">
        <f>IF(D111 = 0,O111,Q111)</f>
        <v>1.0058917714598901</v>
      </c>
      <c r="V111" s="39">
        <f>S111*T111^(1-N111)</f>
        <v>48.832689045099755</v>
      </c>
      <c r="W111" s="38">
        <f>S111*U111^(N111+1)</f>
        <v>49.469757627371123</v>
      </c>
      <c r="X111" s="44">
        <f>0.5 * (D111-MAX($D$3:$D$123))/(MIN($D$3:$D$123)-MAX($D$3:$D$123)) + 0.75</f>
        <v>0.75</v>
      </c>
      <c r="Y111" s="44">
        <f>AVERAGE(D111, F111, G111, H111, I111, J111, K111)</f>
        <v>0.79918753615137572</v>
      </c>
      <c r="Z111" s="22">
        <f>AI111^N111</f>
        <v>1</v>
      </c>
      <c r="AA111" s="22">
        <f>(Z111+AB111)/2</f>
        <v>1</v>
      </c>
      <c r="AB111" s="22">
        <f>AM111^N111</f>
        <v>1</v>
      </c>
      <c r="AC111" s="22">
        <f>IF(C111&gt;0, 1, 0.8)</f>
        <v>1</v>
      </c>
      <c r="AD111" s="22">
        <f>IF(C111&gt;0, 1, 0.7)</f>
        <v>1</v>
      </c>
      <c r="AE111" s="22">
        <f>IF(C111 &gt; 0, 1, 0.9)</f>
        <v>1</v>
      </c>
      <c r="AF111" s="22">
        <f>PERCENTILE($L$2:$L$123, 0.05)</f>
        <v>-3.8880181619581476E-2</v>
      </c>
      <c r="AG111" s="22">
        <f>PERCENTILE($L$2:$L$123, 0.95)</f>
        <v>1.0165924092297549</v>
      </c>
      <c r="AH111" s="22">
        <f>MIN(MAX(L111,AF111), AG111)</f>
        <v>0.291688750841476</v>
      </c>
      <c r="AI111" s="22">
        <f>AH111-$AH$124+1</f>
        <v>1.3305689324610575</v>
      </c>
      <c r="AJ111" s="22">
        <f>PERCENTILE($M$2:$M$123, 0.02)</f>
        <v>-2.6200916108315844</v>
      </c>
      <c r="AK111" s="22">
        <f>PERCENTILE($M$2:$M$123, 0.98)</f>
        <v>1.3396145957600161</v>
      </c>
      <c r="AL111" s="22">
        <f>MIN(MAX(M111,AJ111), AK111)</f>
        <v>-1.5610987999002599</v>
      </c>
      <c r="AM111" s="22">
        <f>AL111-$AL$124 + 1</f>
        <v>2.0589928109313247</v>
      </c>
      <c r="AN111" s="46">
        <v>1</v>
      </c>
      <c r="AO111" s="46">
        <v>1</v>
      </c>
      <c r="AP111" s="51">
        <v>1</v>
      </c>
      <c r="AQ111" s="21">
        <v>1</v>
      </c>
      <c r="AR111" s="17">
        <f>(AI111^4)*AB111*AE111*AN111</f>
        <v>3.1343646126026523</v>
      </c>
      <c r="AS111" s="17">
        <f>(AI111^4) *Z111*AC111*AO111</f>
        <v>3.1343646126026523</v>
      </c>
      <c r="AT111" s="17">
        <f>(AM111^4)*AA111*AP111*AQ111</f>
        <v>17.972948134526057</v>
      </c>
      <c r="AU111" s="17">
        <f>MIN(AR111, 0.05*AR$124)</f>
        <v>3.1343646126026523</v>
      </c>
      <c r="AV111" s="17">
        <f>MIN(AS111, 0.05*AS$124)</f>
        <v>3.1343646126026523</v>
      </c>
      <c r="AW111" s="17">
        <f>MIN(AT111, 0.05*AT$124)</f>
        <v>17.972948134526057</v>
      </c>
      <c r="AX111" s="14">
        <f>AU111/$AU$124</f>
        <v>5.3156356032422964E-3</v>
      </c>
      <c r="AY111" s="14">
        <f>AV111/$AV$124</f>
        <v>7.9754274706745516E-3</v>
      </c>
      <c r="AZ111" s="67">
        <f>AW111/$AW$124</f>
        <v>1.5054065721991717E-3</v>
      </c>
      <c r="BA111" s="21">
        <f>N111</f>
        <v>0</v>
      </c>
      <c r="BB111" s="66">
        <v>344</v>
      </c>
      <c r="BC111" s="15">
        <f>$D$130*AX111</f>
        <v>656.78398822980841</v>
      </c>
      <c r="BD111" s="19">
        <f>BC111-BB111</f>
        <v>312.78398822980841</v>
      </c>
      <c r="BE111" s="53">
        <f>BD111*IF($BD$124 &gt; 0, (BD111&gt;0), (BD111&lt;0))</f>
        <v>312.78398822980841</v>
      </c>
      <c r="BF111" s="61">
        <f>BE111/$BE$124</f>
        <v>1.2765134955507714E-2</v>
      </c>
      <c r="BG111" s="62">
        <f>BF111*$BD$124</f>
        <v>17.015924895691239</v>
      </c>
      <c r="BH111" s="63">
        <f>(IF(BG111 &gt; 0, V111, W111))</f>
        <v>48.832689045099755</v>
      </c>
      <c r="BI111" s="46">
        <f>BG111/BH111</f>
        <v>0.34845357133571053</v>
      </c>
      <c r="BJ111" s="64">
        <f>BB111/BC111</f>
        <v>0.52376429109845257</v>
      </c>
      <c r="BK111" s="66">
        <v>0</v>
      </c>
      <c r="BL111" s="66">
        <v>1475</v>
      </c>
      <c r="BM111" s="66">
        <v>0</v>
      </c>
      <c r="BN111" s="10">
        <f>SUM(BK111:BM111)</f>
        <v>1475</v>
      </c>
      <c r="BO111" s="15">
        <f>AY111*$D$129</f>
        <v>1476.5626664932158</v>
      </c>
      <c r="BP111" s="9">
        <f>BO111-BN111</f>
        <v>1.5626664932158292</v>
      </c>
      <c r="BQ111" s="53">
        <f>BP111*IF($BP$124 &gt; 0, (BP111&gt;0), (BP111&lt;0))</f>
        <v>1.5626664932158292</v>
      </c>
      <c r="BR111" s="7">
        <f>BQ111/$BQ$124</f>
        <v>6.5654934000963016E-5</v>
      </c>
      <c r="BS111" s="62">
        <f>BR111*$BP$124</f>
        <v>7.7801096791138932E-2</v>
      </c>
      <c r="BT111" s="48">
        <f>IF(BS111&gt;0,V111,W111)</f>
        <v>48.832689045099755</v>
      </c>
      <c r="BU111" s="46">
        <f>BS111/BT111</f>
        <v>1.5932175416202292E-3</v>
      </c>
      <c r="BV111" s="64">
        <f>BN111/BO111</f>
        <v>0.99894168630382141</v>
      </c>
      <c r="BW111" s="16">
        <f>BB111+BN111+BY111</f>
        <v>1819</v>
      </c>
      <c r="BX111" s="69">
        <f>BC111+BO111+BZ111</f>
        <v>2140.3844304480554</v>
      </c>
      <c r="BY111" s="66">
        <v>0</v>
      </c>
      <c r="BZ111" s="15">
        <f>AZ111*$D$132</f>
        <v>7.0377757250311275</v>
      </c>
      <c r="CA111" s="37">
        <f>BZ111-BY111</f>
        <v>7.0377757250311275</v>
      </c>
      <c r="CB111" s="54">
        <f>CA111*(CA111&lt;&gt;0)</f>
        <v>7.0377757250311275</v>
      </c>
      <c r="CC111" s="26">
        <f>CB111/$CB$124</f>
        <v>3.8248781114299253E-2</v>
      </c>
      <c r="CD111" s="47">
        <f>CC111 * $CA$124</f>
        <v>7.0377757250311275</v>
      </c>
      <c r="CE111" s="48">
        <f>IF(CD111&gt;0, V111, W111)</f>
        <v>48.832689045099755</v>
      </c>
      <c r="CF111" s="65">
        <f>CD111/CE111</f>
        <v>0.14412017569893279</v>
      </c>
      <c r="CG111" t="s">
        <v>229</v>
      </c>
      <c r="CH111" s="66">
        <v>0</v>
      </c>
      <c r="CI111" s="15">
        <f>AZ111*$CH$127</f>
        <v>12.598747602734868</v>
      </c>
      <c r="CJ111" s="37">
        <f>CI111-CH111</f>
        <v>12.598747602734868</v>
      </c>
      <c r="CK111" s="54">
        <f>CJ111*(CJ111&lt;&gt;0)</f>
        <v>12.598747602734868</v>
      </c>
      <c r="CL111" s="26">
        <f>CK111/$CK$124</f>
        <v>1.8543932297225302E-3</v>
      </c>
      <c r="CM111" s="47">
        <f>CL111 * $CJ$124</f>
        <v>12.598747602734868</v>
      </c>
      <c r="CN111" s="48">
        <f>IF(CD111&gt;0,V111,W111)</f>
        <v>48.832689045099755</v>
      </c>
      <c r="CO111" s="65">
        <f>CM111/CN111</f>
        <v>0.25799823538489169</v>
      </c>
      <c r="CP111" s="70">
        <f>N111</f>
        <v>0</v>
      </c>
    </row>
    <row r="112" spans="1:94" x14ac:dyDescent="0.2">
      <c r="A112" s="31" t="s">
        <v>196</v>
      </c>
      <c r="B112">
        <v>1</v>
      </c>
      <c r="C112">
        <v>0</v>
      </c>
      <c r="D112">
        <v>0.18712514994002399</v>
      </c>
      <c r="E112">
        <v>0.81287485005997595</v>
      </c>
      <c r="F112">
        <v>0.224254473161033</v>
      </c>
      <c r="G112">
        <v>0.224254473161033</v>
      </c>
      <c r="H112">
        <v>0.20033458803847701</v>
      </c>
      <c r="I112">
        <v>0.29987452948556997</v>
      </c>
      <c r="J112">
        <v>0.24510250983562801</v>
      </c>
      <c r="K112">
        <v>0.234446868636874</v>
      </c>
      <c r="L112">
        <v>0.87193859781377903</v>
      </c>
      <c r="M112">
        <v>-2.3329384502429602</v>
      </c>
      <c r="N112" s="21">
        <v>0</v>
      </c>
      <c r="O112">
        <v>1.01112430336461</v>
      </c>
      <c r="P112">
        <v>0.99285193062052102</v>
      </c>
      <c r="Q112">
        <v>1.0017319531156801</v>
      </c>
      <c r="R112">
        <v>0.98925383360017805</v>
      </c>
      <c r="S112">
        <v>352.95001220703102</v>
      </c>
      <c r="T112" s="27">
        <f>IF(C112,P112,R112)</f>
        <v>0.98925383360017805</v>
      </c>
      <c r="U112" s="27">
        <f>IF(D112 = 0,O112,Q112)</f>
        <v>1.0017319531156801</v>
      </c>
      <c r="V112" s="39">
        <f>S112*T112^(1-N112)</f>
        <v>349.15715264503507</v>
      </c>
      <c r="W112" s="38">
        <f>S112*U112^(N112+1)</f>
        <v>353.56130508035233</v>
      </c>
      <c r="X112" s="44">
        <f>0.5 * (D112-MAX($D$3:$D$123))/(MIN($D$3:$D$123)-MAX($D$3:$D$123)) + 0.75</f>
        <v>1.1454881174828031</v>
      </c>
      <c r="Y112" s="44">
        <f>AVERAGE(D112, F112, G112, H112, I112, J112, K112)</f>
        <v>0.2307703703226627</v>
      </c>
      <c r="Z112" s="22">
        <f>AI112^N112</f>
        <v>1</v>
      </c>
      <c r="AA112" s="22">
        <f>(Z112+AB112)/2</f>
        <v>1</v>
      </c>
      <c r="AB112" s="22">
        <f>AM112^N112</f>
        <v>1</v>
      </c>
      <c r="AC112" s="22">
        <f>IF(C112&gt;0, 1, 0.8)</f>
        <v>0.8</v>
      </c>
      <c r="AD112" s="22">
        <f>IF(C112&gt;0, 1, 0.7)</f>
        <v>0.7</v>
      </c>
      <c r="AE112" s="22">
        <f>IF(C112 &gt; 0, 1, 0.9)</f>
        <v>0.9</v>
      </c>
      <c r="AF112" s="22">
        <f>PERCENTILE($L$2:$L$123, 0.05)</f>
        <v>-3.8880181619581476E-2</v>
      </c>
      <c r="AG112" s="22">
        <f>PERCENTILE($L$2:$L$123, 0.95)</f>
        <v>1.0165924092297549</v>
      </c>
      <c r="AH112" s="22">
        <f>MIN(MAX(L112,AF112), AG112)</f>
        <v>0.87193859781377903</v>
      </c>
      <c r="AI112" s="22">
        <f>AH112-$AH$124+1</f>
        <v>1.9108187794333604</v>
      </c>
      <c r="AJ112" s="22">
        <f>PERCENTILE($M$2:$M$123, 0.02)</f>
        <v>-2.6200916108315844</v>
      </c>
      <c r="AK112" s="22">
        <f>PERCENTILE($M$2:$M$123, 0.98)</f>
        <v>1.3396145957600161</v>
      </c>
      <c r="AL112" s="22">
        <f>MIN(MAX(M112,AJ112), AK112)</f>
        <v>-2.3329384502429602</v>
      </c>
      <c r="AM112" s="22">
        <f>AL112-$AL$124 + 1</f>
        <v>1.2871531605886242</v>
      </c>
      <c r="AN112" s="46">
        <v>1</v>
      </c>
      <c r="AO112" s="46">
        <v>1</v>
      </c>
      <c r="AP112" s="51">
        <v>1</v>
      </c>
      <c r="AQ112" s="21">
        <v>1</v>
      </c>
      <c r="AR112" s="17">
        <f>(AI112^4)*AB112*AE112*AN112</f>
        <v>11.998321997564474</v>
      </c>
      <c r="AS112" s="17">
        <f>(AI112^4) *Z112*AC112*AO112</f>
        <v>10.665175108946201</v>
      </c>
      <c r="AT112" s="17">
        <f>(AM112^4)*AA112*AP112*AQ112</f>
        <v>2.7448644957536144</v>
      </c>
      <c r="AU112" s="17">
        <f>MIN(AR112, 0.05*AR$124)</f>
        <v>11.998321997564474</v>
      </c>
      <c r="AV112" s="17">
        <f>MIN(AS112, 0.05*AS$124)</f>
        <v>10.665175108946201</v>
      </c>
      <c r="AW112" s="17">
        <f>MIN(AT112, 0.05*AT$124)</f>
        <v>2.7448644957536144</v>
      </c>
      <c r="AX112" s="14">
        <f>AU112/$AU$124</f>
        <v>2.0348209437082571E-2</v>
      </c>
      <c r="AY112" s="14">
        <f>AV112/$AV$124</f>
        <v>2.7137662989633514E-2</v>
      </c>
      <c r="AZ112" s="67">
        <f>AW112/$AW$124</f>
        <v>2.2990869504407104E-4</v>
      </c>
      <c r="BA112" s="21">
        <f>N112</f>
        <v>0</v>
      </c>
      <c r="BB112" s="66">
        <v>1059</v>
      </c>
      <c r="BC112" s="15">
        <f>$D$130*AX112</f>
        <v>2514.1637134176112</v>
      </c>
      <c r="BD112" s="19">
        <f>BC112-BB112</f>
        <v>1455.1637134176112</v>
      </c>
      <c r="BE112" s="53">
        <f>BD112*IF($BD$124 &gt; 0, (BD112&gt;0), (BD112&lt;0))</f>
        <v>1455.1637134176112</v>
      </c>
      <c r="BF112" s="61">
        <f>BE112/$BE$124</f>
        <v>5.9387186950522169E-2</v>
      </c>
      <c r="BG112" s="62">
        <f>BF112*$BD$124</f>
        <v>79.163120205043512</v>
      </c>
      <c r="BH112" s="63">
        <f>(IF(BG112 &gt; 0, V112, W112))</f>
        <v>349.15715264503507</v>
      </c>
      <c r="BI112" s="46">
        <f>BG112/BH112</f>
        <v>0.22672633112437884</v>
      </c>
      <c r="BJ112" s="64">
        <f>BB112/BC112</f>
        <v>0.42121362039723959</v>
      </c>
      <c r="BK112" s="66">
        <v>1059</v>
      </c>
      <c r="BL112" s="66">
        <v>1059</v>
      </c>
      <c r="BM112" s="66">
        <v>0</v>
      </c>
      <c r="BN112" s="10">
        <f>SUM(BK112:BM112)</f>
        <v>2118</v>
      </c>
      <c r="BO112" s="15">
        <f>AY112*$D$129</f>
        <v>5024.2397882377591</v>
      </c>
      <c r="BP112" s="9">
        <f>BO112-BN112</f>
        <v>2906.2397882377591</v>
      </c>
      <c r="BQ112" s="53">
        <f>BP112*IF($BP$124 &gt; 0, (BP112&gt;0), (BP112&lt;0))</f>
        <v>2906.2397882377591</v>
      </c>
      <c r="BR112" s="7">
        <f>BQ112/$BQ$124</f>
        <v>0.1221047372015092</v>
      </c>
      <c r="BS112" s="62">
        <f>BR112*$BP$124</f>
        <v>144.69411358378423</v>
      </c>
      <c r="BT112" s="48">
        <f>IF(BS112&gt;0,V112,W112)</f>
        <v>349.15715264503507</v>
      </c>
      <c r="BU112" s="46">
        <f>BS112/BT112</f>
        <v>0.41440970774236191</v>
      </c>
      <c r="BV112" s="64">
        <f>BN112/BO112</f>
        <v>0.42155631284924872</v>
      </c>
      <c r="BW112" s="16">
        <f>BB112+BN112+BY112</f>
        <v>3177</v>
      </c>
      <c r="BX112" s="69">
        <f>BC112+BO112+BZ112</f>
        <v>7539.4783248047006</v>
      </c>
      <c r="BY112" s="66">
        <v>0</v>
      </c>
      <c r="BZ112" s="15">
        <f>AZ112*$D$132</f>
        <v>1.0748231493310321</v>
      </c>
      <c r="CA112" s="37">
        <f>BZ112-BY112</f>
        <v>1.0748231493310321</v>
      </c>
      <c r="CB112" s="54">
        <f>CA112*(CA112&lt;&gt;0)</f>
        <v>1.0748231493310321</v>
      </c>
      <c r="CC112" s="26">
        <f>CB112/$CB$124</f>
        <v>5.8414301594077291E-3</v>
      </c>
      <c r="CD112" s="47">
        <f>CC112 * $CA$124</f>
        <v>1.0748231493310321</v>
      </c>
      <c r="CE112" s="48">
        <f>IF(CD112&gt;0, V112, W112)</f>
        <v>349.15715264503507</v>
      </c>
      <c r="CF112" s="65">
        <f>CD112/CE112</f>
        <v>3.0783363341942861E-3</v>
      </c>
      <c r="CG112" t="s">
        <v>229</v>
      </c>
      <c r="CH112" s="66">
        <v>0</v>
      </c>
      <c r="CI112" s="15">
        <f>AZ112*$CH$127</f>
        <v>1.9241058688238306</v>
      </c>
      <c r="CJ112" s="37">
        <f>CI112-CH112</f>
        <v>1.9241058688238306</v>
      </c>
      <c r="CK112" s="54">
        <f>CJ112*(CJ112&lt;&gt;0)</f>
        <v>1.9241058688238306</v>
      </c>
      <c r="CL112" s="26">
        <f>CK112/$CK$124</f>
        <v>2.8320663362140582E-4</v>
      </c>
      <c r="CM112" s="47">
        <f>CL112 * $CJ$124</f>
        <v>1.9241058688238306</v>
      </c>
      <c r="CN112" s="48">
        <f>IF(CD112&gt;0,V112,W112)</f>
        <v>349.15715264503507</v>
      </c>
      <c r="CO112" s="65">
        <f>CM112/CN112</f>
        <v>5.5107158889565735E-3</v>
      </c>
      <c r="CP112" s="70">
        <f>N112</f>
        <v>0</v>
      </c>
    </row>
    <row r="113" spans="1:94" x14ac:dyDescent="0.2">
      <c r="A113" s="31" t="s">
        <v>181</v>
      </c>
      <c r="B113">
        <v>1</v>
      </c>
      <c r="C113">
        <v>1</v>
      </c>
      <c r="D113">
        <v>0.29185520361990902</v>
      </c>
      <c r="E113">
        <v>0.70814479638008998</v>
      </c>
      <c r="F113">
        <v>0.37061403508771901</v>
      </c>
      <c r="G113">
        <v>0.37061403508771901</v>
      </c>
      <c r="H113">
        <v>0.27710843373493899</v>
      </c>
      <c r="I113">
        <v>0.105421686746987</v>
      </c>
      <c r="J113">
        <v>0.17091880673627799</v>
      </c>
      <c r="K113">
        <v>0.251684144587834</v>
      </c>
      <c r="L113">
        <v>0.55349524349224799</v>
      </c>
      <c r="M113">
        <v>-1.9081873671849101</v>
      </c>
      <c r="N113" s="21">
        <v>0</v>
      </c>
      <c r="O113">
        <v>1.01476906836242</v>
      </c>
      <c r="P113">
        <v>0.96067812034286804</v>
      </c>
      <c r="Q113">
        <v>1.02235463532656</v>
      </c>
      <c r="R113">
        <v>0.97973634962465495</v>
      </c>
      <c r="S113">
        <v>20.879999160766602</v>
      </c>
      <c r="T113" s="27">
        <f>IF(C113,P113,R113)</f>
        <v>0.96067812034286804</v>
      </c>
      <c r="U113" s="27">
        <f>IF(D113 = 0,O113,Q113)</f>
        <v>1.02235463532656</v>
      </c>
      <c r="V113" s="39">
        <f>S113*T113^(1-N113)</f>
        <v>20.05895834652592</v>
      </c>
      <c r="W113" s="38">
        <f>S113*U113^(N113+1)</f>
        <v>21.346763927624419</v>
      </c>
      <c r="X113" s="44">
        <f>0.5 * (D113-MAX($D$3:$D$123))/(MIN($D$3:$D$123)-MAX($D$3:$D$123)) + 0.75</f>
        <v>1.0863864353020674</v>
      </c>
      <c r="Y113" s="44">
        <f>AVERAGE(D113, F113, G113, H113, I113, J113, K113)</f>
        <v>0.26260233508591213</v>
      </c>
      <c r="Z113" s="22">
        <f>AI113^N113</f>
        <v>1</v>
      </c>
      <c r="AA113" s="22">
        <f>(Z113+AB113)/2</f>
        <v>1</v>
      </c>
      <c r="AB113" s="22">
        <f>AM113^N113</f>
        <v>1</v>
      </c>
      <c r="AC113" s="22">
        <f>IF(C113&gt;0, 1, 0.8)</f>
        <v>1</v>
      </c>
      <c r="AD113" s="22">
        <f>IF(C113&gt;0, 1, 0.7)</f>
        <v>1</v>
      </c>
      <c r="AE113" s="22">
        <f>IF(C113 &gt; 0, 1, 0.9)</f>
        <v>1</v>
      </c>
      <c r="AF113" s="22">
        <f>PERCENTILE($L$2:$L$123, 0.05)</f>
        <v>-3.8880181619581476E-2</v>
      </c>
      <c r="AG113" s="22">
        <f>PERCENTILE($L$2:$L$123, 0.95)</f>
        <v>1.0165924092297549</v>
      </c>
      <c r="AH113" s="22">
        <f>MIN(MAX(L113,AF113), AG113)</f>
        <v>0.55349524349224799</v>
      </c>
      <c r="AI113" s="22">
        <f>AH113-$AH$124+1</f>
        <v>1.5923754251118294</v>
      </c>
      <c r="AJ113" s="22">
        <f>PERCENTILE($M$2:$M$123, 0.02)</f>
        <v>-2.6200916108315844</v>
      </c>
      <c r="AK113" s="22">
        <f>PERCENTILE($M$2:$M$123, 0.98)</f>
        <v>1.3396145957600161</v>
      </c>
      <c r="AL113" s="22">
        <f>MIN(MAX(M113,AJ113), AK113)</f>
        <v>-1.9081873671849101</v>
      </c>
      <c r="AM113" s="22">
        <f>AL113-$AL$124 + 1</f>
        <v>1.7119042436466743</v>
      </c>
      <c r="AN113" s="46">
        <v>1</v>
      </c>
      <c r="AO113" s="46">
        <v>1</v>
      </c>
      <c r="AP113" s="51">
        <v>1</v>
      </c>
      <c r="AQ113" s="21">
        <v>1</v>
      </c>
      <c r="AR113" s="17">
        <f>(AI113^4)*AB113*AE113*AN113</f>
        <v>6.4295690720483982</v>
      </c>
      <c r="AS113" s="17">
        <f>(AI113^4) *Z113*AC113*AO113</f>
        <v>6.4295690720483982</v>
      </c>
      <c r="AT113" s="17">
        <f>(AM113^4)*AA113*AP113*AQ113</f>
        <v>8.5885109566025601</v>
      </c>
      <c r="AU113" s="17">
        <f>MIN(AR113, 0.05*AR$124)</f>
        <v>6.4295690720483982</v>
      </c>
      <c r="AV113" s="17">
        <f>MIN(AS113, 0.05*AS$124)</f>
        <v>6.4295690720483982</v>
      </c>
      <c r="AW113" s="17">
        <f>MIN(AT113, 0.05*AT$124)</f>
        <v>8.5885109566025601</v>
      </c>
      <c r="AX113" s="14">
        <f>AU113/$AU$124</f>
        <v>1.0904042923234309E-2</v>
      </c>
      <c r="AY113" s="14">
        <f>AV113/$AV$124</f>
        <v>1.6360113815614641E-2</v>
      </c>
      <c r="AZ113" s="67">
        <f>AW113/$AW$124</f>
        <v>7.1937006342532521E-4</v>
      </c>
      <c r="BA113" s="21">
        <f>N113</f>
        <v>0</v>
      </c>
      <c r="BB113" s="66">
        <v>1482</v>
      </c>
      <c r="BC113" s="15">
        <f>$D$130*AX113</f>
        <v>1347.2708314660615</v>
      </c>
      <c r="BD113" s="19">
        <f>BC113-BB113</f>
        <v>-134.72916853393849</v>
      </c>
      <c r="BE113" s="53">
        <f>BD113*IF($BD$124 &gt; 0, (BD113&gt;0), (BD113&lt;0))</f>
        <v>0</v>
      </c>
      <c r="BF113" s="61">
        <f>BE113/$BE$124</f>
        <v>0</v>
      </c>
      <c r="BG113" s="62">
        <f>BF113*$BD$124</f>
        <v>0</v>
      </c>
      <c r="BH113" s="63">
        <f>(IF(BG113 &gt; 0, V113, W113))</f>
        <v>21.346763927624419</v>
      </c>
      <c r="BI113" s="46">
        <f>BG113/BH113</f>
        <v>0</v>
      </c>
      <c r="BJ113" s="64">
        <f>BB113/BC113</f>
        <v>1.1000015478605218</v>
      </c>
      <c r="BK113" s="66">
        <v>501</v>
      </c>
      <c r="BL113" s="66">
        <v>2756</v>
      </c>
      <c r="BM113" s="66">
        <v>0</v>
      </c>
      <c r="BN113" s="10">
        <f>SUM(BK113:BM113)</f>
        <v>3257</v>
      </c>
      <c r="BO113" s="15">
        <f>AY113*$D$129</f>
        <v>3028.8951117090792</v>
      </c>
      <c r="BP113" s="9">
        <f>BO113-BN113</f>
        <v>-228.10488829092083</v>
      </c>
      <c r="BQ113" s="53">
        <f>BP113*IF($BP$124 &gt; 0, (BP113&gt;0), (BP113&lt;0))</f>
        <v>0</v>
      </c>
      <c r="BR113" s="7">
        <f>BQ113/$BQ$124</f>
        <v>0</v>
      </c>
      <c r="BS113" s="62">
        <f>BR113*$BP$124</f>
        <v>0</v>
      </c>
      <c r="BT113" s="48">
        <f>IF(BS113&gt;0,V113,W113)</f>
        <v>21.346763927624419</v>
      </c>
      <c r="BU113" s="46">
        <f>BS113/BT113</f>
        <v>0</v>
      </c>
      <c r="BV113" s="64">
        <f>BN113/BO113</f>
        <v>1.0753096029668094</v>
      </c>
      <c r="BW113" s="16">
        <f>BB113+BN113+BY113</f>
        <v>4739</v>
      </c>
      <c r="BX113" s="69">
        <f>BC113+BO113+BZ113</f>
        <v>4379.5289982216536</v>
      </c>
      <c r="BY113" s="66">
        <v>0</v>
      </c>
      <c r="BZ113" s="15">
        <f>AZ113*$D$132</f>
        <v>3.3630550465133955</v>
      </c>
      <c r="CA113" s="37">
        <f>BZ113-BY113</f>
        <v>3.3630550465133955</v>
      </c>
      <c r="CB113" s="54">
        <f>CA113*(CA113&lt;&gt;0)</f>
        <v>3.3630550465133955</v>
      </c>
      <c r="CC113" s="26">
        <f>CB113/$CB$124</f>
        <v>1.827747307887698E-2</v>
      </c>
      <c r="CD113" s="47">
        <f>CC113 * $CA$124</f>
        <v>3.3630550465133955</v>
      </c>
      <c r="CE113" s="48">
        <f>IF(CD113&gt;0, V113, W113)</f>
        <v>20.05895834652592</v>
      </c>
      <c r="CF113" s="65">
        <f>CD113/CE113</f>
        <v>0.16765850890237552</v>
      </c>
      <c r="CG113" t="s">
        <v>229</v>
      </c>
      <c r="CH113" s="66">
        <v>0</v>
      </c>
      <c r="CI113" s="15">
        <f>AZ113*$CH$127</f>
        <v>6.0204080608065462</v>
      </c>
      <c r="CJ113" s="37">
        <f>CI113-CH113</f>
        <v>6.0204080608065462</v>
      </c>
      <c r="CK113" s="54">
        <f>CJ113*(CJ113&lt;&gt;0)</f>
        <v>6.0204080608065462</v>
      </c>
      <c r="CL113" s="26">
        <f>CK113/$CK$124</f>
        <v>8.8613601130505557E-4</v>
      </c>
      <c r="CM113" s="47">
        <f>CL113 * $CJ$124</f>
        <v>6.0204080608065462</v>
      </c>
      <c r="CN113" s="48">
        <f>IF(CD113&gt;0,V113,W113)</f>
        <v>20.05895834652592</v>
      </c>
      <c r="CO113" s="65">
        <f>CM113/CN113</f>
        <v>0.30013562802224181</v>
      </c>
      <c r="CP113" s="70">
        <f>N113</f>
        <v>0</v>
      </c>
    </row>
    <row r="114" spans="1:94" x14ac:dyDescent="0.2">
      <c r="A114" s="31" t="s">
        <v>178</v>
      </c>
      <c r="B114">
        <v>0</v>
      </c>
      <c r="C114">
        <v>0</v>
      </c>
      <c r="D114">
        <v>0.13796172674677301</v>
      </c>
      <c r="E114">
        <v>0.86203827325322602</v>
      </c>
      <c r="F114">
        <v>0.21273772666961499</v>
      </c>
      <c r="G114">
        <v>0.21273772666961499</v>
      </c>
      <c r="H114">
        <v>0.10341600374356499</v>
      </c>
      <c r="I114">
        <v>0.16097332709405701</v>
      </c>
      <c r="J114">
        <v>0.129024099289137</v>
      </c>
      <c r="K114">
        <v>0.16567526540906999</v>
      </c>
      <c r="L114">
        <v>0.60978879238345896</v>
      </c>
      <c r="M114">
        <v>-1.9562733002375201</v>
      </c>
      <c r="N114" s="21">
        <v>0</v>
      </c>
      <c r="O114">
        <v>1.0115616638776199</v>
      </c>
      <c r="P114">
        <v>0.99355724621913999</v>
      </c>
      <c r="Q114">
        <v>1.0061186925077099</v>
      </c>
      <c r="R114">
        <v>0.98160561417830505</v>
      </c>
      <c r="S114">
        <v>165.83000183105401</v>
      </c>
      <c r="T114" s="27">
        <f>IF(C114,P114,R114)</f>
        <v>0.98160561417830505</v>
      </c>
      <c r="U114" s="27">
        <f>IF(D114 = 0,O114,Q114)</f>
        <v>1.0061186925077099</v>
      </c>
      <c r="V114" s="39">
        <f>S114*T114^(1-N114)</f>
        <v>162.77966079656122</v>
      </c>
      <c r="W114" s="38">
        <f>S114*U114^(N114+1)</f>
        <v>166.84466462081119</v>
      </c>
      <c r="X114" s="44">
        <f>0.5 * (D114-MAX($D$3:$D$123))/(MIN($D$3:$D$123)-MAX($D$3:$D$123)) + 0.75</f>
        <v>1.1732322168161793</v>
      </c>
      <c r="Y114" s="44">
        <f>AVERAGE(D114, F114, G114, H114, I114, J114, K114)</f>
        <v>0.16036083937454743</v>
      </c>
      <c r="Z114" s="22">
        <f>AI114^N114</f>
        <v>1</v>
      </c>
      <c r="AA114" s="22">
        <f>(Z114+AB114)/2</f>
        <v>1</v>
      </c>
      <c r="AB114" s="22">
        <f>AM114^N114</f>
        <v>1</v>
      </c>
      <c r="AC114" s="22">
        <f>IF(C114&gt;0, 1, 0.8)</f>
        <v>0.8</v>
      </c>
      <c r="AD114" s="22">
        <f>IF(C114&gt;0, 1, 0.7)</f>
        <v>0.7</v>
      </c>
      <c r="AE114" s="22">
        <f>IF(C114 &gt; 0, 1, 0.9)</f>
        <v>0.9</v>
      </c>
      <c r="AF114" s="22">
        <f>PERCENTILE($L$2:$L$123, 0.05)</f>
        <v>-3.8880181619581476E-2</v>
      </c>
      <c r="AG114" s="22">
        <f>PERCENTILE($L$2:$L$123, 0.95)</f>
        <v>1.0165924092297549</v>
      </c>
      <c r="AH114" s="22">
        <f>MIN(MAX(L114,AF114), AG114)</f>
        <v>0.60978879238345896</v>
      </c>
      <c r="AI114" s="22">
        <f>AH114-$AH$124+1</f>
        <v>1.6486689740030405</v>
      </c>
      <c r="AJ114" s="22">
        <f>PERCENTILE($M$2:$M$123, 0.02)</f>
        <v>-2.6200916108315844</v>
      </c>
      <c r="AK114" s="22">
        <f>PERCENTILE($M$2:$M$123, 0.98)</f>
        <v>1.3396145957600161</v>
      </c>
      <c r="AL114" s="22">
        <f>MIN(MAX(M114,AJ114), AK114)</f>
        <v>-1.9562733002375201</v>
      </c>
      <c r="AM114" s="22">
        <f>AL114-$AL$124 + 1</f>
        <v>1.6638183105940643</v>
      </c>
      <c r="AN114" s="46">
        <v>1</v>
      </c>
      <c r="AO114" s="46">
        <v>1</v>
      </c>
      <c r="AP114" s="51">
        <v>1</v>
      </c>
      <c r="AQ114" s="21">
        <v>1</v>
      </c>
      <c r="AR114" s="17">
        <f>(AI114^4)*AB114*AE114*AN114</f>
        <v>6.6493067700535171</v>
      </c>
      <c r="AS114" s="17">
        <f>(AI114^4) *Z114*AC114*AO114</f>
        <v>5.9104949067142378</v>
      </c>
      <c r="AT114" s="17">
        <f>(AM114^4)*AA114*AP114*AQ114</f>
        <v>7.6634371129153909</v>
      </c>
      <c r="AU114" s="17">
        <f>MIN(AR114, 0.05*AR$124)</f>
        <v>6.6493067700535171</v>
      </c>
      <c r="AV114" s="17">
        <f>MIN(AS114, 0.05*AS$124)</f>
        <v>5.9104949067142378</v>
      </c>
      <c r="AW114" s="17">
        <f>MIN(AT114, 0.05*AT$124)</f>
        <v>7.6634371129153909</v>
      </c>
      <c r="AX114" s="14">
        <f>AU114/$AU$124</f>
        <v>1.1276700758316429E-2</v>
      </c>
      <c r="AY114" s="14">
        <f>AV114/$AV$124</f>
        <v>1.5039323521824931E-2</v>
      </c>
      <c r="AZ114" s="67">
        <f>AW114/$AW$124</f>
        <v>6.4188626757655156E-4</v>
      </c>
      <c r="BA114" s="21">
        <f>N114</f>
        <v>0</v>
      </c>
      <c r="BB114" s="66">
        <v>1492</v>
      </c>
      <c r="BC114" s="15">
        <f>$D$130*AX114</f>
        <v>1393.315315595303</v>
      </c>
      <c r="BD114" s="19">
        <f>BC114-BB114</f>
        <v>-98.684684404697009</v>
      </c>
      <c r="BE114" s="53">
        <f>BD114*IF($BD$124 &gt; 0, (BD114&gt;0), (BD114&lt;0))</f>
        <v>0</v>
      </c>
      <c r="BF114" s="61">
        <f>BE114/$BE$124</f>
        <v>0</v>
      </c>
      <c r="BG114" s="62">
        <f>BF114*$BD$124</f>
        <v>0</v>
      </c>
      <c r="BH114" s="63">
        <f>(IF(BG114 &gt; 0, V114, W114))</f>
        <v>166.84466462081119</v>
      </c>
      <c r="BI114" s="46">
        <f>BG114/BH114</f>
        <v>0</v>
      </c>
      <c r="BJ114" s="64">
        <f>BB114/BC114</f>
        <v>1.0708272444149036</v>
      </c>
      <c r="BK114" s="66">
        <v>0</v>
      </c>
      <c r="BL114" s="66">
        <v>3482</v>
      </c>
      <c r="BM114" s="66">
        <v>0</v>
      </c>
      <c r="BN114" s="10">
        <f>SUM(BK114:BM114)</f>
        <v>3482</v>
      </c>
      <c r="BO114" s="15">
        <f>AY114*$D$129</f>
        <v>2784.3653175071458</v>
      </c>
      <c r="BP114" s="9">
        <f>BO114-BN114</f>
        <v>-697.63468249285415</v>
      </c>
      <c r="BQ114" s="53">
        <f>BP114*IF($BP$124 &gt; 0, (BP114&gt;0), (BP114&lt;0))</f>
        <v>0</v>
      </c>
      <c r="BR114" s="7">
        <f>BQ114/$BQ$124</f>
        <v>0</v>
      </c>
      <c r="BS114" s="62">
        <f>BR114*$BP$124</f>
        <v>0</v>
      </c>
      <c r="BT114" s="48">
        <f>IF(BS114&gt;0,V114,W114)</f>
        <v>166.84466462081119</v>
      </c>
      <c r="BU114" s="46">
        <f>BS114/BT114</f>
        <v>0</v>
      </c>
      <c r="BV114" s="64">
        <f>BN114/BO114</f>
        <v>1.2505542926089346</v>
      </c>
      <c r="BW114" s="16">
        <f>BB114+BN114+BY114</f>
        <v>4974</v>
      </c>
      <c r="BX114" s="69">
        <f>BC114+BO114+BZ114</f>
        <v>4180.6814514033695</v>
      </c>
      <c r="BY114" s="66">
        <v>0</v>
      </c>
      <c r="BZ114" s="15">
        <f>AZ114*$D$132</f>
        <v>3.0008183009203786</v>
      </c>
      <c r="CA114" s="37">
        <f>BZ114-BY114</f>
        <v>3.0008183009203786</v>
      </c>
      <c r="CB114" s="54">
        <f>CA114*(CA114&lt;&gt;0)</f>
        <v>3.0008183009203786</v>
      </c>
      <c r="CC114" s="26">
        <f>CB114/$CB$124</f>
        <v>1.6308795113697559E-2</v>
      </c>
      <c r="CD114" s="47">
        <f>CC114 * $CA$124</f>
        <v>3.0008183009203786</v>
      </c>
      <c r="CE114" s="48">
        <f>IF(CD114&gt;0, V114, W114)</f>
        <v>162.77966079656122</v>
      </c>
      <c r="CF114" s="65">
        <f>CD114/CE114</f>
        <v>1.8434847979384487E-2</v>
      </c>
      <c r="CG114" t="s">
        <v>229</v>
      </c>
      <c r="CH114" s="66">
        <v>0</v>
      </c>
      <c r="CI114" s="15">
        <f>AZ114*$CH$127</f>
        <v>5.3719461733481602</v>
      </c>
      <c r="CJ114" s="37">
        <f>CI114-CH114</f>
        <v>5.3719461733481602</v>
      </c>
      <c r="CK114" s="54">
        <f>CJ114*(CJ114&lt;&gt;0)</f>
        <v>5.3719461733481602</v>
      </c>
      <c r="CL114" s="26">
        <f>CK114/$CK$124</f>
        <v>7.9068975174391551E-4</v>
      </c>
      <c r="CM114" s="47">
        <f>CL114 * $CJ$124</f>
        <v>5.3719461733481602</v>
      </c>
      <c r="CN114" s="48">
        <f>IF(CD114&gt;0,V114,W114)</f>
        <v>162.77966079656122</v>
      </c>
      <c r="CO114" s="65">
        <f>CM114/CN114</f>
        <v>3.3001335345340915E-2</v>
      </c>
      <c r="CP114" s="70">
        <f>N114</f>
        <v>0</v>
      </c>
    </row>
    <row r="115" spans="1:94" x14ac:dyDescent="0.2">
      <c r="A115" s="31" t="s">
        <v>213</v>
      </c>
      <c r="B115">
        <v>1</v>
      </c>
      <c r="C115">
        <v>1</v>
      </c>
      <c r="D115">
        <v>0.37733832175307302</v>
      </c>
      <c r="E115">
        <v>0.62266167824692598</v>
      </c>
      <c r="F115">
        <v>0.86366047745357999</v>
      </c>
      <c r="G115">
        <v>0.86366047745357999</v>
      </c>
      <c r="H115">
        <v>3.8614423622941499E-2</v>
      </c>
      <c r="I115">
        <v>0.18739352640545101</v>
      </c>
      <c r="J115">
        <v>8.5065227988979003E-2</v>
      </c>
      <c r="K115">
        <v>0.27104884323615702</v>
      </c>
      <c r="L115">
        <v>0.29255212221779697</v>
      </c>
      <c r="M115">
        <v>0.85940429955575304</v>
      </c>
      <c r="N115" s="21">
        <v>0</v>
      </c>
      <c r="O115">
        <v>1.0049710675816601</v>
      </c>
      <c r="P115">
        <v>0.99672339929765497</v>
      </c>
      <c r="Q115">
        <v>1.00661275237186</v>
      </c>
      <c r="R115">
        <v>0.994755708313244</v>
      </c>
      <c r="S115">
        <v>21.7600002288818</v>
      </c>
      <c r="T115" s="27">
        <f>IF(C115,P115,R115)</f>
        <v>0.99672339929765497</v>
      </c>
      <c r="U115" s="27">
        <f>IF(D115 = 0,O115,Q115)</f>
        <v>1.00661275237186</v>
      </c>
      <c r="V115" s="39">
        <f>S115*T115^(1-N115)</f>
        <v>21.688701396848817</v>
      </c>
      <c r="W115" s="38">
        <f>S115*U115^(N115+1)</f>
        <v>21.903893722007012</v>
      </c>
      <c r="X115" s="44">
        <f>0.5 * (D115-MAX($D$3:$D$123))/(MIN($D$3:$D$123)-MAX($D$3:$D$123)) + 0.75</f>
        <v>1.0381462606606322</v>
      </c>
      <c r="Y115" s="44">
        <f>AVERAGE(D115, F115, G115, H115, I115, J115, K115)</f>
        <v>0.38382589970196596</v>
      </c>
      <c r="Z115" s="22">
        <f>AI115^N115</f>
        <v>1</v>
      </c>
      <c r="AA115" s="22">
        <f>(Z115+AB115)/2</f>
        <v>1</v>
      </c>
      <c r="AB115" s="22">
        <f>AM115^N115</f>
        <v>1</v>
      </c>
      <c r="AC115" s="22">
        <f>IF(C115&gt;0, 1, 0.8)</f>
        <v>1</v>
      </c>
      <c r="AD115" s="22">
        <f>IF(C115&gt;0, 1, 0.7)</f>
        <v>1</v>
      </c>
      <c r="AE115" s="22">
        <f>IF(C115 &gt; 0, 1, 0.9)</f>
        <v>1</v>
      </c>
      <c r="AF115" s="22">
        <f>PERCENTILE($L$2:$L$123, 0.05)</f>
        <v>-3.8880181619581476E-2</v>
      </c>
      <c r="AG115" s="22">
        <f>PERCENTILE($L$2:$L$123, 0.95)</f>
        <v>1.0165924092297549</v>
      </c>
      <c r="AH115" s="22">
        <f>MIN(MAX(L115,AF115), AG115)</f>
        <v>0.29255212221779697</v>
      </c>
      <c r="AI115" s="22">
        <f>AH115-$AH$124+1</f>
        <v>1.3314323038373783</v>
      </c>
      <c r="AJ115" s="22">
        <f>PERCENTILE($M$2:$M$123, 0.02)</f>
        <v>-2.6200916108315844</v>
      </c>
      <c r="AK115" s="22">
        <f>PERCENTILE($M$2:$M$123, 0.98)</f>
        <v>1.3396145957600161</v>
      </c>
      <c r="AL115" s="22">
        <f>MIN(MAX(M115,AJ115), AK115)</f>
        <v>0.85940429955575304</v>
      </c>
      <c r="AM115" s="22">
        <f>AL115-$AL$124 + 1</f>
        <v>4.4794959103873371</v>
      </c>
      <c r="AN115" s="46">
        <v>0</v>
      </c>
      <c r="AO115" s="49">
        <v>0</v>
      </c>
      <c r="AP115" s="51">
        <v>0.5</v>
      </c>
      <c r="AQ115" s="50">
        <v>1</v>
      </c>
      <c r="AR115" s="17">
        <f>(AI115^4)*AB115*AE115*AN115</f>
        <v>0</v>
      </c>
      <c r="AS115" s="17">
        <f>(AI115^4) *Z115*AC115*AO115</f>
        <v>0</v>
      </c>
      <c r="AT115" s="17">
        <f>(AM115^4)*AA115*AP115*AQ115</f>
        <v>201.31984254864844</v>
      </c>
      <c r="AU115" s="17">
        <f>MIN(AR115, 0.05*AR$124)</f>
        <v>0</v>
      </c>
      <c r="AV115" s="17">
        <f>MIN(AS115, 0.05*AS$124)</f>
        <v>0</v>
      </c>
      <c r="AW115" s="17">
        <f>MIN(AT115, 0.05*AT$124)</f>
        <v>201.31984254864844</v>
      </c>
      <c r="AX115" s="14">
        <f>AU115/$AU$124</f>
        <v>0</v>
      </c>
      <c r="AY115" s="14">
        <f>AV115/$AV$124</f>
        <v>0</v>
      </c>
      <c r="AZ115" s="67">
        <f>AW115/$AW$124</f>
        <v>1.686246529052423E-2</v>
      </c>
      <c r="BA115" s="21">
        <f>N115</f>
        <v>0</v>
      </c>
      <c r="BB115" s="66">
        <v>0</v>
      </c>
      <c r="BC115" s="15">
        <f>$D$130*AX115</f>
        <v>0</v>
      </c>
      <c r="BD115" s="19">
        <f>BC115-BB115</f>
        <v>0</v>
      </c>
      <c r="BE115" s="53">
        <f>BD115*IF($BD$124 &gt; 0, (BD115&gt;0), (BD115&lt;0))</f>
        <v>0</v>
      </c>
      <c r="BF115" s="61">
        <f>BE115/$BE$124</f>
        <v>0</v>
      </c>
      <c r="BG115" s="62">
        <f>BF115*$BD$124</f>
        <v>0</v>
      </c>
      <c r="BH115" s="63">
        <f>(IF(BG115 &gt; 0, V115, W115))</f>
        <v>21.903893722007012</v>
      </c>
      <c r="BI115" s="46">
        <f>BG115/BH115</f>
        <v>0</v>
      </c>
      <c r="BJ115" s="64" t="e">
        <f>BB115/BC115</f>
        <v>#DIV/0!</v>
      </c>
      <c r="BK115" s="66">
        <v>0</v>
      </c>
      <c r="BL115" s="66">
        <v>0</v>
      </c>
      <c r="BM115" s="66">
        <v>0</v>
      </c>
      <c r="BN115" s="10">
        <f>SUM(BK115:BM115)</f>
        <v>0</v>
      </c>
      <c r="BO115" s="15">
        <f>AY115*$D$129</f>
        <v>0</v>
      </c>
      <c r="BP115" s="9">
        <f>BO115-BN115</f>
        <v>0</v>
      </c>
      <c r="BQ115" s="53">
        <f>BP115*IF($BP$124 &gt; 0, (BP115&gt;0), (BP115&lt;0))</f>
        <v>0</v>
      </c>
      <c r="BR115" s="7">
        <f>BQ115/$BQ$124</f>
        <v>0</v>
      </c>
      <c r="BS115" s="62">
        <f>BR115*$BP$124</f>
        <v>0</v>
      </c>
      <c r="BT115" s="48">
        <f>IF(BS115&gt;0,V115,W115)</f>
        <v>21.903893722007012</v>
      </c>
      <c r="BU115" s="46">
        <f>BS115/BT115</f>
        <v>0</v>
      </c>
      <c r="BV115" s="64" t="e">
        <f>BN115/BO115</f>
        <v>#DIV/0!</v>
      </c>
      <c r="BW115" s="16">
        <f>BB115+BN115+BY115</f>
        <v>109</v>
      </c>
      <c r="BX115" s="69">
        <f>BC115+BO115+BZ115</f>
        <v>78.832025233200781</v>
      </c>
      <c r="BY115" s="66">
        <v>109</v>
      </c>
      <c r="BZ115" s="15">
        <f>AZ115*$D$132</f>
        <v>78.832025233200781</v>
      </c>
      <c r="CA115" s="37">
        <f>BZ115-BY115</f>
        <v>-30.167974766799219</v>
      </c>
      <c r="CB115" s="54">
        <f>CA115*(CA115&lt;&gt;0)</f>
        <v>-30.167974766799219</v>
      </c>
      <c r="CC115" s="26">
        <f>CB115/$CB$124</f>
        <v>-0.16395638460216816</v>
      </c>
      <c r="CD115" s="47">
        <f>CC115 * $CA$124</f>
        <v>-30.167974766799222</v>
      </c>
      <c r="CE115" s="48">
        <f>IF(CD115&gt;0, V115, W115)</f>
        <v>21.903893722007012</v>
      </c>
      <c r="CF115" s="65">
        <f>CD115/CE115</f>
        <v>-1.3772882186918769</v>
      </c>
      <c r="CG115" t="s">
        <v>229</v>
      </c>
      <c r="CH115" s="66">
        <v>0</v>
      </c>
      <c r="CI115" s="15">
        <f>AZ115*$CH$127</f>
        <v>141.12197201639728</v>
      </c>
      <c r="CJ115" s="37">
        <f>CI115-CH115</f>
        <v>141.12197201639728</v>
      </c>
      <c r="CK115" s="54">
        <f>CJ115*(CJ115&lt;&gt;0)</f>
        <v>141.12197201639728</v>
      </c>
      <c r="CL115" s="26">
        <f>CK115/$CK$124</f>
        <v>2.0771559025080558E-2</v>
      </c>
      <c r="CM115" s="47">
        <f>CL115 * $CJ$124</f>
        <v>141.12197201639728</v>
      </c>
      <c r="CN115" s="48">
        <f>IF(CD115&gt;0,V115,W115)</f>
        <v>21.903893722007012</v>
      </c>
      <c r="CO115" s="65">
        <f>CM115/CN115</f>
        <v>6.4427801653644314</v>
      </c>
      <c r="CP115" s="70">
        <f>N115</f>
        <v>0</v>
      </c>
    </row>
    <row r="116" spans="1:94" x14ac:dyDescent="0.2">
      <c r="A116" s="31" t="s">
        <v>128</v>
      </c>
      <c r="B116">
        <v>0</v>
      </c>
      <c r="C116">
        <v>0</v>
      </c>
      <c r="D116">
        <v>0.47721822541966402</v>
      </c>
      <c r="E116">
        <v>0.52278177458033503</v>
      </c>
      <c r="F116">
        <v>0.28770301624129901</v>
      </c>
      <c r="G116">
        <v>0.28770301624129901</v>
      </c>
      <c r="H116">
        <v>0.63843648208468995</v>
      </c>
      <c r="I116">
        <v>0.89576547231270298</v>
      </c>
      <c r="J116">
        <v>0.75623366555334803</v>
      </c>
      <c r="K116">
        <v>0.46644475188698598</v>
      </c>
      <c r="L116">
        <v>-0.27535348594723003</v>
      </c>
      <c r="M116">
        <v>-3.5789646321552402</v>
      </c>
      <c r="N116" s="21">
        <v>0</v>
      </c>
      <c r="O116">
        <v>1.0117378162430299</v>
      </c>
      <c r="P116">
        <v>0.97251797827575304</v>
      </c>
      <c r="Q116">
        <v>1.02633318635925</v>
      </c>
      <c r="R116">
        <v>0.99050020987217202</v>
      </c>
      <c r="S116">
        <v>4.0399999618530202</v>
      </c>
      <c r="T116" s="27">
        <f>IF(C116,P116,R116)</f>
        <v>0.99050020987217202</v>
      </c>
      <c r="U116" s="27">
        <f>IF(D116 = 0,O116,Q116)</f>
        <v>1.02633318635925</v>
      </c>
      <c r="V116" s="39">
        <f>S116*T116^(1-N116)</f>
        <v>4.0016208100989834</v>
      </c>
      <c r="W116" s="38">
        <f>S116*U116^(N116+1)</f>
        <v>4.1463860337398586</v>
      </c>
      <c r="X116" s="44">
        <f>0.5 * (D116-MAX($D$3:$D$123))/(MIN($D$3:$D$123)-MAX($D$3:$D$123)) + 0.75</f>
        <v>0.98178163450672484</v>
      </c>
      <c r="Y116" s="44">
        <f>AVERAGE(D116, F116, G116, H116, I116, J116, K116)</f>
        <v>0.54421494710571272</v>
      </c>
      <c r="Z116" s="22">
        <f>AI116^N116</f>
        <v>1</v>
      </c>
      <c r="AA116" s="22">
        <f>(Z116+AB116)/2</f>
        <v>1</v>
      </c>
      <c r="AB116" s="22">
        <f>AM116^N116</f>
        <v>1</v>
      </c>
      <c r="AC116" s="22">
        <f>IF(C116&gt;0, 1, 0.8)</f>
        <v>0.8</v>
      </c>
      <c r="AD116" s="22">
        <f>IF(C116&gt;0, 1, 0.7)</f>
        <v>0.7</v>
      </c>
      <c r="AE116" s="22">
        <f>IF(C116 &gt; 0, 1, 0.9)</f>
        <v>0.9</v>
      </c>
      <c r="AF116" s="22">
        <f>PERCENTILE($L$2:$L$123, 0.05)</f>
        <v>-3.8880181619581476E-2</v>
      </c>
      <c r="AG116" s="22">
        <f>PERCENTILE($L$2:$L$123, 0.95)</f>
        <v>1.0165924092297549</v>
      </c>
      <c r="AH116" s="22">
        <f>MIN(MAX(L116,AF116), AG116)</f>
        <v>-3.8880181619581476E-2</v>
      </c>
      <c r="AI116" s="22">
        <f>AH116-$AH$124+1</f>
        <v>1</v>
      </c>
      <c r="AJ116" s="22">
        <f>PERCENTILE($M$2:$M$123, 0.02)</f>
        <v>-2.6200916108315844</v>
      </c>
      <c r="AK116" s="22">
        <f>PERCENTILE($M$2:$M$123, 0.98)</f>
        <v>1.3396145957600161</v>
      </c>
      <c r="AL116" s="22">
        <f>MIN(MAX(M116,AJ116), AK116)</f>
        <v>-2.6200916108315844</v>
      </c>
      <c r="AM116" s="22">
        <f>AL116-$AL$124 + 1</f>
        <v>1</v>
      </c>
      <c r="AN116" s="46">
        <v>1</v>
      </c>
      <c r="AO116" s="46">
        <v>1</v>
      </c>
      <c r="AP116" s="51">
        <v>1</v>
      </c>
      <c r="AQ116" s="21">
        <v>1</v>
      </c>
      <c r="AR116" s="17">
        <f>(AI116^4)*AB116*AE116*AN116</f>
        <v>0.9</v>
      </c>
      <c r="AS116" s="17">
        <f>(AI116^4) *Z116*AC116*AO116</f>
        <v>0.8</v>
      </c>
      <c r="AT116" s="17">
        <f>(AM116^4)*AA116*AP116*AQ116</f>
        <v>1</v>
      </c>
      <c r="AU116" s="17">
        <f>MIN(AR116, 0.05*AR$124)</f>
        <v>0.9</v>
      </c>
      <c r="AV116" s="17">
        <f>MIN(AS116, 0.05*AS$124)</f>
        <v>0.8</v>
      </c>
      <c r="AW116" s="17">
        <f>MIN(AT116, 0.05*AT$124)</f>
        <v>1</v>
      </c>
      <c r="AX116" s="14">
        <f>AU116/$AU$124</f>
        <v>1.526329139782357E-3</v>
      </c>
      <c r="AY116" s="14">
        <f>AV116/$AV$124</f>
        <v>2.0356093706793282E-3</v>
      </c>
      <c r="AZ116" s="67">
        <f>AW116/$AW$124</f>
        <v>8.3759579170391288E-5</v>
      </c>
      <c r="BA116" s="21">
        <f>N116</f>
        <v>0</v>
      </c>
      <c r="BB116" s="66">
        <v>198</v>
      </c>
      <c r="BC116" s="15">
        <f>$D$130*AX116</f>
        <v>188.58864952408868</v>
      </c>
      <c r="BD116" s="19">
        <f>BC116-BB116</f>
        <v>-9.4113504759113198</v>
      </c>
      <c r="BE116" s="53">
        <f>BD116*IF($BD$124 &gt; 0, (BD116&gt;0), (BD116&lt;0))</f>
        <v>0</v>
      </c>
      <c r="BF116" s="61">
        <f>BE116/$BE$124</f>
        <v>0</v>
      </c>
      <c r="BG116" s="62">
        <f>BF116*$BD$124</f>
        <v>0</v>
      </c>
      <c r="BH116" s="63">
        <f>(IF(BG116 &gt; 0, V116, W116))</f>
        <v>4.1463860337398586</v>
      </c>
      <c r="BI116" s="46">
        <f>BG116/BH116</f>
        <v>0</v>
      </c>
      <c r="BJ116" s="64">
        <f>BB116/BC116</f>
        <v>1.0499041193606362</v>
      </c>
      <c r="BK116" s="66">
        <v>53</v>
      </c>
      <c r="BL116" s="66">
        <v>259</v>
      </c>
      <c r="BM116" s="66">
        <v>0</v>
      </c>
      <c r="BN116" s="10">
        <f>SUM(BK116:BM116)</f>
        <v>312</v>
      </c>
      <c r="BO116" s="15">
        <f>AY116*$D$129</f>
        <v>376.87068327820015</v>
      </c>
      <c r="BP116" s="9">
        <f>BO116-BN116</f>
        <v>64.870683278200147</v>
      </c>
      <c r="BQ116" s="53">
        <f>BP116*IF($BP$124 &gt; 0, (BP116&gt;0), (BP116&lt;0))</f>
        <v>64.870683278200147</v>
      </c>
      <c r="BR116" s="7">
        <f>BQ116/$BQ$124</f>
        <v>2.7255210550159014E-3</v>
      </c>
      <c r="BS116" s="62">
        <f>BR116*$BP$124</f>
        <v>3.2297424501937502</v>
      </c>
      <c r="BT116" s="48">
        <f>IF(BS116&gt;0,V116,W116)</f>
        <v>4.0016208100989834</v>
      </c>
      <c r="BU116" s="46">
        <f>BS116/BT116</f>
        <v>0.80710857011808168</v>
      </c>
      <c r="BV116" s="64">
        <f>BN116/BO116</f>
        <v>0.8278701789326669</v>
      </c>
      <c r="BW116" s="16">
        <f>BB116+BN116+BY116</f>
        <v>510</v>
      </c>
      <c r="BX116" s="69">
        <f>BC116+BO116+BZ116</f>
        <v>565.85090883491046</v>
      </c>
      <c r="BY116" s="66">
        <v>0</v>
      </c>
      <c r="BZ116" s="15">
        <f>AZ116*$D$132</f>
        <v>0.39157603262157925</v>
      </c>
      <c r="CA116" s="37">
        <f>BZ116-BY116</f>
        <v>0.39157603262157925</v>
      </c>
      <c r="CB116" s="54">
        <f>CA116*(CA116&lt;&gt;0)</f>
        <v>0.39157603262157925</v>
      </c>
      <c r="CC116" s="26">
        <f>CB116/$CB$124</f>
        <v>2.1281306120737808E-3</v>
      </c>
      <c r="CD116" s="47">
        <f>CC116 * $CA$124</f>
        <v>0.39157603262157931</v>
      </c>
      <c r="CE116" s="48">
        <f>IF(CD116&gt;0, V116, W116)</f>
        <v>4.0016208100989834</v>
      </c>
      <c r="CF116" s="65">
        <f>CD116/CE116</f>
        <v>9.785435732275026E-2</v>
      </c>
      <c r="CG116" t="s">
        <v>229</v>
      </c>
      <c r="CH116" s="66">
        <v>0</v>
      </c>
      <c r="CI116" s="15">
        <f>AZ116*$CH$127</f>
        <v>0.70098391807700466</v>
      </c>
      <c r="CJ116" s="37">
        <f>CI116-CH116</f>
        <v>0.70098391807700466</v>
      </c>
      <c r="CK116" s="54">
        <f>CJ116*(CJ116&lt;&gt;0)</f>
        <v>0.70098391807700466</v>
      </c>
      <c r="CL116" s="26">
        <f>CK116/$CK$124</f>
        <v>1.0317690875434278E-4</v>
      </c>
      <c r="CM116" s="47">
        <f>CL116 * $CJ$124</f>
        <v>0.70098391807700466</v>
      </c>
      <c r="CN116" s="48">
        <f>IF(CD116&gt;0,V116,W116)</f>
        <v>4.0016208100989834</v>
      </c>
      <c r="CO116" s="65">
        <f>CM116/CN116</f>
        <v>0.17517499816772125</v>
      </c>
      <c r="CP116" s="70">
        <f>N116</f>
        <v>0</v>
      </c>
    </row>
    <row r="117" spans="1:94" x14ac:dyDescent="0.2">
      <c r="A117" s="31" t="s">
        <v>233</v>
      </c>
      <c r="B117">
        <v>1</v>
      </c>
      <c r="C117">
        <v>1</v>
      </c>
      <c r="D117">
        <v>0.57297081167532904</v>
      </c>
      <c r="E117">
        <v>0.42702918832467002</v>
      </c>
      <c r="F117">
        <v>0.57495029821073496</v>
      </c>
      <c r="G117">
        <v>0.57495029821073496</v>
      </c>
      <c r="H117">
        <v>0.77122542869092403</v>
      </c>
      <c r="I117">
        <v>0.59138435800920097</v>
      </c>
      <c r="J117">
        <v>0.67534484156373997</v>
      </c>
      <c r="K117">
        <v>0.62312897385064203</v>
      </c>
      <c r="L117">
        <v>0.58038819506248496</v>
      </c>
      <c r="M117">
        <v>-2.1286131952504399</v>
      </c>
      <c r="N117" s="21">
        <v>0</v>
      </c>
      <c r="O117">
        <v>1.00133932355739</v>
      </c>
      <c r="P117">
        <v>0.99684396965254596</v>
      </c>
      <c r="Q117">
        <v>0.99998639822447499</v>
      </c>
      <c r="R117">
        <v>1.0020710374133499</v>
      </c>
      <c r="S117">
        <v>295.23001098632801</v>
      </c>
      <c r="T117" s="27">
        <f>IF(C117,P117,R117)</f>
        <v>0.99684396965254596</v>
      </c>
      <c r="U117" s="27">
        <f>IF(D117 = 0,O117,Q117)</f>
        <v>0.99998639822447499</v>
      </c>
      <c r="V117" s="39">
        <f>S117*T117^(1-N117)</f>
        <v>294.29825611217598</v>
      </c>
      <c r="W117" s="38">
        <f>S117*U117^(N117+1)</f>
        <v>295.22599533399034</v>
      </c>
      <c r="X117" s="44">
        <f>0.5 * (D117-MAX($D$3:$D$123))/(MIN($D$3:$D$123)-MAX($D$3:$D$123)) + 0.75</f>
        <v>0.92774615259851001</v>
      </c>
      <c r="Y117" s="44">
        <f>AVERAGE(D117, F117, G117, H117, I117, J117, K117)</f>
        <v>0.62627928717304371</v>
      </c>
      <c r="Z117" s="22">
        <f>AI117^N117</f>
        <v>1</v>
      </c>
      <c r="AA117" s="22">
        <f>(Z117+AB117)/2</f>
        <v>1</v>
      </c>
      <c r="AB117" s="22">
        <f>AM117^N117</f>
        <v>1</v>
      </c>
      <c r="AC117" s="22">
        <f>IF(C117&gt;0, 1, 0.8)</f>
        <v>1</v>
      </c>
      <c r="AD117" s="22">
        <f>IF(C117&gt;0, 1, 0.7)</f>
        <v>1</v>
      </c>
      <c r="AE117" s="22">
        <f>IF(C117 &gt; 0, 1, 0.9)</f>
        <v>1</v>
      </c>
      <c r="AF117" s="22">
        <f>PERCENTILE($L$2:$L$123, 0.05)</f>
        <v>-3.8880181619581476E-2</v>
      </c>
      <c r="AG117" s="22">
        <f>PERCENTILE($L$2:$L$123, 0.95)</f>
        <v>1.0165924092297549</v>
      </c>
      <c r="AH117" s="22">
        <f>MIN(MAX(L117,AF117), AG117)</f>
        <v>0.58038819506248496</v>
      </c>
      <c r="AI117" s="22">
        <f>AH117-$AH$124+1</f>
        <v>1.6192683766820664</v>
      </c>
      <c r="AJ117" s="22">
        <f>PERCENTILE($M$2:$M$123, 0.02)</f>
        <v>-2.6200916108315844</v>
      </c>
      <c r="AK117" s="22">
        <f>PERCENTILE($M$2:$M$123, 0.98)</f>
        <v>1.3396145957600161</v>
      </c>
      <c r="AL117" s="22">
        <f>MIN(MAX(M117,AJ117), AK117)</f>
        <v>-2.1286131952504399</v>
      </c>
      <c r="AM117" s="22">
        <f>AL117-$AL$124 + 1</f>
        <v>1.4914784155811445</v>
      </c>
      <c r="AN117" s="46">
        <v>1</v>
      </c>
      <c r="AO117" s="46">
        <v>0</v>
      </c>
      <c r="AP117" s="51">
        <v>1</v>
      </c>
      <c r="AQ117" s="21">
        <v>2</v>
      </c>
      <c r="AR117" s="17">
        <f>(AI117^4)*AB117*AE117*AN117</f>
        <v>6.8750417179937298</v>
      </c>
      <c r="AS117" s="17">
        <f>(AI117^4) *Z117*AC117*AO117</f>
        <v>0</v>
      </c>
      <c r="AT117" s="17">
        <f>(AM117^4)*AA117*AP117*AQ117</f>
        <v>9.8968704752809256</v>
      </c>
      <c r="AU117" s="17">
        <f>MIN(AR117, 0.05*AR$124)</f>
        <v>6.8750417179937298</v>
      </c>
      <c r="AV117" s="17">
        <f>MIN(AS117, 0.05*AS$124)</f>
        <v>0</v>
      </c>
      <c r="AW117" s="17">
        <f>MIN(AT117, 0.05*AT$124)</f>
        <v>9.8968704752809256</v>
      </c>
      <c r="AX117" s="14">
        <f>AU117/$AU$124</f>
        <v>1.1659529457103541E-2</v>
      </c>
      <c r="AY117" s="14">
        <f>AV117/$AV$124</f>
        <v>0</v>
      </c>
      <c r="AZ117" s="67">
        <f>AW117/$AW$124</f>
        <v>8.2895770611340078E-4</v>
      </c>
      <c r="BA117" s="21">
        <f>N117</f>
        <v>0</v>
      </c>
      <c r="BB117" s="66">
        <v>886</v>
      </c>
      <c r="BC117" s="15">
        <f>$D$130*AX117</f>
        <v>1440.6164811313422</v>
      </c>
      <c r="BD117" s="19">
        <f>BC117-BB117</f>
        <v>554.6164811313422</v>
      </c>
      <c r="BE117" s="53">
        <f>BD117*IF($BD$124 &gt; 0, (BD117&gt;0), (BD117&lt;0))</f>
        <v>554.6164811313422</v>
      </c>
      <c r="BF117" s="61">
        <f>BE117/$BE$124</f>
        <v>2.263464402464473E-2</v>
      </c>
      <c r="BG117" s="62">
        <f>BF117*$BD$124</f>
        <v>30.171980484850458</v>
      </c>
      <c r="BH117" s="63">
        <f>(IF(BG117 &gt; 0, V117, W117))</f>
        <v>294.29825611217598</v>
      </c>
      <c r="BI117" s="46">
        <f>BG117/BH117</f>
        <v>0.10252177802015237</v>
      </c>
      <c r="BJ117" s="64">
        <f>BB117/BC117</f>
        <v>0.61501448276102477</v>
      </c>
      <c r="BK117" s="66">
        <v>0</v>
      </c>
      <c r="BL117" s="66">
        <v>0</v>
      </c>
      <c r="BM117" s="66">
        <v>0</v>
      </c>
      <c r="BN117" s="10">
        <f>SUM(BK117:BM117)</f>
        <v>0</v>
      </c>
      <c r="BO117" s="15">
        <f>AY117*$D$129</f>
        <v>0</v>
      </c>
      <c r="BP117" s="9">
        <f>BO117-BN117</f>
        <v>0</v>
      </c>
      <c r="BQ117" s="53">
        <f>BP117*IF($BP$124 &gt; 0, (BP117&gt;0), (BP117&lt;0))</f>
        <v>0</v>
      </c>
      <c r="BR117" s="7">
        <f>BQ117/$BQ$124</f>
        <v>0</v>
      </c>
      <c r="BS117" s="62">
        <f>BR117*$BP$124</f>
        <v>0</v>
      </c>
      <c r="BT117" s="48">
        <f>IF(BS117&gt;0,V117,W117)</f>
        <v>295.22599533399034</v>
      </c>
      <c r="BU117" s="46">
        <f>BS117/BT117</f>
        <v>0</v>
      </c>
      <c r="BV117" s="64" t="e">
        <f>BN117/BO117</f>
        <v>#DIV/0!</v>
      </c>
      <c r="BW117" s="16">
        <f>BB117+BN117+BY117</f>
        <v>886</v>
      </c>
      <c r="BX117" s="69">
        <f>BC117+BO117+BZ117</f>
        <v>1444.4918584074223</v>
      </c>
      <c r="BY117" s="66">
        <v>0</v>
      </c>
      <c r="BZ117" s="15">
        <f>AZ117*$D$132</f>
        <v>3.8753772760801488</v>
      </c>
      <c r="CA117" s="37">
        <f>BZ117-BY117</f>
        <v>3.8753772760801488</v>
      </c>
      <c r="CB117" s="54">
        <f>CA117*(CA117&lt;&gt;0)</f>
        <v>3.8753772760801488</v>
      </c>
      <c r="CC117" s="26">
        <f>CB117/$CB$124</f>
        <v>2.1061833022174528E-2</v>
      </c>
      <c r="CD117" s="47">
        <f>CC117 * $CA$124</f>
        <v>3.8753772760801493</v>
      </c>
      <c r="CE117" s="48">
        <f>IF(CD117&gt;0, V117, W117)</f>
        <v>294.29825611217598</v>
      </c>
      <c r="CF117" s="65">
        <f>CD117/CE117</f>
        <v>1.3168196533937306E-2</v>
      </c>
      <c r="CG117" t="s">
        <v>229</v>
      </c>
      <c r="CH117" s="66">
        <v>0</v>
      </c>
      <c r="CI117" s="15">
        <f>AZ117*$CH$127</f>
        <v>6.9375470424630512</v>
      </c>
      <c r="CJ117" s="37">
        <f>CI117-CH117</f>
        <v>6.9375470424630512</v>
      </c>
      <c r="CK117" s="54">
        <f>CJ117*(CJ117&lt;&gt;0)</f>
        <v>6.9375470424630512</v>
      </c>
      <c r="CL117" s="26">
        <f>CK117/$CK$124</f>
        <v>1.0211285019816093E-3</v>
      </c>
      <c r="CM117" s="47">
        <f>CL117 * $CJ$124</f>
        <v>6.9375470424630521</v>
      </c>
      <c r="CN117" s="48">
        <f>IF(CD117&gt;0,V117,W117)</f>
        <v>294.29825611217598</v>
      </c>
      <c r="CO117" s="65">
        <f>CM117/CN117</f>
        <v>2.3573184340646269E-2</v>
      </c>
      <c r="CP117" s="70">
        <f>N117</f>
        <v>0</v>
      </c>
    </row>
    <row r="118" spans="1:94" x14ac:dyDescent="0.2">
      <c r="A118" s="31" t="s">
        <v>217</v>
      </c>
      <c r="B118">
        <v>1</v>
      </c>
      <c r="C118">
        <v>1</v>
      </c>
      <c r="D118">
        <v>0.52538984406237499</v>
      </c>
      <c r="E118">
        <v>0.47461015593762401</v>
      </c>
      <c r="F118">
        <v>0.68862275449101795</v>
      </c>
      <c r="G118">
        <v>0.68862275449101795</v>
      </c>
      <c r="H118">
        <v>1.8402342116269298E-2</v>
      </c>
      <c r="I118">
        <v>0.51902969468841398</v>
      </c>
      <c r="J118">
        <v>9.7731069830218398E-2</v>
      </c>
      <c r="K118">
        <v>0.259422124164148</v>
      </c>
      <c r="L118">
        <v>0.71186781504862395</v>
      </c>
      <c r="M118">
        <v>0.52354546866722795</v>
      </c>
      <c r="N118" s="21">
        <v>0</v>
      </c>
      <c r="O118">
        <v>1.0462740027461399</v>
      </c>
      <c r="P118">
        <v>0.98805595522865697</v>
      </c>
      <c r="Q118">
        <v>1.0438597124149001</v>
      </c>
      <c r="R118">
        <v>0.985074641471398</v>
      </c>
      <c r="S118">
        <v>1.04999995231628</v>
      </c>
      <c r="T118" s="27">
        <f>IF(C118,P118,R118)</f>
        <v>0.98805595522865697</v>
      </c>
      <c r="U118" s="27">
        <f>IF(D118 = 0,O118,Q118)</f>
        <v>1.0438597124149001</v>
      </c>
      <c r="V118" s="39">
        <f>S118*T118^(1-N118)</f>
        <v>1.0374587058759062</v>
      </c>
      <c r="W118" s="38">
        <f>S118*U118^(N118+1)</f>
        <v>1.0960526482605308</v>
      </c>
      <c r="X118" s="44">
        <f>0.5 * (D118-MAX($D$3:$D$123))/(MIN($D$3:$D$123)-MAX($D$3:$D$123)) + 0.75</f>
        <v>0.9545972342785416</v>
      </c>
      <c r="Y118" s="44">
        <f>AVERAGE(D118, F118, G118, H118, I118, J118, K118)</f>
        <v>0.39960294054906587</v>
      </c>
      <c r="Z118" s="22">
        <f>AI118^N118</f>
        <v>1</v>
      </c>
      <c r="AA118" s="22">
        <f>(Z118+AB118)/2</f>
        <v>1</v>
      </c>
      <c r="AB118" s="22">
        <f>AM118^N118</f>
        <v>1</v>
      </c>
      <c r="AC118" s="22">
        <f>IF(C118&gt;0, 1, 0.8)</f>
        <v>1</v>
      </c>
      <c r="AD118" s="22">
        <f>IF(C118&gt;0, 1, 0.7)</f>
        <v>1</v>
      </c>
      <c r="AE118" s="22">
        <f>IF(C118 &gt; 0, 1, 0.9)</f>
        <v>1</v>
      </c>
      <c r="AF118" s="22">
        <f>PERCENTILE($L$2:$L$123, 0.05)</f>
        <v>-3.8880181619581476E-2</v>
      </c>
      <c r="AG118" s="22">
        <f>PERCENTILE($L$2:$L$123, 0.95)</f>
        <v>1.0165924092297549</v>
      </c>
      <c r="AH118" s="22">
        <f>MIN(MAX(L118,AF118), AG118)</f>
        <v>0.71186781504862395</v>
      </c>
      <c r="AI118" s="22">
        <f>AH118-$AH$124+1</f>
        <v>1.7507479966682054</v>
      </c>
      <c r="AJ118" s="22">
        <f>PERCENTILE($M$2:$M$123, 0.02)</f>
        <v>-2.6200916108315844</v>
      </c>
      <c r="AK118" s="22">
        <f>PERCENTILE($M$2:$M$123, 0.98)</f>
        <v>1.3396145957600161</v>
      </c>
      <c r="AL118" s="22">
        <f>MIN(MAX(M118,AJ118), AK118)</f>
        <v>0.52354546866722795</v>
      </c>
      <c r="AM118" s="22">
        <f>AL118-$AL$124 + 1</f>
        <v>4.1436370794988129</v>
      </c>
      <c r="AN118" s="46">
        <v>0</v>
      </c>
      <c r="AO118" s="49">
        <v>0</v>
      </c>
      <c r="AP118" s="51">
        <v>0.5</v>
      </c>
      <c r="AQ118" s="50">
        <v>1</v>
      </c>
      <c r="AR118" s="17">
        <f>(AI118^4)*AB118*AE118*AN118</f>
        <v>0</v>
      </c>
      <c r="AS118" s="17">
        <f>(AI118^4) *Z118*AC118*AO118</f>
        <v>0</v>
      </c>
      <c r="AT118" s="17">
        <f>(AM118^4)*AA118*AP118*AQ118</f>
        <v>147.39978403100318</v>
      </c>
      <c r="AU118" s="17">
        <f>MIN(AR118, 0.05*AR$124)</f>
        <v>0</v>
      </c>
      <c r="AV118" s="17">
        <f>MIN(AS118, 0.05*AS$124)</f>
        <v>0</v>
      </c>
      <c r="AW118" s="17">
        <f>MIN(AT118, 0.05*AT$124)</f>
        <v>147.39978403100318</v>
      </c>
      <c r="AX118" s="14">
        <f>AU118/$AU$124</f>
        <v>0</v>
      </c>
      <c r="AY118" s="14">
        <f>AV118/$AV$124</f>
        <v>0</v>
      </c>
      <c r="AZ118" s="67">
        <f>AW118/$AW$124</f>
        <v>1.2346143880243389E-2</v>
      </c>
      <c r="BA118" s="21">
        <f>N118</f>
        <v>0</v>
      </c>
      <c r="BB118" s="66">
        <v>0</v>
      </c>
      <c r="BC118" s="15">
        <f>$D$130*AX118</f>
        <v>0</v>
      </c>
      <c r="BD118" s="19">
        <f>BC118-BB118</f>
        <v>0</v>
      </c>
      <c r="BE118" s="53">
        <f>BD118*IF($BD$124 &gt; 0, (BD118&gt;0), (BD118&lt;0))</f>
        <v>0</v>
      </c>
      <c r="BF118" s="61">
        <f>BE118/$BE$124</f>
        <v>0</v>
      </c>
      <c r="BG118" s="62">
        <f>BF118*$BD$124</f>
        <v>0</v>
      </c>
      <c r="BH118" s="63">
        <f>(IF(BG118 &gt; 0, V118, W118))</f>
        <v>1.0960526482605308</v>
      </c>
      <c r="BI118" s="46">
        <f>BG118/BH118</f>
        <v>0</v>
      </c>
      <c r="BJ118" s="64" t="e">
        <f>BB118/BC118</f>
        <v>#DIV/0!</v>
      </c>
      <c r="BK118" s="66">
        <v>0</v>
      </c>
      <c r="BL118" s="66">
        <v>0</v>
      </c>
      <c r="BM118" s="66">
        <v>0</v>
      </c>
      <c r="BN118" s="10">
        <f>SUM(BK118:BM118)</f>
        <v>0</v>
      </c>
      <c r="BO118" s="15">
        <f>AY118*$D$129</f>
        <v>0</v>
      </c>
      <c r="BP118" s="9">
        <f>BO118-BN118</f>
        <v>0</v>
      </c>
      <c r="BQ118" s="53">
        <f>BP118*IF($BP$124 &gt; 0, (BP118&gt;0), (BP118&lt;0))</f>
        <v>0</v>
      </c>
      <c r="BR118" s="7">
        <f>BQ118/$BQ$124</f>
        <v>0</v>
      </c>
      <c r="BS118" s="62">
        <f>BR118*$BP$124</f>
        <v>0</v>
      </c>
      <c r="BT118" s="48">
        <f>IF(BS118&gt;0,V118,W118)</f>
        <v>1.0960526482605308</v>
      </c>
      <c r="BU118" s="46">
        <f>BS118/BT118</f>
        <v>0</v>
      </c>
      <c r="BV118" s="64" t="e">
        <f>BN118/BO118</f>
        <v>#DIV/0!</v>
      </c>
      <c r="BW118" s="16">
        <f>BB118+BN118+BY118</f>
        <v>782</v>
      </c>
      <c r="BX118" s="69">
        <f>BC118+BO118+BZ118</f>
        <v>57.718222640137846</v>
      </c>
      <c r="BY118" s="66">
        <v>782</v>
      </c>
      <c r="BZ118" s="15">
        <f>AZ118*$D$132</f>
        <v>57.718222640137846</v>
      </c>
      <c r="CA118" s="37">
        <f>BZ118-BY118</f>
        <v>-724.28177735986219</v>
      </c>
      <c r="CB118" s="54">
        <f>CA118*(CA118&lt;&gt;0)</f>
        <v>-724.28177735986219</v>
      </c>
      <c r="CC118" s="26">
        <f>CB118/$CB$124</f>
        <v>-3.9363140073905187</v>
      </c>
      <c r="CD118" s="47">
        <f>CC118 * $CA$124</f>
        <v>-724.28177735986219</v>
      </c>
      <c r="CE118" s="48">
        <f>IF(CD118&gt;0, V118, W118)</f>
        <v>1.0960526482605308</v>
      </c>
      <c r="CF118" s="65">
        <f>CD118/CE118</f>
        <v>-660.80929461674998</v>
      </c>
      <c r="CG118" t="s">
        <v>229</v>
      </c>
      <c r="CH118" s="66">
        <v>0</v>
      </c>
      <c r="CI118" s="15">
        <f>AZ118*$CH$127</f>
        <v>103.32487813375693</v>
      </c>
      <c r="CJ118" s="37">
        <f>CI118-CH118</f>
        <v>103.32487813375693</v>
      </c>
      <c r="CK118" s="54">
        <f>CJ118*(CJ118&lt;&gt;0)</f>
        <v>103.32487813375693</v>
      </c>
      <c r="CL118" s="26">
        <f>CK118/$CK$124</f>
        <v>1.5208254067376649E-2</v>
      </c>
      <c r="CM118" s="47">
        <f>CL118 * $CJ$124</f>
        <v>103.32487813375693</v>
      </c>
      <c r="CN118" s="48">
        <f>IF(CD118&gt;0,V118,W118)</f>
        <v>1.0960526482605308</v>
      </c>
      <c r="CO118" s="65">
        <f>CM118/CN118</f>
        <v>94.269995421968716</v>
      </c>
      <c r="CP118" s="70">
        <f>N118</f>
        <v>0</v>
      </c>
    </row>
    <row r="119" spans="1:94" x14ac:dyDescent="0.2">
      <c r="A119" s="31" t="s">
        <v>218</v>
      </c>
      <c r="B119">
        <v>0</v>
      </c>
      <c r="C119">
        <v>0</v>
      </c>
      <c r="D119">
        <v>0.14234306277489001</v>
      </c>
      <c r="E119">
        <v>0.85765693722510905</v>
      </c>
      <c r="F119">
        <v>0.14274353876739501</v>
      </c>
      <c r="G119">
        <v>0.14274353876739501</v>
      </c>
      <c r="H119">
        <v>0.39397741530740199</v>
      </c>
      <c r="I119">
        <v>0.132998745294855</v>
      </c>
      <c r="J119">
        <v>0.22890719060438999</v>
      </c>
      <c r="K119">
        <v>0.18076233688512999</v>
      </c>
      <c r="L119">
        <v>0.63478994226408303</v>
      </c>
      <c r="M119">
        <v>-8.3840537648713798E-2</v>
      </c>
      <c r="N119" s="21">
        <v>0</v>
      </c>
      <c r="O119">
        <v>1.0309317335938899</v>
      </c>
      <c r="P119">
        <v>0.97806311389340705</v>
      </c>
      <c r="Q119">
        <v>1.01797313011214</v>
      </c>
      <c r="R119">
        <v>0.98657148361019897</v>
      </c>
      <c r="S119">
        <v>2.4700000286102202</v>
      </c>
      <c r="T119" s="27">
        <f>IF(C119,P119,R119)</f>
        <v>0.98657148361019897</v>
      </c>
      <c r="U119" s="27">
        <f>IF(D119 = 0,O119,Q119)</f>
        <v>1.01797313011214</v>
      </c>
      <c r="V119" s="39">
        <f>S119*T119^(1-N119)</f>
        <v>2.4368315927432187</v>
      </c>
      <c r="W119" s="38">
        <f>S119*U119^(N119+1)</f>
        <v>2.5143936605014212</v>
      </c>
      <c r="X119" s="44">
        <f>0.5 * (D119-MAX($D$3:$D$123))/(MIN($D$3:$D$123)-MAX($D$3:$D$123)) + 0.75</f>
        <v>1.1707597237698923</v>
      </c>
      <c r="Y119" s="44">
        <f>AVERAGE(D119, F119, G119, H119, I119, J119, K119)</f>
        <v>0.19492511834306528</v>
      </c>
      <c r="Z119" s="22">
        <f>AI119^N119</f>
        <v>1</v>
      </c>
      <c r="AA119" s="22">
        <f>(Z119+AB119)/2</f>
        <v>1</v>
      </c>
      <c r="AB119" s="22">
        <f>AM119^N119</f>
        <v>1</v>
      </c>
      <c r="AC119" s="22">
        <f>IF(C119&gt;0, 1, 0.8)</f>
        <v>0.8</v>
      </c>
      <c r="AD119" s="22">
        <f>IF(C119&gt;0, 1, 0.7)</f>
        <v>0.7</v>
      </c>
      <c r="AE119" s="22">
        <f>IF(C119 &gt; 0, 1, 0.9)</f>
        <v>0.9</v>
      </c>
      <c r="AF119" s="22">
        <f>PERCENTILE($L$2:$L$123, 0.05)</f>
        <v>-3.8880181619581476E-2</v>
      </c>
      <c r="AG119" s="22">
        <f>PERCENTILE($L$2:$L$123, 0.95)</f>
        <v>1.0165924092297549</v>
      </c>
      <c r="AH119" s="22">
        <f>MIN(MAX(L119,AF119), AG119)</f>
        <v>0.63478994226408303</v>
      </c>
      <c r="AI119" s="22">
        <f>AH119-$AH$124+1</f>
        <v>1.6736701238836647</v>
      </c>
      <c r="AJ119" s="22">
        <f>PERCENTILE($M$2:$M$123, 0.02)</f>
        <v>-2.6200916108315844</v>
      </c>
      <c r="AK119" s="22">
        <f>PERCENTILE($M$2:$M$123, 0.98)</f>
        <v>1.3396145957600161</v>
      </c>
      <c r="AL119" s="22">
        <f>MIN(MAX(M119,AJ119), AK119)</f>
        <v>-8.3840537648713798E-2</v>
      </c>
      <c r="AM119" s="22">
        <f>AL119-$AL$124 + 1</f>
        <v>3.5362510731828705</v>
      </c>
      <c r="AN119" s="46">
        <v>0</v>
      </c>
      <c r="AO119" s="49">
        <v>0</v>
      </c>
      <c r="AP119" s="51">
        <v>0.5</v>
      </c>
      <c r="AQ119" s="50">
        <v>1</v>
      </c>
      <c r="AR119" s="17">
        <f>(AI119^4)*AB119*AE119*AN119</f>
        <v>0</v>
      </c>
      <c r="AS119" s="17">
        <f>(AI119^4) *Z119*AC119*AO119</f>
        <v>0</v>
      </c>
      <c r="AT119" s="17">
        <f>(AM119^4)*AA119*AP119*AQ119</f>
        <v>78.188408518167506</v>
      </c>
      <c r="AU119" s="17">
        <f>MIN(AR119, 0.05*AR$124)</f>
        <v>0</v>
      </c>
      <c r="AV119" s="17">
        <f>MIN(AS119, 0.05*AS$124)</f>
        <v>0</v>
      </c>
      <c r="AW119" s="17">
        <f>MIN(AT119, 0.05*AT$124)</f>
        <v>78.188408518167506</v>
      </c>
      <c r="AX119" s="14">
        <f>AU119/$AU$124</f>
        <v>0</v>
      </c>
      <c r="AY119" s="14">
        <f>AV119/$AV$124</f>
        <v>0</v>
      </c>
      <c r="AZ119" s="67">
        <f>AW119/$AW$124</f>
        <v>6.5490281934843476E-3</v>
      </c>
      <c r="BA119" s="21">
        <f>N119</f>
        <v>0</v>
      </c>
      <c r="BB119" s="66">
        <v>0</v>
      </c>
      <c r="BC119" s="15">
        <f>$D$130*AX119</f>
        <v>0</v>
      </c>
      <c r="BD119" s="19">
        <f>BC119-BB119</f>
        <v>0</v>
      </c>
      <c r="BE119" s="53">
        <f>BD119*IF($BD$124 &gt; 0, (BD119&gt;0), (BD119&lt;0))</f>
        <v>0</v>
      </c>
      <c r="BF119" s="61">
        <f>BE119/$BE$124</f>
        <v>0</v>
      </c>
      <c r="BG119" s="62">
        <f>BF119*$BD$124</f>
        <v>0</v>
      </c>
      <c r="BH119" s="63">
        <f>(IF(BG119 &gt; 0, V119, W119))</f>
        <v>2.5143936605014212</v>
      </c>
      <c r="BI119" s="46">
        <f>BG119/BH119</f>
        <v>0</v>
      </c>
      <c r="BJ119" s="64" t="e">
        <f>BB119/BC119</f>
        <v>#DIV/0!</v>
      </c>
      <c r="BK119" s="66">
        <v>0</v>
      </c>
      <c r="BL119" s="66">
        <v>0</v>
      </c>
      <c r="BM119" s="66">
        <v>0</v>
      </c>
      <c r="BN119" s="10">
        <f>SUM(BK119:BM119)</f>
        <v>0</v>
      </c>
      <c r="BO119" s="15">
        <f>AY119*$D$129</f>
        <v>0</v>
      </c>
      <c r="BP119" s="9">
        <f>BO119-BN119</f>
        <v>0</v>
      </c>
      <c r="BQ119" s="53">
        <f>BP119*IF($BP$124 &gt; 0, (BP119&gt;0), (BP119&lt;0))</f>
        <v>0</v>
      </c>
      <c r="BR119" s="7">
        <f>BQ119/$BQ$124</f>
        <v>0</v>
      </c>
      <c r="BS119" s="62">
        <f>BR119*$BP$124</f>
        <v>0</v>
      </c>
      <c r="BT119" s="48">
        <f>IF(BS119&gt;0,V119,W119)</f>
        <v>2.5143936605014212</v>
      </c>
      <c r="BU119" s="46">
        <f>BS119/BT119</f>
        <v>0</v>
      </c>
      <c r="BV119" s="64" t="e">
        <f>BN119/BO119</f>
        <v>#DIV/0!</v>
      </c>
      <c r="BW119" s="16">
        <f>BB119+BN119+BY119</f>
        <v>22</v>
      </c>
      <c r="BX119" s="69">
        <f>BC119+BO119+BZ119</f>
        <v>30.616706804539326</v>
      </c>
      <c r="BY119" s="66">
        <v>22</v>
      </c>
      <c r="BZ119" s="15">
        <f>AZ119*$D$132</f>
        <v>30.616706804539326</v>
      </c>
      <c r="CA119" s="37">
        <f>BZ119-BY119</f>
        <v>8.6167068045393265</v>
      </c>
      <c r="CB119" s="54">
        <f>CA119*(CA119&lt;&gt;0)</f>
        <v>8.6167068045393265</v>
      </c>
      <c r="CC119" s="26">
        <f>CB119/$CB$124</f>
        <v>4.6829928285539384E-2</v>
      </c>
      <c r="CD119" s="47">
        <f>CC119 * $CA$124</f>
        <v>8.6167068045393265</v>
      </c>
      <c r="CE119" s="48">
        <f>IF(CD119&gt;0, V119, W119)</f>
        <v>2.4368315927432187</v>
      </c>
      <c r="CF119" s="65">
        <f>CD119/CE119</f>
        <v>3.5360288458995339</v>
      </c>
      <c r="CG119" t="s">
        <v>229</v>
      </c>
      <c r="CH119" s="66">
        <v>0</v>
      </c>
      <c r="CI119" s="15">
        <f>AZ119*$CH$127</f>
        <v>54.808816951270508</v>
      </c>
      <c r="CJ119" s="37">
        <f>CI119-CH119</f>
        <v>54.808816951270508</v>
      </c>
      <c r="CK119" s="54">
        <f>CJ119*(CJ119&lt;&gt;0)</f>
        <v>54.808816951270508</v>
      </c>
      <c r="CL119" s="26">
        <f>CK119/$CK$124</f>
        <v>8.067238291326247E-3</v>
      </c>
      <c r="CM119" s="47">
        <f>CL119 * $CJ$124</f>
        <v>54.808816951270508</v>
      </c>
      <c r="CN119" s="48">
        <f>IF(CD119&gt;0,V119,W119)</f>
        <v>2.4368315927432187</v>
      </c>
      <c r="CO119" s="65">
        <f>CM119/CN119</f>
        <v>22.491836167295617</v>
      </c>
      <c r="CP119" s="70">
        <f>N119</f>
        <v>0</v>
      </c>
    </row>
    <row r="120" spans="1:94" x14ac:dyDescent="0.2">
      <c r="A120" s="31" t="s">
        <v>127</v>
      </c>
      <c r="B120">
        <v>0</v>
      </c>
      <c r="C120">
        <v>0</v>
      </c>
      <c r="D120">
        <v>1.92678227360308E-3</v>
      </c>
      <c r="E120">
        <v>0.99807321772639601</v>
      </c>
      <c r="F120">
        <v>5.6285178236397697E-3</v>
      </c>
      <c r="G120">
        <v>5.6285178236397697E-3</v>
      </c>
      <c r="H120">
        <v>2.4449877750611199E-3</v>
      </c>
      <c r="I120">
        <v>4.1564792176039103E-2</v>
      </c>
      <c r="J120">
        <v>1.00809428499209E-2</v>
      </c>
      <c r="K120">
        <v>7.5326467134649196E-3</v>
      </c>
      <c r="L120">
        <v>4.6354025623860103E-2</v>
      </c>
      <c r="M120">
        <v>-2.10215746172402</v>
      </c>
      <c r="N120" s="21">
        <v>6</v>
      </c>
      <c r="O120">
        <v>0.94146428876727295</v>
      </c>
      <c r="P120">
        <v>0.97525634318805199</v>
      </c>
      <c r="Q120">
        <v>1.0085045232387999</v>
      </c>
      <c r="R120">
        <v>0.966602641538436</v>
      </c>
      <c r="S120">
        <v>9.8900003433227504</v>
      </c>
      <c r="T120" s="27">
        <f>IF(C120,P120,R120)</f>
        <v>0.966602641538436</v>
      </c>
      <c r="U120" s="27">
        <f>IF(D120 = 0,O120,Q120)</f>
        <v>1.0085045232387999</v>
      </c>
      <c r="V120" s="39">
        <f>S120*T120^(1-N120)</f>
        <v>11.720777413407598</v>
      </c>
      <c r="W120" s="38">
        <f>S120*U120^(N120+1)</f>
        <v>10.494004824155535</v>
      </c>
      <c r="X120" s="44">
        <f>0.5 * (D120-MAX($D$3:$D$123))/(MIN($D$3:$D$123)-MAX($D$3:$D$123)) + 0.75</f>
        <v>1.25</v>
      </c>
      <c r="Y120" s="44">
        <f>AVERAGE(D120, F120, G120, H120, I120, J120, K120)</f>
        <v>1.0686741062195524E-2</v>
      </c>
      <c r="Z120" s="22">
        <f>AI120^N120</f>
        <v>1.6335816531807326</v>
      </c>
      <c r="AA120" s="22">
        <f>(Z120+AB120)/2</f>
        <v>6.9330741223630286</v>
      </c>
      <c r="AB120" s="22">
        <f>AM120^N120</f>
        <v>12.232566591545325</v>
      </c>
      <c r="AC120" s="22">
        <f>IF(C120&gt;0, 1, 0.8)</f>
        <v>0.8</v>
      </c>
      <c r="AD120" s="22">
        <f>IF(C120&gt;0, 1, 0.7)</f>
        <v>0.7</v>
      </c>
      <c r="AE120" s="22">
        <f>IF(C120 &gt; 0, 1, 0.9)</f>
        <v>0.9</v>
      </c>
      <c r="AF120" s="22">
        <f>PERCENTILE($L$2:$L$123, 0.05)</f>
        <v>-3.8880181619581476E-2</v>
      </c>
      <c r="AG120" s="22">
        <f>PERCENTILE($L$2:$L$123, 0.95)</f>
        <v>1.0165924092297549</v>
      </c>
      <c r="AH120" s="22">
        <f>MIN(MAX(L120,AF120), AG120)</f>
        <v>4.6354025623860103E-2</v>
      </c>
      <c r="AI120" s="22">
        <f>AH120-$AH$124+1</f>
        <v>1.0852342072434416</v>
      </c>
      <c r="AJ120" s="22">
        <f>PERCENTILE($M$2:$M$123, 0.02)</f>
        <v>-2.6200916108315844</v>
      </c>
      <c r="AK120" s="22">
        <f>PERCENTILE($M$2:$M$123, 0.98)</f>
        <v>1.3396145957600161</v>
      </c>
      <c r="AL120" s="22">
        <f>MIN(MAX(M120,AJ120), AK120)</f>
        <v>-2.10215746172402</v>
      </c>
      <c r="AM120" s="22">
        <f>AL120-$AL$124 + 1</f>
        <v>1.5179341491075644</v>
      </c>
      <c r="AN120" s="46">
        <v>1</v>
      </c>
      <c r="AO120" s="46">
        <v>1</v>
      </c>
      <c r="AP120" s="51">
        <v>1</v>
      </c>
      <c r="AQ120" s="21">
        <v>1</v>
      </c>
      <c r="AR120" s="17">
        <f>(AI120^4)*AB120*AE120*AN120</f>
        <v>15.270525980150479</v>
      </c>
      <c r="AS120" s="17">
        <f>(AI120^4) *Z120*AC120*AO120</f>
        <v>1.8126949811595556</v>
      </c>
      <c r="AT120" s="17">
        <f>(AM120^4)*AA120*AP120*AQ120</f>
        <v>36.807605798784707</v>
      </c>
      <c r="AU120" s="17">
        <f>MIN(AR120, 0.05*AR$124)</f>
        <v>15.270525980150479</v>
      </c>
      <c r="AV120" s="17">
        <f>MIN(AS120, 0.05*AS$124)</f>
        <v>1.8126949811595556</v>
      </c>
      <c r="AW120" s="17">
        <f>MIN(AT120, 0.05*AT$124)</f>
        <v>36.807605798784707</v>
      </c>
      <c r="AX120" s="14">
        <f>AU120/$AU$124</f>
        <v>2.5897609759230236E-2</v>
      </c>
      <c r="AY120" s="14">
        <f>AV120/$AV$124</f>
        <v>4.6124236122897242E-3</v>
      </c>
      <c r="AZ120" s="67">
        <f>AW120/$AW$124</f>
        <v>3.0829895719758612E-3</v>
      </c>
      <c r="BA120" s="21">
        <f>N120</f>
        <v>6</v>
      </c>
      <c r="BB120" s="66">
        <v>1127</v>
      </c>
      <c r="BC120" s="15">
        <f>$D$130*AX120</f>
        <v>3199.8309690212104</v>
      </c>
      <c r="BD120" s="19">
        <f>BC120-BB120</f>
        <v>2072.8309690212104</v>
      </c>
      <c r="BE120" s="53">
        <f>BD120*IF($BD$124 &gt; 0, (BD120&gt;0), (BD120&lt;0))</f>
        <v>2072.8309690212104</v>
      </c>
      <c r="BF120" s="61">
        <f>BE120/$BE$124</f>
        <v>8.4595017824476787E-2</v>
      </c>
      <c r="BG120" s="62">
        <f>BF120*$BD$124</f>
        <v>112.76515876002394</v>
      </c>
      <c r="BH120" s="63">
        <f>(IF(BG120 &gt; 0, V120, W120))</f>
        <v>11.720777413407598</v>
      </c>
      <c r="BI120" s="46">
        <f>BG120/BH120</f>
        <v>9.6209623971725584</v>
      </c>
      <c r="BJ120" s="64">
        <f>BB120/BC120</f>
        <v>0.35220610429454519</v>
      </c>
      <c r="BK120" s="66">
        <v>168</v>
      </c>
      <c r="BL120" s="66">
        <v>574</v>
      </c>
      <c r="BM120" s="66">
        <v>89</v>
      </c>
      <c r="BN120" s="10">
        <f>SUM(BK120:BM120)</f>
        <v>831</v>
      </c>
      <c r="BO120" s="15">
        <f>AY120*$D$129</f>
        <v>853.93949515570728</v>
      </c>
      <c r="BP120" s="9">
        <f>BO120-BN120</f>
        <v>22.939495155707277</v>
      </c>
      <c r="BQ120" s="53">
        <f>BP120*IF($BP$124 &gt; 0, (BP120&gt;0), (BP120&lt;0))</f>
        <v>22.939495155707277</v>
      </c>
      <c r="BR120" s="7">
        <f>BQ120/$BQ$124</f>
        <v>9.6379556802550362E-4</v>
      </c>
      <c r="BS120" s="62">
        <f>BR120*$BP$124</f>
        <v>1.1420977481101888</v>
      </c>
      <c r="BT120" s="48">
        <f>IF(BS120&gt;0,V120,W120)</f>
        <v>11.720777413407598</v>
      </c>
      <c r="BU120" s="46">
        <f>BS120/BT120</f>
        <v>9.7442149767618974E-2</v>
      </c>
      <c r="BV120" s="64">
        <f>BN120/BO120</f>
        <v>0.97313686123450172</v>
      </c>
      <c r="BW120" s="16">
        <f>BB120+BN120+BY120</f>
        <v>1968</v>
      </c>
      <c r="BX120" s="69">
        <f>BC120+BO120+BZ120</f>
        <v>4068.1834404259048</v>
      </c>
      <c r="BY120" s="66">
        <v>10</v>
      </c>
      <c r="BZ120" s="15">
        <f>AZ120*$D$132</f>
        <v>14.412976248987151</v>
      </c>
      <c r="CA120" s="37">
        <f>BZ120-BY120</f>
        <v>4.4129762489871514</v>
      </c>
      <c r="CB120" s="54">
        <f>CA120*(CA120&lt;&gt;0)</f>
        <v>4.4129762489871514</v>
      </c>
      <c r="CC120" s="26">
        <f>CB120/$CB$124</f>
        <v>2.3983566570582121E-2</v>
      </c>
      <c r="CD120" s="47">
        <f>CC120 * $CA$124</f>
        <v>4.4129762489871514</v>
      </c>
      <c r="CE120" s="48">
        <f>IF(CD120&gt;0, V120, W120)</f>
        <v>11.720777413407598</v>
      </c>
      <c r="CF120" s="65">
        <f>CD120/CE120</f>
        <v>0.37650883498044013</v>
      </c>
      <c r="CG120" t="s">
        <v>227</v>
      </c>
      <c r="CH120" s="66">
        <v>0</v>
      </c>
      <c r="CI120" s="15">
        <f>AZ120*$CH$127</f>
        <v>25.801539727865983</v>
      </c>
      <c r="CJ120" s="37">
        <f>CI120-CH120</f>
        <v>25.801539727865983</v>
      </c>
      <c r="CK120" s="54">
        <f>CJ120*(CJ120&lt;&gt;0)</f>
        <v>25.801539727865983</v>
      </c>
      <c r="CL120" s="26">
        <f>CK120/$CK$124</f>
        <v>3.797694984967028E-3</v>
      </c>
      <c r="CM120" s="47">
        <f>CL120 * $CJ$124</f>
        <v>25.801539727865983</v>
      </c>
      <c r="CN120" s="48">
        <f>IF(CD120&gt;0,V120,W120)</f>
        <v>11.720777413407598</v>
      </c>
      <c r="CO120" s="65">
        <f>CM120/CN120</f>
        <v>2.2013505433821448</v>
      </c>
      <c r="CP120" s="70">
        <f>N120</f>
        <v>6</v>
      </c>
    </row>
    <row r="121" spans="1:94" x14ac:dyDescent="0.2">
      <c r="A121" s="31" t="s">
        <v>179</v>
      </c>
      <c r="B121">
        <v>1</v>
      </c>
      <c r="C121">
        <v>1</v>
      </c>
      <c r="D121">
        <v>0.41579448144624098</v>
      </c>
      <c r="E121">
        <v>0.58420551855375802</v>
      </c>
      <c r="F121">
        <v>0.38232514177693699</v>
      </c>
      <c r="G121">
        <v>0.38232514177693699</v>
      </c>
      <c r="H121">
        <v>3.2630522088353403E-2</v>
      </c>
      <c r="I121">
        <v>0.62048192771084298</v>
      </c>
      <c r="J121">
        <v>0.142290720876636</v>
      </c>
      <c r="K121">
        <v>0.23324090557340599</v>
      </c>
      <c r="L121">
        <v>0.68355002492679295</v>
      </c>
      <c r="M121">
        <v>-2.0855859833088601</v>
      </c>
      <c r="N121" s="21">
        <v>0</v>
      </c>
      <c r="O121">
        <v>1.0007766037178201</v>
      </c>
      <c r="P121">
        <v>0.99992178702625101</v>
      </c>
      <c r="Q121">
        <v>1.00155773262952</v>
      </c>
      <c r="R121">
        <v>1.00028082965402</v>
      </c>
      <c r="S121">
        <v>76.519996643066406</v>
      </c>
      <c r="T121" s="27">
        <f>IF(C121,P121,R121)</f>
        <v>0.99992178702625101</v>
      </c>
      <c r="U121" s="27">
        <f>IF(D121 = 0,O121,Q121)</f>
        <v>1.00155773262952</v>
      </c>
      <c r="V121" s="39">
        <f>S121*T121^(1-N121)</f>
        <v>76.514011786577683</v>
      </c>
      <c r="W121" s="38">
        <f>S121*U121^(N121+1)</f>
        <v>76.639194338648068</v>
      </c>
      <c r="X121" s="44">
        <f>0.5 * (D121-MAX($D$3:$D$123))/(MIN($D$3:$D$123)-MAX($D$3:$D$123)) + 0.75</f>
        <v>1.0164445270300519</v>
      </c>
      <c r="Y121" s="44">
        <f>AVERAGE(D121, F121, G121, H121, I121, J121, K121)</f>
        <v>0.31558412017847903</v>
      </c>
      <c r="Z121" s="22">
        <f>AI121^N121</f>
        <v>1</v>
      </c>
      <c r="AA121" s="22">
        <f>(Z121+AB121)/2</f>
        <v>1</v>
      </c>
      <c r="AB121" s="22">
        <f>AM121^N121</f>
        <v>1</v>
      </c>
      <c r="AC121" s="22">
        <f>IF(C121&gt;0, 1, 0.8)</f>
        <v>1</v>
      </c>
      <c r="AD121" s="22">
        <f>IF(C121&gt;0, 1, 0.7)</f>
        <v>1</v>
      </c>
      <c r="AE121" s="22">
        <f>IF(C121 &gt; 0, 1, 0.9)</f>
        <v>1</v>
      </c>
      <c r="AF121" s="22">
        <f>PERCENTILE($L$2:$L$123, 0.05)</f>
        <v>-3.8880181619581476E-2</v>
      </c>
      <c r="AG121" s="22">
        <f>PERCENTILE($L$2:$L$123, 0.95)</f>
        <v>1.0165924092297549</v>
      </c>
      <c r="AH121" s="22">
        <f>MIN(MAX(L121,AF121), AG121)</f>
        <v>0.68355002492679295</v>
      </c>
      <c r="AI121" s="22">
        <f>AH121-$AH$124+1</f>
        <v>1.7224302065463744</v>
      </c>
      <c r="AJ121" s="22">
        <f>PERCENTILE($M$2:$M$123, 0.02)</f>
        <v>-2.6200916108315844</v>
      </c>
      <c r="AK121" s="22">
        <f>PERCENTILE($M$2:$M$123, 0.98)</f>
        <v>1.3396145957600161</v>
      </c>
      <c r="AL121" s="22">
        <f>MIN(MAX(M121,AJ121), AK121)</f>
        <v>-2.0855859833088601</v>
      </c>
      <c r="AM121" s="22">
        <f>AL121-$AL$124 + 1</f>
        <v>1.5345056275227242</v>
      </c>
      <c r="AN121" s="46">
        <v>1</v>
      </c>
      <c r="AO121" s="46">
        <v>1</v>
      </c>
      <c r="AP121" s="51">
        <v>1</v>
      </c>
      <c r="AQ121" s="21">
        <v>1</v>
      </c>
      <c r="AR121" s="17">
        <f>(AI121^4)*AB121*AE121*AN121</f>
        <v>8.801699409498319</v>
      </c>
      <c r="AS121" s="17">
        <f>(AI121^4) *Z121*AC121*AO121</f>
        <v>8.801699409498319</v>
      </c>
      <c r="AT121" s="17">
        <f>(AM121^4)*AA121*AP121*AQ121</f>
        <v>5.5446475089778895</v>
      </c>
      <c r="AU121" s="17">
        <f>MIN(AR121, 0.05*AR$124)</f>
        <v>8.801699409498319</v>
      </c>
      <c r="AV121" s="17">
        <f>MIN(AS121, 0.05*AS$124)</f>
        <v>8.801699409498319</v>
      </c>
      <c r="AW121" s="17">
        <f>MIN(AT121, 0.05*AT$124)</f>
        <v>5.5446475089778895</v>
      </c>
      <c r="AX121" s="14">
        <f>AU121/$AU$124</f>
        <v>1.4926989209247165E-2</v>
      </c>
      <c r="AY121" s="14">
        <f>AV121/$AV$124</f>
        <v>2.239602724484686E-2</v>
      </c>
      <c r="AZ121" s="67">
        <f>AW121/$AW$124</f>
        <v>4.6441734200014637E-4</v>
      </c>
      <c r="BA121" s="21">
        <f>N121</f>
        <v>0</v>
      </c>
      <c r="BB121" s="66">
        <v>2143</v>
      </c>
      <c r="BC121" s="15">
        <f>$D$130*AX121</f>
        <v>1844.334005726952</v>
      </c>
      <c r="BD121" s="19">
        <f>BC121-BB121</f>
        <v>-298.665994273048</v>
      </c>
      <c r="BE121" s="53">
        <f>BD121*IF($BD$124 &gt; 0, (BD121&gt;0), (BD121&lt;0))</f>
        <v>0</v>
      </c>
      <c r="BF121" s="61">
        <f>BE121/$BE$124</f>
        <v>0</v>
      </c>
      <c r="BG121" s="62">
        <f>BF121*$BD$124</f>
        <v>0</v>
      </c>
      <c r="BH121" s="63">
        <f>(IF(BG121 &gt; 0, V121, W121))</f>
        <v>76.639194338648068</v>
      </c>
      <c r="BI121" s="46">
        <f>BG121/BH121</f>
        <v>0</v>
      </c>
      <c r="BJ121" s="64">
        <f>BB121/BC121</f>
        <v>1.1619370425018691</v>
      </c>
      <c r="BK121" s="66">
        <v>1913</v>
      </c>
      <c r="BL121" s="66">
        <v>2755</v>
      </c>
      <c r="BM121" s="66">
        <v>0</v>
      </c>
      <c r="BN121" s="10">
        <f>SUM(BK121:BM121)</f>
        <v>4668</v>
      </c>
      <c r="BO121" s="15">
        <f>AY121*$D$129</f>
        <v>4146.378088083703</v>
      </c>
      <c r="BP121" s="9">
        <f>BO121-BN121</f>
        <v>-521.62191191629699</v>
      </c>
      <c r="BQ121" s="53">
        <f>BP121*IF($BP$124 &gt; 0, (BP121&gt;0), (BP121&lt;0))</f>
        <v>0</v>
      </c>
      <c r="BR121" s="7">
        <f>BQ121/$BQ$124</f>
        <v>0</v>
      </c>
      <c r="BS121" s="62">
        <f>BR121*$BP$124</f>
        <v>0</v>
      </c>
      <c r="BT121" s="48">
        <f>IF(BS121&gt;0,V121,W121)</f>
        <v>76.639194338648068</v>
      </c>
      <c r="BU121" s="46">
        <f>BS121/BT121</f>
        <v>0</v>
      </c>
      <c r="BV121" s="64">
        <f>BN121/BO121</f>
        <v>1.12580182048892</v>
      </c>
      <c r="BW121" s="16">
        <f>BB121+BN121+BY121</f>
        <v>6811</v>
      </c>
      <c r="BX121" s="69">
        <f>BC121+BO121+BZ121</f>
        <v>5992.8832448845051</v>
      </c>
      <c r="BY121" s="66">
        <v>0</v>
      </c>
      <c r="BZ121" s="15">
        <f>AZ121*$D$132</f>
        <v>2.1711510738506843</v>
      </c>
      <c r="CA121" s="37">
        <f>BZ121-BY121</f>
        <v>2.1711510738506843</v>
      </c>
      <c r="CB121" s="54">
        <f>CA121*(CA121&lt;&gt;0)</f>
        <v>2.1711510738506843</v>
      </c>
      <c r="CC121" s="26">
        <f>CB121/$CB$124</f>
        <v>1.1799734097014479E-2</v>
      </c>
      <c r="CD121" s="47">
        <f>CC121 * $CA$124</f>
        <v>2.1711510738506843</v>
      </c>
      <c r="CE121" s="48">
        <f>IF(CD121&gt;0, V121, W121)</f>
        <v>76.514011786577683</v>
      </c>
      <c r="CF121" s="65">
        <f>CD121/CE121</f>
        <v>2.8375862448654851E-2</v>
      </c>
      <c r="CG121" t="s">
        <v>229</v>
      </c>
      <c r="CH121" s="66">
        <v>0</v>
      </c>
      <c r="CI121" s="15">
        <f>AZ121*$CH$127</f>
        <v>3.8867087351992251</v>
      </c>
      <c r="CJ121" s="37">
        <f>CI121-CH121</f>
        <v>3.8867087351992251</v>
      </c>
      <c r="CK121" s="54">
        <f>CJ121*(CJ121&lt;&gt;0)</f>
        <v>3.8867087351992251</v>
      </c>
      <c r="CL121" s="26">
        <f>CK121/$CK$124</f>
        <v>5.7207959010880576E-4</v>
      </c>
      <c r="CM121" s="47">
        <f>CL121 * $CJ$124</f>
        <v>3.8867087351992251</v>
      </c>
      <c r="CN121" s="48">
        <f>IF(CD121&gt;0,V121,W121)</f>
        <v>76.514011786577683</v>
      </c>
      <c r="CO121" s="65">
        <f>CM121/CN121</f>
        <v>5.0797346060490363E-2</v>
      </c>
      <c r="CP121" s="70">
        <f>N121</f>
        <v>0</v>
      </c>
    </row>
    <row r="122" spans="1:94" x14ac:dyDescent="0.2">
      <c r="A122" s="31" t="s">
        <v>180</v>
      </c>
      <c r="B122">
        <v>1</v>
      </c>
      <c r="C122">
        <v>0</v>
      </c>
      <c r="D122">
        <v>0.31670533642691401</v>
      </c>
      <c r="E122">
        <v>0.68329466357308499</v>
      </c>
      <c r="F122">
        <v>0.43607305936072999</v>
      </c>
      <c r="G122">
        <v>0.43607305936072999</v>
      </c>
      <c r="H122">
        <v>0.30452127659574402</v>
      </c>
      <c r="I122">
        <v>0.21941489361702099</v>
      </c>
      <c r="J122">
        <v>0.258488884690183</v>
      </c>
      <c r="K122">
        <v>0.33573805080388303</v>
      </c>
      <c r="L122">
        <v>0.42080640822291199</v>
      </c>
      <c r="M122">
        <v>0.78695365738093404</v>
      </c>
      <c r="N122" s="21">
        <v>0</v>
      </c>
      <c r="O122">
        <v>1.0094083108148599</v>
      </c>
      <c r="P122">
        <v>0.98312817106723804</v>
      </c>
      <c r="Q122">
        <v>1.0179150001270001</v>
      </c>
      <c r="R122">
        <v>0.98087745985587504</v>
      </c>
      <c r="S122">
        <v>76.589996337890597</v>
      </c>
      <c r="T122" s="27">
        <f>IF(C122,P122,R122)</f>
        <v>0.98087745985587504</v>
      </c>
      <c r="U122" s="27">
        <f>IF(D122 = 0,O122,Q122)</f>
        <v>1.0179150001270001</v>
      </c>
      <c r="V122" s="39">
        <f>S122*T122^(1-N122)</f>
        <v>75.1254010582809</v>
      </c>
      <c r="W122" s="38">
        <f>S122*U122^(N122+1)</f>
        <v>77.962106132010845</v>
      </c>
      <c r="X122" s="44">
        <f>0.5 * (D122-MAX($D$3:$D$123))/(MIN($D$3:$D$123)-MAX($D$3:$D$123)) + 0.75</f>
        <v>1.0723629091058733</v>
      </c>
      <c r="Y122" s="44">
        <f>AVERAGE(D122, F122, G122, H122, I122, J122, K122)</f>
        <v>0.32957350869360075</v>
      </c>
      <c r="Z122" s="22">
        <f>AI122^N122</f>
        <v>1</v>
      </c>
      <c r="AA122" s="22">
        <f>(Z122+AB122)/2</f>
        <v>1</v>
      </c>
      <c r="AB122" s="22">
        <f>AM122^N122</f>
        <v>1</v>
      </c>
      <c r="AC122" s="22">
        <f>IF(C122&gt;0, 1, 0.8)</f>
        <v>0.8</v>
      </c>
      <c r="AD122" s="22">
        <f>IF(C122&gt;0, 1, 0.7)</f>
        <v>0.7</v>
      </c>
      <c r="AE122" s="22">
        <f>IF(C122 &gt; 0, 1, 0.9)</f>
        <v>0.9</v>
      </c>
      <c r="AF122" s="22">
        <f>PERCENTILE($L$2:$L$123, 0.05)</f>
        <v>-3.8880181619581476E-2</v>
      </c>
      <c r="AG122" s="22">
        <f>PERCENTILE($L$2:$L$123, 0.95)</f>
        <v>1.0165924092297549</v>
      </c>
      <c r="AH122" s="22">
        <f>MIN(MAX(L122,AF122), AG122)</f>
        <v>0.42080640822291199</v>
      </c>
      <c r="AI122" s="22">
        <f>AH122-$AH$124+1</f>
        <v>1.4596865898424936</v>
      </c>
      <c r="AJ122" s="22">
        <f>PERCENTILE($M$2:$M$123, 0.02)</f>
        <v>-2.6200916108315844</v>
      </c>
      <c r="AK122" s="22">
        <f>PERCENTILE($M$2:$M$123, 0.98)</f>
        <v>1.3396145957600161</v>
      </c>
      <c r="AL122" s="22">
        <f>MIN(MAX(M122,AJ122), AK122)</f>
        <v>0.78695365738093404</v>
      </c>
      <c r="AM122" s="22">
        <f>AL122-$AL$124 + 1</f>
        <v>4.407045268212519</v>
      </c>
      <c r="AN122" s="46">
        <v>1</v>
      </c>
      <c r="AO122" s="46">
        <v>0</v>
      </c>
      <c r="AP122" s="51">
        <v>1</v>
      </c>
      <c r="AQ122" s="21">
        <v>1</v>
      </c>
      <c r="AR122" s="17">
        <f>(AI122^4)*AB122*AE122*AN122</f>
        <v>4.0858364843592963</v>
      </c>
      <c r="AS122" s="17">
        <f>(AI122^4) *Z122*AC122*AO122</f>
        <v>0</v>
      </c>
      <c r="AT122" s="17">
        <f>(AM122^4)*AA122*AP122*AQ122</f>
        <v>377.21594836181583</v>
      </c>
      <c r="AU122" s="17">
        <f>MIN(AR122, 0.05*AR$124)</f>
        <v>4.0858364843592963</v>
      </c>
      <c r="AV122" s="17">
        <f>MIN(AS122, 0.05*AS$124)</f>
        <v>0</v>
      </c>
      <c r="AW122" s="17">
        <f>MIN(AT122, 0.05*AT$124)</f>
        <v>377.21594836181583</v>
      </c>
      <c r="AX122" s="14">
        <f>AU122/$AU$124</f>
        <v>6.9292569849594378E-3</v>
      </c>
      <c r="AY122" s="14">
        <f>AV122/$AV$124</f>
        <v>0</v>
      </c>
      <c r="AZ122" s="67">
        <f>AW122/$AW$124</f>
        <v>3.1595449091145748E-2</v>
      </c>
      <c r="BA122" s="21">
        <f>N122</f>
        <v>0</v>
      </c>
      <c r="BB122" s="66">
        <v>306</v>
      </c>
      <c r="BC122" s="15">
        <f>$D$130*AX122</f>
        <v>856.1582052906333</v>
      </c>
      <c r="BD122" s="19">
        <f>BC122-BB122</f>
        <v>550.1582052906333</v>
      </c>
      <c r="BE122" s="53">
        <f>BD122*IF($BD$124 &gt; 0, (BD122&gt;0), (BD122&lt;0))</f>
        <v>550.1582052906333</v>
      </c>
      <c r="BF122" s="61">
        <f>BE122/$BE$124</f>
        <v>2.2452695795460709E-2</v>
      </c>
      <c r="BG122" s="62">
        <f>BF122*$BD$124</f>
        <v>29.929443495348167</v>
      </c>
      <c r="BH122" s="63">
        <f>(IF(BG122 &gt; 0, V122, W122))</f>
        <v>75.1254010582809</v>
      </c>
      <c r="BI122" s="46">
        <f>BG122/BH122</f>
        <v>0.39839312767368068</v>
      </c>
      <c r="BJ122" s="64">
        <f>BB122/BC122</f>
        <v>0.35741057915356261</v>
      </c>
      <c r="BK122" s="66">
        <v>0</v>
      </c>
      <c r="BL122" s="66">
        <v>0</v>
      </c>
      <c r="BM122" s="66">
        <v>0</v>
      </c>
      <c r="BN122" s="10">
        <f>SUM(BK122:BM122)</f>
        <v>0</v>
      </c>
      <c r="BO122" s="15">
        <f>AY122*$D$129</f>
        <v>0</v>
      </c>
      <c r="BP122" s="9">
        <f>BO122-BN122</f>
        <v>0</v>
      </c>
      <c r="BQ122" s="53">
        <f>BP122*IF($BP$124 &gt; 0, (BP122&gt;0), (BP122&lt;0))</f>
        <v>0</v>
      </c>
      <c r="BR122" s="7">
        <f>BQ122/$BQ$124</f>
        <v>0</v>
      </c>
      <c r="BS122" s="62">
        <f>BR122*$BP$124</f>
        <v>0</v>
      </c>
      <c r="BT122" s="48">
        <f>IF(BS122&gt;0,V122,W122)</f>
        <v>77.962106132010845</v>
      </c>
      <c r="BU122" s="46">
        <f>BS122/BT122</f>
        <v>0</v>
      </c>
      <c r="BV122" s="64" t="e">
        <f>BN122/BO122</f>
        <v>#DIV/0!</v>
      </c>
      <c r="BW122" s="16">
        <f>BB122+BN122+BY122</f>
        <v>306</v>
      </c>
      <c r="BX122" s="69">
        <f>BC122+BO122+BZ122</f>
        <v>1003.8669297917397</v>
      </c>
      <c r="BY122" s="66">
        <v>0</v>
      </c>
      <c r="BZ122" s="15">
        <f>AZ122*$D$132</f>
        <v>147.70872450110636</v>
      </c>
      <c r="CA122" s="37">
        <f>BZ122-BY122</f>
        <v>147.70872450110636</v>
      </c>
      <c r="CB122" s="54">
        <f>CA122*(CA122&lt;&gt;0)</f>
        <v>147.70872450110636</v>
      </c>
      <c r="CC122" s="26">
        <f>CB122/$CB$124</f>
        <v>0.80276480707122277</v>
      </c>
      <c r="CD122" s="47">
        <f>CC122 * $CA$124</f>
        <v>147.70872450110636</v>
      </c>
      <c r="CE122" s="48">
        <f>IF(CD122&gt;0, V122, W122)</f>
        <v>75.1254010582809</v>
      </c>
      <c r="CF122" s="65">
        <f>CD122/CE122</f>
        <v>1.9661622090578479</v>
      </c>
      <c r="CG122" t="s">
        <v>229</v>
      </c>
      <c r="CH122" s="66">
        <v>0</v>
      </c>
      <c r="CI122" s="15">
        <f>AZ122*$CH$127</f>
        <v>264.42231344379877</v>
      </c>
      <c r="CJ122" s="37">
        <f>CI122-CH122</f>
        <v>264.42231344379877</v>
      </c>
      <c r="CK122" s="54">
        <f>CJ122*(CJ122&lt;&gt;0)</f>
        <v>264.42231344379877</v>
      </c>
      <c r="CL122" s="26">
        <f>CK122/$CK$124</f>
        <v>3.8919975484809959E-2</v>
      </c>
      <c r="CM122" s="47">
        <f>CL122 * $CJ$124</f>
        <v>264.42231344379877</v>
      </c>
      <c r="CN122" s="48">
        <f>IF(CD122&gt;0,V122,W122)</f>
        <v>75.1254010582809</v>
      </c>
      <c r="CO122" s="65">
        <f>CM122/CN122</f>
        <v>3.5197457813059105</v>
      </c>
      <c r="CP122" s="70">
        <f>N122</f>
        <v>0</v>
      </c>
    </row>
    <row r="123" spans="1:94" x14ac:dyDescent="0.2">
      <c r="A123" s="31" t="s">
        <v>214</v>
      </c>
      <c r="B123">
        <v>0</v>
      </c>
      <c r="C123">
        <v>0</v>
      </c>
      <c r="D123">
        <v>0.29308276689324197</v>
      </c>
      <c r="E123">
        <v>0.70691723310675703</v>
      </c>
      <c r="F123">
        <v>0.41351888667991998</v>
      </c>
      <c r="G123">
        <v>0.41351888667991998</v>
      </c>
      <c r="H123">
        <v>0.75240485152655701</v>
      </c>
      <c r="I123">
        <v>0.46758678377247997</v>
      </c>
      <c r="J123">
        <v>0.59313958274601197</v>
      </c>
      <c r="K123">
        <v>0.49525187521393899</v>
      </c>
      <c r="L123">
        <v>0.82354157055766297</v>
      </c>
      <c r="M123">
        <v>1.2691485927517401</v>
      </c>
      <c r="N123" s="21">
        <v>0</v>
      </c>
      <c r="O123">
        <v>1.0058429498613199</v>
      </c>
      <c r="P123">
        <v>0.99893860981539495</v>
      </c>
      <c r="Q123">
        <v>1.0045443948889601</v>
      </c>
      <c r="R123">
        <v>0.99658313036978097</v>
      </c>
      <c r="S123">
        <v>8.8000001907348597</v>
      </c>
      <c r="T123" s="27">
        <f>IF(C123,P123,R123)</f>
        <v>0.99658313036978097</v>
      </c>
      <c r="U123" s="27">
        <f>IF(D123 = 0,O123,Q123)</f>
        <v>1.0045443948889601</v>
      </c>
      <c r="V123" s="39">
        <f>S123*T123^(1-N123)</f>
        <v>8.7699317373372168</v>
      </c>
      <c r="W123" s="38">
        <f>S123*U123^(N123+1)</f>
        <v>8.8399908666244826</v>
      </c>
      <c r="X123" s="44">
        <f>0.5 * (D123-MAX($D$3:$D$123))/(MIN($D$3:$D$123)-MAX($D$3:$D$123)) + 0.75</f>
        <v>1.0856936918928162</v>
      </c>
      <c r="Y123" s="44">
        <f>AVERAGE(D123, F123, G123, H123, I123, J123, K123)</f>
        <v>0.48978623335886723</v>
      </c>
      <c r="Z123" s="22">
        <f>AI123^N123</f>
        <v>1</v>
      </c>
      <c r="AA123" s="22">
        <f>(Z123+AB123)/2</f>
        <v>1</v>
      </c>
      <c r="AB123" s="22">
        <f>AM123^N123</f>
        <v>1</v>
      </c>
      <c r="AC123" s="22">
        <f>IF(C123&gt;0, 1, 0.8)</f>
        <v>0.8</v>
      </c>
      <c r="AD123" s="22">
        <f>IF(C123&gt;0, 1, 0.7)</f>
        <v>0.7</v>
      </c>
      <c r="AE123" s="22">
        <f>IF(C123 &gt; 0, 1, 0.9)</f>
        <v>0.9</v>
      </c>
      <c r="AF123" s="22">
        <f>PERCENTILE($L$2:$L$123, 0.05)</f>
        <v>-3.8880181619581476E-2</v>
      </c>
      <c r="AG123" s="22">
        <f>PERCENTILE($L$2:$L$123, 0.95)</f>
        <v>1.0165924092297549</v>
      </c>
      <c r="AH123" s="22">
        <f>MIN(MAX(L123,AF123), AG123)</f>
        <v>0.82354157055766297</v>
      </c>
      <c r="AI123" s="22">
        <f>AH123-$AH$124+1</f>
        <v>1.8624217521772444</v>
      </c>
      <c r="AJ123" s="22">
        <f>PERCENTILE($M$2:$M$123, 0.02)</f>
        <v>-2.6200916108315844</v>
      </c>
      <c r="AK123" s="22">
        <f>PERCENTILE($M$2:$M$123, 0.98)</f>
        <v>1.3396145957600161</v>
      </c>
      <c r="AL123" s="22">
        <f>MIN(MAX(M123,AJ123), AK123)</f>
        <v>1.2691485927517401</v>
      </c>
      <c r="AM123" s="22">
        <f>AL123-$AL$124 + 1</f>
        <v>4.8892402035833245</v>
      </c>
      <c r="AN123" s="46">
        <v>0</v>
      </c>
      <c r="AO123" s="46">
        <v>0</v>
      </c>
      <c r="AP123" s="51">
        <v>0.5</v>
      </c>
      <c r="AQ123" s="21">
        <v>1</v>
      </c>
      <c r="AR123" s="17">
        <f>(AI123^4)*AB123*AE123*AN123</f>
        <v>0</v>
      </c>
      <c r="AS123" s="17">
        <f>(AI123^4) *Z123*AC123*AO123</f>
        <v>0</v>
      </c>
      <c r="AT123" s="17">
        <f>(AM123^4)*AA123*AP123*AQ123</f>
        <v>285.71661836658683</v>
      </c>
      <c r="AU123" s="17">
        <f>MIN(AR123, 0.05*AR$124)</f>
        <v>0</v>
      </c>
      <c r="AV123" s="17">
        <f>MIN(AS123, 0.05*AS$124)</f>
        <v>0</v>
      </c>
      <c r="AW123" s="17">
        <f>MIN(AT123, 0.05*AT$124)</f>
        <v>285.71661836658683</v>
      </c>
      <c r="AX123" s="14">
        <f>AU123/$AU$124</f>
        <v>0</v>
      </c>
      <c r="AY123" s="14">
        <f>AV123/$AV$124</f>
        <v>0</v>
      </c>
      <c r="AZ123" s="67">
        <f>AW123/$AW$124</f>
        <v>2.3931503716372603E-2</v>
      </c>
      <c r="BA123" s="21">
        <f>N123</f>
        <v>0</v>
      </c>
      <c r="BB123" s="66">
        <v>0</v>
      </c>
      <c r="BC123" s="15">
        <f>$D$130*AX123</f>
        <v>0</v>
      </c>
      <c r="BD123" s="19">
        <f>BC123-BB123</f>
        <v>0</v>
      </c>
      <c r="BE123" s="53">
        <f>BD123*IF($BD$124 &gt; 0, (BD123&gt;0), (BD123&lt;0))</f>
        <v>0</v>
      </c>
      <c r="BF123" s="61">
        <f>BE123/$BE$124</f>
        <v>0</v>
      </c>
      <c r="BG123" s="62">
        <f>BF123*$BD$124</f>
        <v>0</v>
      </c>
      <c r="BH123" s="63">
        <f>(IF(BG123 &gt; 0, V123, W123))</f>
        <v>8.8399908666244826</v>
      </c>
      <c r="BI123" s="46">
        <f>BG123/BH123</f>
        <v>0</v>
      </c>
      <c r="BJ123" s="64" t="e">
        <f>BB123/BC123</f>
        <v>#DIV/0!</v>
      </c>
      <c r="BK123" s="66">
        <v>0</v>
      </c>
      <c r="BL123" s="66">
        <v>0</v>
      </c>
      <c r="BM123" s="66">
        <v>0</v>
      </c>
      <c r="BN123" s="10">
        <f>SUM(BK123:BM123)</f>
        <v>0</v>
      </c>
      <c r="BO123" s="15">
        <f>AY123*$D$129</f>
        <v>0</v>
      </c>
      <c r="BP123" s="9">
        <f>BO123-BN123</f>
        <v>0</v>
      </c>
      <c r="BQ123" s="53">
        <f>BP123*IF($BP$124 &gt; 0, (BP123&gt;0), (BP123&lt;0))</f>
        <v>0</v>
      </c>
      <c r="BR123" s="7">
        <f>BQ123/$BQ$124</f>
        <v>0</v>
      </c>
      <c r="BS123" s="62">
        <f>BR123*$BP$124</f>
        <v>0</v>
      </c>
      <c r="BT123" s="48">
        <f>IF(BS123&gt;0,V123,W123)</f>
        <v>8.8399908666244826</v>
      </c>
      <c r="BU123" s="46">
        <f>BS123/BT123</f>
        <v>0</v>
      </c>
      <c r="BV123" s="64" t="e">
        <f>BN123/BO123</f>
        <v>#DIV/0!</v>
      </c>
      <c r="BW123" s="16">
        <f>BB123+BN123+BY123</f>
        <v>18</v>
      </c>
      <c r="BX123" s="69">
        <f>BC123+BO123+BZ123</f>
        <v>111.87977987404192</v>
      </c>
      <c r="BY123" s="66">
        <v>18</v>
      </c>
      <c r="BZ123" s="15">
        <f>AZ123*$D$132</f>
        <v>111.87977987404192</v>
      </c>
      <c r="CA123" s="37">
        <f>BZ123-BY123</f>
        <v>93.879779874041915</v>
      </c>
      <c r="CB123" s="54">
        <f>CA123*(CA123&lt;&gt;0)</f>
        <v>93.879779874041915</v>
      </c>
      <c r="CC123" s="26">
        <f>CB123/$CB$124</f>
        <v>0.51021619496761439</v>
      </c>
      <c r="CD123" s="47">
        <f>CC123 * $CA$124</f>
        <v>93.879779874041915</v>
      </c>
      <c r="CE123" s="48">
        <f>IF(CD123&gt;0, V123, W123)</f>
        <v>8.7699317373372168</v>
      </c>
      <c r="CF123" s="65">
        <f>CD123/CE123</f>
        <v>10.704733250585859</v>
      </c>
      <c r="CG123" t="s">
        <v>229</v>
      </c>
      <c r="CH123" s="66">
        <v>0</v>
      </c>
      <c r="CI123" s="15">
        <f>AZ123*$CH$127</f>
        <v>200.28275460232231</v>
      </c>
      <c r="CJ123" s="37">
        <f>CI123-CH123</f>
        <v>200.28275460232231</v>
      </c>
      <c r="CK123" s="54">
        <f>CJ123*(CJ123&lt;&gt;0)</f>
        <v>200.28275460232231</v>
      </c>
      <c r="CL123" s="26">
        <f>CK123/$CK$124</f>
        <v>2.9479357462808709E-2</v>
      </c>
      <c r="CM123" s="47">
        <f>CL123 * $CJ$124</f>
        <v>200.28275460232231</v>
      </c>
      <c r="CN123" s="48">
        <f>IF(CD123&gt;0,V123,W123)</f>
        <v>8.7699317373372168</v>
      </c>
      <c r="CO123" s="65">
        <f>CM123/CN123</f>
        <v>22.837435980218181</v>
      </c>
      <c r="CP123" s="70">
        <f>N123</f>
        <v>0</v>
      </c>
    </row>
    <row r="124" spans="1:94" ht="17" thickBot="1" x14ac:dyDescent="0.25">
      <c r="A124" s="4" t="s">
        <v>11</v>
      </c>
      <c r="B124" s="13">
        <f>AVERAGE(B2:B123)</f>
        <v>0.50819672131147542</v>
      </c>
      <c r="C124" s="13">
        <f>AVERAGE(C2:C123)</f>
        <v>0.23770491803278687</v>
      </c>
      <c r="D124" s="6">
        <f>SUM(D2:D123)</f>
        <v>36.91823085073797</v>
      </c>
      <c r="E124" s="6">
        <f>SUM(E3:E123)</f>
        <v>84.152540840585417</v>
      </c>
      <c r="F124" s="4"/>
      <c r="G124" s="4"/>
      <c r="H124" s="4"/>
      <c r="I124" s="4"/>
      <c r="J124" s="4"/>
      <c r="K124" s="4"/>
      <c r="L124" s="4">
        <f>MIN(L2:L123)</f>
        <v>-0.74617068539770703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23">
        <f>SUM(X2:X123)</f>
        <v>131.79881071132587</v>
      </c>
      <c r="Y124" s="23"/>
      <c r="Z124" s="13"/>
      <c r="AA124" s="13"/>
      <c r="AB124" s="13"/>
      <c r="AC124" s="13"/>
      <c r="AD124" s="13"/>
      <c r="AE124" s="13"/>
      <c r="AF124" s="13"/>
      <c r="AG124" s="13"/>
      <c r="AH124" s="23">
        <f>MIN(AH2:AH123)</f>
        <v>-3.8880181619581476E-2</v>
      </c>
      <c r="AI124" s="13"/>
      <c r="AJ124" s="13"/>
      <c r="AK124" s="13"/>
      <c r="AL124" s="23">
        <f>MIN(AL2:AL123)</f>
        <v>-2.6200916108315844</v>
      </c>
      <c r="AM124" s="13"/>
      <c r="AN124" s="13"/>
      <c r="AO124" s="13"/>
      <c r="AP124" s="13"/>
      <c r="AQ124" s="13"/>
      <c r="AR124" s="18">
        <f>SUM(AR2:AR123)</f>
        <v>615.60930484775986</v>
      </c>
      <c r="AS124" s="18">
        <f>SUM(AS2:AS123)</f>
        <v>431.75355534018962</v>
      </c>
      <c r="AT124" s="18">
        <f>SUM(AT2:AT123)</f>
        <v>18034.124190932249</v>
      </c>
      <c r="AU124" s="18">
        <f>SUM(AU2:AU123)</f>
        <v>589.65001489019153</v>
      </c>
      <c r="AV124" s="18">
        <f>SUM(AV2:AV123)</f>
        <v>393.00271040362827</v>
      </c>
      <c r="AW124" s="18">
        <f>SUM(AW2:AW123)</f>
        <v>11938.932954351523</v>
      </c>
      <c r="AX124" s="4">
        <f>SUM(AX2:AX123)</f>
        <v>0.99999999999999944</v>
      </c>
      <c r="AY124" s="4">
        <f>SUM(AY2:AY123)</f>
        <v>1.0000000000000002</v>
      </c>
      <c r="AZ124" s="4">
        <f>SUM(AZ2:AZ123)</f>
        <v>1.0000000000000002</v>
      </c>
      <c r="BA124" s="7"/>
      <c r="BB124" s="9">
        <f>SUM(BB2:BB123)</f>
        <v>122224</v>
      </c>
      <c r="BC124" s="9">
        <f>SUM(BC2:BC123)</f>
        <v>123556.99999999997</v>
      </c>
      <c r="BD124" s="55">
        <f>SUM(BD2:BD123)</f>
        <v>1332.9999999999573</v>
      </c>
      <c r="BE124" s="9">
        <f>SUM(BE2:BE123)</f>
        <v>24502.991101935273</v>
      </c>
      <c r="BF124" s="9"/>
      <c r="BG124" s="9">
        <f>SUM(BG2:BG123)</f>
        <v>1332.9999999999575</v>
      </c>
      <c r="BH124" s="9"/>
      <c r="BI124" s="9"/>
      <c r="BJ124" s="9"/>
      <c r="BK124" s="9">
        <f>SUM(BK2:BK123)</f>
        <v>33827</v>
      </c>
      <c r="BL124" s="9">
        <f>SUM(BL2:BL123)</f>
        <v>148136</v>
      </c>
      <c r="BM124" s="9">
        <f>SUM(BM2:BM123)</f>
        <v>1991</v>
      </c>
      <c r="BN124" s="9">
        <f>SUM(BN2:BN123)</f>
        <v>183954</v>
      </c>
      <c r="BO124" s="9">
        <f>SUM(BO2:BO123)</f>
        <v>185138.99999999997</v>
      </c>
      <c r="BP124" s="55">
        <f>SUM(BP2:BP123)</f>
        <v>1184.9999999999659</v>
      </c>
      <c r="BQ124" s="9">
        <f>SUM(BQ2:BQ123)</f>
        <v>23801.204235357367</v>
      </c>
      <c r="BR124" s="9">
        <f>SUM(BR2:BR123)</f>
        <v>0.99999999999999967</v>
      </c>
      <c r="BS124" s="9">
        <f>SUM(BS2:BS123)</f>
        <v>1184.9999999999654</v>
      </c>
      <c r="BT124" s="9"/>
      <c r="BU124" s="9"/>
      <c r="BV124" s="9"/>
      <c r="BW124" s="6">
        <f>SUM(BW2:BW123)</f>
        <v>310669</v>
      </c>
      <c r="BX124" s="6">
        <f>SUM(BX2:BX123)</f>
        <v>313371.00000000006</v>
      </c>
      <c r="BY124" s="9">
        <f>SUM(BY2:BY123)</f>
        <v>4491</v>
      </c>
      <c r="BZ124" s="9">
        <f>SUM(BZ2:BZ123)</f>
        <v>4675</v>
      </c>
      <c r="CA124" s="55">
        <f>SUM(CA2:CA123)</f>
        <v>184.00000000000171</v>
      </c>
      <c r="CB124" s="9">
        <f>SUM(CB2:CB123)</f>
        <v>184.00000000000171</v>
      </c>
      <c r="CC124" s="9">
        <f>SUM(CC2:CC123)</f>
        <v>0.99999999999999822</v>
      </c>
      <c r="CD124" s="9">
        <f>SUM(CD2:CD123)</f>
        <v>184.00000000000171</v>
      </c>
      <c r="CE124" s="9"/>
      <c r="CF124" s="9"/>
      <c r="CH124" s="9">
        <f t="shared" ref="CH124:CM124" si="0">SUM(CH2:CH123)</f>
        <v>1575</v>
      </c>
      <c r="CI124" s="9">
        <f t="shared" si="0"/>
        <v>8368.9999999999964</v>
      </c>
      <c r="CJ124" s="55">
        <f t="shared" si="0"/>
        <v>6793.9999999999982</v>
      </c>
      <c r="CK124" s="9">
        <f t="shared" si="0"/>
        <v>6793.9999999999982</v>
      </c>
      <c r="CL124" s="9">
        <f t="shared" si="0"/>
        <v>1.0000000000000011</v>
      </c>
      <c r="CM124" s="9">
        <f t="shared" si="0"/>
        <v>6793.9999999999982</v>
      </c>
      <c r="CN124" s="9"/>
      <c r="CO124" s="9"/>
    </row>
    <row r="125" spans="1:94" x14ac:dyDescent="0.2">
      <c r="A125" s="11" t="s">
        <v>18</v>
      </c>
      <c r="B125" s="8"/>
      <c r="C125" s="8"/>
      <c r="D125" s="1"/>
      <c r="E125" s="1">
        <f>MEDIAN(E2:E123)</f>
        <v>0.74250921393100744</v>
      </c>
      <c r="L125">
        <f>PERCENTILE(L2:L123, 0.99)</f>
        <v>1.1164025461809974</v>
      </c>
      <c r="AN125" s="3" t="s">
        <v>137</v>
      </c>
      <c r="AO125" s="3" t="s">
        <v>138</v>
      </c>
      <c r="AP125" s="3" t="s">
        <v>140</v>
      </c>
      <c r="BB125" s="2" t="s">
        <v>96</v>
      </c>
      <c r="BY125">
        <f>BY124/BZ124</f>
        <v>0.96064171122994657</v>
      </c>
      <c r="CD125" s="1"/>
    </row>
    <row r="126" spans="1:94" x14ac:dyDescent="0.2">
      <c r="A126" s="12" t="s">
        <v>17</v>
      </c>
      <c r="B126" s="8"/>
      <c r="C126" s="8"/>
      <c r="D126" s="7"/>
      <c r="E126" s="7"/>
      <c r="F126" s="7"/>
      <c r="G126" s="7"/>
      <c r="H126" s="7"/>
      <c r="I126" s="34"/>
      <c r="J126" s="7"/>
      <c r="K126" s="7"/>
      <c r="N126" t="s">
        <v>73</v>
      </c>
      <c r="T126" s="7"/>
      <c r="U126" s="7"/>
      <c r="V126" s="7"/>
      <c r="Y126" s="7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 t="s">
        <v>139</v>
      </c>
      <c r="AP126" s="8" t="s">
        <v>141</v>
      </c>
      <c r="AQ126" s="8"/>
      <c r="AR126" s="8"/>
      <c r="AS126" s="17"/>
      <c r="AT126" s="17"/>
      <c r="AU126" s="17"/>
      <c r="AV126" s="17"/>
      <c r="AW126" s="17"/>
      <c r="AX126" s="17"/>
      <c r="AY126" s="7"/>
      <c r="AZ126" s="7"/>
      <c r="BA126" s="7"/>
      <c r="BB126" s="52" t="s">
        <v>97</v>
      </c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CG126" t="s">
        <v>248</v>
      </c>
      <c r="CH126" s="66">
        <v>8369</v>
      </c>
    </row>
    <row r="127" spans="1:94" x14ac:dyDescent="0.2">
      <c r="A127" t="s">
        <v>23</v>
      </c>
      <c r="B127" s="3"/>
      <c r="C127" s="2" t="s">
        <v>24</v>
      </c>
      <c r="H127" s="7" t="s">
        <v>36</v>
      </c>
      <c r="I127">
        <v>0.99</v>
      </c>
      <c r="K127">
        <v>0.01</v>
      </c>
      <c r="N127" s="45">
        <v>1</v>
      </c>
      <c r="AP127" s="3" t="s">
        <v>142</v>
      </c>
      <c r="BB127" s="2" t="s">
        <v>98</v>
      </c>
      <c r="BN127" t="s">
        <v>50</v>
      </c>
      <c r="CG127" t="s">
        <v>249</v>
      </c>
      <c r="CH127">
        <f>CH126*$N$127</f>
        <v>8369</v>
      </c>
    </row>
    <row r="128" spans="1:94" x14ac:dyDescent="0.2">
      <c r="A128" s="5" t="s">
        <v>7</v>
      </c>
      <c r="B128" s="3"/>
      <c r="C128" t="s">
        <v>9</v>
      </c>
      <c r="D128" t="s">
        <v>12</v>
      </c>
      <c r="F128" t="s">
        <v>20</v>
      </c>
      <c r="H128" t="s">
        <v>38</v>
      </c>
      <c r="I128">
        <v>0.99</v>
      </c>
      <c r="J128" t="s">
        <v>39</v>
      </c>
      <c r="K128">
        <v>0.01</v>
      </c>
      <c r="BB128" s="2" t="s">
        <v>100</v>
      </c>
      <c r="BN128" t="s">
        <v>51</v>
      </c>
      <c r="CG128" t="s">
        <v>250</v>
      </c>
      <c r="CH128" t="s">
        <v>253</v>
      </c>
    </row>
    <row r="129" spans="1:67" x14ac:dyDescent="0.2">
      <c r="A129" s="5" t="s">
        <v>1</v>
      </c>
      <c r="B129" s="3"/>
      <c r="C129" s="3">
        <v>185139</v>
      </c>
      <c r="D129" s="1">
        <f>C129*$N$127</f>
        <v>185139</v>
      </c>
      <c r="F129">
        <f>D129/C129</f>
        <v>1</v>
      </c>
      <c r="H129" t="s">
        <v>40</v>
      </c>
      <c r="I129">
        <v>0.99</v>
      </c>
      <c r="J129" t="s">
        <v>41</v>
      </c>
      <c r="K129">
        <v>0.01</v>
      </c>
      <c r="BB129" s="2" t="s">
        <v>101</v>
      </c>
      <c r="BN129" t="s">
        <v>61</v>
      </c>
      <c r="BO129" t="s">
        <v>77</v>
      </c>
    </row>
    <row r="130" spans="1:67" x14ac:dyDescent="0.2">
      <c r="A130" s="5" t="s">
        <v>8</v>
      </c>
      <c r="B130" s="3"/>
      <c r="C130" s="3">
        <v>123557</v>
      </c>
      <c r="D130" s="1">
        <f>C130*$N$127</f>
        <v>123557</v>
      </c>
      <c r="F130">
        <f>D130/C130</f>
        <v>1</v>
      </c>
      <c r="H130" t="s">
        <v>42</v>
      </c>
      <c r="I130">
        <v>0.98</v>
      </c>
      <c r="J130" t="s">
        <v>37</v>
      </c>
      <c r="K130">
        <v>0.02</v>
      </c>
      <c r="BN130" s="35" t="s">
        <v>62</v>
      </c>
      <c r="BO130" t="s">
        <v>78</v>
      </c>
    </row>
    <row r="131" spans="1:67" x14ac:dyDescent="0.2">
      <c r="A131" s="5" t="s">
        <v>58</v>
      </c>
      <c r="B131" s="3"/>
      <c r="C131">
        <v>14079</v>
      </c>
      <c r="D131" s="1">
        <f>C131*$N$127</f>
        <v>14079</v>
      </c>
      <c r="F131">
        <f>D131/C131</f>
        <v>1</v>
      </c>
      <c r="H131" t="s">
        <v>43</v>
      </c>
      <c r="I131">
        <v>0.99</v>
      </c>
      <c r="J131" t="s">
        <v>37</v>
      </c>
      <c r="K131">
        <v>0.01</v>
      </c>
      <c r="BN131" t="s">
        <v>59</v>
      </c>
      <c r="BO131" t="s">
        <v>74</v>
      </c>
    </row>
    <row r="132" spans="1:67" x14ac:dyDescent="0.2">
      <c r="A132" s="5" t="s">
        <v>83</v>
      </c>
      <c r="B132" s="3"/>
      <c r="C132">
        <v>4675</v>
      </c>
      <c r="D132" s="1">
        <f>C132*$N$127</f>
        <v>4675</v>
      </c>
      <c r="F132">
        <f>D132/C132</f>
        <v>1</v>
      </c>
      <c r="H132" t="s">
        <v>44</v>
      </c>
      <c r="I132">
        <v>0.99</v>
      </c>
      <c r="J132" t="s">
        <v>37</v>
      </c>
      <c r="K132">
        <v>0.01</v>
      </c>
      <c r="BN132">
        <v>0</v>
      </c>
      <c r="BO132" s="36"/>
    </row>
    <row r="133" spans="1:67" x14ac:dyDescent="0.2">
      <c r="A133" s="5" t="s">
        <v>9</v>
      </c>
      <c r="B133" s="3"/>
      <c r="C133">
        <f>SUM(C129:C131)</f>
        <v>322775</v>
      </c>
      <c r="D133">
        <f>SUM(D129:D131)</f>
        <v>322775</v>
      </c>
      <c r="F133">
        <f>D133/C133</f>
        <v>1</v>
      </c>
      <c r="BN133" s="36" t="s">
        <v>60</v>
      </c>
      <c r="BO133" t="s">
        <v>75</v>
      </c>
    </row>
    <row r="134" spans="1:67" x14ac:dyDescent="0.2">
      <c r="A134" s="3"/>
      <c r="B134" s="3"/>
      <c r="BN134" s="36" t="s">
        <v>64</v>
      </c>
      <c r="BO134" t="s">
        <v>79</v>
      </c>
    </row>
    <row r="135" spans="1:67" x14ac:dyDescent="0.2">
      <c r="BN135" s="36" t="s">
        <v>63</v>
      </c>
      <c r="BO135" t="s">
        <v>76</v>
      </c>
    </row>
  </sheetData>
  <sortState xmlns:xlrd2="http://schemas.microsoft.com/office/spreadsheetml/2017/richdata2" ref="A2:CP123">
    <sortCondition ref="A2:A123"/>
    <sortCondition ref="CD2:CD123"/>
    <sortCondition ref="BJ2:BJ123"/>
    <sortCondition ref="BV2:BV123"/>
    <sortCondition ref="CM2:CM123"/>
  </sortState>
  <conditionalFormatting sqref="G2:G123">
    <cfRule type="cellIs" dxfId="24" priority="303" operator="lessThanOrEqual">
      <formula>0.01</formula>
    </cfRule>
    <cfRule type="cellIs" dxfId="23" priority="304" operator="greaterThanOrEqual">
      <formula>0.99</formula>
    </cfRule>
  </conditionalFormatting>
  <conditionalFormatting sqref="B2:C123">
    <cfRule type="expression" dxfId="22" priority="221">
      <formula>$C2 &lt;&gt; $B2</formula>
    </cfRule>
  </conditionalFormatting>
  <conditionalFormatting sqref="P126:P127 Q127:R127 O2:P123">
    <cfRule type="cellIs" dxfId="21" priority="200" operator="greaterThan">
      <formula>0</formula>
    </cfRule>
  </conditionalFormatting>
  <conditionalFormatting sqref="Q2:R123">
    <cfRule type="cellIs" dxfId="20" priority="199" operator="greaterThan">
      <formula>0</formula>
    </cfRule>
  </conditionalFormatting>
  <conditionalFormatting sqref="AQ11:AQ12 AQ45 AQ92 AQ24 AQ2:AQ7 AQ39:AQ41 AQ84:AQ85 AQ88 AQ57:AQ58 AQ60:AQ63 AQ94:AQ101 AQ22 AQ28:AQ30 AQ49 AQ73 AQ32 AQ67:AQ68 AQ104:AQ106 AQ108:AQ115 AQ34:AQ36 AQ51:AQ53 AQ90 AQ120:AQ123 AQ14:AQ16 AQ18 AQ75:AQ81">
    <cfRule type="cellIs" dxfId="19" priority="26" operator="greaterThan">
      <formula>1</formula>
    </cfRule>
  </conditionalFormatting>
  <conditionalFormatting sqref="BA2:BA123 CF2:CF123 CO2:CP123">
    <cfRule type="cellIs" dxfId="18" priority="185" operator="greaterThan">
      <formula>0</formula>
    </cfRule>
    <cfRule type="cellIs" dxfId="17" priority="186" operator="lessThan">
      <formula>0</formula>
    </cfRule>
  </conditionalFormatting>
  <conditionalFormatting sqref="AP2:AP123">
    <cfRule type="cellIs" dxfId="16" priority="25" operator="between">
      <formula>0.01</formula>
      <formula>0.99</formula>
    </cfRule>
  </conditionalFormatting>
  <conditionalFormatting sqref="BD2:BD123">
    <cfRule type="colorScale" priority="24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123 BI2:BI123 BU2:BU123">
    <cfRule type="cellIs" dxfId="15" priority="22" operator="lessThan">
      <formula>0</formula>
    </cfRule>
    <cfRule type="cellIs" dxfId="14" priority="23" operator="greaterThan">
      <formula>0</formula>
    </cfRule>
  </conditionalFormatting>
  <conditionalFormatting sqref="BJ2:BJ123">
    <cfRule type="cellIs" dxfId="13" priority="18" operator="lessThanOrEqual">
      <formula>0.3333</formula>
    </cfRule>
  </conditionalFormatting>
  <conditionalFormatting sqref="BJ2:BJ123 BV2:BV123">
    <cfRule type="cellIs" dxfId="12" priority="17" operator="greaterThanOrEqual">
      <formula>2</formula>
    </cfRule>
  </conditionalFormatting>
  <conditionalFormatting sqref="AQ117">
    <cfRule type="cellIs" dxfId="11" priority="10" operator="greaterThan">
      <formula>1</formula>
    </cfRule>
  </conditionalFormatting>
  <conditionalFormatting sqref="AQ9">
    <cfRule type="cellIs" dxfId="10" priority="9" operator="greaterThan">
      <formula>1</formula>
    </cfRule>
  </conditionalFormatting>
  <conditionalFormatting sqref="D2:D123">
    <cfRule type="cellIs" dxfId="9" priority="11275" operator="greaterThanOrEqual">
      <formula>$I$132</formula>
    </cfRule>
    <cfRule type="cellIs" dxfId="8" priority="11276" operator="lessThanOrEqual">
      <formula>$K$132</formula>
    </cfRule>
  </conditionalFormatting>
  <conditionalFormatting sqref="K2:K123">
    <cfRule type="cellIs" dxfId="7" priority="11346" operator="greaterThanOrEqual">
      <formula>$I$131</formula>
    </cfRule>
    <cfRule type="cellIs" dxfId="6" priority="11347" operator="lessThanOrEqual">
      <formula>$K$131</formula>
    </cfRule>
  </conditionalFormatting>
  <conditionalFormatting sqref="CA2:CA123">
    <cfRule type="colorScale" priority="1135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23">
    <cfRule type="cellIs" dxfId="5" priority="11352" operator="lessThanOrEqual">
      <formula>$K$129</formula>
    </cfRule>
  </conditionalFormatting>
  <conditionalFormatting sqref="I2:I123">
    <cfRule type="cellIs" dxfId="4" priority="11354" operator="greaterThanOrEqual">
      <formula>$I$129</formula>
    </cfRule>
  </conditionalFormatting>
  <conditionalFormatting sqref="F2:F123">
    <cfRule type="cellIs" dxfId="3" priority="11356" operator="greaterThanOrEqual">
      <formula>$I$127</formula>
    </cfRule>
    <cfRule type="cellIs" dxfId="2" priority="11357" operator="lessThanOrEqual">
      <formula>$K$127</formula>
    </cfRule>
  </conditionalFormatting>
  <conditionalFormatting sqref="J2:J123">
    <cfRule type="cellIs" dxfId="1" priority="11360" operator="lessThanOrEqual">
      <formula>$K$130</formula>
    </cfRule>
    <cfRule type="cellIs" dxfId="0" priority="11361" operator="greaterThanOrEqual">
      <formula>$I$130</formula>
    </cfRule>
  </conditionalFormatting>
  <conditionalFormatting sqref="BP2:BP123">
    <cfRule type="colorScale" priority="11364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J2:CJ123">
    <cfRule type="colorScale" priority="11366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Damian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2022-10-08T04:03:09Z</dcterms:modified>
</cp:coreProperties>
</file>