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3D80FB50-C5DA-044B-BA7F-76C58D6468B8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65" i="12" l="1"/>
  <c r="CM165" i="12"/>
  <c r="BL165" i="12"/>
  <c r="BT165" i="12" s="1"/>
  <c r="CN165" i="12" s="1"/>
  <c r="BA165" i="12"/>
  <c r="CP164" i="12"/>
  <c r="CM164" i="12"/>
  <c r="BL164" i="12"/>
  <c r="BA164" i="12"/>
  <c r="CP163" i="12"/>
  <c r="CM163" i="12"/>
  <c r="BL163" i="12"/>
  <c r="BT163" i="12" s="1"/>
  <c r="CN163" i="12" s="1"/>
  <c r="BA163" i="12"/>
  <c r="CP162" i="12"/>
  <c r="CM162" i="12"/>
  <c r="BL162" i="12"/>
  <c r="BT162" i="12" s="1"/>
  <c r="CN162" i="12" s="1"/>
  <c r="BA162" i="12"/>
  <c r="CP161" i="12"/>
  <c r="CM161" i="12"/>
  <c r="BL161" i="12"/>
  <c r="BT161" i="12" s="1"/>
  <c r="CN161" i="12" s="1"/>
  <c r="BA161" i="12"/>
  <c r="CP160" i="12"/>
  <c r="CM160" i="12"/>
  <c r="BL160" i="12"/>
  <c r="BT160" i="12" s="1"/>
  <c r="CN160" i="12" s="1"/>
  <c r="BA160" i="12"/>
  <c r="CP159" i="12"/>
  <c r="CM159" i="12"/>
  <c r="BL159" i="12"/>
  <c r="BT159" i="12" s="1"/>
  <c r="CN159" i="12" s="1"/>
  <c r="BA159" i="12"/>
  <c r="CP158" i="12"/>
  <c r="CM158" i="12"/>
  <c r="BL158" i="12"/>
  <c r="BA158" i="12"/>
  <c r="CP157" i="12"/>
  <c r="CM157" i="12"/>
  <c r="BL157" i="12"/>
  <c r="BA157" i="12"/>
  <c r="CP156" i="12"/>
  <c r="CM156" i="12"/>
  <c r="BL156" i="12"/>
  <c r="BT156" i="12" s="1"/>
  <c r="CN156" i="12" s="1"/>
  <c r="BA156" i="12"/>
  <c r="CP155" i="12"/>
  <c r="CM155" i="12"/>
  <c r="BL155" i="12"/>
  <c r="BT155" i="12" s="1"/>
  <c r="CN155" i="12" s="1"/>
  <c r="BA155" i="12"/>
  <c r="CP154" i="12"/>
  <c r="CM154" i="12"/>
  <c r="BL154" i="12"/>
  <c r="BT154" i="12" s="1"/>
  <c r="CN154" i="12" s="1"/>
  <c r="BA154" i="12"/>
  <c r="CP153" i="12"/>
  <c r="CM153" i="12"/>
  <c r="BL153" i="12"/>
  <c r="BT153" i="12" s="1"/>
  <c r="CN153" i="12" s="1"/>
  <c r="BA153" i="12"/>
  <c r="CP152" i="12"/>
  <c r="CM152" i="12"/>
  <c r="BL152" i="12"/>
  <c r="BT152" i="12" s="1"/>
  <c r="CN152" i="12" s="1"/>
  <c r="BA152" i="12"/>
  <c r="CP151" i="12"/>
  <c r="CM151" i="12"/>
  <c r="BL151" i="12"/>
  <c r="BT151" i="12" s="1"/>
  <c r="CN151" i="12" s="1"/>
  <c r="BA151" i="12"/>
  <c r="CP150" i="12"/>
  <c r="CM150" i="12"/>
  <c r="BL150" i="12"/>
  <c r="BT150" i="12" s="1"/>
  <c r="CN150" i="12" s="1"/>
  <c r="BA150" i="12"/>
  <c r="CP149" i="12"/>
  <c r="CM149" i="12"/>
  <c r="BL149" i="12"/>
  <c r="BT149" i="12" s="1"/>
  <c r="CN149" i="12" s="1"/>
  <c r="BA149" i="12"/>
  <c r="CP148" i="12"/>
  <c r="CM148" i="12"/>
  <c r="BL148" i="12"/>
  <c r="BT148" i="12" s="1"/>
  <c r="CN148" i="12" s="1"/>
  <c r="BA148" i="12"/>
  <c r="CP147" i="12"/>
  <c r="CM147" i="12"/>
  <c r="BL147" i="12"/>
  <c r="BT147" i="12" s="1"/>
  <c r="CN147" i="12" s="1"/>
  <c r="BA147" i="12"/>
  <c r="CP146" i="12"/>
  <c r="CM146" i="12"/>
  <c r="BL146" i="12"/>
  <c r="BT146" i="12" s="1"/>
  <c r="CN146" i="12" s="1"/>
  <c r="BA146" i="12"/>
  <c r="CP145" i="12"/>
  <c r="CM145" i="12"/>
  <c r="BL145" i="12"/>
  <c r="BT145" i="12" s="1"/>
  <c r="CN145" i="12" s="1"/>
  <c r="BA145" i="12"/>
  <c r="CP144" i="12"/>
  <c r="CM144" i="12"/>
  <c r="BL144" i="12"/>
  <c r="BT144" i="12" s="1"/>
  <c r="CN144" i="12" s="1"/>
  <c r="BA144" i="12"/>
  <c r="CP143" i="12"/>
  <c r="CM143" i="12"/>
  <c r="BL143" i="12"/>
  <c r="BT143" i="12" s="1"/>
  <c r="CN143" i="12" s="1"/>
  <c r="BA143" i="12"/>
  <c r="CP142" i="12"/>
  <c r="CM142" i="12"/>
  <c r="BL142" i="12"/>
  <c r="BT142" i="12" s="1"/>
  <c r="CN142" i="12" s="1"/>
  <c r="BA142" i="12"/>
  <c r="CP141" i="12"/>
  <c r="CM141" i="12"/>
  <c r="BL141" i="12"/>
  <c r="BT141" i="12" s="1"/>
  <c r="CN141" i="12" s="1"/>
  <c r="BA141" i="12"/>
  <c r="CP140" i="12"/>
  <c r="CM140" i="12"/>
  <c r="BL140" i="12"/>
  <c r="BT140" i="12" s="1"/>
  <c r="CN140" i="12" s="1"/>
  <c r="BA140" i="12"/>
  <c r="CP139" i="12"/>
  <c r="CM139" i="12"/>
  <c r="BL139" i="12"/>
  <c r="BT139" i="12" s="1"/>
  <c r="CN139" i="12" s="1"/>
  <c r="BA139" i="12"/>
  <c r="CP138" i="12"/>
  <c r="CM138" i="12"/>
  <c r="BL138" i="12"/>
  <c r="BT138" i="12" s="1"/>
  <c r="CN138" i="12" s="1"/>
  <c r="BA138" i="12"/>
  <c r="CP137" i="12"/>
  <c r="CM137" i="12"/>
  <c r="BL137" i="12"/>
  <c r="BT137" i="12" s="1"/>
  <c r="CN137" i="12" s="1"/>
  <c r="BA137" i="12"/>
  <c r="CP136" i="12"/>
  <c r="CM136" i="12"/>
  <c r="BL136" i="12"/>
  <c r="BA136" i="12"/>
  <c r="CP135" i="12"/>
  <c r="CM135" i="12"/>
  <c r="BL135" i="12"/>
  <c r="BT135" i="12" s="1"/>
  <c r="CN135" i="12" s="1"/>
  <c r="BA135" i="12"/>
  <c r="CP134" i="12"/>
  <c r="CM134" i="12"/>
  <c r="BL134" i="12"/>
  <c r="BT134" i="12" s="1"/>
  <c r="CN134" i="12" s="1"/>
  <c r="BA134" i="12"/>
  <c r="CP133" i="12"/>
  <c r="CM133" i="12"/>
  <c r="BL133" i="12"/>
  <c r="BT133" i="12" s="1"/>
  <c r="CN133" i="12" s="1"/>
  <c r="BA133" i="12"/>
  <c r="CP132" i="12"/>
  <c r="CM132" i="12"/>
  <c r="BL132" i="12"/>
  <c r="BT132" i="12" s="1"/>
  <c r="CN132" i="12" s="1"/>
  <c r="BA132" i="12"/>
  <c r="CP131" i="12"/>
  <c r="CM131" i="12"/>
  <c r="BL131" i="12"/>
  <c r="BA131" i="12"/>
  <c r="CP130" i="12"/>
  <c r="CM130" i="12"/>
  <c r="BL130" i="12"/>
  <c r="BA130" i="12"/>
  <c r="CP129" i="12"/>
  <c r="CM129" i="12"/>
  <c r="BL129" i="12"/>
  <c r="BT129" i="12" s="1"/>
  <c r="CN129" i="12" s="1"/>
  <c r="BA129" i="12"/>
  <c r="CP128" i="12"/>
  <c r="CM128" i="12"/>
  <c r="BL128" i="12"/>
  <c r="BA128" i="12"/>
  <c r="CP127" i="12"/>
  <c r="CM127" i="12"/>
  <c r="BL127" i="12"/>
  <c r="BT127" i="12" s="1"/>
  <c r="CN127" i="12" s="1"/>
  <c r="BA127" i="12"/>
  <c r="CP126" i="12"/>
  <c r="CM126" i="12"/>
  <c r="BL126" i="12"/>
  <c r="BT126" i="12" s="1"/>
  <c r="CN126" i="12" s="1"/>
  <c r="BA126" i="12"/>
  <c r="CP125" i="12"/>
  <c r="CM125" i="12"/>
  <c r="BL125" i="12"/>
  <c r="BA125" i="12"/>
  <c r="CP124" i="12"/>
  <c r="CM124" i="12"/>
  <c r="BL124" i="12"/>
  <c r="BT124" i="12" s="1"/>
  <c r="CN124" i="12" s="1"/>
  <c r="BA124" i="12"/>
  <c r="CP123" i="12"/>
  <c r="CM123" i="12"/>
  <c r="BL123" i="12"/>
  <c r="BT123" i="12" s="1"/>
  <c r="CN123" i="12" s="1"/>
  <c r="BA123" i="12"/>
  <c r="CP122" i="12"/>
  <c r="CM122" i="12"/>
  <c r="BL122" i="12"/>
  <c r="BT122" i="12" s="1"/>
  <c r="CN122" i="12" s="1"/>
  <c r="BA122" i="12"/>
  <c r="CP121" i="12"/>
  <c r="CM121" i="12"/>
  <c r="BL121" i="12"/>
  <c r="BT121" i="12" s="1"/>
  <c r="CN121" i="12" s="1"/>
  <c r="BA121" i="12"/>
  <c r="CP120" i="12"/>
  <c r="CM120" i="12"/>
  <c r="BL120" i="12"/>
  <c r="BA120" i="12"/>
  <c r="CP119" i="12"/>
  <c r="CM119" i="12"/>
  <c r="BL119" i="12"/>
  <c r="BT119" i="12" s="1"/>
  <c r="CN119" i="12" s="1"/>
  <c r="BA119" i="12"/>
  <c r="CP118" i="12"/>
  <c r="CM118" i="12"/>
  <c r="BL118" i="12"/>
  <c r="BA118" i="12"/>
  <c r="CP117" i="12"/>
  <c r="CM117" i="12"/>
  <c r="BL117" i="12"/>
  <c r="BT117" i="12" s="1"/>
  <c r="CN117" i="12" s="1"/>
  <c r="BA117" i="12"/>
  <c r="CP116" i="12"/>
  <c r="CM116" i="12"/>
  <c r="BL116" i="12"/>
  <c r="BT116" i="12" s="1"/>
  <c r="CN116" i="12" s="1"/>
  <c r="BA116" i="12"/>
  <c r="CP115" i="12"/>
  <c r="CM115" i="12"/>
  <c r="BL115" i="12"/>
  <c r="BT115" i="12" s="1"/>
  <c r="CN115" i="12" s="1"/>
  <c r="BA115" i="12"/>
  <c r="CP114" i="12"/>
  <c r="CM114" i="12"/>
  <c r="BL114" i="12"/>
  <c r="BT114" i="12" s="1"/>
  <c r="CN114" i="12" s="1"/>
  <c r="BA114" i="12"/>
  <c r="CP113" i="12"/>
  <c r="CM113" i="12"/>
  <c r="BL113" i="12"/>
  <c r="BT113" i="12" s="1"/>
  <c r="CN113" i="12" s="1"/>
  <c r="BA113" i="12"/>
  <c r="CP112" i="12"/>
  <c r="CM112" i="12"/>
  <c r="BL112" i="12"/>
  <c r="BT112" i="12" s="1"/>
  <c r="CN112" i="12" s="1"/>
  <c r="BA112" i="12"/>
  <c r="CP111" i="12"/>
  <c r="CM111" i="12"/>
  <c r="BL111" i="12"/>
  <c r="BT111" i="12" s="1"/>
  <c r="CN111" i="12" s="1"/>
  <c r="BA111" i="12"/>
  <c r="CP110" i="12"/>
  <c r="CM110" i="12"/>
  <c r="BL110" i="12"/>
  <c r="BT110" i="12" s="1"/>
  <c r="CN110" i="12" s="1"/>
  <c r="BA110" i="12"/>
  <c r="CP109" i="12"/>
  <c r="CM109" i="12"/>
  <c r="BL109" i="12"/>
  <c r="BT109" i="12" s="1"/>
  <c r="CN109" i="12" s="1"/>
  <c r="BA109" i="12"/>
  <c r="CP108" i="12"/>
  <c r="CM108" i="12"/>
  <c r="BL108" i="12"/>
  <c r="BA108" i="12"/>
  <c r="CP107" i="12"/>
  <c r="CM107" i="12"/>
  <c r="BL107" i="12"/>
  <c r="BT107" i="12" s="1"/>
  <c r="CN107" i="12" s="1"/>
  <c r="BA107" i="12"/>
  <c r="CP106" i="12"/>
  <c r="CM106" i="12"/>
  <c r="BL106" i="12"/>
  <c r="BT106" i="12" s="1"/>
  <c r="CN106" i="12" s="1"/>
  <c r="BA106" i="12"/>
  <c r="CP105" i="12"/>
  <c r="CM105" i="12"/>
  <c r="BL105" i="12"/>
  <c r="BT105" i="12" s="1"/>
  <c r="CN105" i="12" s="1"/>
  <c r="BA105" i="12"/>
  <c r="CP104" i="12"/>
  <c r="CM104" i="12"/>
  <c r="BL104" i="12"/>
  <c r="BT104" i="12" s="1"/>
  <c r="CN104" i="12" s="1"/>
  <c r="BA104" i="12"/>
  <c r="CP103" i="12"/>
  <c r="CM103" i="12"/>
  <c r="BL103" i="12"/>
  <c r="BA103" i="12"/>
  <c r="CP102" i="12"/>
  <c r="CM102" i="12"/>
  <c r="BL102" i="12"/>
  <c r="BT102" i="12" s="1"/>
  <c r="CN102" i="12" s="1"/>
  <c r="BA102" i="12"/>
  <c r="CP101" i="12"/>
  <c r="CM101" i="12"/>
  <c r="BL101" i="12"/>
  <c r="BT101" i="12" s="1"/>
  <c r="CN101" i="12" s="1"/>
  <c r="BA101" i="12"/>
  <c r="CP100" i="12"/>
  <c r="CM100" i="12"/>
  <c r="BL100" i="12"/>
  <c r="BA100" i="12"/>
  <c r="CP99" i="12"/>
  <c r="CM99" i="12"/>
  <c r="BL99" i="12"/>
  <c r="BT99" i="12" s="1"/>
  <c r="CN99" i="12" s="1"/>
  <c r="BA99" i="12"/>
  <c r="CP98" i="12"/>
  <c r="CM98" i="12"/>
  <c r="BL98" i="12"/>
  <c r="BT98" i="12" s="1"/>
  <c r="CN98" i="12" s="1"/>
  <c r="BA98" i="12"/>
  <c r="CP97" i="12"/>
  <c r="CM97" i="12"/>
  <c r="BL97" i="12"/>
  <c r="BT97" i="12" s="1"/>
  <c r="CN97" i="12" s="1"/>
  <c r="BA97" i="12"/>
  <c r="CP96" i="12"/>
  <c r="CM96" i="12"/>
  <c r="BL96" i="12"/>
  <c r="BT96" i="12" s="1"/>
  <c r="CN96" i="12" s="1"/>
  <c r="BA96" i="12"/>
  <c r="CP95" i="12"/>
  <c r="CM95" i="12"/>
  <c r="BL95" i="12"/>
  <c r="BT95" i="12" s="1"/>
  <c r="CN95" i="12" s="1"/>
  <c r="BA95" i="12"/>
  <c r="CP94" i="12"/>
  <c r="CM94" i="12"/>
  <c r="BL94" i="12"/>
  <c r="BA94" i="12"/>
  <c r="CP93" i="12"/>
  <c r="CM93" i="12"/>
  <c r="BL93" i="12"/>
  <c r="BT93" i="12" s="1"/>
  <c r="CN93" i="12" s="1"/>
  <c r="BA93" i="12"/>
  <c r="CP92" i="12"/>
  <c r="CM92" i="12"/>
  <c r="BL92" i="12"/>
  <c r="BT92" i="12" s="1"/>
  <c r="CN92" i="12" s="1"/>
  <c r="BA92" i="12"/>
  <c r="CP91" i="12"/>
  <c r="CM91" i="12"/>
  <c r="BL91" i="12"/>
  <c r="BT91" i="12" s="1"/>
  <c r="CN91" i="12" s="1"/>
  <c r="BA91" i="12"/>
  <c r="CP90" i="12"/>
  <c r="CM90" i="12"/>
  <c r="BL90" i="12"/>
  <c r="BT90" i="12" s="1"/>
  <c r="CN90" i="12" s="1"/>
  <c r="BA90" i="12"/>
  <c r="CP89" i="12"/>
  <c r="CM89" i="12"/>
  <c r="BL89" i="12"/>
  <c r="BT89" i="12" s="1"/>
  <c r="CN89" i="12" s="1"/>
  <c r="BA89" i="12"/>
  <c r="CP88" i="12"/>
  <c r="CM88" i="12"/>
  <c r="BL88" i="12"/>
  <c r="BT88" i="12" s="1"/>
  <c r="CN88" i="12" s="1"/>
  <c r="BA88" i="12"/>
  <c r="CP87" i="12"/>
  <c r="CM87" i="12"/>
  <c r="BL87" i="12"/>
  <c r="BT87" i="12" s="1"/>
  <c r="CN87" i="12" s="1"/>
  <c r="BA87" i="12"/>
  <c r="CP86" i="12"/>
  <c r="CM86" i="12"/>
  <c r="BL86" i="12"/>
  <c r="BT86" i="12" s="1"/>
  <c r="CN86" i="12" s="1"/>
  <c r="BA86" i="12"/>
  <c r="CP85" i="12"/>
  <c r="CM85" i="12"/>
  <c r="BL85" i="12"/>
  <c r="BT85" i="12" s="1"/>
  <c r="CN85" i="12" s="1"/>
  <c r="BA85" i="12"/>
  <c r="CP84" i="12"/>
  <c r="CM84" i="12"/>
  <c r="BL84" i="12"/>
  <c r="BA84" i="12"/>
  <c r="CP83" i="12"/>
  <c r="CM83" i="12"/>
  <c r="BL83" i="12"/>
  <c r="BT83" i="12" s="1"/>
  <c r="CN83" i="12" s="1"/>
  <c r="BA83" i="12"/>
  <c r="CP82" i="12"/>
  <c r="CM82" i="12"/>
  <c r="BL82" i="12"/>
  <c r="BT82" i="12" s="1"/>
  <c r="CN82" i="12" s="1"/>
  <c r="BA82" i="12"/>
  <c r="CP81" i="12"/>
  <c r="CM81" i="12"/>
  <c r="BL81" i="12"/>
  <c r="BT81" i="12" s="1"/>
  <c r="CN81" i="12" s="1"/>
  <c r="BA81" i="12"/>
  <c r="CP80" i="12"/>
  <c r="CM80" i="12"/>
  <c r="BL80" i="12"/>
  <c r="BA80" i="12"/>
  <c r="CP79" i="12"/>
  <c r="CM79" i="12"/>
  <c r="BL79" i="12"/>
  <c r="BT79" i="12" s="1"/>
  <c r="CN79" i="12" s="1"/>
  <c r="BA79" i="12"/>
  <c r="CP78" i="12"/>
  <c r="CM78" i="12"/>
  <c r="BL78" i="12"/>
  <c r="BT78" i="12" s="1"/>
  <c r="CN78" i="12" s="1"/>
  <c r="BA78" i="12"/>
  <c r="CP77" i="12"/>
  <c r="CM77" i="12"/>
  <c r="BL77" i="12"/>
  <c r="BA77" i="12"/>
  <c r="CP76" i="12"/>
  <c r="CM76" i="12"/>
  <c r="BL76" i="12"/>
  <c r="BT76" i="12" s="1"/>
  <c r="CN76" i="12" s="1"/>
  <c r="BA76" i="12"/>
  <c r="CP75" i="12"/>
  <c r="CM75" i="12"/>
  <c r="BL75" i="12"/>
  <c r="BA75" i="12"/>
  <c r="CP74" i="12"/>
  <c r="CM74" i="12"/>
  <c r="BL74" i="12"/>
  <c r="BT74" i="12" s="1"/>
  <c r="CN74" i="12" s="1"/>
  <c r="BA74" i="12"/>
  <c r="CP73" i="12"/>
  <c r="CM73" i="12"/>
  <c r="BL73" i="12"/>
  <c r="BT73" i="12" s="1"/>
  <c r="CN73" i="12" s="1"/>
  <c r="BA73" i="12"/>
  <c r="CP72" i="12"/>
  <c r="CM72" i="12"/>
  <c r="BL72" i="12"/>
  <c r="BT72" i="12" s="1"/>
  <c r="CN72" i="12" s="1"/>
  <c r="BA72" i="12"/>
  <c r="CP71" i="12"/>
  <c r="CM71" i="12"/>
  <c r="BL71" i="12"/>
  <c r="BA71" i="12"/>
  <c r="CP70" i="12"/>
  <c r="CM70" i="12"/>
  <c r="BL70" i="12"/>
  <c r="BT70" i="12" s="1"/>
  <c r="CN70" i="12" s="1"/>
  <c r="BA70" i="12"/>
  <c r="CP69" i="12"/>
  <c r="CM69" i="12"/>
  <c r="BL69" i="12"/>
  <c r="BT69" i="12" s="1"/>
  <c r="CN69" i="12" s="1"/>
  <c r="BA69" i="12"/>
  <c r="CP68" i="12"/>
  <c r="CM68" i="12"/>
  <c r="BL68" i="12"/>
  <c r="BT68" i="12" s="1"/>
  <c r="CN68" i="12" s="1"/>
  <c r="BA68" i="12"/>
  <c r="CP67" i="12"/>
  <c r="CM67" i="12"/>
  <c r="BL67" i="12"/>
  <c r="BT67" i="12" s="1"/>
  <c r="CN67" i="12" s="1"/>
  <c r="BA67" i="12"/>
  <c r="CP66" i="12"/>
  <c r="CM66" i="12"/>
  <c r="BL66" i="12"/>
  <c r="BT66" i="12" s="1"/>
  <c r="CN66" i="12" s="1"/>
  <c r="BA66" i="12"/>
  <c r="CP65" i="12"/>
  <c r="CM65" i="12"/>
  <c r="BL65" i="12"/>
  <c r="BT65" i="12" s="1"/>
  <c r="CN65" i="12" s="1"/>
  <c r="BA65" i="12"/>
  <c r="CP64" i="12"/>
  <c r="CM64" i="12"/>
  <c r="BL64" i="12"/>
  <c r="BT64" i="12" s="1"/>
  <c r="CN64" i="12" s="1"/>
  <c r="BA64" i="12"/>
  <c r="CP63" i="12"/>
  <c r="CM63" i="12"/>
  <c r="BL63" i="12"/>
  <c r="BA63" i="12"/>
  <c r="CP62" i="12"/>
  <c r="CM62" i="12"/>
  <c r="BL62" i="12"/>
  <c r="BT62" i="12" s="1"/>
  <c r="CN62" i="12" s="1"/>
  <c r="BA62" i="12"/>
  <c r="CP61" i="12"/>
  <c r="CM61" i="12"/>
  <c r="BL61" i="12"/>
  <c r="BT61" i="12" s="1"/>
  <c r="CN61" i="12" s="1"/>
  <c r="BA61" i="12"/>
  <c r="CP60" i="12"/>
  <c r="CM60" i="12"/>
  <c r="BL60" i="12"/>
  <c r="BT60" i="12" s="1"/>
  <c r="CN60" i="12" s="1"/>
  <c r="BA60" i="12"/>
  <c r="CP59" i="12"/>
  <c r="CM59" i="12"/>
  <c r="BL59" i="12"/>
  <c r="BT59" i="12" s="1"/>
  <c r="CN59" i="12" s="1"/>
  <c r="BA59" i="12"/>
  <c r="CP58" i="12"/>
  <c r="CM58" i="12"/>
  <c r="BL58" i="12"/>
  <c r="BT58" i="12" s="1"/>
  <c r="CN58" i="12" s="1"/>
  <c r="BA58" i="12"/>
  <c r="CP57" i="12"/>
  <c r="CM57" i="12"/>
  <c r="BL57" i="12"/>
  <c r="BT57" i="12" s="1"/>
  <c r="CN57" i="12" s="1"/>
  <c r="BA57" i="12"/>
  <c r="CP56" i="12"/>
  <c r="CM56" i="12"/>
  <c r="BL56" i="12"/>
  <c r="BT56" i="12" s="1"/>
  <c r="CN56" i="12" s="1"/>
  <c r="BA56" i="12"/>
  <c r="CP55" i="12"/>
  <c r="CM55" i="12"/>
  <c r="BL55" i="12"/>
  <c r="BA55" i="12"/>
  <c r="CP54" i="12"/>
  <c r="CM54" i="12"/>
  <c r="BL54" i="12"/>
  <c r="BT54" i="12" s="1"/>
  <c r="CN54" i="12" s="1"/>
  <c r="BA54" i="12"/>
  <c r="CP53" i="12"/>
  <c r="CM53" i="12"/>
  <c r="BL53" i="12"/>
  <c r="BA53" i="12"/>
  <c r="CP52" i="12"/>
  <c r="CM52" i="12"/>
  <c r="BL52" i="12"/>
  <c r="BT52" i="12" s="1"/>
  <c r="CN52" i="12" s="1"/>
  <c r="BA52" i="12"/>
  <c r="CP51" i="12"/>
  <c r="CM51" i="12"/>
  <c r="BL51" i="12"/>
  <c r="BA51" i="12"/>
  <c r="CP50" i="12"/>
  <c r="CM50" i="12"/>
  <c r="BL50" i="12"/>
  <c r="BA50" i="12"/>
  <c r="CP49" i="12"/>
  <c r="CM49" i="12"/>
  <c r="BL49" i="12"/>
  <c r="BT49" i="12" s="1"/>
  <c r="CN49" i="12" s="1"/>
  <c r="BA49" i="12"/>
  <c r="CP48" i="12"/>
  <c r="CM48" i="12"/>
  <c r="BL48" i="12"/>
  <c r="BT48" i="12" s="1"/>
  <c r="CN48" i="12" s="1"/>
  <c r="BA48" i="12"/>
  <c r="CP47" i="12"/>
  <c r="CM47" i="12"/>
  <c r="BL47" i="12"/>
  <c r="BT47" i="12" s="1"/>
  <c r="CN47" i="12" s="1"/>
  <c r="BA47" i="12"/>
  <c r="CP46" i="12"/>
  <c r="CM46" i="12"/>
  <c r="BL46" i="12"/>
  <c r="BT46" i="12" s="1"/>
  <c r="CN46" i="12" s="1"/>
  <c r="BA46" i="12"/>
  <c r="CP45" i="12"/>
  <c r="CM45" i="12"/>
  <c r="BL45" i="12"/>
  <c r="BT45" i="12" s="1"/>
  <c r="CN45" i="12" s="1"/>
  <c r="BA45" i="12"/>
  <c r="CP44" i="12"/>
  <c r="CM44" i="12"/>
  <c r="BT44" i="12"/>
  <c r="CN44" i="12" s="1"/>
  <c r="BL44" i="12"/>
  <c r="BA44" i="12"/>
  <c r="CP43" i="12"/>
  <c r="CM43" i="12"/>
  <c r="BL43" i="12"/>
  <c r="BT43" i="12" s="1"/>
  <c r="CN43" i="12" s="1"/>
  <c r="BA43" i="12"/>
  <c r="CP42" i="12"/>
  <c r="CM42" i="12"/>
  <c r="BL42" i="12"/>
  <c r="BT42" i="12" s="1"/>
  <c r="CN42" i="12" s="1"/>
  <c r="BA42" i="12"/>
  <c r="CP41" i="12"/>
  <c r="CM41" i="12"/>
  <c r="BL41" i="12"/>
  <c r="BT41" i="12" s="1"/>
  <c r="CN41" i="12" s="1"/>
  <c r="BA41" i="12"/>
  <c r="CP40" i="12"/>
  <c r="CM40" i="12"/>
  <c r="BL40" i="12"/>
  <c r="BT40" i="12" s="1"/>
  <c r="CN40" i="12" s="1"/>
  <c r="BA40" i="12"/>
  <c r="CP39" i="12"/>
  <c r="CM39" i="12"/>
  <c r="BL39" i="12"/>
  <c r="BT39" i="12" s="1"/>
  <c r="CN39" i="12" s="1"/>
  <c r="BA39" i="12"/>
  <c r="CP38" i="12"/>
  <c r="CM38" i="12"/>
  <c r="BL38" i="12"/>
  <c r="BT38" i="12" s="1"/>
  <c r="CN38" i="12" s="1"/>
  <c r="BA38" i="12"/>
  <c r="CP37" i="12"/>
  <c r="CM37" i="12"/>
  <c r="BL37" i="12"/>
  <c r="BT37" i="12" s="1"/>
  <c r="CN37" i="12" s="1"/>
  <c r="BA37" i="12"/>
  <c r="CP36" i="12"/>
  <c r="CM36" i="12"/>
  <c r="BL36" i="12"/>
  <c r="BA36" i="12"/>
  <c r="CP35" i="12"/>
  <c r="CM35" i="12"/>
  <c r="BL35" i="12"/>
  <c r="BT35" i="12" s="1"/>
  <c r="CN35" i="12" s="1"/>
  <c r="BA35" i="12"/>
  <c r="CP34" i="12"/>
  <c r="CM34" i="12"/>
  <c r="BL34" i="12"/>
  <c r="BA34" i="12"/>
  <c r="CP33" i="12"/>
  <c r="CM33" i="12"/>
  <c r="BL33" i="12"/>
  <c r="BT33" i="12" s="1"/>
  <c r="CN33" i="12" s="1"/>
  <c r="BA33" i="12"/>
  <c r="CP32" i="12"/>
  <c r="CM32" i="12"/>
  <c r="BL32" i="12"/>
  <c r="BA32" i="12"/>
  <c r="CP31" i="12"/>
  <c r="CM31" i="12"/>
  <c r="BL31" i="12"/>
  <c r="BT31" i="12" s="1"/>
  <c r="CN31" i="12" s="1"/>
  <c r="BA31" i="12"/>
  <c r="CP30" i="12"/>
  <c r="CM30" i="12"/>
  <c r="BL30" i="12"/>
  <c r="BT30" i="12" s="1"/>
  <c r="CN30" i="12" s="1"/>
  <c r="BA30" i="12"/>
  <c r="CP29" i="12"/>
  <c r="CM29" i="12"/>
  <c r="BL29" i="12"/>
  <c r="BT29" i="12" s="1"/>
  <c r="CN29" i="12" s="1"/>
  <c r="BA29" i="12"/>
  <c r="CP28" i="12"/>
  <c r="CM28" i="12"/>
  <c r="BL28" i="12"/>
  <c r="BT28" i="12" s="1"/>
  <c r="CN28" i="12" s="1"/>
  <c r="BA28" i="12"/>
  <c r="CP27" i="12"/>
  <c r="CM27" i="12"/>
  <c r="BL27" i="12"/>
  <c r="BT27" i="12" s="1"/>
  <c r="CN27" i="12" s="1"/>
  <c r="BA27" i="12"/>
  <c r="CP26" i="12"/>
  <c r="CM26" i="12"/>
  <c r="BL26" i="12"/>
  <c r="BT26" i="12" s="1"/>
  <c r="CN26" i="12" s="1"/>
  <c r="BA26" i="12"/>
  <c r="CP25" i="12"/>
  <c r="CM25" i="12"/>
  <c r="BL25" i="12"/>
  <c r="BT25" i="12" s="1"/>
  <c r="CN25" i="12" s="1"/>
  <c r="BA25" i="12"/>
  <c r="CP24" i="12"/>
  <c r="CM24" i="12"/>
  <c r="BL24" i="12"/>
  <c r="BT24" i="12" s="1"/>
  <c r="CN24" i="12" s="1"/>
  <c r="BA24" i="12"/>
  <c r="CP23" i="12"/>
  <c r="CM23" i="12"/>
  <c r="BL23" i="12"/>
  <c r="BA23" i="12"/>
  <c r="CP22" i="12"/>
  <c r="CM22" i="12"/>
  <c r="BL22" i="12"/>
  <c r="BT22" i="12" s="1"/>
  <c r="CN22" i="12" s="1"/>
  <c r="BA22" i="12"/>
  <c r="CP21" i="12"/>
  <c r="CM21" i="12"/>
  <c r="BT21" i="12"/>
  <c r="CN21" i="12" s="1"/>
  <c r="BL21" i="12"/>
  <c r="BA21" i="12"/>
  <c r="CP20" i="12"/>
  <c r="CM20" i="12"/>
  <c r="BL20" i="12"/>
  <c r="BT20" i="12" s="1"/>
  <c r="CN20" i="12" s="1"/>
  <c r="BA20" i="12"/>
  <c r="CP19" i="12"/>
  <c r="CM19" i="12"/>
  <c r="BL19" i="12"/>
  <c r="BT19" i="12" s="1"/>
  <c r="CN19" i="12" s="1"/>
  <c r="BA19" i="12"/>
  <c r="CP18" i="12"/>
  <c r="CM18" i="12"/>
  <c r="BL18" i="12"/>
  <c r="BT18" i="12" s="1"/>
  <c r="CN18" i="12" s="1"/>
  <c r="BA18" i="12"/>
  <c r="CP17" i="12"/>
  <c r="CM17" i="12"/>
  <c r="BL17" i="12"/>
  <c r="BT17" i="12" s="1"/>
  <c r="CN17" i="12" s="1"/>
  <c r="BA17" i="12"/>
  <c r="CP16" i="12"/>
  <c r="CM16" i="12"/>
  <c r="BL16" i="12"/>
  <c r="BT16" i="12" s="1"/>
  <c r="CN16" i="12" s="1"/>
  <c r="BA16" i="12"/>
  <c r="CP15" i="12"/>
  <c r="CM15" i="12"/>
  <c r="BL15" i="12"/>
  <c r="BA15" i="12"/>
  <c r="CP14" i="12"/>
  <c r="CM14" i="12"/>
  <c r="BL14" i="12"/>
  <c r="BT14" i="12" s="1"/>
  <c r="CN14" i="12" s="1"/>
  <c r="BA14" i="12"/>
  <c r="CP13" i="12"/>
  <c r="CM13" i="12"/>
  <c r="BL13" i="12"/>
  <c r="BT13" i="12" s="1"/>
  <c r="CN13" i="12" s="1"/>
  <c r="BA13" i="12"/>
  <c r="CP12" i="12"/>
  <c r="CM12" i="12"/>
  <c r="BL12" i="12"/>
  <c r="BA12" i="12"/>
  <c r="CP11" i="12"/>
  <c r="CM11" i="12"/>
  <c r="BL11" i="12"/>
  <c r="BT11" i="12" s="1"/>
  <c r="CN11" i="12" s="1"/>
  <c r="BA11" i="12"/>
  <c r="CP10" i="12"/>
  <c r="CM10" i="12"/>
  <c r="BL10" i="12"/>
  <c r="BA10" i="12"/>
  <c r="CP9" i="12"/>
  <c r="CM9" i="12"/>
  <c r="BL9" i="12"/>
  <c r="BA9" i="12"/>
  <c r="CP8" i="12"/>
  <c r="CM8" i="12"/>
  <c r="BL8" i="12"/>
  <c r="BT8" i="12" s="1"/>
  <c r="CN8" i="12" s="1"/>
  <c r="BA8" i="12"/>
  <c r="CP7" i="12"/>
  <c r="CM7" i="12"/>
  <c r="BL7" i="12"/>
  <c r="BT7" i="12" s="1"/>
  <c r="CN7" i="12" s="1"/>
  <c r="BA7" i="12"/>
  <c r="CP6" i="12"/>
  <c r="CM6" i="12"/>
  <c r="BL6" i="12"/>
  <c r="BT6" i="12" s="1"/>
  <c r="CN6" i="12" s="1"/>
  <c r="BA6" i="12"/>
  <c r="CP5" i="12"/>
  <c r="CM5" i="12"/>
  <c r="BL5" i="12"/>
  <c r="BT5" i="12" s="1"/>
  <c r="CN5" i="12" s="1"/>
  <c r="BA5" i="12"/>
  <c r="CP4" i="12"/>
  <c r="CM4" i="12"/>
  <c r="BL4" i="12"/>
  <c r="BT4" i="12" s="1"/>
  <c r="CN4" i="12" s="1"/>
  <c r="BA4" i="12"/>
  <c r="CP3" i="12"/>
  <c r="CM3" i="12"/>
  <c r="BL3" i="12"/>
  <c r="BT3" i="12" s="1"/>
  <c r="CN3" i="12" s="1"/>
  <c r="BA3" i="12"/>
  <c r="AK165" i="12"/>
  <c r="AJ165" i="12"/>
  <c r="AG165" i="12"/>
  <c r="AF165" i="12"/>
  <c r="Y165" i="12"/>
  <c r="X165" i="12"/>
  <c r="U165" i="12"/>
  <c r="W165" i="12" s="1"/>
  <c r="T165" i="12"/>
  <c r="V165" i="12" s="1"/>
  <c r="AK164" i="12"/>
  <c r="AJ164" i="12"/>
  <c r="AG164" i="12"/>
  <c r="AF164" i="12"/>
  <c r="Y164" i="12"/>
  <c r="X164" i="12"/>
  <c r="U164" i="12"/>
  <c r="W164" i="12" s="1"/>
  <c r="T164" i="12"/>
  <c r="V164" i="12" s="1"/>
  <c r="AK163" i="12"/>
  <c r="AJ163" i="12"/>
  <c r="AL163" i="12" s="1"/>
  <c r="AG163" i="12"/>
  <c r="AF163" i="12"/>
  <c r="Y163" i="12"/>
  <c r="X163" i="12"/>
  <c r="U163" i="12"/>
  <c r="W163" i="12" s="1"/>
  <c r="T163" i="12"/>
  <c r="V163" i="12" s="1"/>
  <c r="AK162" i="12"/>
  <c r="AJ162" i="12"/>
  <c r="AG162" i="12"/>
  <c r="AF162" i="12"/>
  <c r="Y162" i="12"/>
  <c r="X162" i="12"/>
  <c r="U162" i="12"/>
  <c r="W162" i="12" s="1"/>
  <c r="T162" i="12"/>
  <c r="V162" i="12" s="1"/>
  <c r="AK161" i="12"/>
  <c r="AJ161" i="12"/>
  <c r="AL161" i="12" s="1"/>
  <c r="AG161" i="12"/>
  <c r="AF161" i="12"/>
  <c r="Y161" i="12"/>
  <c r="X161" i="12"/>
  <c r="U161" i="12"/>
  <c r="W161" i="12" s="1"/>
  <c r="T161" i="12"/>
  <c r="V161" i="12" s="1"/>
  <c r="AK160" i="12"/>
  <c r="AJ160" i="12"/>
  <c r="AL160" i="12" s="1"/>
  <c r="AG160" i="12"/>
  <c r="AF160" i="12"/>
  <c r="Y160" i="12"/>
  <c r="X160" i="12"/>
  <c r="U160" i="12"/>
  <c r="W160" i="12" s="1"/>
  <c r="T160" i="12"/>
  <c r="V160" i="12" s="1"/>
  <c r="AK159" i="12"/>
  <c r="AJ159" i="12"/>
  <c r="AL159" i="12" s="1"/>
  <c r="AG159" i="12"/>
  <c r="AF159" i="12"/>
  <c r="Y159" i="12"/>
  <c r="X159" i="12"/>
  <c r="U159" i="12"/>
  <c r="W159" i="12" s="1"/>
  <c r="T159" i="12"/>
  <c r="V159" i="12" s="1"/>
  <c r="AK158" i="12"/>
  <c r="AJ158" i="12"/>
  <c r="AL158" i="12" s="1"/>
  <c r="AG158" i="12"/>
  <c r="AF158" i="12"/>
  <c r="Y158" i="12"/>
  <c r="X158" i="12"/>
  <c r="U158" i="12"/>
  <c r="W158" i="12" s="1"/>
  <c r="T158" i="12"/>
  <c r="V158" i="12" s="1"/>
  <c r="AK157" i="12"/>
  <c r="AJ157" i="12"/>
  <c r="AG157" i="12"/>
  <c r="AF157" i="12"/>
  <c r="Y157" i="12"/>
  <c r="X157" i="12"/>
  <c r="U157" i="12"/>
  <c r="W157" i="12" s="1"/>
  <c r="T157" i="12"/>
  <c r="V157" i="12" s="1"/>
  <c r="AK156" i="12"/>
  <c r="AJ156" i="12"/>
  <c r="AG156" i="12"/>
  <c r="AF156" i="12"/>
  <c r="Y156" i="12"/>
  <c r="X156" i="12"/>
  <c r="U156" i="12"/>
  <c r="W156" i="12" s="1"/>
  <c r="T156" i="12"/>
  <c r="V156" i="12" s="1"/>
  <c r="AK155" i="12"/>
  <c r="AJ155" i="12"/>
  <c r="AL155" i="12" s="1"/>
  <c r="AG155" i="12"/>
  <c r="AF155" i="12"/>
  <c r="AH155" i="12" s="1"/>
  <c r="Y155" i="12"/>
  <c r="X155" i="12"/>
  <c r="U155" i="12"/>
  <c r="W155" i="12" s="1"/>
  <c r="T155" i="12"/>
  <c r="V155" i="12" s="1"/>
  <c r="AK154" i="12"/>
  <c r="AJ154" i="12"/>
  <c r="AG154" i="12"/>
  <c r="AF154" i="12"/>
  <c r="Y154" i="12"/>
  <c r="X154" i="12"/>
  <c r="U154" i="12"/>
  <c r="W154" i="12" s="1"/>
  <c r="T154" i="12"/>
  <c r="V154" i="12" s="1"/>
  <c r="AK153" i="12"/>
  <c r="AJ153" i="12"/>
  <c r="AG153" i="12"/>
  <c r="AF153" i="12"/>
  <c r="AH153" i="12" s="1"/>
  <c r="Y153" i="12"/>
  <c r="X153" i="12"/>
  <c r="U153" i="12"/>
  <c r="W153" i="12" s="1"/>
  <c r="T153" i="12"/>
  <c r="V153" i="12" s="1"/>
  <c r="AK152" i="12"/>
  <c r="AJ152" i="12"/>
  <c r="AG152" i="12"/>
  <c r="AF152" i="12"/>
  <c r="AH152" i="12" s="1"/>
  <c r="Y152" i="12"/>
  <c r="X152" i="12"/>
  <c r="U152" i="12"/>
  <c r="W152" i="12" s="1"/>
  <c r="T152" i="12"/>
  <c r="V152" i="12" s="1"/>
  <c r="AK151" i="12"/>
  <c r="AJ151" i="12"/>
  <c r="AG151" i="12"/>
  <c r="AF151" i="12"/>
  <c r="AH151" i="12" s="1"/>
  <c r="Y151" i="12"/>
  <c r="X151" i="12"/>
  <c r="U151" i="12"/>
  <c r="W151" i="12" s="1"/>
  <c r="T151" i="12"/>
  <c r="V151" i="12" s="1"/>
  <c r="AK150" i="12"/>
  <c r="AJ150" i="12"/>
  <c r="AG150" i="12"/>
  <c r="AF150" i="12"/>
  <c r="Y150" i="12"/>
  <c r="X150" i="12"/>
  <c r="U150" i="12"/>
  <c r="W150" i="12" s="1"/>
  <c r="T150" i="12"/>
  <c r="V150" i="12" s="1"/>
  <c r="AK149" i="12"/>
  <c r="AJ149" i="12"/>
  <c r="AG149" i="12"/>
  <c r="AF149" i="12"/>
  <c r="Y149" i="12"/>
  <c r="X149" i="12"/>
  <c r="U149" i="12"/>
  <c r="W149" i="12" s="1"/>
  <c r="T149" i="12"/>
  <c r="V149" i="12" s="1"/>
  <c r="AK148" i="12"/>
  <c r="AJ148" i="12"/>
  <c r="AG148" i="12"/>
  <c r="AF148" i="12"/>
  <c r="Y148" i="12"/>
  <c r="X148" i="12"/>
  <c r="U148" i="12"/>
  <c r="W148" i="12" s="1"/>
  <c r="T148" i="12"/>
  <c r="V148" i="12" s="1"/>
  <c r="AK147" i="12"/>
  <c r="AJ147" i="12"/>
  <c r="AG147" i="12"/>
  <c r="AF147" i="12"/>
  <c r="Y147" i="12"/>
  <c r="X147" i="12"/>
  <c r="U147" i="12"/>
  <c r="W147" i="12" s="1"/>
  <c r="T147" i="12"/>
  <c r="V147" i="12" s="1"/>
  <c r="AK146" i="12"/>
  <c r="AJ146" i="12"/>
  <c r="AG146" i="12"/>
  <c r="AF146" i="12"/>
  <c r="Y146" i="12"/>
  <c r="X146" i="12"/>
  <c r="U146" i="12"/>
  <c r="W146" i="12" s="1"/>
  <c r="T146" i="12"/>
  <c r="V146" i="12" s="1"/>
  <c r="AK145" i="12"/>
  <c r="AJ145" i="12"/>
  <c r="AG145" i="12"/>
  <c r="AF145" i="12"/>
  <c r="Y145" i="12"/>
  <c r="X145" i="12"/>
  <c r="U145" i="12"/>
  <c r="W145" i="12" s="1"/>
  <c r="T145" i="12"/>
  <c r="V145" i="12" s="1"/>
  <c r="AK144" i="12"/>
  <c r="AJ144" i="12"/>
  <c r="AG144" i="12"/>
  <c r="AF144" i="12"/>
  <c r="Y144" i="12"/>
  <c r="X144" i="12"/>
  <c r="U144" i="12"/>
  <c r="W144" i="12" s="1"/>
  <c r="T144" i="12"/>
  <c r="V144" i="12" s="1"/>
  <c r="AK143" i="12"/>
  <c r="AJ143" i="12"/>
  <c r="AG143" i="12"/>
  <c r="AF143" i="12"/>
  <c r="Y143" i="12"/>
  <c r="X143" i="12"/>
  <c r="U143" i="12"/>
  <c r="W143" i="12" s="1"/>
  <c r="T143" i="12"/>
  <c r="V143" i="12" s="1"/>
  <c r="AK142" i="12"/>
  <c r="AJ142" i="12"/>
  <c r="AG142" i="12"/>
  <c r="AF142" i="12"/>
  <c r="Y142" i="12"/>
  <c r="X142" i="12"/>
  <c r="U142" i="12"/>
  <c r="W142" i="12" s="1"/>
  <c r="T142" i="12"/>
  <c r="V142" i="12" s="1"/>
  <c r="AK141" i="12"/>
  <c r="AJ141" i="12"/>
  <c r="AG141" i="12"/>
  <c r="AF141" i="12"/>
  <c r="AH141" i="12" s="1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AH139" i="12" s="1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J137" i="12"/>
  <c r="AL137" i="12" s="1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L135" i="12" s="1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L133" i="12" s="1"/>
  <c r="AG133" i="12"/>
  <c r="AF133" i="12"/>
  <c r="AH133" i="12" s="1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L127" i="12" s="1"/>
  <c r="AG127" i="12"/>
  <c r="AF127" i="12"/>
  <c r="Y127" i="12"/>
  <c r="X127" i="12"/>
  <c r="U127" i="12"/>
  <c r="W127" i="12" s="1"/>
  <c r="T127" i="12"/>
  <c r="V127" i="12" s="1"/>
  <c r="AK126" i="12"/>
  <c r="AJ126" i="12"/>
  <c r="AL126" i="12" s="1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L124" i="12" s="1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L114" i="12" s="1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AH112" i="12" s="1"/>
  <c r="Y112" i="12"/>
  <c r="X112" i="12"/>
  <c r="U112" i="12"/>
  <c r="W112" i="12" s="1"/>
  <c r="T112" i="12"/>
  <c r="V112" i="12" s="1"/>
  <c r="AK111" i="12"/>
  <c r="AJ111" i="12"/>
  <c r="AL111" i="12" s="1"/>
  <c r="AG111" i="12"/>
  <c r="AF111" i="12"/>
  <c r="AH111" i="12" s="1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L107" i="12" s="1"/>
  <c r="AG107" i="12"/>
  <c r="AF107" i="12"/>
  <c r="AH107" i="12" s="1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AH100" i="12" s="1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L97" i="12" s="1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L94" i="12" s="1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L85" i="12" s="1"/>
  <c r="AG85" i="12"/>
  <c r="AF85" i="12"/>
  <c r="Y85" i="12"/>
  <c r="X85" i="12"/>
  <c r="U85" i="12"/>
  <c r="W85" i="12" s="1"/>
  <c r="T85" i="12"/>
  <c r="V85" i="12" s="1"/>
  <c r="AK84" i="12"/>
  <c r="AJ84" i="12"/>
  <c r="AL84" i="12" s="1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L77" i="12" s="1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L73" i="12" s="1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L68" i="12" s="1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Y60" i="12"/>
  <c r="X60" i="12"/>
  <c r="U60" i="12"/>
  <c r="W60" i="12" s="1"/>
  <c r="T60" i="12"/>
  <c r="V60" i="12" s="1"/>
  <c r="AK59" i="12"/>
  <c r="AJ59" i="12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AH58" i="12" s="1"/>
  <c r="Y58" i="12"/>
  <c r="X58" i="12"/>
  <c r="U58" i="12"/>
  <c r="W58" i="12" s="1"/>
  <c r="T58" i="12"/>
  <c r="V58" i="12" s="1"/>
  <c r="AK57" i="12"/>
  <c r="AJ57" i="12"/>
  <c r="AG57" i="12"/>
  <c r="AF57" i="12"/>
  <c r="AH57" i="12" s="1"/>
  <c r="Y57" i="12"/>
  <c r="X57" i="12"/>
  <c r="U57" i="12"/>
  <c r="W57" i="12" s="1"/>
  <c r="T57" i="12"/>
  <c r="V57" i="12" s="1"/>
  <c r="AK56" i="12"/>
  <c r="AJ56" i="12"/>
  <c r="AG56" i="12"/>
  <c r="AF56" i="12"/>
  <c r="AH56" i="12" s="1"/>
  <c r="Y56" i="12"/>
  <c r="X56" i="12"/>
  <c r="U56" i="12"/>
  <c r="W56" i="12" s="1"/>
  <c r="T56" i="12"/>
  <c r="V56" i="12" s="1"/>
  <c r="AK55" i="12"/>
  <c r="AJ55" i="12"/>
  <c r="AG55" i="12"/>
  <c r="AF55" i="12"/>
  <c r="AH55" i="12" s="1"/>
  <c r="Y55" i="12"/>
  <c r="X55" i="12"/>
  <c r="U55" i="12"/>
  <c r="W55" i="12" s="1"/>
  <c r="T55" i="12"/>
  <c r="V55" i="12" s="1"/>
  <c r="AK54" i="12"/>
  <c r="AJ54" i="12"/>
  <c r="AG54" i="12"/>
  <c r="AF54" i="12"/>
  <c r="AH54" i="12" s="1"/>
  <c r="Y54" i="12"/>
  <c r="X54" i="12"/>
  <c r="U54" i="12"/>
  <c r="W54" i="12" s="1"/>
  <c r="T54" i="12"/>
  <c r="V54" i="12" s="1"/>
  <c r="AK53" i="12"/>
  <c r="AJ53" i="12"/>
  <c r="AG53" i="12"/>
  <c r="AF53" i="12"/>
  <c r="AH53" i="12" s="1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AH50" i="12" s="1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AH48" i="12" s="1"/>
  <c r="Y48" i="12"/>
  <c r="X48" i="12"/>
  <c r="U48" i="12"/>
  <c r="W48" i="12" s="1"/>
  <c r="T48" i="12"/>
  <c r="V48" i="12" s="1"/>
  <c r="AK47" i="12"/>
  <c r="AJ47" i="12"/>
  <c r="AG47" i="12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U45" i="12"/>
  <c r="W45" i="12" s="1"/>
  <c r="T45" i="12"/>
  <c r="V45" i="12" s="1"/>
  <c r="AK44" i="12"/>
  <c r="AJ44" i="12"/>
  <c r="AG44" i="12"/>
  <c r="AF44" i="12"/>
  <c r="AH44" i="12" s="1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AH40" i="12" s="1"/>
  <c r="Y40" i="12"/>
  <c r="X40" i="12"/>
  <c r="U40" i="12"/>
  <c r="W40" i="12" s="1"/>
  <c r="T40" i="12"/>
  <c r="V40" i="12" s="1"/>
  <c r="AK39" i="12"/>
  <c r="AJ39" i="12"/>
  <c r="AG39" i="12"/>
  <c r="AF39" i="12"/>
  <c r="AH39" i="12" s="1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AH23" i="12" s="1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L20" i="12" s="1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L18" i="12" s="1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L16" i="12" s="1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L14" i="12" s="1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L11" i="12" s="1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L8" i="12" s="1"/>
  <c r="AG8" i="12"/>
  <c r="AF8" i="12"/>
  <c r="Y8" i="12"/>
  <c r="X8" i="12"/>
  <c r="U8" i="12"/>
  <c r="W8" i="12" s="1"/>
  <c r="T8" i="12"/>
  <c r="V8" i="12" s="1"/>
  <c r="AK7" i="12"/>
  <c r="AJ7" i="12"/>
  <c r="AL7" i="12" s="1"/>
  <c r="AG7" i="12"/>
  <c r="AF7" i="12"/>
  <c r="Y7" i="12"/>
  <c r="X7" i="12"/>
  <c r="U7" i="12"/>
  <c r="W7" i="12" s="1"/>
  <c r="T7" i="12"/>
  <c r="V7" i="12" s="1"/>
  <c r="AK6" i="12"/>
  <c r="AJ6" i="12"/>
  <c r="AL6" i="12" s="1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L3" i="12" s="1"/>
  <c r="AG3" i="12"/>
  <c r="AF3" i="12"/>
  <c r="Y3" i="12"/>
  <c r="X3" i="12"/>
  <c r="U3" i="12"/>
  <c r="W3" i="12" s="1"/>
  <c r="T3" i="12"/>
  <c r="V3" i="12" s="1"/>
  <c r="C176" i="12"/>
  <c r="B166" i="12"/>
  <c r="C166" i="12"/>
  <c r="CT168" i="12" s="1"/>
  <c r="D166" i="12"/>
  <c r="E166" i="12"/>
  <c r="L166" i="12"/>
  <c r="E167" i="12"/>
  <c r="CP2" i="12"/>
  <c r="P169" i="12"/>
  <c r="CM2" i="12"/>
  <c r="BB166" i="12"/>
  <c r="BK169" i="12"/>
  <c r="C175" i="12"/>
  <c r="D174" i="12"/>
  <c r="D173" i="12"/>
  <c r="F173" i="12" s="1"/>
  <c r="D172" i="12"/>
  <c r="D171" i="12"/>
  <c r="L167" i="12"/>
  <c r="CE166" i="12"/>
  <c r="CE168" i="12" s="1"/>
  <c r="CE169" i="12" s="1"/>
  <c r="BL2" i="12"/>
  <c r="BT2" i="12" s="1"/>
  <c r="CN2" i="12" s="1"/>
  <c r="BA2" i="12"/>
  <c r="AK2" i="12"/>
  <c r="AJ2" i="12"/>
  <c r="AG2" i="12"/>
  <c r="AF2" i="12"/>
  <c r="Y2" i="12"/>
  <c r="X2" i="12"/>
  <c r="U2" i="12"/>
  <c r="W2" i="12" s="1"/>
  <c r="T2" i="12"/>
  <c r="V2" i="12" s="1"/>
  <c r="AL165" i="12" l="1"/>
  <c r="AL52" i="12"/>
  <c r="AL153" i="12"/>
  <c r="AH16" i="12"/>
  <c r="AH3" i="12"/>
  <c r="AH4" i="12"/>
  <c r="AH5" i="12"/>
  <c r="AH6" i="12"/>
  <c r="AH12" i="12"/>
  <c r="AH14" i="12"/>
  <c r="AL51" i="12"/>
  <c r="AH82" i="12"/>
  <c r="AH99" i="12"/>
  <c r="AH102" i="12"/>
  <c r="AH154" i="12"/>
  <c r="AL65" i="12"/>
  <c r="AL102" i="12"/>
  <c r="AH24" i="12"/>
  <c r="AL150" i="12"/>
  <c r="AH158" i="12"/>
  <c r="AL21" i="12"/>
  <c r="AL24" i="12"/>
  <c r="AL26" i="12"/>
  <c r="AL27" i="12"/>
  <c r="AL32" i="12"/>
  <c r="AL35" i="12"/>
  <c r="AL38" i="12"/>
  <c r="AL39" i="12"/>
  <c r="AL40" i="12"/>
  <c r="AL48" i="12"/>
  <c r="AH51" i="12"/>
  <c r="AH47" i="12"/>
  <c r="AH31" i="12"/>
  <c r="AH32" i="12"/>
  <c r="AH34" i="12"/>
  <c r="AH38" i="12"/>
  <c r="AH69" i="12"/>
  <c r="AH83" i="12"/>
  <c r="AH84" i="12"/>
  <c r="AH87" i="12"/>
  <c r="AH88" i="12"/>
  <c r="AL104" i="12"/>
  <c r="AL105" i="12"/>
  <c r="AH163" i="12"/>
  <c r="AH165" i="12"/>
  <c r="AH120" i="12"/>
  <c r="AH121" i="12"/>
  <c r="AH122" i="12"/>
  <c r="AH123" i="12"/>
  <c r="AL87" i="12"/>
  <c r="AH91" i="12"/>
  <c r="AL109" i="12"/>
  <c r="AH118" i="12"/>
  <c r="AH127" i="12"/>
  <c r="AH129" i="12"/>
  <c r="AH131" i="12"/>
  <c r="AH132" i="12"/>
  <c r="AL70" i="12"/>
  <c r="AH134" i="12"/>
  <c r="AH7" i="12"/>
  <c r="AH94" i="12"/>
  <c r="AL46" i="12"/>
  <c r="AL98" i="12"/>
  <c r="AL134" i="12"/>
  <c r="AL146" i="12"/>
  <c r="AH150" i="12"/>
  <c r="AL71" i="12"/>
  <c r="AL78" i="12"/>
  <c r="AL19" i="12"/>
  <c r="AH26" i="12"/>
  <c r="AH28" i="12"/>
  <c r="AL57" i="12"/>
  <c r="AL58" i="12"/>
  <c r="AL60" i="12"/>
  <c r="AL61" i="12"/>
  <c r="AL63" i="12"/>
  <c r="AH162" i="12"/>
  <c r="AH49" i="12"/>
  <c r="AH15" i="12"/>
  <c r="AH65" i="12"/>
  <c r="AH8" i="12"/>
  <c r="AL47" i="12"/>
  <c r="AL53" i="12"/>
  <c r="AL54" i="12"/>
  <c r="AL55" i="12"/>
  <c r="AH60" i="12"/>
  <c r="AL69" i="12"/>
  <c r="AH79" i="12"/>
  <c r="AH80" i="12"/>
  <c r="AH81" i="12"/>
  <c r="AL99" i="12"/>
  <c r="AH101" i="12"/>
  <c r="AL110" i="12"/>
  <c r="AH114" i="12"/>
  <c r="AH115" i="12"/>
  <c r="AH117" i="12"/>
  <c r="AL131" i="12"/>
  <c r="AL151" i="12"/>
  <c r="AH157" i="12"/>
  <c r="AH64" i="12"/>
  <c r="AL79" i="12"/>
  <c r="AL81" i="12"/>
  <c r="AH95" i="12"/>
  <c r="AH97" i="12"/>
  <c r="AH103" i="12"/>
  <c r="AH106" i="12"/>
  <c r="AL113" i="12"/>
  <c r="AL115" i="12"/>
  <c r="AL117" i="12"/>
  <c r="AL118" i="12"/>
  <c r="AL119" i="12"/>
  <c r="AH138" i="12"/>
  <c r="AL156" i="12"/>
  <c r="AL120" i="12"/>
  <c r="AL121" i="12"/>
  <c r="AL123" i="12"/>
  <c r="AH125" i="12"/>
  <c r="AH144" i="12"/>
  <c r="AH145" i="12"/>
  <c r="AH146" i="12"/>
  <c r="AH147" i="12"/>
  <c r="AH148" i="12"/>
  <c r="AH142" i="12"/>
  <c r="AL4" i="12"/>
  <c r="AH98" i="12"/>
  <c r="AL12" i="12"/>
  <c r="AH20" i="12"/>
  <c r="AL28" i="12"/>
  <c r="AL30" i="12"/>
  <c r="AL41" i="12"/>
  <c r="AL44" i="12"/>
  <c r="AH52" i="12"/>
  <c r="AH66" i="12"/>
  <c r="AH68" i="12"/>
  <c r="AL83" i="12"/>
  <c r="AH89" i="12"/>
  <c r="AH130" i="12"/>
  <c r="AL139" i="12"/>
  <c r="AL142" i="12"/>
  <c r="AL143" i="12"/>
  <c r="AL144" i="12"/>
  <c r="AL145" i="12"/>
  <c r="AL147" i="12"/>
  <c r="AH149" i="12"/>
  <c r="AL36" i="12"/>
  <c r="AH42" i="12"/>
  <c r="AH25" i="12"/>
  <c r="AH72" i="12"/>
  <c r="AH73" i="12"/>
  <c r="AL89" i="12"/>
  <c r="AH93" i="12"/>
  <c r="CO108" i="12"/>
  <c r="CO107" i="12"/>
  <c r="CO106" i="12"/>
  <c r="CO105" i="12"/>
  <c r="CO104" i="12"/>
  <c r="CO103" i="12"/>
  <c r="CO102" i="12"/>
  <c r="CO101" i="12"/>
  <c r="CO100" i="12"/>
  <c r="CO99" i="12"/>
  <c r="CO98" i="12"/>
  <c r="CO43" i="12"/>
  <c r="CO42" i="12"/>
  <c r="CO165" i="12"/>
  <c r="CO164" i="12"/>
  <c r="CO163" i="12"/>
  <c r="CO162" i="12"/>
  <c r="CO161" i="12"/>
  <c r="CO160" i="12"/>
  <c r="CO159" i="12"/>
  <c r="CO97" i="12"/>
  <c r="CO96" i="12"/>
  <c r="CO95" i="12"/>
  <c r="CO94" i="12"/>
  <c r="CO93" i="12"/>
  <c r="CO92" i="12"/>
  <c r="CO91" i="12"/>
  <c r="CO41" i="12"/>
  <c r="CO40" i="12"/>
  <c r="CO39" i="12"/>
  <c r="CO38" i="12"/>
  <c r="CO37" i="12"/>
  <c r="CO158" i="12"/>
  <c r="CO157" i="12"/>
  <c r="CO156" i="12"/>
  <c r="CO155" i="12"/>
  <c r="CO90" i="12"/>
  <c r="CO89" i="12"/>
  <c r="CO88" i="12"/>
  <c r="CO87" i="12"/>
  <c r="CO86" i="12"/>
  <c r="CO85" i="12"/>
  <c r="CO84" i="12"/>
  <c r="CO83" i="12"/>
  <c r="CO82" i="12"/>
  <c r="CO81" i="12"/>
  <c r="CO80" i="12"/>
  <c r="CO79" i="12"/>
  <c r="CO36" i="12"/>
  <c r="CO35" i="12"/>
  <c r="CO34" i="12"/>
  <c r="CO33" i="12"/>
  <c r="CO32" i="12"/>
  <c r="CO31" i="12"/>
  <c r="CO30" i="12"/>
  <c r="CO29" i="12"/>
  <c r="CO28" i="12"/>
  <c r="CO27" i="12"/>
  <c r="CO26" i="12"/>
  <c r="CO25" i="12"/>
  <c r="CO24" i="12"/>
  <c r="CO23" i="12"/>
  <c r="CO121" i="12"/>
  <c r="CO120" i="12"/>
  <c r="CO119" i="12"/>
  <c r="CO118" i="12"/>
  <c r="CO117" i="12"/>
  <c r="CO116" i="12"/>
  <c r="CO115" i="12"/>
  <c r="CO114" i="12"/>
  <c r="CO113" i="12"/>
  <c r="CO112" i="12"/>
  <c r="CO111" i="12"/>
  <c r="CO110" i="12"/>
  <c r="CO109" i="12"/>
  <c r="CO48" i="12"/>
  <c r="CO47" i="12"/>
  <c r="CO46" i="12"/>
  <c r="CO45" i="12"/>
  <c r="CO44" i="12"/>
  <c r="CO146" i="12"/>
  <c r="CO139" i="12"/>
  <c r="CO135" i="12"/>
  <c r="CO128" i="12"/>
  <c r="CO75" i="12"/>
  <c r="CO72" i="12"/>
  <c r="CO66" i="12"/>
  <c r="CO62" i="12"/>
  <c r="CO55" i="12"/>
  <c r="CO152" i="12"/>
  <c r="CO149" i="12"/>
  <c r="CO129" i="12"/>
  <c r="CO78" i="12"/>
  <c r="CO67" i="12"/>
  <c r="CO56" i="12"/>
  <c r="CO144" i="12"/>
  <c r="CO140" i="12"/>
  <c r="CO136" i="12"/>
  <c r="CO130" i="12"/>
  <c r="CO122" i="12"/>
  <c r="CO73" i="12"/>
  <c r="CO70" i="12"/>
  <c r="CO63" i="12"/>
  <c r="CO57" i="12"/>
  <c r="CO49" i="12"/>
  <c r="CO147" i="12"/>
  <c r="CO131" i="12"/>
  <c r="CO123" i="12"/>
  <c r="CO76" i="12"/>
  <c r="CO58" i="12"/>
  <c r="CO50" i="12"/>
  <c r="CO153" i="12"/>
  <c r="CO150" i="12"/>
  <c r="CO141" i="12"/>
  <c r="CO137" i="12"/>
  <c r="CO133" i="12"/>
  <c r="CO132" i="12"/>
  <c r="CO124" i="12"/>
  <c r="CO68" i="12"/>
  <c r="CO64" i="12"/>
  <c r="CO60" i="12"/>
  <c r="CO59" i="12"/>
  <c r="CO51" i="12"/>
  <c r="CO22" i="12"/>
  <c r="CO21" i="12"/>
  <c r="CO145" i="12"/>
  <c r="CO125" i="12"/>
  <c r="CO74" i="12"/>
  <c r="CO71" i="12"/>
  <c r="CO52" i="12"/>
  <c r="CO20" i="12"/>
  <c r="CO19" i="12"/>
  <c r="CO18" i="12"/>
  <c r="CO17" i="12"/>
  <c r="CO16" i="12"/>
  <c r="CO15" i="12"/>
  <c r="CO14" i="12"/>
  <c r="CO13" i="12"/>
  <c r="CO12" i="12"/>
  <c r="CO11" i="12"/>
  <c r="CO10" i="12"/>
  <c r="CO9" i="12"/>
  <c r="CO8" i="12"/>
  <c r="CO7" i="12"/>
  <c r="CO151" i="12"/>
  <c r="CO148" i="12"/>
  <c r="CO142" i="12"/>
  <c r="CO138" i="12"/>
  <c r="CO134" i="12"/>
  <c r="CO126" i="12"/>
  <c r="CO77" i="12"/>
  <c r="CO65" i="12"/>
  <c r="CO61" i="12"/>
  <c r="CO53" i="12"/>
  <c r="CO6" i="12"/>
  <c r="CO5" i="12"/>
  <c r="CO4" i="12"/>
  <c r="CO3" i="12"/>
  <c r="CO154" i="12"/>
  <c r="CO143" i="12"/>
  <c r="CO127" i="12"/>
  <c r="CO69" i="12"/>
  <c r="CO54" i="12"/>
  <c r="AH17" i="12"/>
  <c r="AH18" i="12"/>
  <c r="AH33" i="12"/>
  <c r="AH62" i="12"/>
  <c r="AH63" i="12"/>
  <c r="AL86" i="12"/>
  <c r="AH19" i="12"/>
  <c r="AH30" i="12"/>
  <c r="AH92" i="12"/>
  <c r="AH90" i="12"/>
  <c r="AL103" i="12"/>
  <c r="AL62" i="12"/>
  <c r="AH9" i="12"/>
  <c r="AH10" i="12"/>
  <c r="AH11" i="12"/>
  <c r="AH22" i="12"/>
  <c r="AL29" i="12"/>
  <c r="AL42" i="12"/>
  <c r="AL43" i="12"/>
  <c r="AH75" i="12"/>
  <c r="AH76" i="12"/>
  <c r="AH77" i="12"/>
  <c r="AL13" i="12"/>
  <c r="AL5" i="12"/>
  <c r="AL10" i="12"/>
  <c r="AL22" i="12"/>
  <c r="AH27" i="12"/>
  <c r="AL37" i="12"/>
  <c r="AL50" i="12"/>
  <c r="AH67" i="12"/>
  <c r="AL75" i="12"/>
  <c r="AL76" i="12"/>
  <c r="AH41" i="12"/>
  <c r="AL45" i="12"/>
  <c r="AL49" i="12"/>
  <c r="AH74" i="12"/>
  <c r="AH85" i="12"/>
  <c r="AH104" i="12"/>
  <c r="AH105" i="12"/>
  <c r="AL108" i="12"/>
  <c r="AH109" i="12"/>
  <c r="AL125" i="12"/>
  <c r="AH126" i="12"/>
  <c r="AL130" i="12"/>
  <c r="AH136" i="12"/>
  <c r="AH137" i="12"/>
  <c r="AL140" i="12"/>
  <c r="AL149" i="12"/>
  <c r="AH156" i="12"/>
  <c r="AH160" i="12"/>
  <c r="AH161" i="12"/>
  <c r="AL164" i="12"/>
  <c r="AL141" i="12"/>
  <c r="AH110" i="12"/>
  <c r="AL122" i="12"/>
  <c r="AH119" i="12"/>
  <c r="AH143" i="12"/>
  <c r="AL162" i="12"/>
  <c r="AL33" i="12"/>
  <c r="AH35" i="12"/>
  <c r="AH46" i="12"/>
  <c r="AL59" i="12"/>
  <c r="AL64" i="12"/>
  <c r="AL67" i="12"/>
  <c r="AL91" i="12"/>
  <c r="AL92" i="12"/>
  <c r="AL106" i="12"/>
  <c r="AL128" i="12"/>
  <c r="AL129" i="12"/>
  <c r="AL138" i="12"/>
  <c r="AL148" i="12"/>
  <c r="AL152" i="12"/>
  <c r="AL157" i="12"/>
  <c r="AL34" i="12"/>
  <c r="AH36" i="12"/>
  <c r="AL56" i="12"/>
  <c r="AH71" i="12"/>
  <c r="AL101" i="12"/>
  <c r="AH113" i="12"/>
  <c r="AH116" i="12"/>
  <c r="AH164" i="12"/>
  <c r="AL95" i="12"/>
  <c r="AH135" i="12"/>
  <c r="AL154" i="12"/>
  <c r="AH159" i="12"/>
  <c r="BT15" i="12"/>
  <c r="CN15" i="12" s="1"/>
  <c r="BT10" i="12"/>
  <c r="CN10" i="12" s="1"/>
  <c r="BT12" i="12"/>
  <c r="CN12" i="12" s="1"/>
  <c r="BT23" i="12"/>
  <c r="CN23" i="12" s="1"/>
  <c r="BT32" i="12"/>
  <c r="CN32" i="12" s="1"/>
  <c r="BT9" i="12"/>
  <c r="CN9" i="12" s="1"/>
  <c r="BT34" i="12"/>
  <c r="CN34" i="12" s="1"/>
  <c r="BT80" i="12"/>
  <c r="CN80" i="12" s="1"/>
  <c r="BT75" i="12"/>
  <c r="CN75" i="12" s="1"/>
  <c r="BT50" i="12"/>
  <c r="CN50" i="12" s="1"/>
  <c r="BT51" i="12"/>
  <c r="CN51" i="12" s="1"/>
  <c r="BT53" i="12"/>
  <c r="CN53" i="12" s="1"/>
  <c r="BT36" i="12"/>
  <c r="CN36" i="12" s="1"/>
  <c r="BT84" i="12"/>
  <c r="CN84" i="12" s="1"/>
  <c r="BT77" i="12"/>
  <c r="CN77" i="12" s="1"/>
  <c r="BT71" i="12"/>
  <c r="CN71" i="12" s="1"/>
  <c r="BT55" i="12"/>
  <c r="CN55" i="12" s="1"/>
  <c r="BT63" i="12"/>
  <c r="CN63" i="12" s="1"/>
  <c r="BT103" i="12"/>
  <c r="CN103" i="12" s="1"/>
  <c r="BT100" i="12"/>
  <c r="CN100" i="12" s="1"/>
  <c r="BT108" i="12"/>
  <c r="CN108" i="12" s="1"/>
  <c r="BT94" i="12"/>
  <c r="CN94" i="12" s="1"/>
  <c r="BT118" i="12"/>
  <c r="CN118" i="12" s="1"/>
  <c r="BT120" i="12"/>
  <c r="CN120" i="12" s="1"/>
  <c r="BT125" i="12"/>
  <c r="CN125" i="12" s="1"/>
  <c r="BT128" i="12"/>
  <c r="CN128" i="12" s="1"/>
  <c r="BT136" i="12"/>
  <c r="CN136" i="12" s="1"/>
  <c r="BT130" i="12"/>
  <c r="CN130" i="12" s="1"/>
  <c r="BT131" i="12"/>
  <c r="CN131" i="12" s="1"/>
  <c r="BT157" i="12"/>
  <c r="CN157" i="12" s="1"/>
  <c r="BT158" i="12"/>
  <c r="CN158" i="12" s="1"/>
  <c r="BT164" i="12"/>
  <c r="CN164" i="12" s="1"/>
  <c r="AL15" i="12"/>
  <c r="AL23" i="12"/>
  <c r="AL31" i="12"/>
  <c r="AH43" i="12"/>
  <c r="AH37" i="12"/>
  <c r="AH45" i="12"/>
  <c r="AH59" i="12"/>
  <c r="AL9" i="12"/>
  <c r="AH13" i="12"/>
  <c r="AL17" i="12"/>
  <c r="AH21" i="12"/>
  <c r="AL25" i="12"/>
  <c r="AH29" i="12"/>
  <c r="AH61" i="12"/>
  <c r="AL72" i="12"/>
  <c r="AL80" i="12"/>
  <c r="AL88" i="12"/>
  <c r="AL90" i="12"/>
  <c r="AL66" i="12"/>
  <c r="AH70" i="12"/>
  <c r="AL74" i="12"/>
  <c r="AH78" i="12"/>
  <c r="AL82" i="12"/>
  <c r="AH86" i="12"/>
  <c r="AH108" i="12"/>
  <c r="AL136" i="12"/>
  <c r="AL93" i="12"/>
  <c r="AH96" i="12"/>
  <c r="AL100" i="12"/>
  <c r="AH124" i="12"/>
  <c r="AL96" i="12"/>
  <c r="AL116" i="12"/>
  <c r="AH140" i="12"/>
  <c r="AL112" i="12"/>
  <c r="AH128" i="12"/>
  <c r="AL132" i="12"/>
  <c r="CP166" i="12"/>
  <c r="CQ3" i="12" s="1"/>
  <c r="CO2" i="12"/>
  <c r="BV166" i="12"/>
  <c r="F174" i="12"/>
  <c r="F172" i="12"/>
  <c r="D175" i="12"/>
  <c r="F175" i="12" s="1"/>
  <c r="F171" i="12"/>
  <c r="AL2" i="12"/>
  <c r="AH2" i="12"/>
  <c r="X166" i="12"/>
  <c r="BL166" i="12"/>
  <c r="CQ100" i="12" l="1"/>
  <c r="CR100" i="12" s="1"/>
  <c r="CQ153" i="12"/>
  <c r="CR153" i="12" s="1"/>
  <c r="CR3" i="12"/>
  <c r="CQ60" i="12"/>
  <c r="CR60" i="12" s="1"/>
  <c r="CQ125" i="12"/>
  <c r="CR125" i="12" s="1"/>
  <c r="CQ47" i="12"/>
  <c r="CR47" i="12" s="1"/>
  <c r="CQ91" i="12"/>
  <c r="CR91" i="12" s="1"/>
  <c r="CQ161" i="12"/>
  <c r="CR161" i="12" s="1"/>
  <c r="CQ119" i="12"/>
  <c r="CR119" i="12" s="1"/>
  <c r="CQ162" i="12"/>
  <c r="CR162" i="12" s="1"/>
  <c r="CQ35" i="12"/>
  <c r="CR35" i="12" s="1"/>
  <c r="CQ150" i="12"/>
  <c r="CR150" i="12" s="1"/>
  <c r="CQ140" i="12"/>
  <c r="CR140" i="12" s="1"/>
  <c r="CQ105" i="12"/>
  <c r="CR105" i="12" s="1"/>
  <c r="CQ61" i="12"/>
  <c r="CR61" i="12" s="1"/>
  <c r="CQ23" i="12"/>
  <c r="CR23" i="12" s="1"/>
  <c r="CQ19" i="12"/>
  <c r="CR19" i="12" s="1"/>
  <c r="CQ115" i="12"/>
  <c r="CR115" i="12" s="1"/>
  <c r="CQ84" i="12"/>
  <c r="CR84" i="12" s="1"/>
  <c r="CQ143" i="12"/>
  <c r="CR143" i="12" s="1"/>
  <c r="CQ104" i="12"/>
  <c r="CR104" i="12" s="1"/>
  <c r="CQ142" i="12"/>
  <c r="CR142" i="12" s="1"/>
  <c r="CQ124" i="12"/>
  <c r="CR124" i="12" s="1"/>
  <c r="CQ39" i="12"/>
  <c r="CR39" i="12" s="1"/>
  <c r="CQ25" i="12"/>
  <c r="CR25" i="12" s="1"/>
  <c r="CQ137" i="12"/>
  <c r="CR137" i="12" s="1"/>
  <c r="CQ132" i="12"/>
  <c r="CR132" i="12" s="1"/>
  <c r="CQ111" i="12"/>
  <c r="CR111" i="12" s="1"/>
  <c r="CQ85" i="12"/>
  <c r="CR85" i="12" s="1"/>
  <c r="CQ75" i="12"/>
  <c r="CR75" i="12" s="1"/>
  <c r="CQ49" i="12"/>
  <c r="CR49" i="12" s="1"/>
  <c r="CQ4" i="12"/>
  <c r="CR4" i="12" s="1"/>
  <c r="CQ130" i="12"/>
  <c r="CR130" i="12" s="1"/>
  <c r="CQ129" i="12"/>
  <c r="CR129" i="12" s="1"/>
  <c r="CQ118" i="12"/>
  <c r="CR118" i="12" s="1"/>
  <c r="CQ64" i="12"/>
  <c r="CR64" i="12" s="1"/>
  <c r="CQ31" i="12"/>
  <c r="CR31" i="12" s="1"/>
  <c r="CQ12" i="12"/>
  <c r="CR12" i="12" s="1"/>
  <c r="CQ9" i="12"/>
  <c r="CR9" i="12" s="1"/>
  <c r="CQ10" i="12"/>
  <c r="CR10" i="12" s="1"/>
  <c r="CQ17" i="12"/>
  <c r="CR17" i="12" s="1"/>
  <c r="CQ138" i="12"/>
  <c r="CR138" i="12" s="1"/>
  <c r="CQ113" i="12"/>
  <c r="CR113" i="12" s="1"/>
  <c r="CQ37" i="12"/>
  <c r="CR37" i="12" s="1"/>
  <c r="CQ6" i="12"/>
  <c r="CR6" i="12" s="1"/>
  <c r="CQ122" i="12"/>
  <c r="CR122" i="12" s="1"/>
  <c r="CQ160" i="12"/>
  <c r="CR160" i="12" s="1"/>
  <c r="CQ128" i="12"/>
  <c r="CR128" i="12" s="1"/>
  <c r="CQ116" i="12"/>
  <c r="CR116" i="12" s="1"/>
  <c r="CQ121" i="12"/>
  <c r="CR121" i="12" s="1"/>
  <c r="CQ108" i="12"/>
  <c r="CR108" i="12" s="1"/>
  <c r="CQ94" i="12"/>
  <c r="CR94" i="12" s="1"/>
  <c r="CQ97" i="12"/>
  <c r="CR97" i="12" s="1"/>
  <c r="CQ90" i="12"/>
  <c r="CR90" i="12" s="1"/>
  <c r="CQ67" i="12"/>
  <c r="CR67" i="12" s="1"/>
  <c r="CQ55" i="12"/>
  <c r="CR55" i="12" s="1"/>
  <c r="CQ54" i="12"/>
  <c r="CR54" i="12" s="1"/>
  <c r="CQ53" i="12"/>
  <c r="CR53" i="12" s="1"/>
  <c r="CQ57" i="12"/>
  <c r="CR57" i="12" s="1"/>
  <c r="CQ96" i="12"/>
  <c r="CR96" i="12" s="1"/>
  <c r="CQ29" i="12"/>
  <c r="CR29" i="12" s="1"/>
  <c r="CQ45" i="12"/>
  <c r="CR45" i="12" s="1"/>
  <c r="CQ68" i="12"/>
  <c r="CR68" i="12" s="1"/>
  <c r="CQ16" i="12"/>
  <c r="CR16" i="12" s="1"/>
  <c r="CQ165" i="12"/>
  <c r="CR165" i="12" s="1"/>
  <c r="CQ154" i="12"/>
  <c r="CR154" i="12" s="1"/>
  <c r="CQ159" i="12"/>
  <c r="CR159" i="12" s="1"/>
  <c r="CQ144" i="12"/>
  <c r="CR144" i="12" s="1"/>
  <c r="CQ157" i="12"/>
  <c r="CR157" i="12" s="1"/>
  <c r="CQ152" i="12"/>
  <c r="CR152" i="12" s="1"/>
  <c r="CQ158" i="12"/>
  <c r="CR158" i="12" s="1"/>
  <c r="CQ145" i="12"/>
  <c r="CR145" i="12" s="1"/>
  <c r="CQ148" i="12"/>
  <c r="CR148" i="12" s="1"/>
  <c r="CQ147" i="12"/>
  <c r="CR147" i="12" s="1"/>
  <c r="CQ136" i="12"/>
  <c r="CR136" i="12" s="1"/>
  <c r="CQ151" i="12"/>
  <c r="CR151" i="12" s="1"/>
  <c r="CQ135" i="12"/>
  <c r="CR135" i="12" s="1"/>
  <c r="CQ131" i="12"/>
  <c r="CR131" i="12" s="1"/>
  <c r="CQ126" i="12"/>
  <c r="CR126" i="12" s="1"/>
  <c r="CQ139" i="12"/>
  <c r="CR139" i="12" s="1"/>
  <c r="CQ134" i="12"/>
  <c r="CR134" i="12" s="1"/>
  <c r="CQ109" i="12"/>
  <c r="CR109" i="12" s="1"/>
  <c r="CQ123" i="12"/>
  <c r="CR123" i="12" s="1"/>
  <c r="CQ117" i="12"/>
  <c r="CR117" i="12" s="1"/>
  <c r="CQ112" i="12"/>
  <c r="CR112" i="12" s="1"/>
  <c r="CQ101" i="12"/>
  <c r="CR101" i="12" s="1"/>
  <c r="CQ95" i="12"/>
  <c r="CR95" i="12" s="1"/>
  <c r="CQ110" i="12"/>
  <c r="CR110" i="12" s="1"/>
  <c r="CQ107" i="12"/>
  <c r="CR107" i="12" s="1"/>
  <c r="CQ102" i="12"/>
  <c r="CR102" i="12" s="1"/>
  <c r="CQ99" i="12"/>
  <c r="CR99" i="12" s="1"/>
  <c r="CQ89" i="12"/>
  <c r="CR89" i="12" s="1"/>
  <c r="CQ93" i="12"/>
  <c r="CR93" i="12" s="1"/>
  <c r="CQ92" i="12"/>
  <c r="CR92" i="12" s="1"/>
  <c r="CQ87" i="12"/>
  <c r="CR87" i="12" s="1"/>
  <c r="CQ82" i="12"/>
  <c r="CR82" i="12" s="1"/>
  <c r="CQ74" i="12"/>
  <c r="CR74" i="12" s="1"/>
  <c r="CQ76" i="12"/>
  <c r="CR76" i="12" s="1"/>
  <c r="CQ73" i="12"/>
  <c r="CR73" i="12" s="1"/>
  <c r="CQ72" i="12"/>
  <c r="CR72" i="12" s="1"/>
  <c r="CQ70" i="12"/>
  <c r="CR70" i="12" s="1"/>
  <c r="CQ58" i="12"/>
  <c r="CR58" i="12" s="1"/>
  <c r="CQ50" i="12"/>
  <c r="CR50" i="12" s="1"/>
  <c r="CQ83" i="12"/>
  <c r="CR83" i="12" s="1"/>
  <c r="CQ66" i="12"/>
  <c r="CR66" i="12" s="1"/>
  <c r="CQ81" i="12"/>
  <c r="CR81" i="12" s="1"/>
  <c r="CQ42" i="12"/>
  <c r="CR42" i="12" s="1"/>
  <c r="CQ34" i="12"/>
  <c r="CR34" i="12" s="1"/>
  <c r="CQ78" i="12"/>
  <c r="CR78" i="12" s="1"/>
  <c r="CQ59" i="12"/>
  <c r="CR59" i="12" s="1"/>
  <c r="CQ51" i="12"/>
  <c r="CR51" i="12" s="1"/>
  <c r="CQ28" i="12"/>
  <c r="CR28" i="12" s="1"/>
  <c r="CQ21" i="12"/>
  <c r="CR21" i="12" s="1"/>
  <c r="CQ7" i="12"/>
  <c r="CR7" i="12" s="1"/>
  <c r="CQ40" i="12"/>
  <c r="CR40" i="12" s="1"/>
  <c r="CQ80" i="12"/>
  <c r="CR80" i="12" s="1"/>
  <c r="CQ18" i="12"/>
  <c r="CR18" i="12" s="1"/>
  <c r="CQ62" i="12"/>
  <c r="CR62" i="12" s="1"/>
  <c r="CQ46" i="12"/>
  <c r="CR46" i="12" s="1"/>
  <c r="CQ32" i="12"/>
  <c r="CR32" i="12" s="1"/>
  <c r="CQ5" i="12"/>
  <c r="CR5" i="12" s="1"/>
  <c r="CQ26" i="12"/>
  <c r="CR26" i="12" s="1"/>
  <c r="CQ13" i="12"/>
  <c r="CR13" i="12" s="1"/>
  <c r="CQ33" i="12"/>
  <c r="CR33" i="12" s="1"/>
  <c r="CQ27" i="12"/>
  <c r="CR27" i="12" s="1"/>
  <c r="CQ11" i="12"/>
  <c r="CR11" i="12" s="1"/>
  <c r="CQ8" i="12"/>
  <c r="CR8" i="12" s="1"/>
  <c r="CQ156" i="12"/>
  <c r="CR156" i="12" s="1"/>
  <c r="CQ127" i="12"/>
  <c r="CR127" i="12" s="1"/>
  <c r="CQ69" i="12"/>
  <c r="CR69" i="12" s="1"/>
  <c r="CQ15" i="12"/>
  <c r="CR15" i="12" s="1"/>
  <c r="CQ22" i="12"/>
  <c r="CR22" i="12" s="1"/>
  <c r="CQ77" i="12"/>
  <c r="CR77" i="12" s="1"/>
  <c r="CQ63" i="12"/>
  <c r="CR63" i="12" s="1"/>
  <c r="CQ65" i="12"/>
  <c r="CR65" i="12" s="1"/>
  <c r="CQ43" i="12"/>
  <c r="CR43" i="12" s="1"/>
  <c r="CQ44" i="12"/>
  <c r="CR44" i="12" s="1"/>
  <c r="CQ88" i="12"/>
  <c r="CR88" i="12" s="1"/>
  <c r="CQ24" i="12"/>
  <c r="CR24" i="12" s="1"/>
  <c r="CQ38" i="12"/>
  <c r="CR38" i="12" s="1"/>
  <c r="CQ48" i="12"/>
  <c r="CR48" i="12" s="1"/>
  <c r="CQ36" i="12"/>
  <c r="CR36" i="12" s="1"/>
  <c r="CQ30" i="12"/>
  <c r="CR30" i="12" s="1"/>
  <c r="CQ20" i="12"/>
  <c r="CR20" i="12" s="1"/>
  <c r="CQ56" i="12"/>
  <c r="CR56" i="12" s="1"/>
  <c r="CQ14" i="12"/>
  <c r="CR14" i="12" s="1"/>
  <c r="CQ114" i="12"/>
  <c r="CR114" i="12" s="1"/>
  <c r="CQ98" i="12"/>
  <c r="CR98" i="12" s="1"/>
  <c r="CQ164" i="12"/>
  <c r="CR164" i="12" s="1"/>
  <c r="CQ155" i="12"/>
  <c r="CR155" i="12" s="1"/>
  <c r="CQ141" i="12"/>
  <c r="CR141" i="12" s="1"/>
  <c r="CQ133" i="12"/>
  <c r="CR133" i="12" s="1"/>
  <c r="CQ163" i="12"/>
  <c r="CR163" i="12" s="1"/>
  <c r="CQ146" i="12"/>
  <c r="CR146" i="12" s="1"/>
  <c r="CQ149" i="12"/>
  <c r="CR149" i="12" s="1"/>
  <c r="CQ120" i="12"/>
  <c r="CR120" i="12" s="1"/>
  <c r="CQ106" i="12"/>
  <c r="CR106" i="12" s="1"/>
  <c r="CQ103" i="12"/>
  <c r="CR103" i="12" s="1"/>
  <c r="CQ79" i="12"/>
  <c r="CR79" i="12" s="1"/>
  <c r="CQ86" i="12"/>
  <c r="CR86" i="12" s="1"/>
  <c r="CQ71" i="12"/>
  <c r="CR71" i="12" s="1"/>
  <c r="CQ52" i="12"/>
  <c r="CR52" i="12" s="1"/>
  <c r="CQ41" i="12"/>
  <c r="CR41" i="12" s="1"/>
  <c r="CO166" i="12"/>
  <c r="CQ2" i="12"/>
  <c r="CR2" i="12" s="1"/>
  <c r="AH166" i="12"/>
  <c r="AI124" i="12" s="1"/>
  <c r="AL166" i="12"/>
  <c r="AM15" i="12" s="1"/>
  <c r="BT166" i="12"/>
  <c r="AM31" i="12" l="1"/>
  <c r="AM25" i="12"/>
  <c r="AB25" i="12" s="1"/>
  <c r="AB15" i="12"/>
  <c r="AI59" i="12"/>
  <c r="Z124" i="12"/>
  <c r="AI128" i="12"/>
  <c r="AM112" i="12"/>
  <c r="AB31" i="12"/>
  <c r="AI86" i="12"/>
  <c r="AM96" i="12"/>
  <c r="AI37" i="12"/>
  <c r="AM17" i="12"/>
  <c r="AI29" i="12"/>
  <c r="AM74" i="12"/>
  <c r="AM23" i="12"/>
  <c r="AM72" i="12"/>
  <c r="AM80" i="12"/>
  <c r="AI146" i="12"/>
  <c r="AI98" i="12"/>
  <c r="AI138" i="12"/>
  <c r="AI116" i="12"/>
  <c r="AI130" i="12"/>
  <c r="AI122" i="12"/>
  <c r="AI114" i="12"/>
  <c r="AI106" i="12"/>
  <c r="AI76" i="12"/>
  <c r="AI84" i="12"/>
  <c r="AI68" i="12"/>
  <c r="AI88" i="12"/>
  <c r="AI80" i="12"/>
  <c r="AI72" i="12"/>
  <c r="AI89" i="12"/>
  <c r="AI81" i="12"/>
  <c r="AI73" i="12"/>
  <c r="AI65" i="12"/>
  <c r="AI64" i="12"/>
  <c r="AI47" i="12"/>
  <c r="AI7" i="12"/>
  <c r="AI16" i="12"/>
  <c r="AI8" i="12"/>
  <c r="AI31" i="12"/>
  <c r="AI24" i="12"/>
  <c r="AI15" i="12"/>
  <c r="AI39" i="12"/>
  <c r="AI54" i="12"/>
  <c r="AI23" i="12"/>
  <c r="AI34" i="12"/>
  <c r="AI25" i="12"/>
  <c r="AI22" i="12"/>
  <c r="AI52" i="12"/>
  <c r="AI12" i="12"/>
  <c r="AI66" i="12"/>
  <c r="AI125" i="12"/>
  <c r="AI118" i="12"/>
  <c r="AI154" i="12"/>
  <c r="AI104" i="12"/>
  <c r="AI99" i="12"/>
  <c r="AI35" i="12"/>
  <c r="AI148" i="12"/>
  <c r="AI91" i="12"/>
  <c r="AI163" i="12"/>
  <c r="AI79" i="12"/>
  <c r="AI92" i="12"/>
  <c r="AI129" i="12"/>
  <c r="AI97" i="12"/>
  <c r="AI10" i="12"/>
  <c r="AI49" i="12"/>
  <c r="AI51" i="12"/>
  <c r="AI58" i="12"/>
  <c r="AI56" i="12"/>
  <c r="AI42" i="12"/>
  <c r="AI77" i="12"/>
  <c r="AI136" i="12"/>
  <c r="AI119" i="12"/>
  <c r="AI71" i="12"/>
  <c r="AI133" i="12"/>
  <c r="AI134" i="12"/>
  <c r="AI126" i="12"/>
  <c r="AI157" i="12"/>
  <c r="AI137" i="12"/>
  <c r="AI159" i="12"/>
  <c r="AI155" i="12"/>
  <c r="AI117" i="12"/>
  <c r="AI93" i="12"/>
  <c r="AI143" i="12"/>
  <c r="AI160" i="12"/>
  <c r="AI107" i="12"/>
  <c r="AI145" i="12"/>
  <c r="AI161" i="12"/>
  <c r="AI3" i="12"/>
  <c r="AI27" i="12"/>
  <c r="AI20" i="12"/>
  <c r="AI83" i="12"/>
  <c r="AI53" i="12"/>
  <c r="AI44" i="12"/>
  <c r="AI142" i="12"/>
  <c r="AI147" i="12"/>
  <c r="AI95" i="12"/>
  <c r="AI135" i="12"/>
  <c r="AI139" i="12"/>
  <c r="AI165" i="12"/>
  <c r="AI156" i="12"/>
  <c r="AI120" i="12"/>
  <c r="AI105" i="12"/>
  <c r="AI151" i="12"/>
  <c r="AI41" i="12"/>
  <c r="AI30" i="12"/>
  <c r="AI74" i="12"/>
  <c r="AI48" i="12"/>
  <c r="AI132" i="12"/>
  <c r="AI101" i="12"/>
  <c r="AI63" i="12"/>
  <c r="AI127" i="12"/>
  <c r="AI109" i="12"/>
  <c r="AI144" i="12"/>
  <c r="AI121" i="12"/>
  <c r="AI158" i="12"/>
  <c r="AI112" i="12"/>
  <c r="AI150" i="12"/>
  <c r="AI162" i="12"/>
  <c r="AI19" i="12"/>
  <c r="AI32" i="12"/>
  <c r="AI67" i="12"/>
  <c r="AI55" i="12"/>
  <c r="AI85" i="12"/>
  <c r="AI60" i="12"/>
  <c r="AI50" i="12"/>
  <c r="AI152" i="12"/>
  <c r="AI4" i="12"/>
  <c r="AI9" i="12"/>
  <c r="AI11" i="12"/>
  <c r="AI14" i="12"/>
  <c r="AI69" i="12"/>
  <c r="AI82" i="12"/>
  <c r="AI90" i="12"/>
  <c r="AI153" i="12"/>
  <c r="AI113" i="12"/>
  <c r="AI102" i="12"/>
  <c r="AI36" i="12"/>
  <c r="AI17" i="12"/>
  <c r="AI38" i="12"/>
  <c r="AI40" i="12"/>
  <c r="AI28" i="12"/>
  <c r="AI75" i="12"/>
  <c r="AI6" i="12"/>
  <c r="AI62" i="12"/>
  <c r="AI115" i="12"/>
  <c r="AI110" i="12"/>
  <c r="AI123" i="12"/>
  <c r="AI131" i="12"/>
  <c r="AI164" i="12"/>
  <c r="AI149" i="12"/>
  <c r="AI87" i="12"/>
  <c r="AI33" i="12"/>
  <c r="AI26" i="12"/>
  <c r="AI18" i="12"/>
  <c r="AI57" i="12"/>
  <c r="AI46" i="12"/>
  <c r="AI5" i="12"/>
  <c r="AI94" i="12"/>
  <c r="AI111" i="12"/>
  <c r="AI100" i="12"/>
  <c r="AI141" i="12"/>
  <c r="AI103" i="12"/>
  <c r="AM88" i="12"/>
  <c r="AM66" i="12"/>
  <c r="AI108" i="12"/>
  <c r="AI43" i="12"/>
  <c r="AI61" i="12"/>
  <c r="AM158" i="12"/>
  <c r="AM150" i="12"/>
  <c r="AM102" i="12"/>
  <c r="AM142" i="12"/>
  <c r="AM134" i="12"/>
  <c r="AM126" i="12"/>
  <c r="AM118" i="12"/>
  <c r="AM137" i="12"/>
  <c r="AM104" i="12"/>
  <c r="AM110" i="12"/>
  <c r="AM59" i="12"/>
  <c r="AM138" i="12"/>
  <c r="AM84" i="12"/>
  <c r="AM76" i="12"/>
  <c r="AM68" i="12"/>
  <c r="AM54" i="12"/>
  <c r="AM51" i="12"/>
  <c r="AM43" i="12"/>
  <c r="AM27" i="12"/>
  <c r="AM19" i="12"/>
  <c r="AM11" i="12"/>
  <c r="AM12" i="12"/>
  <c r="AM4" i="12"/>
  <c r="AM37" i="12"/>
  <c r="AM35" i="12"/>
  <c r="AM28" i="12"/>
  <c r="AM20" i="12"/>
  <c r="AM3" i="12"/>
  <c r="AM63" i="12"/>
  <c r="AM5" i="12"/>
  <c r="AM47" i="12"/>
  <c r="AM46" i="12"/>
  <c r="AM26" i="12"/>
  <c r="AM48" i="12"/>
  <c r="AM62" i="12"/>
  <c r="AM41" i="12"/>
  <c r="AM130" i="12"/>
  <c r="AM114" i="12"/>
  <c r="AM75" i="12"/>
  <c r="AM65" i="12"/>
  <c r="AM144" i="12"/>
  <c r="AM129" i="12"/>
  <c r="AM148" i="12"/>
  <c r="AM133" i="12"/>
  <c r="AM154" i="12"/>
  <c r="AM149" i="12"/>
  <c r="AM165" i="12"/>
  <c r="AM143" i="12"/>
  <c r="AM52" i="12"/>
  <c r="AM53" i="12"/>
  <c r="AM156" i="12"/>
  <c r="AM87" i="12"/>
  <c r="AM117" i="12"/>
  <c r="AM125" i="12"/>
  <c r="AM111" i="12"/>
  <c r="AM145" i="12"/>
  <c r="AM127" i="12"/>
  <c r="AM39" i="12"/>
  <c r="AM22" i="12"/>
  <c r="AM50" i="12"/>
  <c r="AM36" i="12"/>
  <c r="AM78" i="12"/>
  <c r="AM49" i="12"/>
  <c r="AM83" i="12"/>
  <c r="AM89" i="12"/>
  <c r="AM95" i="12"/>
  <c r="AM79" i="12"/>
  <c r="AM152" i="12"/>
  <c r="AM108" i="12"/>
  <c r="AM119" i="12"/>
  <c r="AM101" i="12"/>
  <c r="AM146" i="12"/>
  <c r="AM14" i="12"/>
  <c r="AM60" i="12"/>
  <c r="AM56" i="12"/>
  <c r="AM73" i="12"/>
  <c r="AM140" i="12"/>
  <c r="AM162" i="12"/>
  <c r="AM151" i="12"/>
  <c r="AM160" i="12"/>
  <c r="AM91" i="12"/>
  <c r="AM30" i="12"/>
  <c r="AM7" i="12"/>
  <c r="AM24" i="12"/>
  <c r="AM57" i="12"/>
  <c r="AM69" i="12"/>
  <c r="AM122" i="12"/>
  <c r="AM99" i="12"/>
  <c r="AM128" i="12"/>
  <c r="AM97" i="12"/>
  <c r="AM109" i="12"/>
  <c r="AM161" i="12"/>
  <c r="AM157" i="12"/>
  <c r="AM123" i="12"/>
  <c r="AM21" i="12"/>
  <c r="AM61" i="12"/>
  <c r="AM124" i="12"/>
  <c r="AM105" i="12"/>
  <c r="AM64" i="12"/>
  <c r="AM45" i="12"/>
  <c r="AM8" i="12"/>
  <c r="AM77" i="12"/>
  <c r="AM34" i="12"/>
  <c r="AM94" i="12"/>
  <c r="AM115" i="12"/>
  <c r="AM141" i="12"/>
  <c r="AM40" i="12"/>
  <c r="AM32" i="12"/>
  <c r="AM18" i="12"/>
  <c r="AM38" i="12"/>
  <c r="AM10" i="12"/>
  <c r="AM70" i="12"/>
  <c r="AM98" i="12"/>
  <c r="AM58" i="12"/>
  <c r="AM135" i="12"/>
  <c r="AM106" i="12"/>
  <c r="AM163" i="12"/>
  <c r="AM13" i="12"/>
  <c r="AM29" i="12"/>
  <c r="AM42" i="12"/>
  <c r="AM85" i="12"/>
  <c r="AM44" i="12"/>
  <c r="AM33" i="12"/>
  <c r="AM107" i="12"/>
  <c r="AM159" i="12"/>
  <c r="AM81" i="12"/>
  <c r="AM139" i="12"/>
  <c r="AM113" i="12"/>
  <c r="AM71" i="12"/>
  <c r="AM92" i="12"/>
  <c r="AM164" i="12"/>
  <c r="AM155" i="12"/>
  <c r="AM120" i="12"/>
  <c r="AM147" i="12"/>
  <c r="AM103" i="12"/>
  <c r="AM153" i="12"/>
  <c r="AM6" i="12"/>
  <c r="AM16" i="12"/>
  <c r="AM86" i="12"/>
  <c r="AM55" i="12"/>
  <c r="AM67" i="12"/>
  <c r="AM131" i="12"/>
  <c r="AM121" i="12"/>
  <c r="AM9" i="12"/>
  <c r="AI13" i="12"/>
  <c r="AM82" i="12"/>
  <c r="AI70" i="12"/>
  <c r="AM132" i="12"/>
  <c r="AI78" i="12"/>
  <c r="AI96" i="12"/>
  <c r="AM90" i="12"/>
  <c r="AM100" i="12"/>
  <c r="AI45" i="12"/>
  <c r="AI21" i="12"/>
  <c r="AI140" i="12"/>
  <c r="AM93" i="12"/>
  <c r="AM116" i="12"/>
  <c r="AM136" i="12"/>
  <c r="CR166" i="12"/>
  <c r="CS103" i="12" s="1"/>
  <c r="CT103" i="12" s="1"/>
  <c r="CQ166" i="12"/>
  <c r="AI2" i="12"/>
  <c r="AM2" i="12"/>
  <c r="AB100" i="12" l="1"/>
  <c r="AB42" i="12"/>
  <c r="AB146" i="12"/>
  <c r="AB143" i="12"/>
  <c r="AR143" i="12" s="1"/>
  <c r="AB54" i="12"/>
  <c r="AR54" i="12" s="1"/>
  <c r="Z6" i="12"/>
  <c r="AS6" i="12" s="1"/>
  <c r="Z151" i="12"/>
  <c r="AS151" i="12" s="1"/>
  <c r="AB103" i="12"/>
  <c r="AB34" i="12"/>
  <c r="AR34" i="12" s="1"/>
  <c r="AB49" i="12"/>
  <c r="AB47" i="12"/>
  <c r="Z43" i="12"/>
  <c r="AS43" i="12" s="1"/>
  <c r="Z152" i="12"/>
  <c r="Z137" i="12"/>
  <c r="AA137" i="12" s="1"/>
  <c r="AT137" i="12" s="1"/>
  <c r="Z96" i="12"/>
  <c r="AB81" i="12"/>
  <c r="AR81" i="12" s="1"/>
  <c r="AB77" i="12"/>
  <c r="AB78" i="12"/>
  <c r="AB76" i="12"/>
  <c r="Z5" i="12"/>
  <c r="AS5" i="12" s="1"/>
  <c r="Z90" i="12"/>
  <c r="AS90" i="12" s="1"/>
  <c r="AB116" i="12"/>
  <c r="AB120" i="12"/>
  <c r="AR120" i="12" s="1"/>
  <c r="AB8" i="12"/>
  <c r="AR8" i="12" s="1"/>
  <c r="AB108" i="12"/>
  <c r="AB130" i="12"/>
  <c r="AR130" i="12" s="1"/>
  <c r="AB66" i="12"/>
  <c r="Z131" i="12"/>
  <c r="AS131" i="12" s="1"/>
  <c r="Z112" i="12"/>
  <c r="Z53" i="12"/>
  <c r="Z45" i="12"/>
  <c r="AA45" i="12" s="1"/>
  <c r="AT45" i="12" s="1"/>
  <c r="Z13" i="12"/>
  <c r="AS13" i="12" s="1"/>
  <c r="AB6" i="12"/>
  <c r="AR6" i="12" s="1"/>
  <c r="AB71" i="12"/>
  <c r="AB85" i="12"/>
  <c r="AB98" i="12"/>
  <c r="AR98" i="12" s="1"/>
  <c r="AB115" i="12"/>
  <c r="AR115" i="12" s="1"/>
  <c r="AB124" i="12"/>
  <c r="AS124" i="12"/>
  <c r="AB128" i="12"/>
  <c r="AR128" i="12" s="1"/>
  <c r="AB91" i="12"/>
  <c r="AB14" i="12"/>
  <c r="AB89" i="12"/>
  <c r="AB127" i="12"/>
  <c r="AR127" i="12" s="1"/>
  <c r="AB52" i="12"/>
  <c r="AR52" i="12" s="1"/>
  <c r="AB144" i="12"/>
  <c r="AR144" i="12" s="1"/>
  <c r="AB26" i="12"/>
  <c r="AR26" i="12" s="1"/>
  <c r="AB35" i="12"/>
  <c r="AR35" i="12" s="1"/>
  <c r="AB51" i="12"/>
  <c r="AB104" i="12"/>
  <c r="AR104" i="12" s="1"/>
  <c r="AB158" i="12"/>
  <c r="Z100" i="12"/>
  <c r="AS100" i="12" s="1"/>
  <c r="AR100" i="12"/>
  <c r="Z33" i="12"/>
  <c r="AS33" i="12" s="1"/>
  <c r="Z62" i="12"/>
  <c r="AS62" i="12" s="1"/>
  <c r="Z102" i="12"/>
  <c r="AS102" i="12" s="1"/>
  <c r="Z9" i="12"/>
  <c r="Z32" i="12"/>
  <c r="Z109" i="12"/>
  <c r="Z41" i="12"/>
  <c r="AS41" i="12" s="1"/>
  <c r="Z95" i="12"/>
  <c r="AS95" i="12" s="1"/>
  <c r="Z3" i="12"/>
  <c r="AS3" i="12" s="1"/>
  <c r="Z155" i="12"/>
  <c r="AS155" i="12" s="1"/>
  <c r="Z119" i="12"/>
  <c r="Z10" i="12"/>
  <c r="AS10" i="12" s="1"/>
  <c r="Z35" i="12"/>
  <c r="AS35" i="12" s="1"/>
  <c r="Z52" i="12"/>
  <c r="AS52" i="12" s="1"/>
  <c r="Z24" i="12"/>
  <c r="Z73" i="12"/>
  <c r="AS73" i="12" s="1"/>
  <c r="Z76" i="12"/>
  <c r="AS76" i="12" s="1"/>
  <c r="AR76" i="12"/>
  <c r="Z146" i="12"/>
  <c r="AS146" i="12" s="1"/>
  <c r="AR146" i="12"/>
  <c r="AB96" i="12"/>
  <c r="AR96" i="12" s="1"/>
  <c r="AB112" i="12"/>
  <c r="AR112" i="12" s="1"/>
  <c r="AB99" i="12"/>
  <c r="AR99" i="12" s="1"/>
  <c r="Z61" i="12"/>
  <c r="Z4" i="12"/>
  <c r="AS4" i="12" s="1"/>
  <c r="Z147" i="12"/>
  <c r="Z161" i="12"/>
  <c r="AS161" i="12" s="1"/>
  <c r="Z159" i="12"/>
  <c r="Z136" i="12"/>
  <c r="Z97" i="12"/>
  <c r="AS97" i="12" s="1"/>
  <c r="Z99" i="12"/>
  <c r="AS99" i="12" s="1"/>
  <c r="Z22" i="12"/>
  <c r="Z31" i="12"/>
  <c r="AR31" i="12"/>
  <c r="Z81" i="12"/>
  <c r="AS81" i="12" s="1"/>
  <c r="Z106" i="12"/>
  <c r="AS106" i="12" s="1"/>
  <c r="AB80" i="12"/>
  <c r="Z86" i="12"/>
  <c r="AS86" i="12" s="1"/>
  <c r="Z128" i="12"/>
  <c r="AS128" i="12" s="1"/>
  <c r="AB151" i="12"/>
  <c r="AR151" i="12" s="1"/>
  <c r="Z75" i="12"/>
  <c r="AS75" i="12" s="1"/>
  <c r="Z145" i="12"/>
  <c r="AS145" i="12" s="1"/>
  <c r="Z104" i="12"/>
  <c r="Z25" i="12"/>
  <c r="AR25" i="12"/>
  <c r="Z8" i="12"/>
  <c r="AS8" i="12" s="1"/>
  <c r="Z89" i="12"/>
  <c r="AS89" i="12" s="1"/>
  <c r="AR89" i="12"/>
  <c r="Z114" i="12"/>
  <c r="AS114" i="12" s="1"/>
  <c r="AB72" i="12"/>
  <c r="AR72" i="12" s="1"/>
  <c r="AB162" i="12"/>
  <c r="Z28" i="12"/>
  <c r="Z120" i="12"/>
  <c r="AS120" i="12" s="1"/>
  <c r="Z44" i="12"/>
  <c r="AS44" i="12" s="1"/>
  <c r="Z107" i="12"/>
  <c r="Z157" i="12"/>
  <c r="AS157" i="12" s="1"/>
  <c r="Z42" i="12"/>
  <c r="AS42" i="12" s="1"/>
  <c r="AR42" i="12"/>
  <c r="Z92" i="12"/>
  <c r="Z154" i="12"/>
  <c r="Z34" i="12"/>
  <c r="AA34" i="12" s="1"/>
  <c r="AT34" i="12" s="1"/>
  <c r="Z16" i="12"/>
  <c r="Z72" i="12"/>
  <c r="AS72" i="12" s="1"/>
  <c r="Z122" i="12"/>
  <c r="AB23" i="12"/>
  <c r="AR23" i="12" s="1"/>
  <c r="AB63" i="12"/>
  <c r="AR63" i="12" s="1"/>
  <c r="Z160" i="12"/>
  <c r="AS160" i="12" s="1"/>
  <c r="Z118" i="12"/>
  <c r="Z23" i="12"/>
  <c r="Z7" i="12"/>
  <c r="AS7" i="12" s="1"/>
  <c r="Z80" i="12"/>
  <c r="AR80" i="12"/>
  <c r="Z130" i="12"/>
  <c r="AS130" i="12" s="1"/>
  <c r="AB74" i="12"/>
  <c r="AR74" i="12" s="1"/>
  <c r="Z59" i="12"/>
  <c r="AB9" i="12"/>
  <c r="AR9" i="12" s="1"/>
  <c r="AS9" i="12"/>
  <c r="AB94" i="12"/>
  <c r="AR94" i="12" s="1"/>
  <c r="AB46" i="12"/>
  <c r="AR46" i="12" s="1"/>
  <c r="AB121" i="12"/>
  <c r="AR121" i="12" s="1"/>
  <c r="AB10" i="12"/>
  <c r="AR10" i="12" s="1"/>
  <c r="AB101" i="12"/>
  <c r="AR101" i="12" s="1"/>
  <c r="AB75" i="12"/>
  <c r="AB118" i="12"/>
  <c r="AR118" i="12" s="1"/>
  <c r="AS118" i="12"/>
  <c r="Z153" i="12"/>
  <c r="AS153" i="12" s="1"/>
  <c r="Z77" i="12"/>
  <c r="AS77" i="12" s="1"/>
  <c r="AR77" i="12"/>
  <c r="AB131" i="12"/>
  <c r="AR131" i="12" s="1"/>
  <c r="AB38" i="12"/>
  <c r="AB119" i="12"/>
  <c r="AR119" i="12" s="1"/>
  <c r="AS119" i="12"/>
  <c r="AB114" i="12"/>
  <c r="AR114" i="12" s="1"/>
  <c r="AB126" i="12"/>
  <c r="AR126" i="12" s="1"/>
  <c r="Z50" i="12"/>
  <c r="AS50" i="12" s="1"/>
  <c r="AB159" i="12"/>
  <c r="AR159" i="12" s="1"/>
  <c r="AS159" i="12"/>
  <c r="AB157" i="12"/>
  <c r="AR157" i="12" s="1"/>
  <c r="AB36" i="12"/>
  <c r="AB84" i="12"/>
  <c r="AR84" i="12" s="1"/>
  <c r="Z40" i="12"/>
  <c r="AS40" i="12" s="1"/>
  <c r="Z60" i="12"/>
  <c r="AS60" i="12" s="1"/>
  <c r="Z132" i="12"/>
  <c r="AS132" i="12" s="1"/>
  <c r="Z156" i="12"/>
  <c r="Z126" i="12"/>
  <c r="AB55" i="12"/>
  <c r="AB45" i="12"/>
  <c r="AR45" i="12" s="1"/>
  <c r="AB73" i="12"/>
  <c r="AB50" i="12"/>
  <c r="AR50" i="12" s="1"/>
  <c r="AB133" i="12"/>
  <c r="AR133" i="12" s="1"/>
  <c r="AB41" i="12"/>
  <c r="AR41" i="12" s="1"/>
  <c r="AB3" i="12"/>
  <c r="AR3" i="12" s="1"/>
  <c r="AB19" i="12"/>
  <c r="AR19" i="12" s="1"/>
  <c r="AB138" i="12"/>
  <c r="AR138" i="12" s="1"/>
  <c r="AB142" i="12"/>
  <c r="AR142" i="12" s="1"/>
  <c r="AB88" i="12"/>
  <c r="Z57" i="12"/>
  <c r="AA57" i="12" s="1"/>
  <c r="AT57" i="12" s="1"/>
  <c r="Z123" i="12"/>
  <c r="AS123" i="12" s="1"/>
  <c r="Z38" i="12"/>
  <c r="AA38" i="12" s="1"/>
  <c r="AT38" i="12" s="1"/>
  <c r="AR38" i="12"/>
  <c r="Z69" i="12"/>
  <c r="Z85" i="12"/>
  <c r="AA85" i="12" s="1"/>
  <c r="AT85" i="12" s="1"/>
  <c r="AR85" i="12"/>
  <c r="Z158" i="12"/>
  <c r="AR158" i="12"/>
  <c r="Z48" i="12"/>
  <c r="AS48" i="12" s="1"/>
  <c r="Z165" i="12"/>
  <c r="Z83" i="12"/>
  <c r="Z143" i="12"/>
  <c r="Z134" i="12"/>
  <c r="AS134" i="12" s="1"/>
  <c r="Z58" i="12"/>
  <c r="AS58" i="12" s="1"/>
  <c r="Z163" i="12"/>
  <c r="AS163" i="12" s="1"/>
  <c r="Z125" i="12"/>
  <c r="Z54" i="12"/>
  <c r="Z47" i="12"/>
  <c r="AR47" i="12"/>
  <c r="Z88" i="12"/>
  <c r="AS88" i="12" s="1"/>
  <c r="Z116" i="12"/>
  <c r="AS116" i="12" s="1"/>
  <c r="AR116" i="12"/>
  <c r="Z29" i="12"/>
  <c r="AS29" i="12" s="1"/>
  <c r="AB153" i="12"/>
  <c r="AR153" i="12" s="1"/>
  <c r="AB70" i="12"/>
  <c r="AB160" i="12"/>
  <c r="AR160" i="12" s="1"/>
  <c r="AB145" i="12"/>
  <c r="AR145" i="12" s="1"/>
  <c r="AB37" i="12"/>
  <c r="Z111" i="12"/>
  <c r="Z113" i="12"/>
  <c r="Z127" i="12"/>
  <c r="AS127" i="12" s="1"/>
  <c r="AB139" i="12"/>
  <c r="AR139" i="12" s="1"/>
  <c r="AB122" i="12"/>
  <c r="AR122" i="12" s="1"/>
  <c r="AB111" i="12"/>
  <c r="AR111" i="12" s="1"/>
  <c r="AB68" i="12"/>
  <c r="AR68" i="12" s="1"/>
  <c r="Z149" i="12"/>
  <c r="AS149" i="12" s="1"/>
  <c r="Z162" i="12"/>
  <c r="AS162" i="12" s="1"/>
  <c r="AR162" i="12"/>
  <c r="Z105" i="12"/>
  <c r="Z142" i="12"/>
  <c r="AB136" i="12"/>
  <c r="AR136" i="12" s="1"/>
  <c r="AS136" i="12"/>
  <c r="AB13" i="12"/>
  <c r="AR13" i="12" s="1"/>
  <c r="AB69" i="12"/>
  <c r="AR69" i="12" s="1"/>
  <c r="AB149" i="12"/>
  <c r="AR149" i="12" s="1"/>
  <c r="AB12" i="12"/>
  <c r="AR12" i="12" s="1"/>
  <c r="Z164" i="12"/>
  <c r="Z150" i="12"/>
  <c r="AB67" i="12"/>
  <c r="AR67" i="12" s="1"/>
  <c r="AB18" i="12"/>
  <c r="AR18" i="12" s="1"/>
  <c r="AB140" i="12"/>
  <c r="AR140" i="12" s="1"/>
  <c r="AB154" i="12"/>
  <c r="AA154" i="12" s="1"/>
  <c r="AT154" i="12" s="1"/>
  <c r="AS154" i="12"/>
  <c r="AB134" i="12"/>
  <c r="AR134" i="12" s="1"/>
  <c r="Z82" i="12"/>
  <c r="AS82" i="12" s="1"/>
  <c r="Z56" i="12"/>
  <c r="AB132" i="12"/>
  <c r="AR132" i="12" s="1"/>
  <c r="AB107" i="12"/>
  <c r="AR107" i="12" s="1"/>
  <c r="AB32" i="12"/>
  <c r="AR32" i="12" s="1"/>
  <c r="AS32" i="12"/>
  <c r="AB24" i="12"/>
  <c r="AR24" i="12" s="1"/>
  <c r="AS24" i="12"/>
  <c r="Z140" i="12"/>
  <c r="AS140" i="12" s="1"/>
  <c r="AB33" i="12"/>
  <c r="AB64" i="12"/>
  <c r="AR64" i="12" s="1"/>
  <c r="AB79" i="12"/>
  <c r="AR79" i="12" s="1"/>
  <c r="AB148" i="12"/>
  <c r="AR148" i="12" s="1"/>
  <c r="AB20" i="12"/>
  <c r="AR20" i="12" s="1"/>
  <c r="AB59" i="12"/>
  <c r="AA59" i="12" s="1"/>
  <c r="AT59" i="12" s="1"/>
  <c r="AS59" i="12"/>
  <c r="AB102" i="12"/>
  <c r="AR102" i="12" s="1"/>
  <c r="Z103" i="12"/>
  <c r="AS103" i="12" s="1"/>
  <c r="AR103" i="12"/>
  <c r="Z18" i="12"/>
  <c r="AS18" i="12" s="1"/>
  <c r="Z110" i="12"/>
  <c r="AS110" i="12" s="1"/>
  <c r="Z17" i="12"/>
  <c r="AS17" i="12" s="1"/>
  <c r="Z14" i="12"/>
  <c r="AS14" i="12" s="1"/>
  <c r="AR14" i="12"/>
  <c r="Z55" i="12"/>
  <c r="AR55" i="12"/>
  <c r="Z121" i="12"/>
  <c r="AS121" i="12" s="1"/>
  <c r="Z74" i="12"/>
  <c r="AS74" i="12" s="1"/>
  <c r="Z139" i="12"/>
  <c r="AA139" i="12" s="1"/>
  <c r="AT139" i="12" s="1"/>
  <c r="Z20" i="12"/>
  <c r="AS20" i="12" s="1"/>
  <c r="Z93" i="12"/>
  <c r="AS93" i="12" s="1"/>
  <c r="Z133" i="12"/>
  <c r="AS133" i="12" s="1"/>
  <c r="Z51" i="12"/>
  <c r="AS51" i="12" s="1"/>
  <c r="AR51" i="12"/>
  <c r="Z91" i="12"/>
  <c r="AA91" i="12" s="1"/>
  <c r="AT91" i="12" s="1"/>
  <c r="AR91" i="12"/>
  <c r="Z66" i="12"/>
  <c r="AS66" i="12" s="1"/>
  <c r="AR66" i="12"/>
  <c r="Z39" i="12"/>
  <c r="AS39" i="12" s="1"/>
  <c r="Z64" i="12"/>
  <c r="AS64" i="12" s="1"/>
  <c r="Z68" i="12"/>
  <c r="AS68" i="12" s="1"/>
  <c r="Z138" i="12"/>
  <c r="AS138" i="12" s="1"/>
  <c r="AB17" i="12"/>
  <c r="AR17" i="12" s="1"/>
  <c r="AB113" i="12"/>
  <c r="AR113" i="12" s="1"/>
  <c r="AB61" i="12"/>
  <c r="AS61" i="12"/>
  <c r="AB83" i="12"/>
  <c r="AR83" i="12" s="1"/>
  <c r="AB65" i="12"/>
  <c r="AB137" i="12"/>
  <c r="AR137" i="12" s="1"/>
  <c r="Z87" i="12"/>
  <c r="AS87" i="12" s="1"/>
  <c r="Z19" i="12"/>
  <c r="AS19" i="12" s="1"/>
  <c r="AB90" i="12"/>
  <c r="AR90" i="12" s="1"/>
  <c r="AB29" i="12"/>
  <c r="AR29" i="12" s="1"/>
  <c r="AB21" i="12"/>
  <c r="AR21" i="12" s="1"/>
  <c r="AB165" i="12"/>
  <c r="AR165" i="12" s="1"/>
  <c r="AB4" i="12"/>
  <c r="AR4" i="12" s="1"/>
  <c r="Z94" i="12"/>
  <c r="Z63" i="12"/>
  <c r="Z129" i="12"/>
  <c r="AS129" i="12" s="1"/>
  <c r="AB147" i="12"/>
  <c r="AR147" i="12" s="1"/>
  <c r="AS147" i="12"/>
  <c r="AB123" i="12"/>
  <c r="AR123" i="12" s="1"/>
  <c r="AB125" i="12"/>
  <c r="AR125" i="12" s="1"/>
  <c r="AB5" i="12"/>
  <c r="AR5" i="12" s="1"/>
  <c r="Z108" i="12"/>
  <c r="AR108" i="12"/>
  <c r="Z101" i="12"/>
  <c r="AS101" i="12" s="1"/>
  <c r="Z78" i="12"/>
  <c r="AA78" i="12" s="1"/>
  <c r="AT78" i="12" s="1"/>
  <c r="AR78" i="12"/>
  <c r="AB163" i="12"/>
  <c r="AB57" i="12"/>
  <c r="AR57" i="12" s="1"/>
  <c r="AB117" i="12"/>
  <c r="AR117" i="12" s="1"/>
  <c r="AB11" i="12"/>
  <c r="AR11" i="12" s="1"/>
  <c r="Z46" i="12"/>
  <c r="AS46" i="12" s="1"/>
  <c r="Z79" i="12"/>
  <c r="AA79" i="12" s="1"/>
  <c r="AT79" i="12" s="1"/>
  <c r="AB93" i="12"/>
  <c r="AR93" i="12" s="1"/>
  <c r="AB155" i="12"/>
  <c r="AR155" i="12" s="1"/>
  <c r="AB106" i="12"/>
  <c r="AR106" i="12" s="1"/>
  <c r="AB161" i="12"/>
  <c r="AA161" i="12" s="1"/>
  <c r="AT161" i="12"/>
  <c r="AB152" i="12"/>
  <c r="AR152" i="12" s="1"/>
  <c r="AS152" i="12"/>
  <c r="AB87" i="12"/>
  <c r="AR87" i="12" s="1"/>
  <c r="Z70" i="12"/>
  <c r="AR70" i="12"/>
  <c r="AB86" i="12"/>
  <c r="AR86" i="12" s="1"/>
  <c r="AB164" i="12"/>
  <c r="AR164" i="12" s="1"/>
  <c r="AS164" i="12"/>
  <c r="AB135" i="12"/>
  <c r="AR135" i="12" s="1"/>
  <c r="AB40" i="12"/>
  <c r="AR40" i="12" s="1"/>
  <c r="AB109" i="12"/>
  <c r="AS109" i="12"/>
  <c r="AB7" i="12"/>
  <c r="AR7" i="12" s="1"/>
  <c r="AB56" i="12"/>
  <c r="AR56" i="12" s="1"/>
  <c r="AB22" i="12"/>
  <c r="AS22" i="12"/>
  <c r="AB156" i="12"/>
  <c r="AR156" i="12" s="1"/>
  <c r="AB62" i="12"/>
  <c r="AR62" i="12" s="1"/>
  <c r="AB27" i="12"/>
  <c r="AR27" i="12" s="1"/>
  <c r="Z21" i="12"/>
  <c r="AS21" i="12" s="1"/>
  <c r="AB82" i="12"/>
  <c r="AR82" i="12" s="1"/>
  <c r="AB16" i="12"/>
  <c r="AR16" i="12" s="1"/>
  <c r="AS16" i="12"/>
  <c r="AB92" i="12"/>
  <c r="AR92" i="12" s="1"/>
  <c r="AS92" i="12"/>
  <c r="AB44" i="12"/>
  <c r="AR44" i="12" s="1"/>
  <c r="AB58" i="12"/>
  <c r="AR58" i="12" s="1"/>
  <c r="AB141" i="12"/>
  <c r="AR141" i="12" s="1"/>
  <c r="AB105" i="12"/>
  <c r="AR105" i="12" s="1"/>
  <c r="AS105" i="12"/>
  <c r="AB97" i="12"/>
  <c r="AR97" i="12" s="1"/>
  <c r="AB30" i="12"/>
  <c r="AR30" i="12" s="1"/>
  <c r="AB60" i="12"/>
  <c r="AR60" i="12" s="1"/>
  <c r="AB95" i="12"/>
  <c r="AR95" i="12" s="1"/>
  <c r="AB39" i="12"/>
  <c r="AR39" i="12" s="1"/>
  <c r="AB53" i="12"/>
  <c r="AR53" i="12" s="1"/>
  <c r="AS53" i="12"/>
  <c r="AB129" i="12"/>
  <c r="AR129" i="12" s="1"/>
  <c r="AB48" i="12"/>
  <c r="AR48" i="12" s="1"/>
  <c r="AB28" i="12"/>
  <c r="AR28" i="12" s="1"/>
  <c r="AB43" i="12"/>
  <c r="AR43" i="12" s="1"/>
  <c r="AB110" i="12"/>
  <c r="AR110" i="12" s="1"/>
  <c r="AB150" i="12"/>
  <c r="AR150" i="12" s="1"/>
  <c r="AS150" i="12"/>
  <c r="Z141" i="12"/>
  <c r="Z26" i="12"/>
  <c r="Z115" i="12"/>
  <c r="AS115" i="12" s="1"/>
  <c r="Z36" i="12"/>
  <c r="AS36" i="12" s="1"/>
  <c r="AR36" i="12"/>
  <c r="Z11" i="12"/>
  <c r="Z67" i="12"/>
  <c r="Z144" i="12"/>
  <c r="AS144" i="12" s="1"/>
  <c r="Z30" i="12"/>
  <c r="AS30" i="12" s="1"/>
  <c r="Z135" i="12"/>
  <c r="AS135" i="12" s="1"/>
  <c r="Z27" i="12"/>
  <c r="Z117" i="12"/>
  <c r="AS117" i="12" s="1"/>
  <c r="Z71" i="12"/>
  <c r="AS71" i="12" s="1"/>
  <c r="AR71" i="12"/>
  <c r="Z49" i="12"/>
  <c r="AA49" i="12" s="1"/>
  <c r="AT49" i="12" s="1"/>
  <c r="AR49" i="12"/>
  <c r="Z148" i="12"/>
  <c r="Z12" i="12"/>
  <c r="AS12" i="12" s="1"/>
  <c r="Z15" i="12"/>
  <c r="AR15" i="12"/>
  <c r="Z65" i="12"/>
  <c r="AR65" i="12"/>
  <c r="Z84" i="12"/>
  <c r="Z98" i="12"/>
  <c r="AS98" i="12" s="1"/>
  <c r="Z37" i="12"/>
  <c r="AS37" i="12" s="1"/>
  <c r="CS126" i="12"/>
  <c r="CT126" i="12" s="1"/>
  <c r="CW126" i="12" s="1"/>
  <c r="CS85" i="12"/>
  <c r="CT85" i="12" s="1"/>
  <c r="CV85" i="12" s="1"/>
  <c r="CS95" i="12"/>
  <c r="CT95" i="12" s="1"/>
  <c r="CW95" i="12" s="1"/>
  <c r="CS138" i="12"/>
  <c r="CT138" i="12" s="1"/>
  <c r="CV138" i="12" s="1"/>
  <c r="CS137" i="12"/>
  <c r="CT137" i="12" s="1"/>
  <c r="CV137" i="12" s="1"/>
  <c r="CS43" i="12"/>
  <c r="CT43" i="12" s="1"/>
  <c r="CW43" i="12" s="1"/>
  <c r="CS32" i="12"/>
  <c r="CT32" i="12" s="1"/>
  <c r="CW32" i="12" s="1"/>
  <c r="CS151" i="12"/>
  <c r="CT151" i="12" s="1"/>
  <c r="CV151" i="12" s="1"/>
  <c r="CS31" i="12"/>
  <c r="CT31" i="12" s="1"/>
  <c r="CW31" i="12" s="1"/>
  <c r="CS144" i="12"/>
  <c r="CT144" i="12" s="1"/>
  <c r="CS164" i="12"/>
  <c r="CT164" i="12" s="1"/>
  <c r="CV164" i="12" s="1"/>
  <c r="CS165" i="12"/>
  <c r="CT165" i="12" s="1"/>
  <c r="CW165" i="12" s="1"/>
  <c r="CS148" i="12"/>
  <c r="CT148" i="12" s="1"/>
  <c r="CW148" i="12" s="1"/>
  <c r="CS9" i="12"/>
  <c r="CT9" i="12" s="1"/>
  <c r="CW9" i="12" s="1"/>
  <c r="CS123" i="12"/>
  <c r="CT123" i="12" s="1"/>
  <c r="CW123" i="12" s="1"/>
  <c r="CS22" i="12"/>
  <c r="CT22" i="12" s="1"/>
  <c r="CW22" i="12" s="1"/>
  <c r="CS129" i="12"/>
  <c r="CT129" i="12" s="1"/>
  <c r="CV129" i="12" s="1"/>
  <c r="CS38" i="12"/>
  <c r="CT38" i="12" s="1"/>
  <c r="CS157" i="12"/>
  <c r="CT157" i="12" s="1"/>
  <c r="CV157" i="12" s="1"/>
  <c r="CS101" i="12"/>
  <c r="CT101" i="12" s="1"/>
  <c r="CW101" i="12" s="1"/>
  <c r="CS133" i="12"/>
  <c r="CT133" i="12" s="1"/>
  <c r="CV133" i="12" s="1"/>
  <c r="CS78" i="12"/>
  <c r="CT78" i="12" s="1"/>
  <c r="CW78" i="12" s="1"/>
  <c r="CS93" i="12"/>
  <c r="CT93" i="12" s="1"/>
  <c r="CV93" i="12" s="1"/>
  <c r="CS128" i="12"/>
  <c r="CT128" i="12" s="1"/>
  <c r="CW128" i="12" s="1"/>
  <c r="CS86" i="12"/>
  <c r="CT86" i="12" s="1"/>
  <c r="CV86" i="12" s="1"/>
  <c r="CS69" i="12"/>
  <c r="CT69" i="12" s="1"/>
  <c r="CV69" i="12" s="1"/>
  <c r="CS55" i="12"/>
  <c r="CT55" i="12" s="1"/>
  <c r="CV55" i="12" s="1"/>
  <c r="CS16" i="12"/>
  <c r="CT16" i="12" s="1"/>
  <c r="CW16" i="12" s="1"/>
  <c r="CS158" i="12"/>
  <c r="CT158" i="12" s="1"/>
  <c r="CV158" i="12" s="1"/>
  <c r="CS65" i="12"/>
  <c r="CT65" i="12" s="1"/>
  <c r="CW65" i="12" s="1"/>
  <c r="CS33" i="12"/>
  <c r="CT33" i="12" s="1"/>
  <c r="CV33" i="12" s="1"/>
  <c r="CS50" i="12"/>
  <c r="CT50" i="12" s="1"/>
  <c r="CW50" i="12" s="1"/>
  <c r="CS135" i="12"/>
  <c r="CT135" i="12" s="1"/>
  <c r="CV135" i="12" s="1"/>
  <c r="CS141" i="12"/>
  <c r="CT141" i="12" s="1"/>
  <c r="CS87" i="12"/>
  <c r="CT87" i="12" s="1"/>
  <c r="CV87" i="12" s="1"/>
  <c r="CS99" i="12"/>
  <c r="CT99" i="12" s="1"/>
  <c r="CV99" i="12" s="1"/>
  <c r="CS27" i="12"/>
  <c r="CT27" i="12" s="1"/>
  <c r="CV27" i="12" s="1"/>
  <c r="CS154" i="12"/>
  <c r="CT154" i="12" s="1"/>
  <c r="CW154" i="12" s="1"/>
  <c r="CS51" i="12"/>
  <c r="CT51" i="12" s="1"/>
  <c r="CW51" i="12" s="1"/>
  <c r="CS92" i="12"/>
  <c r="CT92" i="12" s="1"/>
  <c r="CV92" i="12" s="1"/>
  <c r="CS88" i="12"/>
  <c r="CT88" i="12" s="1"/>
  <c r="CV88" i="12" s="1"/>
  <c r="CS21" i="12"/>
  <c r="CT21" i="12" s="1"/>
  <c r="CW21" i="12" s="1"/>
  <c r="CS29" i="12"/>
  <c r="CT29" i="12" s="1"/>
  <c r="CV29" i="12" s="1"/>
  <c r="CS77" i="12"/>
  <c r="CT77" i="12" s="1"/>
  <c r="CV77" i="12" s="1"/>
  <c r="CS76" i="12"/>
  <c r="CT76" i="12" s="1"/>
  <c r="CW76" i="12" s="1"/>
  <c r="CS106" i="12"/>
  <c r="CT106" i="12" s="1"/>
  <c r="CW106" i="12" s="1"/>
  <c r="CS58" i="12"/>
  <c r="CT58" i="12" s="1"/>
  <c r="CW58" i="12" s="1"/>
  <c r="CS49" i="12"/>
  <c r="CT49" i="12" s="1"/>
  <c r="CV49" i="12" s="1"/>
  <c r="CS91" i="12"/>
  <c r="CT91" i="12" s="1"/>
  <c r="CS19" i="12"/>
  <c r="CT19" i="12" s="1"/>
  <c r="CS84" i="12"/>
  <c r="CT84" i="12" s="1"/>
  <c r="CS105" i="12"/>
  <c r="CT105" i="12" s="1"/>
  <c r="CS100" i="12"/>
  <c r="CT100" i="12" s="1"/>
  <c r="CS47" i="12"/>
  <c r="CT47" i="12" s="1"/>
  <c r="CS153" i="12"/>
  <c r="CT153" i="12" s="1"/>
  <c r="CS104" i="12"/>
  <c r="CT104" i="12" s="1"/>
  <c r="CS161" i="12"/>
  <c r="CT161" i="12" s="1"/>
  <c r="CS23" i="12"/>
  <c r="CT23" i="12" s="1"/>
  <c r="CS142" i="12"/>
  <c r="CT142" i="12" s="1"/>
  <c r="CS3" i="12"/>
  <c r="CT3" i="12" s="1"/>
  <c r="CS119" i="12"/>
  <c r="CT119" i="12" s="1"/>
  <c r="CS140" i="12"/>
  <c r="CT140" i="12" s="1"/>
  <c r="CS60" i="12"/>
  <c r="CT60" i="12" s="1"/>
  <c r="CS115" i="12"/>
  <c r="CT115" i="12" s="1"/>
  <c r="CS143" i="12"/>
  <c r="CT143" i="12" s="1"/>
  <c r="CS124" i="12"/>
  <c r="CT124" i="12" s="1"/>
  <c r="CS39" i="12"/>
  <c r="CT39" i="12" s="1"/>
  <c r="CS150" i="12"/>
  <c r="CT150" i="12" s="1"/>
  <c r="CS61" i="12"/>
  <c r="CT61" i="12" s="1"/>
  <c r="CS35" i="12"/>
  <c r="CT35" i="12" s="1"/>
  <c r="CS125" i="12"/>
  <c r="CT125" i="12" s="1"/>
  <c r="CS162" i="12"/>
  <c r="CT162" i="12" s="1"/>
  <c r="CS97" i="12"/>
  <c r="CT97" i="12" s="1"/>
  <c r="CS80" i="12"/>
  <c r="CT80" i="12" s="1"/>
  <c r="CS70" i="12"/>
  <c r="CT70" i="12" s="1"/>
  <c r="CS114" i="12"/>
  <c r="CT114" i="12" s="1"/>
  <c r="CS110" i="12"/>
  <c r="CT110" i="12" s="1"/>
  <c r="CS12" i="12"/>
  <c r="CT12" i="12" s="1"/>
  <c r="CS45" i="12"/>
  <c r="CT45" i="12" s="1"/>
  <c r="CS118" i="12"/>
  <c r="CT118" i="12" s="1"/>
  <c r="CS156" i="12"/>
  <c r="CT156" i="12" s="1"/>
  <c r="CS81" i="12"/>
  <c r="CT81" i="12" s="1"/>
  <c r="CS131" i="12"/>
  <c r="CT131" i="12" s="1"/>
  <c r="CS132" i="12"/>
  <c r="CT132" i="12" s="1"/>
  <c r="CS83" i="12"/>
  <c r="CT83" i="12" s="1"/>
  <c r="CS7" i="12"/>
  <c r="CT7" i="12" s="1"/>
  <c r="CS136" i="12"/>
  <c r="CT136" i="12" s="1"/>
  <c r="CS24" i="12"/>
  <c r="CT24" i="12" s="1"/>
  <c r="CS134" i="12"/>
  <c r="CT134" i="12" s="1"/>
  <c r="CW103" i="12"/>
  <c r="CV103" i="12"/>
  <c r="CS73" i="12"/>
  <c r="CT73" i="12" s="1"/>
  <c r="CS75" i="12"/>
  <c r="CT75" i="12" s="1"/>
  <c r="CS117" i="12"/>
  <c r="CT117" i="12" s="1"/>
  <c r="CS56" i="12"/>
  <c r="CT56" i="12" s="1"/>
  <c r="CS48" i="12"/>
  <c r="CT48" i="12" s="1"/>
  <c r="CS8" i="12"/>
  <c r="CT8" i="12" s="1"/>
  <c r="CS53" i="12"/>
  <c r="CT53" i="12" s="1"/>
  <c r="CS25" i="12"/>
  <c r="CT25" i="12" s="1"/>
  <c r="CS18" i="12"/>
  <c r="CT18" i="12" s="1"/>
  <c r="CS30" i="12"/>
  <c r="CT30" i="12" s="1"/>
  <c r="CS74" i="12"/>
  <c r="CT74" i="12" s="1"/>
  <c r="CS160" i="12"/>
  <c r="CT160" i="12" s="1"/>
  <c r="CS59" i="12"/>
  <c r="CT59" i="12" s="1"/>
  <c r="CS46" i="12"/>
  <c r="CT46" i="12" s="1"/>
  <c r="CS66" i="12"/>
  <c r="CT66" i="12" s="1"/>
  <c r="CS37" i="12"/>
  <c r="CT37" i="12" s="1"/>
  <c r="CS42" i="12"/>
  <c r="CT42" i="12" s="1"/>
  <c r="CS145" i="12"/>
  <c r="CT145" i="12" s="1"/>
  <c r="CS57" i="12"/>
  <c r="CT57" i="12" s="1"/>
  <c r="CS4" i="12"/>
  <c r="CT4" i="12" s="1"/>
  <c r="CS89" i="12"/>
  <c r="CT89" i="12" s="1"/>
  <c r="CS163" i="12"/>
  <c r="CT163" i="12" s="1"/>
  <c r="CS146" i="12"/>
  <c r="CT146" i="12" s="1"/>
  <c r="CS120" i="12"/>
  <c r="CT120" i="12" s="1"/>
  <c r="CS107" i="12"/>
  <c r="CT107" i="12" s="1"/>
  <c r="CS130" i="12"/>
  <c r="CT130" i="12" s="1"/>
  <c r="CS14" i="12"/>
  <c r="CT14" i="12" s="1"/>
  <c r="CS64" i="12"/>
  <c r="CT64" i="12" s="1"/>
  <c r="CS127" i="12"/>
  <c r="CT127" i="12" s="1"/>
  <c r="CS67" i="12"/>
  <c r="CT67" i="12" s="1"/>
  <c r="CS62" i="12"/>
  <c r="CT62" i="12" s="1"/>
  <c r="CS98" i="12"/>
  <c r="CT98" i="12" s="1"/>
  <c r="CS44" i="12"/>
  <c r="CT44" i="12" s="1"/>
  <c r="CS94" i="12"/>
  <c r="CT94" i="12" s="1"/>
  <c r="CS40" i="12"/>
  <c r="CT40" i="12" s="1"/>
  <c r="CS28" i="12"/>
  <c r="CT28" i="12" s="1"/>
  <c r="CS102" i="12"/>
  <c r="CT102" i="12" s="1"/>
  <c r="CS10" i="12"/>
  <c r="CT10" i="12" s="1"/>
  <c r="CS72" i="12"/>
  <c r="CT72" i="12" s="1"/>
  <c r="CS71" i="12"/>
  <c r="CT71" i="12" s="1"/>
  <c r="CS52" i="12"/>
  <c r="CT52" i="12" s="1"/>
  <c r="CS111" i="12"/>
  <c r="CT111" i="12" s="1"/>
  <c r="CS5" i="12"/>
  <c r="CT5" i="12" s="1"/>
  <c r="CS122" i="12"/>
  <c r="CT122" i="12" s="1"/>
  <c r="CS36" i="12"/>
  <c r="CT36" i="12" s="1"/>
  <c r="CS54" i="12"/>
  <c r="CT54" i="12" s="1"/>
  <c r="CS113" i="12"/>
  <c r="CT113" i="12" s="1"/>
  <c r="CS68" i="12"/>
  <c r="CT68" i="12" s="1"/>
  <c r="CS63" i="12"/>
  <c r="CT63" i="12" s="1"/>
  <c r="CS17" i="12"/>
  <c r="CT17" i="12" s="1"/>
  <c r="CS108" i="12"/>
  <c r="CT108" i="12" s="1"/>
  <c r="CS96" i="12"/>
  <c r="CT96" i="12" s="1"/>
  <c r="CS13" i="12"/>
  <c r="CT13" i="12" s="1"/>
  <c r="CS20" i="12"/>
  <c r="CT20" i="12" s="1"/>
  <c r="CS26" i="12"/>
  <c r="CT26" i="12" s="1"/>
  <c r="CS6" i="12"/>
  <c r="CT6" i="12" s="1"/>
  <c r="CS34" i="12"/>
  <c r="CT34" i="12" s="1"/>
  <c r="CS112" i="12"/>
  <c r="CT112" i="12" s="1"/>
  <c r="CS11" i="12"/>
  <c r="CT11" i="12" s="1"/>
  <c r="CS116" i="12"/>
  <c r="CT116" i="12" s="1"/>
  <c r="CS155" i="12"/>
  <c r="CT155" i="12" s="1"/>
  <c r="CS90" i="12"/>
  <c r="CT90" i="12" s="1"/>
  <c r="CS41" i="12"/>
  <c r="CT41" i="12" s="1"/>
  <c r="CS82" i="12"/>
  <c r="CT82" i="12" s="1"/>
  <c r="CS147" i="12"/>
  <c r="CT147" i="12" s="1"/>
  <c r="CS152" i="12"/>
  <c r="CT152" i="12" s="1"/>
  <c r="CS149" i="12"/>
  <c r="CT149" i="12" s="1"/>
  <c r="CS139" i="12"/>
  <c r="CT139" i="12" s="1"/>
  <c r="CS109" i="12"/>
  <c r="CT109" i="12" s="1"/>
  <c r="CS159" i="12"/>
  <c r="CT159" i="12" s="1"/>
  <c r="CS15" i="12"/>
  <c r="CT15" i="12" s="1"/>
  <c r="CS121" i="12"/>
  <c r="CT121" i="12" s="1"/>
  <c r="CS79" i="12"/>
  <c r="CT79" i="12" s="1"/>
  <c r="AA51" i="12"/>
  <c r="AT51" i="12" s="1"/>
  <c r="AA138" i="12"/>
  <c r="AT138" i="12" s="1"/>
  <c r="AA98" i="12"/>
  <c r="AT98" i="12" s="1"/>
  <c r="AA9" i="12"/>
  <c r="AT9" i="12" s="1"/>
  <c r="AA3" i="12"/>
  <c r="AT3" i="12" s="1"/>
  <c r="AA119" i="12"/>
  <c r="AT119" i="12" s="1"/>
  <c r="AA35" i="12"/>
  <c r="AT35" i="12" s="1"/>
  <c r="AA146" i="12"/>
  <c r="AT146" i="12" s="1"/>
  <c r="AA157" i="12"/>
  <c r="AT157" i="12" s="1"/>
  <c r="AA87" i="12"/>
  <c r="AT87" i="12" s="1"/>
  <c r="AA136" i="12"/>
  <c r="AT136" i="12" s="1"/>
  <c r="AA97" i="12"/>
  <c r="AT97" i="12" s="1"/>
  <c r="AA99" i="12"/>
  <c r="AT99" i="12" s="1"/>
  <c r="AA81" i="12"/>
  <c r="AT81" i="12" s="1"/>
  <c r="AA145" i="12"/>
  <c r="AT145" i="12" s="1"/>
  <c r="AA77" i="12"/>
  <c r="AT77" i="12" s="1"/>
  <c r="AA129" i="12"/>
  <c r="AT129" i="12" s="1"/>
  <c r="CS2" i="12"/>
  <c r="CT2" i="12" s="1"/>
  <c r="AB2" i="12"/>
  <c r="AR2" i="12" s="1"/>
  <c r="Z2" i="12"/>
  <c r="AS2" i="12" s="1"/>
  <c r="AA159" i="12" l="1"/>
  <c r="AT159" i="12" s="1"/>
  <c r="AA14" i="12"/>
  <c r="AT14" i="12" s="1"/>
  <c r="AA8" i="12"/>
  <c r="AT8" i="12" s="1"/>
  <c r="AA6" i="12"/>
  <c r="AT6" i="12" s="1"/>
  <c r="AA120" i="12"/>
  <c r="AT120" i="12" s="1"/>
  <c r="AA7" i="12"/>
  <c r="AT7" i="12" s="1"/>
  <c r="AA54" i="12"/>
  <c r="AT54" i="12" s="1"/>
  <c r="AA62" i="12"/>
  <c r="AT62" i="12" s="1"/>
  <c r="AA52" i="12"/>
  <c r="AT52" i="12" s="1"/>
  <c r="AA18" i="12"/>
  <c r="AT18" i="12" s="1"/>
  <c r="AS57" i="12"/>
  <c r="AA94" i="12"/>
  <c r="AT94" i="12" s="1"/>
  <c r="AS137" i="12"/>
  <c r="AS45" i="12"/>
  <c r="AA41" i="12"/>
  <c r="AT41" i="12" s="1"/>
  <c r="AA76" i="12"/>
  <c r="AT76" i="12" s="1"/>
  <c r="AA73" i="12"/>
  <c r="AT73" i="12" s="1"/>
  <c r="AA151" i="12"/>
  <c r="AT151" i="12" s="1"/>
  <c r="AA127" i="12"/>
  <c r="AT127" i="12" s="1"/>
  <c r="AA143" i="12"/>
  <c r="AT143" i="12" s="1"/>
  <c r="AA149" i="12"/>
  <c r="AT149" i="12" s="1"/>
  <c r="AA100" i="12"/>
  <c r="AT100" i="12" s="1"/>
  <c r="AA114" i="12"/>
  <c r="AT114" i="12" s="1"/>
  <c r="AA71" i="12"/>
  <c r="AT71" i="12" s="1"/>
  <c r="AA89" i="12"/>
  <c r="AT89" i="12" s="1"/>
  <c r="AA72" i="12"/>
  <c r="AT72" i="12" s="1"/>
  <c r="AA4" i="12"/>
  <c r="AT4" i="12" s="1"/>
  <c r="AA10" i="12"/>
  <c r="AT10" i="12" s="1"/>
  <c r="AA36" i="12"/>
  <c r="AT36" i="12" s="1"/>
  <c r="AA130" i="12"/>
  <c r="AT130" i="12" s="1"/>
  <c r="AA142" i="12"/>
  <c r="AT142" i="12" s="1"/>
  <c r="AA37" i="12"/>
  <c r="AT37" i="12" s="1"/>
  <c r="AA115" i="12"/>
  <c r="AT115" i="12" s="1"/>
  <c r="AA64" i="12"/>
  <c r="AT64" i="12" s="1"/>
  <c r="AA102" i="12"/>
  <c r="AT102" i="12" s="1"/>
  <c r="AA141" i="12"/>
  <c r="AT141" i="12" s="1"/>
  <c r="AS79" i="12"/>
  <c r="AA113" i="12"/>
  <c r="AT113" i="12" s="1"/>
  <c r="AA75" i="12"/>
  <c r="AT75" i="12" s="1"/>
  <c r="AA74" i="12"/>
  <c r="AT74" i="12" s="1"/>
  <c r="AA11" i="12"/>
  <c r="AT11" i="12" s="1"/>
  <c r="AA140" i="12"/>
  <c r="AT140" i="12" s="1"/>
  <c r="AA83" i="12"/>
  <c r="AT83" i="12" s="1"/>
  <c r="AA111" i="12"/>
  <c r="AT111" i="12" s="1"/>
  <c r="AA65" i="12"/>
  <c r="AT65" i="12" s="1"/>
  <c r="AS83" i="12"/>
  <c r="AA125" i="12"/>
  <c r="AT125" i="12" s="1"/>
  <c r="AA80" i="12"/>
  <c r="AT80" i="12" s="1"/>
  <c r="AA162" i="12"/>
  <c r="AT162" i="12" s="1"/>
  <c r="AA126" i="12"/>
  <c r="AT126" i="12" s="1"/>
  <c r="AA107" i="12"/>
  <c r="AT107" i="12" s="1"/>
  <c r="AA103" i="12"/>
  <c r="AT103" i="12" s="1"/>
  <c r="AA55" i="12"/>
  <c r="AT55" i="12" s="1"/>
  <c r="AA147" i="12"/>
  <c r="AT147" i="12" s="1"/>
  <c r="AA61" i="12"/>
  <c r="AT61" i="12" s="1"/>
  <c r="AA93" i="12"/>
  <c r="AT93" i="12" s="1"/>
  <c r="AA156" i="12"/>
  <c r="AT156" i="12" s="1"/>
  <c r="AA155" i="12"/>
  <c r="AT155" i="12" s="1"/>
  <c r="AA144" i="12"/>
  <c r="AT144" i="12" s="1"/>
  <c r="AS107" i="12"/>
  <c r="AA56" i="12"/>
  <c r="AT56" i="12" s="1"/>
  <c r="AA112" i="12"/>
  <c r="AT112" i="12" s="1"/>
  <c r="AA96" i="12"/>
  <c r="AT96" i="12" s="1"/>
  <c r="AA117" i="12"/>
  <c r="AT117" i="12" s="1"/>
  <c r="AA68" i="12"/>
  <c r="AT68" i="12" s="1"/>
  <c r="AS56" i="12"/>
  <c r="AR75" i="12"/>
  <c r="AS139" i="12"/>
  <c r="AA122" i="12"/>
  <c r="AT122" i="12" s="1"/>
  <c r="AA28" i="12"/>
  <c r="AT28" i="12" s="1"/>
  <c r="CV95" i="12"/>
  <c r="AA152" i="12"/>
  <c r="AT152" i="12" s="1"/>
  <c r="AA33" i="12"/>
  <c r="AT33" i="12" s="1"/>
  <c r="AA40" i="12"/>
  <c r="AT40" i="12" s="1"/>
  <c r="CW157" i="12"/>
  <c r="AA106" i="12"/>
  <c r="AT106" i="12" s="1"/>
  <c r="AA20" i="12"/>
  <c r="AT20" i="12" s="1"/>
  <c r="AS65" i="12"/>
  <c r="AS113" i="12"/>
  <c r="AS112" i="12"/>
  <c r="AA153" i="12"/>
  <c r="AT153" i="12" s="1"/>
  <c r="AA95" i="12"/>
  <c r="AT95" i="12" s="1"/>
  <c r="AA132" i="12"/>
  <c r="AT132" i="12" s="1"/>
  <c r="AR37" i="12"/>
  <c r="AA24" i="12"/>
  <c r="AT24" i="12" s="1"/>
  <c r="AA109" i="12"/>
  <c r="AT109" i="12" s="1"/>
  <c r="AA163" i="12"/>
  <c r="AT163" i="12" s="1"/>
  <c r="AA47" i="12"/>
  <c r="AT47" i="12" s="1"/>
  <c r="AA158" i="12"/>
  <c r="AT158" i="12" s="1"/>
  <c r="AA88" i="12"/>
  <c r="AT88" i="12" s="1"/>
  <c r="AA118" i="12"/>
  <c r="AT118" i="12" s="1"/>
  <c r="AA104" i="12"/>
  <c r="AT104" i="12" s="1"/>
  <c r="CW164" i="12"/>
  <c r="AA148" i="12"/>
  <c r="AT148" i="12" s="1"/>
  <c r="AS148" i="12"/>
  <c r="AS84" i="12"/>
  <c r="AA84" i="12"/>
  <c r="AT84" i="12" s="1"/>
  <c r="CW141" i="12"/>
  <c r="CV141" i="12"/>
  <c r="CW144" i="12"/>
  <c r="CV144" i="12"/>
  <c r="AA70" i="12"/>
  <c r="AT70" i="12" s="1"/>
  <c r="AS70" i="12"/>
  <c r="AA105" i="12"/>
  <c r="AT105" i="12" s="1"/>
  <c r="AS67" i="12"/>
  <c r="AA67" i="12"/>
  <c r="AT67" i="12" s="1"/>
  <c r="AS26" i="12"/>
  <c r="AA26" i="12"/>
  <c r="AT26" i="12" s="1"/>
  <c r="AA63" i="12"/>
  <c r="AT63" i="12" s="1"/>
  <c r="AS63" i="12"/>
  <c r="AS108" i="12"/>
  <c r="AA108" i="12"/>
  <c r="AT108" i="12" s="1"/>
  <c r="CW38" i="12"/>
  <c r="CV38" i="12"/>
  <c r="AA27" i="12"/>
  <c r="AT27" i="12" s="1"/>
  <c r="AS27" i="12"/>
  <c r="AA22" i="12"/>
  <c r="AT22" i="12" s="1"/>
  <c r="AR22" i="12"/>
  <c r="AA19" i="12"/>
  <c r="AT19" i="12" s="1"/>
  <c r="AA32" i="12"/>
  <c r="AT32" i="12" s="1"/>
  <c r="AA29" i="12"/>
  <c r="AT29" i="12" s="1"/>
  <c r="AA133" i="12"/>
  <c r="AT133" i="12" s="1"/>
  <c r="AA110" i="12"/>
  <c r="AT110" i="12" s="1"/>
  <c r="AA134" i="12"/>
  <c r="AT134" i="12" s="1"/>
  <c r="AS11" i="12"/>
  <c r="AA17" i="12"/>
  <c r="AT17" i="12" s="1"/>
  <c r="AA164" i="12"/>
  <c r="AT164" i="12" s="1"/>
  <c r="AA58" i="12"/>
  <c r="AT58" i="12" s="1"/>
  <c r="AA165" i="12"/>
  <c r="AT165" i="12" s="1"/>
  <c r="AA69" i="12"/>
  <c r="AT69" i="12" s="1"/>
  <c r="AS126" i="12"/>
  <c r="AR161" i="12"/>
  <c r="AS158" i="12"/>
  <c r="AS34" i="12"/>
  <c r="AS38" i="12"/>
  <c r="AR109" i="12"/>
  <c r="AS78" i="12"/>
  <c r="AS47" i="12"/>
  <c r="AS54" i="12"/>
  <c r="AA48" i="12"/>
  <c r="AT48" i="12" s="1"/>
  <c r="AS142" i="12"/>
  <c r="AR154" i="12"/>
  <c r="AS104" i="12"/>
  <c r="AA128" i="12"/>
  <c r="AT128" i="12" s="1"/>
  <c r="AA53" i="12"/>
  <c r="AT53" i="12" s="1"/>
  <c r="AA90" i="12"/>
  <c r="AT90" i="12" s="1"/>
  <c r="AS111" i="12"/>
  <c r="AR59" i="12"/>
  <c r="AA160" i="12"/>
  <c r="AT160" i="12" s="1"/>
  <c r="AR33" i="12"/>
  <c r="AA5" i="12"/>
  <c r="AT5" i="12" s="1"/>
  <c r="AS143" i="12"/>
  <c r="AA123" i="12"/>
  <c r="AT123" i="12" s="1"/>
  <c r="AA116" i="12"/>
  <c r="AT116" i="12" s="1"/>
  <c r="AA15" i="12"/>
  <c r="AT15" i="12" s="1"/>
  <c r="AS15" i="12"/>
  <c r="AA30" i="12"/>
  <c r="AT30" i="12" s="1"/>
  <c r="AS125" i="12"/>
  <c r="AA82" i="12"/>
  <c r="AT82" i="12" s="1"/>
  <c r="AR88" i="12"/>
  <c r="AR163" i="12"/>
  <c r="AS55" i="12"/>
  <c r="AS94" i="12"/>
  <c r="AA92" i="12"/>
  <c r="AT92" i="12" s="1"/>
  <c r="AA44" i="12"/>
  <c r="AT44" i="12" s="1"/>
  <c r="AA31" i="12"/>
  <c r="AT31" i="12" s="1"/>
  <c r="AS31" i="12"/>
  <c r="AR73" i="12"/>
  <c r="AA124" i="12"/>
  <c r="AT124" i="12" s="1"/>
  <c r="AR124" i="12"/>
  <c r="AS85" i="12"/>
  <c r="AS49" i="12"/>
  <c r="AS141" i="12"/>
  <c r="AA43" i="12"/>
  <c r="AT43" i="12" s="1"/>
  <c r="AA121" i="12"/>
  <c r="AT121" i="12" s="1"/>
  <c r="AS28" i="12"/>
  <c r="AA21" i="12"/>
  <c r="AT21" i="12" s="1"/>
  <c r="AS156" i="12"/>
  <c r="AA150" i="12"/>
  <c r="AT150" i="12" s="1"/>
  <c r="AS80" i="12"/>
  <c r="AR61" i="12"/>
  <c r="AS96" i="12"/>
  <c r="AS91" i="12"/>
  <c r="AA13" i="12"/>
  <c r="AT13" i="12" s="1"/>
  <c r="AA131" i="12"/>
  <c r="AT131" i="12" s="1"/>
  <c r="AA39" i="12"/>
  <c r="AT39" i="12" s="1"/>
  <c r="AA66" i="12"/>
  <c r="AT66" i="12" s="1"/>
  <c r="CW86" i="12"/>
  <c r="AA135" i="12"/>
  <c r="AT135" i="12" s="1"/>
  <c r="AA12" i="12"/>
  <c r="AT12" i="12" s="1"/>
  <c r="AA86" i="12"/>
  <c r="AT86" i="12" s="1"/>
  <c r="AA46" i="12"/>
  <c r="AT46" i="12" s="1"/>
  <c r="AA101" i="12"/>
  <c r="AT101" i="12" s="1"/>
  <c r="AS165" i="12"/>
  <c r="AS69" i="12"/>
  <c r="AS122" i="12"/>
  <c r="AA60" i="12"/>
  <c r="AT60" i="12" s="1"/>
  <c r="AA50" i="12"/>
  <c r="AT50" i="12" s="1"/>
  <c r="AA23" i="12"/>
  <c r="AT23" i="12" s="1"/>
  <c r="AS23" i="12"/>
  <c r="AA16" i="12"/>
  <c r="AT16" i="12" s="1"/>
  <c r="AA42" i="12"/>
  <c r="AT42" i="12" s="1"/>
  <c r="AA25" i="12"/>
  <c r="AT25" i="12" s="1"/>
  <c r="AS25" i="12"/>
  <c r="CW69" i="12"/>
  <c r="CV21" i="12"/>
  <c r="CV31" i="12"/>
  <c r="CV126" i="12"/>
  <c r="CV148" i="12"/>
  <c r="CW85" i="12"/>
  <c r="CV165" i="12"/>
  <c r="CV9" i="12"/>
  <c r="CW87" i="12"/>
  <c r="CV65" i="12"/>
  <c r="CW55" i="12"/>
  <c r="CW137" i="12"/>
  <c r="CV43" i="12"/>
  <c r="CV106" i="12"/>
  <c r="CW158" i="12"/>
  <c r="CW151" i="12"/>
  <c r="CV32" i="12"/>
  <c r="CW138" i="12"/>
  <c r="CW133" i="12"/>
  <c r="CW49" i="12"/>
  <c r="CV123" i="12"/>
  <c r="CW33" i="12"/>
  <c r="CV101" i="12"/>
  <c r="CV22" i="12"/>
  <c r="CW93" i="12"/>
  <c r="CV16" i="12"/>
  <c r="CV51" i="12"/>
  <c r="CV154" i="12"/>
  <c r="CV128" i="12"/>
  <c r="CW129" i="12"/>
  <c r="CW88" i="12"/>
  <c r="CV50" i="12"/>
  <c r="CV78" i="12"/>
  <c r="CW92" i="12"/>
  <c r="CV58" i="12"/>
  <c r="CV76" i="12"/>
  <c r="CW29" i="12"/>
  <c r="CW27" i="12"/>
  <c r="CW77" i="12"/>
  <c r="CW135" i="12"/>
  <c r="CW99" i="12"/>
  <c r="CW139" i="12"/>
  <c r="CV139" i="12"/>
  <c r="CW20" i="12"/>
  <c r="CV20" i="12"/>
  <c r="CW8" i="12"/>
  <c r="CV8" i="12"/>
  <c r="CW59" i="12"/>
  <c r="CV59" i="12"/>
  <c r="CW112" i="12"/>
  <c r="CV112" i="12"/>
  <c r="CW28" i="12"/>
  <c r="CV28" i="12"/>
  <c r="CV79" i="12"/>
  <c r="CW79" i="12"/>
  <c r="CV108" i="12"/>
  <c r="CW108" i="12"/>
  <c r="CW109" i="12"/>
  <c r="CV109" i="12"/>
  <c r="CV155" i="12"/>
  <c r="CW155" i="12"/>
  <c r="CW26" i="12"/>
  <c r="CV26" i="12"/>
  <c r="CW113" i="12"/>
  <c r="CV113" i="12"/>
  <c r="CW72" i="12"/>
  <c r="CV72" i="12"/>
  <c r="CW62" i="12"/>
  <c r="CV62" i="12"/>
  <c r="CW146" i="12"/>
  <c r="CV146" i="12"/>
  <c r="CW66" i="12"/>
  <c r="CV66" i="12"/>
  <c r="CV53" i="12"/>
  <c r="CW53" i="12"/>
  <c r="CV81" i="12"/>
  <c r="CW81" i="12"/>
  <c r="CW80" i="12"/>
  <c r="CV80" i="12"/>
  <c r="CV124" i="12"/>
  <c r="CW124" i="12"/>
  <c r="CW23" i="12"/>
  <c r="CV23" i="12"/>
  <c r="CV19" i="12"/>
  <c r="CW19" i="12"/>
  <c r="CW116" i="12"/>
  <c r="CV116" i="12"/>
  <c r="CW46" i="12"/>
  <c r="CV46" i="12"/>
  <c r="CW134" i="12"/>
  <c r="CV134" i="12"/>
  <c r="CW156" i="12"/>
  <c r="CV156" i="12"/>
  <c r="CV97" i="12"/>
  <c r="CW97" i="12"/>
  <c r="CW143" i="12"/>
  <c r="CV143" i="12"/>
  <c r="CW161" i="12"/>
  <c r="CV161" i="12"/>
  <c r="CV91" i="12"/>
  <c r="CW91" i="12"/>
  <c r="CW162" i="12"/>
  <c r="CV162" i="12"/>
  <c r="CW115" i="12"/>
  <c r="CV115" i="12"/>
  <c r="CW104" i="12"/>
  <c r="CV104" i="12"/>
  <c r="CW4" i="12"/>
  <c r="CV4" i="12"/>
  <c r="CV136" i="12"/>
  <c r="CW136" i="12"/>
  <c r="CW45" i="12"/>
  <c r="CV45" i="12"/>
  <c r="CW125" i="12"/>
  <c r="CV125" i="12"/>
  <c r="CV60" i="12"/>
  <c r="CW60" i="12"/>
  <c r="CV153" i="12"/>
  <c r="CW153" i="12"/>
  <c r="CV14" i="12"/>
  <c r="CW14" i="12"/>
  <c r="CW35" i="12"/>
  <c r="CV35" i="12"/>
  <c r="CW47" i="12"/>
  <c r="CV47" i="12"/>
  <c r="CW163" i="12"/>
  <c r="CV163" i="12"/>
  <c r="CV11" i="12"/>
  <c r="CW11" i="12"/>
  <c r="CW13" i="12"/>
  <c r="CV13" i="12"/>
  <c r="CV102" i="12"/>
  <c r="CW102" i="12"/>
  <c r="CW48" i="12"/>
  <c r="CV48" i="12"/>
  <c r="CV160" i="12"/>
  <c r="CW160" i="12"/>
  <c r="CW117" i="12"/>
  <c r="CV117" i="12"/>
  <c r="CW82" i="12"/>
  <c r="CV82" i="12"/>
  <c r="CW17" i="12"/>
  <c r="CV17" i="12"/>
  <c r="CW94" i="12"/>
  <c r="CV94" i="12"/>
  <c r="CV145" i="12"/>
  <c r="CW145" i="12"/>
  <c r="CW30" i="12"/>
  <c r="CV30" i="12"/>
  <c r="CW75" i="12"/>
  <c r="CV75" i="12"/>
  <c r="CV83" i="12"/>
  <c r="CW83" i="12"/>
  <c r="CV110" i="12"/>
  <c r="CW110" i="12"/>
  <c r="CV61" i="12"/>
  <c r="CW61" i="12"/>
  <c r="CW119" i="12"/>
  <c r="CV119" i="12"/>
  <c r="CW100" i="12"/>
  <c r="CV100" i="12"/>
  <c r="CW54" i="12"/>
  <c r="CV54" i="12"/>
  <c r="CV149" i="12"/>
  <c r="CW149" i="12"/>
  <c r="CW89" i="12"/>
  <c r="CV89" i="12"/>
  <c r="CW24" i="12"/>
  <c r="CV24" i="12"/>
  <c r="CV152" i="12"/>
  <c r="CW152" i="12"/>
  <c r="CV96" i="12"/>
  <c r="CW96" i="12"/>
  <c r="CW56" i="12"/>
  <c r="CV56" i="12"/>
  <c r="CW147" i="12"/>
  <c r="CV147" i="12"/>
  <c r="CW5" i="12"/>
  <c r="CV5" i="12"/>
  <c r="CW40" i="12"/>
  <c r="CV40" i="12"/>
  <c r="CV57" i="12"/>
  <c r="CW57" i="12"/>
  <c r="CW7" i="12"/>
  <c r="CV7" i="12"/>
  <c r="CW12" i="12"/>
  <c r="CV12" i="12"/>
  <c r="CW140" i="12"/>
  <c r="CV140" i="12"/>
  <c r="CW121" i="12"/>
  <c r="CV121" i="12"/>
  <c r="CV6" i="12"/>
  <c r="CW6" i="12"/>
  <c r="CV111" i="12"/>
  <c r="CW111" i="12"/>
  <c r="CW130" i="12"/>
  <c r="CV130" i="12"/>
  <c r="CV15" i="12"/>
  <c r="CW15" i="12"/>
  <c r="CV41" i="12"/>
  <c r="CW41" i="12"/>
  <c r="CW63" i="12"/>
  <c r="CV63" i="12"/>
  <c r="CV52" i="12"/>
  <c r="CW52" i="12"/>
  <c r="CV44" i="12"/>
  <c r="CW44" i="12"/>
  <c r="CW107" i="12"/>
  <c r="CV107" i="12"/>
  <c r="CW42" i="12"/>
  <c r="CV42" i="12"/>
  <c r="CV18" i="12"/>
  <c r="CW18" i="12"/>
  <c r="CV73" i="12"/>
  <c r="CW73" i="12"/>
  <c r="CW132" i="12"/>
  <c r="CV132" i="12"/>
  <c r="CW114" i="12"/>
  <c r="CV114" i="12"/>
  <c r="CW150" i="12"/>
  <c r="CV150" i="12"/>
  <c r="CV3" i="12"/>
  <c r="CW3" i="12"/>
  <c r="CV105" i="12"/>
  <c r="CW105" i="12"/>
  <c r="CW10" i="12"/>
  <c r="CV10" i="12"/>
  <c r="CV67" i="12"/>
  <c r="CW67" i="12"/>
  <c r="CW36" i="12"/>
  <c r="CV36" i="12"/>
  <c r="CV127" i="12"/>
  <c r="CW127" i="12"/>
  <c r="CV118" i="12"/>
  <c r="CW118" i="12"/>
  <c r="CV122" i="12"/>
  <c r="CW122" i="12"/>
  <c r="CW64" i="12"/>
  <c r="CV64" i="12"/>
  <c r="CV34" i="12"/>
  <c r="CW34" i="12"/>
  <c r="CW74" i="12"/>
  <c r="CV74" i="12"/>
  <c r="CV159" i="12"/>
  <c r="CW159" i="12"/>
  <c r="CV90" i="12"/>
  <c r="CW90" i="12"/>
  <c r="CW68" i="12"/>
  <c r="CV68" i="12"/>
  <c r="CV71" i="12"/>
  <c r="CW71" i="12"/>
  <c r="CV98" i="12"/>
  <c r="CW98" i="12"/>
  <c r="CW120" i="12"/>
  <c r="CV120" i="12"/>
  <c r="CW37" i="12"/>
  <c r="CV37" i="12"/>
  <c r="CV25" i="12"/>
  <c r="CW25" i="12"/>
  <c r="CW131" i="12"/>
  <c r="CV131" i="12"/>
  <c r="CW70" i="12"/>
  <c r="CV70" i="12"/>
  <c r="CW39" i="12"/>
  <c r="CV39" i="12"/>
  <c r="CW142" i="12"/>
  <c r="CV142" i="12"/>
  <c r="CV84" i="12"/>
  <c r="CW84" i="12"/>
  <c r="CV2" i="12"/>
  <c r="CW2" i="12"/>
  <c r="CS166" i="12"/>
  <c r="AA2" i="12"/>
  <c r="AT2" i="12" s="1"/>
  <c r="AR166" i="12" l="1"/>
  <c r="AS166" i="12"/>
  <c r="AT166" i="12"/>
  <c r="AW164" i="12" l="1"/>
  <c r="AW156" i="12"/>
  <c r="AW161" i="12"/>
  <c r="AW163" i="12"/>
  <c r="AW155" i="12"/>
  <c r="AW165" i="12"/>
  <c r="AW162" i="12"/>
  <c r="AW151" i="12"/>
  <c r="AW149" i="12"/>
  <c r="AW152" i="12"/>
  <c r="AW146" i="12"/>
  <c r="AW153" i="12"/>
  <c r="AW160" i="12"/>
  <c r="AW158" i="12"/>
  <c r="AW154" i="12"/>
  <c r="AW141" i="12"/>
  <c r="AW133" i="12"/>
  <c r="AW150" i="12"/>
  <c r="AW138" i="12"/>
  <c r="AW157" i="12"/>
  <c r="AW143" i="12"/>
  <c r="AW159" i="12"/>
  <c r="AW147" i="12"/>
  <c r="AW142" i="12"/>
  <c r="AW140" i="12"/>
  <c r="AW128" i="12"/>
  <c r="AW120" i="12"/>
  <c r="AW135" i="12"/>
  <c r="AW148" i="12"/>
  <c r="AW130" i="12"/>
  <c r="AW145" i="12"/>
  <c r="AW144" i="12"/>
  <c r="AW136" i="12"/>
  <c r="AW129" i="12"/>
  <c r="AW114" i="12"/>
  <c r="AW106" i="12"/>
  <c r="AW137" i="12"/>
  <c r="AW126" i="12"/>
  <c r="AW111" i="12"/>
  <c r="AW103" i="12"/>
  <c r="AW131" i="12"/>
  <c r="AW123" i="12"/>
  <c r="AW116" i="12"/>
  <c r="AW108" i="12"/>
  <c r="AW134" i="12"/>
  <c r="AW127" i="12"/>
  <c r="AW139" i="12"/>
  <c r="AW132" i="12"/>
  <c r="AW118" i="12"/>
  <c r="AW115" i="12"/>
  <c r="AW125" i="12"/>
  <c r="AW119" i="12"/>
  <c r="AW104" i="12"/>
  <c r="AW102" i="12"/>
  <c r="AW100" i="12"/>
  <c r="AW117" i="12"/>
  <c r="AW122" i="12"/>
  <c r="AW109" i="12"/>
  <c r="AW105" i="12"/>
  <c r="AW124" i="12"/>
  <c r="AW113" i="12"/>
  <c r="AW121" i="12"/>
  <c r="AW94" i="12"/>
  <c r="AW86" i="12"/>
  <c r="AW110" i="12"/>
  <c r="AW91" i="12"/>
  <c r="AW112" i="12"/>
  <c r="AW107" i="12"/>
  <c r="AW98" i="12"/>
  <c r="AW99" i="12"/>
  <c r="AW93" i="12"/>
  <c r="AW77" i="12"/>
  <c r="AW69" i="12"/>
  <c r="AW95" i="12"/>
  <c r="AW92" i="12"/>
  <c r="AW82" i="12"/>
  <c r="AW74" i="12"/>
  <c r="AW79" i="12"/>
  <c r="AW71" i="12"/>
  <c r="AW97" i="12"/>
  <c r="AW84" i="12"/>
  <c r="AW83" i="12"/>
  <c r="AW75" i="12"/>
  <c r="AW85" i="12"/>
  <c r="AW73" i="12"/>
  <c r="AW68" i="12"/>
  <c r="AW61" i="12"/>
  <c r="AW53" i="12"/>
  <c r="AW96" i="12"/>
  <c r="AW88" i="12"/>
  <c r="AW70" i="12"/>
  <c r="AW58" i="12"/>
  <c r="AW50" i="12"/>
  <c r="AW80" i="12"/>
  <c r="AW65" i="12"/>
  <c r="AW63" i="12"/>
  <c r="AW55" i="12"/>
  <c r="AW47" i="12"/>
  <c r="AW101" i="12"/>
  <c r="AW87" i="12"/>
  <c r="AW89" i="12"/>
  <c r="AW67" i="12"/>
  <c r="AW64" i="12"/>
  <c r="AW56" i="12"/>
  <c r="AW78" i="12"/>
  <c r="AW60" i="12"/>
  <c r="AW42" i="12"/>
  <c r="AW34" i="12"/>
  <c r="AW59" i="12"/>
  <c r="AW57" i="12"/>
  <c r="AW45" i="12"/>
  <c r="AW39" i="12"/>
  <c r="AW31" i="12"/>
  <c r="AW23" i="12"/>
  <c r="AW54" i="12"/>
  <c r="AW49" i="12"/>
  <c r="AW46" i="12"/>
  <c r="AW36" i="12"/>
  <c r="AW90" i="12"/>
  <c r="AW66" i="12"/>
  <c r="AW48" i="12"/>
  <c r="AW37" i="12"/>
  <c r="AW72" i="12"/>
  <c r="AW52" i="12"/>
  <c r="AW41" i="12"/>
  <c r="AW30" i="12"/>
  <c r="AW20" i="12"/>
  <c r="AW15" i="12"/>
  <c r="AW7" i="12"/>
  <c r="AW40" i="12"/>
  <c r="AW38" i="12"/>
  <c r="AW26" i="12"/>
  <c r="AW12" i="12"/>
  <c r="AW4" i="12"/>
  <c r="AW28" i="12"/>
  <c r="AW35" i="12"/>
  <c r="AW27" i="12"/>
  <c r="AW24" i="12"/>
  <c r="AW17" i="12"/>
  <c r="AW9" i="12"/>
  <c r="AW76" i="12"/>
  <c r="AW62" i="12"/>
  <c r="AW81" i="12"/>
  <c r="AW43" i="12"/>
  <c r="AW51" i="12"/>
  <c r="AW44" i="12"/>
  <c r="AW29" i="12"/>
  <c r="AW19" i="12"/>
  <c r="AW16" i="12"/>
  <c r="AW10" i="12"/>
  <c r="AW25" i="12"/>
  <c r="AW6" i="12"/>
  <c r="AW21" i="12"/>
  <c r="AW33" i="12"/>
  <c r="AW5" i="12"/>
  <c r="AW3" i="12"/>
  <c r="AW22" i="12"/>
  <c r="AW32" i="12"/>
  <c r="AW18" i="12"/>
  <c r="AW14" i="12"/>
  <c r="AW13" i="12"/>
  <c r="AW11" i="12"/>
  <c r="AW8" i="12"/>
  <c r="AV159" i="12"/>
  <c r="AV151" i="12"/>
  <c r="AV164" i="12"/>
  <c r="AV156" i="12"/>
  <c r="AV158" i="12"/>
  <c r="AV165" i="12"/>
  <c r="AV163" i="12"/>
  <c r="AV157" i="12"/>
  <c r="AV154" i="12"/>
  <c r="AV149" i="12"/>
  <c r="AV152" i="12"/>
  <c r="AV162" i="12"/>
  <c r="AV145" i="12"/>
  <c r="AV144" i="12"/>
  <c r="AV136" i="12"/>
  <c r="AV141" i="12"/>
  <c r="AV160" i="12"/>
  <c r="AV150" i="12"/>
  <c r="AV138" i="12"/>
  <c r="AV161" i="12"/>
  <c r="AV155" i="12"/>
  <c r="AV153" i="12"/>
  <c r="AV131" i="12"/>
  <c r="AV123" i="12"/>
  <c r="AV140" i="12"/>
  <c r="AV128" i="12"/>
  <c r="AV135" i="12"/>
  <c r="AV148" i="12"/>
  <c r="AV146" i="12"/>
  <c r="AV147" i="12"/>
  <c r="AV142" i="12"/>
  <c r="AV132" i="12"/>
  <c r="AV133" i="12"/>
  <c r="AV117" i="12"/>
  <c r="AV109" i="12"/>
  <c r="AV120" i="12"/>
  <c r="AV114" i="12"/>
  <c r="AV106" i="12"/>
  <c r="AV137" i="12"/>
  <c r="AV129" i="12"/>
  <c r="AV126" i="12"/>
  <c r="AV111" i="12"/>
  <c r="AV143" i="12"/>
  <c r="AV134" i="12"/>
  <c r="AV130" i="12"/>
  <c r="AV127" i="12"/>
  <c r="AV139" i="12"/>
  <c r="AV125" i="12"/>
  <c r="AV121" i="12"/>
  <c r="AV119" i="12"/>
  <c r="AV95" i="12"/>
  <c r="AV115" i="12"/>
  <c r="AV122" i="12"/>
  <c r="AV116" i="12"/>
  <c r="AV112" i="12"/>
  <c r="AV108" i="12"/>
  <c r="AV118" i="12"/>
  <c r="AV105" i="12"/>
  <c r="AV99" i="12"/>
  <c r="AV124" i="12"/>
  <c r="AV89" i="12"/>
  <c r="AV103" i="12"/>
  <c r="AV94" i="12"/>
  <c r="AV110" i="12"/>
  <c r="AV91" i="12"/>
  <c r="AV107" i="12"/>
  <c r="AV113" i="12"/>
  <c r="AV97" i="12"/>
  <c r="AV92" i="12"/>
  <c r="AV101" i="12"/>
  <c r="AV88" i="12"/>
  <c r="AV85" i="12"/>
  <c r="AV80" i="12"/>
  <c r="AV72" i="12"/>
  <c r="AV102" i="12"/>
  <c r="AV93" i="12"/>
  <c r="AV77" i="12"/>
  <c r="AV69" i="12"/>
  <c r="AV100" i="12"/>
  <c r="AV86" i="12"/>
  <c r="AV82" i="12"/>
  <c r="AV74" i="12"/>
  <c r="AV66" i="12"/>
  <c r="AV104" i="12"/>
  <c r="AV98" i="12"/>
  <c r="AV78" i="12"/>
  <c r="AV70" i="12"/>
  <c r="AV67" i="12"/>
  <c r="AV64" i="12"/>
  <c r="AV56" i="12"/>
  <c r="AV83" i="12"/>
  <c r="AV73" i="12"/>
  <c r="AV68" i="12"/>
  <c r="AV61" i="12"/>
  <c r="AV53" i="12"/>
  <c r="AV96" i="12"/>
  <c r="AV71" i="12"/>
  <c r="AV58" i="12"/>
  <c r="AV50" i="12"/>
  <c r="AV59" i="12"/>
  <c r="AV51" i="12"/>
  <c r="AV90" i="12"/>
  <c r="AV87" i="12"/>
  <c r="AV48" i="12"/>
  <c r="AV37" i="12"/>
  <c r="AV60" i="12"/>
  <c r="AV42" i="12"/>
  <c r="AV34" i="12"/>
  <c r="AV26" i="12"/>
  <c r="AV18" i="12"/>
  <c r="AV57" i="12"/>
  <c r="AV45" i="12"/>
  <c r="AV39" i="12"/>
  <c r="AV79" i="12"/>
  <c r="AV75" i="12"/>
  <c r="AV84" i="12"/>
  <c r="AV81" i="12"/>
  <c r="AV63" i="12"/>
  <c r="AV62" i="12"/>
  <c r="AV40" i="12"/>
  <c r="AV32" i="12"/>
  <c r="AV44" i="12"/>
  <c r="AV29" i="12"/>
  <c r="AV23" i="12"/>
  <c r="AV19" i="12"/>
  <c r="AV16" i="12"/>
  <c r="AV10" i="12"/>
  <c r="AV17" i="12"/>
  <c r="AV52" i="12"/>
  <c r="AV41" i="12"/>
  <c r="AV30" i="12"/>
  <c r="AV20" i="12"/>
  <c r="AV15" i="12"/>
  <c r="AV7" i="12"/>
  <c r="AV49" i="12"/>
  <c r="AV36" i="12"/>
  <c r="AV35" i="12"/>
  <c r="AV31" i="12"/>
  <c r="AV24" i="12"/>
  <c r="AV38" i="12"/>
  <c r="AV12" i="12"/>
  <c r="AV4" i="12"/>
  <c r="AV27" i="12"/>
  <c r="AV76" i="12"/>
  <c r="AV65" i="12"/>
  <c r="AV55" i="12"/>
  <c r="AV46" i="12"/>
  <c r="AV47" i="12"/>
  <c r="AV54" i="12"/>
  <c r="AV43" i="12"/>
  <c r="AV13" i="12"/>
  <c r="AV5" i="12"/>
  <c r="AV28" i="12"/>
  <c r="AV22" i="12"/>
  <c r="AV25" i="12"/>
  <c r="AV6" i="12"/>
  <c r="AV33" i="12"/>
  <c r="AV3" i="12"/>
  <c r="AV21" i="12"/>
  <c r="AV14" i="12"/>
  <c r="AV11" i="12"/>
  <c r="AV9" i="12"/>
  <c r="AV8" i="12"/>
  <c r="AU162" i="12"/>
  <c r="AU154" i="12"/>
  <c r="AU159" i="12"/>
  <c r="AU161" i="12"/>
  <c r="AU147" i="12"/>
  <c r="AU163" i="12"/>
  <c r="AU157" i="12"/>
  <c r="AU151" i="12"/>
  <c r="AU149" i="12"/>
  <c r="AU165" i="12"/>
  <c r="AU164" i="12"/>
  <c r="AU155" i="12"/>
  <c r="AU148" i="12"/>
  <c r="AU139" i="12"/>
  <c r="AU152" i="12"/>
  <c r="AU145" i="12"/>
  <c r="AU144" i="12"/>
  <c r="AU141" i="12"/>
  <c r="AU160" i="12"/>
  <c r="AU146" i="12"/>
  <c r="AU140" i="12"/>
  <c r="AU158" i="12"/>
  <c r="AU156" i="12"/>
  <c r="AU150" i="12"/>
  <c r="AU143" i="12"/>
  <c r="AU137" i="12"/>
  <c r="AU134" i="12"/>
  <c r="AU126" i="12"/>
  <c r="AU118" i="12"/>
  <c r="AU131" i="12"/>
  <c r="AU153" i="12"/>
  <c r="AU128" i="12"/>
  <c r="AU133" i="12"/>
  <c r="AU122" i="12"/>
  <c r="AU119" i="12"/>
  <c r="AU112" i="12"/>
  <c r="AU104" i="12"/>
  <c r="AU117" i="12"/>
  <c r="AU109" i="12"/>
  <c r="AU138" i="12"/>
  <c r="AU135" i="12"/>
  <c r="AU120" i="12"/>
  <c r="AU114" i="12"/>
  <c r="AU106" i="12"/>
  <c r="AU129" i="12"/>
  <c r="AU132" i="12"/>
  <c r="AU130" i="12"/>
  <c r="AU127" i="12"/>
  <c r="AU124" i="12"/>
  <c r="AU121" i="12"/>
  <c r="AU113" i="12"/>
  <c r="AU136" i="12"/>
  <c r="AU142" i="12"/>
  <c r="AU125" i="12"/>
  <c r="AU110" i="12"/>
  <c r="AU107" i="12"/>
  <c r="AU103" i="12"/>
  <c r="AU98" i="12"/>
  <c r="AU123" i="12"/>
  <c r="AU115" i="12"/>
  <c r="AU116" i="12"/>
  <c r="AU111" i="12"/>
  <c r="AU108" i="12"/>
  <c r="AU99" i="12"/>
  <c r="AU97" i="12"/>
  <c r="AU92" i="12"/>
  <c r="AU84" i="12"/>
  <c r="AU89" i="12"/>
  <c r="AU94" i="12"/>
  <c r="AU102" i="12"/>
  <c r="AU101" i="12"/>
  <c r="AU100" i="12"/>
  <c r="AU96" i="12"/>
  <c r="AU83" i="12"/>
  <c r="AU75" i="12"/>
  <c r="AU88" i="12"/>
  <c r="AU85" i="12"/>
  <c r="AU80" i="12"/>
  <c r="AU72" i="12"/>
  <c r="AU95" i="12"/>
  <c r="AU93" i="12"/>
  <c r="AU77" i="12"/>
  <c r="AU69" i="12"/>
  <c r="AU105" i="12"/>
  <c r="AU87" i="12"/>
  <c r="AU81" i="12"/>
  <c r="AU73" i="12"/>
  <c r="AU86" i="12"/>
  <c r="AU59" i="12"/>
  <c r="AU51" i="12"/>
  <c r="AU67" i="12"/>
  <c r="AU64" i="12"/>
  <c r="AU56" i="12"/>
  <c r="AU91" i="12"/>
  <c r="AU74" i="12"/>
  <c r="AU70" i="12"/>
  <c r="AU68" i="12"/>
  <c r="AU61" i="12"/>
  <c r="AU53" i="12"/>
  <c r="AU45" i="12"/>
  <c r="AU79" i="12"/>
  <c r="AU76" i="12"/>
  <c r="AU66" i="12"/>
  <c r="AU62" i="12"/>
  <c r="AU54" i="12"/>
  <c r="AU63" i="12"/>
  <c r="AU40" i="12"/>
  <c r="AU32" i="12"/>
  <c r="AU90" i="12"/>
  <c r="AU78" i="12"/>
  <c r="AU50" i="12"/>
  <c r="AU48" i="12"/>
  <c r="AU37" i="12"/>
  <c r="AU29" i="12"/>
  <c r="AU21" i="12"/>
  <c r="AU60" i="12"/>
  <c r="AU42" i="12"/>
  <c r="AU34" i="12"/>
  <c r="AU82" i="12"/>
  <c r="AU44" i="12"/>
  <c r="AU43" i="12"/>
  <c r="AU35" i="12"/>
  <c r="AU58" i="12"/>
  <c r="AU13" i="12"/>
  <c r="AU5" i="12"/>
  <c r="AU23" i="12"/>
  <c r="AU19" i="12"/>
  <c r="AU16" i="12"/>
  <c r="AU10" i="12"/>
  <c r="AU38" i="12"/>
  <c r="AU57" i="12"/>
  <c r="AU52" i="12"/>
  <c r="AU41" i="12"/>
  <c r="AU30" i="12"/>
  <c r="AU26" i="12"/>
  <c r="AU20" i="12"/>
  <c r="AU15" i="12"/>
  <c r="AU7" i="12"/>
  <c r="AU49" i="12"/>
  <c r="AU71" i="12"/>
  <c r="AU65" i="12"/>
  <c r="AU55" i="12"/>
  <c r="AU46" i="12"/>
  <c r="AU47" i="12"/>
  <c r="AU25" i="12"/>
  <c r="AU22" i="12"/>
  <c r="AU18" i="12"/>
  <c r="AU8" i="12"/>
  <c r="AU31" i="12"/>
  <c r="AU24" i="12"/>
  <c r="AU9" i="12"/>
  <c r="AU33" i="12"/>
  <c r="AU3" i="12"/>
  <c r="AU28" i="12"/>
  <c r="AU12" i="12"/>
  <c r="AU6" i="12"/>
  <c r="AU36" i="12"/>
  <c r="AU4" i="12"/>
  <c r="AU17" i="12"/>
  <c r="AU14" i="12"/>
  <c r="AU39" i="12"/>
  <c r="AU27" i="12"/>
  <c r="AU11" i="12"/>
  <c r="AU2" i="12"/>
  <c r="AV2" i="12"/>
  <c r="AW2" i="12"/>
  <c r="AU166" i="12" l="1"/>
  <c r="AX10" i="12" s="1"/>
  <c r="BC10" i="12" s="1"/>
  <c r="AV166" i="12"/>
  <c r="AY99" i="12" s="1"/>
  <c r="BM99" i="12" s="1"/>
  <c r="AW166" i="12"/>
  <c r="AZ28" i="12" s="1"/>
  <c r="AZ136" i="12" l="1"/>
  <c r="AZ84" i="12"/>
  <c r="AZ96" i="12"/>
  <c r="AZ52" i="12"/>
  <c r="CF52" i="12" s="1"/>
  <c r="CG52" i="12" s="1"/>
  <c r="CH52" i="12" s="1"/>
  <c r="AZ92" i="12"/>
  <c r="AZ38" i="12"/>
  <c r="CF38" i="12" s="1"/>
  <c r="CG38" i="12" s="1"/>
  <c r="CH38" i="12" s="1"/>
  <c r="AZ150" i="12"/>
  <c r="CF150" i="12" s="1"/>
  <c r="CG150" i="12" s="1"/>
  <c r="CH150" i="12" s="1"/>
  <c r="AZ17" i="12"/>
  <c r="AZ128" i="12"/>
  <c r="BW128" i="12" s="1"/>
  <c r="BX128" i="12" s="1"/>
  <c r="AZ143" i="12"/>
  <c r="AZ129" i="12"/>
  <c r="AZ98" i="12"/>
  <c r="CF98" i="12" s="1"/>
  <c r="CG98" i="12" s="1"/>
  <c r="CH98" i="12" s="1"/>
  <c r="AZ85" i="12"/>
  <c r="BW85" i="12" s="1"/>
  <c r="BX85" i="12" s="1"/>
  <c r="AZ36" i="12"/>
  <c r="CF36" i="12" s="1"/>
  <c r="CG36" i="12" s="1"/>
  <c r="CH36" i="12" s="1"/>
  <c r="AZ87" i="12"/>
  <c r="BW87" i="12" s="1"/>
  <c r="BX87" i="12" s="1"/>
  <c r="AZ162" i="12"/>
  <c r="AZ59" i="12"/>
  <c r="CF59" i="12" s="1"/>
  <c r="CG59" i="12" s="1"/>
  <c r="CH59" i="12" s="1"/>
  <c r="AZ147" i="12"/>
  <c r="CF147" i="12" s="1"/>
  <c r="CG147" i="12" s="1"/>
  <c r="CH147" i="12" s="1"/>
  <c r="AZ51" i="12"/>
  <c r="AZ83" i="12"/>
  <c r="BW83" i="12" s="1"/>
  <c r="BX83" i="12" s="1"/>
  <c r="AZ80" i="12"/>
  <c r="AZ29" i="12"/>
  <c r="CF29" i="12" s="1"/>
  <c r="CG29" i="12" s="1"/>
  <c r="CH29" i="12" s="1"/>
  <c r="AZ158" i="12"/>
  <c r="BW158" i="12" s="1"/>
  <c r="BX158" i="12" s="1"/>
  <c r="AZ93" i="12"/>
  <c r="AZ21" i="12"/>
  <c r="BW21" i="12" s="1"/>
  <c r="BX21" i="12" s="1"/>
  <c r="AZ88" i="12"/>
  <c r="AZ161" i="12"/>
  <c r="AZ19" i="12"/>
  <c r="AZ159" i="12"/>
  <c r="CF159" i="12" s="1"/>
  <c r="CG159" i="12" s="1"/>
  <c r="CH159" i="12" s="1"/>
  <c r="AZ71" i="12"/>
  <c r="BW71" i="12" s="1"/>
  <c r="BX71" i="12" s="1"/>
  <c r="AZ13" i="12"/>
  <c r="BW13" i="12" s="1"/>
  <c r="BX13" i="12" s="1"/>
  <c r="AZ47" i="12"/>
  <c r="AZ146" i="12"/>
  <c r="BW146" i="12" s="1"/>
  <c r="BX146" i="12" s="1"/>
  <c r="AZ81" i="12"/>
  <c r="AZ130" i="12"/>
  <c r="AZ61" i="12"/>
  <c r="CF61" i="12" s="1"/>
  <c r="CG61" i="12" s="1"/>
  <c r="CH61" i="12" s="1"/>
  <c r="AZ133" i="12"/>
  <c r="BW133" i="12" s="1"/>
  <c r="BX133" i="12" s="1"/>
  <c r="AZ12" i="12"/>
  <c r="AZ44" i="12"/>
  <c r="BW44" i="12" s="1"/>
  <c r="BX44" i="12" s="1"/>
  <c r="AZ138" i="12"/>
  <c r="AZ155" i="12"/>
  <c r="BW155" i="12" s="1"/>
  <c r="BX155" i="12" s="1"/>
  <c r="AZ79" i="12"/>
  <c r="AZ39" i="12"/>
  <c r="AZ140" i="12"/>
  <c r="CF140" i="12" s="1"/>
  <c r="CG140" i="12" s="1"/>
  <c r="CH140" i="12" s="1"/>
  <c r="AZ22" i="12"/>
  <c r="BW22" i="12" s="1"/>
  <c r="BX22" i="12" s="1"/>
  <c r="AZ11" i="12"/>
  <c r="CF11" i="12" s="1"/>
  <c r="CG11" i="12" s="1"/>
  <c r="CH11" i="12" s="1"/>
  <c r="AZ112" i="12"/>
  <c r="BW112" i="12" s="1"/>
  <c r="BX112" i="12" s="1"/>
  <c r="AZ160" i="12"/>
  <c r="AZ68" i="12"/>
  <c r="CF68" i="12" s="1"/>
  <c r="CG68" i="12" s="1"/>
  <c r="CH68" i="12" s="1"/>
  <c r="AZ66" i="12"/>
  <c r="AX155" i="12"/>
  <c r="BC155" i="12" s="1"/>
  <c r="AX70" i="12"/>
  <c r="BC70" i="12" s="1"/>
  <c r="BH70" i="12" s="1"/>
  <c r="AX15" i="12"/>
  <c r="BC15" i="12" s="1"/>
  <c r="BD15" i="12" s="1"/>
  <c r="AX73" i="12"/>
  <c r="BC73" i="12" s="1"/>
  <c r="BH73" i="12" s="1"/>
  <c r="AX53" i="12"/>
  <c r="BC53" i="12" s="1"/>
  <c r="BH53" i="12" s="1"/>
  <c r="AX65" i="12"/>
  <c r="BC65" i="12" s="1"/>
  <c r="BD65" i="12" s="1"/>
  <c r="AX164" i="12"/>
  <c r="BC164" i="12" s="1"/>
  <c r="BH164" i="12" s="1"/>
  <c r="AX31" i="12"/>
  <c r="BC31" i="12" s="1"/>
  <c r="AX69" i="12"/>
  <c r="BC69" i="12" s="1"/>
  <c r="AX45" i="12"/>
  <c r="BC45" i="12" s="1"/>
  <c r="BH45" i="12" s="1"/>
  <c r="AX42" i="12"/>
  <c r="BC42" i="12" s="1"/>
  <c r="BH42" i="12" s="1"/>
  <c r="AX117" i="12"/>
  <c r="BC117" i="12" s="1"/>
  <c r="AX100" i="12"/>
  <c r="BC100" i="12" s="1"/>
  <c r="BD100" i="12" s="1"/>
  <c r="AX76" i="12"/>
  <c r="BC76" i="12" s="1"/>
  <c r="AX93" i="12"/>
  <c r="BC93" i="12" s="1"/>
  <c r="BD93" i="12" s="1"/>
  <c r="AZ56" i="12"/>
  <c r="AX63" i="12"/>
  <c r="BC63" i="12" s="1"/>
  <c r="AZ16" i="12"/>
  <c r="BW16" i="12" s="1"/>
  <c r="BX16" i="12" s="1"/>
  <c r="AX48" i="12"/>
  <c r="BC48" i="12" s="1"/>
  <c r="BH48" i="12" s="1"/>
  <c r="AX37" i="12"/>
  <c r="BC37" i="12" s="1"/>
  <c r="BH37" i="12" s="1"/>
  <c r="AX120" i="12"/>
  <c r="BC120" i="12" s="1"/>
  <c r="BH120" i="12" s="1"/>
  <c r="AZ108" i="12"/>
  <c r="AX151" i="12"/>
  <c r="BC151" i="12" s="1"/>
  <c r="AX67" i="12"/>
  <c r="BC67" i="12" s="1"/>
  <c r="AX71" i="12"/>
  <c r="BC71" i="12" s="1"/>
  <c r="AX101" i="12"/>
  <c r="BC101" i="12" s="1"/>
  <c r="BH101" i="12" s="1"/>
  <c r="AX8" i="12"/>
  <c r="BC8" i="12" s="1"/>
  <c r="AX82" i="12"/>
  <c r="BC82" i="12" s="1"/>
  <c r="BH82" i="12" s="1"/>
  <c r="AX49" i="12"/>
  <c r="BC49" i="12" s="1"/>
  <c r="BH49" i="12" s="1"/>
  <c r="AX126" i="12"/>
  <c r="BC126" i="12" s="1"/>
  <c r="AX27" i="12"/>
  <c r="BC27" i="12" s="1"/>
  <c r="BD27" i="12" s="1"/>
  <c r="AX160" i="12"/>
  <c r="BC160" i="12" s="1"/>
  <c r="AX134" i="12"/>
  <c r="BC134" i="12" s="1"/>
  <c r="AX88" i="12"/>
  <c r="BC88" i="12" s="1"/>
  <c r="BD88" i="12" s="1"/>
  <c r="AX129" i="12"/>
  <c r="BC129" i="12" s="1"/>
  <c r="BD129" i="12" s="1"/>
  <c r="AX5" i="12"/>
  <c r="BC5" i="12" s="1"/>
  <c r="BD5" i="12" s="1"/>
  <c r="AX47" i="12"/>
  <c r="BC47" i="12" s="1"/>
  <c r="BD47" i="12" s="1"/>
  <c r="AZ103" i="12"/>
  <c r="CF103" i="12" s="1"/>
  <c r="CG103" i="12" s="1"/>
  <c r="CH103" i="12" s="1"/>
  <c r="AX121" i="12"/>
  <c r="BC121" i="12" s="1"/>
  <c r="BD121" i="12" s="1"/>
  <c r="AZ34" i="12"/>
  <c r="AX138" i="12"/>
  <c r="BC138" i="12" s="1"/>
  <c r="AX111" i="12"/>
  <c r="BC111" i="12" s="1"/>
  <c r="BH111" i="12" s="1"/>
  <c r="AX35" i="12"/>
  <c r="BC35" i="12" s="1"/>
  <c r="AX50" i="12"/>
  <c r="BC50" i="12" s="1"/>
  <c r="BD50" i="12" s="1"/>
  <c r="AX108" i="12"/>
  <c r="BC108" i="12" s="1"/>
  <c r="BD108" i="12" s="1"/>
  <c r="AX9" i="12"/>
  <c r="BC9" i="12" s="1"/>
  <c r="AX18" i="12"/>
  <c r="BC18" i="12" s="1"/>
  <c r="BD18" i="12" s="1"/>
  <c r="AX112" i="12"/>
  <c r="BC112" i="12" s="1"/>
  <c r="BD112" i="12" s="1"/>
  <c r="AX87" i="12"/>
  <c r="BC87" i="12" s="1"/>
  <c r="AX145" i="12"/>
  <c r="BC145" i="12" s="1"/>
  <c r="BD145" i="12" s="1"/>
  <c r="AZ132" i="12"/>
  <c r="BW132" i="12" s="1"/>
  <c r="BX132" i="12" s="1"/>
  <c r="AX98" i="12"/>
  <c r="BC98" i="12" s="1"/>
  <c r="BH98" i="12" s="1"/>
  <c r="AX158" i="12"/>
  <c r="BC158" i="12" s="1"/>
  <c r="BH158" i="12" s="1"/>
  <c r="AX95" i="12"/>
  <c r="BC95" i="12" s="1"/>
  <c r="BH95" i="12" s="1"/>
  <c r="AX41" i="12"/>
  <c r="BC41" i="12" s="1"/>
  <c r="BD41" i="12" s="1"/>
  <c r="AX30" i="12"/>
  <c r="BC30" i="12" s="1"/>
  <c r="AX29" i="12"/>
  <c r="BC29" i="12" s="1"/>
  <c r="AX146" i="12"/>
  <c r="BC146" i="12" s="1"/>
  <c r="BH146" i="12" s="1"/>
  <c r="AX91" i="12"/>
  <c r="BC91" i="12" s="1"/>
  <c r="AX153" i="12"/>
  <c r="BC153" i="12" s="1"/>
  <c r="BD153" i="12" s="1"/>
  <c r="AX66" i="12"/>
  <c r="BC66" i="12" s="1"/>
  <c r="BD66" i="12" s="1"/>
  <c r="AX6" i="12"/>
  <c r="BC6" i="12" s="1"/>
  <c r="BD6" i="12" s="1"/>
  <c r="AX142" i="12"/>
  <c r="BC142" i="12" s="1"/>
  <c r="BD142" i="12" s="1"/>
  <c r="AX122" i="12"/>
  <c r="BC122" i="12" s="1"/>
  <c r="AX26" i="12"/>
  <c r="BC26" i="12" s="1"/>
  <c r="AX104" i="12"/>
  <c r="BC104" i="12" s="1"/>
  <c r="BD104" i="12" s="1"/>
  <c r="AX46" i="12"/>
  <c r="BC46" i="12" s="1"/>
  <c r="BH46" i="12" s="1"/>
  <c r="AX12" i="12"/>
  <c r="BC12" i="12" s="1"/>
  <c r="BH12" i="12" s="1"/>
  <c r="AX150" i="12"/>
  <c r="BC150" i="12" s="1"/>
  <c r="BD150" i="12" s="1"/>
  <c r="AX119" i="12"/>
  <c r="BC119" i="12" s="1"/>
  <c r="BH119" i="12" s="1"/>
  <c r="AX11" i="12"/>
  <c r="BC11" i="12" s="1"/>
  <c r="BH11" i="12" s="1"/>
  <c r="AX107" i="12"/>
  <c r="BC107" i="12" s="1"/>
  <c r="AX105" i="12"/>
  <c r="BC105" i="12" s="1"/>
  <c r="AX116" i="12"/>
  <c r="BC116" i="12" s="1"/>
  <c r="BH116" i="12" s="1"/>
  <c r="AZ55" i="12"/>
  <c r="BW55" i="12" s="1"/>
  <c r="BX55" i="12" s="1"/>
  <c r="AX75" i="12"/>
  <c r="BC75" i="12" s="1"/>
  <c r="BH75" i="12" s="1"/>
  <c r="AX131" i="12"/>
  <c r="BC131" i="12" s="1"/>
  <c r="BD131" i="12" s="1"/>
  <c r="AX143" i="12"/>
  <c r="BC143" i="12" s="1"/>
  <c r="BD143" i="12" s="1"/>
  <c r="AZ33" i="12"/>
  <c r="BW33" i="12" s="1"/>
  <c r="BX33" i="12" s="1"/>
  <c r="AX64" i="12"/>
  <c r="BC64" i="12" s="1"/>
  <c r="AX94" i="12"/>
  <c r="BC94" i="12" s="1"/>
  <c r="AX163" i="12"/>
  <c r="BC163" i="12" s="1"/>
  <c r="AX127" i="12"/>
  <c r="BC127" i="12" s="1"/>
  <c r="AZ75" i="12"/>
  <c r="BW75" i="12" s="1"/>
  <c r="BX75" i="12" s="1"/>
  <c r="AX80" i="12"/>
  <c r="BC80" i="12" s="1"/>
  <c r="BD80" i="12" s="1"/>
  <c r="AX133" i="12"/>
  <c r="BC133" i="12" s="1"/>
  <c r="BH133" i="12" s="1"/>
  <c r="AZ46" i="12"/>
  <c r="BW46" i="12" s="1"/>
  <c r="BX46" i="12" s="1"/>
  <c r="AZ154" i="12"/>
  <c r="AZ117" i="12"/>
  <c r="AX61" i="12"/>
  <c r="BC61" i="12" s="1"/>
  <c r="BD61" i="12" s="1"/>
  <c r="AX125" i="12"/>
  <c r="BC125" i="12" s="1"/>
  <c r="BD125" i="12" s="1"/>
  <c r="AX149" i="12"/>
  <c r="BC149" i="12" s="1"/>
  <c r="BH149" i="12" s="1"/>
  <c r="AY18" i="12"/>
  <c r="BM18" i="12" s="1"/>
  <c r="BS18" i="12" s="1"/>
  <c r="AY82" i="12"/>
  <c r="BM82" i="12" s="1"/>
  <c r="BS82" i="12" s="1"/>
  <c r="AY84" i="12"/>
  <c r="BM84" i="12" s="1"/>
  <c r="BS84" i="12" s="1"/>
  <c r="AY88" i="12"/>
  <c r="BM88" i="12" s="1"/>
  <c r="BN88" i="12" s="1"/>
  <c r="AY36" i="12"/>
  <c r="BM36" i="12" s="1"/>
  <c r="BN36" i="12" s="1"/>
  <c r="AY149" i="12"/>
  <c r="BM149" i="12" s="1"/>
  <c r="BS149" i="12" s="1"/>
  <c r="AY132" i="12"/>
  <c r="BM132" i="12" s="1"/>
  <c r="BN132" i="12" s="1"/>
  <c r="AY102" i="12"/>
  <c r="BM102" i="12" s="1"/>
  <c r="BN102" i="12" s="1"/>
  <c r="AY155" i="12"/>
  <c r="BM155" i="12" s="1"/>
  <c r="BS155" i="12" s="1"/>
  <c r="AY54" i="12"/>
  <c r="BM54" i="12" s="1"/>
  <c r="BN54" i="12" s="1"/>
  <c r="AY30" i="12"/>
  <c r="BM30" i="12" s="1"/>
  <c r="BS30" i="12" s="1"/>
  <c r="AY63" i="12"/>
  <c r="BM63" i="12" s="1"/>
  <c r="BN63" i="12" s="1"/>
  <c r="AY39" i="12"/>
  <c r="BM39" i="12" s="1"/>
  <c r="BS39" i="12" s="1"/>
  <c r="AY6" i="12"/>
  <c r="BM6" i="12" s="1"/>
  <c r="BN6" i="12" s="1"/>
  <c r="AY57" i="12"/>
  <c r="BM57" i="12" s="1"/>
  <c r="BN57" i="12" s="1"/>
  <c r="AY111" i="12"/>
  <c r="BM111" i="12" s="1"/>
  <c r="BN111" i="12" s="1"/>
  <c r="AY129" i="12"/>
  <c r="BM129" i="12" s="1"/>
  <c r="BN129" i="12" s="1"/>
  <c r="AY83" i="12"/>
  <c r="BM83" i="12" s="1"/>
  <c r="BN83" i="12" s="1"/>
  <c r="AY146" i="12"/>
  <c r="BM146" i="12" s="1"/>
  <c r="AY33" i="12"/>
  <c r="BM33" i="12" s="1"/>
  <c r="BS33" i="12" s="1"/>
  <c r="AY16" i="12"/>
  <c r="BM16" i="12" s="1"/>
  <c r="BN16" i="12" s="1"/>
  <c r="AY28" i="12"/>
  <c r="BM28" i="12" s="1"/>
  <c r="BN28" i="12" s="1"/>
  <c r="AY62" i="12"/>
  <c r="BM62" i="12" s="1"/>
  <c r="BN62" i="12" s="1"/>
  <c r="AY107" i="12"/>
  <c r="BM107" i="12" s="1"/>
  <c r="BN107" i="12" s="1"/>
  <c r="AY125" i="12"/>
  <c r="BM125" i="12" s="1"/>
  <c r="BN125" i="12" s="1"/>
  <c r="AY44" i="12"/>
  <c r="BM44" i="12" s="1"/>
  <c r="BN44" i="12" s="1"/>
  <c r="AY92" i="12"/>
  <c r="BM92" i="12" s="1"/>
  <c r="BS92" i="12" s="1"/>
  <c r="AY150" i="12"/>
  <c r="BM150" i="12" s="1"/>
  <c r="BS150" i="12" s="1"/>
  <c r="AY165" i="12"/>
  <c r="BM165" i="12" s="1"/>
  <c r="BN165" i="12" s="1"/>
  <c r="AY7" i="12"/>
  <c r="BM7" i="12" s="1"/>
  <c r="BS7" i="12" s="1"/>
  <c r="AY75" i="12"/>
  <c r="BM75" i="12" s="1"/>
  <c r="BN75" i="12" s="1"/>
  <c r="AY10" i="12"/>
  <c r="BM10" i="12" s="1"/>
  <c r="BS10" i="12" s="1"/>
  <c r="AY58" i="12"/>
  <c r="BM58" i="12" s="1"/>
  <c r="BS58" i="12" s="1"/>
  <c r="AY115" i="12"/>
  <c r="BM115" i="12" s="1"/>
  <c r="BS115" i="12" s="1"/>
  <c r="AY108" i="12"/>
  <c r="BM108" i="12" s="1"/>
  <c r="BN108" i="12" s="1"/>
  <c r="AY9" i="12"/>
  <c r="BM9" i="12" s="1"/>
  <c r="BN9" i="12" s="1"/>
  <c r="AY77" i="12"/>
  <c r="BM77" i="12" s="1"/>
  <c r="BN77" i="12" s="1"/>
  <c r="AY105" i="12"/>
  <c r="BM105" i="12" s="1"/>
  <c r="BS105" i="12" s="1"/>
  <c r="AY127" i="12"/>
  <c r="BM127" i="12" s="1"/>
  <c r="BN127" i="12" s="1"/>
  <c r="AY46" i="12"/>
  <c r="BM46" i="12" s="1"/>
  <c r="BN46" i="12" s="1"/>
  <c r="AY163" i="12"/>
  <c r="BM163" i="12" s="1"/>
  <c r="BN163" i="12" s="1"/>
  <c r="AY49" i="12"/>
  <c r="BM49" i="12" s="1"/>
  <c r="BN49" i="12" s="1"/>
  <c r="AY93" i="12"/>
  <c r="BM93" i="12" s="1"/>
  <c r="BS93" i="12" s="1"/>
  <c r="AY96" i="12"/>
  <c r="BM96" i="12" s="1"/>
  <c r="BS96" i="12" s="1"/>
  <c r="AY154" i="12"/>
  <c r="BM154" i="12" s="1"/>
  <c r="BN154" i="12" s="1"/>
  <c r="AY156" i="12"/>
  <c r="BM156" i="12" s="1"/>
  <c r="BN156" i="12" s="1"/>
  <c r="AY98" i="12"/>
  <c r="BM98" i="12" s="1"/>
  <c r="BS98" i="12" s="1"/>
  <c r="AY74" i="12"/>
  <c r="BM74" i="12" s="1"/>
  <c r="BS74" i="12" s="1"/>
  <c r="AY97" i="12"/>
  <c r="BM97" i="12" s="1"/>
  <c r="BN97" i="12" s="1"/>
  <c r="AY116" i="12"/>
  <c r="BM116" i="12" s="1"/>
  <c r="BS116" i="12" s="1"/>
  <c r="AY139" i="12"/>
  <c r="BM139" i="12" s="1"/>
  <c r="BN139" i="12" s="1"/>
  <c r="AY59" i="12"/>
  <c r="BM59" i="12" s="1"/>
  <c r="BS59" i="12" s="1"/>
  <c r="AY48" i="12"/>
  <c r="BM48" i="12" s="1"/>
  <c r="BN48" i="12" s="1"/>
  <c r="AY126" i="12"/>
  <c r="BM126" i="12" s="1"/>
  <c r="BN126" i="12" s="1"/>
  <c r="AY161" i="12"/>
  <c r="BM161" i="12" s="1"/>
  <c r="BN161" i="12" s="1"/>
  <c r="AY120" i="12"/>
  <c r="BM120" i="12" s="1"/>
  <c r="BN120" i="12" s="1"/>
  <c r="AY68" i="12"/>
  <c r="BM68" i="12" s="1"/>
  <c r="BS68" i="12" s="1"/>
  <c r="AY32" i="12"/>
  <c r="BM32" i="12" s="1"/>
  <c r="BS32" i="12" s="1"/>
  <c r="AY34" i="12"/>
  <c r="BM34" i="12" s="1"/>
  <c r="BS34" i="12" s="1"/>
  <c r="AY103" i="12"/>
  <c r="BM103" i="12" s="1"/>
  <c r="BS103" i="12" s="1"/>
  <c r="AY117" i="12"/>
  <c r="BM117" i="12" s="1"/>
  <c r="BN117" i="12" s="1"/>
  <c r="AY112" i="12"/>
  <c r="BM112" i="12" s="1"/>
  <c r="BN112" i="12" s="1"/>
  <c r="AY38" i="12"/>
  <c r="BM38" i="12" s="1"/>
  <c r="BN38" i="12" s="1"/>
  <c r="AY45" i="12"/>
  <c r="BM45" i="12" s="1"/>
  <c r="BN45" i="12" s="1"/>
  <c r="AY80" i="12"/>
  <c r="BM80" i="12" s="1"/>
  <c r="BN80" i="12" s="1"/>
  <c r="AY164" i="12"/>
  <c r="BM164" i="12" s="1"/>
  <c r="BN164" i="12" s="1"/>
  <c r="AY20" i="12"/>
  <c r="BM20" i="12" s="1"/>
  <c r="BS20" i="12" s="1"/>
  <c r="AY158" i="12"/>
  <c r="BM158" i="12" s="1"/>
  <c r="AY15" i="12"/>
  <c r="BM15" i="12" s="1"/>
  <c r="BN15" i="12" s="1"/>
  <c r="AY11" i="12"/>
  <c r="BM11" i="12" s="1"/>
  <c r="BS11" i="12" s="1"/>
  <c r="AY47" i="12"/>
  <c r="BM47" i="12" s="1"/>
  <c r="BN47" i="12" s="1"/>
  <c r="AY101" i="12"/>
  <c r="BM101" i="12" s="1"/>
  <c r="BS101" i="12" s="1"/>
  <c r="AY72" i="12"/>
  <c r="BM72" i="12" s="1"/>
  <c r="BN72" i="12" s="1"/>
  <c r="AY104" i="12"/>
  <c r="BM104" i="12" s="1"/>
  <c r="BN104" i="12" s="1"/>
  <c r="AY94" i="12"/>
  <c r="BM94" i="12" s="1"/>
  <c r="BN94" i="12" s="1"/>
  <c r="AY40" i="12"/>
  <c r="BM40" i="12" s="1"/>
  <c r="BN40" i="12" s="1"/>
  <c r="AY109" i="12"/>
  <c r="BM109" i="12" s="1"/>
  <c r="BS109" i="12" s="1"/>
  <c r="AY128" i="12"/>
  <c r="BM128" i="12" s="1"/>
  <c r="BS128" i="12" s="1"/>
  <c r="AY145" i="12"/>
  <c r="BM145" i="12" s="1"/>
  <c r="BS145" i="12" s="1"/>
  <c r="AY12" i="12"/>
  <c r="BM12" i="12" s="1"/>
  <c r="BN12" i="12" s="1"/>
  <c r="BS99" i="12"/>
  <c r="BN99" i="12"/>
  <c r="BD10" i="12"/>
  <c r="BH10" i="12"/>
  <c r="BW28" i="12"/>
  <c r="BX28" i="12" s="1"/>
  <c r="CF28" i="12"/>
  <c r="CG28" i="12" s="1"/>
  <c r="CH28" i="12" s="1"/>
  <c r="BW84" i="12"/>
  <c r="BX84" i="12" s="1"/>
  <c r="CF84" i="12"/>
  <c r="CG84" i="12" s="1"/>
  <c r="CH84" i="12" s="1"/>
  <c r="BD101" i="12"/>
  <c r="BH155" i="12"/>
  <c r="BD155" i="12"/>
  <c r="CF155" i="12"/>
  <c r="CG155" i="12" s="1"/>
  <c r="CH155" i="12" s="1"/>
  <c r="BH129" i="12"/>
  <c r="BW59" i="12"/>
  <c r="BX59" i="12" s="1"/>
  <c r="BW39" i="12"/>
  <c r="BX39" i="12" s="1"/>
  <c r="CF39" i="12"/>
  <c r="CG39" i="12" s="1"/>
  <c r="CH39" i="12" s="1"/>
  <c r="BD12" i="12"/>
  <c r="BH150" i="12"/>
  <c r="BH15" i="12"/>
  <c r="BW147" i="12"/>
  <c r="BX147" i="12" s="1"/>
  <c r="BH112" i="12"/>
  <c r="BH31" i="12"/>
  <c r="BD31" i="12"/>
  <c r="AZ70" i="12"/>
  <c r="AZ5" i="12"/>
  <c r="AZ157" i="12"/>
  <c r="BH108" i="12"/>
  <c r="AZ153" i="12"/>
  <c r="AZ15" i="12"/>
  <c r="AZ57" i="12"/>
  <c r="AZ122" i="12"/>
  <c r="AZ48" i="12"/>
  <c r="AY153" i="12"/>
  <c r="BM153" i="12" s="1"/>
  <c r="AY43" i="12"/>
  <c r="BM43" i="12" s="1"/>
  <c r="AX113" i="12"/>
  <c r="BC113" i="12" s="1"/>
  <c r="AX21" i="12"/>
  <c r="BC21" i="12" s="1"/>
  <c r="AZ9" i="12"/>
  <c r="AX78" i="12"/>
  <c r="BC78" i="12" s="1"/>
  <c r="AY152" i="12"/>
  <c r="BM152" i="12" s="1"/>
  <c r="AX16" i="12"/>
  <c r="BC16" i="12" s="1"/>
  <c r="AZ109" i="12"/>
  <c r="AY131" i="12"/>
  <c r="BM131" i="12" s="1"/>
  <c r="AZ164" i="12"/>
  <c r="AZ110" i="12"/>
  <c r="AZ7" i="12"/>
  <c r="AY61" i="12"/>
  <c r="BM61" i="12" s="1"/>
  <c r="AY3" i="12"/>
  <c r="BM3" i="12" s="1"/>
  <c r="AX123" i="12"/>
  <c r="BC123" i="12" s="1"/>
  <c r="AX58" i="12"/>
  <c r="BC58" i="12" s="1"/>
  <c r="AY160" i="12"/>
  <c r="BM160" i="12" s="1"/>
  <c r="AX55" i="12"/>
  <c r="BC55" i="12" s="1"/>
  <c r="AX157" i="12"/>
  <c r="BC157" i="12" s="1"/>
  <c r="AY95" i="12"/>
  <c r="BM95" i="12" s="1"/>
  <c r="AZ25" i="12"/>
  <c r="AZ156" i="12"/>
  <c r="AZ91" i="12"/>
  <c r="AZ40" i="12"/>
  <c r="AY142" i="12"/>
  <c r="BM142" i="12" s="1"/>
  <c r="AY53" i="12"/>
  <c r="BM53" i="12" s="1"/>
  <c r="AY21" i="12"/>
  <c r="BM21" i="12" s="1"/>
  <c r="AX13" i="12"/>
  <c r="BC13" i="12" s="1"/>
  <c r="AX148" i="12"/>
  <c r="BC148" i="12" s="1"/>
  <c r="AX79" i="12"/>
  <c r="BC79" i="12" s="1"/>
  <c r="AZ106" i="12"/>
  <c r="AY71" i="12"/>
  <c r="BM71" i="12" s="1"/>
  <c r="AZ50" i="12"/>
  <c r="AX109" i="12"/>
  <c r="BC109" i="12" s="1"/>
  <c r="AZ18" i="12"/>
  <c r="AX54" i="12"/>
  <c r="BC54" i="12" s="1"/>
  <c r="AZ54" i="12"/>
  <c r="AZ58" i="12"/>
  <c r="AZ149" i="12"/>
  <c r="AZ69" i="12"/>
  <c r="AZ27" i="12"/>
  <c r="AY106" i="12"/>
  <c r="BM106" i="12" s="1"/>
  <c r="AY90" i="12"/>
  <c r="BM90" i="12" s="1"/>
  <c r="AX159" i="12"/>
  <c r="BC159" i="12" s="1"/>
  <c r="AX84" i="12"/>
  <c r="BC84" i="12" s="1"/>
  <c r="AX57" i="12"/>
  <c r="BC57" i="12" s="1"/>
  <c r="AY121" i="12"/>
  <c r="BM121" i="12" s="1"/>
  <c r="AZ74" i="12"/>
  <c r="AX130" i="12"/>
  <c r="BC130" i="12" s="1"/>
  <c r="AY66" i="12"/>
  <c r="BM66" i="12" s="1"/>
  <c r="AY134" i="12"/>
  <c r="BM134" i="12" s="1"/>
  <c r="AZ152" i="12"/>
  <c r="AZ95" i="12"/>
  <c r="AZ24" i="12"/>
  <c r="AY137" i="12"/>
  <c r="BM137" i="12" s="1"/>
  <c r="AY87" i="12"/>
  <c r="BM87" i="12" s="1"/>
  <c r="AX161" i="12"/>
  <c r="BC161" i="12" s="1"/>
  <c r="AX89" i="12"/>
  <c r="BC89" i="12" s="1"/>
  <c r="AX52" i="12"/>
  <c r="BC52" i="12" s="1"/>
  <c r="AX118" i="12"/>
  <c r="BC118" i="12" s="1"/>
  <c r="AX90" i="12"/>
  <c r="BC90" i="12" s="1"/>
  <c r="AZ124" i="12"/>
  <c r="AY52" i="12"/>
  <c r="BM52" i="12" s="1"/>
  <c r="AZ76" i="12"/>
  <c r="AX72" i="12"/>
  <c r="BC72" i="12" s="1"/>
  <c r="AY24" i="12"/>
  <c r="BM24" i="12" s="1"/>
  <c r="AY162" i="12"/>
  <c r="BM162" i="12" s="1"/>
  <c r="AX39" i="12"/>
  <c r="BC39" i="12" s="1"/>
  <c r="AZ105" i="12"/>
  <c r="AZ72" i="12"/>
  <c r="AY123" i="12"/>
  <c r="BM123" i="12" s="1"/>
  <c r="AY67" i="12"/>
  <c r="BM67" i="12" s="1"/>
  <c r="AX140" i="12"/>
  <c r="BC140" i="12" s="1"/>
  <c r="AZ49" i="12"/>
  <c r="AX132" i="12"/>
  <c r="BC132" i="12" s="1"/>
  <c r="AY56" i="12"/>
  <c r="BM56" i="12" s="1"/>
  <c r="AZ30" i="12"/>
  <c r="AX99" i="12"/>
  <c r="BC99" i="12" s="1"/>
  <c r="AX162" i="12"/>
  <c r="BC162" i="12" s="1"/>
  <c r="AX25" i="12"/>
  <c r="BC25" i="12" s="1"/>
  <c r="AZ113" i="12"/>
  <c r="AZ165" i="12"/>
  <c r="AZ99" i="12"/>
  <c r="AX68" i="12"/>
  <c r="BC68" i="12" s="1"/>
  <c r="AZ94" i="12"/>
  <c r="AZ20" i="12"/>
  <c r="AZ144" i="12"/>
  <c r="AZ63" i="12"/>
  <c r="AZ14" i="12"/>
  <c r="AY89" i="12"/>
  <c r="BM89" i="12" s="1"/>
  <c r="AY19" i="12"/>
  <c r="BM19" i="12" s="1"/>
  <c r="AX137" i="12"/>
  <c r="BC137" i="12" s="1"/>
  <c r="AX51" i="12"/>
  <c r="BC51" i="12" s="1"/>
  <c r="AX28" i="12"/>
  <c r="BC28" i="12" s="1"/>
  <c r="AY64" i="12"/>
  <c r="BM64" i="12" s="1"/>
  <c r="AZ73" i="12"/>
  <c r="AX110" i="12"/>
  <c r="BC110" i="12" s="1"/>
  <c r="AY50" i="12"/>
  <c r="BM50" i="12" s="1"/>
  <c r="AY148" i="12"/>
  <c r="BM148" i="12" s="1"/>
  <c r="CF51" i="12"/>
  <c r="CG51" i="12" s="1"/>
  <c r="CH51" i="12" s="1"/>
  <c r="BW51" i="12"/>
  <c r="BX51" i="12" s="1"/>
  <c r="CF12" i="12"/>
  <c r="CG12" i="12" s="1"/>
  <c r="CH12" i="12" s="1"/>
  <c r="BW12" i="12"/>
  <c r="BX12" i="12" s="1"/>
  <c r="BH145" i="12"/>
  <c r="CF19" i="12"/>
  <c r="CG19" i="12" s="1"/>
  <c r="CH19" i="12" s="1"/>
  <c r="BW19" i="12"/>
  <c r="BX19" i="12" s="1"/>
  <c r="BD48" i="12"/>
  <c r="CF93" i="12"/>
  <c r="CG93" i="12" s="1"/>
  <c r="CH93" i="12" s="1"/>
  <c r="BW93" i="12"/>
  <c r="BX93" i="12" s="1"/>
  <c r="CF56" i="12"/>
  <c r="CG56" i="12" s="1"/>
  <c r="CH56" i="12" s="1"/>
  <c r="BW56" i="12"/>
  <c r="BX56" i="12" s="1"/>
  <c r="BH122" i="12"/>
  <c r="BD122" i="12"/>
  <c r="BW96" i="12"/>
  <c r="BX96" i="12" s="1"/>
  <c r="CF96" i="12"/>
  <c r="CG96" i="12" s="1"/>
  <c r="CH96" i="12" s="1"/>
  <c r="BD160" i="12"/>
  <c r="BH160" i="12"/>
  <c r="CF22" i="12"/>
  <c r="CG22" i="12" s="1"/>
  <c r="CH22" i="12" s="1"/>
  <c r="CF88" i="12"/>
  <c r="CG88" i="12" s="1"/>
  <c r="CH88" i="12" s="1"/>
  <c r="BW88" i="12"/>
  <c r="BX88" i="12" s="1"/>
  <c r="BD146" i="12"/>
  <c r="BH127" i="12"/>
  <c r="BD127" i="12"/>
  <c r="BW17" i="12"/>
  <c r="BX17" i="12" s="1"/>
  <c r="CF17" i="12"/>
  <c r="CG17" i="12" s="1"/>
  <c r="CH17" i="12" s="1"/>
  <c r="BD134" i="12"/>
  <c r="BH134" i="12"/>
  <c r="BW47" i="12"/>
  <c r="BX47" i="12" s="1"/>
  <c r="CF47" i="12"/>
  <c r="CG47" i="12" s="1"/>
  <c r="CH47" i="12" s="1"/>
  <c r="BD64" i="12"/>
  <c r="BH64" i="12"/>
  <c r="BD111" i="12"/>
  <c r="CF80" i="12"/>
  <c r="CG80" i="12" s="1"/>
  <c r="CH80" i="12" s="1"/>
  <c r="BW80" i="12"/>
  <c r="BX80" i="12" s="1"/>
  <c r="BW61" i="12"/>
  <c r="BX61" i="12" s="1"/>
  <c r="CF66" i="12"/>
  <c r="CG66" i="12" s="1"/>
  <c r="CH66" i="12" s="1"/>
  <c r="BW66" i="12"/>
  <c r="BX66" i="12" s="1"/>
  <c r="BH9" i="12"/>
  <c r="BD9" i="12"/>
  <c r="BH107" i="12"/>
  <c r="BD107" i="12"/>
  <c r="AZ60" i="12"/>
  <c r="AZ120" i="12"/>
  <c r="AZ118" i="12"/>
  <c r="AZ31" i="12"/>
  <c r="AY144" i="12"/>
  <c r="BM144" i="12" s="1"/>
  <c r="AY69" i="12"/>
  <c r="BM69" i="12" s="1"/>
  <c r="AY4" i="12"/>
  <c r="BM4" i="12" s="1"/>
  <c r="AX114" i="12"/>
  <c r="BC114" i="12" s="1"/>
  <c r="AX40" i="12"/>
  <c r="BC40" i="12" s="1"/>
  <c r="AZ135" i="12"/>
  <c r="AX102" i="12"/>
  <c r="BC102" i="12" s="1"/>
  <c r="AY60" i="12"/>
  <c r="BM60" i="12" s="1"/>
  <c r="AZ62" i="12"/>
  <c r="AX86" i="12"/>
  <c r="BC86" i="12" s="1"/>
  <c r="AX96" i="12"/>
  <c r="BC96" i="12" s="1"/>
  <c r="AZ115" i="12"/>
  <c r="AZ23" i="12"/>
  <c r="AY136" i="12"/>
  <c r="BM136" i="12" s="1"/>
  <c r="AY100" i="12"/>
  <c r="BM100" i="12" s="1"/>
  <c r="AY27" i="12"/>
  <c r="BM27" i="12" s="1"/>
  <c r="AX106" i="12"/>
  <c r="BC106" i="12" s="1"/>
  <c r="AX32" i="12"/>
  <c r="BC32" i="12" s="1"/>
  <c r="AY5" i="12"/>
  <c r="BM5" i="12" s="1"/>
  <c r="AX85" i="12"/>
  <c r="BC85" i="12" s="1"/>
  <c r="AX36" i="12"/>
  <c r="BC36" i="12" s="1"/>
  <c r="AY140" i="12"/>
  <c r="BM140" i="12" s="1"/>
  <c r="AX23" i="12"/>
  <c r="BC23" i="12" s="1"/>
  <c r="AY41" i="12"/>
  <c r="BM41" i="12" s="1"/>
  <c r="AY138" i="12"/>
  <c r="BM138" i="12" s="1"/>
  <c r="AX44" i="12"/>
  <c r="BC44" i="12" s="1"/>
  <c r="AX144" i="12"/>
  <c r="BC144" i="12" s="1"/>
  <c r="AZ114" i="12"/>
  <c r="AZ101" i="12"/>
  <c r="AZ8" i="12"/>
  <c r="AY110" i="12"/>
  <c r="BM110" i="12" s="1"/>
  <c r="AY17" i="12"/>
  <c r="BM17" i="12" s="1"/>
  <c r="AZ119" i="12"/>
  <c r="AY37" i="12"/>
  <c r="BM37" i="12" s="1"/>
  <c r="AZ41" i="12"/>
  <c r="AX74" i="12"/>
  <c r="BC74" i="12" s="1"/>
  <c r="AY29" i="12"/>
  <c r="BM29" i="12" s="1"/>
  <c r="AY124" i="12"/>
  <c r="BM124" i="12" s="1"/>
  <c r="AZ107" i="12"/>
  <c r="AZ137" i="12"/>
  <c r="AY55" i="12"/>
  <c r="BM55" i="12" s="1"/>
  <c r="AZ127" i="12"/>
  <c r="AY143" i="12"/>
  <c r="BM143" i="12" s="1"/>
  <c r="AZ111" i="12"/>
  <c r="AZ64" i="12"/>
  <c r="AZ151" i="12"/>
  <c r="AZ77" i="12"/>
  <c r="AZ35" i="12"/>
  <c r="AY114" i="12"/>
  <c r="BM114" i="12" s="1"/>
  <c r="AY51" i="12"/>
  <c r="BM51" i="12" s="1"/>
  <c r="AX154" i="12"/>
  <c r="BC154" i="12" s="1"/>
  <c r="AX92" i="12"/>
  <c r="BC92" i="12" s="1"/>
  <c r="AX38" i="12"/>
  <c r="BC38" i="12" s="1"/>
  <c r="AY159" i="12"/>
  <c r="BM159" i="12" s="1"/>
  <c r="AX81" i="12"/>
  <c r="BC81" i="12" s="1"/>
  <c r="AY79" i="12"/>
  <c r="BM79" i="12" s="1"/>
  <c r="AZ32" i="12"/>
  <c r="AX62" i="12"/>
  <c r="BC62" i="12" s="1"/>
  <c r="AX135" i="12"/>
  <c r="BC135" i="12" s="1"/>
  <c r="BH88" i="12"/>
  <c r="BH163" i="12"/>
  <c r="BD163" i="12"/>
  <c r="CF161" i="12"/>
  <c r="CG161" i="12" s="1"/>
  <c r="CH161" i="12" s="1"/>
  <c r="BW161" i="12"/>
  <c r="BX161" i="12" s="1"/>
  <c r="BW38" i="12"/>
  <c r="BX38" i="12" s="1"/>
  <c r="BD133" i="12"/>
  <c r="CF162" i="12"/>
  <c r="CG162" i="12" s="1"/>
  <c r="CH162" i="12" s="1"/>
  <c r="BW162" i="12"/>
  <c r="BX162" i="12" s="1"/>
  <c r="BD69" i="12"/>
  <c r="BH69" i="12"/>
  <c r="CF128" i="12"/>
  <c r="CG128" i="12" s="1"/>
  <c r="CH128" i="12" s="1"/>
  <c r="BD8" i="12"/>
  <c r="BH8" i="12"/>
  <c r="CF92" i="12"/>
  <c r="CG92" i="12" s="1"/>
  <c r="CH92" i="12" s="1"/>
  <c r="BW92" i="12"/>
  <c r="BX92" i="12" s="1"/>
  <c r="BD87" i="12"/>
  <c r="BH87" i="12"/>
  <c r="CF160" i="12"/>
  <c r="CG160" i="12" s="1"/>
  <c r="CH160" i="12" s="1"/>
  <c r="BW160" i="12"/>
  <c r="BX160" i="12" s="1"/>
  <c r="CF154" i="12"/>
  <c r="CG154" i="12" s="1"/>
  <c r="CH154" i="12" s="1"/>
  <c r="BW154" i="12"/>
  <c r="BX154" i="12" s="1"/>
  <c r="BH63" i="12"/>
  <c r="BD63" i="12"/>
  <c r="BD151" i="12"/>
  <c r="BH151" i="12"/>
  <c r="BD67" i="12"/>
  <c r="BH67" i="12"/>
  <c r="BH26" i="12"/>
  <c r="BD26" i="12"/>
  <c r="CF129" i="12"/>
  <c r="CG129" i="12" s="1"/>
  <c r="CH129" i="12" s="1"/>
  <c r="BW129" i="12"/>
  <c r="BX129" i="12" s="1"/>
  <c r="BW138" i="12"/>
  <c r="BX138" i="12" s="1"/>
  <c r="CF138" i="12"/>
  <c r="CG138" i="12" s="1"/>
  <c r="CH138" i="12" s="1"/>
  <c r="CF143" i="12"/>
  <c r="CG143" i="12" s="1"/>
  <c r="CH143" i="12" s="1"/>
  <c r="BW143" i="12"/>
  <c r="BX143" i="12" s="1"/>
  <c r="BW36" i="12"/>
  <c r="BX36" i="12" s="1"/>
  <c r="CF117" i="12"/>
  <c r="CG117" i="12" s="1"/>
  <c r="CH117" i="12" s="1"/>
  <c r="BW117" i="12"/>
  <c r="BX117" i="12" s="1"/>
  <c r="BD29" i="12"/>
  <c r="BH29" i="12"/>
  <c r="AZ78" i="12"/>
  <c r="BD119" i="12"/>
  <c r="AZ67" i="12"/>
  <c r="AZ123" i="12"/>
  <c r="BS49" i="12"/>
  <c r="BH94" i="12"/>
  <c r="BD94" i="12"/>
  <c r="AZ3" i="12"/>
  <c r="AZ89" i="12"/>
  <c r="AZ126" i="12"/>
  <c r="AZ65" i="12"/>
  <c r="AZ26" i="12"/>
  <c r="AY78" i="12"/>
  <c r="BM78" i="12" s="1"/>
  <c r="AY31" i="12"/>
  <c r="BM31" i="12" s="1"/>
  <c r="AX43" i="12"/>
  <c r="BC43" i="12" s="1"/>
  <c r="AZ37" i="12"/>
  <c r="AY70" i="12"/>
  <c r="BM70" i="12" s="1"/>
  <c r="AY13" i="12"/>
  <c r="BM13" i="12" s="1"/>
  <c r="AX136" i="12"/>
  <c r="BC136" i="12" s="1"/>
  <c r="AX60" i="12"/>
  <c r="BC60" i="12" s="1"/>
  <c r="AX147" i="12"/>
  <c r="BC147" i="12" s="1"/>
  <c r="AX56" i="12"/>
  <c r="BC56" i="12" s="1"/>
  <c r="AZ163" i="12"/>
  <c r="AY118" i="12"/>
  <c r="BM118" i="12" s="1"/>
  <c r="AX4" i="12"/>
  <c r="BC4" i="12" s="1"/>
  <c r="AX152" i="12"/>
  <c r="BC152" i="12" s="1"/>
  <c r="AY113" i="12"/>
  <c r="BM113" i="12" s="1"/>
  <c r="AX14" i="12"/>
  <c r="BC14" i="12" s="1"/>
  <c r="AX124" i="12"/>
  <c r="BC124" i="12" s="1"/>
  <c r="AZ116" i="12"/>
  <c r="AZ42" i="12"/>
  <c r="AY157" i="12"/>
  <c r="BM157" i="12" s="1"/>
  <c r="AY85" i="12"/>
  <c r="BM85" i="12" s="1"/>
  <c r="AY76" i="12"/>
  <c r="BM76" i="12" s="1"/>
  <c r="AZ82" i="12"/>
  <c r="AY65" i="12"/>
  <c r="BM65" i="12" s="1"/>
  <c r="AY151" i="12"/>
  <c r="BM151" i="12" s="1"/>
  <c r="AX19" i="12"/>
  <c r="BC19" i="12" s="1"/>
  <c r="AY8" i="12"/>
  <c r="BM8" i="12" s="1"/>
  <c r="AY73" i="12"/>
  <c r="BM73" i="12" s="1"/>
  <c r="AY35" i="12"/>
  <c r="BM35" i="12" s="1"/>
  <c r="AZ134" i="12"/>
  <c r="AX97" i="12"/>
  <c r="BC97" i="12" s="1"/>
  <c r="AZ102" i="12"/>
  <c r="AY25" i="12"/>
  <c r="BM25" i="12" s="1"/>
  <c r="AZ139" i="12"/>
  <c r="AZ45" i="12"/>
  <c r="AZ141" i="12"/>
  <c r="AZ97" i="12"/>
  <c r="AZ43" i="12"/>
  <c r="AY130" i="12"/>
  <c r="BM130" i="12" s="1"/>
  <c r="AY26" i="12"/>
  <c r="BM26" i="12" s="1"/>
  <c r="AX165" i="12"/>
  <c r="BC165" i="12" s="1"/>
  <c r="AX83" i="12"/>
  <c r="BC83" i="12" s="1"/>
  <c r="AX7" i="12"/>
  <c r="BC7" i="12" s="1"/>
  <c r="AY133" i="12"/>
  <c r="BM133" i="12" s="1"/>
  <c r="AX34" i="12"/>
  <c r="BC34" i="12" s="1"/>
  <c r="AY22" i="12"/>
  <c r="BM22" i="12" s="1"/>
  <c r="AY135" i="12"/>
  <c r="BM135" i="12" s="1"/>
  <c r="AX20" i="12"/>
  <c r="BC20" i="12" s="1"/>
  <c r="AX59" i="12"/>
  <c r="BC59" i="12" s="1"/>
  <c r="BS139" i="12"/>
  <c r="BH71" i="12"/>
  <c r="BD71" i="12"/>
  <c r="CF79" i="12"/>
  <c r="CG79" i="12" s="1"/>
  <c r="CH79" i="12" s="1"/>
  <c r="BW79" i="12"/>
  <c r="BX79" i="12" s="1"/>
  <c r="BW103" i="12"/>
  <c r="BX103" i="12" s="1"/>
  <c r="BN32" i="12"/>
  <c r="BH105" i="12"/>
  <c r="BD105" i="12"/>
  <c r="BD117" i="12"/>
  <c r="BH117" i="12"/>
  <c r="BH76" i="12"/>
  <c r="BD76" i="12"/>
  <c r="BW108" i="12"/>
  <c r="BX108" i="12" s="1"/>
  <c r="CF108" i="12"/>
  <c r="CG108" i="12" s="1"/>
  <c r="CH108" i="12" s="1"/>
  <c r="BN150" i="12"/>
  <c r="BW136" i="12"/>
  <c r="BX136" i="12" s="1"/>
  <c r="CF136" i="12"/>
  <c r="CG136" i="12" s="1"/>
  <c r="CH136" i="12" s="1"/>
  <c r="BD126" i="12"/>
  <c r="BH126" i="12"/>
  <c r="BD30" i="12"/>
  <c r="BH30" i="12"/>
  <c r="BW81" i="12"/>
  <c r="BX81" i="12" s="1"/>
  <c r="CF81" i="12"/>
  <c r="CG81" i="12" s="1"/>
  <c r="CH81" i="12" s="1"/>
  <c r="CF130" i="12"/>
  <c r="CG130" i="12" s="1"/>
  <c r="CH130" i="12" s="1"/>
  <c r="BW130" i="12"/>
  <c r="BX130" i="12" s="1"/>
  <c r="BH121" i="12"/>
  <c r="CF34" i="12"/>
  <c r="CG34" i="12" s="1"/>
  <c r="CH34" i="12" s="1"/>
  <c r="BW34" i="12"/>
  <c r="BX34" i="12" s="1"/>
  <c r="BH138" i="12"/>
  <c r="BD138" i="12"/>
  <c r="AZ131" i="12"/>
  <c r="BD11" i="12"/>
  <c r="BH143" i="12"/>
  <c r="BS36" i="12"/>
  <c r="BH91" i="12"/>
  <c r="BD91" i="12"/>
  <c r="AZ10" i="12"/>
  <c r="BS83" i="12"/>
  <c r="AZ148" i="12"/>
  <c r="AZ4" i="12"/>
  <c r="AZ145" i="12"/>
  <c r="AZ86" i="12"/>
  <c r="BD35" i="12"/>
  <c r="BH35" i="12"/>
  <c r="BD95" i="12"/>
  <c r="AY147" i="12"/>
  <c r="BM147" i="12" s="1"/>
  <c r="AX115" i="12"/>
  <c r="BC115" i="12" s="1"/>
  <c r="AY42" i="12"/>
  <c r="BM42" i="12" s="1"/>
  <c r="AZ125" i="12"/>
  <c r="AY141" i="12"/>
  <c r="BM141" i="12" s="1"/>
  <c r="AY86" i="12"/>
  <c r="BM86" i="12" s="1"/>
  <c r="AY14" i="12"/>
  <c r="BM14" i="12" s="1"/>
  <c r="AX139" i="12"/>
  <c r="BC139" i="12" s="1"/>
  <c r="AY119" i="12"/>
  <c r="BM119" i="12" s="1"/>
  <c r="AX17" i="12"/>
  <c r="BC17" i="12" s="1"/>
  <c r="AX128" i="12"/>
  <c r="BC128" i="12" s="1"/>
  <c r="AY23" i="12"/>
  <c r="BM23" i="12" s="1"/>
  <c r="AX103" i="12"/>
  <c r="BC103" i="12" s="1"/>
  <c r="AZ104" i="12"/>
  <c r="AX3" i="12"/>
  <c r="BC3" i="12" s="1"/>
  <c r="AZ121" i="12"/>
  <c r="AX33" i="12"/>
  <c r="BC33" i="12" s="1"/>
  <c r="AZ100" i="12"/>
  <c r="AZ90" i="12"/>
  <c r="AZ142" i="12"/>
  <c r="AZ53" i="12"/>
  <c r="AZ6" i="12"/>
  <c r="AY122" i="12"/>
  <c r="BM122" i="12" s="1"/>
  <c r="AY81" i="12"/>
  <c r="BM81" i="12" s="1"/>
  <c r="AX141" i="12"/>
  <c r="BC141" i="12" s="1"/>
  <c r="AX77" i="12"/>
  <c r="BC77" i="12" s="1"/>
  <c r="AX22" i="12"/>
  <c r="BC22" i="12" s="1"/>
  <c r="AY91" i="12"/>
  <c r="BM91" i="12" s="1"/>
  <c r="AX24" i="12"/>
  <c r="BC24" i="12" s="1"/>
  <c r="AX156" i="12"/>
  <c r="BC156" i="12" s="1"/>
  <c r="AX2" i="12"/>
  <c r="BC2" i="12" s="1"/>
  <c r="AY2" i="12"/>
  <c r="BM2" i="12" s="1"/>
  <c r="BN2" i="12" s="1"/>
  <c r="AZ2" i="12"/>
  <c r="BD75" i="12" l="1"/>
  <c r="CF112" i="12"/>
  <c r="CG112" i="12" s="1"/>
  <c r="CH112" i="12" s="1"/>
  <c r="CF16" i="12"/>
  <c r="CG16" i="12" s="1"/>
  <c r="CH16" i="12" s="1"/>
  <c r="CF85" i="12"/>
  <c r="CG85" i="12" s="1"/>
  <c r="CH85" i="12" s="1"/>
  <c r="BD98" i="12"/>
  <c r="BD116" i="12"/>
  <c r="CF13" i="12"/>
  <c r="CG13" i="12" s="1"/>
  <c r="CH13" i="12" s="1"/>
  <c r="CF87" i="12"/>
  <c r="CG87" i="12" s="1"/>
  <c r="CH87" i="12" s="1"/>
  <c r="BH50" i="12"/>
  <c r="BD45" i="12"/>
  <c r="BW150" i="12"/>
  <c r="BX150" i="12" s="1"/>
  <c r="BW52" i="12"/>
  <c r="BX52" i="12" s="1"/>
  <c r="CF83" i="12"/>
  <c r="CG83" i="12" s="1"/>
  <c r="CH83" i="12" s="1"/>
  <c r="BS125" i="12"/>
  <c r="BN155" i="12"/>
  <c r="BO155" i="12" s="1"/>
  <c r="BH153" i="12"/>
  <c r="CF55" i="12"/>
  <c r="CG55" i="12" s="1"/>
  <c r="CH55" i="12" s="1"/>
  <c r="BD46" i="12"/>
  <c r="CF44" i="12"/>
  <c r="CG44" i="12" s="1"/>
  <c r="CH44" i="12" s="1"/>
  <c r="BD70" i="12"/>
  <c r="BW29" i="12"/>
  <c r="BX29" i="12" s="1"/>
  <c r="CF71" i="12"/>
  <c r="CG71" i="12" s="1"/>
  <c r="CH71" i="12" s="1"/>
  <c r="CF132" i="12"/>
  <c r="CG132" i="12" s="1"/>
  <c r="CH132" i="12" s="1"/>
  <c r="BW140" i="12"/>
  <c r="BX140" i="12" s="1"/>
  <c r="BW98" i="12"/>
  <c r="BX98" i="12" s="1"/>
  <c r="BW11" i="12"/>
  <c r="BX11" i="12" s="1"/>
  <c r="BH61" i="12"/>
  <c r="CF133" i="12"/>
  <c r="CG133" i="12" s="1"/>
  <c r="CH133" i="12" s="1"/>
  <c r="BN58" i="12"/>
  <c r="BD158" i="12"/>
  <c r="BW159" i="12"/>
  <c r="BX159" i="12" s="1"/>
  <c r="BY159" i="12" s="1"/>
  <c r="BD73" i="12"/>
  <c r="CF158" i="12"/>
  <c r="CG158" i="12" s="1"/>
  <c r="CH158" i="12" s="1"/>
  <c r="BD42" i="12"/>
  <c r="BD49" i="12"/>
  <c r="BN82" i="12"/>
  <c r="BS104" i="12"/>
  <c r="BH47" i="12"/>
  <c r="BH125" i="12"/>
  <c r="BS129" i="12"/>
  <c r="BH80" i="12"/>
  <c r="BS164" i="12"/>
  <c r="BN92" i="12"/>
  <c r="CF146" i="12"/>
  <c r="CG146" i="12" s="1"/>
  <c r="CH146" i="12" s="1"/>
  <c r="BD164" i="12"/>
  <c r="BW68" i="12"/>
  <c r="BX68" i="12" s="1"/>
  <c r="CF33" i="12"/>
  <c r="CG33" i="12" s="1"/>
  <c r="CH33" i="12" s="1"/>
  <c r="CF21" i="12"/>
  <c r="CG21" i="12" s="1"/>
  <c r="CH21" i="12" s="1"/>
  <c r="BH104" i="12"/>
  <c r="BS97" i="12"/>
  <c r="BH6" i="12"/>
  <c r="BU138" i="12"/>
  <c r="BU146" i="12"/>
  <c r="BN115" i="12"/>
  <c r="BU80" i="12"/>
  <c r="BS44" i="12"/>
  <c r="BH65" i="12"/>
  <c r="BH93" i="12"/>
  <c r="BD149" i="12"/>
  <c r="BU143" i="12"/>
  <c r="BD53" i="12"/>
  <c r="BF53" i="12" s="1"/>
  <c r="CF75" i="12"/>
  <c r="CG75" i="12" s="1"/>
  <c r="CH75" i="12" s="1"/>
  <c r="BH41" i="12"/>
  <c r="BU71" i="12"/>
  <c r="BD37" i="12"/>
  <c r="BH27" i="12"/>
  <c r="BU158" i="12"/>
  <c r="BH18" i="12"/>
  <c r="BN84" i="12"/>
  <c r="BO84" i="12" s="1"/>
  <c r="BH66" i="12"/>
  <c r="BN18" i="12"/>
  <c r="BP18" i="12" s="1"/>
  <c r="BR18" i="12" s="1"/>
  <c r="BS80" i="12"/>
  <c r="BS54" i="12"/>
  <c r="BH5" i="12"/>
  <c r="BD82" i="12"/>
  <c r="BE82" i="12" s="1"/>
  <c r="BG82" i="12" s="1"/>
  <c r="BS163" i="12"/>
  <c r="BN116" i="12"/>
  <c r="BO116" i="12" s="1"/>
  <c r="CF46" i="12"/>
  <c r="CG46" i="12" s="1"/>
  <c r="CH46" i="12" s="1"/>
  <c r="BH131" i="12"/>
  <c r="BU66" i="12"/>
  <c r="BS72" i="12"/>
  <c r="BD120" i="12"/>
  <c r="BF120" i="12" s="1"/>
  <c r="BN30" i="12"/>
  <c r="BQ30" i="12" s="1"/>
  <c r="BH142" i="12"/>
  <c r="BU93" i="12"/>
  <c r="BU129" i="12"/>
  <c r="BU133" i="12"/>
  <c r="BN68" i="12"/>
  <c r="BH100" i="12"/>
  <c r="BN96" i="12"/>
  <c r="BN93" i="12"/>
  <c r="BN158" i="12"/>
  <c r="BP158" i="12" s="1"/>
  <c r="BR158" i="12" s="1"/>
  <c r="BU88" i="12"/>
  <c r="BS107" i="12"/>
  <c r="BN10" i="12"/>
  <c r="BP10" i="12" s="1"/>
  <c r="BR10" i="12" s="1"/>
  <c r="BN74" i="12"/>
  <c r="BQ74" i="12" s="1"/>
  <c r="BS46" i="12"/>
  <c r="BS45" i="12"/>
  <c r="BS102" i="12"/>
  <c r="BS38" i="12"/>
  <c r="BS6" i="12"/>
  <c r="BS75" i="12"/>
  <c r="BS9" i="12"/>
  <c r="BN101" i="12"/>
  <c r="BP101" i="12" s="1"/>
  <c r="BR101" i="12" s="1"/>
  <c r="BN109" i="12"/>
  <c r="BP109" i="12" s="1"/>
  <c r="BR109" i="12" s="1"/>
  <c r="BS158" i="12"/>
  <c r="BS48" i="12"/>
  <c r="BS120" i="12"/>
  <c r="BU12" i="12"/>
  <c r="BS111" i="12"/>
  <c r="BS156" i="12"/>
  <c r="BS12" i="12"/>
  <c r="BN128" i="12"/>
  <c r="BP128" i="12" s="1"/>
  <c r="BR128" i="12" s="1"/>
  <c r="BS117" i="12"/>
  <c r="BN59" i="12"/>
  <c r="BN145" i="12"/>
  <c r="BO145" i="12" s="1"/>
  <c r="BN11" i="12"/>
  <c r="BQ11" i="12" s="1"/>
  <c r="BS161" i="12"/>
  <c r="BS126" i="12"/>
  <c r="BS88" i="12"/>
  <c r="BS16" i="12"/>
  <c r="BS77" i="12"/>
  <c r="BN20" i="12"/>
  <c r="BQ20" i="12" s="1"/>
  <c r="BS127" i="12"/>
  <c r="BN146" i="12"/>
  <c r="BQ146" i="12" s="1"/>
  <c r="BN33" i="12"/>
  <c r="BO33" i="12" s="1"/>
  <c r="BN34" i="12"/>
  <c r="BQ34" i="12" s="1"/>
  <c r="BN98" i="12"/>
  <c r="BQ98" i="12" s="1"/>
  <c r="BS62" i="12"/>
  <c r="BS57" i="12"/>
  <c r="BN7" i="12"/>
  <c r="BQ7" i="12" s="1"/>
  <c r="BS112" i="12"/>
  <c r="BN39" i="12"/>
  <c r="BO39" i="12" s="1"/>
  <c r="BS154" i="12"/>
  <c r="BN149" i="12"/>
  <c r="BQ149" i="12" s="1"/>
  <c r="BS108" i="12"/>
  <c r="BS63" i="12"/>
  <c r="BS15" i="12"/>
  <c r="BS40" i="12"/>
  <c r="BS47" i="12"/>
  <c r="BS165" i="12"/>
  <c r="BS132" i="12"/>
  <c r="BN105" i="12"/>
  <c r="BO105" i="12" s="1"/>
  <c r="BS94" i="12"/>
  <c r="BN103" i="12"/>
  <c r="BQ103" i="12" s="1"/>
  <c r="BS28" i="12"/>
  <c r="BS146" i="12"/>
  <c r="BU61" i="12"/>
  <c r="BU112" i="12"/>
  <c r="BU155" i="12"/>
  <c r="BQ12" i="12"/>
  <c r="BP12" i="12"/>
  <c r="BR12" i="12" s="1"/>
  <c r="BO12" i="12"/>
  <c r="BH20" i="12"/>
  <c r="BD20" i="12"/>
  <c r="BH60" i="12"/>
  <c r="BD60" i="12"/>
  <c r="CF123" i="12"/>
  <c r="CG123" i="12" s="1"/>
  <c r="CH123" i="12" s="1"/>
  <c r="BW123" i="12"/>
  <c r="BX123" i="12" s="1"/>
  <c r="BS140" i="12"/>
  <c r="BN140" i="12"/>
  <c r="BN147" i="12"/>
  <c r="BS147" i="12"/>
  <c r="BQ88" i="12"/>
  <c r="BP88" i="12"/>
  <c r="BR88" i="12" s="1"/>
  <c r="BO88" i="12"/>
  <c r="BO104" i="12"/>
  <c r="BQ104" i="12"/>
  <c r="BP104" i="12"/>
  <c r="BR104" i="12" s="1"/>
  <c r="BS113" i="12"/>
  <c r="BN113" i="12"/>
  <c r="BF61" i="12"/>
  <c r="BE61" i="12"/>
  <c r="BG61" i="12" s="1"/>
  <c r="BU38" i="12"/>
  <c r="BH38" i="12"/>
  <c r="BD38" i="12"/>
  <c r="BD40" i="12"/>
  <c r="BH40" i="12"/>
  <c r="CC46" i="12"/>
  <c r="BY46" i="12"/>
  <c r="BF64" i="12"/>
  <c r="BE64" i="12"/>
  <c r="BG64" i="12" s="1"/>
  <c r="CF131" i="12"/>
  <c r="CG131" i="12" s="1"/>
  <c r="CH131" i="12" s="1"/>
  <c r="BW131" i="12"/>
  <c r="BN76" i="12"/>
  <c r="BS76" i="12"/>
  <c r="BF69" i="12"/>
  <c r="BE69" i="12"/>
  <c r="BG69" i="12" s="1"/>
  <c r="BH74" i="12"/>
  <c r="BD74" i="12"/>
  <c r="BD114" i="12"/>
  <c r="BH114" i="12"/>
  <c r="BE53" i="12"/>
  <c r="BG53" i="12" s="1"/>
  <c r="CC55" i="12"/>
  <c r="BY55" i="12"/>
  <c r="BH68" i="12"/>
  <c r="BD68" i="12"/>
  <c r="BN122" i="12"/>
  <c r="BS122" i="12"/>
  <c r="BD34" i="12"/>
  <c r="BU34" i="12"/>
  <c r="BH34" i="12"/>
  <c r="BH4" i="12"/>
  <c r="BD4" i="12"/>
  <c r="BO158" i="12"/>
  <c r="BD154" i="12"/>
  <c r="BH154" i="12"/>
  <c r="BU154" i="12"/>
  <c r="BN5" i="12"/>
  <c r="BS5" i="12"/>
  <c r="BF45" i="12"/>
  <c r="BE45" i="12"/>
  <c r="BG45" i="12" s="1"/>
  <c r="BP102" i="12"/>
  <c r="BR102" i="12" s="1"/>
  <c r="BO102" i="12"/>
  <c r="BQ102" i="12"/>
  <c r="BE160" i="12"/>
  <c r="BG160" i="12" s="1"/>
  <c r="BF160" i="12"/>
  <c r="CF99" i="12"/>
  <c r="CG99" i="12" s="1"/>
  <c r="CH99" i="12" s="1"/>
  <c r="BW99" i="12"/>
  <c r="BX99" i="12" s="1"/>
  <c r="BS90" i="12"/>
  <c r="BN90" i="12"/>
  <c r="BN91" i="12"/>
  <c r="BS91" i="12"/>
  <c r="BD22" i="12"/>
  <c r="BU22" i="12"/>
  <c r="BH22" i="12"/>
  <c r="CF90" i="12"/>
  <c r="CG90" i="12" s="1"/>
  <c r="CH90" i="12" s="1"/>
  <c r="BW90" i="12"/>
  <c r="BX90" i="12" s="1"/>
  <c r="BD128" i="12"/>
  <c r="BH128" i="12"/>
  <c r="BU128" i="12"/>
  <c r="BS42" i="12"/>
  <c r="BN42" i="12"/>
  <c r="BO83" i="12"/>
  <c r="BQ83" i="12"/>
  <c r="BP83" i="12"/>
  <c r="BR83" i="12" s="1"/>
  <c r="BQ36" i="12"/>
  <c r="BO36" i="12"/>
  <c r="BP36" i="12"/>
  <c r="BR36" i="12" s="1"/>
  <c r="BU11" i="12"/>
  <c r="BY130" i="12"/>
  <c r="CC130" i="12"/>
  <c r="BO125" i="12"/>
  <c r="BQ125" i="12"/>
  <c r="BP125" i="12"/>
  <c r="BR125" i="12" s="1"/>
  <c r="BU117" i="12"/>
  <c r="CC16" i="12"/>
  <c r="BY16" i="12"/>
  <c r="CC79" i="12"/>
  <c r="BY79" i="12"/>
  <c r="BO139" i="12"/>
  <c r="BQ139" i="12"/>
  <c r="BP139" i="12"/>
  <c r="BR139" i="12" s="1"/>
  <c r="BD59" i="12"/>
  <c r="BU59" i="12"/>
  <c r="BH59" i="12"/>
  <c r="BH165" i="12"/>
  <c r="BD165" i="12"/>
  <c r="BN25" i="12"/>
  <c r="BS25" i="12"/>
  <c r="BN151" i="12"/>
  <c r="BS151" i="12"/>
  <c r="BH124" i="12"/>
  <c r="BD124" i="12"/>
  <c r="BD147" i="12"/>
  <c r="BU147" i="12"/>
  <c r="BH147" i="12"/>
  <c r="BN78" i="12"/>
  <c r="BS78" i="12"/>
  <c r="BO40" i="12"/>
  <c r="BP40" i="12"/>
  <c r="BR40" i="12" s="1"/>
  <c r="BQ40" i="12"/>
  <c r="BP49" i="12"/>
  <c r="BR49" i="12" s="1"/>
  <c r="BQ49" i="12"/>
  <c r="BO49" i="12"/>
  <c r="BE119" i="12"/>
  <c r="BG119" i="12" s="1"/>
  <c r="BF119" i="12"/>
  <c r="BE26" i="12"/>
  <c r="BG26" i="12" s="1"/>
  <c r="BF26" i="12"/>
  <c r="BY92" i="12"/>
  <c r="CC92" i="12"/>
  <c r="BF8" i="12"/>
  <c r="BE8" i="12"/>
  <c r="BG8" i="12" s="1"/>
  <c r="BE66" i="12"/>
  <c r="BG66" i="12" s="1"/>
  <c r="BF66" i="12"/>
  <c r="BF88" i="12"/>
  <c r="BE88" i="12"/>
  <c r="BG88" i="12" s="1"/>
  <c r="BU81" i="12"/>
  <c r="BH81" i="12"/>
  <c r="BD81" i="12"/>
  <c r="BW77" i="12"/>
  <c r="BX77" i="12" s="1"/>
  <c r="CF77" i="12"/>
  <c r="CG77" i="12" s="1"/>
  <c r="CH77" i="12" s="1"/>
  <c r="CF107" i="12"/>
  <c r="CG107" i="12" s="1"/>
  <c r="CH107" i="12" s="1"/>
  <c r="BW107" i="12"/>
  <c r="BS110" i="12"/>
  <c r="BN110" i="12"/>
  <c r="BD23" i="12"/>
  <c r="BH23" i="12"/>
  <c r="BN100" i="12"/>
  <c r="BS100" i="12"/>
  <c r="BD102" i="12"/>
  <c r="BH102" i="12"/>
  <c r="BW118" i="12"/>
  <c r="BX118" i="12" s="1"/>
  <c r="CF118" i="12"/>
  <c r="CG118" i="12" s="1"/>
  <c r="CH118" i="12" s="1"/>
  <c r="BE5" i="12"/>
  <c r="BG5" i="12" s="1"/>
  <c r="BF5" i="12"/>
  <c r="BF73" i="12"/>
  <c r="BE73" i="12"/>
  <c r="BG73" i="12" s="1"/>
  <c r="CC93" i="12"/>
  <c r="BY93" i="12"/>
  <c r="BF42" i="12"/>
  <c r="BE42" i="12"/>
  <c r="BG42" i="12" s="1"/>
  <c r="BU75" i="12"/>
  <c r="BN64" i="12"/>
  <c r="BS64" i="12"/>
  <c r="BW144" i="12"/>
  <c r="BX144" i="12" s="1"/>
  <c r="CF144" i="12"/>
  <c r="CG144" i="12" s="1"/>
  <c r="CH144" i="12" s="1"/>
  <c r="BD162" i="12"/>
  <c r="BH162" i="12"/>
  <c r="BU162" i="12"/>
  <c r="BS123" i="12"/>
  <c r="BN123" i="12"/>
  <c r="BN52" i="12"/>
  <c r="BS52" i="12"/>
  <c r="BS137" i="12"/>
  <c r="BN137" i="12"/>
  <c r="BN121" i="12"/>
  <c r="BS121" i="12"/>
  <c r="BW149" i="12"/>
  <c r="CF149" i="12"/>
  <c r="CG149" i="12" s="1"/>
  <c r="CH149" i="12" s="1"/>
  <c r="CF106" i="12"/>
  <c r="CG106" i="12" s="1"/>
  <c r="CH106" i="12" s="1"/>
  <c r="BW106" i="12"/>
  <c r="BX106" i="12" s="1"/>
  <c r="BW91" i="12"/>
  <c r="CF91" i="12"/>
  <c r="CG91" i="12" s="1"/>
  <c r="CH91" i="12" s="1"/>
  <c r="BH123" i="12"/>
  <c r="BD123" i="12"/>
  <c r="BD16" i="12"/>
  <c r="BH16" i="12"/>
  <c r="BU16" i="12"/>
  <c r="CF48" i="12"/>
  <c r="CG48" i="12" s="1"/>
  <c r="CH48" i="12" s="1"/>
  <c r="BW48" i="12"/>
  <c r="CF15" i="12"/>
  <c r="CG15" i="12" s="1"/>
  <c r="CH15" i="12" s="1"/>
  <c r="BW15" i="12"/>
  <c r="CF157" i="12"/>
  <c r="CG157" i="12" s="1"/>
  <c r="CH157" i="12" s="1"/>
  <c r="BW157" i="12"/>
  <c r="BX157" i="12" s="1"/>
  <c r="BF15" i="12"/>
  <c r="BE15" i="12"/>
  <c r="BG15" i="12" s="1"/>
  <c r="CC52" i="12"/>
  <c r="BY52" i="12"/>
  <c r="BQ111" i="12"/>
  <c r="BP111" i="12"/>
  <c r="BR111" i="12" s="1"/>
  <c r="BO111" i="12"/>
  <c r="BY84" i="12"/>
  <c r="CC84" i="12"/>
  <c r="BS124" i="12"/>
  <c r="BN124" i="12"/>
  <c r="CF8" i="12"/>
  <c r="CG8" i="12" s="1"/>
  <c r="CH8" i="12" s="1"/>
  <c r="BW8" i="12"/>
  <c r="BQ58" i="12"/>
  <c r="BP58" i="12"/>
  <c r="BR58" i="12" s="1"/>
  <c r="BO58" i="12"/>
  <c r="BE158" i="12"/>
  <c r="BG158" i="12" s="1"/>
  <c r="BF158" i="12"/>
  <c r="BY61" i="12"/>
  <c r="CC61" i="12"/>
  <c r="BY75" i="12"/>
  <c r="CC75" i="12"/>
  <c r="BE134" i="12"/>
  <c r="BG134" i="12" s="1"/>
  <c r="BF134" i="12"/>
  <c r="BF47" i="12"/>
  <c r="BE47" i="12"/>
  <c r="BG47" i="12" s="1"/>
  <c r="BF41" i="12"/>
  <c r="BE41" i="12"/>
  <c r="BG41" i="12" s="1"/>
  <c r="CC22" i="12"/>
  <c r="BY22" i="12"/>
  <c r="BF75" i="12"/>
  <c r="BE75" i="12"/>
  <c r="BG75" i="12" s="1"/>
  <c r="BH28" i="12"/>
  <c r="BU28" i="12"/>
  <c r="BD28" i="12"/>
  <c r="CF20" i="12"/>
  <c r="CG20" i="12" s="1"/>
  <c r="CH20" i="12" s="1"/>
  <c r="BW20" i="12"/>
  <c r="BX20" i="12" s="1"/>
  <c r="BD99" i="12"/>
  <c r="BH99" i="12"/>
  <c r="CF72" i="12"/>
  <c r="CG72" i="12" s="1"/>
  <c r="CH72" i="12" s="1"/>
  <c r="BW72" i="12"/>
  <c r="BX72" i="12" s="1"/>
  <c r="BW124" i="12"/>
  <c r="BX124" i="12" s="1"/>
  <c r="CF124" i="12"/>
  <c r="CG124" i="12" s="1"/>
  <c r="CH124" i="12" s="1"/>
  <c r="CF24" i="12"/>
  <c r="CG24" i="12" s="1"/>
  <c r="CH24" i="12" s="1"/>
  <c r="BW24" i="12"/>
  <c r="BX24" i="12" s="1"/>
  <c r="BH57" i="12"/>
  <c r="BD57" i="12"/>
  <c r="BW58" i="12"/>
  <c r="BX58" i="12" s="1"/>
  <c r="CF58" i="12"/>
  <c r="CG58" i="12" s="1"/>
  <c r="CH58" i="12" s="1"/>
  <c r="BH79" i="12"/>
  <c r="BU79" i="12"/>
  <c r="BD79" i="12"/>
  <c r="CF156" i="12"/>
  <c r="CG156" i="12" s="1"/>
  <c r="CH156" i="12" s="1"/>
  <c r="BW156" i="12"/>
  <c r="BX156" i="12" s="1"/>
  <c r="BS3" i="12"/>
  <c r="BN3" i="12"/>
  <c r="BN152" i="12"/>
  <c r="BS152" i="12"/>
  <c r="CF122" i="12"/>
  <c r="CG122" i="12" s="1"/>
  <c r="CH122" i="12" s="1"/>
  <c r="BW122" i="12"/>
  <c r="CF5" i="12"/>
  <c r="CG5" i="12" s="1"/>
  <c r="CH5" i="12" s="1"/>
  <c r="BW5" i="12"/>
  <c r="BX5" i="12" s="1"/>
  <c r="BF6" i="12"/>
  <c r="BE6" i="12"/>
  <c r="BG6" i="12" s="1"/>
  <c r="BF129" i="12"/>
  <c r="BE129" i="12"/>
  <c r="BG129" i="12" s="1"/>
  <c r="BP44" i="12"/>
  <c r="BR44" i="12" s="1"/>
  <c r="BO44" i="12"/>
  <c r="BQ44" i="12"/>
  <c r="BE101" i="12"/>
  <c r="BG101" i="12" s="1"/>
  <c r="BF101" i="12"/>
  <c r="CC98" i="12"/>
  <c r="BY98" i="12"/>
  <c r="BF63" i="12"/>
  <c r="BE63" i="12"/>
  <c r="BG63" i="12" s="1"/>
  <c r="BH36" i="12"/>
  <c r="BD36" i="12"/>
  <c r="BU36" i="12"/>
  <c r="BP132" i="12"/>
  <c r="BR132" i="12" s="1"/>
  <c r="BQ132" i="12"/>
  <c r="BO132" i="12"/>
  <c r="BP57" i="12"/>
  <c r="BR57" i="12" s="1"/>
  <c r="BO57" i="12"/>
  <c r="BQ57" i="12"/>
  <c r="BY51" i="12"/>
  <c r="CC51" i="12"/>
  <c r="BD51" i="12"/>
  <c r="BU51" i="12"/>
  <c r="BH51" i="12"/>
  <c r="CF94" i="12"/>
  <c r="CG94" i="12" s="1"/>
  <c r="CH94" i="12" s="1"/>
  <c r="BW94" i="12"/>
  <c r="CF30" i="12"/>
  <c r="CG30" i="12" s="1"/>
  <c r="CH30" i="12" s="1"/>
  <c r="BW30" i="12"/>
  <c r="CF105" i="12"/>
  <c r="CG105" i="12" s="1"/>
  <c r="CH105" i="12" s="1"/>
  <c r="BW105" i="12"/>
  <c r="BD90" i="12"/>
  <c r="BH90" i="12"/>
  <c r="BW95" i="12"/>
  <c r="BX95" i="12" s="1"/>
  <c r="CF95" i="12"/>
  <c r="CG95" i="12" s="1"/>
  <c r="CH95" i="12" s="1"/>
  <c r="BD84" i="12"/>
  <c r="BU84" i="12"/>
  <c r="BH84" i="12"/>
  <c r="CF54" i="12"/>
  <c r="CG54" i="12" s="1"/>
  <c r="CH54" i="12" s="1"/>
  <c r="BW54" i="12"/>
  <c r="BX54" i="12" s="1"/>
  <c r="BH148" i="12"/>
  <c r="BD148" i="12"/>
  <c r="BW25" i="12"/>
  <c r="BX25" i="12" s="1"/>
  <c r="CF25" i="12"/>
  <c r="CG25" i="12" s="1"/>
  <c r="CH25" i="12" s="1"/>
  <c r="BS61" i="12"/>
  <c r="BN61" i="12"/>
  <c r="BD78" i="12"/>
  <c r="BH78" i="12"/>
  <c r="CF57" i="12"/>
  <c r="CG57" i="12" s="1"/>
  <c r="CH57" i="12" s="1"/>
  <c r="BW57" i="12"/>
  <c r="BX57" i="12" s="1"/>
  <c r="CF70" i="12"/>
  <c r="CG70" i="12" s="1"/>
  <c r="CH70" i="12" s="1"/>
  <c r="BW70" i="12"/>
  <c r="BX70" i="12" s="1"/>
  <c r="BO126" i="12"/>
  <c r="BQ126" i="12"/>
  <c r="BP126" i="12"/>
  <c r="BR126" i="12" s="1"/>
  <c r="BF12" i="12"/>
  <c r="BE12" i="12"/>
  <c r="BG12" i="12" s="1"/>
  <c r="BQ9" i="12"/>
  <c r="BP9" i="12"/>
  <c r="BR9" i="12" s="1"/>
  <c r="BO9" i="12"/>
  <c r="BE18" i="12"/>
  <c r="BG18" i="12" s="1"/>
  <c r="BF18" i="12"/>
  <c r="BY28" i="12"/>
  <c r="CC28" i="12"/>
  <c r="BO45" i="12"/>
  <c r="BP45" i="12"/>
  <c r="BR45" i="12" s="1"/>
  <c r="BQ45" i="12"/>
  <c r="BD137" i="12"/>
  <c r="BH137" i="12"/>
  <c r="BD118" i="12"/>
  <c r="BH118" i="12"/>
  <c r="CF152" i="12"/>
  <c r="CG152" i="12" s="1"/>
  <c r="CH152" i="12" s="1"/>
  <c r="BW152" i="12"/>
  <c r="BX152" i="12" s="1"/>
  <c r="BD159" i="12"/>
  <c r="BH159" i="12"/>
  <c r="BU54" i="12"/>
  <c r="BD54" i="12"/>
  <c r="BH54" i="12"/>
  <c r="BD13" i="12"/>
  <c r="BU13" i="12"/>
  <c r="BH13" i="12"/>
  <c r="BN95" i="12"/>
  <c r="BS95" i="12"/>
  <c r="BW7" i="12"/>
  <c r="BX7" i="12" s="1"/>
  <c r="CF7" i="12"/>
  <c r="CG7" i="12" s="1"/>
  <c r="CH7" i="12" s="1"/>
  <c r="CF9" i="12"/>
  <c r="CG9" i="12" s="1"/>
  <c r="CH9" i="12" s="1"/>
  <c r="BW9" i="12"/>
  <c r="BF125" i="12"/>
  <c r="BE125" i="12"/>
  <c r="BG125" i="12" s="1"/>
  <c r="BE37" i="12"/>
  <c r="BG37" i="12" s="1"/>
  <c r="BF37" i="12"/>
  <c r="BE70" i="12"/>
  <c r="BG70" i="12" s="1"/>
  <c r="BF70" i="12"/>
  <c r="BF112" i="12"/>
  <c r="BE112" i="12"/>
  <c r="BG112" i="12" s="1"/>
  <c r="BY29" i="12"/>
  <c r="CC29" i="12"/>
  <c r="BO92" i="12"/>
  <c r="BP92" i="12"/>
  <c r="BR92" i="12" s="1"/>
  <c r="BQ92" i="12"/>
  <c r="BF142" i="12"/>
  <c r="BE142" i="12"/>
  <c r="BG142" i="12" s="1"/>
  <c r="BE104" i="12"/>
  <c r="BG104" i="12" s="1"/>
  <c r="BF104" i="12"/>
  <c r="BN14" i="12"/>
  <c r="BS14" i="12"/>
  <c r="BN19" i="12"/>
  <c r="BS19" i="12"/>
  <c r="CC147" i="12"/>
  <c r="BY147" i="12"/>
  <c r="BD77" i="12"/>
  <c r="BH77" i="12"/>
  <c r="BH115" i="12"/>
  <c r="BD115" i="12"/>
  <c r="BF126" i="12"/>
  <c r="BE126" i="12"/>
  <c r="BG126" i="12" s="1"/>
  <c r="CF102" i="12"/>
  <c r="CG102" i="12" s="1"/>
  <c r="CH102" i="12" s="1"/>
  <c r="BW102" i="12"/>
  <c r="BX102" i="12" s="1"/>
  <c r="CF78" i="12"/>
  <c r="CG78" i="12" s="1"/>
  <c r="CH78" i="12" s="1"/>
  <c r="BW78" i="12"/>
  <c r="BX78" i="12" s="1"/>
  <c r="BF116" i="12"/>
  <c r="BE116" i="12"/>
  <c r="BG116" i="12" s="1"/>
  <c r="BF50" i="12"/>
  <c r="BE50" i="12"/>
  <c r="BG50" i="12" s="1"/>
  <c r="BW151" i="12"/>
  <c r="BX151" i="12" s="1"/>
  <c r="CF151" i="12"/>
  <c r="CG151" i="12" s="1"/>
  <c r="CH151" i="12" s="1"/>
  <c r="CF135" i="12"/>
  <c r="CG135" i="12" s="1"/>
  <c r="CH135" i="12" s="1"/>
  <c r="BW135" i="12"/>
  <c r="BX135" i="12" s="1"/>
  <c r="BH33" i="12"/>
  <c r="BU33" i="12"/>
  <c r="BD33" i="12"/>
  <c r="BF100" i="12"/>
  <c r="BE100" i="12"/>
  <c r="BG100" i="12" s="1"/>
  <c r="BE117" i="12"/>
  <c r="BG117" i="12" s="1"/>
  <c r="BF117" i="12"/>
  <c r="BN130" i="12"/>
  <c r="BS130" i="12"/>
  <c r="BH136" i="12"/>
  <c r="BD136" i="12"/>
  <c r="BU136" i="12"/>
  <c r="BW65" i="12"/>
  <c r="BX65" i="12" s="1"/>
  <c r="CF65" i="12"/>
  <c r="CG65" i="12" s="1"/>
  <c r="CH65" i="12" s="1"/>
  <c r="CF67" i="12"/>
  <c r="CG67" i="12" s="1"/>
  <c r="CH67" i="12" s="1"/>
  <c r="BW67" i="12"/>
  <c r="BN29" i="12"/>
  <c r="BS29" i="12"/>
  <c r="BQ77" i="12"/>
  <c r="BP77" i="12"/>
  <c r="BR77" i="12" s="1"/>
  <c r="BO77" i="12"/>
  <c r="CF121" i="12"/>
  <c r="CG121" i="12" s="1"/>
  <c r="CH121" i="12" s="1"/>
  <c r="BW121" i="12"/>
  <c r="CF10" i="12"/>
  <c r="CG10" i="12" s="1"/>
  <c r="CH10" i="12" s="1"/>
  <c r="BW10" i="12"/>
  <c r="CC81" i="12"/>
  <c r="BY81" i="12"/>
  <c r="CC132" i="12"/>
  <c r="BY132" i="12"/>
  <c r="BO32" i="12"/>
  <c r="BP32" i="12"/>
  <c r="BR32" i="12" s="1"/>
  <c r="BQ32" i="12"/>
  <c r="BF49" i="12"/>
  <c r="BE49" i="12"/>
  <c r="BG49" i="12" s="1"/>
  <c r="CF134" i="12"/>
  <c r="CG134" i="12" s="1"/>
  <c r="CH134" i="12" s="1"/>
  <c r="BW134" i="12"/>
  <c r="BX134" i="12" s="1"/>
  <c r="BF149" i="12"/>
  <c r="BE149" i="12"/>
  <c r="BG149" i="12" s="1"/>
  <c r="BW111" i="12"/>
  <c r="CF111" i="12"/>
  <c r="CG111" i="12" s="1"/>
  <c r="CH111" i="12" s="1"/>
  <c r="CF115" i="12"/>
  <c r="CG115" i="12" s="1"/>
  <c r="CH115" i="12" s="1"/>
  <c r="BW115" i="12"/>
  <c r="BX115" i="12" s="1"/>
  <c r="BE65" i="12"/>
  <c r="BG65" i="12" s="1"/>
  <c r="BF65" i="12"/>
  <c r="BF105" i="12"/>
  <c r="BE105" i="12"/>
  <c r="BG105" i="12" s="1"/>
  <c r="BN70" i="12"/>
  <c r="BS70" i="12"/>
  <c r="BD144" i="12"/>
  <c r="BH144" i="12"/>
  <c r="BU144" i="12"/>
  <c r="BS148" i="12"/>
  <c r="BN148" i="12"/>
  <c r="BH52" i="12"/>
  <c r="BU52" i="12"/>
  <c r="BD52" i="12"/>
  <c r="BW18" i="12"/>
  <c r="CF18" i="12"/>
  <c r="CG18" i="12" s="1"/>
  <c r="CH18" i="12" s="1"/>
  <c r="BW110" i="12"/>
  <c r="BX110" i="12" s="1"/>
  <c r="CF110" i="12"/>
  <c r="CG110" i="12" s="1"/>
  <c r="CH110" i="12" s="1"/>
  <c r="CF153" i="12"/>
  <c r="CG153" i="12" s="1"/>
  <c r="CH153" i="12" s="1"/>
  <c r="BW153" i="12"/>
  <c r="BQ163" i="12"/>
  <c r="BO163" i="12"/>
  <c r="BP163" i="12"/>
  <c r="BR163" i="12" s="1"/>
  <c r="BY39" i="12"/>
  <c r="CC39" i="12"/>
  <c r="BW4" i="12"/>
  <c r="BX4" i="12" s="1"/>
  <c r="CF4" i="12"/>
  <c r="CG4" i="12" s="1"/>
  <c r="CH4" i="12" s="1"/>
  <c r="BO150" i="12"/>
  <c r="BP150" i="12"/>
  <c r="BR150" i="12" s="1"/>
  <c r="BQ150" i="12"/>
  <c r="BQ63" i="12"/>
  <c r="BO63" i="12"/>
  <c r="BP63" i="12"/>
  <c r="BR63" i="12" s="1"/>
  <c r="BQ164" i="12"/>
  <c r="BP164" i="12"/>
  <c r="BR164" i="12" s="1"/>
  <c r="BO164" i="12"/>
  <c r="BN133" i="12"/>
  <c r="BS133" i="12"/>
  <c r="BW141" i="12"/>
  <c r="BX141" i="12" s="1"/>
  <c r="CF141" i="12"/>
  <c r="CG141" i="12" s="1"/>
  <c r="CH141" i="12" s="1"/>
  <c r="BN73" i="12"/>
  <c r="BS73" i="12"/>
  <c r="BN157" i="12"/>
  <c r="BS157" i="12"/>
  <c r="BN118" i="12"/>
  <c r="BS118" i="12"/>
  <c r="CF37" i="12"/>
  <c r="CG37" i="12" s="1"/>
  <c r="CH37" i="12" s="1"/>
  <c r="BW37" i="12"/>
  <c r="BE131" i="12"/>
  <c r="BG131" i="12" s="1"/>
  <c r="BF131" i="12"/>
  <c r="BU29" i="12"/>
  <c r="CC143" i="12"/>
  <c r="BY143" i="12"/>
  <c r="BY138" i="12"/>
  <c r="CC138" i="12"/>
  <c r="CC129" i="12"/>
  <c r="BY129" i="12"/>
  <c r="BY13" i="12"/>
  <c r="CC13" i="12"/>
  <c r="BQ145" i="12"/>
  <c r="BP145" i="12"/>
  <c r="BR145" i="12" s="1"/>
  <c r="BY87" i="12"/>
  <c r="CC87" i="12"/>
  <c r="BY21" i="12"/>
  <c r="CC21" i="12"/>
  <c r="CC162" i="12"/>
  <c r="BY162" i="12"/>
  <c r="CC38" i="12"/>
  <c r="BY38" i="12"/>
  <c r="BO75" i="12"/>
  <c r="BQ75" i="12"/>
  <c r="BP75" i="12"/>
  <c r="BR75" i="12" s="1"/>
  <c r="BD62" i="12"/>
  <c r="BH62" i="12"/>
  <c r="BN51" i="12"/>
  <c r="BS51" i="12"/>
  <c r="CF127" i="12"/>
  <c r="CG127" i="12" s="1"/>
  <c r="CH127" i="12" s="1"/>
  <c r="BW127" i="12"/>
  <c r="BN37" i="12"/>
  <c r="BS37" i="12"/>
  <c r="BD44" i="12"/>
  <c r="BH44" i="12"/>
  <c r="BU44" i="12"/>
  <c r="BD32" i="12"/>
  <c r="BH32" i="12"/>
  <c r="BH86" i="12"/>
  <c r="BD86" i="12"/>
  <c r="BN69" i="12"/>
  <c r="BS69" i="12"/>
  <c r="CF60" i="12"/>
  <c r="CG60" i="12" s="1"/>
  <c r="CH60" i="12" s="1"/>
  <c r="BW60" i="12"/>
  <c r="BX60" i="12" s="1"/>
  <c r="BQ165" i="12"/>
  <c r="BP165" i="12"/>
  <c r="BR165" i="12" s="1"/>
  <c r="BO165" i="12"/>
  <c r="BO54" i="12"/>
  <c r="BQ54" i="12"/>
  <c r="BP54" i="12"/>
  <c r="BR54" i="12" s="1"/>
  <c r="BF111" i="12"/>
  <c r="BE111" i="12"/>
  <c r="BG111" i="12" s="1"/>
  <c r="BF82" i="12"/>
  <c r="CC17" i="12"/>
  <c r="BY17" i="12"/>
  <c r="BU160" i="12"/>
  <c r="BY12" i="12"/>
  <c r="CC12" i="12"/>
  <c r="BN50" i="12"/>
  <c r="BS50" i="12"/>
  <c r="BN89" i="12"/>
  <c r="BS89" i="12"/>
  <c r="CF165" i="12"/>
  <c r="CG165" i="12" s="1"/>
  <c r="CH165" i="12" s="1"/>
  <c r="BW165" i="12"/>
  <c r="BX165" i="12" s="1"/>
  <c r="BW49" i="12"/>
  <c r="CF49" i="12"/>
  <c r="CG49" i="12" s="1"/>
  <c r="CH49" i="12" s="1"/>
  <c r="BN24" i="12"/>
  <c r="BS24" i="12"/>
  <c r="BD89" i="12"/>
  <c r="BH89" i="12"/>
  <c r="BN66" i="12"/>
  <c r="BS66" i="12"/>
  <c r="BN106" i="12"/>
  <c r="BS106" i="12"/>
  <c r="BD109" i="12"/>
  <c r="BH109" i="12"/>
  <c r="BN53" i="12"/>
  <c r="BS53" i="12"/>
  <c r="BH55" i="12"/>
  <c r="BD55" i="12"/>
  <c r="BU55" i="12"/>
  <c r="CF164" i="12"/>
  <c r="CG164" i="12" s="1"/>
  <c r="CH164" i="12" s="1"/>
  <c r="BW164" i="12"/>
  <c r="BH113" i="12"/>
  <c r="BD113" i="12"/>
  <c r="BF108" i="12"/>
  <c r="BE108" i="12"/>
  <c r="BG108" i="12" s="1"/>
  <c r="BQ94" i="12"/>
  <c r="BO94" i="12"/>
  <c r="BP94" i="12"/>
  <c r="BR94" i="12" s="1"/>
  <c r="BO112" i="12"/>
  <c r="BQ112" i="12"/>
  <c r="BP112" i="12"/>
  <c r="BR112" i="12" s="1"/>
  <c r="BO30" i="12"/>
  <c r="BP30" i="12"/>
  <c r="BR30" i="12" s="1"/>
  <c r="BQ156" i="12"/>
  <c r="BP156" i="12"/>
  <c r="BR156" i="12" s="1"/>
  <c r="BO156" i="12"/>
  <c r="CC112" i="12"/>
  <c r="BY112" i="12"/>
  <c r="BF155" i="12"/>
  <c r="BE155" i="12"/>
  <c r="BG155" i="12" s="1"/>
  <c r="BF164" i="12"/>
  <c r="BE164" i="12"/>
  <c r="BG164" i="12" s="1"/>
  <c r="BE10" i="12"/>
  <c r="BG10" i="12" s="1"/>
  <c r="BF10" i="12"/>
  <c r="BH17" i="12"/>
  <c r="BU17" i="12"/>
  <c r="BD17" i="12"/>
  <c r="BQ68" i="12"/>
  <c r="BP68" i="12"/>
  <c r="BR68" i="12" s="1"/>
  <c r="BO68" i="12"/>
  <c r="BN26" i="12"/>
  <c r="BS26" i="12"/>
  <c r="BH14" i="12"/>
  <c r="BD14" i="12"/>
  <c r="BP38" i="12"/>
  <c r="BR38" i="12" s="1"/>
  <c r="BO38" i="12"/>
  <c r="BQ38" i="12"/>
  <c r="BF153" i="12"/>
  <c r="BE153" i="12"/>
  <c r="BG153" i="12" s="1"/>
  <c r="CC160" i="12"/>
  <c r="BY160" i="12"/>
  <c r="BN159" i="12"/>
  <c r="BS159" i="12"/>
  <c r="BN119" i="12"/>
  <c r="BS119" i="12"/>
  <c r="BQ108" i="12"/>
  <c r="BP108" i="12"/>
  <c r="BR108" i="12" s="1"/>
  <c r="BO108" i="12"/>
  <c r="BN135" i="12"/>
  <c r="BS135" i="12"/>
  <c r="BW82" i="12"/>
  <c r="CF82" i="12"/>
  <c r="CG82" i="12" s="1"/>
  <c r="CH82" i="12" s="1"/>
  <c r="BY44" i="12"/>
  <c r="CC44" i="12"/>
  <c r="CF64" i="12"/>
  <c r="CG64" i="12" s="1"/>
  <c r="CH64" i="12" s="1"/>
  <c r="BW64" i="12"/>
  <c r="CF23" i="12"/>
  <c r="CG23" i="12" s="1"/>
  <c r="CH23" i="12" s="1"/>
  <c r="BW23" i="12"/>
  <c r="BX23" i="12" s="1"/>
  <c r="BD139" i="12"/>
  <c r="BH139" i="12"/>
  <c r="BF143" i="12"/>
  <c r="BE143" i="12"/>
  <c r="BG143" i="12" s="1"/>
  <c r="BY136" i="12"/>
  <c r="CC136" i="12"/>
  <c r="BN22" i="12"/>
  <c r="BS22" i="12"/>
  <c r="BN13" i="12"/>
  <c r="BS13" i="12"/>
  <c r="CF3" i="12"/>
  <c r="CG3" i="12" s="1"/>
  <c r="CH3" i="12" s="1"/>
  <c r="BW3" i="12"/>
  <c r="BX3" i="12" s="1"/>
  <c r="CC133" i="12"/>
  <c r="BY133" i="12"/>
  <c r="CF114" i="12"/>
  <c r="CG114" i="12" s="1"/>
  <c r="CH114" i="12" s="1"/>
  <c r="BW114" i="12"/>
  <c r="BX114" i="12" s="1"/>
  <c r="BH39" i="12"/>
  <c r="BD39" i="12"/>
  <c r="BU39" i="12"/>
  <c r="BW145" i="12"/>
  <c r="CF145" i="12"/>
  <c r="CG145" i="12" s="1"/>
  <c r="CH145" i="12" s="1"/>
  <c r="BQ155" i="12"/>
  <c r="CC68" i="12"/>
  <c r="BY68" i="12"/>
  <c r="BF71" i="12"/>
  <c r="BE71" i="12"/>
  <c r="BG71" i="12" s="1"/>
  <c r="BN35" i="12"/>
  <c r="BS35" i="12"/>
  <c r="CF26" i="12"/>
  <c r="CG26" i="12" s="1"/>
  <c r="CH26" i="12" s="1"/>
  <c r="BW26" i="12"/>
  <c r="BX26" i="12" s="1"/>
  <c r="BF94" i="12"/>
  <c r="BE94" i="12"/>
  <c r="BG94" i="12" s="1"/>
  <c r="BU46" i="12"/>
  <c r="BE80" i="12"/>
  <c r="BG80" i="12" s="1"/>
  <c r="BF80" i="12"/>
  <c r="BH135" i="12"/>
  <c r="BU135" i="12"/>
  <c r="BD135" i="12"/>
  <c r="CF41" i="12"/>
  <c r="CG41" i="12" s="1"/>
  <c r="CH41" i="12" s="1"/>
  <c r="BW41" i="12"/>
  <c r="BU96" i="12"/>
  <c r="BD96" i="12"/>
  <c r="BH96" i="12"/>
  <c r="BY47" i="12"/>
  <c r="CC47" i="12"/>
  <c r="BF146" i="12"/>
  <c r="BE146" i="12"/>
  <c r="BG146" i="12" s="1"/>
  <c r="BY150" i="12"/>
  <c r="CC150" i="12"/>
  <c r="BU132" i="12"/>
  <c r="BH132" i="12"/>
  <c r="BD132" i="12"/>
  <c r="BN134" i="12"/>
  <c r="BS134" i="12"/>
  <c r="BH157" i="12"/>
  <c r="BD157" i="12"/>
  <c r="BQ48" i="12"/>
  <c r="BP48" i="12"/>
  <c r="BR48" i="12" s="1"/>
  <c r="BO48" i="12"/>
  <c r="BH156" i="12"/>
  <c r="BD156" i="12"/>
  <c r="CF6" i="12"/>
  <c r="CG6" i="12" s="1"/>
  <c r="CH6" i="12" s="1"/>
  <c r="BW6" i="12"/>
  <c r="CF104" i="12"/>
  <c r="CG104" i="12" s="1"/>
  <c r="CH104" i="12" s="1"/>
  <c r="BW104" i="12"/>
  <c r="BN86" i="12"/>
  <c r="BS86" i="12"/>
  <c r="BU95" i="12"/>
  <c r="BF91" i="12"/>
  <c r="BE91" i="12"/>
  <c r="BG91" i="12" s="1"/>
  <c r="BO6" i="12"/>
  <c r="BQ6" i="12"/>
  <c r="BP6" i="12"/>
  <c r="BR6" i="12" s="1"/>
  <c r="BQ129" i="12"/>
  <c r="BP129" i="12"/>
  <c r="BR129" i="12" s="1"/>
  <c r="BO129" i="12"/>
  <c r="BQ15" i="12"/>
  <c r="BP15" i="12"/>
  <c r="BR15" i="12" s="1"/>
  <c r="BO15" i="12"/>
  <c r="BH24" i="12"/>
  <c r="BD24" i="12"/>
  <c r="CF53" i="12"/>
  <c r="CG53" i="12" s="1"/>
  <c r="CH53" i="12" s="1"/>
  <c r="BW53" i="12"/>
  <c r="BU103" i="12"/>
  <c r="BH103" i="12"/>
  <c r="BD103" i="12"/>
  <c r="BS141" i="12"/>
  <c r="BN141" i="12"/>
  <c r="BW148" i="12"/>
  <c r="BX148" i="12" s="1"/>
  <c r="CF148" i="12"/>
  <c r="CG148" i="12" s="1"/>
  <c r="CH148" i="12" s="1"/>
  <c r="BF11" i="12"/>
  <c r="BE11" i="12"/>
  <c r="BG11" i="12" s="1"/>
  <c r="BF30" i="12"/>
  <c r="BE30" i="12"/>
  <c r="BG30" i="12" s="1"/>
  <c r="BF93" i="12"/>
  <c r="BE93" i="12"/>
  <c r="BG93" i="12" s="1"/>
  <c r="BO93" i="12"/>
  <c r="BQ93" i="12"/>
  <c r="BP93" i="12"/>
  <c r="BR93" i="12" s="1"/>
  <c r="CC140" i="12"/>
  <c r="BY140" i="12"/>
  <c r="CC103" i="12"/>
  <c r="BY103" i="12"/>
  <c r="BQ127" i="12"/>
  <c r="BP127" i="12"/>
  <c r="BR127" i="12" s="1"/>
  <c r="BO127" i="12"/>
  <c r="BD7" i="12"/>
  <c r="BH7" i="12"/>
  <c r="CF45" i="12"/>
  <c r="CG45" i="12" s="1"/>
  <c r="CH45" i="12" s="1"/>
  <c r="BW45" i="12"/>
  <c r="BN8" i="12"/>
  <c r="BS8" i="12"/>
  <c r="BW42" i="12"/>
  <c r="BX42" i="12" s="1"/>
  <c r="CF42" i="12"/>
  <c r="CG42" i="12" s="1"/>
  <c r="CH42" i="12" s="1"/>
  <c r="CF163" i="12"/>
  <c r="CG163" i="12" s="1"/>
  <c r="CH163" i="12" s="1"/>
  <c r="BW163" i="12"/>
  <c r="BD43" i="12"/>
  <c r="BH43" i="12"/>
  <c r="BU98" i="12"/>
  <c r="CF89" i="12"/>
  <c r="CG89" i="12" s="1"/>
  <c r="CH89" i="12" s="1"/>
  <c r="BW89" i="12"/>
  <c r="BX89" i="12" s="1"/>
  <c r="BF29" i="12"/>
  <c r="BE29" i="12"/>
  <c r="BG29" i="12" s="1"/>
  <c r="BE87" i="12"/>
  <c r="BG87" i="12" s="1"/>
  <c r="BF87" i="12"/>
  <c r="BQ82" i="12"/>
  <c r="BP82" i="12"/>
  <c r="BR82" i="12" s="1"/>
  <c r="BO82" i="12"/>
  <c r="CF32" i="12"/>
  <c r="CG32" i="12" s="1"/>
  <c r="CH32" i="12" s="1"/>
  <c r="BW32" i="12"/>
  <c r="BX32" i="12" s="1"/>
  <c r="BS114" i="12"/>
  <c r="BN114" i="12"/>
  <c r="BN55" i="12"/>
  <c r="BS55" i="12"/>
  <c r="CF119" i="12"/>
  <c r="CG119" i="12" s="1"/>
  <c r="CH119" i="12" s="1"/>
  <c r="BW119" i="12"/>
  <c r="BX119" i="12" s="1"/>
  <c r="BS138" i="12"/>
  <c r="BN138" i="12"/>
  <c r="BD106" i="12"/>
  <c r="BH106" i="12"/>
  <c r="CF62" i="12"/>
  <c r="CG62" i="12" s="1"/>
  <c r="CH62" i="12" s="1"/>
  <c r="BW62" i="12"/>
  <c r="BX62" i="12" s="1"/>
  <c r="BN144" i="12"/>
  <c r="BS144" i="12"/>
  <c r="BP80" i="12"/>
  <c r="BR80" i="12" s="1"/>
  <c r="BO80" i="12"/>
  <c r="BQ80" i="12"/>
  <c r="BF107" i="12"/>
  <c r="BE107" i="12"/>
  <c r="BG107" i="12" s="1"/>
  <c r="BY66" i="12"/>
  <c r="CC66" i="12"/>
  <c r="BP117" i="12"/>
  <c r="BR117" i="12" s="1"/>
  <c r="BO117" i="12"/>
  <c r="BQ117" i="12"/>
  <c r="BY56" i="12"/>
  <c r="CC56" i="12"/>
  <c r="BF48" i="12"/>
  <c r="BE48" i="12"/>
  <c r="BG48" i="12" s="1"/>
  <c r="BH110" i="12"/>
  <c r="BD110" i="12"/>
  <c r="BW14" i="12"/>
  <c r="BX14" i="12" s="1"/>
  <c r="CF14" i="12"/>
  <c r="CG14" i="12" s="1"/>
  <c r="CH14" i="12" s="1"/>
  <c r="BW113" i="12"/>
  <c r="BX113" i="12" s="1"/>
  <c r="CF113" i="12"/>
  <c r="CG113" i="12" s="1"/>
  <c r="CH113" i="12" s="1"/>
  <c r="BH140" i="12"/>
  <c r="BD140" i="12"/>
  <c r="BU140" i="12"/>
  <c r="BD72" i="12"/>
  <c r="BH72" i="12"/>
  <c r="BD161" i="12"/>
  <c r="BU161" i="12"/>
  <c r="BH161" i="12"/>
  <c r="BH130" i="12"/>
  <c r="BD130" i="12"/>
  <c r="BU130" i="12"/>
  <c r="CF27" i="12"/>
  <c r="CG27" i="12" s="1"/>
  <c r="CH27" i="12" s="1"/>
  <c r="BW27" i="12"/>
  <c r="CF50" i="12"/>
  <c r="CG50" i="12" s="1"/>
  <c r="CH50" i="12" s="1"/>
  <c r="BW50" i="12"/>
  <c r="BN142" i="12"/>
  <c r="BS142" i="12"/>
  <c r="BS160" i="12"/>
  <c r="BN160" i="12"/>
  <c r="BN131" i="12"/>
  <c r="BS131" i="12"/>
  <c r="BN43" i="12"/>
  <c r="BS43" i="12"/>
  <c r="BU108" i="12"/>
  <c r="BF31" i="12"/>
  <c r="BE31" i="12"/>
  <c r="BG31" i="12" s="1"/>
  <c r="BO59" i="12"/>
  <c r="BP59" i="12"/>
  <c r="BR59" i="12" s="1"/>
  <c r="BQ59" i="12"/>
  <c r="BU150" i="12"/>
  <c r="CC71" i="12"/>
  <c r="BY71" i="12"/>
  <c r="CC146" i="12"/>
  <c r="BY146" i="12"/>
  <c r="BP46" i="12"/>
  <c r="BR46" i="12" s="1"/>
  <c r="BQ46" i="12"/>
  <c r="BO46" i="12"/>
  <c r="CC155" i="12"/>
  <c r="BY155" i="12"/>
  <c r="BP99" i="12"/>
  <c r="BR99" i="12" s="1"/>
  <c r="BQ99" i="12"/>
  <c r="BO99" i="12"/>
  <c r="CF100" i="12"/>
  <c r="CG100" i="12" s="1"/>
  <c r="CH100" i="12" s="1"/>
  <c r="BW100" i="12"/>
  <c r="BE121" i="12"/>
  <c r="BG121" i="12" s="1"/>
  <c r="BF121" i="12"/>
  <c r="BQ16" i="12"/>
  <c r="BP16" i="12"/>
  <c r="BR16" i="12" s="1"/>
  <c r="BO16" i="12"/>
  <c r="BQ115" i="12"/>
  <c r="BP115" i="12"/>
  <c r="BR115" i="12" s="1"/>
  <c r="BO115" i="12"/>
  <c r="BN65" i="12"/>
  <c r="BS65" i="12"/>
  <c r="BY117" i="12"/>
  <c r="CC117" i="12"/>
  <c r="BE151" i="12"/>
  <c r="BG151" i="12" s="1"/>
  <c r="BF151" i="12"/>
  <c r="BO18" i="12"/>
  <c r="BN136" i="12"/>
  <c r="BS136" i="12"/>
  <c r="BD141" i="12"/>
  <c r="BU141" i="12"/>
  <c r="BH141" i="12"/>
  <c r="CC11" i="12"/>
  <c r="BY11" i="12"/>
  <c r="BF76" i="12"/>
  <c r="BE76" i="12"/>
  <c r="BG76" i="12" s="1"/>
  <c r="CC85" i="12"/>
  <c r="BY85" i="12"/>
  <c r="BD97" i="12"/>
  <c r="BH97" i="12"/>
  <c r="BE46" i="12"/>
  <c r="BG46" i="12" s="1"/>
  <c r="BF46" i="12"/>
  <c r="CF101" i="12"/>
  <c r="CG101" i="12" s="1"/>
  <c r="CH101" i="12" s="1"/>
  <c r="BW101" i="12"/>
  <c r="BN81" i="12"/>
  <c r="BS81" i="12"/>
  <c r="CF86" i="12"/>
  <c r="CG86" i="12" s="1"/>
  <c r="CH86" i="12" s="1"/>
  <c r="BW86" i="12"/>
  <c r="BX86" i="12" s="1"/>
  <c r="BW43" i="12"/>
  <c r="BX43" i="12" s="1"/>
  <c r="CF43" i="12"/>
  <c r="CG43" i="12" s="1"/>
  <c r="CH43" i="12" s="1"/>
  <c r="BD152" i="12"/>
  <c r="BH152" i="12"/>
  <c r="CF126" i="12"/>
  <c r="CG126" i="12" s="1"/>
  <c r="CH126" i="12" s="1"/>
  <c r="BW126" i="12"/>
  <c r="BQ47" i="12"/>
  <c r="BO47" i="12"/>
  <c r="BP47" i="12"/>
  <c r="BR47" i="12" s="1"/>
  <c r="BE67" i="12"/>
  <c r="BG67" i="12" s="1"/>
  <c r="BF67" i="12"/>
  <c r="BO62" i="12"/>
  <c r="BQ62" i="12"/>
  <c r="BP62" i="12"/>
  <c r="BR62" i="12" s="1"/>
  <c r="BD92" i="12"/>
  <c r="BU92" i="12"/>
  <c r="BH92" i="12"/>
  <c r="BD85" i="12"/>
  <c r="BH85" i="12"/>
  <c r="BU85" i="12"/>
  <c r="BY80" i="12"/>
  <c r="CC80" i="12"/>
  <c r="BO154" i="12"/>
  <c r="BP154" i="12"/>
  <c r="BR154" i="12" s="1"/>
  <c r="BQ154" i="12"/>
  <c r="BY158" i="12"/>
  <c r="CC158" i="12"/>
  <c r="BN56" i="12"/>
  <c r="BS56" i="12"/>
  <c r="BH3" i="12"/>
  <c r="BD3" i="12"/>
  <c r="BE95" i="12"/>
  <c r="BG95" i="12" s="1"/>
  <c r="BF95" i="12"/>
  <c r="BF138" i="12"/>
  <c r="BE138" i="12"/>
  <c r="BG138" i="12" s="1"/>
  <c r="CF97" i="12"/>
  <c r="CG97" i="12" s="1"/>
  <c r="CH97" i="12" s="1"/>
  <c r="BW97" i="12"/>
  <c r="BX97" i="12" s="1"/>
  <c r="BS85" i="12"/>
  <c r="BN85" i="12"/>
  <c r="BQ161" i="12"/>
  <c r="BO161" i="12"/>
  <c r="BP161" i="12"/>
  <c r="BR161" i="12" s="1"/>
  <c r="CC36" i="12"/>
  <c r="BY36" i="12"/>
  <c r="BY128" i="12"/>
  <c r="CC128" i="12"/>
  <c r="BF163" i="12"/>
  <c r="BE163" i="12"/>
  <c r="BG163" i="12" s="1"/>
  <c r="BN143" i="12"/>
  <c r="BS143" i="12"/>
  <c r="BN4" i="12"/>
  <c r="BS4" i="12"/>
  <c r="BQ120" i="12"/>
  <c r="BP120" i="12"/>
  <c r="BR120" i="12" s="1"/>
  <c r="BO120" i="12"/>
  <c r="BE122" i="12"/>
  <c r="BG122" i="12" s="1"/>
  <c r="BF122" i="12"/>
  <c r="BE145" i="12"/>
  <c r="BG145" i="12" s="1"/>
  <c r="BF145" i="12"/>
  <c r="BN162" i="12"/>
  <c r="BS162" i="12"/>
  <c r="BN21" i="12"/>
  <c r="BS21" i="12"/>
  <c r="BD21" i="12"/>
  <c r="BH21" i="12"/>
  <c r="BU21" i="12"/>
  <c r="CF142" i="12"/>
  <c r="CG142" i="12" s="1"/>
  <c r="CH142" i="12" s="1"/>
  <c r="BW142" i="12"/>
  <c r="BN23" i="12"/>
  <c r="BS23" i="12"/>
  <c r="BW125" i="12"/>
  <c r="CF125" i="12"/>
  <c r="CG125" i="12" s="1"/>
  <c r="CH125" i="12" s="1"/>
  <c r="BF35" i="12"/>
  <c r="BE35" i="12"/>
  <c r="BG35" i="12" s="1"/>
  <c r="BY34" i="12"/>
  <c r="CC34" i="12"/>
  <c r="BO28" i="12"/>
  <c r="BQ28" i="12"/>
  <c r="BP28" i="12"/>
  <c r="BR28" i="12" s="1"/>
  <c r="CC108" i="12"/>
  <c r="BY108" i="12"/>
  <c r="CC33" i="12"/>
  <c r="BY33" i="12"/>
  <c r="BO96" i="12"/>
  <c r="BP96" i="12"/>
  <c r="BR96" i="12" s="1"/>
  <c r="BQ96" i="12"/>
  <c r="BD83" i="12"/>
  <c r="BU83" i="12"/>
  <c r="BH83" i="12"/>
  <c r="CF139" i="12"/>
  <c r="CG139" i="12" s="1"/>
  <c r="CH139" i="12" s="1"/>
  <c r="BW139" i="12"/>
  <c r="BX139" i="12" s="1"/>
  <c r="BU19" i="12"/>
  <c r="BD19" i="12"/>
  <c r="BH19" i="12"/>
  <c r="CF116" i="12"/>
  <c r="CG116" i="12" s="1"/>
  <c r="CH116" i="12" s="1"/>
  <c r="BW116" i="12"/>
  <c r="BD56" i="12"/>
  <c r="BU56" i="12"/>
  <c r="BH56" i="12"/>
  <c r="BN31" i="12"/>
  <c r="BS31" i="12"/>
  <c r="BF98" i="12"/>
  <c r="BE98" i="12"/>
  <c r="BG98" i="12" s="1"/>
  <c r="BP107" i="12"/>
  <c r="BR107" i="12" s="1"/>
  <c r="BO107" i="12"/>
  <c r="BQ107" i="12"/>
  <c r="CC154" i="12"/>
  <c r="BY154" i="12"/>
  <c r="BU87" i="12"/>
  <c r="BQ97" i="12"/>
  <c r="BP97" i="12"/>
  <c r="BR97" i="12" s="1"/>
  <c r="BO97" i="12"/>
  <c r="BF133" i="12"/>
  <c r="BE133" i="12"/>
  <c r="BG133" i="12" s="1"/>
  <c r="CC161" i="12"/>
  <c r="BY161" i="12"/>
  <c r="BN79" i="12"/>
  <c r="BS79" i="12"/>
  <c r="CF35" i="12"/>
  <c r="CG35" i="12" s="1"/>
  <c r="CH35" i="12" s="1"/>
  <c r="BW35" i="12"/>
  <c r="BX35" i="12" s="1"/>
  <c r="BW137" i="12"/>
  <c r="BX137" i="12" s="1"/>
  <c r="CF137" i="12"/>
  <c r="CG137" i="12" s="1"/>
  <c r="CH137" i="12" s="1"/>
  <c r="BN17" i="12"/>
  <c r="BS17" i="12"/>
  <c r="BN41" i="12"/>
  <c r="BS41" i="12"/>
  <c r="BN27" i="12"/>
  <c r="BS27" i="12"/>
  <c r="BN60" i="12"/>
  <c r="BS60" i="12"/>
  <c r="BW31" i="12"/>
  <c r="BX31" i="12" s="1"/>
  <c r="CF31" i="12"/>
  <c r="CG31" i="12" s="1"/>
  <c r="CH31" i="12" s="1"/>
  <c r="CF120" i="12"/>
  <c r="CG120" i="12" s="1"/>
  <c r="CH120" i="12" s="1"/>
  <c r="BW120" i="12"/>
  <c r="BF9" i="12"/>
  <c r="BE9" i="12"/>
  <c r="BG9" i="12" s="1"/>
  <c r="BU47" i="12"/>
  <c r="BF127" i="12"/>
  <c r="BE127" i="12"/>
  <c r="BG127" i="12" s="1"/>
  <c r="CC88" i="12"/>
  <c r="BY88" i="12"/>
  <c r="BY96" i="12"/>
  <c r="CC96" i="12"/>
  <c r="BY19" i="12"/>
  <c r="CC19" i="12"/>
  <c r="CF73" i="12"/>
  <c r="CG73" i="12" s="1"/>
  <c r="CH73" i="12" s="1"/>
  <c r="BW73" i="12"/>
  <c r="CF63" i="12"/>
  <c r="CG63" i="12" s="1"/>
  <c r="CH63" i="12" s="1"/>
  <c r="BW63" i="12"/>
  <c r="BH25" i="12"/>
  <c r="BD25" i="12"/>
  <c r="BS67" i="12"/>
  <c r="BN67" i="12"/>
  <c r="CF76" i="12"/>
  <c r="CG76" i="12" s="1"/>
  <c r="CH76" i="12" s="1"/>
  <c r="BW76" i="12"/>
  <c r="BN87" i="12"/>
  <c r="BS87" i="12"/>
  <c r="CF74" i="12"/>
  <c r="CG74" i="12" s="1"/>
  <c r="CH74" i="12" s="1"/>
  <c r="BW74" i="12"/>
  <c r="BX74" i="12" s="1"/>
  <c r="CF69" i="12"/>
  <c r="CG69" i="12" s="1"/>
  <c r="CH69" i="12" s="1"/>
  <c r="BW69" i="12"/>
  <c r="BN71" i="12"/>
  <c r="BS71" i="12"/>
  <c r="CF40" i="12"/>
  <c r="CG40" i="12" s="1"/>
  <c r="CH40" i="12" s="1"/>
  <c r="BW40" i="12"/>
  <c r="BX40" i="12" s="1"/>
  <c r="BH58" i="12"/>
  <c r="BD58" i="12"/>
  <c r="CF109" i="12"/>
  <c r="CG109" i="12" s="1"/>
  <c r="CH109" i="12" s="1"/>
  <c r="BW109" i="12"/>
  <c r="BX109" i="12" s="1"/>
  <c r="BN153" i="12"/>
  <c r="BS153" i="12"/>
  <c r="BP33" i="12"/>
  <c r="BR33" i="12" s="1"/>
  <c r="BP72" i="12"/>
  <c r="BR72" i="12" s="1"/>
  <c r="BO72" i="12"/>
  <c r="BQ72" i="12"/>
  <c r="BF150" i="12"/>
  <c r="BE150" i="12"/>
  <c r="BG150" i="12" s="1"/>
  <c r="BY59" i="12"/>
  <c r="CC59" i="12"/>
  <c r="BE27" i="12"/>
  <c r="BG27" i="12" s="1"/>
  <c r="BF27" i="12"/>
  <c r="CC83" i="12"/>
  <c r="BY83" i="12"/>
  <c r="BQ2" i="12"/>
  <c r="CF2" i="12"/>
  <c r="CG2" i="12" s="1"/>
  <c r="CH2" i="12" s="1"/>
  <c r="BW2" i="12"/>
  <c r="BX2" i="12" s="1"/>
  <c r="CC2" i="12" s="1"/>
  <c r="BO2" i="12"/>
  <c r="BP2" i="12"/>
  <c r="BR2" i="12" s="1"/>
  <c r="AX166" i="12"/>
  <c r="BS2" i="12"/>
  <c r="BM166" i="12"/>
  <c r="AY166" i="12"/>
  <c r="AZ166" i="12"/>
  <c r="BC166" i="12"/>
  <c r="BH2" i="12"/>
  <c r="BD2" i="12"/>
  <c r="BP155" i="12" l="1"/>
  <c r="BR155" i="12" s="1"/>
  <c r="BU159" i="12"/>
  <c r="BQ18" i="12"/>
  <c r="CC159" i="12"/>
  <c r="BU152" i="12"/>
  <c r="BE120" i="12"/>
  <c r="BG120" i="12" s="1"/>
  <c r="BU157" i="12"/>
  <c r="BU68" i="12"/>
  <c r="BP116" i="12"/>
  <c r="BR116" i="12" s="1"/>
  <c r="BQ116" i="12"/>
  <c r="BU89" i="12"/>
  <c r="BP84" i="12"/>
  <c r="BR84" i="12" s="1"/>
  <c r="BQ84" i="12"/>
  <c r="BQ158" i="12"/>
  <c r="BU25" i="12"/>
  <c r="BU77" i="12"/>
  <c r="BU109" i="12"/>
  <c r="BU123" i="12"/>
  <c r="BU5" i="12"/>
  <c r="BU90" i="12"/>
  <c r="BU156" i="12"/>
  <c r="BU42" i="12"/>
  <c r="BU24" i="12"/>
  <c r="BO34" i="12"/>
  <c r="BO11" i="12"/>
  <c r="BP11" i="12"/>
  <c r="BR11" i="12" s="1"/>
  <c r="BQ33" i="12"/>
  <c r="BP146" i="12"/>
  <c r="BR146" i="12" s="1"/>
  <c r="BQ39" i="12"/>
  <c r="BP39" i="12"/>
  <c r="BR39" i="12" s="1"/>
  <c r="BP34" i="12"/>
  <c r="BR34" i="12" s="1"/>
  <c r="BP105" i="12"/>
  <c r="BR105" i="12" s="1"/>
  <c r="BQ105" i="12"/>
  <c r="BQ128" i="12"/>
  <c r="BO98" i="12"/>
  <c r="BO74" i="12"/>
  <c r="BQ10" i="12"/>
  <c r="BP74" i="12"/>
  <c r="BR74" i="12" s="1"/>
  <c r="BQ101" i="12"/>
  <c r="BO10" i="12"/>
  <c r="BO101" i="12"/>
  <c r="BO146" i="12"/>
  <c r="BO7" i="12"/>
  <c r="BQ109" i="12"/>
  <c r="BO103" i="12"/>
  <c r="BO109" i="12"/>
  <c r="BP103" i="12"/>
  <c r="BR103" i="12" s="1"/>
  <c r="BO128" i="12"/>
  <c r="BO149" i="12"/>
  <c r="BP7" i="12"/>
  <c r="BR7" i="12" s="1"/>
  <c r="BP149" i="12"/>
  <c r="BR149" i="12" s="1"/>
  <c r="BP20" i="12"/>
  <c r="BR20" i="12" s="1"/>
  <c r="BO20" i="12"/>
  <c r="BP98" i="12"/>
  <c r="BR98" i="12" s="1"/>
  <c r="BU72" i="12"/>
  <c r="BU118" i="12"/>
  <c r="BU99" i="12"/>
  <c r="BU3" i="12"/>
  <c r="BU97" i="12"/>
  <c r="BU106" i="12"/>
  <c r="BU70" i="12"/>
  <c r="BU86" i="12"/>
  <c r="BU58" i="12"/>
  <c r="BO43" i="12"/>
  <c r="BQ43" i="12"/>
  <c r="BP43" i="12"/>
  <c r="BR43" i="12" s="1"/>
  <c r="BO8" i="12"/>
  <c r="BQ8" i="12"/>
  <c r="BP8" i="12"/>
  <c r="BR8" i="12" s="1"/>
  <c r="BE25" i="12"/>
  <c r="BG25" i="12" s="1"/>
  <c r="BF25" i="12"/>
  <c r="BO60" i="12"/>
  <c r="BP60" i="12"/>
  <c r="BR60" i="12" s="1"/>
  <c r="BQ60" i="12"/>
  <c r="BE97" i="12"/>
  <c r="BG97" i="12" s="1"/>
  <c r="BF97" i="12"/>
  <c r="BF106" i="12"/>
  <c r="BE106" i="12"/>
  <c r="BG106" i="12" s="1"/>
  <c r="BF139" i="12"/>
  <c r="BE139" i="12"/>
  <c r="BG139" i="12" s="1"/>
  <c r="CC35" i="12"/>
  <c r="BY35" i="12"/>
  <c r="BE56" i="12"/>
  <c r="BG56" i="12" s="1"/>
  <c r="BF56" i="12"/>
  <c r="BX82" i="12"/>
  <c r="BU82" i="12"/>
  <c r="BE32" i="12"/>
  <c r="BG32" i="12" s="1"/>
  <c r="BF32" i="12"/>
  <c r="BX69" i="12"/>
  <c r="BU69" i="12"/>
  <c r="BQ67" i="12"/>
  <c r="BP67" i="12"/>
  <c r="BR67" i="12" s="1"/>
  <c r="BO67" i="12"/>
  <c r="BU134" i="12"/>
  <c r="BE19" i="12"/>
  <c r="BG19" i="12" s="1"/>
  <c r="BF19" i="12"/>
  <c r="BO21" i="12"/>
  <c r="BP21" i="12"/>
  <c r="BR21" i="12" s="1"/>
  <c r="BQ21" i="12"/>
  <c r="BF152" i="12"/>
  <c r="BE152" i="12"/>
  <c r="BG152" i="12" s="1"/>
  <c r="BX50" i="12"/>
  <c r="BU50" i="12"/>
  <c r="BY42" i="12"/>
  <c r="CC42" i="12"/>
  <c r="CC148" i="12"/>
  <c r="BY148" i="12"/>
  <c r="BF24" i="12"/>
  <c r="BE24" i="12"/>
  <c r="BG24" i="12" s="1"/>
  <c r="BX6" i="12"/>
  <c r="BU6" i="12"/>
  <c r="BU113" i="12"/>
  <c r="BP66" i="12"/>
  <c r="BR66" i="12" s="1"/>
  <c r="BQ66" i="12"/>
  <c r="BO66" i="12"/>
  <c r="CC165" i="12"/>
  <c r="BY165" i="12"/>
  <c r="BU62" i="12"/>
  <c r="BE144" i="12"/>
  <c r="BG144" i="12" s="1"/>
  <c r="BF144" i="12"/>
  <c r="BE136" i="12"/>
  <c r="BG136" i="12" s="1"/>
  <c r="BF136" i="12"/>
  <c r="CC78" i="12"/>
  <c r="BY78" i="12"/>
  <c r="BF115" i="12"/>
  <c r="BE115" i="12"/>
  <c r="BG115" i="12" s="1"/>
  <c r="CC152" i="12"/>
  <c r="BY152" i="12"/>
  <c r="BQ61" i="12"/>
  <c r="BP61" i="12"/>
  <c r="BR61" i="12" s="1"/>
  <c r="BO61" i="12"/>
  <c r="BF36" i="12"/>
  <c r="BE36" i="12"/>
  <c r="BG36" i="12" s="1"/>
  <c r="CC20" i="12"/>
  <c r="BY20" i="12"/>
  <c r="BX48" i="12"/>
  <c r="BU48" i="12"/>
  <c r="BQ137" i="12"/>
  <c r="BP137" i="12"/>
  <c r="BR137" i="12" s="1"/>
  <c r="BO137" i="12"/>
  <c r="BF162" i="12"/>
  <c r="BE162" i="12"/>
  <c r="BG162" i="12" s="1"/>
  <c r="BU102" i="12"/>
  <c r="BX107" i="12"/>
  <c r="BU107" i="12"/>
  <c r="BF124" i="12"/>
  <c r="BE124" i="12"/>
  <c r="BG124" i="12" s="1"/>
  <c r="BU4" i="12"/>
  <c r="BQ143" i="12"/>
  <c r="BO143" i="12"/>
  <c r="BP143" i="12"/>
  <c r="BR143" i="12" s="1"/>
  <c r="BF161" i="12"/>
  <c r="BE161" i="12"/>
  <c r="BG161" i="12" s="1"/>
  <c r="BQ141" i="12"/>
  <c r="BP141" i="12"/>
  <c r="BR141" i="12" s="1"/>
  <c r="BO141" i="12"/>
  <c r="BF157" i="12"/>
  <c r="BE157" i="12"/>
  <c r="BG157" i="12" s="1"/>
  <c r="BF96" i="12"/>
  <c r="BE96" i="12"/>
  <c r="BG96" i="12" s="1"/>
  <c r="BX145" i="12"/>
  <c r="BU145" i="12"/>
  <c r="BP26" i="12"/>
  <c r="BR26" i="12" s="1"/>
  <c r="BQ26" i="12"/>
  <c r="BO26" i="12"/>
  <c r="BF113" i="12"/>
  <c r="BE113" i="12"/>
  <c r="BG113" i="12" s="1"/>
  <c r="BQ53" i="12"/>
  <c r="BP53" i="12"/>
  <c r="BR53" i="12" s="1"/>
  <c r="BO53" i="12"/>
  <c r="BP37" i="12"/>
  <c r="BR37" i="12" s="1"/>
  <c r="BO37" i="12"/>
  <c r="BQ37" i="12"/>
  <c r="BO118" i="12"/>
  <c r="BP118" i="12"/>
  <c r="BR118" i="12" s="1"/>
  <c r="BQ118" i="12"/>
  <c r="BQ133" i="12"/>
  <c r="BO133" i="12"/>
  <c r="BP133" i="12"/>
  <c r="BR133" i="12" s="1"/>
  <c r="CC110" i="12"/>
  <c r="BY110" i="12"/>
  <c r="BX10" i="12"/>
  <c r="BU10" i="12"/>
  <c r="BY151" i="12"/>
  <c r="CC151" i="12"/>
  <c r="BX9" i="12"/>
  <c r="BU9" i="12"/>
  <c r="BE13" i="12"/>
  <c r="BG13" i="12" s="1"/>
  <c r="BF13" i="12"/>
  <c r="CC70" i="12"/>
  <c r="BY70" i="12"/>
  <c r="BX105" i="12"/>
  <c r="BU105" i="12"/>
  <c r="BE51" i="12"/>
  <c r="BG51" i="12" s="1"/>
  <c r="BF51" i="12"/>
  <c r="BP124" i="12"/>
  <c r="BR124" i="12" s="1"/>
  <c r="BQ124" i="12"/>
  <c r="BO124" i="12"/>
  <c r="BX91" i="12"/>
  <c r="BU91" i="12"/>
  <c r="BU165" i="12"/>
  <c r="BQ91" i="12"/>
  <c r="BP91" i="12"/>
  <c r="BR91" i="12" s="1"/>
  <c r="BO91" i="12"/>
  <c r="BF114" i="12"/>
  <c r="BE114" i="12"/>
  <c r="BG114" i="12" s="1"/>
  <c r="BO147" i="12"/>
  <c r="BQ147" i="12"/>
  <c r="BP147" i="12"/>
  <c r="BR147" i="12" s="1"/>
  <c r="BU20" i="12"/>
  <c r="BF156" i="12"/>
  <c r="BE156" i="12"/>
  <c r="BG156" i="12" s="1"/>
  <c r="CC3" i="12"/>
  <c r="BY3" i="12"/>
  <c r="BU139" i="12"/>
  <c r="BX127" i="12"/>
  <c r="BU127" i="12"/>
  <c r="BO29" i="12"/>
  <c r="BQ29" i="12"/>
  <c r="BP29" i="12"/>
  <c r="BR29" i="12" s="1"/>
  <c r="BU115" i="12"/>
  <c r="BQ152" i="12"/>
  <c r="BP152" i="12"/>
  <c r="BR152" i="12" s="1"/>
  <c r="BO152" i="12"/>
  <c r="CC124" i="12"/>
  <c r="BY124" i="12"/>
  <c r="BF28" i="12"/>
  <c r="BE28" i="12"/>
  <c r="BG28" i="12" s="1"/>
  <c r="BY106" i="12"/>
  <c r="CC106" i="12"/>
  <c r="BY144" i="12"/>
  <c r="CC144" i="12"/>
  <c r="BQ100" i="12"/>
  <c r="BP100" i="12"/>
  <c r="BR100" i="12" s="1"/>
  <c r="BO100" i="12"/>
  <c r="BU124" i="12"/>
  <c r="BF128" i="12"/>
  <c r="BE128" i="12"/>
  <c r="BG128" i="12" s="1"/>
  <c r="BO5" i="12"/>
  <c r="BP5" i="12"/>
  <c r="BR5" i="12" s="1"/>
  <c r="BQ5" i="12"/>
  <c r="BF74" i="12"/>
  <c r="BE74" i="12"/>
  <c r="BG74" i="12" s="1"/>
  <c r="BP76" i="12"/>
  <c r="BR76" i="12" s="1"/>
  <c r="BO76" i="12"/>
  <c r="BQ76" i="12"/>
  <c r="BO140" i="12"/>
  <c r="BP140" i="12"/>
  <c r="BR140" i="12" s="1"/>
  <c r="BQ140" i="12"/>
  <c r="BF20" i="12"/>
  <c r="BE20" i="12"/>
  <c r="BG20" i="12" s="1"/>
  <c r="BF43" i="12"/>
  <c r="BE43" i="12"/>
  <c r="BG43" i="12" s="1"/>
  <c r="BP159" i="12"/>
  <c r="BR159" i="12" s="1"/>
  <c r="BO159" i="12"/>
  <c r="BQ159" i="12"/>
  <c r="BX164" i="12"/>
  <c r="BU164" i="12"/>
  <c r="BE89" i="12"/>
  <c r="BG89" i="12" s="1"/>
  <c r="BF89" i="12"/>
  <c r="BP89" i="12"/>
  <c r="BR89" i="12" s="1"/>
  <c r="BO89" i="12"/>
  <c r="BQ89" i="12"/>
  <c r="CC60" i="12"/>
  <c r="BY60" i="12"/>
  <c r="BU32" i="12"/>
  <c r="BP157" i="12"/>
  <c r="BR157" i="12" s="1"/>
  <c r="BQ157" i="12"/>
  <c r="BO157" i="12"/>
  <c r="BX18" i="12"/>
  <c r="BU18" i="12"/>
  <c r="BP70" i="12"/>
  <c r="BR70" i="12" s="1"/>
  <c r="BO70" i="12"/>
  <c r="BQ70" i="12"/>
  <c r="BX121" i="12"/>
  <c r="BU121" i="12"/>
  <c r="BX67" i="12"/>
  <c r="BU67" i="12"/>
  <c r="BQ130" i="12"/>
  <c r="BP130" i="12"/>
  <c r="BR130" i="12" s="1"/>
  <c r="BO130" i="12"/>
  <c r="BE33" i="12"/>
  <c r="BG33" i="12" s="1"/>
  <c r="BF33" i="12"/>
  <c r="BF54" i="12"/>
  <c r="BE54" i="12"/>
  <c r="BG54" i="12" s="1"/>
  <c r="CC57" i="12"/>
  <c r="BY57" i="12"/>
  <c r="BY25" i="12"/>
  <c r="CC25" i="12"/>
  <c r="BE84" i="12"/>
  <c r="BG84" i="12" s="1"/>
  <c r="BF84" i="12"/>
  <c r="BX30" i="12"/>
  <c r="BU30" i="12"/>
  <c r="BP3" i="12"/>
  <c r="BR3" i="12" s="1"/>
  <c r="BO3" i="12"/>
  <c r="BQ3" i="12"/>
  <c r="BY58" i="12"/>
  <c r="CC58" i="12"/>
  <c r="BY72" i="12"/>
  <c r="CC72" i="12"/>
  <c r="BQ52" i="12"/>
  <c r="BP52" i="12"/>
  <c r="BR52" i="12" s="1"/>
  <c r="BO52" i="12"/>
  <c r="BU23" i="12"/>
  <c r="BY77" i="12"/>
  <c r="CC77" i="12"/>
  <c r="CC90" i="12"/>
  <c r="BY90" i="12"/>
  <c r="BP90" i="12"/>
  <c r="BR90" i="12" s="1"/>
  <c r="BO90" i="12"/>
  <c r="BQ90" i="12"/>
  <c r="BE52" i="12"/>
  <c r="BG52" i="12" s="1"/>
  <c r="BF52" i="12"/>
  <c r="BY7" i="12"/>
  <c r="CC7" i="12"/>
  <c r="BF118" i="12"/>
  <c r="BE118" i="12"/>
  <c r="BG118" i="12" s="1"/>
  <c r="BF148" i="12"/>
  <c r="BE148" i="12"/>
  <c r="BG148" i="12" s="1"/>
  <c r="BF57" i="12"/>
  <c r="BE57" i="12"/>
  <c r="BG57" i="12" s="1"/>
  <c r="BY157" i="12"/>
  <c r="CC157" i="12"/>
  <c r="BF16" i="12"/>
  <c r="BE16" i="12"/>
  <c r="BG16" i="12" s="1"/>
  <c r="BP123" i="12"/>
  <c r="BR123" i="12" s="1"/>
  <c r="BO123" i="12"/>
  <c r="BQ123" i="12"/>
  <c r="BQ64" i="12"/>
  <c r="BP64" i="12"/>
  <c r="BR64" i="12" s="1"/>
  <c r="BO64" i="12"/>
  <c r="BE81" i="12"/>
  <c r="BG81" i="12" s="1"/>
  <c r="BF81" i="12"/>
  <c r="BU151" i="12"/>
  <c r="BP78" i="12"/>
  <c r="BR78" i="12" s="1"/>
  <c r="BQ78" i="12"/>
  <c r="BO78" i="12"/>
  <c r="BP151" i="12"/>
  <c r="BR151" i="12" s="1"/>
  <c r="BQ151" i="12"/>
  <c r="BO151" i="12"/>
  <c r="BE59" i="12"/>
  <c r="BG59" i="12" s="1"/>
  <c r="BF59" i="12"/>
  <c r="BF34" i="12"/>
  <c r="BE34" i="12"/>
  <c r="BG34" i="12" s="1"/>
  <c r="BU74" i="12"/>
  <c r="BX131" i="12"/>
  <c r="BU131" i="12"/>
  <c r="BU40" i="12"/>
  <c r="BY123" i="12"/>
  <c r="CC123" i="12"/>
  <c r="BY31" i="12"/>
  <c r="CC31" i="12"/>
  <c r="BQ31" i="12"/>
  <c r="BP31" i="12"/>
  <c r="BR31" i="12" s="1"/>
  <c r="BO31" i="12"/>
  <c r="BO81" i="12"/>
  <c r="BQ81" i="12"/>
  <c r="BP81" i="12"/>
  <c r="BR81" i="12" s="1"/>
  <c r="BQ55" i="12"/>
  <c r="BP55" i="12"/>
  <c r="BR55" i="12" s="1"/>
  <c r="BO55" i="12"/>
  <c r="BQ114" i="12"/>
  <c r="BP114" i="12"/>
  <c r="BR114" i="12" s="1"/>
  <c r="BO114" i="12"/>
  <c r="BP131" i="12"/>
  <c r="BR131" i="12" s="1"/>
  <c r="BO131" i="12"/>
  <c r="BQ131" i="12"/>
  <c r="BY40" i="12"/>
  <c r="CC40" i="12"/>
  <c r="BQ160" i="12"/>
  <c r="BP160" i="12"/>
  <c r="BR160" i="12" s="1"/>
  <c r="BO160" i="12"/>
  <c r="BQ138" i="12"/>
  <c r="BP138" i="12"/>
  <c r="BR138" i="12" s="1"/>
  <c r="BO138" i="12"/>
  <c r="BU43" i="12"/>
  <c r="CC115" i="12"/>
  <c r="BY115" i="12"/>
  <c r="BQ27" i="12"/>
  <c r="BP27" i="12"/>
  <c r="BR27" i="12" s="1"/>
  <c r="BO27" i="12"/>
  <c r="BX116" i="12"/>
  <c r="BU116" i="12"/>
  <c r="BQ85" i="12"/>
  <c r="BP85" i="12"/>
  <c r="BR85" i="12" s="1"/>
  <c r="BO85" i="12"/>
  <c r="BX126" i="12"/>
  <c r="BU126" i="12"/>
  <c r="BF141" i="12"/>
  <c r="BE141" i="12"/>
  <c r="BG141" i="12" s="1"/>
  <c r="BF130" i="12"/>
  <c r="BE130" i="12"/>
  <c r="BG130" i="12" s="1"/>
  <c r="BX163" i="12"/>
  <c r="BU163" i="12"/>
  <c r="BU7" i="12"/>
  <c r="BQ86" i="12"/>
  <c r="BO86" i="12"/>
  <c r="BP86" i="12"/>
  <c r="BR86" i="12" s="1"/>
  <c r="BQ134" i="12"/>
  <c r="BP134" i="12"/>
  <c r="BR134" i="12" s="1"/>
  <c r="BO134" i="12"/>
  <c r="BF135" i="12"/>
  <c r="BE135" i="12"/>
  <c r="BG135" i="12" s="1"/>
  <c r="BO13" i="12"/>
  <c r="BP13" i="12"/>
  <c r="BR13" i="12" s="1"/>
  <c r="BQ13" i="12"/>
  <c r="BP119" i="12"/>
  <c r="BR119" i="12" s="1"/>
  <c r="BO119" i="12"/>
  <c r="BQ119" i="12"/>
  <c r="BE14" i="12"/>
  <c r="BG14" i="12" s="1"/>
  <c r="BF14" i="12"/>
  <c r="BO24" i="12"/>
  <c r="BQ24" i="12"/>
  <c r="BP24" i="12"/>
  <c r="BR24" i="12" s="1"/>
  <c r="BQ50" i="12"/>
  <c r="BP50" i="12"/>
  <c r="BR50" i="12" s="1"/>
  <c r="BO50" i="12"/>
  <c r="BO51" i="12"/>
  <c r="BP51" i="12"/>
  <c r="BR51" i="12" s="1"/>
  <c r="BQ51" i="12"/>
  <c r="BO73" i="12"/>
  <c r="BP73" i="12"/>
  <c r="BR73" i="12" s="1"/>
  <c r="BQ73" i="12"/>
  <c r="BF77" i="12"/>
  <c r="BE77" i="12"/>
  <c r="BG77" i="12" s="1"/>
  <c r="BQ19" i="12"/>
  <c r="BP19" i="12"/>
  <c r="BR19" i="12" s="1"/>
  <c r="BO19" i="12"/>
  <c r="BU148" i="12"/>
  <c r="BY95" i="12"/>
  <c r="CC95" i="12"/>
  <c r="BX94" i="12"/>
  <c r="BU94" i="12"/>
  <c r="BY5" i="12"/>
  <c r="CC5" i="12"/>
  <c r="BY156" i="12"/>
  <c r="CC156" i="12"/>
  <c r="BE123" i="12"/>
  <c r="BG123" i="12" s="1"/>
  <c r="BF123" i="12"/>
  <c r="BX149" i="12"/>
  <c r="BU149" i="12"/>
  <c r="BY118" i="12"/>
  <c r="CC118" i="12"/>
  <c r="BF23" i="12"/>
  <c r="BE23" i="12"/>
  <c r="BG23" i="12" s="1"/>
  <c r="CC99" i="12"/>
  <c r="BY99" i="12"/>
  <c r="BF154" i="12"/>
  <c r="BE154" i="12"/>
  <c r="BG154" i="12" s="1"/>
  <c r="BE40" i="12"/>
  <c r="BG40" i="12" s="1"/>
  <c r="BF40" i="12"/>
  <c r="BO113" i="12"/>
  <c r="BQ113" i="12"/>
  <c r="BP113" i="12"/>
  <c r="BR113" i="12" s="1"/>
  <c r="BU65" i="12"/>
  <c r="BO17" i="12"/>
  <c r="BQ17" i="12"/>
  <c r="BP17" i="12"/>
  <c r="BR17" i="12" s="1"/>
  <c r="BE92" i="12"/>
  <c r="BG92" i="12" s="1"/>
  <c r="BF92" i="12"/>
  <c r="BF58" i="12"/>
  <c r="BE58" i="12"/>
  <c r="BG58" i="12" s="1"/>
  <c r="BO162" i="12"/>
  <c r="BQ162" i="12"/>
  <c r="BP162" i="12"/>
  <c r="BR162" i="12" s="1"/>
  <c r="BQ65" i="12"/>
  <c r="BO65" i="12"/>
  <c r="BP65" i="12"/>
  <c r="BR65" i="12" s="1"/>
  <c r="CC137" i="12"/>
  <c r="BY137" i="12"/>
  <c r="BX101" i="12"/>
  <c r="BU101" i="12"/>
  <c r="BX45" i="12"/>
  <c r="BU45" i="12"/>
  <c r="BF103" i="12"/>
  <c r="BE103" i="12"/>
  <c r="BG103" i="12" s="1"/>
  <c r="BX41" i="12"/>
  <c r="BU41" i="12"/>
  <c r="BU26" i="12"/>
  <c r="BF110" i="12"/>
  <c r="BE110" i="12"/>
  <c r="BG110" i="12" s="1"/>
  <c r="BY32" i="12"/>
  <c r="CC32" i="12"/>
  <c r="BE109" i="12"/>
  <c r="BG109" i="12" s="1"/>
  <c r="BF109" i="12"/>
  <c r="BO87" i="12"/>
  <c r="BQ87" i="12"/>
  <c r="BP87" i="12"/>
  <c r="BR87" i="12" s="1"/>
  <c r="BX63" i="12"/>
  <c r="BU63" i="12"/>
  <c r="BX76" i="12"/>
  <c r="BU76" i="12"/>
  <c r="BF85" i="12"/>
  <c r="BE85" i="12"/>
  <c r="BG85" i="12" s="1"/>
  <c r="CC86" i="12"/>
  <c r="BY86" i="12"/>
  <c r="BX100" i="12"/>
  <c r="BU100" i="12"/>
  <c r="BE140" i="12"/>
  <c r="BG140" i="12" s="1"/>
  <c r="BF140" i="12"/>
  <c r="BU110" i="12"/>
  <c r="BP144" i="12"/>
  <c r="BR144" i="12" s="1"/>
  <c r="BQ144" i="12"/>
  <c r="BO144" i="12"/>
  <c r="CC119" i="12"/>
  <c r="BY119" i="12"/>
  <c r="BU119" i="12"/>
  <c r="BX53" i="12"/>
  <c r="BU53" i="12"/>
  <c r="BX104" i="12"/>
  <c r="BU104" i="12"/>
  <c r="BE132" i="12"/>
  <c r="BG132" i="12" s="1"/>
  <c r="BF132" i="12"/>
  <c r="BO35" i="12"/>
  <c r="BQ35" i="12"/>
  <c r="BP35" i="12"/>
  <c r="BR35" i="12" s="1"/>
  <c r="BY114" i="12"/>
  <c r="CC114" i="12"/>
  <c r="BX64" i="12"/>
  <c r="BU64" i="12"/>
  <c r="BO135" i="12"/>
  <c r="BQ135" i="12"/>
  <c r="BP135" i="12"/>
  <c r="BR135" i="12" s="1"/>
  <c r="BU14" i="12"/>
  <c r="BF55" i="12"/>
  <c r="BE55" i="12"/>
  <c r="BG55" i="12" s="1"/>
  <c r="BQ106" i="12"/>
  <c r="BP106" i="12"/>
  <c r="BR106" i="12" s="1"/>
  <c r="BO106" i="12"/>
  <c r="BQ69" i="12"/>
  <c r="BP69" i="12"/>
  <c r="BR69" i="12" s="1"/>
  <c r="BO69" i="12"/>
  <c r="BX37" i="12"/>
  <c r="BU37" i="12"/>
  <c r="BX153" i="12"/>
  <c r="BU153" i="12"/>
  <c r="BY65" i="12"/>
  <c r="CC65" i="12"/>
  <c r="CC135" i="12"/>
  <c r="BY135" i="12"/>
  <c r="CC102" i="12"/>
  <c r="BY102" i="12"/>
  <c r="BP95" i="12"/>
  <c r="BR95" i="12" s="1"/>
  <c r="BO95" i="12"/>
  <c r="BQ95" i="12"/>
  <c r="BE137" i="12"/>
  <c r="BG137" i="12" s="1"/>
  <c r="BF137" i="12"/>
  <c r="BE78" i="12"/>
  <c r="BG78" i="12" s="1"/>
  <c r="BF78" i="12"/>
  <c r="BU57" i="12"/>
  <c r="BX15" i="12"/>
  <c r="BU15" i="12"/>
  <c r="BP110" i="12"/>
  <c r="BR110" i="12" s="1"/>
  <c r="BO110" i="12"/>
  <c r="BQ110" i="12"/>
  <c r="BP25" i="12"/>
  <c r="BR25" i="12" s="1"/>
  <c r="BO25" i="12"/>
  <c r="BQ25" i="12"/>
  <c r="BQ42" i="12"/>
  <c r="BP42" i="12"/>
  <c r="BR42" i="12" s="1"/>
  <c r="BO42" i="12"/>
  <c r="BQ122" i="12"/>
  <c r="BP122" i="12"/>
  <c r="BR122" i="12" s="1"/>
  <c r="BO122" i="12"/>
  <c r="BF38" i="12"/>
  <c r="BE38" i="12"/>
  <c r="BG38" i="12" s="1"/>
  <c r="BE60" i="12"/>
  <c r="BG60" i="12" s="1"/>
  <c r="BF60" i="12"/>
  <c r="BU35" i="12"/>
  <c r="BQ23" i="12"/>
  <c r="BO23" i="12"/>
  <c r="BP23" i="12"/>
  <c r="BR23" i="12" s="1"/>
  <c r="CC113" i="12"/>
  <c r="BY113" i="12"/>
  <c r="BY74" i="12"/>
  <c r="CC74" i="12"/>
  <c r="BY139" i="12"/>
  <c r="CC139" i="12"/>
  <c r="BX142" i="12"/>
  <c r="BU142" i="12"/>
  <c r="BX27" i="12"/>
  <c r="BU27" i="12"/>
  <c r="BP56" i="12"/>
  <c r="BR56" i="12" s="1"/>
  <c r="BO56" i="12"/>
  <c r="BQ56" i="12"/>
  <c r="BY43" i="12"/>
  <c r="CC43" i="12"/>
  <c r="CC14" i="12"/>
  <c r="BY14" i="12"/>
  <c r="BY26" i="12"/>
  <c r="CC26" i="12"/>
  <c r="BF39" i="12"/>
  <c r="BE39" i="12"/>
  <c r="BG39" i="12" s="1"/>
  <c r="BE72" i="12"/>
  <c r="BG72" i="12" s="1"/>
  <c r="BF72" i="12"/>
  <c r="CC23" i="12"/>
  <c r="BY23" i="12"/>
  <c r="BY134" i="12"/>
  <c r="CC134" i="12"/>
  <c r="BQ153" i="12"/>
  <c r="BO153" i="12"/>
  <c r="BP153" i="12"/>
  <c r="BR153" i="12" s="1"/>
  <c r="BX120" i="12"/>
  <c r="BU120" i="12"/>
  <c r="BF83" i="12"/>
  <c r="BE83" i="12"/>
  <c r="BG83" i="12" s="1"/>
  <c r="BF21" i="12"/>
  <c r="BE21" i="12"/>
  <c r="BG21" i="12" s="1"/>
  <c r="BY109" i="12"/>
  <c r="CC109" i="12"/>
  <c r="BQ71" i="12"/>
  <c r="BP71" i="12"/>
  <c r="BR71" i="12" s="1"/>
  <c r="BO71" i="12"/>
  <c r="BX73" i="12"/>
  <c r="BU73" i="12"/>
  <c r="BO41" i="12"/>
  <c r="BQ41" i="12"/>
  <c r="BP41" i="12"/>
  <c r="BR41" i="12" s="1"/>
  <c r="BQ79" i="12"/>
  <c r="BP79" i="12"/>
  <c r="BR79" i="12" s="1"/>
  <c r="BO79" i="12"/>
  <c r="BX125" i="12"/>
  <c r="BU125" i="12"/>
  <c r="BQ4" i="12"/>
  <c r="BP4" i="12"/>
  <c r="BR4" i="12" s="1"/>
  <c r="BO4" i="12"/>
  <c r="BY97" i="12"/>
  <c r="CC97" i="12"/>
  <c r="BF3" i="12"/>
  <c r="BE3" i="12"/>
  <c r="BG3" i="12" s="1"/>
  <c r="BP136" i="12"/>
  <c r="BR136" i="12" s="1"/>
  <c r="BO136" i="12"/>
  <c r="BQ136" i="12"/>
  <c r="BQ142" i="12"/>
  <c r="BO142" i="12"/>
  <c r="BP142" i="12"/>
  <c r="BR142" i="12" s="1"/>
  <c r="CC62" i="12"/>
  <c r="BY62" i="12"/>
  <c r="BY89" i="12"/>
  <c r="CC89" i="12"/>
  <c r="BF7" i="12"/>
  <c r="BE7" i="12"/>
  <c r="BG7" i="12" s="1"/>
  <c r="BO22" i="12"/>
  <c r="BP22" i="12"/>
  <c r="BR22" i="12" s="1"/>
  <c r="BQ22" i="12"/>
  <c r="BF17" i="12"/>
  <c r="BE17" i="12"/>
  <c r="BG17" i="12" s="1"/>
  <c r="BX49" i="12"/>
  <c r="BU49" i="12"/>
  <c r="BF86" i="12"/>
  <c r="BE86" i="12"/>
  <c r="BG86" i="12" s="1"/>
  <c r="BE44" i="12"/>
  <c r="BG44" i="12" s="1"/>
  <c r="BF44" i="12"/>
  <c r="BF62" i="12"/>
  <c r="BE62" i="12"/>
  <c r="BG62" i="12" s="1"/>
  <c r="BY141" i="12"/>
  <c r="CC141" i="12"/>
  <c r="BY4" i="12"/>
  <c r="CC4" i="12"/>
  <c r="BO148" i="12"/>
  <c r="BQ148" i="12"/>
  <c r="BP148" i="12"/>
  <c r="BR148" i="12" s="1"/>
  <c r="BX111" i="12"/>
  <c r="BU111" i="12"/>
  <c r="BP14" i="12"/>
  <c r="BR14" i="12" s="1"/>
  <c r="BQ14" i="12"/>
  <c r="BO14" i="12"/>
  <c r="BE159" i="12"/>
  <c r="BG159" i="12" s="1"/>
  <c r="BF159" i="12"/>
  <c r="BU137" i="12"/>
  <c r="BU78" i="12"/>
  <c r="CC54" i="12"/>
  <c r="BY54" i="12"/>
  <c r="BE90" i="12"/>
  <c r="BG90" i="12" s="1"/>
  <c r="BF90" i="12"/>
  <c r="BX122" i="12"/>
  <c r="BU122" i="12"/>
  <c r="BF79" i="12"/>
  <c r="BE79" i="12"/>
  <c r="BG79" i="12" s="1"/>
  <c r="CC24" i="12"/>
  <c r="BY24" i="12"/>
  <c r="BE99" i="12"/>
  <c r="BG99" i="12" s="1"/>
  <c r="BF99" i="12"/>
  <c r="BX8" i="12"/>
  <c r="BU8" i="12"/>
  <c r="BQ121" i="12"/>
  <c r="BP121" i="12"/>
  <c r="BR121" i="12" s="1"/>
  <c r="BO121" i="12"/>
  <c r="BF102" i="12"/>
  <c r="BE102" i="12"/>
  <c r="BG102" i="12" s="1"/>
  <c r="BE147" i="12"/>
  <c r="BG147" i="12" s="1"/>
  <c r="BF147" i="12"/>
  <c r="BF165" i="12"/>
  <c r="BE165" i="12"/>
  <c r="BG165" i="12" s="1"/>
  <c r="BE22" i="12"/>
  <c r="BG22" i="12" s="1"/>
  <c r="BF22" i="12"/>
  <c r="BF4" i="12"/>
  <c r="BE4" i="12"/>
  <c r="BG4" i="12" s="1"/>
  <c r="BF68" i="12"/>
  <c r="BE68" i="12"/>
  <c r="BG68" i="12" s="1"/>
  <c r="BU114" i="12"/>
  <c r="BU60" i="12"/>
  <c r="BU31" i="12"/>
  <c r="BF2" i="12"/>
  <c r="BU2" i="12"/>
  <c r="BE2" i="12"/>
  <c r="BG2" i="12" s="1"/>
  <c r="BN166" i="12"/>
  <c r="BW166" i="12"/>
  <c r="BY2" i="12"/>
  <c r="CG166" i="12"/>
  <c r="BD166" i="12"/>
  <c r="CF166" i="12"/>
  <c r="BY111" i="12" l="1"/>
  <c r="CC111" i="12"/>
  <c r="BY149" i="12"/>
  <c r="CC149" i="12"/>
  <c r="CC64" i="12"/>
  <c r="BY64" i="12"/>
  <c r="CC120" i="12"/>
  <c r="BY120" i="12"/>
  <c r="BY15" i="12"/>
  <c r="CC15" i="12"/>
  <c r="CC153" i="12"/>
  <c r="BY153" i="12"/>
  <c r="BY101" i="12"/>
  <c r="CC101" i="12"/>
  <c r="CC142" i="12"/>
  <c r="BY142" i="12"/>
  <c r="CC145" i="12"/>
  <c r="BY145" i="12"/>
  <c r="CC107" i="12"/>
  <c r="BY107" i="12"/>
  <c r="BY50" i="12"/>
  <c r="CC50" i="12"/>
  <c r="CC8" i="12"/>
  <c r="BY8" i="12"/>
  <c r="CC41" i="12"/>
  <c r="BY41" i="12"/>
  <c r="BY37" i="12"/>
  <c r="CC37" i="12"/>
  <c r="BY53" i="12"/>
  <c r="CC53" i="12"/>
  <c r="CC63" i="12"/>
  <c r="BY63" i="12"/>
  <c r="CC45" i="12"/>
  <c r="BY45" i="12"/>
  <c r="CC30" i="12"/>
  <c r="BY30" i="12"/>
  <c r="BY10" i="12"/>
  <c r="CC10" i="12"/>
  <c r="CC48" i="12"/>
  <c r="BY48" i="12"/>
  <c r="CC127" i="12"/>
  <c r="BY127" i="12"/>
  <c r="CC105" i="12"/>
  <c r="BY105" i="12"/>
  <c r="CC9" i="12"/>
  <c r="BY9" i="12"/>
  <c r="CC6" i="12"/>
  <c r="BY6" i="12"/>
  <c r="BY82" i="12"/>
  <c r="CC82" i="12"/>
  <c r="BY67" i="12"/>
  <c r="CC67" i="12"/>
  <c r="CC49" i="12"/>
  <c r="BY49" i="12"/>
  <c r="BY69" i="12"/>
  <c r="CC69" i="12"/>
  <c r="CC73" i="12"/>
  <c r="BY73" i="12"/>
  <c r="CC163" i="12"/>
  <c r="BY163" i="12"/>
  <c r="BY131" i="12"/>
  <c r="CC131" i="12"/>
  <c r="BY18" i="12"/>
  <c r="CC18" i="12"/>
  <c r="BY125" i="12"/>
  <c r="CC125" i="12"/>
  <c r="CC27" i="12"/>
  <c r="BY27" i="12"/>
  <c r="BY104" i="12"/>
  <c r="CC104" i="12"/>
  <c r="BY122" i="12"/>
  <c r="CC122" i="12"/>
  <c r="CC100" i="12"/>
  <c r="BY100" i="12"/>
  <c r="CC76" i="12"/>
  <c r="BY76" i="12"/>
  <c r="CC94" i="12"/>
  <c r="BY94" i="12"/>
  <c r="BY126" i="12"/>
  <c r="CC126" i="12"/>
  <c r="CC116" i="12"/>
  <c r="BY116" i="12"/>
  <c r="CC121" i="12"/>
  <c r="BY121" i="12"/>
  <c r="BY164" i="12"/>
  <c r="CC164" i="12"/>
  <c r="BY91" i="12"/>
  <c r="CC91" i="12"/>
  <c r="BU166" i="12"/>
  <c r="CH166" i="12"/>
  <c r="BX166" i="12"/>
  <c r="CI88" i="12" l="1"/>
  <c r="CJ88" i="12" s="1"/>
  <c r="CI59" i="12"/>
  <c r="CJ59" i="12" s="1"/>
  <c r="CI28" i="12"/>
  <c r="CJ28" i="12" s="1"/>
  <c r="CI136" i="12"/>
  <c r="CJ136" i="12" s="1"/>
  <c r="CI159" i="12"/>
  <c r="CJ159" i="12" s="1"/>
  <c r="CI12" i="12"/>
  <c r="CJ12" i="12" s="1"/>
  <c r="CI155" i="12"/>
  <c r="CJ155" i="12" s="1"/>
  <c r="CI84" i="12"/>
  <c r="CJ84" i="12" s="1"/>
  <c r="CI68" i="12"/>
  <c r="CJ68" i="12" s="1"/>
  <c r="CI38" i="12"/>
  <c r="CJ38" i="12" s="1"/>
  <c r="CI138" i="12"/>
  <c r="CJ138" i="12" s="1"/>
  <c r="CI83" i="12"/>
  <c r="CJ83" i="12" s="1"/>
  <c r="CI75" i="12"/>
  <c r="CJ75" i="12" s="1"/>
  <c r="CI96" i="12"/>
  <c r="CJ96" i="12" s="1"/>
  <c r="CI140" i="12"/>
  <c r="CJ140" i="12" s="1"/>
  <c r="CI56" i="12"/>
  <c r="CJ56" i="12" s="1"/>
  <c r="CI143" i="12"/>
  <c r="CJ143" i="12" s="1"/>
  <c r="CI55" i="12"/>
  <c r="CJ55" i="12" s="1"/>
  <c r="CI22" i="12"/>
  <c r="CJ22" i="12" s="1"/>
  <c r="CI46" i="12"/>
  <c r="CJ46" i="12" s="1"/>
  <c r="CI133" i="12"/>
  <c r="CJ133" i="12" s="1"/>
  <c r="CI11" i="12"/>
  <c r="CJ11" i="12" s="1"/>
  <c r="CI80" i="12"/>
  <c r="CJ80" i="12" s="1"/>
  <c r="CI87" i="12"/>
  <c r="CJ87" i="12" s="1"/>
  <c r="CI162" i="12"/>
  <c r="CJ162" i="12" s="1"/>
  <c r="CI130" i="12"/>
  <c r="CJ130" i="12" s="1"/>
  <c r="CI160" i="12"/>
  <c r="CJ160" i="12" s="1"/>
  <c r="CI34" i="12"/>
  <c r="CJ34" i="12" s="1"/>
  <c r="CI158" i="12"/>
  <c r="CJ158" i="12" s="1"/>
  <c r="CI132" i="12"/>
  <c r="CJ132" i="12" s="1"/>
  <c r="CI98" i="12"/>
  <c r="CJ98" i="12" s="1"/>
  <c r="CI154" i="12"/>
  <c r="CJ154" i="12" s="1"/>
  <c r="CI61" i="12"/>
  <c r="CJ61" i="12" s="1"/>
  <c r="CI92" i="12"/>
  <c r="CJ92" i="12" s="1"/>
  <c r="CI47" i="12"/>
  <c r="CJ47" i="12" s="1"/>
  <c r="CI128" i="12"/>
  <c r="CJ128" i="12" s="1"/>
  <c r="CI147" i="12"/>
  <c r="CJ147" i="12" s="1"/>
  <c r="CI29" i="12"/>
  <c r="CJ29" i="12" s="1"/>
  <c r="CI161" i="12"/>
  <c r="CJ161" i="12" s="1"/>
  <c r="CI39" i="12"/>
  <c r="CJ39" i="12" s="1"/>
  <c r="CI81" i="12"/>
  <c r="CJ81" i="12" s="1"/>
  <c r="CI51" i="12"/>
  <c r="CJ51" i="12" s="1"/>
  <c r="CI71" i="12"/>
  <c r="CJ71" i="12" s="1"/>
  <c r="CI16" i="12"/>
  <c r="CJ16" i="12" s="1"/>
  <c r="CI117" i="12"/>
  <c r="CJ117" i="12" s="1"/>
  <c r="CI19" i="12"/>
  <c r="CJ19" i="12" s="1"/>
  <c r="CI21" i="12"/>
  <c r="CJ21" i="12" s="1"/>
  <c r="CI17" i="12"/>
  <c r="CJ17" i="12" s="1"/>
  <c r="CI146" i="12"/>
  <c r="CJ146" i="12" s="1"/>
  <c r="CI129" i="12"/>
  <c r="CJ129" i="12" s="1"/>
  <c r="CI36" i="12"/>
  <c r="CJ36" i="12" s="1"/>
  <c r="CI93" i="12"/>
  <c r="CJ93" i="12" s="1"/>
  <c r="CI150" i="12"/>
  <c r="CJ150" i="12" s="1"/>
  <c r="CI79" i="12"/>
  <c r="CJ79" i="12" s="1"/>
  <c r="CI44" i="12"/>
  <c r="CJ44" i="12" s="1"/>
  <c r="CI108" i="12"/>
  <c r="CJ108" i="12" s="1"/>
  <c r="CI33" i="12"/>
  <c r="CJ33" i="12" s="1"/>
  <c r="CI13" i="12"/>
  <c r="CJ13" i="12" s="1"/>
  <c r="CI112" i="12"/>
  <c r="CJ112" i="12" s="1"/>
  <c r="CI85" i="12"/>
  <c r="CJ85" i="12" s="1"/>
  <c r="CI52" i="12"/>
  <c r="CJ52" i="12" s="1"/>
  <c r="CI103" i="12"/>
  <c r="CJ103" i="12" s="1"/>
  <c r="CI66" i="12"/>
  <c r="CJ66" i="12" s="1"/>
  <c r="CI69" i="12"/>
  <c r="CJ69" i="12" s="1"/>
  <c r="CI109" i="12"/>
  <c r="CJ109" i="12" s="1"/>
  <c r="CI110" i="12"/>
  <c r="CJ110" i="12" s="1"/>
  <c r="CI24" i="12"/>
  <c r="CJ24" i="12" s="1"/>
  <c r="CI6" i="12"/>
  <c r="CJ6" i="12" s="1"/>
  <c r="CI152" i="12"/>
  <c r="CJ152" i="12" s="1"/>
  <c r="CI124" i="12"/>
  <c r="CJ124" i="12" s="1"/>
  <c r="CI25" i="12"/>
  <c r="CJ25" i="12" s="1"/>
  <c r="CI67" i="12"/>
  <c r="CJ67" i="12" s="1"/>
  <c r="CI72" i="12"/>
  <c r="CJ72" i="12" s="1"/>
  <c r="CI23" i="12"/>
  <c r="CJ23" i="12" s="1"/>
  <c r="CI5" i="12"/>
  <c r="CJ5" i="12" s="1"/>
  <c r="CI125" i="12"/>
  <c r="CJ125" i="12" s="1"/>
  <c r="CI148" i="12"/>
  <c r="CJ148" i="12" s="1"/>
  <c r="CI153" i="12"/>
  <c r="CJ153" i="12" s="1"/>
  <c r="CI135" i="12"/>
  <c r="CJ135" i="12" s="1"/>
  <c r="CI131" i="12"/>
  <c r="CJ131" i="12" s="1"/>
  <c r="CI123" i="12"/>
  <c r="CJ123" i="12" s="1"/>
  <c r="CI141" i="12"/>
  <c r="CJ141" i="12" s="1"/>
  <c r="CI156" i="12"/>
  <c r="CJ156" i="12" s="1"/>
  <c r="CI99" i="12"/>
  <c r="CJ99" i="12" s="1"/>
  <c r="CI63" i="12"/>
  <c r="CJ63" i="12" s="1"/>
  <c r="CI119" i="12"/>
  <c r="CJ119" i="12" s="1"/>
  <c r="CI53" i="12"/>
  <c r="CJ53" i="12" s="1"/>
  <c r="CI64" i="12"/>
  <c r="CJ64" i="12" s="1"/>
  <c r="CI102" i="12"/>
  <c r="CJ102" i="12" s="1"/>
  <c r="CI78" i="12"/>
  <c r="CJ78" i="12" s="1"/>
  <c r="CI144" i="12"/>
  <c r="CJ144" i="12" s="1"/>
  <c r="CI106" i="12"/>
  <c r="CJ106" i="12" s="1"/>
  <c r="CI60" i="12"/>
  <c r="CJ60" i="12" s="1"/>
  <c r="CI50" i="12"/>
  <c r="CJ50" i="12" s="1"/>
  <c r="CI49" i="12"/>
  <c r="CJ49" i="12" s="1"/>
  <c r="CI100" i="12"/>
  <c r="CJ100" i="12" s="1"/>
  <c r="CI142" i="12"/>
  <c r="CJ142" i="12" s="1"/>
  <c r="CI111" i="12"/>
  <c r="CJ111" i="12" s="1"/>
  <c r="CI45" i="12"/>
  <c r="CJ45" i="12" s="1"/>
  <c r="CI31" i="12"/>
  <c r="CJ31" i="12" s="1"/>
  <c r="CI113" i="12"/>
  <c r="CJ113" i="12" s="1"/>
  <c r="CI20" i="12"/>
  <c r="CJ20" i="12" s="1"/>
  <c r="CI105" i="12"/>
  <c r="CJ105" i="12" s="1"/>
  <c r="CI3" i="12"/>
  <c r="CJ3" i="12" s="1"/>
  <c r="CI40" i="12"/>
  <c r="CJ40" i="12" s="1"/>
  <c r="CI157" i="12"/>
  <c r="CJ157" i="12" s="1"/>
  <c r="CI82" i="12"/>
  <c r="CJ82" i="12" s="1"/>
  <c r="CI115" i="12"/>
  <c r="CJ115" i="12" s="1"/>
  <c r="CI116" i="12"/>
  <c r="CJ116" i="12" s="1"/>
  <c r="CI4" i="12"/>
  <c r="CJ4" i="12" s="1"/>
  <c r="CI74" i="12"/>
  <c r="CJ74" i="12" s="1"/>
  <c r="CI32" i="12"/>
  <c r="CJ32" i="12" s="1"/>
  <c r="CI76" i="12"/>
  <c r="CJ76" i="12" s="1"/>
  <c r="CI114" i="12"/>
  <c r="CJ114" i="12" s="1"/>
  <c r="CI163" i="12"/>
  <c r="CJ163" i="12" s="1"/>
  <c r="CI41" i="12"/>
  <c r="CJ41" i="12" s="1"/>
  <c r="CI97" i="12"/>
  <c r="CJ97" i="12" s="1"/>
  <c r="CI62" i="12"/>
  <c r="CJ62" i="12" s="1"/>
  <c r="CI89" i="12"/>
  <c r="CJ89" i="12" s="1"/>
  <c r="CI54" i="12"/>
  <c r="CJ54" i="12" s="1"/>
  <c r="CI8" i="12"/>
  <c r="CJ8" i="12" s="1"/>
  <c r="CI107" i="12"/>
  <c r="CJ107" i="12" s="1"/>
  <c r="CI95" i="12"/>
  <c r="CJ95" i="12" s="1"/>
  <c r="CI127" i="12"/>
  <c r="CJ127" i="12" s="1"/>
  <c r="CI30" i="12"/>
  <c r="CJ30" i="12" s="1"/>
  <c r="CI145" i="12"/>
  <c r="CJ145" i="12" s="1"/>
  <c r="CI165" i="12"/>
  <c r="CJ165" i="12" s="1"/>
  <c r="CI77" i="12"/>
  <c r="CJ77" i="12" s="1"/>
  <c r="CI126" i="12"/>
  <c r="CJ126" i="12" s="1"/>
  <c r="CI91" i="12"/>
  <c r="CJ91" i="12" s="1"/>
  <c r="CI18" i="12"/>
  <c r="CJ18" i="12" s="1"/>
  <c r="CI9" i="12"/>
  <c r="CJ9" i="12" s="1"/>
  <c r="CI58" i="12"/>
  <c r="CJ58" i="12" s="1"/>
  <c r="CI139" i="12"/>
  <c r="CJ139" i="12" s="1"/>
  <c r="CI149" i="12"/>
  <c r="CJ149" i="12" s="1"/>
  <c r="CI164" i="12"/>
  <c r="CJ164" i="12" s="1"/>
  <c r="CI26" i="12"/>
  <c r="CJ26" i="12" s="1"/>
  <c r="CI120" i="12"/>
  <c r="CJ120" i="12" s="1"/>
  <c r="CI104" i="12"/>
  <c r="CJ104" i="12" s="1"/>
  <c r="CI7" i="12"/>
  <c r="CJ7" i="12" s="1"/>
  <c r="CI134" i="12"/>
  <c r="CJ134" i="12" s="1"/>
  <c r="CI27" i="12"/>
  <c r="CJ27" i="12" s="1"/>
  <c r="CI15" i="12"/>
  <c r="CJ15" i="12" s="1"/>
  <c r="CI43" i="12"/>
  <c r="CJ43" i="12" s="1"/>
  <c r="CI73" i="12"/>
  <c r="CJ73" i="12" s="1"/>
  <c r="CI151" i="12"/>
  <c r="CJ151" i="12" s="1"/>
  <c r="CI122" i="12"/>
  <c r="CJ122" i="12" s="1"/>
  <c r="CI48" i="12"/>
  <c r="CJ48" i="12" s="1"/>
  <c r="CI10" i="12"/>
  <c r="CJ10" i="12" s="1"/>
  <c r="CI70" i="12"/>
  <c r="CJ70" i="12" s="1"/>
  <c r="CI121" i="12"/>
  <c r="CJ121" i="12" s="1"/>
  <c r="CI57" i="12"/>
  <c r="CJ57" i="12" s="1"/>
  <c r="CI118" i="12"/>
  <c r="CJ118" i="12" s="1"/>
  <c r="CI90" i="12"/>
  <c r="CJ90" i="12" s="1"/>
  <c r="CI137" i="12"/>
  <c r="CJ137" i="12" s="1"/>
  <c r="CI35" i="12"/>
  <c r="CJ35" i="12" s="1"/>
  <c r="CI14" i="12"/>
  <c r="CJ14" i="12" s="1"/>
  <c r="CI101" i="12"/>
  <c r="CJ101" i="12" s="1"/>
  <c r="CI94" i="12"/>
  <c r="CJ94" i="12" s="1"/>
  <c r="CI37" i="12"/>
  <c r="CJ37" i="12" s="1"/>
  <c r="CI42" i="12"/>
  <c r="CJ42" i="12" s="1"/>
  <c r="CI65" i="12"/>
  <c r="CJ65" i="12" s="1"/>
  <c r="CI86" i="12"/>
  <c r="CJ86" i="12" s="1"/>
  <c r="CI2" i="12"/>
  <c r="CJ2" i="12" s="1"/>
  <c r="BY166" i="12"/>
  <c r="BZ64" i="12" s="1"/>
  <c r="CA64" i="12" s="1"/>
  <c r="BZ163" i="12" l="1"/>
  <c r="CA163" i="12" s="1"/>
  <c r="BZ105" i="12"/>
  <c r="CA105" i="12" s="1"/>
  <c r="CK105" i="12" s="1"/>
  <c r="CL105" i="12" s="1"/>
  <c r="BZ41" i="12"/>
  <c r="CA41" i="12" s="1"/>
  <c r="CK41" i="12" s="1"/>
  <c r="CL41" i="12" s="1"/>
  <c r="BZ142" i="12"/>
  <c r="CA142" i="12" s="1"/>
  <c r="CK142" i="12" s="1"/>
  <c r="CL142" i="12" s="1"/>
  <c r="BZ121" i="12"/>
  <c r="CA121" i="12" s="1"/>
  <c r="CK121" i="12" s="1"/>
  <c r="CL121" i="12" s="1"/>
  <c r="BZ45" i="12"/>
  <c r="CA45" i="12" s="1"/>
  <c r="CB45" i="12" s="1"/>
  <c r="CD45" i="12" s="1"/>
  <c r="BZ10" i="12"/>
  <c r="CA10" i="12" s="1"/>
  <c r="CK10" i="12" s="1"/>
  <c r="CL10" i="12" s="1"/>
  <c r="BZ27" i="12"/>
  <c r="CA27" i="12" s="1"/>
  <c r="BZ153" i="12"/>
  <c r="CA153" i="12" s="1"/>
  <c r="CK153" i="12" s="1"/>
  <c r="CL153" i="12" s="1"/>
  <c r="BZ15" i="12"/>
  <c r="CA15" i="12" s="1"/>
  <c r="CK15" i="12" s="1"/>
  <c r="CL15" i="12" s="1"/>
  <c r="BZ127" i="12"/>
  <c r="CA127" i="12" s="1"/>
  <c r="CB127" i="12" s="1"/>
  <c r="CD127" i="12" s="1"/>
  <c r="BZ94" i="12"/>
  <c r="CA94" i="12" s="1"/>
  <c r="CK94" i="12" s="1"/>
  <c r="CL94" i="12" s="1"/>
  <c r="BZ100" i="12"/>
  <c r="CA100" i="12" s="1"/>
  <c r="CB100" i="12" s="1"/>
  <c r="CD100" i="12" s="1"/>
  <c r="BZ126" i="12"/>
  <c r="CA126" i="12" s="1"/>
  <c r="CB126" i="12" s="1"/>
  <c r="CD126" i="12" s="1"/>
  <c r="BZ67" i="12"/>
  <c r="CA67" i="12" s="1"/>
  <c r="CB67" i="12" s="1"/>
  <c r="CD67" i="12" s="1"/>
  <c r="BZ111" i="12"/>
  <c r="CA111" i="12" s="1"/>
  <c r="CK111" i="12" s="1"/>
  <c r="CL111" i="12" s="1"/>
  <c r="BZ145" i="12"/>
  <c r="CA145" i="12" s="1"/>
  <c r="CK145" i="12" s="1"/>
  <c r="CL145" i="12" s="1"/>
  <c r="BZ18" i="12"/>
  <c r="CA18" i="12" s="1"/>
  <c r="CK18" i="12" s="1"/>
  <c r="CL18" i="12" s="1"/>
  <c r="BZ120" i="12"/>
  <c r="CA120" i="12" s="1"/>
  <c r="CB120" i="12" s="1"/>
  <c r="CD120" i="12" s="1"/>
  <c r="BZ53" i="12"/>
  <c r="CA53" i="12" s="1"/>
  <c r="CB53" i="12" s="1"/>
  <c r="CD53" i="12" s="1"/>
  <c r="BZ107" i="12"/>
  <c r="CA107" i="12" s="1"/>
  <c r="CB107" i="12" s="1"/>
  <c r="CD107" i="12" s="1"/>
  <c r="BZ37" i="12"/>
  <c r="CA37" i="12" s="1"/>
  <c r="CK37" i="12" s="1"/>
  <c r="CL37" i="12" s="1"/>
  <c r="BZ63" i="12"/>
  <c r="CA63" i="12" s="1"/>
  <c r="CB63" i="12" s="1"/>
  <c r="BZ116" i="12"/>
  <c r="CA116" i="12" s="1"/>
  <c r="CK116" i="12" s="1"/>
  <c r="CL116" i="12" s="1"/>
  <c r="CB64" i="12"/>
  <c r="CD64" i="12" s="1"/>
  <c r="CK64" i="12"/>
  <c r="CL64" i="12" s="1"/>
  <c r="BZ6" i="12"/>
  <c r="CA6" i="12" s="1"/>
  <c r="BZ149" i="12"/>
  <c r="CA149" i="12" s="1"/>
  <c r="BZ164" i="12"/>
  <c r="CA164" i="12" s="1"/>
  <c r="BZ30" i="12"/>
  <c r="CA30" i="12" s="1"/>
  <c r="CB41" i="12"/>
  <c r="CK120" i="12"/>
  <c r="CL120" i="12" s="1"/>
  <c r="BZ8" i="12"/>
  <c r="CA8" i="12" s="1"/>
  <c r="BZ82" i="12"/>
  <c r="CA82" i="12" s="1"/>
  <c r="BZ9" i="12"/>
  <c r="CA9" i="12" s="1"/>
  <c r="BZ125" i="12"/>
  <c r="CA125" i="12" s="1"/>
  <c r="BZ73" i="12"/>
  <c r="CA73" i="12" s="1"/>
  <c r="CK163" i="12"/>
  <c r="CL163" i="12" s="1"/>
  <c r="CB163" i="12"/>
  <c r="CD163" i="12" s="1"/>
  <c r="BZ48" i="12"/>
  <c r="CA48" i="12" s="1"/>
  <c r="BZ101" i="12"/>
  <c r="CA101" i="12" s="1"/>
  <c r="BZ49" i="12"/>
  <c r="CA49" i="12" s="1"/>
  <c r="BZ91" i="12"/>
  <c r="CA91" i="12" s="1"/>
  <c r="BZ93" i="12"/>
  <c r="CA93" i="12" s="1"/>
  <c r="BZ51" i="12"/>
  <c r="CA51" i="12" s="1"/>
  <c r="BZ34" i="12"/>
  <c r="CA34" i="12" s="1"/>
  <c r="BZ84" i="12"/>
  <c r="CA84" i="12" s="1"/>
  <c r="BZ108" i="12"/>
  <c r="CA108" i="12" s="1"/>
  <c r="BZ159" i="12"/>
  <c r="CA159" i="12" s="1"/>
  <c r="BZ162" i="12"/>
  <c r="CA162" i="12" s="1"/>
  <c r="BZ22" i="12"/>
  <c r="CA22" i="12" s="1"/>
  <c r="BZ33" i="12"/>
  <c r="CA33" i="12" s="1"/>
  <c r="BZ56" i="12"/>
  <c r="CA56" i="12" s="1"/>
  <c r="BZ88" i="12"/>
  <c r="CA88" i="12" s="1"/>
  <c r="BZ130" i="12"/>
  <c r="CA130" i="12" s="1"/>
  <c r="BZ66" i="12"/>
  <c r="CA66" i="12" s="1"/>
  <c r="BZ146" i="12"/>
  <c r="CA146" i="12" s="1"/>
  <c r="BZ38" i="12"/>
  <c r="CA38" i="12" s="1"/>
  <c r="BZ11" i="12"/>
  <c r="CA11" i="12" s="1"/>
  <c r="BZ44" i="12"/>
  <c r="CA44" i="12" s="1"/>
  <c r="BZ52" i="12"/>
  <c r="CA52" i="12" s="1"/>
  <c r="BZ29" i="12"/>
  <c r="CA29" i="12" s="1"/>
  <c r="BZ16" i="12"/>
  <c r="CA16" i="12" s="1"/>
  <c r="BZ96" i="12"/>
  <c r="CA96" i="12" s="1"/>
  <c r="BZ98" i="12"/>
  <c r="CA98" i="12" s="1"/>
  <c r="BZ80" i="12"/>
  <c r="CA80" i="12" s="1"/>
  <c r="BZ61" i="12"/>
  <c r="CA61" i="12" s="1"/>
  <c r="BZ28" i="12"/>
  <c r="CA28" i="12" s="1"/>
  <c r="BZ85" i="12"/>
  <c r="CA85" i="12" s="1"/>
  <c r="BZ103" i="12"/>
  <c r="CA103" i="12" s="1"/>
  <c r="BZ161" i="12"/>
  <c r="CA161" i="12" s="1"/>
  <c r="BZ39" i="12"/>
  <c r="CA39" i="12" s="1"/>
  <c r="BZ132" i="12"/>
  <c r="CA132" i="12" s="1"/>
  <c r="BZ79" i="12"/>
  <c r="CA79" i="12" s="1"/>
  <c r="BZ46" i="12"/>
  <c r="CA46" i="12" s="1"/>
  <c r="BZ21" i="12"/>
  <c r="CA21" i="12" s="1"/>
  <c r="BZ147" i="12"/>
  <c r="CA147" i="12" s="1"/>
  <c r="BZ13" i="12"/>
  <c r="CA13" i="12" s="1"/>
  <c r="BZ59" i="12"/>
  <c r="CA59" i="12" s="1"/>
  <c r="BZ154" i="12"/>
  <c r="CA154" i="12" s="1"/>
  <c r="BZ117" i="12"/>
  <c r="CA117" i="12" s="1"/>
  <c r="BZ133" i="12"/>
  <c r="CA133" i="12" s="1"/>
  <c r="BZ17" i="12"/>
  <c r="CA17" i="12" s="1"/>
  <c r="BZ150" i="12"/>
  <c r="CA150" i="12" s="1"/>
  <c r="BZ92" i="12"/>
  <c r="CA92" i="12" s="1"/>
  <c r="BZ71" i="12"/>
  <c r="CA71" i="12" s="1"/>
  <c r="BZ19" i="12"/>
  <c r="CA19" i="12" s="1"/>
  <c r="BZ160" i="12"/>
  <c r="CA160" i="12" s="1"/>
  <c r="BZ140" i="12"/>
  <c r="CA140" i="12" s="1"/>
  <c r="BZ81" i="12"/>
  <c r="CA81" i="12" s="1"/>
  <c r="BZ128" i="12"/>
  <c r="CA128" i="12" s="1"/>
  <c r="BZ155" i="12"/>
  <c r="CA155" i="12" s="1"/>
  <c r="BZ87" i="12"/>
  <c r="CA87" i="12" s="1"/>
  <c r="BZ143" i="12"/>
  <c r="CA143" i="12" s="1"/>
  <c r="BZ68" i="12"/>
  <c r="CA68" i="12" s="1"/>
  <c r="BZ55" i="12"/>
  <c r="CA55" i="12" s="1"/>
  <c r="BZ112" i="12"/>
  <c r="CA112" i="12" s="1"/>
  <c r="BZ158" i="12"/>
  <c r="CA158" i="12" s="1"/>
  <c r="BZ136" i="12"/>
  <c r="CA136" i="12" s="1"/>
  <c r="BZ75" i="12"/>
  <c r="CA75" i="12" s="1"/>
  <c r="BZ36" i="12"/>
  <c r="CA36" i="12" s="1"/>
  <c r="BZ12" i="12"/>
  <c r="CA12" i="12" s="1"/>
  <c r="BZ138" i="12"/>
  <c r="CA138" i="12" s="1"/>
  <c r="BZ129" i="12"/>
  <c r="CA129" i="12" s="1"/>
  <c r="BZ47" i="12"/>
  <c r="CA47" i="12" s="1"/>
  <c r="BZ83" i="12"/>
  <c r="CA83" i="12" s="1"/>
  <c r="BZ5" i="12"/>
  <c r="CA5" i="12" s="1"/>
  <c r="BZ72" i="12"/>
  <c r="CA72" i="12" s="1"/>
  <c r="BZ99" i="12"/>
  <c r="CA99" i="12" s="1"/>
  <c r="BZ65" i="12"/>
  <c r="CA65" i="12" s="1"/>
  <c r="BZ144" i="12"/>
  <c r="CA144" i="12" s="1"/>
  <c r="BZ35" i="12"/>
  <c r="CA35" i="12" s="1"/>
  <c r="BZ40" i="12"/>
  <c r="CA40" i="12" s="1"/>
  <c r="BZ3" i="12"/>
  <c r="CA3" i="12" s="1"/>
  <c r="BZ62" i="12"/>
  <c r="CA62" i="12" s="1"/>
  <c r="BZ106" i="12"/>
  <c r="CA106" i="12" s="1"/>
  <c r="BZ7" i="12"/>
  <c r="CA7" i="12" s="1"/>
  <c r="BZ78" i="12"/>
  <c r="CA78" i="12" s="1"/>
  <c r="BZ97" i="12"/>
  <c r="CA97" i="12" s="1"/>
  <c r="BZ135" i="12"/>
  <c r="CA135" i="12" s="1"/>
  <c r="BZ54" i="12"/>
  <c r="CA54" i="12" s="1"/>
  <c r="BZ102" i="12"/>
  <c r="CA102" i="12" s="1"/>
  <c r="BZ24" i="12"/>
  <c r="CA24" i="12" s="1"/>
  <c r="BZ137" i="12"/>
  <c r="CA137" i="12" s="1"/>
  <c r="BZ118" i="12"/>
  <c r="CA118" i="12" s="1"/>
  <c r="BZ74" i="12"/>
  <c r="CA74" i="12" s="1"/>
  <c r="BZ89" i="12"/>
  <c r="CA89" i="12" s="1"/>
  <c r="BZ141" i="12"/>
  <c r="CA141" i="12" s="1"/>
  <c r="BZ23" i="12"/>
  <c r="CA23" i="12" s="1"/>
  <c r="BZ152" i="12"/>
  <c r="CA152" i="12" s="1"/>
  <c r="BZ70" i="12"/>
  <c r="CA70" i="12" s="1"/>
  <c r="BZ42" i="12"/>
  <c r="CA42" i="12" s="1"/>
  <c r="BZ124" i="12"/>
  <c r="CA124" i="12" s="1"/>
  <c r="BZ148" i="12"/>
  <c r="CA148" i="12" s="1"/>
  <c r="BZ157" i="12"/>
  <c r="CA157" i="12" s="1"/>
  <c r="BZ114" i="12"/>
  <c r="CA114" i="12" s="1"/>
  <c r="BZ60" i="12"/>
  <c r="CA60" i="12" s="1"/>
  <c r="BZ20" i="12"/>
  <c r="CA20" i="12" s="1"/>
  <c r="BZ95" i="12"/>
  <c r="CA95" i="12" s="1"/>
  <c r="BZ119" i="12"/>
  <c r="CA119" i="12" s="1"/>
  <c r="BZ110" i="12"/>
  <c r="CA110" i="12" s="1"/>
  <c r="BZ32" i="12"/>
  <c r="CA32" i="12" s="1"/>
  <c r="BZ14" i="12"/>
  <c r="CA14" i="12" s="1"/>
  <c r="BZ77" i="12"/>
  <c r="CA77" i="12" s="1"/>
  <c r="BZ123" i="12"/>
  <c r="CA123" i="12" s="1"/>
  <c r="BZ134" i="12"/>
  <c r="CA134" i="12" s="1"/>
  <c r="BZ26" i="12"/>
  <c r="CA26" i="12" s="1"/>
  <c r="BZ165" i="12"/>
  <c r="CA165" i="12" s="1"/>
  <c r="BZ113" i="12"/>
  <c r="CA113" i="12" s="1"/>
  <c r="BZ25" i="12"/>
  <c r="CA25" i="12" s="1"/>
  <c r="BZ43" i="12"/>
  <c r="CA43" i="12" s="1"/>
  <c r="BZ57" i="12"/>
  <c r="CA57" i="12" s="1"/>
  <c r="BZ151" i="12"/>
  <c r="CA151" i="12" s="1"/>
  <c r="BZ139" i="12"/>
  <c r="CA139" i="12" s="1"/>
  <c r="BZ90" i="12"/>
  <c r="CA90" i="12" s="1"/>
  <c r="BZ156" i="12"/>
  <c r="CA156" i="12" s="1"/>
  <c r="BZ86" i="12"/>
  <c r="CA86" i="12" s="1"/>
  <c r="BZ4" i="12"/>
  <c r="CA4" i="12" s="1"/>
  <c r="BZ58" i="12"/>
  <c r="CA58" i="12" s="1"/>
  <c r="BZ31" i="12"/>
  <c r="CA31" i="12" s="1"/>
  <c r="BZ115" i="12"/>
  <c r="CA115" i="12" s="1"/>
  <c r="BZ109" i="12"/>
  <c r="CA109" i="12" s="1"/>
  <c r="BZ131" i="12"/>
  <c r="CA131" i="12" s="1"/>
  <c r="BZ104" i="12"/>
  <c r="CA104" i="12" s="1"/>
  <c r="BZ76" i="12"/>
  <c r="CA76" i="12" s="1"/>
  <c r="BZ69" i="12"/>
  <c r="CA69" i="12" s="1"/>
  <c r="BZ50" i="12"/>
  <c r="CA50" i="12" s="1"/>
  <c r="BZ122" i="12"/>
  <c r="CA122" i="12" s="1"/>
  <c r="BZ2" i="12"/>
  <c r="CA2" i="12" s="1"/>
  <c r="CK2" i="12" s="1"/>
  <c r="CL2" i="12" s="1"/>
  <c r="CJ166" i="12"/>
  <c r="CI166" i="12"/>
  <c r="CB37" i="12" l="1"/>
  <c r="CD37" i="12" s="1"/>
  <c r="CB105" i="12"/>
  <c r="CD105" i="12" s="1"/>
  <c r="CK45" i="12"/>
  <c r="CL45" i="12" s="1"/>
  <c r="CD41" i="12"/>
  <c r="CB116" i="12"/>
  <c r="CD116" i="12" s="1"/>
  <c r="CB121" i="12"/>
  <c r="CD121" i="12" s="1"/>
  <c r="CB142" i="12"/>
  <c r="CD142" i="12" s="1"/>
  <c r="CK107" i="12"/>
  <c r="CL107" i="12" s="1"/>
  <c r="CK63" i="12"/>
  <c r="CL63" i="12" s="1"/>
  <c r="CK126" i="12"/>
  <c r="CL126" i="12" s="1"/>
  <c r="CK67" i="12"/>
  <c r="CL67" i="12" s="1"/>
  <c r="CD63" i="12"/>
  <c r="CK100" i="12"/>
  <c r="CL100" i="12" s="1"/>
  <c r="CB153" i="12"/>
  <c r="CD153" i="12" s="1"/>
  <c r="CB111" i="12"/>
  <c r="CD111" i="12" s="1"/>
  <c r="CB15" i="12"/>
  <c r="CD15" i="12" s="1"/>
  <c r="CB10" i="12"/>
  <c r="CD10" i="12" s="1"/>
  <c r="CB94" i="12"/>
  <c r="CD94" i="12" s="1"/>
  <c r="CK127" i="12"/>
  <c r="CL127" i="12" s="1"/>
  <c r="CK53" i="12"/>
  <c r="CL53" i="12" s="1"/>
  <c r="CB145" i="12"/>
  <c r="CD145" i="12" s="1"/>
  <c r="CB27" i="12"/>
  <c r="CD27" i="12" s="1"/>
  <c r="CB18" i="12"/>
  <c r="CD18" i="12" s="1"/>
  <c r="CK27" i="12"/>
  <c r="CL27" i="12" s="1"/>
  <c r="CK50" i="12"/>
  <c r="CL50" i="12" s="1"/>
  <c r="CB50" i="12"/>
  <c r="CD50" i="12" s="1"/>
  <c r="CK90" i="12"/>
  <c r="CL90" i="12" s="1"/>
  <c r="CB90" i="12"/>
  <c r="CD90" i="12" s="1"/>
  <c r="CB24" i="12"/>
  <c r="CD24" i="12" s="1"/>
  <c r="CK24" i="12"/>
  <c r="CL24" i="12" s="1"/>
  <c r="CB128" i="12"/>
  <c r="CD128" i="12" s="1"/>
  <c r="CK128" i="12"/>
  <c r="CL128" i="12" s="1"/>
  <c r="CB61" i="12"/>
  <c r="CD61" i="12" s="1"/>
  <c r="CK61" i="12"/>
  <c r="CL61" i="12" s="1"/>
  <c r="CB139" i="12"/>
  <c r="CD139" i="12" s="1"/>
  <c r="CK139" i="12"/>
  <c r="CL139" i="12" s="1"/>
  <c r="CK102" i="12"/>
  <c r="CL102" i="12" s="1"/>
  <c r="CB102" i="12"/>
  <c r="CD102" i="12" s="1"/>
  <c r="CK81" i="12"/>
  <c r="CL81" i="12" s="1"/>
  <c r="CB81" i="12"/>
  <c r="CD81" i="12" s="1"/>
  <c r="CK162" i="12"/>
  <c r="CL162" i="12" s="1"/>
  <c r="CB162" i="12"/>
  <c r="CD162" i="12" s="1"/>
  <c r="CB115" i="12"/>
  <c r="CD115" i="12" s="1"/>
  <c r="CK115" i="12"/>
  <c r="CL115" i="12" s="1"/>
  <c r="CB23" i="12"/>
  <c r="CD23" i="12" s="1"/>
  <c r="CK23" i="12"/>
  <c r="CL23" i="12" s="1"/>
  <c r="CK112" i="12"/>
  <c r="CL112" i="12" s="1"/>
  <c r="CB112" i="12"/>
  <c r="CD112" i="12" s="1"/>
  <c r="CK98" i="12"/>
  <c r="CL98" i="12" s="1"/>
  <c r="CB98" i="12"/>
  <c r="CD98" i="12" s="1"/>
  <c r="CB104" i="12"/>
  <c r="CD104" i="12" s="1"/>
  <c r="CK104" i="12"/>
  <c r="CL104" i="12" s="1"/>
  <c r="CK57" i="12"/>
  <c r="CL57" i="12" s="1"/>
  <c r="CB57" i="12"/>
  <c r="CD57" i="12" s="1"/>
  <c r="CK135" i="12"/>
  <c r="CL135" i="12" s="1"/>
  <c r="CB135" i="12"/>
  <c r="CD135" i="12" s="1"/>
  <c r="CK160" i="12"/>
  <c r="CL160" i="12" s="1"/>
  <c r="CB160" i="12"/>
  <c r="CD160" i="12" s="1"/>
  <c r="CK66" i="12"/>
  <c r="CL66" i="12" s="1"/>
  <c r="CB66" i="12"/>
  <c r="CD66" i="12" s="1"/>
  <c r="CB125" i="12"/>
  <c r="CD125" i="12" s="1"/>
  <c r="CK125" i="12"/>
  <c r="CL125" i="12" s="1"/>
  <c r="CK122" i="12"/>
  <c r="CL122" i="12" s="1"/>
  <c r="CB122" i="12"/>
  <c r="CD122" i="12" s="1"/>
  <c r="CB156" i="12"/>
  <c r="CD156" i="12" s="1"/>
  <c r="CK156" i="12"/>
  <c r="CL156" i="12" s="1"/>
  <c r="CK165" i="12"/>
  <c r="CL165" i="12" s="1"/>
  <c r="CB165" i="12"/>
  <c r="CD165" i="12" s="1"/>
  <c r="CK119" i="12"/>
  <c r="CL119" i="12" s="1"/>
  <c r="CB119" i="12"/>
  <c r="CD119" i="12" s="1"/>
  <c r="CB42" i="12"/>
  <c r="CD42" i="12" s="1"/>
  <c r="CK42" i="12"/>
  <c r="CL42" i="12" s="1"/>
  <c r="CB137" i="12"/>
  <c r="CD137" i="12" s="1"/>
  <c r="CK137" i="12"/>
  <c r="CL137" i="12" s="1"/>
  <c r="CB106" i="12"/>
  <c r="CD106" i="12" s="1"/>
  <c r="CK106" i="12"/>
  <c r="CL106" i="12" s="1"/>
  <c r="CB72" i="12"/>
  <c r="CD72" i="12" s="1"/>
  <c r="CK72" i="12"/>
  <c r="CL72" i="12" s="1"/>
  <c r="CK75" i="12"/>
  <c r="CL75" i="12" s="1"/>
  <c r="CB75" i="12"/>
  <c r="CD75" i="12" s="1"/>
  <c r="CK155" i="12"/>
  <c r="CL155" i="12" s="1"/>
  <c r="CB155" i="12"/>
  <c r="CD155" i="12" s="1"/>
  <c r="CK150" i="12"/>
  <c r="CL150" i="12" s="1"/>
  <c r="CB150" i="12"/>
  <c r="CD150" i="12" s="1"/>
  <c r="CB21" i="12"/>
  <c r="CD21" i="12" s="1"/>
  <c r="CK21" i="12"/>
  <c r="CL21" i="12" s="1"/>
  <c r="CK28" i="12"/>
  <c r="CL28" i="12" s="1"/>
  <c r="CB28" i="12"/>
  <c r="CD28" i="12" s="1"/>
  <c r="CK44" i="12"/>
  <c r="CL44" i="12" s="1"/>
  <c r="CB44" i="12"/>
  <c r="CD44" i="12" s="1"/>
  <c r="CK33" i="12"/>
  <c r="CL33" i="12" s="1"/>
  <c r="CB33" i="12"/>
  <c r="CD33" i="12" s="1"/>
  <c r="CK93" i="12"/>
  <c r="CL93" i="12" s="1"/>
  <c r="CB93" i="12"/>
  <c r="CD93" i="12" s="1"/>
  <c r="CK149" i="12"/>
  <c r="CL149" i="12" s="1"/>
  <c r="CB149" i="12"/>
  <c r="CD149" i="12" s="1"/>
  <c r="CK26" i="12"/>
  <c r="CL26" i="12" s="1"/>
  <c r="CB26" i="12"/>
  <c r="CD26" i="12" s="1"/>
  <c r="CK62" i="12"/>
  <c r="CL62" i="12" s="1"/>
  <c r="CB62" i="12"/>
  <c r="CD62" i="12" s="1"/>
  <c r="CK17" i="12"/>
  <c r="CL17" i="12" s="1"/>
  <c r="CB17" i="12"/>
  <c r="CD17" i="12" s="1"/>
  <c r="CK22" i="12"/>
  <c r="CL22" i="12" s="1"/>
  <c r="CB22" i="12"/>
  <c r="CD22" i="12" s="1"/>
  <c r="CK6" i="12"/>
  <c r="CL6" i="12" s="1"/>
  <c r="CB6" i="12"/>
  <c r="CD6" i="12" s="1"/>
  <c r="CK20" i="12"/>
  <c r="CL20" i="12" s="1"/>
  <c r="CB20" i="12"/>
  <c r="CD20" i="12" s="1"/>
  <c r="CB83" i="12"/>
  <c r="CD83" i="12" s="1"/>
  <c r="CK83" i="12"/>
  <c r="CL83" i="12" s="1"/>
  <c r="CK80" i="12"/>
  <c r="CL80" i="12" s="1"/>
  <c r="CB80" i="12"/>
  <c r="CD80" i="12" s="1"/>
  <c r="CK76" i="12"/>
  <c r="CL76" i="12" s="1"/>
  <c r="CB76" i="12"/>
  <c r="CD76" i="12" s="1"/>
  <c r="CK60" i="12"/>
  <c r="CL60" i="12" s="1"/>
  <c r="CB60" i="12"/>
  <c r="CD60" i="12" s="1"/>
  <c r="CK47" i="12"/>
  <c r="CL47" i="12" s="1"/>
  <c r="CB47" i="12"/>
  <c r="CD47" i="12" s="1"/>
  <c r="CK132" i="12"/>
  <c r="CL132" i="12" s="1"/>
  <c r="CB132" i="12"/>
  <c r="CD132" i="12" s="1"/>
  <c r="CK91" i="12"/>
  <c r="CL91" i="12" s="1"/>
  <c r="CB91" i="12"/>
  <c r="CD91" i="12" s="1"/>
  <c r="CK73" i="12"/>
  <c r="CL73" i="12" s="1"/>
  <c r="CB73" i="12"/>
  <c r="CD73" i="12" s="1"/>
  <c r="CK31" i="12"/>
  <c r="CL31" i="12" s="1"/>
  <c r="CB31" i="12"/>
  <c r="CD31" i="12" s="1"/>
  <c r="CK141" i="12"/>
  <c r="CL141" i="12" s="1"/>
  <c r="CB141" i="12"/>
  <c r="CD141" i="12" s="1"/>
  <c r="CK55" i="12"/>
  <c r="CL55" i="12" s="1"/>
  <c r="CB55" i="12"/>
  <c r="CD55" i="12" s="1"/>
  <c r="CK96" i="12"/>
  <c r="CL96" i="12" s="1"/>
  <c r="CB96" i="12"/>
  <c r="CD96" i="12" s="1"/>
  <c r="CK43" i="12"/>
  <c r="CL43" i="12" s="1"/>
  <c r="CB43" i="12"/>
  <c r="CD43" i="12" s="1"/>
  <c r="CK157" i="12"/>
  <c r="CL157" i="12" s="1"/>
  <c r="CB157" i="12"/>
  <c r="CD157" i="12" s="1"/>
  <c r="CB89" i="12"/>
  <c r="CD89" i="12" s="1"/>
  <c r="CK89" i="12"/>
  <c r="CL89" i="12" s="1"/>
  <c r="CB97" i="12"/>
  <c r="CD97" i="12" s="1"/>
  <c r="CK97" i="12"/>
  <c r="CL97" i="12" s="1"/>
  <c r="CK144" i="12"/>
  <c r="CL144" i="12" s="1"/>
  <c r="CB144" i="12"/>
  <c r="CD144" i="12" s="1"/>
  <c r="CB138" i="12"/>
  <c r="CD138" i="12" s="1"/>
  <c r="CK138" i="12"/>
  <c r="CL138" i="12" s="1"/>
  <c r="CK68" i="12"/>
  <c r="CL68" i="12" s="1"/>
  <c r="CB68" i="12"/>
  <c r="CD68" i="12"/>
  <c r="CK19" i="12"/>
  <c r="CL19" i="12" s="1"/>
  <c r="CB19" i="12"/>
  <c r="CD19" i="12" s="1"/>
  <c r="CB59" i="12"/>
  <c r="CD59" i="12" s="1"/>
  <c r="CK59" i="12"/>
  <c r="CL59" i="12" s="1"/>
  <c r="CK161" i="12"/>
  <c r="CL161" i="12" s="1"/>
  <c r="CB161" i="12"/>
  <c r="CD161" i="12" s="1"/>
  <c r="CB16" i="12"/>
  <c r="CD16" i="12" s="1"/>
  <c r="CK16" i="12"/>
  <c r="CL16" i="12" s="1"/>
  <c r="CK130" i="12"/>
  <c r="CL130" i="12" s="1"/>
  <c r="CB130" i="12"/>
  <c r="CD130" i="12" s="1"/>
  <c r="CK84" i="12"/>
  <c r="CL84" i="12" s="1"/>
  <c r="CB84" i="12"/>
  <c r="CD84" i="12" s="1"/>
  <c r="CB101" i="12"/>
  <c r="CD101" i="12" s="1"/>
  <c r="CK101" i="12"/>
  <c r="CL101" i="12" s="1"/>
  <c r="CK9" i="12"/>
  <c r="CL9" i="12" s="1"/>
  <c r="CB9" i="12"/>
  <c r="CD9" i="12" s="1"/>
  <c r="CK95" i="12"/>
  <c r="CL95" i="12" s="1"/>
  <c r="CB95" i="12"/>
  <c r="CD95" i="12" s="1"/>
  <c r="CB5" i="12"/>
  <c r="CD5" i="12" s="1"/>
  <c r="CK5" i="12"/>
  <c r="CL5" i="12" s="1"/>
  <c r="CB46" i="12"/>
  <c r="CD46" i="12" s="1"/>
  <c r="CK46" i="12"/>
  <c r="CL46" i="12" s="1"/>
  <c r="CB109" i="12"/>
  <c r="CD109" i="12" s="1"/>
  <c r="CK109" i="12"/>
  <c r="CL109" i="12" s="1"/>
  <c r="CB152" i="12"/>
  <c r="CD152" i="12" s="1"/>
  <c r="CK152" i="12"/>
  <c r="CL152" i="12" s="1"/>
  <c r="CK158" i="12"/>
  <c r="CL158" i="12" s="1"/>
  <c r="CB158" i="12"/>
  <c r="CD158" i="12" s="1"/>
  <c r="CK79" i="12"/>
  <c r="CL79" i="12" s="1"/>
  <c r="CB79" i="12"/>
  <c r="CD79" i="12" s="1"/>
  <c r="CB151" i="12"/>
  <c r="CD151" i="12" s="1"/>
  <c r="CK151" i="12"/>
  <c r="CL151" i="12" s="1"/>
  <c r="CB54" i="12"/>
  <c r="CD54" i="12" s="1"/>
  <c r="CK54" i="12"/>
  <c r="CL54" i="12" s="1"/>
  <c r="CK140" i="12"/>
  <c r="CL140" i="12" s="1"/>
  <c r="CB140" i="12"/>
  <c r="CD140" i="12" s="1"/>
  <c r="CB146" i="12"/>
  <c r="CD146" i="12" s="1"/>
  <c r="CK146" i="12"/>
  <c r="CL146" i="12" s="1"/>
  <c r="CK114" i="12"/>
  <c r="CL114" i="12" s="1"/>
  <c r="CB114" i="12"/>
  <c r="CD114" i="12" s="1"/>
  <c r="CB129" i="12"/>
  <c r="CD129" i="12" s="1"/>
  <c r="CK129" i="12"/>
  <c r="CL129" i="12" s="1"/>
  <c r="CK39" i="12"/>
  <c r="CL39" i="12" s="1"/>
  <c r="CB39" i="12"/>
  <c r="CD39" i="12" s="1"/>
  <c r="CK49" i="12"/>
  <c r="CL49" i="12" s="1"/>
  <c r="CB49" i="12"/>
  <c r="CD49" i="12" s="1"/>
  <c r="CK58" i="12"/>
  <c r="CL58" i="12" s="1"/>
  <c r="CB58" i="12"/>
  <c r="CD58" i="12" s="1"/>
  <c r="CK14" i="12"/>
  <c r="CL14" i="12" s="1"/>
  <c r="CB14" i="12"/>
  <c r="CD14" i="12" s="1"/>
  <c r="CK148" i="12"/>
  <c r="CL148" i="12" s="1"/>
  <c r="CB148" i="12"/>
  <c r="CD148" i="12" s="1"/>
  <c r="CK143" i="12"/>
  <c r="CL143" i="12" s="1"/>
  <c r="CB143" i="12"/>
  <c r="CD143" i="12" s="1"/>
  <c r="CK88" i="12"/>
  <c r="CL88" i="12" s="1"/>
  <c r="CB88" i="12"/>
  <c r="CD88" i="12" s="1"/>
  <c r="CB48" i="12"/>
  <c r="CD48" i="12" s="1"/>
  <c r="CK48" i="12"/>
  <c r="CL48" i="12" s="1"/>
  <c r="CB82" i="12"/>
  <c r="CD82" i="12" s="1"/>
  <c r="CK82" i="12"/>
  <c r="CL82" i="12" s="1"/>
  <c r="CB30" i="12"/>
  <c r="CD30" i="12" s="1"/>
  <c r="CK30" i="12"/>
  <c r="CL30" i="12" s="1"/>
  <c r="CK131" i="12"/>
  <c r="CL131" i="12" s="1"/>
  <c r="CB131" i="12"/>
  <c r="CD131" i="12" s="1"/>
  <c r="CB70" i="12"/>
  <c r="CD70" i="12" s="1"/>
  <c r="CK70" i="12"/>
  <c r="CL70" i="12" s="1"/>
  <c r="CB136" i="12"/>
  <c r="CD136" i="12" s="1"/>
  <c r="CK136" i="12"/>
  <c r="CL136" i="12" s="1"/>
  <c r="CK11" i="12"/>
  <c r="CL11" i="12" s="1"/>
  <c r="CB11" i="12"/>
  <c r="CD11" i="12" s="1"/>
  <c r="CK69" i="12"/>
  <c r="CL69" i="12" s="1"/>
  <c r="CB69" i="12"/>
  <c r="CD69" i="12" s="1"/>
  <c r="CK134" i="12"/>
  <c r="CL134" i="12" s="1"/>
  <c r="CB134" i="12"/>
  <c r="CD134" i="12" s="1"/>
  <c r="CK3" i="12"/>
  <c r="CL3" i="12" s="1"/>
  <c r="CB3" i="12"/>
  <c r="CD3" i="12" s="1"/>
  <c r="CB133" i="12"/>
  <c r="CD133" i="12" s="1"/>
  <c r="CK133" i="12"/>
  <c r="CL133" i="12" s="1"/>
  <c r="CK38" i="12"/>
  <c r="CL38" i="12" s="1"/>
  <c r="CB38" i="12"/>
  <c r="CD38" i="12" s="1"/>
  <c r="CK123" i="12"/>
  <c r="CL123" i="12" s="1"/>
  <c r="CB123" i="12"/>
  <c r="CD123" i="12" s="1"/>
  <c r="CB40" i="12"/>
  <c r="CD40" i="12" s="1"/>
  <c r="CK40" i="12"/>
  <c r="CL40" i="12" s="1"/>
  <c r="CK117" i="12"/>
  <c r="CL117" i="12" s="1"/>
  <c r="CB117" i="12"/>
  <c r="CD117" i="12" s="1"/>
  <c r="CB159" i="12"/>
  <c r="CD159" i="12" s="1"/>
  <c r="CK159" i="12"/>
  <c r="CL159" i="12" s="1"/>
  <c r="CK77" i="12"/>
  <c r="CL77" i="12" s="1"/>
  <c r="CB77" i="12"/>
  <c r="CD77" i="12" s="1"/>
  <c r="CB35" i="12"/>
  <c r="CD35" i="12" s="1"/>
  <c r="CK35" i="12"/>
  <c r="CL35" i="12" s="1"/>
  <c r="CK154" i="12"/>
  <c r="CL154" i="12" s="1"/>
  <c r="CB154" i="12"/>
  <c r="CD154" i="12" s="1"/>
  <c r="CK108" i="12"/>
  <c r="CL108" i="12" s="1"/>
  <c r="CB108" i="12"/>
  <c r="CD108" i="12" s="1"/>
  <c r="CK4" i="12"/>
  <c r="CL4" i="12" s="1"/>
  <c r="CB4" i="12"/>
  <c r="CD4" i="12"/>
  <c r="CK25" i="12"/>
  <c r="CL25" i="12" s="1"/>
  <c r="CB25" i="12"/>
  <c r="CD25" i="12" s="1"/>
  <c r="CK32" i="12"/>
  <c r="CL32" i="12" s="1"/>
  <c r="CB32" i="12"/>
  <c r="CD32" i="12" s="1"/>
  <c r="CK74" i="12"/>
  <c r="CL74" i="12" s="1"/>
  <c r="CB74" i="12"/>
  <c r="CD74" i="12"/>
  <c r="CK78" i="12"/>
  <c r="CL78" i="12" s="1"/>
  <c r="CB78" i="12"/>
  <c r="CD78" i="12" s="1"/>
  <c r="CK65" i="12"/>
  <c r="CL65" i="12" s="1"/>
  <c r="CB65" i="12"/>
  <c r="CD65" i="12" s="1"/>
  <c r="CK12" i="12"/>
  <c r="CL12" i="12" s="1"/>
  <c r="CB12" i="12"/>
  <c r="CD12" i="12" s="1"/>
  <c r="CK71" i="12"/>
  <c r="CL71" i="12" s="1"/>
  <c r="CB71" i="12"/>
  <c r="CD71" i="12" s="1"/>
  <c r="CK13" i="12"/>
  <c r="CL13" i="12" s="1"/>
  <c r="CB13" i="12"/>
  <c r="CD13" i="12" s="1"/>
  <c r="CB103" i="12"/>
  <c r="CD103" i="12" s="1"/>
  <c r="CK103" i="12"/>
  <c r="CL103" i="12" s="1"/>
  <c r="CB29" i="12"/>
  <c r="CD29" i="12" s="1"/>
  <c r="CK29" i="12"/>
  <c r="CL29" i="12" s="1"/>
  <c r="CK34" i="12"/>
  <c r="CL34" i="12" s="1"/>
  <c r="CB34" i="12"/>
  <c r="CD34" i="12" s="1"/>
  <c r="CB86" i="12"/>
  <c r="CD86" i="12" s="1"/>
  <c r="CK86" i="12"/>
  <c r="CL86" i="12" s="1"/>
  <c r="CK113" i="12"/>
  <c r="CL113" i="12" s="1"/>
  <c r="CB113" i="12"/>
  <c r="CD113" i="12" s="1"/>
  <c r="CK110" i="12"/>
  <c r="CL110" i="12" s="1"/>
  <c r="CB110" i="12"/>
  <c r="CD110" i="12" s="1"/>
  <c r="CB124" i="12"/>
  <c r="CD124" i="12" s="1"/>
  <c r="CK124" i="12"/>
  <c r="CL124" i="12" s="1"/>
  <c r="CB118" i="12"/>
  <c r="CD118" i="12" s="1"/>
  <c r="CK118" i="12"/>
  <c r="CL118" i="12" s="1"/>
  <c r="CB7" i="12"/>
  <c r="CD7" i="12" s="1"/>
  <c r="CK7" i="12"/>
  <c r="CL7" i="12" s="1"/>
  <c r="CB99" i="12"/>
  <c r="CD99" i="12" s="1"/>
  <c r="CK99" i="12"/>
  <c r="CL99" i="12" s="1"/>
  <c r="CK36" i="12"/>
  <c r="CL36" i="12" s="1"/>
  <c r="CB36" i="12"/>
  <c r="CD36" i="12"/>
  <c r="CK87" i="12"/>
  <c r="CL87" i="12" s="1"/>
  <c r="CB87" i="12"/>
  <c r="CD87" i="12" s="1"/>
  <c r="CB92" i="12"/>
  <c r="CD92" i="12" s="1"/>
  <c r="CK92" i="12"/>
  <c r="CL92" i="12" s="1"/>
  <c r="CB147" i="12"/>
  <c r="CD147" i="12" s="1"/>
  <c r="CK147" i="12"/>
  <c r="CL147" i="12" s="1"/>
  <c r="CK85" i="12"/>
  <c r="CL85" i="12" s="1"/>
  <c r="CB85" i="12"/>
  <c r="CD85" i="12" s="1"/>
  <c r="CK52" i="12"/>
  <c r="CL52" i="12" s="1"/>
  <c r="CB52" i="12"/>
  <c r="CD52" i="12" s="1"/>
  <c r="CK56" i="12"/>
  <c r="CL56" i="12" s="1"/>
  <c r="CB56" i="12"/>
  <c r="CD56" i="12" s="1"/>
  <c r="CK51" i="12"/>
  <c r="CL51" i="12" s="1"/>
  <c r="CB51" i="12"/>
  <c r="CD51" i="12" s="1"/>
  <c r="CK8" i="12"/>
  <c r="CL8" i="12" s="1"/>
  <c r="CB8" i="12"/>
  <c r="CD8" i="12" s="1"/>
  <c r="CK164" i="12"/>
  <c r="CL164" i="12" s="1"/>
  <c r="CB164" i="12"/>
  <c r="CD164" i="12" s="1"/>
  <c r="CB2" i="12"/>
  <c r="CD2" i="12" s="1"/>
  <c r="CA166" i="12"/>
  <c r="BZ166" i="12"/>
</calcChain>
</file>

<file path=xl/sharedStrings.xml><?xml version="1.0" encoding="utf-8"?>
<sst xmlns="http://schemas.openxmlformats.org/spreadsheetml/2006/main" count="324" uniqueCount="321">
  <si>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</si>
  <si>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</si>
  <si>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</si>
  <si>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</si>
  <si>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</si>
  <si>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</si>
  <si>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</si>
  <si>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</si>
  <si>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</si>
  <si>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</si>
  <si>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</si>
  <si>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</si>
  <si>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</si>
  <si>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</si>
  <si>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</si>
  <si>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</si>
  <si>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</si>
  <si>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</si>
  <si>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</si>
  <si>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</si>
  <si>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</si>
  <si>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</si>
  <si>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</si>
  <si>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</si>
  <si>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</si>
  <si>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</si>
  <si>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</si>
  <si>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</si>
  <si>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</si>
  <si>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</si>
  <si>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</si>
  <si>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</si>
  <si>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</si>
  <si>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</si>
  <si>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</si>
  <si>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</si>
  <si>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</si>
  <si>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</si>
  <si>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</si>
  <si>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</si>
  <si>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</si>
  <si>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</si>
  <si>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</si>
  <si>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</si>
  <si>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</si>
  <si>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</si>
  <si>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</si>
  <si>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</si>
  <si>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</si>
  <si>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</si>
  <si>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</si>
  <si>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</si>
  <si>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</si>
  <si>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</si>
  <si>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</si>
  <si>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</si>
  <si>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</si>
  <si>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</si>
  <si>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</si>
  <si>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</si>
  <si>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</si>
  <si>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</si>
  <si>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</si>
  <si>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</si>
  <si>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</si>
  <si>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</si>
  <si>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</si>
  <si>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</si>
  <si>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</si>
  <si>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</si>
  <si>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</si>
  <si>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</si>
  <si>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</si>
  <si>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</si>
  <si>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</si>
  <si>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</si>
  <si>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</si>
  <si>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</si>
  <si>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</si>
  <si>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</si>
  <si>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</si>
  <si>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</si>
  <si>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</si>
  <si>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</si>
  <si>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</si>
  <si>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</si>
  <si>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</si>
  <si>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</si>
  <si>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</si>
  <si>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</si>
  <si>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</si>
  <si>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</si>
  <si>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</si>
  <si>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</si>
  <si>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</si>
  <si>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</si>
  <si>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</si>
  <si>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</si>
  <si>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</si>
  <si>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</si>
  <si>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</si>
  <si>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buySellPtET</t>
  </si>
  <si>
    <t>nSharesET</t>
  </si>
  <si>
    <t>PctTargET</t>
  </si>
  <si>
    <t>buySellPtFid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</si>
  <si>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</si>
  <si>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</si>
  <si>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</si>
  <si>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</si>
  <si>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</si>
  <si>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</si>
  <si>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</si>
  <si>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</si>
  <si>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</si>
  <si>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</si>
  <si>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</si>
  <si>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</si>
  <si>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</si>
  <si>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</si>
  <si>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</si>
  <si>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</si>
  <si>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</si>
  <si>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</si>
  <si>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</si>
  <si>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</si>
  <si>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</si>
  <si>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</si>
  <si>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</si>
  <si>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</si>
  <si>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</si>
  <si>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</si>
  <si>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</si>
  <si>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</si>
  <si>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</si>
  <si>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</si>
  <si>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</si>
  <si>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</si>
  <si>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</si>
  <si>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</si>
  <si>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</si>
  <si>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</si>
  <si>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</si>
  <si>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</si>
  <si>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</si>
  <si>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</si>
  <si>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</si>
  <si>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</si>
  <si>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</si>
  <si>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</si>
  <si>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</si>
  <si>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</si>
  <si>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</si>
  <si>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</si>
  <si>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</si>
  <si>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</si>
  <si>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</si>
  <si>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</si>
  <si>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</si>
  <si>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</si>
  <si>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</si>
  <si>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</si>
  <si>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</si>
  <si>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</si>
  <si>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</si>
  <si>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</si>
  <si>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</si>
  <si>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</si>
  <si>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</si>
  <si>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</si>
  <si>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</si>
  <si>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</si>
  <si>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</si>
  <si>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</si>
  <si>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</si>
  <si>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</si>
  <si>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</si>
  <si>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</si>
  <si>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</si>
  <si>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</si>
  <si>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</si>
  <si>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</si>
  <si>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</si>
  <si>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</si>
  <si>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</si>
  <si>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</si>
  <si>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</si>
  <si>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</si>
  <si>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</si>
  <si>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</si>
  <si>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</si>
  <si>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</si>
  <si>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</si>
  <si>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</si>
  <si>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</si>
  <si>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</si>
  <si>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</si>
  <si>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</si>
  <si>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</si>
  <si>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</si>
  <si>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</si>
  <si>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</si>
  <si>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</si>
  <si>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</si>
  <si>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</si>
  <si>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</si>
  <si>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</si>
  <si>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</si>
  <si>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</si>
  <si>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</si>
  <si>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</si>
  <si>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</si>
  <si>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</si>
  <si>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</si>
  <si>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</si>
  <si>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</si>
  <si>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</si>
  <si>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</si>
  <si>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</si>
  <si>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</si>
  <si>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</si>
  <si>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</si>
  <si>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</si>
  <si>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</si>
  <si>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</si>
  <si>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</si>
  <si>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</si>
  <si>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</si>
  <si>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</si>
  <si>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</si>
  <si>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</si>
  <si>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</si>
  <si>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</si>
  <si>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</si>
  <si>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</si>
  <si>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</si>
  <si>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statCopy</t>
  </si>
  <si>
    <t>BTTR</t>
  </si>
  <si>
    <t>MOBQ</t>
  </si>
  <si>
    <t>CTGO</t>
  </si>
  <si>
    <t>RMD</t>
  </si>
  <si>
    <t>Owned</t>
  </si>
  <si>
    <t>FKWL</t>
  </si>
  <si>
    <t>CEF</t>
  </si>
  <si>
    <t>CENN</t>
  </si>
  <si>
    <t>RVYL</t>
  </si>
  <si>
    <t>ACN</t>
  </si>
  <si>
    <t>TSCO</t>
  </si>
  <si>
    <t>CGAU</t>
  </si>
  <si>
    <t>HNRG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</si>
  <si>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</si>
  <si>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</si>
  <si>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</si>
  <si>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</si>
  <si>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</si>
  <si>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</si>
  <si>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</si>
  <si>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</si>
  <si>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</si>
  <si>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</si>
  <si>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</si>
  <si>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</si>
  <si>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</si>
  <si>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</si>
  <si>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</si>
  <si>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</si>
  <si>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</si>
  <si>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</si>
  <si>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</si>
  <si>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</si>
  <si>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</si>
  <si>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</si>
  <si>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</si>
  <si>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lohi</t>
  </si>
  <si>
    <t>lohi2</t>
  </si>
  <si>
    <t>hilo3</t>
  </si>
  <si>
    <t>BRTX</t>
  </si>
  <si>
    <t>ESOA</t>
  </si>
  <si>
    <t>NOW</t>
  </si>
  <si>
    <t>TMUS</t>
  </si>
  <si>
    <t>DGX</t>
  </si>
  <si>
    <t>YORW</t>
  </si>
  <si>
    <t>lh3</t>
  </si>
  <si>
    <t>rsiWt</t>
  </si>
  <si>
    <t>Amt</t>
  </si>
  <si>
    <t>Amt in RSI</t>
  </si>
  <si>
    <t>rsiDollarsTarget</t>
  </si>
  <si>
    <t>ddiff</t>
  </si>
  <si>
    <t>NasdaqRSI</t>
  </si>
  <si>
    <t>RSIFracIn</t>
  </si>
  <si>
    <t>ERIE</t>
  </si>
  <si>
    <t>rsiWtN</t>
  </si>
  <si>
    <t>shWtPos</t>
  </si>
  <si>
    <t>shWNorm</t>
  </si>
  <si>
    <t>rsiShNorm</t>
  </si>
  <si>
    <t>pctDiff</t>
  </si>
  <si>
    <t>SAND</t>
  </si>
  <si>
    <t>WRN</t>
  </si>
  <si>
    <t>EA</t>
  </si>
  <si>
    <t>CELH</t>
  </si>
  <si>
    <t>CSIQ</t>
  </si>
  <si>
    <t>GGB</t>
  </si>
  <si>
    <t>LPLA</t>
  </si>
  <si>
    <t>SIX</t>
  </si>
  <si>
    <t>TGLS</t>
  </si>
  <si>
    <t>VIVO</t>
  </si>
  <si>
    <t>AMAT</t>
  </si>
  <si>
    <t>APPS</t>
  </si>
  <si>
    <t>BBY</t>
  </si>
  <si>
    <t>BLMN</t>
  </si>
  <si>
    <t>CF</t>
  </si>
  <si>
    <t>CHUY</t>
  </si>
  <si>
    <t>DGII</t>
  </si>
  <si>
    <t>FIVE</t>
  </si>
  <si>
    <t>GTLS</t>
  </si>
  <si>
    <t>KLAC</t>
  </si>
  <si>
    <t>MEI</t>
  </si>
  <si>
    <t>SIVB</t>
  </si>
  <si>
    <t>TECK</t>
  </si>
  <si>
    <t>TGH</t>
  </si>
  <si>
    <t>UAN</t>
  </si>
  <si>
    <t>rsiDollarsIn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</si>
</sst>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2" fontId="0" fillId="0" borderId="0" xfId="0" applyNumberFormat="1" applyFill="1" applyBorder="1"/>
    <xf numFmtId="0" fontId="0" fillId="2" borderId="0" xfId="0" applyFill="1" applyBorder="1"/>
    <xf numFmtId="1" fontId="5" fillId="14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0" fillId="7" borderId="0" xfId="0" applyNumberFormat="1" applyFill="1"/>
    <xf numFmtId="2" fontId="6" fillId="0" borderId="0" xfId="0" applyNumberFormat="1" applyFont="1" applyBorder="1"/>
    <xf numFmtId="2" fontId="6" fillId="14" borderId="0" xfId="0" applyNumberFormat="1" applyFont="1" applyFill="1"/>
    <xf numFmtId="2" fontId="6" fillId="0" borderId="0" xfId="0" applyNumberFormat="1" applyFont="1"/>
    <xf numFmtId="0" fontId="0" fillId="7" borderId="0" xfId="0" applyFill="1" applyBorder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0" fillId="2" borderId="0" xfId="0" applyNumberFormat="1" applyFill="1" applyBorder="1"/>
    <xf numFmtId="2" fontId="6" fillId="0" borderId="0" xfId="0" applyNumberFormat="1" applyFont="1" applyFill="1"/>
    <xf numFmtId="2" fontId="6" fillId="8" borderId="0" xfId="0" applyNumberFormat="1" applyFont="1" applyFill="1"/>
    <xf numFmtId="2" fontId="0" fillId="8" borderId="0" xfId="0" applyNumberFormat="1" applyFill="1" applyBorder="1"/>
    <xf numFmtId="0" fontId="0" fillId="8" borderId="0" xfId="0" applyFill="1"/>
    <xf numFmtId="2" fontId="6" fillId="9" borderId="0" xfId="0" applyNumberFormat="1" applyFont="1" applyFill="1"/>
    <xf numFmtId="2" fontId="0" fillId="9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W295"/>
  <sheetViews>
    <sheetView tabSelected="1" workbookViewId="0">
      <pane xSplit="1" ySplit="1" topLeftCell="B120" activePane="bottomRight" state="frozen"/>
      <selection pane="topRight" activeCell="B1" sqref="B1"/>
      <selection pane="bottomLeft" activeCell="A2" sqref="A2"/>
      <selection pane="bottomRight" activeCell="O33" sqref="O33"/>
    </sheetView>
  </sheetViews>
  <sheetFormatPr baseColWidth="10" defaultRowHeight="16" x14ac:dyDescent="0.2"/>
  <cols>
    <col min="66" max="66" width="10.6640625" customWidth="1"/>
    <col min="67" max="67" width="10.83203125" hidden="1" customWidth="1"/>
    <col min="92" max="92" width="10.83203125" style="71"/>
    <col min="96" max="96" width="12.1640625" bestFit="1" customWidth="1"/>
  </cols>
  <sheetData>
    <row r="1" spans="1:101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191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127</v>
      </c>
      <c r="AC1" s="41" t="s">
        <v>34</v>
      </c>
      <c r="AD1" s="41" t="s">
        <v>91</v>
      </c>
      <c r="AE1" s="41" t="s">
        <v>128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124</v>
      </c>
      <c r="AO1" s="41" t="s">
        <v>123</v>
      </c>
      <c r="AP1" s="41" t="s">
        <v>81</v>
      </c>
      <c r="AQ1" s="41" t="s">
        <v>89</v>
      </c>
      <c r="AR1" s="40" t="s">
        <v>125</v>
      </c>
      <c r="AS1" s="40" t="s">
        <v>126</v>
      </c>
      <c r="AT1" s="40" t="s">
        <v>80</v>
      </c>
      <c r="AU1" s="40" t="s">
        <v>218</v>
      </c>
      <c r="AV1" s="40" t="s">
        <v>219</v>
      </c>
      <c r="AW1" s="40" t="s">
        <v>220</v>
      </c>
      <c r="AX1" s="40" t="s">
        <v>130</v>
      </c>
      <c r="AY1" s="40" t="s">
        <v>129</v>
      </c>
      <c r="AZ1" s="40" t="s">
        <v>82</v>
      </c>
      <c r="BA1" s="40" t="s">
        <v>107</v>
      </c>
      <c r="BB1" s="53" t="s">
        <v>13</v>
      </c>
      <c r="BC1" s="54" t="s">
        <v>14</v>
      </c>
      <c r="BD1" s="55" t="s">
        <v>15</v>
      </c>
      <c r="BE1" s="56" t="s">
        <v>101</v>
      </c>
      <c r="BF1" s="56" t="s">
        <v>272</v>
      </c>
      <c r="BG1" s="56" t="s">
        <v>102</v>
      </c>
      <c r="BH1" s="57" t="s">
        <v>103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104</v>
      </c>
      <c r="BP1" s="40" t="s">
        <v>273</v>
      </c>
      <c r="BQ1" s="40" t="s">
        <v>281</v>
      </c>
      <c r="BR1" s="40" t="s">
        <v>105</v>
      </c>
      <c r="BS1" s="40" t="s">
        <v>106</v>
      </c>
      <c r="BT1" s="40" t="s">
        <v>21</v>
      </c>
      <c r="BU1" s="63" t="s">
        <v>35</v>
      </c>
      <c r="BV1" s="40" t="s">
        <v>65</v>
      </c>
      <c r="BW1" s="41" t="s">
        <v>66</v>
      </c>
      <c r="BX1" s="41" t="s">
        <v>67</v>
      </c>
      <c r="BY1" s="41" t="s">
        <v>84</v>
      </c>
      <c r="BZ1" s="41" t="s">
        <v>85</v>
      </c>
      <c r="CA1" s="41" t="s">
        <v>86</v>
      </c>
      <c r="CB1" s="41" t="s">
        <v>87</v>
      </c>
      <c r="CC1" s="41" t="s">
        <v>274</v>
      </c>
      <c r="CD1" s="41" t="s">
        <v>88</v>
      </c>
      <c r="CE1" s="40" t="s">
        <v>230</v>
      </c>
      <c r="CF1" s="41" t="s">
        <v>223</v>
      </c>
      <c r="CG1" s="41" t="s">
        <v>224</v>
      </c>
      <c r="CH1" s="41" t="s">
        <v>225</v>
      </c>
      <c r="CI1" s="41" t="s">
        <v>226</v>
      </c>
      <c r="CJ1" s="41" t="s">
        <v>227</v>
      </c>
      <c r="CK1" s="41" t="s">
        <v>228</v>
      </c>
      <c r="CL1" s="41" t="s">
        <v>229</v>
      </c>
      <c r="CM1" s="41" t="s">
        <v>235</v>
      </c>
      <c r="CN1" s="72" t="s">
        <v>240</v>
      </c>
      <c r="CO1" s="41" t="s">
        <v>282</v>
      </c>
      <c r="CP1" s="41" t="s">
        <v>291</v>
      </c>
      <c r="CQ1" s="41" t="s">
        <v>292</v>
      </c>
      <c r="CR1" s="41" t="s">
        <v>290</v>
      </c>
      <c r="CS1" s="41" t="s">
        <v>293</v>
      </c>
      <c r="CT1" s="41" t="s">
        <v>285</v>
      </c>
      <c r="CU1" s="41" t="s">
        <v>320</v>
      </c>
      <c r="CV1" s="41" t="s">
        <v>286</v>
      </c>
      <c r="CW1" s="41" t="s">
        <v>294</v>
      </c>
    </row>
    <row r="2" spans="1:101" x14ac:dyDescent="0.2">
      <c r="A2" s="33" t="s">
        <v>176</v>
      </c>
      <c r="B2">
        <v>1</v>
      </c>
      <c r="C2">
        <v>1</v>
      </c>
      <c r="D2">
        <v>0.53615661206552101</v>
      </c>
      <c r="E2">
        <v>0.46384338793447799</v>
      </c>
      <c r="F2">
        <v>0.91895113230035697</v>
      </c>
      <c r="G2">
        <v>0.25506555423122701</v>
      </c>
      <c r="H2">
        <v>7.4383618888424499E-2</v>
      </c>
      <c r="I2">
        <v>0.15879648976180499</v>
      </c>
      <c r="J2">
        <v>0.108682370121661</v>
      </c>
      <c r="K2">
        <v>0.22938531313482399</v>
      </c>
      <c r="L2">
        <v>0.89338163888639299</v>
      </c>
      <c r="M2">
        <v>1.40155193388444</v>
      </c>
      <c r="N2" s="21">
        <v>0</v>
      </c>
      <c r="O2">
        <v>0.99741282660609398</v>
      </c>
      <c r="P2">
        <v>0.99013366154361304</v>
      </c>
      <c r="Q2">
        <v>1.01601523360432</v>
      </c>
      <c r="R2">
        <v>0.99212749372502895</v>
      </c>
      <c r="S2">
        <v>137.86999511718699</v>
      </c>
      <c r="T2" s="27">
        <f t="shared" ref="T2:T33" si="0">IF(C2,P2,R2)</f>
        <v>0.99013366154361304</v>
      </c>
      <c r="U2" s="27">
        <f t="shared" ref="U2:U33" si="1">IF(D2 = 0,O2,Q2)</f>
        <v>1.01601523360432</v>
      </c>
      <c r="V2" s="39">
        <f t="shared" ref="V2:V33" si="2">S2*T2^(1-N2)</f>
        <v>136.50972308238042</v>
      </c>
      <c r="W2" s="38">
        <f t="shared" ref="W2:W33" si="3">S2*U2^(N2+1)</f>
        <v>140.0780152960152</v>
      </c>
      <c r="X2" s="44">
        <f t="shared" ref="X2:X33" si="4">0.5 * (D2-MAX($D$3:$D$165))/(MIN($D$3:$D$165)-MAX($D$3:$D$165)) + 0.75</f>
        <v>0.9789843272949319</v>
      </c>
      <c r="Y2" s="44">
        <f t="shared" ref="Y2:Y33" si="5">AVERAGE(D2, F2, G2, H2, I2, J2, K2)</f>
        <v>0.3259172986434028</v>
      </c>
      <c r="Z2" s="22">
        <f t="shared" ref="Z2:Z33" si="6">AI2^N2</f>
        <v>1</v>
      </c>
      <c r="AA2" s="22">
        <f t="shared" ref="AA2:AA33" si="7">(Z2+AB2)/2</f>
        <v>1</v>
      </c>
      <c r="AB2" s="22">
        <f t="shared" ref="AB2:AB33" si="8">AM2^N2</f>
        <v>1</v>
      </c>
      <c r="AC2" s="22">
        <v>1</v>
      </c>
      <c r="AD2" s="22">
        <v>1</v>
      </c>
      <c r="AE2" s="22">
        <v>1</v>
      </c>
      <c r="AF2" s="22">
        <f t="shared" ref="AF2:AF33" si="9">PERCENTILE($L$2:$L$165, 0.05)</f>
        <v>4.1725635867596117E-2</v>
      </c>
      <c r="AG2" s="22">
        <f t="shared" ref="AG2:AG33" si="10">PERCENTILE($L$2:$L$165, 0.95)</f>
        <v>0.96421639787204261</v>
      </c>
      <c r="AH2" s="22">
        <f t="shared" ref="AH2:AH33" si="11">MIN(MAX(L2,AF2), AG2)</f>
        <v>0.89338163888639299</v>
      </c>
      <c r="AI2" s="22">
        <f t="shared" ref="AI2:AI33" si="12">AH2-$AH$166+1</f>
        <v>1.851656003018797</v>
      </c>
      <c r="AJ2" s="22">
        <f t="shared" ref="AJ2:AJ33" si="13">PERCENTILE($M$2:$M$165, 0.02)</f>
        <v>0.20671858817904254</v>
      </c>
      <c r="AK2" s="22">
        <f t="shared" ref="AK2:AK33" si="14">PERCENTILE($M$2:$M$165, 0.98)</f>
        <v>2.2543535458650248</v>
      </c>
      <c r="AL2" s="22">
        <f t="shared" ref="AL2:AL33" si="15">MIN(MAX(M2,AJ2), AK2)</f>
        <v>1.40155193388444</v>
      </c>
      <c r="AM2" s="22">
        <f t="shared" ref="AM2:AM33" si="16">AL2-$AL$166 + 1</f>
        <v>2.1948333457053977</v>
      </c>
      <c r="AN2" s="46">
        <v>1</v>
      </c>
      <c r="AO2" s="49">
        <v>1</v>
      </c>
      <c r="AP2" s="49">
        <v>1</v>
      </c>
      <c r="AQ2" s="21">
        <v>1</v>
      </c>
      <c r="AR2" s="17">
        <f t="shared" ref="AR2:AR33" si="17">(AI2^4)*AB2*AE2*AN2</f>
        <v>11.755503358144022</v>
      </c>
      <c r="AS2" s="17">
        <f t="shared" ref="AS2:AS33" si="18">(AM2^4) *Z2*AC2*AO2</f>
        <v>23.20631585025226</v>
      </c>
      <c r="AT2" s="17">
        <f t="shared" ref="AT2:AT33" si="19">(AM2^4)*AA2*AP2*AQ2</f>
        <v>23.20631585025226</v>
      </c>
      <c r="AU2" s="17">
        <f t="shared" ref="AU2:AU33" si="20">MIN(AR2, 0.05*AR$166)</f>
        <v>11.755503358144022</v>
      </c>
      <c r="AV2" s="17">
        <f t="shared" ref="AV2:AV33" si="21">MIN(AS2, 0.05*AS$166)</f>
        <v>23.20631585025226</v>
      </c>
      <c r="AW2" s="17">
        <f t="shared" ref="AW2:AW33" si="22">MIN(AT2, 0.05*AT$166)</f>
        <v>23.20631585025226</v>
      </c>
      <c r="AX2" s="14">
        <f t="shared" ref="AX2:AX33" si="23">AU2/$AU$166</f>
        <v>2.79997597099697E-2</v>
      </c>
      <c r="AY2" s="14">
        <f t="shared" ref="AY2:AY33" si="24">AV2/$AV$166</f>
        <v>8.5576125810385619E-3</v>
      </c>
      <c r="AZ2" s="62">
        <f t="shared" ref="AZ2:AZ33" si="25">AW2/$AW$166</f>
        <v>7.9152474657195205E-3</v>
      </c>
      <c r="BA2" s="21">
        <f t="shared" ref="BA2:BA33" si="26">N2</f>
        <v>0</v>
      </c>
      <c r="BB2" s="78">
        <v>3998</v>
      </c>
      <c r="BC2" s="15">
        <f t="shared" ref="BC2:BC33" si="27">$D$172*AX2</f>
        <v>3882.8666777800481</v>
      </c>
      <c r="BD2" s="19">
        <f t="shared" ref="BD2:BD33" si="28">BC2-BB2</f>
        <v>-115.13332221995188</v>
      </c>
      <c r="BE2" s="58">
        <f t="shared" ref="BE2:BE33" si="29">(IF(BD2 &gt; 0, V2, W2))</f>
        <v>140.0780152960152</v>
      </c>
      <c r="BF2" s="58">
        <f t="shared" ref="BF2:BF33" si="30">IF(BD2&gt;0, S2*(T2^(2-N2)), S2*(U2^(N2 + 2)))</f>
        <v>142.3213974338104</v>
      </c>
      <c r="BG2" s="46">
        <f t="shared" ref="BG2:BG33" si="31">BD2/BE2</f>
        <v>-0.82192285475097737</v>
      </c>
      <c r="BH2" s="59">
        <f t="shared" ref="BH2:BH33" si="32">BB2/BC2</f>
        <v>1.029651629008745</v>
      </c>
      <c r="BI2" s="78">
        <v>0</v>
      </c>
      <c r="BJ2" s="78">
        <v>551</v>
      </c>
      <c r="BK2" s="78">
        <v>0</v>
      </c>
      <c r="BL2" s="10">
        <f t="shared" ref="BL2:BL33" si="33">SUM(BI2:BK2)</f>
        <v>551</v>
      </c>
      <c r="BM2" s="15">
        <f t="shared" ref="BM2:BM33" si="34">AY2*$D$171</f>
        <v>1638.637329855007</v>
      </c>
      <c r="BN2" s="9">
        <f t="shared" ref="BN2:BN33" si="35">BM2-BL2</f>
        <v>1087.637329855007</v>
      </c>
      <c r="BO2" s="48">
        <f t="shared" ref="BO2:BO33" si="36">IF(BN2&gt;0,V2,W2)</f>
        <v>136.50972308238042</v>
      </c>
      <c r="BP2" s="48">
        <f t="shared" ref="BP2:BP33" si="37" xml:space="preserve"> IF(BN2 &gt;0, S2*T2^(2-N2), S2*U2^(N2+2))</f>
        <v>135.162871951862</v>
      </c>
      <c r="BQ2" s="48">
        <f t="shared" ref="BQ2:BQ33" si="38">IF(BN2&gt;0, S2*T2^(3-N2), S2*U2^(N2+3))</f>
        <v>133.82930931044763</v>
      </c>
      <c r="BR2" s="46">
        <f t="shared" ref="BR2:BR33" si="39">BN2/BP2</f>
        <v>8.0468646023026729</v>
      </c>
      <c r="BS2" s="59">
        <f t="shared" ref="BS2:BS33" si="40">BL2/BM2</f>
        <v>0.33625500283748244</v>
      </c>
      <c r="BT2" s="16">
        <f t="shared" ref="BT2:BT33" si="41">BB2+BL2+BV2</f>
        <v>4549</v>
      </c>
      <c r="BU2" s="64">
        <f t="shared" ref="BU2:BU33" si="42">BC2+BM2+BW2</f>
        <v>5600.4823468480045</v>
      </c>
      <c r="BV2" s="78">
        <v>0</v>
      </c>
      <c r="BW2" s="15">
        <f t="shared" ref="BW2:BW33" si="43">AZ2*$D$174</f>
        <v>78.978339212949379</v>
      </c>
      <c r="BX2" s="37">
        <f t="shared" ref="BX2:BX33" si="44">BW2-BV2</f>
        <v>78.978339212949379</v>
      </c>
      <c r="BY2" s="51">
        <f t="shared" ref="BY2:BY33" si="45">BX2*(BX2&lt;&gt;0)</f>
        <v>78.978339212949379</v>
      </c>
      <c r="BZ2" s="26">
        <f t="shared" ref="BZ2:BZ33" si="46">BY2/$BY$166</f>
        <v>0.17629093574319085</v>
      </c>
      <c r="CA2" s="47">
        <f t="shared" ref="CA2:CA33" si="47">BZ2 * $BX$166</f>
        <v>78.978339212949379</v>
      </c>
      <c r="CB2" s="48">
        <f t="shared" ref="CB2:CB33" si="48">IF(CA2&gt;0, V2, W2)</f>
        <v>136.50972308238042</v>
      </c>
      <c r="CC2" s="48">
        <f t="shared" ref="CC2:CC33" si="49">IF(BX2&gt;0, S2*T2^(2-N2), S2*U2^(N2+2))</f>
        <v>135.162871951862</v>
      </c>
      <c r="CD2" s="60">
        <f t="shared" ref="CD2:CD33" si="50">CA2/CB2</f>
        <v>0.578554680425861</v>
      </c>
      <c r="CE2" s="61">
        <v>0</v>
      </c>
      <c r="CF2" s="15">
        <f t="shared" ref="CF2:CF33" si="51">AZ2*$CE$169</f>
        <v>50.871295462179361</v>
      </c>
      <c r="CG2" s="37">
        <f t="shared" ref="CG2:CG33" si="52">CF2-CE2</f>
        <v>50.871295462179361</v>
      </c>
      <c r="CH2" s="51">
        <f t="shared" ref="CH2:CH33" si="53">CG2*(CG2&lt;&gt;0)</f>
        <v>50.871295462179361</v>
      </c>
      <c r="CI2" s="26">
        <f t="shared" ref="CI2:CI33" si="54">CH2/$CH$166</f>
        <v>7.9152474657195222E-3</v>
      </c>
      <c r="CJ2" s="47">
        <f t="shared" ref="CJ2:CJ33" si="55">CI2 * $CG$166</f>
        <v>50.871295462179361</v>
      </c>
      <c r="CK2" s="48">
        <f t="shared" ref="CK2:CK33" si="56">IF(CA2&gt;0,V2,W2)</f>
        <v>136.50972308238042</v>
      </c>
      <c r="CL2" s="60">
        <f t="shared" ref="CL2:CL33" si="57">CJ2/CK2</f>
        <v>0.37265693837412395</v>
      </c>
      <c r="CM2" s="65">
        <f t="shared" ref="CM2:CM33" si="58">N2</f>
        <v>0</v>
      </c>
      <c r="CN2" s="73">
        <f t="shared" ref="CN2:CN33" si="59">BT2+BV2</f>
        <v>4549</v>
      </c>
      <c r="CO2">
        <f t="shared" ref="CO2:CO33" si="60">E2/$E$166</f>
        <v>7.4566584763893001E-3</v>
      </c>
      <c r="CP2">
        <f t="shared" ref="CP2:CP33" si="61">MAX(0,L2)</f>
        <v>0.89338163888639299</v>
      </c>
      <c r="CQ2">
        <f t="shared" ref="CQ2:CQ33" si="62">CP2/$CP$166</f>
        <v>9.7406892200227694E-3</v>
      </c>
      <c r="CR2">
        <f t="shared" ref="CR2:CR33" si="63">CO2*CQ2*AO2</f>
        <v>7.2632992838356659E-5</v>
      </c>
      <c r="CS2">
        <f t="shared" ref="CS2:CS33" si="64">CR2/$CR$166</f>
        <v>1.7999220660609876E-2</v>
      </c>
      <c r="CT2" s="1">
        <f t="shared" ref="CT2:CT33" si="65">$CT$168*CS2</f>
        <v>1280.7804221681113</v>
      </c>
      <c r="CU2" s="78">
        <v>1241</v>
      </c>
      <c r="CV2" s="1">
        <f t="shared" ref="CV2:CV33" si="66">CT2-CU2</f>
        <v>39.780422168111272</v>
      </c>
      <c r="CW2">
        <f t="shared" ref="CW2:CW33" si="67">CU2/CT2</f>
        <v>0.96894048231876406</v>
      </c>
    </row>
    <row r="3" spans="1:101" x14ac:dyDescent="0.2">
      <c r="A3" s="25" t="s">
        <v>177</v>
      </c>
      <c r="B3">
        <v>0</v>
      </c>
      <c r="C3">
        <v>0</v>
      </c>
      <c r="D3">
        <v>0.92029564522572904</v>
      </c>
      <c r="E3">
        <v>7.9704354774270805E-2</v>
      </c>
      <c r="F3">
        <v>0.39471593166468</v>
      </c>
      <c r="G3">
        <v>0.80572109654350399</v>
      </c>
      <c r="H3">
        <v>0.89155871291266198</v>
      </c>
      <c r="I3">
        <v>0.76034266610948598</v>
      </c>
      <c r="J3">
        <v>0.82334083390121904</v>
      </c>
      <c r="K3">
        <v>0.68140791711623006</v>
      </c>
      <c r="L3">
        <v>0.96718644864430803</v>
      </c>
      <c r="M3">
        <v>1.6488956846681699</v>
      </c>
      <c r="N3" s="21">
        <v>0</v>
      </c>
      <c r="O3">
        <v>1.00017771430517</v>
      </c>
      <c r="P3">
        <v>1.0002823966063901</v>
      </c>
      <c r="Q3">
        <v>1.00327776218807</v>
      </c>
      <c r="R3">
        <v>0.99997620529385001</v>
      </c>
      <c r="S3">
        <v>0</v>
      </c>
      <c r="T3" s="27">
        <f t="shared" si="0"/>
        <v>0.99997620529385001</v>
      </c>
      <c r="U3" s="27">
        <f t="shared" si="1"/>
        <v>1.00327776218807</v>
      </c>
      <c r="V3" s="39">
        <f t="shared" si="2"/>
        <v>0</v>
      </c>
      <c r="W3" s="38">
        <f t="shared" si="3"/>
        <v>0</v>
      </c>
      <c r="X3" s="44">
        <f t="shared" si="4"/>
        <v>0.78327905556686328</v>
      </c>
      <c r="Y3" s="44">
        <f t="shared" si="5"/>
        <v>0.75391182906764431</v>
      </c>
      <c r="Z3" s="22">
        <f t="shared" si="6"/>
        <v>1</v>
      </c>
      <c r="AA3" s="22">
        <f t="shared" si="7"/>
        <v>1</v>
      </c>
      <c r="AB3" s="22">
        <f t="shared" si="8"/>
        <v>1</v>
      </c>
      <c r="AC3" s="22">
        <v>1</v>
      </c>
      <c r="AD3" s="22">
        <v>1</v>
      </c>
      <c r="AE3" s="22">
        <v>1</v>
      </c>
      <c r="AF3" s="22">
        <f t="shared" si="9"/>
        <v>4.1725635867596117E-2</v>
      </c>
      <c r="AG3" s="22">
        <f t="shared" si="10"/>
        <v>0.96421639787204261</v>
      </c>
      <c r="AH3" s="22">
        <f t="shared" si="11"/>
        <v>0.96421639787204261</v>
      </c>
      <c r="AI3" s="22">
        <f t="shared" si="12"/>
        <v>1.9224907620044465</v>
      </c>
      <c r="AJ3" s="22">
        <f t="shared" si="13"/>
        <v>0.20671858817904254</v>
      </c>
      <c r="AK3" s="22">
        <f t="shared" si="14"/>
        <v>2.2543535458650248</v>
      </c>
      <c r="AL3" s="22">
        <f t="shared" si="15"/>
        <v>1.6488956846681699</v>
      </c>
      <c r="AM3" s="22">
        <f t="shared" si="16"/>
        <v>2.4421770964891274</v>
      </c>
      <c r="AN3" s="21">
        <v>0</v>
      </c>
      <c r="AO3" s="74">
        <v>0</v>
      </c>
      <c r="AP3" s="74">
        <v>0</v>
      </c>
      <c r="AQ3" s="21">
        <v>1</v>
      </c>
      <c r="AR3" s="17">
        <f t="shared" si="17"/>
        <v>0</v>
      </c>
      <c r="AS3" s="17">
        <f t="shared" si="18"/>
        <v>0</v>
      </c>
      <c r="AT3" s="17">
        <f t="shared" si="19"/>
        <v>0</v>
      </c>
      <c r="AU3" s="17">
        <f t="shared" si="20"/>
        <v>0</v>
      </c>
      <c r="AV3" s="17">
        <f t="shared" si="21"/>
        <v>0</v>
      </c>
      <c r="AW3" s="17">
        <f t="shared" si="22"/>
        <v>0</v>
      </c>
      <c r="AX3" s="14">
        <f t="shared" si="23"/>
        <v>0</v>
      </c>
      <c r="AY3" s="14">
        <f t="shared" si="24"/>
        <v>0</v>
      </c>
      <c r="AZ3" s="62">
        <f t="shared" si="25"/>
        <v>0</v>
      </c>
      <c r="BA3" s="21">
        <f t="shared" si="26"/>
        <v>0</v>
      </c>
      <c r="BB3" s="78">
        <v>0</v>
      </c>
      <c r="BC3" s="15">
        <f t="shared" si="27"/>
        <v>0</v>
      </c>
      <c r="BD3" s="19">
        <f t="shared" si="28"/>
        <v>0</v>
      </c>
      <c r="BE3" s="58">
        <f t="shared" si="29"/>
        <v>0</v>
      </c>
      <c r="BF3" s="58">
        <f t="shared" si="30"/>
        <v>0</v>
      </c>
      <c r="BG3" s="46" t="e">
        <f t="shared" si="31"/>
        <v>#DIV/0!</v>
      </c>
      <c r="BH3" s="59" t="e">
        <f t="shared" si="32"/>
        <v>#DIV/0!</v>
      </c>
      <c r="BI3" s="78">
        <v>0</v>
      </c>
      <c r="BJ3" s="78">
        <v>0</v>
      </c>
      <c r="BK3" s="78">
        <v>0</v>
      </c>
      <c r="BL3" s="10">
        <f t="shared" si="33"/>
        <v>0</v>
      </c>
      <c r="BM3" s="15">
        <f t="shared" si="34"/>
        <v>0</v>
      </c>
      <c r="BN3" s="9">
        <f t="shared" si="35"/>
        <v>0</v>
      </c>
      <c r="BO3" s="48">
        <f t="shared" si="36"/>
        <v>0</v>
      </c>
      <c r="BP3" s="48">
        <f t="shared" si="37"/>
        <v>0</v>
      </c>
      <c r="BQ3" s="48">
        <f t="shared" si="38"/>
        <v>0</v>
      </c>
      <c r="BR3" s="46" t="e">
        <f t="shared" si="39"/>
        <v>#DIV/0!</v>
      </c>
      <c r="BS3" s="59" t="e">
        <f t="shared" si="40"/>
        <v>#DIV/0!</v>
      </c>
      <c r="BT3" s="16">
        <f t="shared" si="41"/>
        <v>0</v>
      </c>
      <c r="BU3" s="64">
        <f t="shared" si="42"/>
        <v>0</v>
      </c>
      <c r="BV3" s="78">
        <v>0</v>
      </c>
      <c r="BW3" s="15">
        <f t="shared" si="43"/>
        <v>0</v>
      </c>
      <c r="BX3" s="37">
        <f t="shared" si="44"/>
        <v>0</v>
      </c>
      <c r="BY3" s="51">
        <f t="shared" si="45"/>
        <v>0</v>
      </c>
      <c r="BZ3" s="26">
        <f t="shared" si="46"/>
        <v>0</v>
      </c>
      <c r="CA3" s="47">
        <f t="shared" si="47"/>
        <v>0</v>
      </c>
      <c r="CB3" s="48">
        <f t="shared" si="48"/>
        <v>0</v>
      </c>
      <c r="CC3" s="48">
        <f t="shared" si="49"/>
        <v>0</v>
      </c>
      <c r="CD3" s="60" t="e">
        <f t="shared" si="50"/>
        <v>#DIV/0!</v>
      </c>
      <c r="CE3" s="61">
        <v>0</v>
      </c>
      <c r="CF3" s="15">
        <f t="shared" si="51"/>
        <v>0</v>
      </c>
      <c r="CG3" s="37">
        <f t="shared" si="52"/>
        <v>0</v>
      </c>
      <c r="CH3" s="51">
        <f t="shared" si="53"/>
        <v>0</v>
      </c>
      <c r="CI3" s="26">
        <f t="shared" si="54"/>
        <v>0</v>
      </c>
      <c r="CJ3" s="47">
        <f t="shared" si="55"/>
        <v>0</v>
      </c>
      <c r="CK3" s="48">
        <f t="shared" si="56"/>
        <v>0</v>
      </c>
      <c r="CL3" s="60" t="e">
        <f t="shared" si="57"/>
        <v>#DIV/0!</v>
      </c>
      <c r="CM3" s="65">
        <f t="shared" si="58"/>
        <v>0</v>
      </c>
      <c r="CN3" s="73">
        <f t="shared" si="59"/>
        <v>0</v>
      </c>
      <c r="CO3">
        <f t="shared" si="60"/>
        <v>1.2813121154519088E-3</v>
      </c>
      <c r="CP3">
        <f t="shared" si="61"/>
        <v>0.96718644864430803</v>
      </c>
      <c r="CQ3">
        <f t="shared" si="62"/>
        <v>1.0545395387580545E-2</v>
      </c>
      <c r="CR3">
        <f t="shared" si="63"/>
        <v>0</v>
      </c>
      <c r="CS3">
        <f t="shared" si="64"/>
        <v>0</v>
      </c>
      <c r="CT3" s="1">
        <f t="shared" si="65"/>
        <v>0</v>
      </c>
      <c r="CU3" s="78">
        <v>0</v>
      </c>
      <c r="CV3" s="1">
        <f t="shared" si="66"/>
        <v>0</v>
      </c>
      <c r="CW3" t="e">
        <f t="shared" si="67"/>
        <v>#DIV/0!</v>
      </c>
    </row>
    <row r="4" spans="1:101" x14ac:dyDescent="0.2">
      <c r="A4" s="25" t="s">
        <v>178</v>
      </c>
      <c r="B4">
        <v>1</v>
      </c>
      <c r="C4">
        <v>1</v>
      </c>
      <c r="D4">
        <v>0.92456479690522198</v>
      </c>
      <c r="E4">
        <v>7.5435203094777498E-2</v>
      </c>
      <c r="F4">
        <v>0.87570621468926502</v>
      </c>
      <c r="G4">
        <v>0.37476459510357801</v>
      </c>
      <c r="H4">
        <v>0.72972972972972905</v>
      </c>
      <c r="I4">
        <v>0.59459459459459396</v>
      </c>
      <c r="J4">
        <v>0.65870581659210403</v>
      </c>
      <c r="K4">
        <v>0.614292193087701</v>
      </c>
      <c r="L4">
        <v>-1.05993182768583E-2</v>
      </c>
      <c r="M4">
        <v>0.94960807963089999</v>
      </c>
      <c r="N4" s="21">
        <v>0</v>
      </c>
      <c r="O4">
        <v>1.00372046718241</v>
      </c>
      <c r="P4">
        <v>0.99383531650188295</v>
      </c>
      <c r="Q4">
        <v>1.0101954569315601</v>
      </c>
      <c r="R4">
        <v>0.98442864545888398</v>
      </c>
      <c r="S4">
        <v>101.27999877929599</v>
      </c>
      <c r="T4" s="27">
        <f t="shared" si="0"/>
        <v>0.99383531650188295</v>
      </c>
      <c r="U4" s="27">
        <f t="shared" si="1"/>
        <v>1.0101954569315601</v>
      </c>
      <c r="V4" s="39">
        <f t="shared" si="2"/>
        <v>100.65563964213196</v>
      </c>
      <c r="W4" s="38">
        <f t="shared" si="3"/>
        <v>102.31259464487877</v>
      </c>
      <c r="X4" s="44">
        <f t="shared" si="4"/>
        <v>0.78110407354899825</v>
      </c>
      <c r="Y4" s="44">
        <f t="shared" si="5"/>
        <v>0.68176542010031327</v>
      </c>
      <c r="Z4" s="22">
        <f t="shared" si="6"/>
        <v>1</v>
      </c>
      <c r="AA4" s="22">
        <f t="shared" si="7"/>
        <v>1</v>
      </c>
      <c r="AB4" s="22">
        <f t="shared" si="8"/>
        <v>1</v>
      </c>
      <c r="AC4" s="22">
        <v>1</v>
      </c>
      <c r="AD4" s="22">
        <v>1</v>
      </c>
      <c r="AE4" s="22">
        <v>1</v>
      </c>
      <c r="AF4" s="22">
        <f t="shared" si="9"/>
        <v>4.1725635867596117E-2</v>
      </c>
      <c r="AG4" s="22">
        <f t="shared" si="10"/>
        <v>0.96421639787204261</v>
      </c>
      <c r="AH4" s="22">
        <f t="shared" si="11"/>
        <v>4.1725635867596117E-2</v>
      </c>
      <c r="AI4" s="22">
        <f t="shared" si="12"/>
        <v>1</v>
      </c>
      <c r="AJ4" s="22">
        <f t="shared" si="13"/>
        <v>0.20671858817904254</v>
      </c>
      <c r="AK4" s="22">
        <f t="shared" si="14"/>
        <v>2.2543535458650248</v>
      </c>
      <c r="AL4" s="22">
        <f t="shared" si="15"/>
        <v>0.94960807963089999</v>
      </c>
      <c r="AM4" s="22">
        <f t="shared" si="16"/>
        <v>1.7428894914518573</v>
      </c>
      <c r="AN4" s="46">
        <v>1</v>
      </c>
      <c r="AO4" s="49">
        <v>1</v>
      </c>
      <c r="AP4" s="49">
        <v>1</v>
      </c>
      <c r="AQ4" s="21">
        <v>1</v>
      </c>
      <c r="AR4" s="17">
        <f t="shared" si="17"/>
        <v>1</v>
      </c>
      <c r="AS4" s="17">
        <f t="shared" si="18"/>
        <v>9.2274012367595795</v>
      </c>
      <c r="AT4" s="17">
        <f t="shared" si="19"/>
        <v>9.2274012367595795</v>
      </c>
      <c r="AU4" s="17">
        <f t="shared" si="20"/>
        <v>1</v>
      </c>
      <c r="AV4" s="17">
        <f t="shared" si="21"/>
        <v>9.2274012367595795</v>
      </c>
      <c r="AW4" s="17">
        <f t="shared" si="22"/>
        <v>9.2274012367595795</v>
      </c>
      <c r="AX4" s="14">
        <f t="shared" si="23"/>
        <v>2.3818426873717766E-3</v>
      </c>
      <c r="AY4" s="14">
        <f t="shared" si="24"/>
        <v>3.4027169768580993E-3</v>
      </c>
      <c r="AZ4" s="62">
        <f t="shared" si="25"/>
        <v>3.1472968275420799E-3</v>
      </c>
      <c r="BA4" s="21">
        <f t="shared" si="26"/>
        <v>0</v>
      </c>
      <c r="BB4" s="78">
        <v>203</v>
      </c>
      <c r="BC4" s="15">
        <f t="shared" si="27"/>
        <v>330.30203467128109</v>
      </c>
      <c r="BD4" s="19">
        <f t="shared" si="28"/>
        <v>127.30203467128109</v>
      </c>
      <c r="BE4" s="58">
        <f t="shared" si="29"/>
        <v>100.65563964213196</v>
      </c>
      <c r="BF4" s="58">
        <f t="shared" si="30"/>
        <v>100.03512948143768</v>
      </c>
      <c r="BG4" s="46">
        <f t="shared" si="31"/>
        <v>1.2647282866999496</v>
      </c>
      <c r="BH4" s="59">
        <f t="shared" si="32"/>
        <v>0.61458900851769516</v>
      </c>
      <c r="BI4" s="78">
        <v>0</v>
      </c>
      <c r="BJ4" s="78">
        <v>101</v>
      </c>
      <c r="BK4" s="78">
        <v>0</v>
      </c>
      <c r="BL4" s="10">
        <f t="shared" si="33"/>
        <v>101</v>
      </c>
      <c r="BM4" s="15">
        <f t="shared" si="34"/>
        <v>651.56245487971944</v>
      </c>
      <c r="BN4" s="9">
        <f t="shared" si="35"/>
        <v>550.56245487971944</v>
      </c>
      <c r="BO4" s="48">
        <f t="shared" si="36"/>
        <v>100.65563964213196</v>
      </c>
      <c r="BP4" s="48">
        <f t="shared" si="37"/>
        <v>100.03512948143768</v>
      </c>
      <c r="BQ4" s="48">
        <f t="shared" si="38"/>
        <v>99.418444569491456</v>
      </c>
      <c r="BR4" s="46">
        <f t="shared" si="39"/>
        <v>5.5036911306430678</v>
      </c>
      <c r="BS4" s="59">
        <f t="shared" si="40"/>
        <v>0.15501200114215441</v>
      </c>
      <c r="BT4" s="16">
        <f t="shared" si="41"/>
        <v>304</v>
      </c>
      <c r="BU4" s="64">
        <f t="shared" si="42"/>
        <v>1013.2682172962154</v>
      </c>
      <c r="BV4" s="78">
        <v>0</v>
      </c>
      <c r="BW4" s="15">
        <f t="shared" si="43"/>
        <v>31.403727745214873</v>
      </c>
      <c r="BX4" s="37">
        <f t="shared" si="44"/>
        <v>31.403727745214873</v>
      </c>
      <c r="BY4" s="51">
        <f t="shared" si="45"/>
        <v>31.403727745214873</v>
      </c>
      <c r="BZ4" s="26">
        <f t="shared" si="46"/>
        <v>7.009760657414045E-2</v>
      </c>
      <c r="CA4" s="47">
        <f t="shared" si="47"/>
        <v>31.403727745214873</v>
      </c>
      <c r="CB4" s="48">
        <f t="shared" si="48"/>
        <v>100.65563964213196</v>
      </c>
      <c r="CC4" s="48">
        <f t="shared" si="49"/>
        <v>100.03512948143768</v>
      </c>
      <c r="CD4" s="60">
        <f t="shared" si="50"/>
        <v>0.31199173595107782</v>
      </c>
      <c r="CE4" s="61">
        <v>0</v>
      </c>
      <c r="CF4" s="15">
        <f t="shared" si="51"/>
        <v>20.227676710612947</v>
      </c>
      <c r="CG4" s="37">
        <f t="shared" si="52"/>
        <v>20.227676710612947</v>
      </c>
      <c r="CH4" s="51">
        <f t="shared" si="53"/>
        <v>20.227676710612947</v>
      </c>
      <c r="CI4" s="26">
        <f t="shared" si="54"/>
        <v>3.1472968275420804E-3</v>
      </c>
      <c r="CJ4" s="47">
        <f t="shared" si="55"/>
        <v>20.227676710612947</v>
      </c>
      <c r="CK4" s="48">
        <f t="shared" si="56"/>
        <v>100.65563964213196</v>
      </c>
      <c r="CL4" s="60">
        <f t="shared" si="57"/>
        <v>0.20095919893341119</v>
      </c>
      <c r="CM4" s="65">
        <f t="shared" si="58"/>
        <v>0</v>
      </c>
      <c r="CN4" s="73">
        <f t="shared" si="59"/>
        <v>304</v>
      </c>
      <c r="CO4">
        <f t="shared" si="60"/>
        <v>1.212682041409801E-3</v>
      </c>
      <c r="CP4">
        <f t="shared" si="61"/>
        <v>0</v>
      </c>
      <c r="CQ4">
        <f t="shared" si="62"/>
        <v>0</v>
      </c>
      <c r="CR4">
        <f t="shared" si="63"/>
        <v>0</v>
      </c>
      <c r="CS4">
        <f t="shared" si="64"/>
        <v>0</v>
      </c>
      <c r="CT4" s="1">
        <f t="shared" si="65"/>
        <v>0</v>
      </c>
      <c r="CU4" s="78">
        <v>0</v>
      </c>
      <c r="CV4" s="1">
        <f t="shared" si="66"/>
        <v>0</v>
      </c>
      <c r="CW4" t="e">
        <f t="shared" si="67"/>
        <v>#DIV/0!</v>
      </c>
    </row>
    <row r="5" spans="1:101" x14ac:dyDescent="0.2">
      <c r="A5" s="25" t="s">
        <v>245</v>
      </c>
      <c r="B5">
        <v>0</v>
      </c>
      <c r="C5">
        <v>1</v>
      </c>
      <c r="D5">
        <v>0.44546544147023498</v>
      </c>
      <c r="E5">
        <v>0.55453455852976397</v>
      </c>
      <c r="F5">
        <v>0.92729439809296699</v>
      </c>
      <c r="G5">
        <v>0.27890345649582798</v>
      </c>
      <c r="H5">
        <v>0.14166318428750499</v>
      </c>
      <c r="I5">
        <v>0.39949853740075197</v>
      </c>
      <c r="J5">
        <v>0.23789542855294901</v>
      </c>
      <c r="K5">
        <v>0.347825110280853</v>
      </c>
      <c r="L5">
        <v>0.76763116735952996</v>
      </c>
      <c r="M5">
        <v>1.86172715827156</v>
      </c>
      <c r="N5" s="21">
        <v>0</v>
      </c>
      <c r="O5">
        <v>1.0029474041605499</v>
      </c>
      <c r="P5">
        <v>0.99199710489798698</v>
      </c>
      <c r="Q5">
        <v>1.00951507608897</v>
      </c>
      <c r="R5">
        <v>0.98646999556428605</v>
      </c>
      <c r="S5">
        <v>280.47000122070301</v>
      </c>
      <c r="T5" s="27">
        <f t="shared" si="0"/>
        <v>0.99199710489798698</v>
      </c>
      <c r="U5" s="27">
        <f t="shared" si="1"/>
        <v>1.00951507608897</v>
      </c>
      <c r="V5" s="39">
        <f t="shared" si="2"/>
        <v>278.22542922167224</v>
      </c>
      <c r="W5" s="38">
        <f t="shared" si="3"/>
        <v>283.13869462299152</v>
      </c>
      <c r="X5" s="44">
        <f t="shared" si="4"/>
        <v>1.0251882760024427</v>
      </c>
      <c r="Y5" s="44">
        <f t="shared" si="5"/>
        <v>0.39693507951158413</v>
      </c>
      <c r="Z5" s="22">
        <f t="shared" si="6"/>
        <v>1</v>
      </c>
      <c r="AA5" s="22">
        <f t="shared" si="7"/>
        <v>1</v>
      </c>
      <c r="AB5" s="22">
        <f t="shared" si="8"/>
        <v>1</v>
      </c>
      <c r="AC5" s="22">
        <v>1</v>
      </c>
      <c r="AD5" s="22">
        <v>1</v>
      </c>
      <c r="AE5" s="22">
        <v>1</v>
      </c>
      <c r="AF5" s="22">
        <f t="shared" si="9"/>
        <v>4.1725635867596117E-2</v>
      </c>
      <c r="AG5" s="22">
        <f t="shared" si="10"/>
        <v>0.96421639787204261</v>
      </c>
      <c r="AH5" s="22">
        <f t="shared" si="11"/>
        <v>0.76763116735952996</v>
      </c>
      <c r="AI5" s="22">
        <f t="shared" si="12"/>
        <v>1.7259055314919338</v>
      </c>
      <c r="AJ5" s="22">
        <f t="shared" si="13"/>
        <v>0.20671858817904254</v>
      </c>
      <c r="AK5" s="22">
        <f t="shared" si="14"/>
        <v>2.2543535458650248</v>
      </c>
      <c r="AL5" s="22">
        <f t="shared" si="15"/>
        <v>1.86172715827156</v>
      </c>
      <c r="AM5" s="22">
        <f t="shared" si="16"/>
        <v>2.6550085700925177</v>
      </c>
      <c r="AN5" s="46">
        <v>1</v>
      </c>
      <c r="AO5" s="67">
        <v>1</v>
      </c>
      <c r="AP5" s="49">
        <v>1</v>
      </c>
      <c r="AQ5" s="21">
        <v>1</v>
      </c>
      <c r="AR5" s="17">
        <f t="shared" si="17"/>
        <v>8.8729509884022715</v>
      </c>
      <c r="AS5" s="17">
        <f t="shared" si="18"/>
        <v>49.689395016389227</v>
      </c>
      <c r="AT5" s="17">
        <f t="shared" si="19"/>
        <v>49.689395016389227</v>
      </c>
      <c r="AU5" s="17">
        <f t="shared" si="20"/>
        <v>8.8729509884022715</v>
      </c>
      <c r="AV5" s="17">
        <f t="shared" si="21"/>
        <v>49.689395016389227</v>
      </c>
      <c r="AW5" s="17">
        <f t="shared" si="22"/>
        <v>49.689395016389227</v>
      </c>
      <c r="AX5" s="14">
        <f t="shared" si="23"/>
        <v>2.1133973427134127E-2</v>
      </c>
      <c r="AY5" s="14">
        <f t="shared" si="24"/>
        <v>1.8323571681104434E-2</v>
      </c>
      <c r="AZ5" s="62">
        <f t="shared" si="25"/>
        <v>1.6948138623750379E-2</v>
      </c>
      <c r="BA5" s="21">
        <f t="shared" si="26"/>
        <v>0</v>
      </c>
      <c r="BB5" s="78">
        <v>2524</v>
      </c>
      <c r="BC5" s="15">
        <f t="shared" si="27"/>
        <v>2930.7537650078252</v>
      </c>
      <c r="BD5" s="19">
        <f t="shared" si="28"/>
        <v>406.75376500782522</v>
      </c>
      <c r="BE5" s="58">
        <f t="shared" si="29"/>
        <v>278.22542922167224</v>
      </c>
      <c r="BF5" s="58">
        <f t="shared" si="30"/>
        <v>275.99882029689866</v>
      </c>
      <c r="BG5" s="46">
        <f t="shared" si="31"/>
        <v>1.4619575433694445</v>
      </c>
      <c r="BH5" s="59">
        <f t="shared" si="32"/>
        <v>0.86121189372361373</v>
      </c>
      <c r="BI5" s="78">
        <v>0</v>
      </c>
      <c r="BJ5" s="78">
        <v>1683</v>
      </c>
      <c r="BK5" s="78">
        <v>0</v>
      </c>
      <c r="BL5" s="10">
        <f t="shared" si="33"/>
        <v>1683</v>
      </c>
      <c r="BM5" s="15">
        <f t="shared" si="34"/>
        <v>3508.6524762129202</v>
      </c>
      <c r="BN5" s="9">
        <f t="shared" si="35"/>
        <v>1825.6524762129202</v>
      </c>
      <c r="BO5" s="48">
        <f t="shared" si="36"/>
        <v>278.22542922167224</v>
      </c>
      <c r="BP5" s="48">
        <f t="shared" si="37"/>
        <v>275.99882029689866</v>
      </c>
      <c r="BQ5" s="48">
        <f t="shared" si="38"/>
        <v>273.79003068978324</v>
      </c>
      <c r="BR5" s="46">
        <f t="shared" si="39"/>
        <v>6.6147111580006808</v>
      </c>
      <c r="BS5" s="59">
        <f t="shared" si="40"/>
        <v>0.47967133006474144</v>
      </c>
      <c r="BT5" s="16">
        <f t="shared" si="41"/>
        <v>4207</v>
      </c>
      <c r="BU5" s="64">
        <f t="shared" si="42"/>
        <v>6608.5147684085268</v>
      </c>
      <c r="BV5" s="78">
        <v>0</v>
      </c>
      <c r="BW5" s="15">
        <f t="shared" si="43"/>
        <v>169.10852718778128</v>
      </c>
      <c r="BX5" s="37">
        <f t="shared" si="44"/>
        <v>169.10852718778128</v>
      </c>
      <c r="BY5" s="51">
        <f t="shared" si="45"/>
        <v>169.10852718778128</v>
      </c>
      <c r="BZ5" s="26">
        <f t="shared" si="46"/>
        <v>0.3774743910441552</v>
      </c>
      <c r="CA5" s="47">
        <f t="shared" si="47"/>
        <v>169.10852718778128</v>
      </c>
      <c r="CB5" s="48">
        <f t="shared" si="48"/>
        <v>278.22542922167224</v>
      </c>
      <c r="CC5" s="48">
        <f t="shared" si="49"/>
        <v>275.99882029689866</v>
      </c>
      <c r="CD5" s="60">
        <f t="shared" si="50"/>
        <v>0.60781118268325651</v>
      </c>
      <c r="CE5" s="61">
        <v>0</v>
      </c>
      <c r="CF5" s="15">
        <f t="shared" si="51"/>
        <v>108.92568693484368</v>
      </c>
      <c r="CG5" s="37">
        <f t="shared" si="52"/>
        <v>108.92568693484368</v>
      </c>
      <c r="CH5" s="51">
        <f t="shared" si="53"/>
        <v>108.92568693484368</v>
      </c>
      <c r="CI5" s="26">
        <f t="shared" si="54"/>
        <v>1.6948138623750379E-2</v>
      </c>
      <c r="CJ5" s="47">
        <f t="shared" si="55"/>
        <v>108.92568693484367</v>
      </c>
      <c r="CK5" s="48">
        <f t="shared" si="56"/>
        <v>278.22542922167224</v>
      </c>
      <c r="CL5" s="60">
        <f t="shared" si="57"/>
        <v>0.39150155052167657</v>
      </c>
      <c r="CM5" s="65">
        <f t="shared" si="58"/>
        <v>0</v>
      </c>
      <c r="CN5" s="73">
        <f t="shared" si="59"/>
        <v>4207</v>
      </c>
      <c r="CO5">
        <f t="shared" si="60"/>
        <v>8.9145925626428566E-3</v>
      </c>
      <c r="CP5">
        <f t="shared" si="61"/>
        <v>0.76763116735952996</v>
      </c>
      <c r="CQ5">
        <f t="shared" si="62"/>
        <v>8.369610826312622E-3</v>
      </c>
      <c r="CR5">
        <f t="shared" si="63"/>
        <v>7.4611670424461627E-5</v>
      </c>
      <c r="CS5">
        <f t="shared" si="64"/>
        <v>1.8489557807638446E-2</v>
      </c>
      <c r="CT5" s="1">
        <f t="shared" si="65"/>
        <v>1315.6716116266819</v>
      </c>
      <c r="CU5" s="78">
        <v>1122</v>
      </c>
      <c r="CV5" s="1">
        <f t="shared" si="66"/>
        <v>193.67161162668185</v>
      </c>
      <c r="CW5">
        <f t="shared" si="67"/>
        <v>0.85279638937619973</v>
      </c>
    </row>
    <row r="6" spans="1:101" x14ac:dyDescent="0.2">
      <c r="A6" s="25" t="s">
        <v>179</v>
      </c>
      <c r="B6">
        <v>1</v>
      </c>
      <c r="C6">
        <v>1</v>
      </c>
      <c r="D6">
        <v>0.72912504994007099</v>
      </c>
      <c r="E6">
        <v>0.27087495005992801</v>
      </c>
      <c r="F6">
        <v>0.89074294795391296</v>
      </c>
      <c r="G6">
        <v>0.29638458482320201</v>
      </c>
      <c r="H6">
        <v>0.103217718345173</v>
      </c>
      <c r="I6">
        <v>0.68157124947764303</v>
      </c>
      <c r="J6">
        <v>0.26523617638012897</v>
      </c>
      <c r="K6">
        <v>0.369163181742519</v>
      </c>
      <c r="L6">
        <v>0.86615664851452501</v>
      </c>
      <c r="M6">
        <v>1.13845067481061</v>
      </c>
      <c r="N6" s="21">
        <v>0</v>
      </c>
      <c r="O6">
        <v>1.00204566655992</v>
      </c>
      <c r="P6">
        <v>0.99526046103505195</v>
      </c>
      <c r="Q6">
        <v>1.0297122093728699</v>
      </c>
      <c r="R6">
        <v>1.0028013575173</v>
      </c>
      <c r="S6">
        <v>356.38000488281199</v>
      </c>
      <c r="T6" s="27">
        <f t="shared" si="0"/>
        <v>0.99526046103505195</v>
      </c>
      <c r="U6" s="27">
        <f t="shared" si="1"/>
        <v>1.0297122093728699</v>
      </c>
      <c r="V6" s="39">
        <f t="shared" si="2"/>
        <v>354.69092796334155</v>
      </c>
      <c r="W6" s="38">
        <f t="shared" si="3"/>
        <v>366.96884220419452</v>
      </c>
      <c r="X6" s="44">
        <f t="shared" si="4"/>
        <v>0.88067372277630807</v>
      </c>
      <c r="Y6" s="44">
        <f t="shared" si="5"/>
        <v>0.4764915583803786</v>
      </c>
      <c r="Z6" s="22">
        <f t="shared" si="6"/>
        <v>1</v>
      </c>
      <c r="AA6" s="22">
        <f t="shared" si="7"/>
        <v>1</v>
      </c>
      <c r="AB6" s="22">
        <f t="shared" si="8"/>
        <v>1</v>
      </c>
      <c r="AC6" s="22">
        <v>1</v>
      </c>
      <c r="AD6" s="22">
        <v>1</v>
      </c>
      <c r="AE6" s="22">
        <v>1</v>
      </c>
      <c r="AF6" s="22">
        <f t="shared" si="9"/>
        <v>4.1725635867596117E-2</v>
      </c>
      <c r="AG6" s="22">
        <f t="shared" si="10"/>
        <v>0.96421639787204261</v>
      </c>
      <c r="AH6" s="22">
        <f t="shared" si="11"/>
        <v>0.86615664851452501</v>
      </c>
      <c r="AI6" s="22">
        <f t="shared" si="12"/>
        <v>1.824431012646929</v>
      </c>
      <c r="AJ6" s="22">
        <f t="shared" si="13"/>
        <v>0.20671858817904254</v>
      </c>
      <c r="AK6" s="22">
        <f t="shared" si="14"/>
        <v>2.2543535458650248</v>
      </c>
      <c r="AL6" s="22">
        <f t="shared" si="15"/>
        <v>1.13845067481061</v>
      </c>
      <c r="AM6" s="22">
        <f t="shared" si="16"/>
        <v>1.9317320866315675</v>
      </c>
      <c r="AN6" s="46">
        <v>1</v>
      </c>
      <c r="AO6" s="49">
        <v>1</v>
      </c>
      <c r="AP6" s="49">
        <v>1</v>
      </c>
      <c r="AQ6" s="21">
        <v>1</v>
      </c>
      <c r="AR6" s="17">
        <f t="shared" si="17"/>
        <v>11.079235249381062</v>
      </c>
      <c r="AS6" s="17">
        <f t="shared" si="18"/>
        <v>13.924755379192435</v>
      </c>
      <c r="AT6" s="17">
        <f t="shared" si="19"/>
        <v>13.924755379192435</v>
      </c>
      <c r="AU6" s="17">
        <f t="shared" si="20"/>
        <v>11.079235249381062</v>
      </c>
      <c r="AV6" s="17">
        <f t="shared" si="21"/>
        <v>13.924755379192435</v>
      </c>
      <c r="AW6" s="17">
        <f t="shared" si="22"/>
        <v>13.924755379192435</v>
      </c>
      <c r="AX6" s="14">
        <f t="shared" si="23"/>
        <v>2.6388995460409903E-2</v>
      </c>
      <c r="AY6" s="14">
        <f t="shared" si="24"/>
        <v>5.1349237246362065E-3</v>
      </c>
      <c r="AZ6" s="62">
        <f t="shared" si="25"/>
        <v>4.7494779195948536E-3</v>
      </c>
      <c r="BA6" s="21">
        <f t="shared" si="26"/>
        <v>0</v>
      </c>
      <c r="BB6" s="78">
        <v>3564</v>
      </c>
      <c r="BC6" s="15">
        <f t="shared" si="27"/>
        <v>3659.4939454723435</v>
      </c>
      <c r="BD6" s="19">
        <f t="shared" si="28"/>
        <v>95.493945472343512</v>
      </c>
      <c r="BE6" s="58">
        <f t="shared" si="29"/>
        <v>354.69092796334155</v>
      </c>
      <c r="BF6" s="58">
        <f t="shared" si="30"/>
        <v>353.00985648974569</v>
      </c>
      <c r="BG6" s="46">
        <f t="shared" si="31"/>
        <v>0.26923142923523863</v>
      </c>
      <c r="BH6" s="59">
        <f t="shared" si="32"/>
        <v>0.9739051500302407</v>
      </c>
      <c r="BI6" s="78">
        <v>0</v>
      </c>
      <c r="BJ6" s="78">
        <v>0</v>
      </c>
      <c r="BK6" s="78">
        <v>0</v>
      </c>
      <c r="BL6" s="10">
        <f t="shared" si="33"/>
        <v>0</v>
      </c>
      <c r="BM6" s="15">
        <f t="shared" si="34"/>
        <v>983.25059956451469</v>
      </c>
      <c r="BN6" s="9">
        <f t="shared" si="35"/>
        <v>983.25059956451469</v>
      </c>
      <c r="BO6" s="48">
        <f t="shared" si="36"/>
        <v>354.69092796334155</v>
      </c>
      <c r="BP6" s="48">
        <f t="shared" si="37"/>
        <v>353.00985648974569</v>
      </c>
      <c r="BQ6" s="48">
        <f t="shared" si="38"/>
        <v>351.33675251990184</v>
      </c>
      <c r="BR6" s="46">
        <f t="shared" si="39"/>
        <v>2.7853346910529577</v>
      </c>
      <c r="BS6" s="59">
        <f t="shared" si="40"/>
        <v>0</v>
      </c>
      <c r="BT6" s="16">
        <f t="shared" si="41"/>
        <v>3564</v>
      </c>
      <c r="BU6" s="64">
        <f t="shared" si="42"/>
        <v>4690.1348357185752</v>
      </c>
      <c r="BV6" s="78">
        <v>0</v>
      </c>
      <c r="BW6" s="15">
        <f t="shared" si="43"/>
        <v>47.390290681717453</v>
      </c>
      <c r="BX6" s="37">
        <f t="shared" si="44"/>
        <v>47.390290681717453</v>
      </c>
      <c r="BY6" s="51">
        <f t="shared" si="45"/>
        <v>47.390290681717453</v>
      </c>
      <c r="BZ6" s="26">
        <f t="shared" si="46"/>
        <v>0.10578189884311948</v>
      </c>
      <c r="CA6" s="47">
        <f t="shared" si="47"/>
        <v>47.390290681717453</v>
      </c>
      <c r="CB6" s="48">
        <f t="shared" si="48"/>
        <v>354.69092796334155</v>
      </c>
      <c r="CC6" s="48">
        <f t="shared" si="49"/>
        <v>353.00985648974569</v>
      </c>
      <c r="CD6" s="60">
        <f t="shared" si="50"/>
        <v>0.13361010092317724</v>
      </c>
      <c r="CE6" s="61">
        <v>0</v>
      </c>
      <c r="CF6" s="15">
        <f t="shared" si="51"/>
        <v>30.524894589236123</v>
      </c>
      <c r="CG6" s="37">
        <f t="shared" si="52"/>
        <v>30.524894589236123</v>
      </c>
      <c r="CH6" s="51">
        <f t="shared" si="53"/>
        <v>30.524894589236123</v>
      </c>
      <c r="CI6" s="26">
        <f t="shared" si="54"/>
        <v>4.7494779195948545E-3</v>
      </c>
      <c r="CJ6" s="47">
        <f t="shared" si="55"/>
        <v>30.524894589236126</v>
      </c>
      <c r="CK6" s="48">
        <f t="shared" si="56"/>
        <v>354.69092796334155</v>
      </c>
      <c r="CL6" s="60">
        <f t="shared" si="57"/>
        <v>8.6060545062463426E-2</v>
      </c>
      <c r="CM6" s="65">
        <f t="shared" si="58"/>
        <v>0</v>
      </c>
      <c r="CN6" s="73">
        <f t="shared" si="59"/>
        <v>3564</v>
      </c>
      <c r="CO6">
        <f t="shared" si="60"/>
        <v>4.3545344074004746E-3</v>
      </c>
      <c r="CP6">
        <f t="shared" si="61"/>
        <v>0.86615664851452501</v>
      </c>
      <c r="CQ6">
        <f t="shared" si="62"/>
        <v>9.4438506029217509E-3</v>
      </c>
      <c r="CR6">
        <f t="shared" si="63"/>
        <v>4.112357238877248E-5</v>
      </c>
      <c r="CS6">
        <f t="shared" si="64"/>
        <v>1.0190854387968884E-2</v>
      </c>
      <c r="CT6" s="1">
        <f t="shared" si="65"/>
        <v>725.15621822674404</v>
      </c>
      <c r="CU6" s="78">
        <v>1069</v>
      </c>
      <c r="CV6" s="1">
        <f t="shared" si="66"/>
        <v>-343.84378177325596</v>
      </c>
      <c r="CW6">
        <f t="shared" si="67"/>
        <v>1.4741651152272708</v>
      </c>
    </row>
    <row r="7" spans="1:101" x14ac:dyDescent="0.2">
      <c r="A7" s="25" t="s">
        <v>180</v>
      </c>
      <c r="B7">
        <v>0</v>
      </c>
      <c r="C7">
        <v>1</v>
      </c>
      <c r="D7">
        <v>0.45532435740513999</v>
      </c>
      <c r="E7">
        <v>0.54467564259485901</v>
      </c>
      <c r="F7">
        <v>0.45607701564380199</v>
      </c>
      <c r="G7">
        <v>0.86281588447653401</v>
      </c>
      <c r="H7">
        <v>0.31541725601131498</v>
      </c>
      <c r="I7">
        <v>0.31400282885431402</v>
      </c>
      <c r="J7">
        <v>0.31470924780981302</v>
      </c>
      <c r="K7">
        <v>0.44431792272054599</v>
      </c>
      <c r="L7">
        <v>0.75467498969608904</v>
      </c>
      <c r="M7">
        <v>1.8578187644044899</v>
      </c>
      <c r="N7" s="21">
        <v>0</v>
      </c>
      <c r="O7">
        <v>1.0198106816555901</v>
      </c>
      <c r="P7">
        <v>0.97124148889789697</v>
      </c>
      <c r="Q7">
        <v>1.02295661315895</v>
      </c>
      <c r="R7">
        <v>0.98269934044880303</v>
      </c>
      <c r="S7">
        <v>14.569999694824199</v>
      </c>
      <c r="T7" s="27">
        <f t="shared" si="0"/>
        <v>0.97124148889789697</v>
      </c>
      <c r="U7" s="27">
        <f t="shared" si="1"/>
        <v>1.02295661315895</v>
      </c>
      <c r="V7" s="39">
        <f t="shared" si="2"/>
        <v>14.15098819684296</v>
      </c>
      <c r="W7" s="38">
        <f t="shared" si="3"/>
        <v>14.904477541544299</v>
      </c>
      <c r="X7" s="44">
        <f t="shared" si="4"/>
        <v>1.0201655064960176</v>
      </c>
      <c r="Y7" s="44">
        <f t="shared" si="5"/>
        <v>0.45180921613163771</v>
      </c>
      <c r="Z7" s="22">
        <f t="shared" si="6"/>
        <v>1</v>
      </c>
      <c r="AA7" s="22">
        <f t="shared" si="7"/>
        <v>1</v>
      </c>
      <c r="AB7" s="22">
        <f t="shared" si="8"/>
        <v>1</v>
      </c>
      <c r="AC7" s="22">
        <v>1</v>
      </c>
      <c r="AD7" s="22">
        <v>1</v>
      </c>
      <c r="AE7" s="22">
        <v>1</v>
      </c>
      <c r="AF7" s="22">
        <f t="shared" si="9"/>
        <v>4.1725635867596117E-2</v>
      </c>
      <c r="AG7" s="22">
        <f t="shared" si="10"/>
        <v>0.96421639787204261</v>
      </c>
      <c r="AH7" s="22">
        <f t="shared" si="11"/>
        <v>0.75467498969608904</v>
      </c>
      <c r="AI7" s="22">
        <f t="shared" si="12"/>
        <v>1.7129493538284928</v>
      </c>
      <c r="AJ7" s="22">
        <f t="shared" si="13"/>
        <v>0.20671858817904254</v>
      </c>
      <c r="AK7" s="22">
        <f t="shared" si="14"/>
        <v>2.2543535458650248</v>
      </c>
      <c r="AL7" s="22">
        <f t="shared" si="15"/>
        <v>1.8578187644044899</v>
      </c>
      <c r="AM7" s="22">
        <f t="shared" si="16"/>
        <v>2.6511001762254471</v>
      </c>
      <c r="AN7" s="46">
        <v>1</v>
      </c>
      <c r="AO7" s="49">
        <v>1</v>
      </c>
      <c r="AP7" s="49">
        <v>0</v>
      </c>
      <c r="AQ7" s="21">
        <v>1</v>
      </c>
      <c r="AR7" s="17">
        <f t="shared" si="17"/>
        <v>8.6095031663854176</v>
      </c>
      <c r="AS7" s="17">
        <f t="shared" si="18"/>
        <v>49.397452731761675</v>
      </c>
      <c r="AT7" s="17">
        <f t="shared" si="19"/>
        <v>0</v>
      </c>
      <c r="AU7" s="17">
        <f t="shared" si="20"/>
        <v>8.6095031663854176</v>
      </c>
      <c r="AV7" s="17">
        <f t="shared" si="21"/>
        <v>49.397452731761675</v>
      </c>
      <c r="AW7" s="17">
        <f t="shared" si="22"/>
        <v>0</v>
      </c>
      <c r="AX7" s="14">
        <f t="shared" si="23"/>
        <v>2.0506482158759262E-2</v>
      </c>
      <c r="AY7" s="14">
        <f t="shared" si="24"/>
        <v>1.821591439573491E-2</v>
      </c>
      <c r="AZ7" s="62">
        <f t="shared" si="25"/>
        <v>0</v>
      </c>
      <c r="BA7" s="21">
        <f t="shared" si="26"/>
        <v>0</v>
      </c>
      <c r="BB7" s="78">
        <v>2768</v>
      </c>
      <c r="BC7" s="15">
        <f t="shared" si="27"/>
        <v>2843.7364133659407</v>
      </c>
      <c r="BD7" s="19">
        <f t="shared" si="28"/>
        <v>75.736413365940734</v>
      </c>
      <c r="BE7" s="58">
        <f t="shared" si="29"/>
        <v>14.15098819684296</v>
      </c>
      <c r="BF7" s="58">
        <f t="shared" si="30"/>
        <v>13.744026845678322</v>
      </c>
      <c r="BG7" s="46">
        <f t="shared" si="31"/>
        <v>5.3520229338356238</v>
      </c>
      <c r="BH7" s="59">
        <f t="shared" si="32"/>
        <v>0.97336728783653459</v>
      </c>
      <c r="BI7" s="78">
        <v>189</v>
      </c>
      <c r="BJ7" s="78">
        <v>3468</v>
      </c>
      <c r="BK7" s="78">
        <v>102</v>
      </c>
      <c r="BL7" s="10">
        <f t="shared" si="33"/>
        <v>3759</v>
      </c>
      <c r="BM7" s="15">
        <f t="shared" si="34"/>
        <v>3488.0379362385079</v>
      </c>
      <c r="BN7" s="9">
        <f t="shared" si="35"/>
        <v>-270.96206376149212</v>
      </c>
      <c r="BO7" s="48">
        <f t="shared" si="36"/>
        <v>14.904477541544299</v>
      </c>
      <c r="BP7" s="48">
        <f t="shared" si="37"/>
        <v>15.246633866801789</v>
      </c>
      <c r="BQ7" s="48">
        <f t="shared" si="38"/>
        <v>15.596644942458104</v>
      </c>
      <c r="BR7" s="46">
        <f t="shared" si="39"/>
        <v>-17.771926979337277</v>
      </c>
      <c r="BS7" s="59">
        <f t="shared" si="40"/>
        <v>1.0776832330137145</v>
      </c>
      <c r="BT7" s="16">
        <f t="shared" si="41"/>
        <v>6527</v>
      </c>
      <c r="BU7" s="64">
        <f t="shared" si="42"/>
        <v>6331.7743496044486</v>
      </c>
      <c r="BV7" s="78">
        <v>0</v>
      </c>
      <c r="BW7" s="15">
        <f t="shared" si="43"/>
        <v>0</v>
      </c>
      <c r="BX7" s="37">
        <f t="shared" si="44"/>
        <v>0</v>
      </c>
      <c r="BY7" s="51">
        <f t="shared" si="45"/>
        <v>0</v>
      </c>
      <c r="BZ7" s="26">
        <f t="shared" si="46"/>
        <v>0</v>
      </c>
      <c r="CA7" s="47">
        <f t="shared" si="47"/>
        <v>0</v>
      </c>
      <c r="CB7" s="48">
        <f t="shared" si="48"/>
        <v>14.904477541544299</v>
      </c>
      <c r="CC7" s="48">
        <f t="shared" si="49"/>
        <v>15.246633866801789</v>
      </c>
      <c r="CD7" s="60">
        <f t="shared" si="50"/>
        <v>0</v>
      </c>
      <c r="CE7" s="61">
        <v>0</v>
      </c>
      <c r="CF7" s="15">
        <f t="shared" si="51"/>
        <v>0</v>
      </c>
      <c r="CG7" s="37">
        <f t="shared" si="52"/>
        <v>0</v>
      </c>
      <c r="CH7" s="51">
        <f t="shared" si="53"/>
        <v>0</v>
      </c>
      <c r="CI7" s="26">
        <f t="shared" si="54"/>
        <v>0</v>
      </c>
      <c r="CJ7" s="47">
        <f t="shared" si="55"/>
        <v>0</v>
      </c>
      <c r="CK7" s="48">
        <f t="shared" si="56"/>
        <v>14.904477541544299</v>
      </c>
      <c r="CL7" s="60">
        <f t="shared" si="57"/>
        <v>0</v>
      </c>
      <c r="CM7" s="65">
        <f t="shared" si="58"/>
        <v>0</v>
      </c>
      <c r="CN7" s="73">
        <f t="shared" si="59"/>
        <v>6527</v>
      </c>
      <c r="CO7">
        <f t="shared" si="60"/>
        <v>8.7561024968441752E-3</v>
      </c>
      <c r="CP7">
        <f t="shared" si="61"/>
        <v>0.75467498969608904</v>
      </c>
      <c r="CQ7">
        <f t="shared" si="62"/>
        <v>8.22834745732701E-3</v>
      </c>
      <c r="CR7">
        <f t="shared" si="63"/>
        <v>7.2048253716002457E-5</v>
      </c>
      <c r="CS7">
        <f t="shared" si="64"/>
        <v>1.7854316147098124E-2</v>
      </c>
      <c r="CT7" s="1">
        <f t="shared" si="65"/>
        <v>1270.4693721793858</v>
      </c>
      <c r="CU7" s="78">
        <v>816</v>
      </c>
      <c r="CV7" s="1">
        <f t="shared" si="66"/>
        <v>454.4693721793858</v>
      </c>
      <c r="CW7">
        <f t="shared" si="67"/>
        <v>0.64228230752247029</v>
      </c>
    </row>
    <row r="8" spans="1:101" x14ac:dyDescent="0.2">
      <c r="A8" s="25" t="s">
        <v>249</v>
      </c>
      <c r="B8">
        <v>0</v>
      </c>
      <c r="C8">
        <v>1</v>
      </c>
      <c r="D8">
        <v>0.96004794246903702</v>
      </c>
      <c r="E8">
        <v>3.9952057530962801E-2</v>
      </c>
      <c r="F8">
        <v>0.89988081048867696</v>
      </c>
      <c r="G8">
        <v>0.29837107667858498</v>
      </c>
      <c r="H8">
        <v>0.98035938152946001</v>
      </c>
      <c r="I8">
        <v>0.88466360217300399</v>
      </c>
      <c r="J8">
        <v>0.93128312659896895</v>
      </c>
      <c r="K8">
        <v>0.69466640322308904</v>
      </c>
      <c r="L8">
        <v>0.22837656098932799</v>
      </c>
      <c r="M8">
        <v>0.63073123917349205</v>
      </c>
      <c r="N8" s="21">
        <v>0</v>
      </c>
      <c r="O8">
        <v>1.01016095914027</v>
      </c>
      <c r="P8">
        <v>0.99296927086160602</v>
      </c>
      <c r="Q8">
        <v>1.02515168693323</v>
      </c>
      <c r="R8">
        <v>1.00378342344561</v>
      </c>
      <c r="S8">
        <v>11.1800003051757</v>
      </c>
      <c r="T8" s="27">
        <f t="shared" si="0"/>
        <v>0.99296927086160602</v>
      </c>
      <c r="U8" s="27">
        <f t="shared" si="1"/>
        <v>1.02515168693323</v>
      </c>
      <c r="V8" s="39">
        <f t="shared" si="2"/>
        <v>11.101396751262847</v>
      </c>
      <c r="W8" s="38">
        <f t="shared" si="3"/>
        <v>11.461196172764895</v>
      </c>
      <c r="X8" s="44">
        <f t="shared" si="4"/>
        <v>0.76302666395277818</v>
      </c>
      <c r="Y8" s="44">
        <f t="shared" si="5"/>
        <v>0.80703890616583163</v>
      </c>
      <c r="Z8" s="22">
        <f t="shared" si="6"/>
        <v>1</v>
      </c>
      <c r="AA8" s="22">
        <f t="shared" si="7"/>
        <v>1</v>
      </c>
      <c r="AB8" s="22">
        <f t="shared" si="8"/>
        <v>1</v>
      </c>
      <c r="AC8" s="22">
        <v>1</v>
      </c>
      <c r="AD8" s="22">
        <v>1</v>
      </c>
      <c r="AE8" s="22">
        <v>1</v>
      </c>
      <c r="AF8" s="22">
        <f t="shared" si="9"/>
        <v>4.1725635867596117E-2</v>
      </c>
      <c r="AG8" s="22">
        <f t="shared" si="10"/>
        <v>0.96421639787204261</v>
      </c>
      <c r="AH8" s="22">
        <f t="shared" si="11"/>
        <v>0.22837656098932799</v>
      </c>
      <c r="AI8" s="22">
        <f t="shared" si="12"/>
        <v>1.1866509251217319</v>
      </c>
      <c r="AJ8" s="22">
        <f t="shared" si="13"/>
        <v>0.20671858817904254</v>
      </c>
      <c r="AK8" s="22">
        <f t="shared" si="14"/>
        <v>2.2543535458650248</v>
      </c>
      <c r="AL8" s="22">
        <f t="shared" si="15"/>
        <v>0.63073123917349205</v>
      </c>
      <c r="AM8" s="22">
        <f t="shared" si="16"/>
        <v>1.4240126509944495</v>
      </c>
      <c r="AN8" s="46">
        <v>0</v>
      </c>
      <c r="AO8" s="75">
        <v>0</v>
      </c>
      <c r="AP8" s="75">
        <v>0</v>
      </c>
      <c r="AQ8" s="21">
        <v>1</v>
      </c>
      <c r="AR8" s="17">
        <f t="shared" si="17"/>
        <v>0</v>
      </c>
      <c r="AS8" s="17">
        <f t="shared" si="18"/>
        <v>0</v>
      </c>
      <c r="AT8" s="17">
        <f t="shared" si="19"/>
        <v>0</v>
      </c>
      <c r="AU8" s="17">
        <f t="shared" si="20"/>
        <v>0</v>
      </c>
      <c r="AV8" s="17">
        <f t="shared" si="21"/>
        <v>0</v>
      </c>
      <c r="AW8" s="17">
        <f t="shared" si="22"/>
        <v>0</v>
      </c>
      <c r="AX8" s="14">
        <f t="shared" si="23"/>
        <v>0</v>
      </c>
      <c r="AY8" s="14">
        <f t="shared" si="24"/>
        <v>0</v>
      </c>
      <c r="AZ8" s="62">
        <f t="shared" si="25"/>
        <v>0</v>
      </c>
      <c r="BA8" s="21">
        <f t="shared" si="26"/>
        <v>0</v>
      </c>
      <c r="BB8" s="78">
        <v>0</v>
      </c>
      <c r="BC8" s="15">
        <f t="shared" si="27"/>
        <v>0</v>
      </c>
      <c r="BD8" s="19">
        <f t="shared" si="28"/>
        <v>0</v>
      </c>
      <c r="BE8" s="58">
        <f t="shared" si="29"/>
        <v>11.461196172764895</v>
      </c>
      <c r="BF8" s="58">
        <f t="shared" si="30"/>
        <v>11.74946459078261</v>
      </c>
      <c r="BG8" s="46">
        <f t="shared" si="31"/>
        <v>0</v>
      </c>
      <c r="BH8" s="59" t="e">
        <f t="shared" si="32"/>
        <v>#DIV/0!</v>
      </c>
      <c r="BI8" s="78">
        <v>0</v>
      </c>
      <c r="BJ8" s="78">
        <v>794</v>
      </c>
      <c r="BK8" s="78">
        <v>0</v>
      </c>
      <c r="BL8" s="10">
        <f t="shared" si="33"/>
        <v>794</v>
      </c>
      <c r="BM8" s="15">
        <f t="shared" si="34"/>
        <v>0</v>
      </c>
      <c r="BN8" s="9">
        <f t="shared" si="35"/>
        <v>-794</v>
      </c>
      <c r="BO8" s="48">
        <f t="shared" si="36"/>
        <v>11.461196172764895</v>
      </c>
      <c r="BP8" s="48">
        <f t="shared" si="37"/>
        <v>11.74946459078261</v>
      </c>
      <c r="BQ8" s="48">
        <f t="shared" si="38"/>
        <v>12.044983445803046</v>
      </c>
      <c r="BR8" s="46">
        <f t="shared" si="39"/>
        <v>-67.577547373766166</v>
      </c>
      <c r="BS8" s="59" t="e">
        <f t="shared" si="40"/>
        <v>#DIV/0!</v>
      </c>
      <c r="BT8" s="16">
        <f t="shared" si="41"/>
        <v>883</v>
      </c>
      <c r="BU8" s="64">
        <f t="shared" si="42"/>
        <v>0</v>
      </c>
      <c r="BV8" s="78">
        <v>89</v>
      </c>
      <c r="BW8" s="15">
        <f t="shared" si="43"/>
        <v>0</v>
      </c>
      <c r="BX8" s="37">
        <f t="shared" si="44"/>
        <v>-89</v>
      </c>
      <c r="BY8" s="51">
        <f t="shared" si="45"/>
        <v>-89</v>
      </c>
      <c r="BZ8" s="26">
        <f t="shared" si="46"/>
        <v>-0.19866071428571458</v>
      </c>
      <c r="CA8" s="47">
        <f t="shared" si="47"/>
        <v>-89</v>
      </c>
      <c r="CB8" s="48">
        <f t="shared" si="48"/>
        <v>11.461196172764895</v>
      </c>
      <c r="CC8" s="48">
        <f t="shared" si="49"/>
        <v>11.74946459078261</v>
      </c>
      <c r="CD8" s="60">
        <f t="shared" si="50"/>
        <v>-7.7653325759740195</v>
      </c>
      <c r="CE8" s="61">
        <v>0</v>
      </c>
      <c r="CF8" s="15">
        <f t="shared" si="51"/>
        <v>0</v>
      </c>
      <c r="CG8" s="37">
        <f t="shared" si="52"/>
        <v>0</v>
      </c>
      <c r="CH8" s="51">
        <f t="shared" si="53"/>
        <v>0</v>
      </c>
      <c r="CI8" s="26">
        <f t="shared" si="54"/>
        <v>0</v>
      </c>
      <c r="CJ8" s="47">
        <f t="shared" si="55"/>
        <v>0</v>
      </c>
      <c r="CK8" s="48">
        <f t="shared" si="56"/>
        <v>11.461196172764895</v>
      </c>
      <c r="CL8" s="60">
        <f t="shared" si="57"/>
        <v>0</v>
      </c>
      <c r="CM8" s="65">
        <f t="shared" si="58"/>
        <v>0</v>
      </c>
      <c r="CN8" s="73">
        <f t="shared" si="59"/>
        <v>972</v>
      </c>
      <c r="CO8">
        <f t="shared" si="60"/>
        <v>6.4226171200596914E-4</v>
      </c>
      <c r="CP8">
        <f t="shared" si="61"/>
        <v>0.22837656098932799</v>
      </c>
      <c r="CQ8">
        <f t="shared" si="62"/>
        <v>2.4900277875729926E-3</v>
      </c>
      <c r="CR8">
        <f t="shared" si="63"/>
        <v>0</v>
      </c>
      <c r="CS8">
        <f t="shared" si="64"/>
        <v>0</v>
      </c>
      <c r="CT8" s="1">
        <f t="shared" si="65"/>
        <v>0</v>
      </c>
      <c r="CU8" s="78">
        <v>0</v>
      </c>
      <c r="CV8" s="1">
        <f t="shared" si="66"/>
        <v>0</v>
      </c>
      <c r="CW8" t="e">
        <f t="shared" si="67"/>
        <v>#DIV/0!</v>
      </c>
    </row>
    <row r="9" spans="1:101" x14ac:dyDescent="0.2">
      <c r="A9" s="25" t="s">
        <v>305</v>
      </c>
      <c r="B9">
        <v>0</v>
      </c>
      <c r="C9">
        <v>1</v>
      </c>
      <c r="D9">
        <v>0.64642429085097797</v>
      </c>
      <c r="E9">
        <v>0.35357570914902098</v>
      </c>
      <c r="F9">
        <v>0.92729439809296699</v>
      </c>
      <c r="G9">
        <v>0.27890345649582798</v>
      </c>
      <c r="H9">
        <v>0.74926870037609605</v>
      </c>
      <c r="I9">
        <v>0.83159214375261103</v>
      </c>
      <c r="J9">
        <v>0.78935794465659903</v>
      </c>
      <c r="K9">
        <v>0.63358498323010504</v>
      </c>
      <c r="L9">
        <v>0.79817589345767104</v>
      </c>
      <c r="M9">
        <v>2.1231384605755999</v>
      </c>
      <c r="N9" s="21">
        <v>0</v>
      </c>
      <c r="O9">
        <v>1.0116176563944601</v>
      </c>
      <c r="P9">
        <v>0.99037036730534</v>
      </c>
      <c r="Q9">
        <v>1.00955103326352</v>
      </c>
      <c r="R9">
        <v>0.99609128905532596</v>
      </c>
      <c r="S9">
        <v>109.650001525878</v>
      </c>
      <c r="T9" s="27">
        <f t="shared" si="0"/>
        <v>0.99037036730534</v>
      </c>
      <c r="U9" s="27">
        <f t="shared" si="1"/>
        <v>1.00955103326352</v>
      </c>
      <c r="V9" s="39">
        <f t="shared" si="2"/>
        <v>108.59411228621488</v>
      </c>
      <c r="W9" s="38">
        <f t="shared" si="3"/>
        <v>110.69727233779668</v>
      </c>
      <c r="X9" s="44">
        <f t="shared" si="4"/>
        <v>0.92280683899857552</v>
      </c>
      <c r="Y9" s="44">
        <f t="shared" si="5"/>
        <v>0.69377513106502631</v>
      </c>
      <c r="Z9" s="22">
        <f t="shared" si="6"/>
        <v>1</v>
      </c>
      <c r="AA9" s="22">
        <f t="shared" si="7"/>
        <v>1</v>
      </c>
      <c r="AB9" s="22">
        <f t="shared" si="8"/>
        <v>1</v>
      </c>
      <c r="AC9" s="22">
        <v>1</v>
      </c>
      <c r="AD9" s="22">
        <v>1</v>
      </c>
      <c r="AE9" s="22">
        <v>1</v>
      </c>
      <c r="AF9" s="22">
        <f t="shared" si="9"/>
        <v>4.1725635867596117E-2</v>
      </c>
      <c r="AG9" s="22">
        <f t="shared" si="10"/>
        <v>0.96421639787204261</v>
      </c>
      <c r="AH9" s="22">
        <f t="shared" si="11"/>
        <v>0.79817589345767104</v>
      </c>
      <c r="AI9" s="22">
        <f t="shared" si="12"/>
        <v>1.7564502575900749</v>
      </c>
      <c r="AJ9" s="22">
        <f t="shared" si="13"/>
        <v>0.20671858817904254</v>
      </c>
      <c r="AK9" s="22">
        <f t="shared" si="14"/>
        <v>2.2543535458650248</v>
      </c>
      <c r="AL9" s="22">
        <f t="shared" si="15"/>
        <v>2.1231384605755999</v>
      </c>
      <c r="AM9" s="22">
        <f t="shared" si="16"/>
        <v>2.9164198723965571</v>
      </c>
      <c r="AN9" s="46">
        <v>0</v>
      </c>
      <c r="AO9" s="68">
        <v>0.6</v>
      </c>
      <c r="AP9" s="49">
        <v>1</v>
      </c>
      <c r="AQ9" s="21">
        <v>1</v>
      </c>
      <c r="AR9" s="17">
        <f t="shared" si="17"/>
        <v>0</v>
      </c>
      <c r="AS9" s="17">
        <f t="shared" si="18"/>
        <v>43.406167877687587</v>
      </c>
      <c r="AT9" s="17">
        <f t="shared" si="19"/>
        <v>72.343613129479309</v>
      </c>
      <c r="AU9" s="17">
        <f t="shared" si="20"/>
        <v>0</v>
      </c>
      <c r="AV9" s="17">
        <f t="shared" si="21"/>
        <v>43.406167877687587</v>
      </c>
      <c r="AW9" s="17">
        <f t="shared" si="22"/>
        <v>72.343613129479309</v>
      </c>
      <c r="AX9" s="14">
        <f t="shared" si="23"/>
        <v>0</v>
      </c>
      <c r="AY9" s="14">
        <f t="shared" si="24"/>
        <v>1.6006554884528703E-2</v>
      </c>
      <c r="AZ9" s="62">
        <f t="shared" si="25"/>
        <v>2.4675075706938634E-2</v>
      </c>
      <c r="BA9" s="21">
        <f t="shared" si="26"/>
        <v>0</v>
      </c>
      <c r="BB9" s="78">
        <v>0</v>
      </c>
      <c r="BC9" s="15">
        <f t="shared" si="27"/>
        <v>0</v>
      </c>
      <c r="BD9" s="19">
        <f t="shared" si="28"/>
        <v>0</v>
      </c>
      <c r="BE9" s="58">
        <f t="shared" si="29"/>
        <v>110.69727233779668</v>
      </c>
      <c r="BF9" s="58">
        <f t="shared" si="30"/>
        <v>111.75454566807592</v>
      </c>
      <c r="BG9" s="46">
        <f t="shared" si="31"/>
        <v>0</v>
      </c>
      <c r="BH9" s="59" t="e">
        <f t="shared" si="32"/>
        <v>#DIV/0!</v>
      </c>
      <c r="BI9" s="78">
        <v>0</v>
      </c>
      <c r="BJ9" s="78">
        <v>0</v>
      </c>
      <c r="BK9" s="78">
        <v>0</v>
      </c>
      <c r="BL9" s="10">
        <f t="shared" si="33"/>
        <v>0</v>
      </c>
      <c r="BM9" s="15">
        <f t="shared" si="34"/>
        <v>3064.9831489542098</v>
      </c>
      <c r="BN9" s="9">
        <f t="shared" si="35"/>
        <v>3064.9831489542098</v>
      </c>
      <c r="BO9" s="48">
        <f t="shared" si="36"/>
        <v>108.59411228621488</v>
      </c>
      <c r="BP9" s="48">
        <f t="shared" si="37"/>
        <v>107.54839087209598</v>
      </c>
      <c r="BQ9" s="48">
        <f t="shared" si="38"/>
        <v>106.51273937109598</v>
      </c>
      <c r="BR9" s="46">
        <f t="shared" si="39"/>
        <v>28.498642556161542</v>
      </c>
      <c r="BS9" s="59">
        <f t="shared" si="40"/>
        <v>0</v>
      </c>
      <c r="BT9" s="16">
        <f t="shared" si="41"/>
        <v>0</v>
      </c>
      <c r="BU9" s="64">
        <f t="shared" si="42"/>
        <v>3311.1910543580434</v>
      </c>
      <c r="BV9" s="78">
        <v>0</v>
      </c>
      <c r="BW9" s="15">
        <f t="shared" si="43"/>
        <v>246.20790540383368</v>
      </c>
      <c r="BX9" s="37">
        <f t="shared" si="44"/>
        <v>246.20790540383368</v>
      </c>
      <c r="BY9" s="51">
        <f t="shared" si="45"/>
        <v>246.20790540383368</v>
      </c>
      <c r="BZ9" s="26">
        <f t="shared" si="46"/>
        <v>0.5495712174192724</v>
      </c>
      <c r="CA9" s="47">
        <f t="shared" si="47"/>
        <v>246.20790540383365</v>
      </c>
      <c r="CB9" s="48">
        <f t="shared" si="48"/>
        <v>108.59411228621488</v>
      </c>
      <c r="CC9" s="48">
        <f t="shared" si="49"/>
        <v>107.54839087209598</v>
      </c>
      <c r="CD9" s="60">
        <f t="shared" si="50"/>
        <v>2.2672307017430051</v>
      </c>
      <c r="CE9" s="61">
        <v>0</v>
      </c>
      <c r="CF9" s="15">
        <f t="shared" si="51"/>
        <v>158.58671156849459</v>
      </c>
      <c r="CG9" s="37">
        <f t="shared" si="52"/>
        <v>158.58671156849459</v>
      </c>
      <c r="CH9" s="51">
        <f t="shared" si="53"/>
        <v>158.58671156849459</v>
      </c>
      <c r="CI9" s="26">
        <f t="shared" si="54"/>
        <v>2.4675075706938637E-2</v>
      </c>
      <c r="CJ9" s="47">
        <f t="shared" si="55"/>
        <v>158.58671156849459</v>
      </c>
      <c r="CK9" s="48">
        <f t="shared" si="56"/>
        <v>108.59411228621488</v>
      </c>
      <c r="CL9" s="60">
        <f t="shared" si="57"/>
        <v>1.4603619683405789</v>
      </c>
      <c r="CM9" s="65">
        <f t="shared" si="58"/>
        <v>0</v>
      </c>
      <c r="CN9" s="73">
        <f t="shared" si="59"/>
        <v>0</v>
      </c>
      <c r="CO9">
        <f t="shared" si="60"/>
        <v>5.6840161512528306E-3</v>
      </c>
      <c r="CP9">
        <f t="shared" si="61"/>
        <v>0.79817589345767104</v>
      </c>
      <c r="CQ9">
        <f t="shared" si="62"/>
        <v>8.7026450764944134E-3</v>
      </c>
      <c r="CR9">
        <f t="shared" si="63"/>
        <v>2.9679585104049102E-5</v>
      </c>
      <c r="CS9">
        <f t="shared" si="64"/>
        <v>7.3549138005644709E-3</v>
      </c>
      <c r="CT9" s="1">
        <f t="shared" si="65"/>
        <v>523.35763753994934</v>
      </c>
      <c r="CU9" s="78">
        <v>0</v>
      </c>
      <c r="CV9" s="1">
        <f t="shared" si="66"/>
        <v>523.35763753994934</v>
      </c>
      <c r="CW9">
        <f t="shared" si="67"/>
        <v>0</v>
      </c>
    </row>
    <row r="10" spans="1:101" x14ac:dyDescent="0.2">
      <c r="A10" s="25" t="s">
        <v>139</v>
      </c>
      <c r="B10">
        <v>1</v>
      </c>
      <c r="C10">
        <v>1</v>
      </c>
      <c r="D10">
        <v>0.586895725129844</v>
      </c>
      <c r="E10">
        <v>0.413104274870155</v>
      </c>
      <c r="F10">
        <v>0.64998013508144603</v>
      </c>
      <c r="G10">
        <v>4.88676996424314E-2</v>
      </c>
      <c r="H10">
        <v>0.16715419974926801</v>
      </c>
      <c r="I10">
        <v>0.39991642290012502</v>
      </c>
      <c r="J10">
        <v>0.258549240255044</v>
      </c>
      <c r="K10">
        <v>0.214660495689349</v>
      </c>
      <c r="L10">
        <v>0.843296795673939</v>
      </c>
      <c r="M10">
        <v>1.2448997719213899</v>
      </c>
      <c r="N10" s="21">
        <v>0</v>
      </c>
      <c r="O10">
        <v>1.0031010581980599</v>
      </c>
      <c r="P10">
        <v>0.98264982004135704</v>
      </c>
      <c r="Q10">
        <v>1.01633814131682</v>
      </c>
      <c r="R10">
        <v>0.99266265757471195</v>
      </c>
      <c r="S10">
        <v>70.069999694824205</v>
      </c>
      <c r="T10" s="27">
        <f t="shared" si="0"/>
        <v>0.98264982004135704</v>
      </c>
      <c r="U10" s="27">
        <f t="shared" si="1"/>
        <v>1.01633814131682</v>
      </c>
      <c r="V10" s="39">
        <f t="shared" si="2"/>
        <v>68.85427259041694</v>
      </c>
      <c r="W10" s="38">
        <f t="shared" si="3"/>
        <v>71.214813251907771</v>
      </c>
      <c r="X10" s="44">
        <f t="shared" si="4"/>
        <v>0.95313454101363726</v>
      </c>
      <c r="Y10" s="44">
        <f t="shared" si="5"/>
        <v>0.33228913120678677</v>
      </c>
      <c r="Z10" s="22">
        <f t="shared" si="6"/>
        <v>1</v>
      </c>
      <c r="AA10" s="22">
        <f t="shared" si="7"/>
        <v>1</v>
      </c>
      <c r="AB10" s="22">
        <f t="shared" si="8"/>
        <v>1</v>
      </c>
      <c r="AC10" s="22">
        <v>1</v>
      </c>
      <c r="AD10" s="22">
        <v>1</v>
      </c>
      <c r="AE10" s="22">
        <v>1</v>
      </c>
      <c r="AF10" s="22">
        <f t="shared" si="9"/>
        <v>4.1725635867596117E-2</v>
      </c>
      <c r="AG10" s="22">
        <f t="shared" si="10"/>
        <v>0.96421639787204261</v>
      </c>
      <c r="AH10" s="22">
        <f t="shared" si="11"/>
        <v>0.843296795673939</v>
      </c>
      <c r="AI10" s="22">
        <f t="shared" si="12"/>
        <v>1.8015711598063429</v>
      </c>
      <c r="AJ10" s="22">
        <f t="shared" si="13"/>
        <v>0.20671858817904254</v>
      </c>
      <c r="AK10" s="22">
        <f t="shared" si="14"/>
        <v>2.2543535458650248</v>
      </c>
      <c r="AL10" s="22">
        <f t="shared" si="15"/>
        <v>1.2448997719213899</v>
      </c>
      <c r="AM10" s="22">
        <f t="shared" si="16"/>
        <v>2.0381811837423474</v>
      </c>
      <c r="AN10" s="46">
        <v>1</v>
      </c>
      <c r="AO10" s="49">
        <v>1</v>
      </c>
      <c r="AP10" s="49">
        <v>1</v>
      </c>
      <c r="AQ10" s="21">
        <v>1</v>
      </c>
      <c r="AR10" s="17">
        <f t="shared" si="17"/>
        <v>10.534300032372069</v>
      </c>
      <c r="AS10" s="17">
        <f t="shared" si="18"/>
        <v>17.25723255704138</v>
      </c>
      <c r="AT10" s="17">
        <f t="shared" si="19"/>
        <v>17.25723255704138</v>
      </c>
      <c r="AU10" s="17">
        <f t="shared" si="20"/>
        <v>10.534300032372069</v>
      </c>
      <c r="AV10" s="17">
        <f t="shared" si="21"/>
        <v>17.25723255704138</v>
      </c>
      <c r="AW10" s="17">
        <f t="shared" si="22"/>
        <v>17.25723255704138</v>
      </c>
      <c r="AX10" s="14">
        <f t="shared" si="23"/>
        <v>2.5091045498685682E-2</v>
      </c>
      <c r="AY10" s="14">
        <f t="shared" si="24"/>
        <v>6.3638154111584347E-3</v>
      </c>
      <c r="AZ10" s="62">
        <f t="shared" si="25"/>
        <v>5.8861245853882209E-3</v>
      </c>
      <c r="BA10" s="21">
        <f t="shared" si="26"/>
        <v>0</v>
      </c>
      <c r="BB10" s="78">
        <v>3363</v>
      </c>
      <c r="BC10" s="15">
        <f t="shared" si="27"/>
        <v>3479.500734530237</v>
      </c>
      <c r="BD10" s="19">
        <f t="shared" si="28"/>
        <v>116.50073453023697</v>
      </c>
      <c r="BE10" s="58">
        <f t="shared" si="29"/>
        <v>68.85427259041694</v>
      </c>
      <c r="BF10" s="58">
        <f t="shared" si="30"/>
        <v>67.659638570051754</v>
      </c>
      <c r="BG10" s="46">
        <f t="shared" si="31"/>
        <v>1.691989910680596</v>
      </c>
      <c r="BH10" s="59">
        <f t="shared" si="32"/>
        <v>0.96651797386501614</v>
      </c>
      <c r="BI10" s="78">
        <v>1261</v>
      </c>
      <c r="BJ10" s="78">
        <v>0</v>
      </c>
      <c r="BK10" s="78">
        <v>280</v>
      </c>
      <c r="BL10" s="10">
        <f t="shared" si="33"/>
        <v>1541</v>
      </c>
      <c r="BM10" s="15">
        <f t="shared" si="34"/>
        <v>1218.5624663748506</v>
      </c>
      <c r="BN10" s="9">
        <f t="shared" si="35"/>
        <v>-322.4375336251494</v>
      </c>
      <c r="BO10" s="48">
        <f t="shared" si="36"/>
        <v>71.214813251907771</v>
      </c>
      <c r="BP10" s="48">
        <f t="shared" si="37"/>
        <v>72.378330934668384</v>
      </c>
      <c r="BQ10" s="48">
        <f t="shared" si="38"/>
        <v>73.560858333754567</v>
      </c>
      <c r="BR10" s="46">
        <f t="shared" si="39"/>
        <v>-4.4548904273047496</v>
      </c>
      <c r="BS10" s="59">
        <f t="shared" si="40"/>
        <v>1.2646048458922106</v>
      </c>
      <c r="BT10" s="16">
        <f t="shared" si="41"/>
        <v>4904</v>
      </c>
      <c r="BU10" s="64">
        <f t="shared" si="42"/>
        <v>4756.7949520180919</v>
      </c>
      <c r="BV10" s="78">
        <v>0</v>
      </c>
      <c r="BW10" s="15">
        <f t="shared" si="43"/>
        <v>58.731751113003668</v>
      </c>
      <c r="BX10" s="37">
        <f t="shared" si="44"/>
        <v>58.731751113003668</v>
      </c>
      <c r="BY10" s="51">
        <f t="shared" si="45"/>
        <v>58.731751113003668</v>
      </c>
      <c r="BZ10" s="26">
        <f t="shared" si="46"/>
        <v>0.13109765873438339</v>
      </c>
      <c r="CA10" s="47">
        <f t="shared" si="47"/>
        <v>58.731751113003668</v>
      </c>
      <c r="CB10" s="48">
        <f t="shared" si="48"/>
        <v>68.85427259041694</v>
      </c>
      <c r="CC10" s="48">
        <f t="shared" si="49"/>
        <v>67.659638570051754</v>
      </c>
      <c r="CD10" s="60">
        <f t="shared" si="50"/>
        <v>0.85298629850281626</v>
      </c>
      <c r="CE10" s="61">
        <v>0</v>
      </c>
      <c r="CF10" s="15">
        <f t="shared" si="51"/>
        <v>37.830122710290098</v>
      </c>
      <c r="CG10" s="37">
        <f t="shared" si="52"/>
        <v>37.830122710290098</v>
      </c>
      <c r="CH10" s="51">
        <f t="shared" si="53"/>
        <v>37.830122710290098</v>
      </c>
      <c r="CI10" s="26">
        <f t="shared" si="54"/>
        <v>5.8861245853882218E-3</v>
      </c>
      <c r="CJ10" s="47">
        <f t="shared" si="55"/>
        <v>37.830122710290098</v>
      </c>
      <c r="CK10" s="48">
        <f t="shared" si="56"/>
        <v>68.85427259041694</v>
      </c>
      <c r="CL10" s="60">
        <f t="shared" si="57"/>
        <v>0.54942302470210469</v>
      </c>
      <c r="CM10" s="65">
        <f t="shared" si="58"/>
        <v>0</v>
      </c>
      <c r="CN10" s="73">
        <f t="shared" si="59"/>
        <v>4904</v>
      </c>
      <c r="CO10">
        <f t="shared" si="60"/>
        <v>6.6409861021417159E-3</v>
      </c>
      <c r="CP10">
        <f t="shared" si="61"/>
        <v>0.843296795673939</v>
      </c>
      <c r="CQ10">
        <f t="shared" si="62"/>
        <v>9.1946058093829407E-3</v>
      </c>
      <c r="CR10">
        <f t="shared" si="63"/>
        <v>6.1061249394783596E-5</v>
      </c>
      <c r="CS10">
        <f t="shared" si="64"/>
        <v>1.5131620751401047E-2</v>
      </c>
      <c r="CT10" s="1">
        <f t="shared" si="65"/>
        <v>1076.7290417456616</v>
      </c>
      <c r="CU10" s="78">
        <v>771</v>
      </c>
      <c r="CV10" s="1">
        <f t="shared" si="66"/>
        <v>305.72904174566156</v>
      </c>
      <c r="CW10">
        <f t="shared" si="67"/>
        <v>0.71605758747809556</v>
      </c>
    </row>
    <row r="11" spans="1:101" x14ac:dyDescent="0.2">
      <c r="A11" s="25" t="s">
        <v>192</v>
      </c>
      <c r="B11">
        <v>1</v>
      </c>
      <c r="C11">
        <v>1</v>
      </c>
      <c r="D11">
        <v>0.79704354774270803</v>
      </c>
      <c r="E11">
        <v>0.202956452257291</v>
      </c>
      <c r="F11">
        <v>0.76341948310139096</v>
      </c>
      <c r="G11">
        <v>0.76341948310139096</v>
      </c>
      <c r="H11">
        <v>0.21938988717091501</v>
      </c>
      <c r="I11">
        <v>0.31174258253238601</v>
      </c>
      <c r="J11">
        <v>0.26152087872319002</v>
      </c>
      <c r="K11">
        <v>0.44682226226440402</v>
      </c>
      <c r="L11">
        <v>0.52604205093371803</v>
      </c>
      <c r="M11">
        <v>0.29599997646390502</v>
      </c>
      <c r="N11" s="21">
        <v>0</v>
      </c>
      <c r="O11">
        <v>1.0008733606720499</v>
      </c>
      <c r="P11">
        <v>0.99501401198448602</v>
      </c>
      <c r="Q11">
        <v>1.01794833948356</v>
      </c>
      <c r="R11">
        <v>1.00086829326296</v>
      </c>
      <c r="S11">
        <v>34.020000457763601</v>
      </c>
      <c r="T11" s="27">
        <f t="shared" si="0"/>
        <v>0.99501401198448602</v>
      </c>
      <c r="U11" s="27">
        <f t="shared" si="1"/>
        <v>1.01794833948356</v>
      </c>
      <c r="V11" s="39">
        <f t="shared" si="2"/>
        <v>33.850377143193413</v>
      </c>
      <c r="W11" s="38">
        <f t="shared" si="3"/>
        <v>34.630602975210408</v>
      </c>
      <c r="X11" s="44">
        <f t="shared" si="4"/>
        <v>0.84607164665174051</v>
      </c>
      <c r="Y11" s="44">
        <f t="shared" si="5"/>
        <v>0.5090511606623408</v>
      </c>
      <c r="Z11" s="22">
        <f t="shared" si="6"/>
        <v>1</v>
      </c>
      <c r="AA11" s="22">
        <f t="shared" si="7"/>
        <v>1</v>
      </c>
      <c r="AB11" s="22">
        <f t="shared" si="8"/>
        <v>1</v>
      </c>
      <c r="AC11" s="22">
        <v>1</v>
      </c>
      <c r="AD11" s="22">
        <v>1</v>
      </c>
      <c r="AE11" s="22">
        <v>1</v>
      </c>
      <c r="AF11" s="22">
        <f t="shared" si="9"/>
        <v>4.1725635867596117E-2</v>
      </c>
      <c r="AG11" s="22">
        <f t="shared" si="10"/>
        <v>0.96421639787204261</v>
      </c>
      <c r="AH11" s="22">
        <f t="shared" si="11"/>
        <v>0.52604205093371803</v>
      </c>
      <c r="AI11" s="22">
        <f t="shared" si="12"/>
        <v>1.4843164150661219</v>
      </c>
      <c r="AJ11" s="22">
        <f t="shared" si="13"/>
        <v>0.20671858817904254</v>
      </c>
      <c r="AK11" s="22">
        <f t="shared" si="14"/>
        <v>2.2543535458650248</v>
      </c>
      <c r="AL11" s="22">
        <f t="shared" si="15"/>
        <v>0.29599997646390502</v>
      </c>
      <c r="AM11" s="22">
        <f t="shared" si="16"/>
        <v>1.0892813882848624</v>
      </c>
      <c r="AN11" s="46">
        <v>0</v>
      </c>
      <c r="AO11" s="75">
        <v>0</v>
      </c>
      <c r="AP11" s="75">
        <v>0</v>
      </c>
      <c r="AQ11" s="21">
        <v>1</v>
      </c>
      <c r="AR11" s="17">
        <f t="shared" si="17"/>
        <v>0</v>
      </c>
      <c r="AS11" s="17">
        <f t="shared" si="18"/>
        <v>0</v>
      </c>
      <c r="AT11" s="17">
        <f t="shared" si="19"/>
        <v>0</v>
      </c>
      <c r="AU11" s="17">
        <f t="shared" si="20"/>
        <v>0</v>
      </c>
      <c r="AV11" s="17">
        <f t="shared" si="21"/>
        <v>0</v>
      </c>
      <c r="AW11" s="17">
        <f t="shared" si="22"/>
        <v>0</v>
      </c>
      <c r="AX11" s="14">
        <f t="shared" si="23"/>
        <v>0</v>
      </c>
      <c r="AY11" s="14">
        <f t="shared" si="24"/>
        <v>0</v>
      </c>
      <c r="AZ11" s="62">
        <f t="shared" si="25"/>
        <v>0</v>
      </c>
      <c r="BA11" s="21">
        <f t="shared" si="26"/>
        <v>0</v>
      </c>
      <c r="BB11" s="78">
        <v>0</v>
      </c>
      <c r="BC11" s="15">
        <f t="shared" si="27"/>
        <v>0</v>
      </c>
      <c r="BD11" s="19">
        <f t="shared" si="28"/>
        <v>0</v>
      </c>
      <c r="BE11" s="58">
        <f t="shared" si="29"/>
        <v>34.630602975210408</v>
      </c>
      <c r="BF11" s="58">
        <f t="shared" si="30"/>
        <v>35.252164793929872</v>
      </c>
      <c r="BG11" s="46">
        <f t="shared" si="31"/>
        <v>0</v>
      </c>
      <c r="BH11" s="59" t="e">
        <f t="shared" si="32"/>
        <v>#DIV/0!</v>
      </c>
      <c r="BI11" s="78">
        <v>0</v>
      </c>
      <c r="BJ11" s="78">
        <v>680</v>
      </c>
      <c r="BK11" s="78">
        <v>0</v>
      </c>
      <c r="BL11" s="10">
        <f t="shared" si="33"/>
        <v>680</v>
      </c>
      <c r="BM11" s="15">
        <f t="shared" si="34"/>
        <v>0</v>
      </c>
      <c r="BN11" s="9">
        <f t="shared" si="35"/>
        <v>-680</v>
      </c>
      <c r="BO11" s="48">
        <f t="shared" si="36"/>
        <v>34.630602975210408</v>
      </c>
      <c r="BP11" s="48">
        <f t="shared" si="37"/>
        <v>35.252164793929872</v>
      </c>
      <c r="BQ11" s="48">
        <f t="shared" si="38"/>
        <v>35.884882615181724</v>
      </c>
      <c r="BR11" s="46">
        <f t="shared" si="39"/>
        <v>-19.289595517750737</v>
      </c>
      <c r="BS11" s="59" t="e">
        <f t="shared" si="40"/>
        <v>#DIV/0!</v>
      </c>
      <c r="BT11" s="16">
        <f t="shared" si="41"/>
        <v>816</v>
      </c>
      <c r="BU11" s="64">
        <f t="shared" si="42"/>
        <v>0</v>
      </c>
      <c r="BV11" s="78">
        <v>136</v>
      </c>
      <c r="BW11" s="15">
        <f t="shared" si="43"/>
        <v>0</v>
      </c>
      <c r="BX11" s="37">
        <f t="shared" si="44"/>
        <v>-136</v>
      </c>
      <c r="BY11" s="51">
        <f t="shared" si="45"/>
        <v>-136</v>
      </c>
      <c r="BZ11" s="26">
        <f t="shared" si="46"/>
        <v>-0.30357142857142905</v>
      </c>
      <c r="CA11" s="47">
        <f t="shared" si="47"/>
        <v>-136</v>
      </c>
      <c r="CB11" s="48">
        <f t="shared" si="48"/>
        <v>34.630602975210408</v>
      </c>
      <c r="CC11" s="48">
        <f t="shared" si="49"/>
        <v>35.252164793929872</v>
      </c>
      <c r="CD11" s="60">
        <f t="shared" si="50"/>
        <v>-3.9271623453207773</v>
      </c>
      <c r="CE11" s="61">
        <v>0</v>
      </c>
      <c r="CF11" s="15">
        <f t="shared" si="51"/>
        <v>0</v>
      </c>
      <c r="CG11" s="37">
        <f t="shared" si="52"/>
        <v>0</v>
      </c>
      <c r="CH11" s="51">
        <f t="shared" si="53"/>
        <v>0</v>
      </c>
      <c r="CI11" s="26">
        <f t="shared" si="54"/>
        <v>0</v>
      </c>
      <c r="CJ11" s="47">
        <f t="shared" si="55"/>
        <v>0</v>
      </c>
      <c r="CK11" s="48">
        <f t="shared" si="56"/>
        <v>34.630602975210408</v>
      </c>
      <c r="CL11" s="60">
        <f t="shared" si="57"/>
        <v>0</v>
      </c>
      <c r="CM11" s="65">
        <f t="shared" si="58"/>
        <v>0</v>
      </c>
      <c r="CN11" s="73">
        <f t="shared" si="59"/>
        <v>952</v>
      </c>
      <c r="CO11">
        <f t="shared" si="60"/>
        <v>3.2626894969903231E-3</v>
      </c>
      <c r="CP11">
        <f t="shared" si="61"/>
        <v>0.52604205093371803</v>
      </c>
      <c r="CQ11">
        <f t="shared" si="62"/>
        <v>5.7355243400747024E-3</v>
      </c>
      <c r="CR11">
        <f t="shared" si="63"/>
        <v>0</v>
      </c>
      <c r="CS11">
        <f t="shared" si="64"/>
        <v>0</v>
      </c>
      <c r="CT11" s="1">
        <f t="shared" si="65"/>
        <v>0</v>
      </c>
      <c r="CU11" s="78">
        <v>0</v>
      </c>
      <c r="CV11" s="1">
        <f t="shared" si="66"/>
        <v>0</v>
      </c>
      <c r="CW11" t="e">
        <f t="shared" si="67"/>
        <v>#DIV/0!</v>
      </c>
    </row>
    <row r="12" spans="1:101" x14ac:dyDescent="0.2">
      <c r="A12" s="25" t="s">
        <v>213</v>
      </c>
      <c r="B12">
        <v>0</v>
      </c>
      <c r="C12">
        <v>0</v>
      </c>
      <c r="D12">
        <v>0.175789053136236</v>
      </c>
      <c r="E12">
        <v>0.82421094686376295</v>
      </c>
      <c r="F12">
        <v>0.88041319030591902</v>
      </c>
      <c r="G12">
        <v>0.29439809296781799</v>
      </c>
      <c r="H12">
        <v>0.27664020058503902</v>
      </c>
      <c r="I12">
        <v>0.60217300459673995</v>
      </c>
      <c r="J12">
        <v>0.40814857684247502</v>
      </c>
      <c r="K12">
        <v>0.45584219851507601</v>
      </c>
      <c r="L12">
        <v>0.68590670122845299</v>
      </c>
      <c r="M12">
        <v>1.4748955171563101</v>
      </c>
      <c r="N12" s="21">
        <v>0</v>
      </c>
      <c r="O12">
        <v>1.00509279532797</v>
      </c>
      <c r="P12">
        <v>0.99598835663988206</v>
      </c>
      <c r="Q12">
        <v>1.00445493666274</v>
      </c>
      <c r="R12">
        <v>0.99880089386930504</v>
      </c>
      <c r="S12">
        <v>263.239990234375</v>
      </c>
      <c r="T12" s="27">
        <f t="shared" si="0"/>
        <v>0.99880089386930504</v>
      </c>
      <c r="U12" s="27">
        <f t="shared" si="1"/>
        <v>1.00445493666274</v>
      </c>
      <c r="V12" s="39">
        <f t="shared" si="2"/>
        <v>262.92433754824089</v>
      </c>
      <c r="W12" s="38">
        <f t="shared" si="3"/>
        <v>264.41270771796945</v>
      </c>
      <c r="X12" s="44">
        <f t="shared" si="4"/>
        <v>1.1625788723794017</v>
      </c>
      <c r="Y12" s="44">
        <f t="shared" si="5"/>
        <v>0.44191490242132897</v>
      </c>
      <c r="Z12" s="22">
        <f t="shared" si="6"/>
        <v>1</v>
      </c>
      <c r="AA12" s="22">
        <f t="shared" si="7"/>
        <v>1</v>
      </c>
      <c r="AB12" s="22">
        <f t="shared" si="8"/>
        <v>1</v>
      </c>
      <c r="AC12" s="22">
        <v>1</v>
      </c>
      <c r="AD12" s="22">
        <v>1</v>
      </c>
      <c r="AE12" s="22">
        <v>1</v>
      </c>
      <c r="AF12" s="22">
        <f t="shared" si="9"/>
        <v>4.1725635867596117E-2</v>
      </c>
      <c r="AG12" s="22">
        <f t="shared" si="10"/>
        <v>0.96421639787204261</v>
      </c>
      <c r="AH12" s="22">
        <f t="shared" si="11"/>
        <v>0.68590670122845299</v>
      </c>
      <c r="AI12" s="22">
        <f t="shared" si="12"/>
        <v>1.6441810653608568</v>
      </c>
      <c r="AJ12" s="22">
        <f t="shared" si="13"/>
        <v>0.20671858817904254</v>
      </c>
      <c r="AK12" s="22">
        <f t="shared" si="14"/>
        <v>2.2543535458650248</v>
      </c>
      <c r="AL12" s="22">
        <f t="shared" si="15"/>
        <v>1.4748955171563101</v>
      </c>
      <c r="AM12" s="22">
        <f t="shared" si="16"/>
        <v>2.2681769289772675</v>
      </c>
      <c r="AN12" s="46">
        <v>1</v>
      </c>
      <c r="AO12" s="67">
        <v>1</v>
      </c>
      <c r="AP12" s="49">
        <v>1</v>
      </c>
      <c r="AQ12" s="21">
        <v>1</v>
      </c>
      <c r="AR12" s="17">
        <f t="shared" si="17"/>
        <v>7.3080005267962713</v>
      </c>
      <c r="AS12" s="17">
        <f t="shared" si="18"/>
        <v>26.467182659421109</v>
      </c>
      <c r="AT12" s="17">
        <f t="shared" si="19"/>
        <v>26.467182659421109</v>
      </c>
      <c r="AU12" s="17">
        <f t="shared" si="20"/>
        <v>7.3080005267962713</v>
      </c>
      <c r="AV12" s="17">
        <f t="shared" si="21"/>
        <v>26.467182659421109</v>
      </c>
      <c r="AW12" s="17">
        <f t="shared" si="22"/>
        <v>26.467182659421109</v>
      </c>
      <c r="AX12" s="14">
        <f t="shared" si="23"/>
        <v>1.7406507614058788E-2</v>
      </c>
      <c r="AY12" s="14">
        <f t="shared" si="24"/>
        <v>9.7600970689384822E-3</v>
      </c>
      <c r="AZ12" s="62">
        <f t="shared" si="25"/>
        <v>9.0274691519998986E-3</v>
      </c>
      <c r="BA12" s="21">
        <f t="shared" si="26"/>
        <v>0</v>
      </c>
      <c r="BB12" s="78">
        <v>2369</v>
      </c>
      <c r="BC12" s="15">
        <f t="shared" si="27"/>
        <v>2413.8474433796023</v>
      </c>
      <c r="BD12" s="19">
        <f t="shared" si="28"/>
        <v>44.847443379602282</v>
      </c>
      <c r="BE12" s="58">
        <f t="shared" si="29"/>
        <v>262.92433754824089</v>
      </c>
      <c r="BF12" s="58">
        <f t="shared" si="30"/>
        <v>262.60906336317788</v>
      </c>
      <c r="BG12" s="46">
        <f t="shared" si="31"/>
        <v>0.1705716701534857</v>
      </c>
      <c r="BH12" s="59">
        <f t="shared" si="32"/>
        <v>0.98142076314615312</v>
      </c>
      <c r="BI12" s="78">
        <v>0</v>
      </c>
      <c r="BJ12" s="78">
        <v>1316</v>
      </c>
      <c r="BK12" s="78">
        <v>0</v>
      </c>
      <c r="BL12" s="10">
        <f t="shared" si="33"/>
        <v>1316</v>
      </c>
      <c r="BM12" s="15">
        <f t="shared" si="34"/>
        <v>1868.8926670515473</v>
      </c>
      <c r="BN12" s="9">
        <f t="shared" si="35"/>
        <v>552.89266705154728</v>
      </c>
      <c r="BO12" s="48">
        <f t="shared" si="36"/>
        <v>262.92433754824089</v>
      </c>
      <c r="BP12" s="48">
        <f t="shared" si="37"/>
        <v>262.60906336317788</v>
      </c>
      <c r="BQ12" s="48">
        <f t="shared" si="38"/>
        <v>262.29416722532301</v>
      </c>
      <c r="BR12" s="46">
        <f t="shared" si="39"/>
        <v>2.1053830357976593</v>
      </c>
      <c r="BS12" s="59">
        <f t="shared" si="40"/>
        <v>0.70416028871052472</v>
      </c>
      <c r="BT12" s="16">
        <f t="shared" si="41"/>
        <v>3685</v>
      </c>
      <c r="BU12" s="64">
        <f t="shared" si="42"/>
        <v>4372.8161976298043</v>
      </c>
      <c r="BV12" s="78">
        <v>0</v>
      </c>
      <c r="BW12" s="15">
        <f t="shared" si="43"/>
        <v>90.076087198654989</v>
      </c>
      <c r="BX12" s="37">
        <f t="shared" si="44"/>
        <v>90.076087198654989</v>
      </c>
      <c r="BY12" s="51">
        <f t="shared" si="45"/>
        <v>90.076087198654989</v>
      </c>
      <c r="BZ12" s="26">
        <f t="shared" si="46"/>
        <v>0.20106269463985518</v>
      </c>
      <c r="CA12" s="47">
        <f t="shared" si="47"/>
        <v>90.076087198654989</v>
      </c>
      <c r="CB12" s="48">
        <f t="shared" si="48"/>
        <v>262.92433754824089</v>
      </c>
      <c r="CC12" s="48">
        <f t="shared" si="49"/>
        <v>262.60906336317788</v>
      </c>
      <c r="CD12" s="60">
        <f t="shared" si="50"/>
        <v>0.34259318874247613</v>
      </c>
      <c r="CE12" s="61">
        <v>0</v>
      </c>
      <c r="CF12" s="15">
        <f t="shared" si="51"/>
        <v>58.019544239903347</v>
      </c>
      <c r="CG12" s="37">
        <f t="shared" si="52"/>
        <v>58.019544239903347</v>
      </c>
      <c r="CH12" s="51">
        <f t="shared" si="53"/>
        <v>58.019544239903347</v>
      </c>
      <c r="CI12" s="26">
        <f t="shared" si="54"/>
        <v>9.0274691519999003E-3</v>
      </c>
      <c r="CJ12" s="47">
        <f t="shared" si="55"/>
        <v>58.019544239903354</v>
      </c>
      <c r="CK12" s="48">
        <f t="shared" si="56"/>
        <v>262.92433754824089</v>
      </c>
      <c r="CL12" s="60">
        <f t="shared" si="57"/>
        <v>0.22067011666144459</v>
      </c>
      <c r="CM12" s="65">
        <f t="shared" si="58"/>
        <v>0</v>
      </c>
      <c r="CN12" s="73">
        <f t="shared" si="59"/>
        <v>3685</v>
      </c>
      <c r="CO12">
        <f t="shared" si="60"/>
        <v>1.3249859118683149E-2</v>
      </c>
      <c r="CP12">
        <f t="shared" si="61"/>
        <v>0.68590670122845299</v>
      </c>
      <c r="CQ12">
        <f t="shared" si="62"/>
        <v>7.4785553225892821E-3</v>
      </c>
      <c r="CR12">
        <f t="shared" si="63"/>
        <v>9.9089804435586001E-5</v>
      </c>
      <c r="CS12">
        <f t="shared" si="64"/>
        <v>2.4555497241068178E-2</v>
      </c>
      <c r="CT12" s="1">
        <f t="shared" si="65"/>
        <v>1747.3089927604426</v>
      </c>
      <c r="CU12" s="78">
        <v>1316</v>
      </c>
      <c r="CV12" s="1">
        <f t="shared" si="66"/>
        <v>431.30899276044261</v>
      </c>
      <c r="CW12">
        <f t="shared" si="67"/>
        <v>0.75315814515493917</v>
      </c>
    </row>
    <row r="13" spans="1:101" x14ac:dyDescent="0.2">
      <c r="A13" s="25" t="s">
        <v>140</v>
      </c>
      <c r="B13">
        <v>0</v>
      </c>
      <c r="C13">
        <v>0</v>
      </c>
      <c r="D13">
        <v>0.65507900677200903</v>
      </c>
      <c r="E13">
        <v>0.34492099322799002</v>
      </c>
      <c r="F13">
        <v>0.90937640197397895</v>
      </c>
      <c r="G13">
        <v>0.26200089726334602</v>
      </c>
      <c r="H13">
        <v>0.71401425178147204</v>
      </c>
      <c r="I13">
        <v>0.78099762470308698</v>
      </c>
      <c r="J13">
        <v>0.74675527091911598</v>
      </c>
      <c r="K13">
        <v>0.60374112972579197</v>
      </c>
      <c r="L13">
        <v>0.71270096857555698</v>
      </c>
      <c r="M13">
        <v>1.76924600647861</v>
      </c>
      <c r="N13" s="21">
        <v>0</v>
      </c>
      <c r="O13">
        <v>1.0008900610723199</v>
      </c>
      <c r="P13">
        <v>0.99270834408924902</v>
      </c>
      <c r="Q13">
        <v>1.0102596739546299</v>
      </c>
      <c r="R13">
        <v>1.00118525444162</v>
      </c>
      <c r="S13">
        <v>36.669998168945298</v>
      </c>
      <c r="T13" s="27">
        <f t="shared" si="0"/>
        <v>1.00118525444162</v>
      </c>
      <c r="U13" s="27">
        <f t="shared" si="1"/>
        <v>1.0102596739546299</v>
      </c>
      <c r="V13" s="39">
        <f t="shared" si="2"/>
        <v>36.713461447149236</v>
      </c>
      <c r="W13" s="38">
        <f t="shared" si="3"/>
        <v>37.046220394075554</v>
      </c>
      <c r="X13" s="44">
        <f t="shared" si="4"/>
        <v>0.91839756687353158</v>
      </c>
      <c r="Y13" s="44">
        <f t="shared" si="5"/>
        <v>0.66742351187697158</v>
      </c>
      <c r="Z13" s="22">
        <f t="shared" si="6"/>
        <v>1</v>
      </c>
      <c r="AA13" s="22">
        <f t="shared" si="7"/>
        <v>1</v>
      </c>
      <c r="AB13" s="22">
        <f t="shared" si="8"/>
        <v>1</v>
      </c>
      <c r="AC13" s="22">
        <v>1</v>
      </c>
      <c r="AD13" s="22">
        <v>1</v>
      </c>
      <c r="AE13" s="22">
        <v>1</v>
      </c>
      <c r="AF13" s="22">
        <f t="shared" si="9"/>
        <v>4.1725635867596117E-2</v>
      </c>
      <c r="AG13" s="22">
        <f t="shared" si="10"/>
        <v>0.96421639787204261</v>
      </c>
      <c r="AH13" s="22">
        <f t="shared" si="11"/>
        <v>0.71270096857555698</v>
      </c>
      <c r="AI13" s="22">
        <f t="shared" si="12"/>
        <v>1.6709753327079608</v>
      </c>
      <c r="AJ13" s="22">
        <f t="shared" si="13"/>
        <v>0.20671858817904254</v>
      </c>
      <c r="AK13" s="22">
        <f t="shared" si="14"/>
        <v>2.2543535458650248</v>
      </c>
      <c r="AL13" s="22">
        <f t="shared" si="15"/>
        <v>1.76924600647861</v>
      </c>
      <c r="AM13" s="22">
        <f t="shared" si="16"/>
        <v>2.5625274182995676</v>
      </c>
      <c r="AN13" s="46">
        <v>0</v>
      </c>
      <c r="AO13" s="75">
        <v>0</v>
      </c>
      <c r="AP13" s="75">
        <v>0</v>
      </c>
      <c r="AQ13" s="21">
        <v>1</v>
      </c>
      <c r="AR13" s="17">
        <f t="shared" si="17"/>
        <v>0</v>
      </c>
      <c r="AS13" s="17">
        <f t="shared" si="18"/>
        <v>0</v>
      </c>
      <c r="AT13" s="17">
        <f t="shared" si="19"/>
        <v>0</v>
      </c>
      <c r="AU13" s="17">
        <f t="shared" si="20"/>
        <v>0</v>
      </c>
      <c r="AV13" s="17">
        <f t="shared" si="21"/>
        <v>0</v>
      </c>
      <c r="AW13" s="17">
        <f t="shared" si="22"/>
        <v>0</v>
      </c>
      <c r="AX13" s="14">
        <f t="shared" si="23"/>
        <v>0</v>
      </c>
      <c r="AY13" s="14">
        <f t="shared" si="24"/>
        <v>0</v>
      </c>
      <c r="AZ13" s="62">
        <f t="shared" si="25"/>
        <v>0</v>
      </c>
      <c r="BA13" s="21">
        <f t="shared" si="26"/>
        <v>0</v>
      </c>
      <c r="BB13" s="78">
        <v>0</v>
      </c>
      <c r="BC13" s="15">
        <f t="shared" si="27"/>
        <v>0</v>
      </c>
      <c r="BD13" s="19">
        <f t="shared" si="28"/>
        <v>0</v>
      </c>
      <c r="BE13" s="58">
        <f t="shared" si="29"/>
        <v>37.046220394075554</v>
      </c>
      <c r="BF13" s="58">
        <f t="shared" si="30"/>
        <v>37.426302536570127</v>
      </c>
      <c r="BG13" s="46">
        <f t="shared" si="31"/>
        <v>0</v>
      </c>
      <c r="BH13" s="59" t="e">
        <f t="shared" si="32"/>
        <v>#DIV/0!</v>
      </c>
      <c r="BI13" s="78">
        <v>0</v>
      </c>
      <c r="BJ13" s="78">
        <v>1393</v>
      </c>
      <c r="BK13" s="78">
        <v>0</v>
      </c>
      <c r="BL13" s="10">
        <f t="shared" si="33"/>
        <v>1393</v>
      </c>
      <c r="BM13" s="15">
        <f t="shared" si="34"/>
        <v>0</v>
      </c>
      <c r="BN13" s="9">
        <f t="shared" si="35"/>
        <v>-1393</v>
      </c>
      <c r="BO13" s="48">
        <f t="shared" si="36"/>
        <v>37.046220394075554</v>
      </c>
      <c r="BP13" s="48">
        <f t="shared" si="37"/>
        <v>37.426302536570127</v>
      </c>
      <c r="BQ13" s="48">
        <f t="shared" si="38"/>
        <v>37.81028419792267</v>
      </c>
      <c r="BR13" s="46">
        <f t="shared" si="39"/>
        <v>-37.219813489159577</v>
      </c>
      <c r="BS13" s="59" t="e">
        <f t="shared" si="40"/>
        <v>#DIV/0!</v>
      </c>
      <c r="BT13" s="16">
        <f t="shared" si="41"/>
        <v>1466</v>
      </c>
      <c r="BU13" s="64">
        <f t="shared" si="42"/>
        <v>0</v>
      </c>
      <c r="BV13" s="78">
        <v>73</v>
      </c>
      <c r="BW13" s="15">
        <f t="shared" si="43"/>
        <v>0</v>
      </c>
      <c r="BX13" s="37">
        <f t="shared" si="44"/>
        <v>-73</v>
      </c>
      <c r="BY13" s="51">
        <f t="shared" si="45"/>
        <v>-73</v>
      </c>
      <c r="BZ13" s="26">
        <f t="shared" si="46"/>
        <v>-0.16294642857142883</v>
      </c>
      <c r="CA13" s="47">
        <f t="shared" si="47"/>
        <v>-73</v>
      </c>
      <c r="CB13" s="48">
        <f t="shared" si="48"/>
        <v>37.046220394075554</v>
      </c>
      <c r="CC13" s="48">
        <f t="shared" si="49"/>
        <v>37.426302536570127</v>
      </c>
      <c r="CD13" s="60">
        <f t="shared" si="50"/>
        <v>-1.9705114104345767</v>
      </c>
      <c r="CE13" s="61">
        <v>0</v>
      </c>
      <c r="CF13" s="15">
        <f t="shared" si="51"/>
        <v>0</v>
      </c>
      <c r="CG13" s="37">
        <f t="shared" si="52"/>
        <v>0</v>
      </c>
      <c r="CH13" s="51">
        <f t="shared" si="53"/>
        <v>0</v>
      </c>
      <c r="CI13" s="26">
        <f t="shared" si="54"/>
        <v>0</v>
      </c>
      <c r="CJ13" s="47">
        <f t="shared" si="55"/>
        <v>0</v>
      </c>
      <c r="CK13" s="48">
        <f t="shared" si="56"/>
        <v>37.046220394075554</v>
      </c>
      <c r="CL13" s="60">
        <f t="shared" si="57"/>
        <v>0</v>
      </c>
      <c r="CM13" s="65">
        <f t="shared" si="58"/>
        <v>0</v>
      </c>
      <c r="CN13" s="73">
        <f t="shared" si="59"/>
        <v>1539</v>
      </c>
      <c r="CO13">
        <f t="shared" si="60"/>
        <v>5.5448845768637329E-3</v>
      </c>
      <c r="CP13">
        <f t="shared" si="61"/>
        <v>0.71270096857555698</v>
      </c>
      <c r="CQ13">
        <f t="shared" si="62"/>
        <v>7.7706976946125932E-3</v>
      </c>
      <c r="CR13">
        <f t="shared" si="63"/>
        <v>0</v>
      </c>
      <c r="CS13">
        <f t="shared" si="64"/>
        <v>0</v>
      </c>
      <c r="CT13" s="1">
        <f t="shared" si="65"/>
        <v>0</v>
      </c>
      <c r="CU13" s="78">
        <v>0</v>
      </c>
      <c r="CV13" s="1">
        <f t="shared" si="66"/>
        <v>0</v>
      </c>
      <c r="CW13" t="e">
        <f t="shared" si="67"/>
        <v>#DIV/0!</v>
      </c>
    </row>
    <row r="14" spans="1:101" x14ac:dyDescent="0.2">
      <c r="A14" s="25" t="s">
        <v>141</v>
      </c>
      <c r="B14">
        <v>1</v>
      </c>
      <c r="C14">
        <v>1</v>
      </c>
      <c r="D14">
        <v>0.70635237714742305</v>
      </c>
      <c r="E14">
        <v>0.29364762285257601</v>
      </c>
      <c r="F14">
        <v>0.93961064759634405</v>
      </c>
      <c r="G14">
        <v>0.35359555025824302</v>
      </c>
      <c r="H14">
        <v>3.8027580442958599E-2</v>
      </c>
      <c r="I14">
        <v>0.44713748432929301</v>
      </c>
      <c r="J14">
        <v>0.13039768653773801</v>
      </c>
      <c r="K14">
        <v>0.27415654815547102</v>
      </c>
      <c r="L14">
        <v>0.76971894032952504</v>
      </c>
      <c r="M14">
        <v>1.1976034108422799</v>
      </c>
      <c r="N14" s="21">
        <v>0</v>
      </c>
      <c r="O14">
        <v>1.00979367791987</v>
      </c>
      <c r="P14">
        <v>0.98942690922943799</v>
      </c>
      <c r="Q14">
        <v>1.00332456655383</v>
      </c>
      <c r="R14">
        <v>0.98860263873330201</v>
      </c>
      <c r="S14">
        <v>97.25</v>
      </c>
      <c r="T14" s="27">
        <f t="shared" si="0"/>
        <v>0.98942690922943799</v>
      </c>
      <c r="U14" s="27">
        <f t="shared" si="1"/>
        <v>1.00332456655383</v>
      </c>
      <c r="V14" s="39">
        <f t="shared" si="2"/>
        <v>96.22176692256285</v>
      </c>
      <c r="W14" s="38">
        <f t="shared" si="3"/>
        <v>97.573314097359969</v>
      </c>
      <c r="X14" s="44">
        <f t="shared" si="4"/>
        <v>0.89227559535925083</v>
      </c>
      <c r="Y14" s="44">
        <f t="shared" si="5"/>
        <v>0.41275398206678154</v>
      </c>
      <c r="Z14" s="22">
        <f t="shared" si="6"/>
        <v>1</v>
      </c>
      <c r="AA14" s="22">
        <f t="shared" si="7"/>
        <v>1</v>
      </c>
      <c r="AB14" s="22">
        <f t="shared" si="8"/>
        <v>1</v>
      </c>
      <c r="AC14" s="22">
        <v>1</v>
      </c>
      <c r="AD14" s="22">
        <v>1</v>
      </c>
      <c r="AE14" s="22">
        <v>1</v>
      </c>
      <c r="AF14" s="22">
        <f t="shared" si="9"/>
        <v>4.1725635867596117E-2</v>
      </c>
      <c r="AG14" s="22">
        <f t="shared" si="10"/>
        <v>0.96421639787204261</v>
      </c>
      <c r="AH14" s="22">
        <f t="shared" si="11"/>
        <v>0.76971894032952504</v>
      </c>
      <c r="AI14" s="22">
        <f t="shared" si="12"/>
        <v>1.7279933044619289</v>
      </c>
      <c r="AJ14" s="22">
        <f t="shared" si="13"/>
        <v>0.20671858817904254</v>
      </c>
      <c r="AK14" s="22">
        <f t="shared" si="14"/>
        <v>2.2543535458650248</v>
      </c>
      <c r="AL14" s="22">
        <f t="shared" si="15"/>
        <v>1.1976034108422799</v>
      </c>
      <c r="AM14" s="22">
        <f t="shared" si="16"/>
        <v>1.9908848226632374</v>
      </c>
      <c r="AN14" s="46">
        <v>0</v>
      </c>
      <c r="AO14" s="49">
        <v>1</v>
      </c>
      <c r="AP14" s="49">
        <v>1</v>
      </c>
      <c r="AQ14" s="21">
        <v>1</v>
      </c>
      <c r="AR14" s="17">
        <f t="shared" si="17"/>
        <v>0</v>
      </c>
      <c r="AS14" s="17">
        <f t="shared" si="18"/>
        <v>15.710302348333707</v>
      </c>
      <c r="AT14" s="17">
        <f t="shared" si="19"/>
        <v>15.710302348333707</v>
      </c>
      <c r="AU14" s="17">
        <f t="shared" si="20"/>
        <v>0</v>
      </c>
      <c r="AV14" s="17">
        <f t="shared" si="21"/>
        <v>15.710302348333707</v>
      </c>
      <c r="AW14" s="17">
        <f t="shared" si="22"/>
        <v>15.710302348333707</v>
      </c>
      <c r="AX14" s="14">
        <f t="shared" si="23"/>
        <v>0</v>
      </c>
      <c r="AY14" s="14">
        <f t="shared" si="24"/>
        <v>5.7933659912053105E-3</v>
      </c>
      <c r="AZ14" s="62">
        <f t="shared" si="25"/>
        <v>5.35849514635405E-3</v>
      </c>
      <c r="BA14" s="21">
        <f t="shared" si="26"/>
        <v>0</v>
      </c>
      <c r="BB14" s="78">
        <v>0</v>
      </c>
      <c r="BC14" s="15">
        <f t="shared" si="27"/>
        <v>0</v>
      </c>
      <c r="BD14" s="19">
        <f t="shared" si="28"/>
        <v>0</v>
      </c>
      <c r="BE14" s="58">
        <f t="shared" si="29"/>
        <v>97.573314097359969</v>
      </c>
      <c r="BF14" s="58">
        <f t="shared" si="30"/>
        <v>97.897703073954389</v>
      </c>
      <c r="BG14" s="46">
        <f t="shared" si="31"/>
        <v>0</v>
      </c>
      <c r="BH14" s="59" t="e">
        <f t="shared" si="32"/>
        <v>#DIV/0!</v>
      </c>
      <c r="BI14" s="78">
        <v>0</v>
      </c>
      <c r="BJ14" s="78">
        <v>875</v>
      </c>
      <c r="BK14" s="78">
        <v>194</v>
      </c>
      <c r="BL14" s="10">
        <f t="shared" si="33"/>
        <v>1069</v>
      </c>
      <c r="BM14" s="15">
        <f t="shared" si="34"/>
        <v>1109.3311000939664</v>
      </c>
      <c r="BN14" s="9">
        <f t="shared" si="35"/>
        <v>40.33110009396637</v>
      </c>
      <c r="BO14" s="48">
        <f t="shared" si="36"/>
        <v>96.22176692256285</v>
      </c>
      <c r="BP14" s="48">
        <f t="shared" si="37"/>
        <v>95.204405446786723</v>
      </c>
      <c r="BQ14" s="48">
        <f t="shared" si="38"/>
        <v>94.197800626240465</v>
      </c>
      <c r="BR14" s="46">
        <f t="shared" si="39"/>
        <v>0.42362640578128413</v>
      </c>
      <c r="BS14" s="59">
        <f t="shared" si="40"/>
        <v>0.96364376686946751</v>
      </c>
      <c r="BT14" s="16">
        <f t="shared" si="41"/>
        <v>1069</v>
      </c>
      <c r="BU14" s="64">
        <f t="shared" si="42"/>
        <v>1162.798164664287</v>
      </c>
      <c r="BV14" s="78">
        <v>0</v>
      </c>
      <c r="BW14" s="15">
        <f t="shared" si="43"/>
        <v>53.467064570320709</v>
      </c>
      <c r="BX14" s="37">
        <f t="shared" si="44"/>
        <v>53.467064570320709</v>
      </c>
      <c r="BY14" s="51">
        <f t="shared" si="45"/>
        <v>53.467064570320709</v>
      </c>
      <c r="BZ14" s="26">
        <f t="shared" si="46"/>
        <v>0.11934612627303748</v>
      </c>
      <c r="CA14" s="47">
        <f t="shared" si="47"/>
        <v>53.467064570320709</v>
      </c>
      <c r="CB14" s="48">
        <f t="shared" si="48"/>
        <v>96.22176692256285</v>
      </c>
      <c r="CC14" s="48">
        <f t="shared" si="49"/>
        <v>95.204405446786723</v>
      </c>
      <c r="CD14" s="60">
        <f t="shared" si="50"/>
        <v>0.555664963140303</v>
      </c>
      <c r="CE14" s="61">
        <v>0</v>
      </c>
      <c r="CF14" s="15">
        <f t="shared" si="51"/>
        <v>34.439048305617476</v>
      </c>
      <c r="CG14" s="37">
        <f t="shared" si="52"/>
        <v>34.439048305617476</v>
      </c>
      <c r="CH14" s="51">
        <f t="shared" si="53"/>
        <v>34.439048305617476</v>
      </c>
      <c r="CI14" s="26">
        <f t="shared" si="54"/>
        <v>5.35849514635405E-3</v>
      </c>
      <c r="CJ14" s="47">
        <f t="shared" si="55"/>
        <v>34.439048305617476</v>
      </c>
      <c r="CK14" s="48">
        <f t="shared" si="56"/>
        <v>96.22176692256285</v>
      </c>
      <c r="CL14" s="60">
        <f t="shared" si="57"/>
        <v>0.35791328102853548</v>
      </c>
      <c r="CM14" s="65">
        <f t="shared" si="58"/>
        <v>0</v>
      </c>
      <c r="CN14" s="73">
        <f t="shared" si="59"/>
        <v>1069</v>
      </c>
      <c r="CO14">
        <f t="shared" si="60"/>
        <v>4.720623583243864E-3</v>
      </c>
      <c r="CP14">
        <f t="shared" si="61"/>
        <v>0.76971894032952504</v>
      </c>
      <c r="CQ14">
        <f t="shared" si="62"/>
        <v>8.3923741637011474E-3</v>
      </c>
      <c r="CR14">
        <f t="shared" si="63"/>
        <v>3.9617239396574135E-5</v>
      </c>
      <c r="CS14">
        <f t="shared" si="64"/>
        <v>9.8175692064636447E-3</v>
      </c>
      <c r="CT14" s="1">
        <f t="shared" si="65"/>
        <v>698.59415971475175</v>
      </c>
      <c r="CU14" s="78">
        <v>681</v>
      </c>
      <c r="CV14" s="1">
        <f t="shared" si="66"/>
        <v>17.594159714751754</v>
      </c>
      <c r="CW14">
        <f t="shared" si="67"/>
        <v>0.9748149058074923</v>
      </c>
    </row>
    <row r="15" spans="1:101" x14ac:dyDescent="0.2">
      <c r="A15" s="25" t="s">
        <v>181</v>
      </c>
      <c r="B15">
        <v>0</v>
      </c>
      <c r="C15">
        <v>0</v>
      </c>
      <c r="D15">
        <v>0.24467099165894299</v>
      </c>
      <c r="E15">
        <v>0.75532900834105599</v>
      </c>
      <c r="F15">
        <v>0.29558011049723698</v>
      </c>
      <c r="G15">
        <v>0.88305709023941004</v>
      </c>
      <c r="H15">
        <v>0.34130859375</v>
      </c>
      <c r="I15">
        <v>0.24365234375</v>
      </c>
      <c r="J15">
        <v>0.28837586377712698</v>
      </c>
      <c r="K15">
        <v>0.383835776080453</v>
      </c>
      <c r="L15">
        <v>0.783675224268919</v>
      </c>
      <c r="M15">
        <v>1.1645901004389101</v>
      </c>
      <c r="N15" s="21">
        <v>0</v>
      </c>
      <c r="O15">
        <v>1.01873285931145</v>
      </c>
      <c r="P15">
        <v>0.98494067907968497</v>
      </c>
      <c r="Q15">
        <v>1.01217437029012</v>
      </c>
      <c r="R15">
        <v>0.99014147524630403</v>
      </c>
      <c r="S15">
        <v>115.129997253417</v>
      </c>
      <c r="T15" s="27">
        <f t="shared" si="0"/>
        <v>0.99014147524630403</v>
      </c>
      <c r="U15" s="27">
        <f t="shared" si="1"/>
        <v>1.01217437029012</v>
      </c>
      <c r="V15" s="39">
        <f t="shared" si="2"/>
        <v>113.99498532560123</v>
      </c>
      <c r="W15" s="38">
        <f t="shared" si="3"/>
        <v>116.53163247148061</v>
      </c>
      <c r="X15" s="44">
        <f t="shared" si="4"/>
        <v>1.1274859572313587</v>
      </c>
      <c r="Y15" s="44">
        <f t="shared" si="5"/>
        <v>0.38292582425045291</v>
      </c>
      <c r="Z15" s="22">
        <f t="shared" si="6"/>
        <v>1</v>
      </c>
      <c r="AA15" s="22">
        <f t="shared" si="7"/>
        <v>1</v>
      </c>
      <c r="AB15" s="22">
        <f t="shared" si="8"/>
        <v>1</v>
      </c>
      <c r="AC15" s="22">
        <v>1</v>
      </c>
      <c r="AD15" s="22">
        <v>1</v>
      </c>
      <c r="AE15" s="22">
        <v>1</v>
      </c>
      <c r="AF15" s="22">
        <f t="shared" si="9"/>
        <v>4.1725635867596117E-2</v>
      </c>
      <c r="AG15" s="22">
        <f t="shared" si="10"/>
        <v>0.96421639787204261</v>
      </c>
      <c r="AH15" s="22">
        <f t="shared" si="11"/>
        <v>0.783675224268919</v>
      </c>
      <c r="AI15" s="22">
        <f t="shared" si="12"/>
        <v>1.7419495884013227</v>
      </c>
      <c r="AJ15" s="22">
        <f t="shared" si="13"/>
        <v>0.20671858817904254</v>
      </c>
      <c r="AK15" s="22">
        <f t="shared" si="14"/>
        <v>2.2543535458650248</v>
      </c>
      <c r="AL15" s="22">
        <f t="shared" si="15"/>
        <v>1.1645901004389101</v>
      </c>
      <c r="AM15" s="22">
        <f t="shared" si="16"/>
        <v>1.9578715122598676</v>
      </c>
      <c r="AN15" s="46">
        <v>1</v>
      </c>
      <c r="AO15" s="49">
        <v>1</v>
      </c>
      <c r="AP15" s="49">
        <v>1</v>
      </c>
      <c r="AQ15" s="21">
        <v>1</v>
      </c>
      <c r="AR15" s="17">
        <f t="shared" si="17"/>
        <v>9.207512771079486</v>
      </c>
      <c r="AS15" s="17">
        <f t="shared" si="18"/>
        <v>14.693888809451833</v>
      </c>
      <c r="AT15" s="17">
        <f t="shared" si="19"/>
        <v>14.693888809451833</v>
      </c>
      <c r="AU15" s="17">
        <f t="shared" si="20"/>
        <v>9.207512771079486</v>
      </c>
      <c r="AV15" s="17">
        <f t="shared" si="21"/>
        <v>14.693888809451833</v>
      </c>
      <c r="AW15" s="17">
        <f t="shared" si="22"/>
        <v>14.693888809451833</v>
      </c>
      <c r="AX15" s="14">
        <f t="shared" si="23"/>
        <v>2.1930846962677917E-2</v>
      </c>
      <c r="AY15" s="14">
        <f t="shared" si="24"/>
        <v>5.4185510768517721E-3</v>
      </c>
      <c r="AZ15" s="62">
        <f t="shared" si="25"/>
        <v>5.0118151847577197E-3</v>
      </c>
      <c r="BA15" s="21">
        <f t="shared" si="26"/>
        <v>0</v>
      </c>
      <c r="BB15" s="78">
        <v>2763</v>
      </c>
      <c r="BC15" s="15">
        <f t="shared" si="27"/>
        <v>3041.2602025493602</v>
      </c>
      <c r="BD15" s="19">
        <f t="shared" si="28"/>
        <v>278.2602025493602</v>
      </c>
      <c r="BE15" s="58">
        <f t="shared" si="29"/>
        <v>113.99498532560123</v>
      </c>
      <c r="BF15" s="58">
        <f t="shared" si="30"/>
        <v>112.87116294097159</v>
      </c>
      <c r="BG15" s="46">
        <f t="shared" si="31"/>
        <v>2.4409863447464115</v>
      </c>
      <c r="BH15" s="59">
        <f t="shared" si="32"/>
        <v>0.90850496701462558</v>
      </c>
      <c r="BI15" s="78">
        <v>0</v>
      </c>
      <c r="BJ15" s="78">
        <v>0</v>
      </c>
      <c r="BK15" s="78">
        <v>0</v>
      </c>
      <c r="BL15" s="10">
        <f t="shared" si="33"/>
        <v>0</v>
      </c>
      <c r="BM15" s="15">
        <f t="shared" si="34"/>
        <v>1037.5604158488079</v>
      </c>
      <c r="BN15" s="9">
        <f t="shared" si="35"/>
        <v>1037.5604158488079</v>
      </c>
      <c r="BO15" s="48">
        <f t="shared" si="36"/>
        <v>113.99498532560123</v>
      </c>
      <c r="BP15" s="48">
        <f t="shared" si="37"/>
        <v>112.87116294097159</v>
      </c>
      <c r="BQ15" s="48">
        <f t="shared" si="38"/>
        <v>111.75841978713957</v>
      </c>
      <c r="BR15" s="46">
        <f t="shared" si="39"/>
        <v>9.1924313421969668</v>
      </c>
      <c r="BS15" s="59">
        <f t="shared" si="40"/>
        <v>0</v>
      </c>
      <c r="BT15" s="16">
        <f t="shared" si="41"/>
        <v>2763</v>
      </c>
      <c r="BU15" s="64">
        <f t="shared" si="42"/>
        <v>4128.8285103116805</v>
      </c>
      <c r="BV15" s="78">
        <v>0</v>
      </c>
      <c r="BW15" s="15">
        <f t="shared" si="43"/>
        <v>50.00789191351253</v>
      </c>
      <c r="BX15" s="37">
        <f t="shared" si="44"/>
        <v>50.00789191351253</v>
      </c>
      <c r="BY15" s="51">
        <f t="shared" si="45"/>
        <v>50.00789191351253</v>
      </c>
      <c r="BZ15" s="26">
        <f t="shared" si="46"/>
        <v>0.11162475873551921</v>
      </c>
      <c r="CA15" s="47">
        <f t="shared" si="47"/>
        <v>50.00789191351253</v>
      </c>
      <c r="CB15" s="48">
        <f t="shared" si="48"/>
        <v>113.99498532560123</v>
      </c>
      <c r="CC15" s="48">
        <f t="shared" si="49"/>
        <v>112.87116294097159</v>
      </c>
      <c r="CD15" s="60">
        <f t="shared" si="50"/>
        <v>0.4386850155792042</v>
      </c>
      <c r="CE15" s="61">
        <v>0</v>
      </c>
      <c r="CF15" s="15">
        <f t="shared" si="51"/>
        <v>32.210936192437863</v>
      </c>
      <c r="CG15" s="37">
        <f t="shared" si="52"/>
        <v>32.210936192437863</v>
      </c>
      <c r="CH15" s="51">
        <f t="shared" si="53"/>
        <v>32.210936192437863</v>
      </c>
      <c r="CI15" s="26">
        <f t="shared" si="54"/>
        <v>5.0118151847577206E-3</v>
      </c>
      <c r="CJ15" s="47">
        <f t="shared" si="55"/>
        <v>32.210936192437863</v>
      </c>
      <c r="CK15" s="48">
        <f t="shared" si="56"/>
        <v>113.99498532560123</v>
      </c>
      <c r="CL15" s="60">
        <f t="shared" si="57"/>
        <v>0.28256450141586942</v>
      </c>
      <c r="CM15" s="65">
        <f t="shared" si="58"/>
        <v>0</v>
      </c>
      <c r="CN15" s="73">
        <f t="shared" si="59"/>
        <v>2763</v>
      </c>
      <c r="CO15">
        <f t="shared" si="60"/>
        <v>1.2142526117683201E-2</v>
      </c>
      <c r="CP15">
        <f t="shared" si="61"/>
        <v>0.783675224268919</v>
      </c>
      <c r="CQ15">
        <f t="shared" si="62"/>
        <v>8.5445418584497064E-3</v>
      </c>
      <c r="CR15">
        <f t="shared" si="63"/>
        <v>1.0375232267986291E-4</v>
      </c>
      <c r="CS15">
        <f t="shared" si="64"/>
        <v>2.5710918371788009E-2</v>
      </c>
      <c r="CT15" s="1">
        <f t="shared" si="65"/>
        <v>1829.5259282316454</v>
      </c>
      <c r="CU15" s="78">
        <v>1612</v>
      </c>
      <c r="CV15" s="1">
        <f t="shared" si="66"/>
        <v>217.52592823164537</v>
      </c>
      <c r="CW15">
        <f t="shared" si="67"/>
        <v>0.88110257150501381</v>
      </c>
    </row>
    <row r="16" spans="1:101" x14ac:dyDescent="0.2">
      <c r="A16" s="25" t="s">
        <v>306</v>
      </c>
      <c r="B16">
        <v>0</v>
      </c>
      <c r="C16">
        <v>0</v>
      </c>
      <c r="D16">
        <v>0.44266879744306797</v>
      </c>
      <c r="E16">
        <v>0.55733120255693103</v>
      </c>
      <c r="F16">
        <v>0.44298768375049602</v>
      </c>
      <c r="G16">
        <v>0.85736988478347198</v>
      </c>
      <c r="H16">
        <v>0.35687421646468798</v>
      </c>
      <c r="I16">
        <v>0.52361053071458397</v>
      </c>
      <c r="J16">
        <v>0.43227664507977598</v>
      </c>
      <c r="K16">
        <v>0.516143966834263</v>
      </c>
      <c r="L16">
        <v>0.56096046854911197</v>
      </c>
      <c r="M16">
        <v>1.51593596947618</v>
      </c>
      <c r="N16" s="21">
        <v>0</v>
      </c>
      <c r="O16">
        <v>0.99773550378099696</v>
      </c>
      <c r="P16">
        <v>0.97948766910166596</v>
      </c>
      <c r="Q16">
        <v>1.0171620790325899</v>
      </c>
      <c r="R16">
        <v>0.99429284758387604</v>
      </c>
      <c r="S16">
        <v>15.520000457763601</v>
      </c>
      <c r="T16" s="27">
        <f t="shared" si="0"/>
        <v>0.99429284758387604</v>
      </c>
      <c r="U16" s="27">
        <f t="shared" si="1"/>
        <v>1.0171620790325899</v>
      </c>
      <c r="V16" s="39">
        <f t="shared" si="2"/>
        <v>15.43142544965283</v>
      </c>
      <c r="W16" s="38">
        <f t="shared" si="3"/>
        <v>15.786355932205572</v>
      </c>
      <c r="X16" s="44">
        <f t="shared" si="4"/>
        <v>1.0266130673722778</v>
      </c>
      <c r="Y16" s="44">
        <f t="shared" si="5"/>
        <v>0.51027596072433534</v>
      </c>
      <c r="Z16" s="22">
        <f t="shared" si="6"/>
        <v>1</v>
      </c>
      <c r="AA16" s="22">
        <f t="shared" si="7"/>
        <v>1</v>
      </c>
      <c r="AB16" s="22">
        <f t="shared" si="8"/>
        <v>1</v>
      </c>
      <c r="AC16" s="22">
        <v>1</v>
      </c>
      <c r="AD16" s="22">
        <v>1</v>
      </c>
      <c r="AE16" s="22">
        <v>1</v>
      </c>
      <c r="AF16" s="22">
        <f t="shared" si="9"/>
        <v>4.1725635867596117E-2</v>
      </c>
      <c r="AG16" s="22">
        <f t="shared" si="10"/>
        <v>0.96421639787204261</v>
      </c>
      <c r="AH16" s="22">
        <f t="shared" si="11"/>
        <v>0.56096046854911197</v>
      </c>
      <c r="AI16" s="22">
        <f t="shared" si="12"/>
        <v>1.5192348326815157</v>
      </c>
      <c r="AJ16" s="22">
        <f t="shared" si="13"/>
        <v>0.20671858817904254</v>
      </c>
      <c r="AK16" s="22">
        <f t="shared" si="14"/>
        <v>2.2543535458650248</v>
      </c>
      <c r="AL16" s="22">
        <f t="shared" si="15"/>
        <v>1.51593596947618</v>
      </c>
      <c r="AM16" s="22">
        <f t="shared" si="16"/>
        <v>2.3092173812971373</v>
      </c>
      <c r="AN16" s="46">
        <v>0</v>
      </c>
      <c r="AO16" s="68">
        <v>0.6</v>
      </c>
      <c r="AP16" s="49">
        <v>1</v>
      </c>
      <c r="AQ16" s="21">
        <v>1</v>
      </c>
      <c r="AR16" s="17">
        <f t="shared" si="17"/>
        <v>0</v>
      </c>
      <c r="AS16" s="17">
        <f t="shared" si="18"/>
        <v>17.061237215365235</v>
      </c>
      <c r="AT16" s="17">
        <f t="shared" si="19"/>
        <v>28.43539535894206</v>
      </c>
      <c r="AU16" s="17">
        <f t="shared" si="20"/>
        <v>0</v>
      </c>
      <c r="AV16" s="17">
        <f t="shared" si="21"/>
        <v>17.061237215365235</v>
      </c>
      <c r="AW16" s="17">
        <f t="shared" si="22"/>
        <v>28.43539535894206</v>
      </c>
      <c r="AX16" s="14">
        <f t="shared" si="23"/>
        <v>0</v>
      </c>
      <c r="AY16" s="14">
        <f t="shared" si="24"/>
        <v>6.2915397335982452E-3</v>
      </c>
      <c r="AZ16" s="62">
        <f t="shared" si="25"/>
        <v>9.6987902993293153E-3</v>
      </c>
      <c r="BA16" s="21">
        <f t="shared" si="26"/>
        <v>0</v>
      </c>
      <c r="BB16" s="78">
        <v>0</v>
      </c>
      <c r="BC16" s="15">
        <f t="shared" si="27"/>
        <v>0</v>
      </c>
      <c r="BD16" s="19">
        <f t="shared" si="28"/>
        <v>0</v>
      </c>
      <c r="BE16" s="58">
        <f t="shared" si="29"/>
        <v>15.786355932205572</v>
      </c>
      <c r="BF16" s="58">
        <f t="shared" si="30"/>
        <v>16.05728262035068</v>
      </c>
      <c r="BG16" s="46">
        <f t="shared" si="31"/>
        <v>0</v>
      </c>
      <c r="BH16" s="59" t="e">
        <f t="shared" si="32"/>
        <v>#DIV/0!</v>
      </c>
      <c r="BI16" s="78">
        <v>0</v>
      </c>
      <c r="BJ16" s="78">
        <v>0</v>
      </c>
      <c r="BK16" s="78">
        <v>0</v>
      </c>
      <c r="BL16" s="10">
        <f t="shared" si="33"/>
        <v>0</v>
      </c>
      <c r="BM16" s="15">
        <f t="shared" si="34"/>
        <v>1204.7229028085928</v>
      </c>
      <c r="BN16" s="9">
        <f t="shared" si="35"/>
        <v>1204.7229028085928</v>
      </c>
      <c r="BO16" s="48">
        <f t="shared" si="36"/>
        <v>15.43142544965283</v>
      </c>
      <c r="BP16" s="48">
        <f t="shared" si="37"/>
        <v>15.343355952613607</v>
      </c>
      <c r="BQ16" s="48">
        <f t="shared" si="38"/>
        <v>15.255789081617198</v>
      </c>
      <c r="BR16" s="46">
        <f t="shared" si="39"/>
        <v>78.517562033316366</v>
      </c>
      <c r="BS16" s="59">
        <f t="shared" si="40"/>
        <v>0</v>
      </c>
      <c r="BT16" s="16">
        <f t="shared" si="41"/>
        <v>0</v>
      </c>
      <c r="BU16" s="64">
        <f t="shared" si="42"/>
        <v>1301.4974324153009</v>
      </c>
      <c r="BV16" s="78">
        <v>0</v>
      </c>
      <c r="BW16" s="15">
        <f t="shared" si="43"/>
        <v>96.774529606707915</v>
      </c>
      <c r="BX16" s="37">
        <f t="shared" si="44"/>
        <v>96.774529606707915</v>
      </c>
      <c r="BY16" s="51">
        <f t="shared" si="45"/>
        <v>96.774529606707915</v>
      </c>
      <c r="BZ16" s="26">
        <f t="shared" si="46"/>
        <v>0.21601457501497334</v>
      </c>
      <c r="CA16" s="47">
        <f t="shared" si="47"/>
        <v>96.774529606707915</v>
      </c>
      <c r="CB16" s="48">
        <f t="shared" si="48"/>
        <v>15.43142544965283</v>
      </c>
      <c r="CC16" s="48">
        <f t="shared" si="49"/>
        <v>15.343355952613607</v>
      </c>
      <c r="CD16" s="60">
        <f t="shared" si="50"/>
        <v>6.2712631391343772</v>
      </c>
      <c r="CE16" s="61">
        <v>0</v>
      </c>
      <c r="CF16" s="15">
        <f t="shared" si="51"/>
        <v>62.334125253789509</v>
      </c>
      <c r="CG16" s="37">
        <f t="shared" si="52"/>
        <v>62.334125253789509</v>
      </c>
      <c r="CH16" s="51">
        <f t="shared" si="53"/>
        <v>62.334125253789509</v>
      </c>
      <c r="CI16" s="26">
        <f t="shared" si="54"/>
        <v>9.6987902993293171E-3</v>
      </c>
      <c r="CJ16" s="47">
        <f t="shared" si="55"/>
        <v>62.334125253789509</v>
      </c>
      <c r="CK16" s="48">
        <f t="shared" si="56"/>
        <v>15.43142544965283</v>
      </c>
      <c r="CL16" s="60">
        <f t="shared" si="57"/>
        <v>4.0394275601540022</v>
      </c>
      <c r="CM16" s="65">
        <f t="shared" si="58"/>
        <v>0</v>
      </c>
      <c r="CN16" s="73">
        <f t="shared" si="59"/>
        <v>0</v>
      </c>
      <c r="CO16">
        <f t="shared" si="60"/>
        <v>8.9595508824832689E-3</v>
      </c>
      <c r="CP16">
        <f t="shared" si="61"/>
        <v>0.56096046854911197</v>
      </c>
      <c r="CQ16">
        <f t="shared" si="62"/>
        <v>6.1162456793564177E-3</v>
      </c>
      <c r="CR16">
        <f t="shared" si="63"/>
        <v>3.2879288624377363E-5</v>
      </c>
      <c r="CS16">
        <f t="shared" si="64"/>
        <v>8.1478340350244344E-3</v>
      </c>
      <c r="CT16" s="1">
        <f t="shared" si="65"/>
        <v>579.77989780256996</v>
      </c>
      <c r="CU16" s="78">
        <v>0</v>
      </c>
      <c r="CV16" s="1">
        <f t="shared" si="66"/>
        <v>579.77989780256996</v>
      </c>
      <c r="CW16">
        <f t="shared" si="67"/>
        <v>0</v>
      </c>
    </row>
    <row r="17" spans="1:101" x14ac:dyDescent="0.2">
      <c r="A17" s="25" t="s">
        <v>193</v>
      </c>
      <c r="B17">
        <v>1</v>
      </c>
      <c r="C17">
        <v>1</v>
      </c>
      <c r="D17">
        <v>0.81462245305633196</v>
      </c>
      <c r="E17">
        <v>0.18537754694366701</v>
      </c>
      <c r="F17">
        <v>0.74453714739769505</v>
      </c>
      <c r="G17">
        <v>8.0254270957488993E-2</v>
      </c>
      <c r="H17">
        <v>0.55829502716255697</v>
      </c>
      <c r="I17">
        <v>0.243000417885499</v>
      </c>
      <c r="J17">
        <v>0.36832855564549599</v>
      </c>
      <c r="K17">
        <v>0.30005877106632201</v>
      </c>
      <c r="L17">
        <v>0.470475913784209</v>
      </c>
      <c r="M17">
        <v>3.7215245540053198E-2</v>
      </c>
      <c r="N17" s="21">
        <v>0</v>
      </c>
      <c r="O17">
        <v>0.99758830943391397</v>
      </c>
      <c r="P17">
        <v>0.998399054453042</v>
      </c>
      <c r="Q17">
        <v>1.0012165148077601</v>
      </c>
      <c r="R17">
        <v>1.00372209699227</v>
      </c>
      <c r="S17">
        <v>4.1500000953674299</v>
      </c>
      <c r="T17" s="27">
        <f t="shared" si="0"/>
        <v>0.998399054453042</v>
      </c>
      <c r="U17" s="27">
        <f t="shared" si="1"/>
        <v>1.0012165148077601</v>
      </c>
      <c r="V17" s="39">
        <f t="shared" si="2"/>
        <v>4.1433561711948759</v>
      </c>
      <c r="W17" s="38">
        <f t="shared" si="3"/>
        <v>4.1550486319356503</v>
      </c>
      <c r="X17" s="44">
        <f t="shared" si="4"/>
        <v>0.8371158151842053</v>
      </c>
      <c r="Y17" s="44">
        <f t="shared" si="5"/>
        <v>0.44415666331019849</v>
      </c>
      <c r="Z17" s="22">
        <f t="shared" si="6"/>
        <v>1</v>
      </c>
      <c r="AA17" s="22">
        <f t="shared" si="7"/>
        <v>1</v>
      </c>
      <c r="AB17" s="22">
        <f t="shared" si="8"/>
        <v>1</v>
      </c>
      <c r="AC17" s="22">
        <v>1</v>
      </c>
      <c r="AD17" s="22">
        <v>1</v>
      </c>
      <c r="AE17" s="22">
        <v>1</v>
      </c>
      <c r="AF17" s="22">
        <f t="shared" si="9"/>
        <v>4.1725635867596117E-2</v>
      </c>
      <c r="AG17" s="22">
        <f t="shared" si="10"/>
        <v>0.96421639787204261</v>
      </c>
      <c r="AH17" s="22">
        <f t="shared" si="11"/>
        <v>0.470475913784209</v>
      </c>
      <c r="AI17" s="22">
        <f t="shared" si="12"/>
        <v>1.4287502779166128</v>
      </c>
      <c r="AJ17" s="22">
        <f t="shared" si="13"/>
        <v>0.20671858817904254</v>
      </c>
      <c r="AK17" s="22">
        <f t="shared" si="14"/>
        <v>2.2543535458650248</v>
      </c>
      <c r="AL17" s="22">
        <f t="shared" si="15"/>
        <v>0.20671858817904254</v>
      </c>
      <c r="AM17" s="22">
        <f t="shared" si="16"/>
        <v>1</v>
      </c>
      <c r="AN17" s="46">
        <v>0</v>
      </c>
      <c r="AO17" s="75">
        <v>0</v>
      </c>
      <c r="AP17" s="75">
        <v>0</v>
      </c>
      <c r="AQ17" s="21">
        <v>1</v>
      </c>
      <c r="AR17" s="17">
        <f t="shared" si="17"/>
        <v>0</v>
      </c>
      <c r="AS17" s="17">
        <f t="shared" si="18"/>
        <v>0</v>
      </c>
      <c r="AT17" s="17">
        <f t="shared" si="19"/>
        <v>0</v>
      </c>
      <c r="AU17" s="17">
        <f t="shared" si="20"/>
        <v>0</v>
      </c>
      <c r="AV17" s="17">
        <f t="shared" si="21"/>
        <v>0</v>
      </c>
      <c r="AW17" s="17">
        <f t="shared" si="22"/>
        <v>0</v>
      </c>
      <c r="AX17" s="14">
        <f t="shared" si="23"/>
        <v>0</v>
      </c>
      <c r="AY17" s="14">
        <f t="shared" si="24"/>
        <v>0</v>
      </c>
      <c r="AZ17" s="62">
        <f t="shared" si="25"/>
        <v>0</v>
      </c>
      <c r="BA17" s="21">
        <f t="shared" si="26"/>
        <v>0</v>
      </c>
      <c r="BB17" s="78">
        <v>0</v>
      </c>
      <c r="BC17" s="15">
        <f t="shared" si="27"/>
        <v>0</v>
      </c>
      <c r="BD17" s="19">
        <f t="shared" si="28"/>
        <v>0</v>
      </c>
      <c r="BE17" s="58">
        <f t="shared" si="29"/>
        <v>4.1550486319356503</v>
      </c>
      <c r="BF17" s="58">
        <f t="shared" si="30"/>
        <v>4.1601033101233629</v>
      </c>
      <c r="BG17" s="46">
        <f t="shared" si="31"/>
        <v>0</v>
      </c>
      <c r="BH17" s="59" t="e">
        <f t="shared" si="32"/>
        <v>#DIV/0!</v>
      </c>
      <c r="BI17" s="78">
        <v>0</v>
      </c>
      <c r="BJ17" s="78">
        <v>1145</v>
      </c>
      <c r="BK17" s="78">
        <v>0</v>
      </c>
      <c r="BL17" s="10">
        <f t="shared" si="33"/>
        <v>1145</v>
      </c>
      <c r="BM17" s="15">
        <f t="shared" si="34"/>
        <v>0</v>
      </c>
      <c r="BN17" s="9">
        <f t="shared" si="35"/>
        <v>-1145</v>
      </c>
      <c r="BO17" s="48">
        <f t="shared" si="36"/>
        <v>4.1550486319356503</v>
      </c>
      <c r="BP17" s="48">
        <f t="shared" si="37"/>
        <v>4.1601033101233629</v>
      </c>
      <c r="BQ17" s="48">
        <f t="shared" si="38"/>
        <v>4.1651641374019395</v>
      </c>
      <c r="BR17" s="46">
        <f t="shared" si="39"/>
        <v>-275.23354942020575</v>
      </c>
      <c r="BS17" s="59" t="e">
        <f t="shared" si="40"/>
        <v>#DIV/0!</v>
      </c>
      <c r="BT17" s="16">
        <f t="shared" si="41"/>
        <v>1145</v>
      </c>
      <c r="BU17" s="64">
        <f t="shared" si="42"/>
        <v>0</v>
      </c>
      <c r="BV17" s="78">
        <v>0</v>
      </c>
      <c r="BW17" s="15">
        <f t="shared" si="43"/>
        <v>0</v>
      </c>
      <c r="BX17" s="37">
        <f t="shared" si="44"/>
        <v>0</v>
      </c>
      <c r="BY17" s="51">
        <f t="shared" si="45"/>
        <v>0</v>
      </c>
      <c r="BZ17" s="26">
        <f t="shared" si="46"/>
        <v>0</v>
      </c>
      <c r="CA17" s="47">
        <f t="shared" si="47"/>
        <v>0</v>
      </c>
      <c r="CB17" s="48">
        <f t="shared" si="48"/>
        <v>4.1550486319356503</v>
      </c>
      <c r="CC17" s="48">
        <f t="shared" si="49"/>
        <v>4.1601033101233629</v>
      </c>
      <c r="CD17" s="60">
        <f t="shared" si="50"/>
        <v>0</v>
      </c>
      <c r="CE17" s="61">
        <v>0</v>
      </c>
      <c r="CF17" s="15">
        <f t="shared" si="51"/>
        <v>0</v>
      </c>
      <c r="CG17" s="37">
        <f t="shared" si="52"/>
        <v>0</v>
      </c>
      <c r="CH17" s="51">
        <f t="shared" si="53"/>
        <v>0</v>
      </c>
      <c r="CI17" s="26">
        <f t="shared" si="54"/>
        <v>0</v>
      </c>
      <c r="CJ17" s="47">
        <f t="shared" si="55"/>
        <v>0</v>
      </c>
      <c r="CK17" s="48">
        <f t="shared" si="56"/>
        <v>4.1550486319356503</v>
      </c>
      <c r="CL17" s="60">
        <f t="shared" si="57"/>
        <v>0</v>
      </c>
      <c r="CM17" s="65">
        <f t="shared" si="58"/>
        <v>0</v>
      </c>
      <c r="CN17" s="73">
        <f t="shared" si="59"/>
        <v>1145</v>
      </c>
      <c r="CO17">
        <f t="shared" si="60"/>
        <v>2.9800943437076908E-3</v>
      </c>
      <c r="CP17">
        <f t="shared" si="61"/>
        <v>0.470475913784209</v>
      </c>
      <c r="CQ17">
        <f t="shared" si="62"/>
        <v>5.129677466161775E-3</v>
      </c>
      <c r="CR17">
        <f t="shared" si="63"/>
        <v>0</v>
      </c>
      <c r="CS17">
        <f t="shared" si="64"/>
        <v>0</v>
      </c>
      <c r="CT17" s="1">
        <f t="shared" si="65"/>
        <v>0</v>
      </c>
      <c r="CU17" s="78">
        <v>0</v>
      </c>
      <c r="CV17" s="1">
        <f t="shared" si="66"/>
        <v>0</v>
      </c>
      <c r="CW17" t="e">
        <f t="shared" si="67"/>
        <v>#DIV/0!</v>
      </c>
    </row>
    <row r="18" spans="1:101" x14ac:dyDescent="0.2">
      <c r="A18" s="25" t="s">
        <v>182</v>
      </c>
      <c r="B18">
        <v>0</v>
      </c>
      <c r="C18">
        <v>1</v>
      </c>
      <c r="D18">
        <v>0.75469436675988799</v>
      </c>
      <c r="E18">
        <v>0.24530563324011101</v>
      </c>
      <c r="F18">
        <v>0.94755661501787802</v>
      </c>
      <c r="G18">
        <v>0.34604688120778698</v>
      </c>
      <c r="H18">
        <v>0.72503134141245296</v>
      </c>
      <c r="I18">
        <v>0.95737567906393595</v>
      </c>
      <c r="J18">
        <v>0.83314306864270504</v>
      </c>
      <c r="K18">
        <v>0.69070853027898005</v>
      </c>
      <c r="L18">
        <v>0.85506588856989596</v>
      </c>
      <c r="M18">
        <v>1.6912101504649599</v>
      </c>
      <c r="N18" s="21">
        <v>0</v>
      </c>
      <c r="O18">
        <v>1.0183830111980401</v>
      </c>
      <c r="P18">
        <v>0.98283455943606901</v>
      </c>
      <c r="Q18">
        <v>1.0206622293980101</v>
      </c>
      <c r="R18">
        <v>0.99096227374981605</v>
      </c>
      <c r="S18">
        <v>648.84997558593705</v>
      </c>
      <c r="T18" s="27">
        <f t="shared" si="0"/>
        <v>0.98283455943606901</v>
      </c>
      <c r="U18" s="27">
        <f t="shared" si="1"/>
        <v>1.0206622293980101</v>
      </c>
      <c r="V18" s="39">
        <f t="shared" si="2"/>
        <v>637.71217989510853</v>
      </c>
      <c r="W18" s="38">
        <f t="shared" si="3"/>
        <v>662.25666262638697</v>
      </c>
      <c r="X18" s="44">
        <f t="shared" si="4"/>
        <v>0.86764705882352933</v>
      </c>
      <c r="Y18" s="44">
        <f t="shared" si="5"/>
        <v>0.75065092605480377</v>
      </c>
      <c r="Z18" s="22">
        <f t="shared" si="6"/>
        <v>1</v>
      </c>
      <c r="AA18" s="22">
        <f t="shared" si="7"/>
        <v>1</v>
      </c>
      <c r="AB18" s="22">
        <f t="shared" si="8"/>
        <v>1</v>
      </c>
      <c r="AC18" s="22">
        <v>1</v>
      </c>
      <c r="AD18" s="22">
        <v>1</v>
      </c>
      <c r="AE18" s="22">
        <v>1</v>
      </c>
      <c r="AF18" s="22">
        <f t="shared" si="9"/>
        <v>4.1725635867596117E-2</v>
      </c>
      <c r="AG18" s="22">
        <f t="shared" si="10"/>
        <v>0.96421639787204261</v>
      </c>
      <c r="AH18" s="22">
        <f t="shared" si="11"/>
        <v>0.85506588856989596</v>
      </c>
      <c r="AI18" s="22">
        <f t="shared" si="12"/>
        <v>1.8133402527022997</v>
      </c>
      <c r="AJ18" s="22">
        <f t="shared" si="13"/>
        <v>0.20671858817904254</v>
      </c>
      <c r="AK18" s="22">
        <f t="shared" si="14"/>
        <v>2.2543535458650248</v>
      </c>
      <c r="AL18" s="22">
        <f t="shared" si="15"/>
        <v>1.6912101504649599</v>
      </c>
      <c r="AM18" s="22">
        <f t="shared" si="16"/>
        <v>2.4844915622859176</v>
      </c>
      <c r="AN18" s="46">
        <v>1</v>
      </c>
      <c r="AO18" s="49">
        <v>1</v>
      </c>
      <c r="AP18" s="49">
        <v>1</v>
      </c>
      <c r="AQ18" s="21">
        <v>1</v>
      </c>
      <c r="AR18" s="17">
        <f t="shared" si="17"/>
        <v>10.81227812789229</v>
      </c>
      <c r="AS18" s="17">
        <f t="shared" si="18"/>
        <v>38.102204587630197</v>
      </c>
      <c r="AT18" s="17">
        <f t="shared" si="19"/>
        <v>38.102204587630197</v>
      </c>
      <c r="AU18" s="17">
        <f t="shared" si="20"/>
        <v>10.81227812789229</v>
      </c>
      <c r="AV18" s="17">
        <f t="shared" si="21"/>
        <v>38.102204587630197</v>
      </c>
      <c r="AW18" s="17">
        <f t="shared" si="22"/>
        <v>38.102204587630197</v>
      </c>
      <c r="AX18" s="14">
        <f t="shared" si="23"/>
        <v>2.5753145592750052E-2</v>
      </c>
      <c r="AY18" s="14">
        <f t="shared" si="24"/>
        <v>1.4050653600014021E-2</v>
      </c>
      <c r="AZ18" s="62">
        <f t="shared" si="25"/>
        <v>1.2995961110185795E-2</v>
      </c>
      <c r="BA18" s="21">
        <f t="shared" si="26"/>
        <v>0</v>
      </c>
      <c r="BB18" s="78">
        <v>1947</v>
      </c>
      <c r="BC18" s="15">
        <f t="shared" si="27"/>
        <v>3571.3174650746137</v>
      </c>
      <c r="BD18" s="19">
        <f t="shared" si="28"/>
        <v>1624.3174650746137</v>
      </c>
      <c r="BE18" s="58">
        <f t="shared" si="29"/>
        <v>637.71217989510853</v>
      </c>
      <c r="BF18" s="58">
        <f t="shared" si="30"/>
        <v>626.76556937422424</v>
      </c>
      <c r="BG18" s="46">
        <f t="shared" si="31"/>
        <v>2.5471012100502501</v>
      </c>
      <c r="BH18" s="59">
        <f t="shared" si="32"/>
        <v>0.54517696033481089</v>
      </c>
      <c r="BI18" s="78">
        <v>0</v>
      </c>
      <c r="BJ18" s="78">
        <v>0</v>
      </c>
      <c r="BK18" s="78">
        <v>0</v>
      </c>
      <c r="BL18" s="10">
        <f t="shared" si="33"/>
        <v>0</v>
      </c>
      <c r="BM18" s="15">
        <f t="shared" si="34"/>
        <v>2690.4613032914849</v>
      </c>
      <c r="BN18" s="9">
        <f t="shared" si="35"/>
        <v>2690.4613032914849</v>
      </c>
      <c r="BO18" s="48">
        <f t="shared" si="36"/>
        <v>637.71217989510853</v>
      </c>
      <c r="BP18" s="48">
        <f t="shared" si="37"/>
        <v>626.76556937422424</v>
      </c>
      <c r="BQ18" s="48">
        <f t="shared" si="38"/>
        <v>616.00686224561264</v>
      </c>
      <c r="BR18" s="46">
        <f t="shared" si="39"/>
        <v>4.2926118388693517</v>
      </c>
      <c r="BS18" s="59">
        <f t="shared" si="40"/>
        <v>0</v>
      </c>
      <c r="BT18" s="16">
        <f t="shared" si="41"/>
        <v>1947</v>
      </c>
      <c r="BU18" s="64">
        <f t="shared" si="42"/>
        <v>6391.4524683235331</v>
      </c>
      <c r="BV18" s="78">
        <v>0</v>
      </c>
      <c r="BW18" s="15">
        <f t="shared" si="43"/>
        <v>129.67369995743385</v>
      </c>
      <c r="BX18" s="37">
        <f t="shared" si="44"/>
        <v>129.67369995743385</v>
      </c>
      <c r="BY18" s="51">
        <f t="shared" si="45"/>
        <v>129.67369995743385</v>
      </c>
      <c r="BZ18" s="26">
        <f t="shared" si="46"/>
        <v>0.28945022311927243</v>
      </c>
      <c r="CA18" s="47">
        <f t="shared" si="47"/>
        <v>129.67369995743385</v>
      </c>
      <c r="CB18" s="48">
        <f t="shared" si="48"/>
        <v>637.71217989510853</v>
      </c>
      <c r="CC18" s="48">
        <f t="shared" si="49"/>
        <v>626.76556937422424</v>
      </c>
      <c r="CD18" s="60">
        <f t="shared" si="50"/>
        <v>0.20334204684433455</v>
      </c>
      <c r="CE18" s="61">
        <v>0</v>
      </c>
      <c r="CF18" s="15">
        <f t="shared" si="51"/>
        <v>83.525042055164107</v>
      </c>
      <c r="CG18" s="37">
        <f t="shared" si="52"/>
        <v>83.525042055164107</v>
      </c>
      <c r="CH18" s="51">
        <f t="shared" si="53"/>
        <v>83.525042055164107</v>
      </c>
      <c r="CI18" s="26">
        <f t="shared" si="54"/>
        <v>1.2995961110185797E-2</v>
      </c>
      <c r="CJ18" s="47">
        <f t="shared" si="55"/>
        <v>83.525042055164107</v>
      </c>
      <c r="CK18" s="48">
        <f t="shared" si="56"/>
        <v>637.71217989510853</v>
      </c>
      <c r="CL18" s="60">
        <f t="shared" si="57"/>
        <v>0.13097608088480039</v>
      </c>
      <c r="CM18" s="65">
        <f t="shared" si="58"/>
        <v>0</v>
      </c>
      <c r="CN18" s="73">
        <f t="shared" si="59"/>
        <v>1947</v>
      </c>
      <c r="CO18">
        <f t="shared" si="60"/>
        <v>3.9434869117166409E-3</v>
      </c>
      <c r="CP18">
        <f t="shared" si="61"/>
        <v>0.85506588856989596</v>
      </c>
      <c r="CQ18">
        <f t="shared" si="62"/>
        <v>9.3229261948835785E-3</v>
      </c>
      <c r="CR18">
        <f t="shared" si="63"/>
        <v>3.6764837428423619E-5</v>
      </c>
      <c r="CS18">
        <f t="shared" si="64"/>
        <v>9.1107139547220908E-3</v>
      </c>
      <c r="CT18" s="1">
        <f t="shared" si="65"/>
        <v>648.29607265820812</v>
      </c>
      <c r="CU18" s="78">
        <v>649</v>
      </c>
      <c r="CV18" s="1">
        <f t="shared" si="66"/>
        <v>-0.7039273417918821</v>
      </c>
      <c r="CW18">
        <f t="shared" si="67"/>
        <v>1.0010858115164967</v>
      </c>
    </row>
    <row r="19" spans="1:101" x14ac:dyDescent="0.2">
      <c r="A19" s="25" t="s">
        <v>183</v>
      </c>
      <c r="B19">
        <v>0</v>
      </c>
      <c r="C19">
        <v>0</v>
      </c>
      <c r="D19">
        <v>0.73152217339192904</v>
      </c>
      <c r="E19">
        <v>0.26847782660807001</v>
      </c>
      <c r="F19">
        <v>0.657926102502979</v>
      </c>
      <c r="G19">
        <v>9.9324592769169592E-3</v>
      </c>
      <c r="H19">
        <v>0.78102799832845804</v>
      </c>
      <c r="I19">
        <v>0.84788967822816497</v>
      </c>
      <c r="J19">
        <v>0.81377243636652097</v>
      </c>
      <c r="K19">
        <v>0.25648381526397801</v>
      </c>
      <c r="L19">
        <v>0.84601293682269396</v>
      </c>
      <c r="M19">
        <v>1.0107758501344399</v>
      </c>
      <c r="N19" s="21">
        <v>1</v>
      </c>
      <c r="O19">
        <v>1.0073143939713101</v>
      </c>
      <c r="P19">
        <v>1.0005922088513901</v>
      </c>
      <c r="Q19">
        <v>1.00365096916274</v>
      </c>
      <c r="R19">
        <v>0.99833296572987595</v>
      </c>
      <c r="S19">
        <v>185.02000427246</v>
      </c>
      <c r="T19" s="27">
        <f t="shared" si="0"/>
        <v>0.99833296572987595</v>
      </c>
      <c r="U19" s="27">
        <f t="shared" si="1"/>
        <v>1.00365096916274</v>
      </c>
      <c r="V19" s="39">
        <f t="shared" si="2"/>
        <v>185.02000427246</v>
      </c>
      <c r="W19" s="38">
        <f t="shared" si="3"/>
        <v>186.37347517081406</v>
      </c>
      <c r="X19" s="44">
        <f t="shared" si="4"/>
        <v>0.87945247303073493</v>
      </c>
      <c r="Y19" s="44">
        <f t="shared" si="5"/>
        <v>0.58550780905127819</v>
      </c>
      <c r="Z19" s="22">
        <f t="shared" si="6"/>
        <v>1.8042873009550977</v>
      </c>
      <c r="AA19" s="22">
        <f t="shared" si="7"/>
        <v>1.8041722814552474</v>
      </c>
      <c r="AB19" s="22">
        <f t="shared" si="8"/>
        <v>1.8040572619553974</v>
      </c>
      <c r="AC19" s="22">
        <v>1</v>
      </c>
      <c r="AD19" s="22">
        <v>1</v>
      </c>
      <c r="AE19" s="22">
        <v>1</v>
      </c>
      <c r="AF19" s="22">
        <f t="shared" si="9"/>
        <v>4.1725635867596117E-2</v>
      </c>
      <c r="AG19" s="22">
        <f t="shared" si="10"/>
        <v>0.96421639787204261</v>
      </c>
      <c r="AH19" s="22">
        <f t="shared" si="11"/>
        <v>0.84601293682269396</v>
      </c>
      <c r="AI19" s="22">
        <f t="shared" si="12"/>
        <v>1.8042873009550977</v>
      </c>
      <c r="AJ19" s="22">
        <f t="shared" si="13"/>
        <v>0.20671858817904254</v>
      </c>
      <c r="AK19" s="22">
        <f t="shared" si="14"/>
        <v>2.2543535458650248</v>
      </c>
      <c r="AL19" s="22">
        <f t="shared" si="15"/>
        <v>1.0107758501344399</v>
      </c>
      <c r="AM19" s="22">
        <f t="shared" si="16"/>
        <v>1.8040572619553974</v>
      </c>
      <c r="AN19" s="46">
        <v>1</v>
      </c>
      <c r="AO19" s="49">
        <v>1</v>
      </c>
      <c r="AP19" s="49">
        <v>1</v>
      </c>
      <c r="AQ19" s="21">
        <v>1</v>
      </c>
      <c r="AR19" s="17">
        <f t="shared" si="17"/>
        <v>19.11934843892881</v>
      </c>
      <c r="AS19" s="17">
        <f t="shared" si="18"/>
        <v>19.112036463070051</v>
      </c>
      <c r="AT19" s="17">
        <f t="shared" si="19"/>
        <v>19.110818111162381</v>
      </c>
      <c r="AU19" s="17">
        <f t="shared" si="20"/>
        <v>19.11934843892881</v>
      </c>
      <c r="AV19" s="17">
        <f t="shared" si="21"/>
        <v>19.112036463070051</v>
      </c>
      <c r="AW19" s="17">
        <f t="shared" si="22"/>
        <v>19.110818111162381</v>
      </c>
      <c r="AX19" s="14">
        <f t="shared" si="23"/>
        <v>4.5539280266575576E-2</v>
      </c>
      <c r="AY19" s="14">
        <f t="shared" si="24"/>
        <v>7.0477970196143012E-3</v>
      </c>
      <c r="AZ19" s="62">
        <f t="shared" si="25"/>
        <v>6.5183485219417288E-3</v>
      </c>
      <c r="BA19" s="21">
        <f t="shared" si="26"/>
        <v>1</v>
      </c>
      <c r="BB19" s="78">
        <v>3330</v>
      </c>
      <c r="BC19" s="15">
        <f t="shared" si="27"/>
        <v>6315.1596909673681</v>
      </c>
      <c r="BD19" s="19">
        <f t="shared" si="28"/>
        <v>2985.1596909673681</v>
      </c>
      <c r="BE19" s="58">
        <f t="shared" si="29"/>
        <v>185.02000427246</v>
      </c>
      <c r="BF19" s="58">
        <f t="shared" si="30"/>
        <v>184.71156958467932</v>
      </c>
      <c r="BG19" s="46">
        <f t="shared" si="31"/>
        <v>16.134253713298101</v>
      </c>
      <c r="BH19" s="59">
        <f t="shared" si="32"/>
        <v>0.52730258029150556</v>
      </c>
      <c r="BI19" s="78">
        <v>0</v>
      </c>
      <c r="BJ19" s="78">
        <v>0</v>
      </c>
      <c r="BK19" s="78">
        <v>0</v>
      </c>
      <c r="BL19" s="10">
        <f t="shared" si="33"/>
        <v>0</v>
      </c>
      <c r="BM19" s="15">
        <f t="shared" si="34"/>
        <v>1349.5333167068052</v>
      </c>
      <c r="BN19" s="9">
        <f t="shared" si="35"/>
        <v>1349.5333167068052</v>
      </c>
      <c r="BO19" s="48">
        <f t="shared" si="36"/>
        <v>185.02000427246</v>
      </c>
      <c r="BP19" s="48">
        <f t="shared" si="37"/>
        <v>184.71156958467932</v>
      </c>
      <c r="BQ19" s="48">
        <f t="shared" si="38"/>
        <v>184.40364906809324</v>
      </c>
      <c r="BR19" s="46">
        <f t="shared" si="39"/>
        <v>7.3061656058751856</v>
      </c>
      <c r="BS19" s="59">
        <f t="shared" si="40"/>
        <v>0</v>
      </c>
      <c r="BT19" s="16">
        <f t="shared" si="41"/>
        <v>3330</v>
      </c>
      <c r="BU19" s="64">
        <f t="shared" si="42"/>
        <v>7729.7330892261079</v>
      </c>
      <c r="BV19" s="78">
        <v>0</v>
      </c>
      <c r="BW19" s="15">
        <f t="shared" si="43"/>
        <v>65.040081551934563</v>
      </c>
      <c r="BX19" s="37">
        <f t="shared" si="44"/>
        <v>65.040081551934563</v>
      </c>
      <c r="BY19" s="51">
        <f t="shared" si="45"/>
        <v>65.040081551934563</v>
      </c>
      <c r="BZ19" s="26">
        <f t="shared" si="46"/>
        <v>0.14517875346413986</v>
      </c>
      <c r="CA19" s="47">
        <f t="shared" si="47"/>
        <v>65.040081551934563</v>
      </c>
      <c r="CB19" s="48">
        <f t="shared" si="48"/>
        <v>185.02000427246</v>
      </c>
      <c r="CC19" s="48">
        <f t="shared" si="49"/>
        <v>184.71156958467932</v>
      </c>
      <c r="CD19" s="60">
        <f t="shared" si="50"/>
        <v>0.35152999702754684</v>
      </c>
      <c r="CE19" s="61">
        <v>0</v>
      </c>
      <c r="CF19" s="15">
        <f t="shared" si="51"/>
        <v>41.893425950519493</v>
      </c>
      <c r="CG19" s="37">
        <f t="shared" si="52"/>
        <v>41.893425950519493</v>
      </c>
      <c r="CH19" s="51">
        <f t="shared" si="53"/>
        <v>41.893425950519493</v>
      </c>
      <c r="CI19" s="26">
        <f t="shared" si="54"/>
        <v>6.5183485219417296E-3</v>
      </c>
      <c r="CJ19" s="47">
        <f t="shared" si="55"/>
        <v>41.893425950519493</v>
      </c>
      <c r="CK19" s="48">
        <f t="shared" si="56"/>
        <v>185.02000427246</v>
      </c>
      <c r="CL19" s="60">
        <f t="shared" si="57"/>
        <v>0.22642646731770333</v>
      </c>
      <c r="CM19" s="65">
        <f t="shared" si="58"/>
        <v>1</v>
      </c>
      <c r="CN19" s="73">
        <f t="shared" si="59"/>
        <v>3330</v>
      </c>
      <c r="CO19">
        <f t="shared" si="60"/>
        <v>4.3159987046801126E-3</v>
      </c>
      <c r="CP19">
        <f t="shared" si="61"/>
        <v>0.84601293682269396</v>
      </c>
      <c r="CQ19">
        <f t="shared" si="62"/>
        <v>9.2242203499735848E-3</v>
      </c>
      <c r="CR19">
        <f t="shared" si="63"/>
        <v>3.9811723082169928E-5</v>
      </c>
      <c r="CS19">
        <f t="shared" si="64"/>
        <v>9.8657643122293907E-3</v>
      </c>
      <c r="CT19" s="1">
        <f t="shared" si="65"/>
        <v>702.02360530425858</v>
      </c>
      <c r="CU19" s="78">
        <v>555</v>
      </c>
      <c r="CV19" s="1">
        <f t="shared" si="66"/>
        <v>147.02360530425858</v>
      </c>
      <c r="CW19">
        <f t="shared" si="67"/>
        <v>0.79057170700045298</v>
      </c>
    </row>
    <row r="20" spans="1:101" x14ac:dyDescent="0.2">
      <c r="A20" s="25" t="s">
        <v>307</v>
      </c>
      <c r="B20">
        <v>0</v>
      </c>
      <c r="C20">
        <v>0</v>
      </c>
      <c r="D20">
        <v>0.46584099081102598</v>
      </c>
      <c r="E20">
        <v>0.53415900918897297</v>
      </c>
      <c r="F20">
        <v>0.93682955899880804</v>
      </c>
      <c r="G20">
        <v>0.26936829558998798</v>
      </c>
      <c r="H20">
        <v>0.69118261596322605</v>
      </c>
      <c r="I20">
        <v>0.66778102799832795</v>
      </c>
      <c r="J20">
        <v>0.67938106966745604</v>
      </c>
      <c r="K20">
        <v>0.584195875704836</v>
      </c>
      <c r="L20">
        <v>0.70115094548347201</v>
      </c>
      <c r="M20">
        <v>1.0631784149201799</v>
      </c>
      <c r="N20" s="21">
        <v>0</v>
      </c>
      <c r="O20">
        <v>1.02043479154556</v>
      </c>
      <c r="P20">
        <v>0.98990053382676202</v>
      </c>
      <c r="Q20">
        <v>1.0049332758779299</v>
      </c>
      <c r="R20">
        <v>0.99700243945963296</v>
      </c>
      <c r="S20">
        <v>82.669998168945298</v>
      </c>
      <c r="T20" s="27">
        <f t="shared" si="0"/>
        <v>0.99700243945963296</v>
      </c>
      <c r="U20" s="27">
        <f t="shared" si="1"/>
        <v>1.0049332758779299</v>
      </c>
      <c r="V20" s="39">
        <f t="shared" si="2"/>
        <v>82.422189844561856</v>
      </c>
      <c r="W20" s="38">
        <f t="shared" si="3"/>
        <v>83.077832076740663</v>
      </c>
      <c r="X20" s="44">
        <f t="shared" si="4"/>
        <v>1.0148076531650725</v>
      </c>
      <c r="Y20" s="44">
        <f t="shared" si="5"/>
        <v>0.61351134781909544</v>
      </c>
      <c r="Z20" s="22">
        <f t="shared" si="6"/>
        <v>1</v>
      </c>
      <c r="AA20" s="22">
        <f t="shared" si="7"/>
        <v>1</v>
      </c>
      <c r="AB20" s="22">
        <f t="shared" si="8"/>
        <v>1</v>
      </c>
      <c r="AC20" s="22">
        <v>1</v>
      </c>
      <c r="AD20" s="22">
        <v>1</v>
      </c>
      <c r="AE20" s="22">
        <v>1</v>
      </c>
      <c r="AF20" s="22">
        <f t="shared" si="9"/>
        <v>4.1725635867596117E-2</v>
      </c>
      <c r="AG20" s="22">
        <f t="shared" si="10"/>
        <v>0.96421639787204261</v>
      </c>
      <c r="AH20" s="22">
        <f t="shared" si="11"/>
        <v>0.70115094548347201</v>
      </c>
      <c r="AI20" s="22">
        <f t="shared" si="12"/>
        <v>1.6594253096158758</v>
      </c>
      <c r="AJ20" s="22">
        <f t="shared" si="13"/>
        <v>0.20671858817904254</v>
      </c>
      <c r="AK20" s="22">
        <f t="shared" si="14"/>
        <v>2.2543535458650248</v>
      </c>
      <c r="AL20" s="22">
        <f t="shared" si="15"/>
        <v>1.0631784149201799</v>
      </c>
      <c r="AM20" s="22">
        <f t="shared" si="16"/>
        <v>1.8564598267411374</v>
      </c>
      <c r="AN20" s="46">
        <v>0</v>
      </c>
      <c r="AO20" s="68">
        <v>0.6</v>
      </c>
      <c r="AP20" s="49">
        <v>1</v>
      </c>
      <c r="AQ20" s="21">
        <v>1</v>
      </c>
      <c r="AR20" s="17">
        <f t="shared" si="17"/>
        <v>0</v>
      </c>
      <c r="AS20" s="17">
        <f t="shared" si="18"/>
        <v>7.1267819765499478</v>
      </c>
      <c r="AT20" s="17">
        <f t="shared" si="19"/>
        <v>11.87796996091658</v>
      </c>
      <c r="AU20" s="17">
        <f t="shared" si="20"/>
        <v>0</v>
      </c>
      <c r="AV20" s="17">
        <f t="shared" si="21"/>
        <v>7.1267819765499478</v>
      </c>
      <c r="AW20" s="17">
        <f t="shared" si="22"/>
        <v>11.87796996091658</v>
      </c>
      <c r="AX20" s="14">
        <f t="shared" si="23"/>
        <v>0</v>
      </c>
      <c r="AY20" s="14">
        <f t="shared" si="24"/>
        <v>2.6280879523657668E-3</v>
      </c>
      <c r="AZ20" s="62">
        <f t="shared" si="25"/>
        <v>4.0513570632115456E-3</v>
      </c>
      <c r="BA20" s="21">
        <f t="shared" si="26"/>
        <v>0</v>
      </c>
      <c r="BB20" s="78">
        <v>0</v>
      </c>
      <c r="BC20" s="15">
        <f t="shared" si="27"/>
        <v>0</v>
      </c>
      <c r="BD20" s="19">
        <f t="shared" si="28"/>
        <v>0</v>
      </c>
      <c r="BE20" s="58">
        <f t="shared" si="29"/>
        <v>83.077832076740663</v>
      </c>
      <c r="BF20" s="58">
        <f t="shared" si="30"/>
        <v>83.48767794171556</v>
      </c>
      <c r="BG20" s="46">
        <f t="shared" si="31"/>
        <v>0</v>
      </c>
      <c r="BH20" s="59" t="e">
        <f t="shared" si="32"/>
        <v>#DIV/0!</v>
      </c>
      <c r="BI20" s="78">
        <v>0</v>
      </c>
      <c r="BJ20" s="78">
        <v>0</v>
      </c>
      <c r="BK20" s="78">
        <v>0</v>
      </c>
      <c r="BL20" s="10">
        <f t="shared" si="33"/>
        <v>0</v>
      </c>
      <c r="BM20" s="15">
        <f t="shared" si="34"/>
        <v>503.23416538285414</v>
      </c>
      <c r="BN20" s="9">
        <f t="shared" si="35"/>
        <v>503.23416538285414</v>
      </c>
      <c r="BO20" s="48">
        <f t="shared" si="36"/>
        <v>82.422189844561856</v>
      </c>
      <c r="BP20" s="48">
        <f t="shared" si="37"/>
        <v>82.175124340633147</v>
      </c>
      <c r="BQ20" s="48">
        <f t="shared" si="38"/>
        <v>81.928799430509912</v>
      </c>
      <c r="BR20" s="46">
        <f t="shared" si="39"/>
        <v>6.1239233821763728</v>
      </c>
      <c r="BS20" s="59">
        <f t="shared" si="40"/>
        <v>0</v>
      </c>
      <c r="BT20" s="16">
        <f t="shared" si="41"/>
        <v>0</v>
      </c>
      <c r="BU20" s="64">
        <f t="shared" si="42"/>
        <v>543.65860615957899</v>
      </c>
      <c r="BV20" s="78">
        <v>0</v>
      </c>
      <c r="BW20" s="15">
        <f t="shared" si="43"/>
        <v>40.424440776724801</v>
      </c>
      <c r="BX20" s="37">
        <f t="shared" si="44"/>
        <v>40.424440776724801</v>
      </c>
      <c r="BY20" s="51">
        <f t="shared" si="45"/>
        <v>40.424440776724801</v>
      </c>
      <c r="BZ20" s="26">
        <f t="shared" si="46"/>
        <v>9.0233126733760854E-2</v>
      </c>
      <c r="CA20" s="47">
        <f t="shared" si="47"/>
        <v>40.424440776724801</v>
      </c>
      <c r="CB20" s="48">
        <f t="shared" si="48"/>
        <v>82.422189844561856</v>
      </c>
      <c r="CC20" s="48">
        <f t="shared" si="49"/>
        <v>82.175124340633147</v>
      </c>
      <c r="CD20" s="60">
        <f t="shared" si="50"/>
        <v>0.49045579658779193</v>
      </c>
      <c r="CE20" s="61">
        <v>0</v>
      </c>
      <c r="CF20" s="15">
        <f t="shared" si="51"/>
        <v>26.038071845260603</v>
      </c>
      <c r="CG20" s="37">
        <f t="shared" si="52"/>
        <v>26.038071845260603</v>
      </c>
      <c r="CH20" s="51">
        <f t="shared" si="53"/>
        <v>26.038071845260603</v>
      </c>
      <c r="CI20" s="26">
        <f t="shared" si="54"/>
        <v>4.0513570632115465E-3</v>
      </c>
      <c r="CJ20" s="47">
        <f t="shared" si="55"/>
        <v>26.038071845260607</v>
      </c>
      <c r="CK20" s="48">
        <f t="shared" si="56"/>
        <v>82.422189844561856</v>
      </c>
      <c r="CL20" s="60">
        <f t="shared" si="57"/>
        <v>0.31591094454497287</v>
      </c>
      <c r="CM20" s="65">
        <f t="shared" si="58"/>
        <v>0</v>
      </c>
      <c r="CN20" s="73">
        <f t="shared" si="59"/>
        <v>0</v>
      </c>
      <c r="CO20">
        <f t="shared" si="60"/>
        <v>8.5870390895198129E-3</v>
      </c>
      <c r="CP20">
        <f t="shared" si="61"/>
        <v>0.70115094548347201</v>
      </c>
      <c r="CQ20">
        <f t="shared" si="62"/>
        <v>7.6447658637722763E-3</v>
      </c>
      <c r="CR20">
        <f t="shared" si="63"/>
        <v>3.9387541981463541E-5</v>
      </c>
      <c r="CS20">
        <f t="shared" si="64"/>
        <v>9.7606477676218193E-3</v>
      </c>
      <c r="CT20" s="1">
        <f t="shared" si="65"/>
        <v>694.54376965370898</v>
      </c>
      <c r="CU20" s="78">
        <v>0</v>
      </c>
      <c r="CV20" s="1">
        <f t="shared" si="66"/>
        <v>694.54376965370898</v>
      </c>
      <c r="CW20">
        <f t="shared" si="67"/>
        <v>0</v>
      </c>
    </row>
    <row r="21" spans="1:101" x14ac:dyDescent="0.2">
      <c r="A21" s="25" t="s">
        <v>308</v>
      </c>
      <c r="B21">
        <v>1</v>
      </c>
      <c r="C21">
        <v>1</v>
      </c>
      <c r="D21">
        <v>0.88054334798242095</v>
      </c>
      <c r="E21">
        <v>0.119456652017578</v>
      </c>
      <c r="F21">
        <v>0.94994040524433798</v>
      </c>
      <c r="G21">
        <v>0.348430671434247</v>
      </c>
      <c r="H21">
        <v>0.85123276222315003</v>
      </c>
      <c r="I21">
        <v>0.73129962390305003</v>
      </c>
      <c r="J21">
        <v>0.78899062026601097</v>
      </c>
      <c r="K21">
        <v>0.67373499304669904</v>
      </c>
      <c r="L21">
        <v>0.31433535510277699</v>
      </c>
      <c r="M21">
        <v>1.5314408012166001</v>
      </c>
      <c r="N21" s="21">
        <v>0</v>
      </c>
      <c r="O21">
        <v>1.0016026433081999</v>
      </c>
      <c r="P21">
        <v>0.99838358374682501</v>
      </c>
      <c r="Q21">
        <v>1.0040669680559</v>
      </c>
      <c r="R21">
        <v>0.99096895650275496</v>
      </c>
      <c r="S21">
        <v>23.809999465942301</v>
      </c>
      <c r="T21" s="27">
        <f t="shared" si="0"/>
        <v>0.99838358374682501</v>
      </c>
      <c r="U21" s="27">
        <f t="shared" si="1"/>
        <v>1.0040669680559</v>
      </c>
      <c r="V21" s="39">
        <f t="shared" si="2"/>
        <v>23.771512595817462</v>
      </c>
      <c r="W21" s="38">
        <f t="shared" si="3"/>
        <v>23.906833973181286</v>
      </c>
      <c r="X21" s="44">
        <f t="shared" si="4"/>
        <v>0.80353144718094838</v>
      </c>
      <c r="Y21" s="44">
        <f t="shared" si="5"/>
        <v>0.74631034629998794</v>
      </c>
      <c r="Z21" s="22">
        <f t="shared" si="6"/>
        <v>1</v>
      </c>
      <c r="AA21" s="22">
        <f t="shared" si="7"/>
        <v>1</v>
      </c>
      <c r="AB21" s="22">
        <f t="shared" si="8"/>
        <v>1</v>
      </c>
      <c r="AC21" s="22">
        <v>1</v>
      </c>
      <c r="AD21" s="22">
        <v>1</v>
      </c>
      <c r="AE21" s="22">
        <v>1</v>
      </c>
      <c r="AF21" s="22">
        <f t="shared" si="9"/>
        <v>4.1725635867596117E-2</v>
      </c>
      <c r="AG21" s="22">
        <f t="shared" si="10"/>
        <v>0.96421639787204261</v>
      </c>
      <c r="AH21" s="22">
        <f t="shared" si="11"/>
        <v>0.31433535510277699</v>
      </c>
      <c r="AI21" s="22">
        <f t="shared" si="12"/>
        <v>1.2726097192351808</v>
      </c>
      <c r="AJ21" s="22">
        <f t="shared" si="13"/>
        <v>0.20671858817904254</v>
      </c>
      <c r="AK21" s="22">
        <f t="shared" si="14"/>
        <v>2.2543535458650248</v>
      </c>
      <c r="AL21" s="22">
        <f t="shared" si="15"/>
        <v>1.5314408012166001</v>
      </c>
      <c r="AM21" s="22">
        <f t="shared" si="16"/>
        <v>2.3247222130375578</v>
      </c>
      <c r="AN21" s="46">
        <v>0</v>
      </c>
      <c r="AO21" s="68">
        <v>0.6</v>
      </c>
      <c r="AP21" s="49">
        <v>1</v>
      </c>
      <c r="AQ21" s="21">
        <v>1</v>
      </c>
      <c r="AR21" s="17">
        <f t="shared" si="17"/>
        <v>0</v>
      </c>
      <c r="AS21" s="17">
        <f t="shared" si="18"/>
        <v>17.524091490126601</v>
      </c>
      <c r="AT21" s="17">
        <f t="shared" si="19"/>
        <v>29.206819150211</v>
      </c>
      <c r="AU21" s="17">
        <f t="shared" si="20"/>
        <v>0</v>
      </c>
      <c r="AV21" s="17">
        <f t="shared" si="21"/>
        <v>17.524091490126601</v>
      </c>
      <c r="AW21" s="17">
        <f t="shared" si="22"/>
        <v>29.206819150211</v>
      </c>
      <c r="AX21" s="14">
        <f t="shared" si="23"/>
        <v>0</v>
      </c>
      <c r="AY21" s="14">
        <f t="shared" si="24"/>
        <v>6.4622229040956552E-3</v>
      </c>
      <c r="AZ21" s="62">
        <f t="shared" si="25"/>
        <v>9.9619087645022707E-3</v>
      </c>
      <c r="BA21" s="21">
        <f t="shared" si="26"/>
        <v>0</v>
      </c>
      <c r="BB21" s="78">
        <v>0</v>
      </c>
      <c r="BC21" s="15">
        <f t="shared" si="27"/>
        <v>0</v>
      </c>
      <c r="BD21" s="19">
        <f t="shared" si="28"/>
        <v>0</v>
      </c>
      <c r="BE21" s="58">
        <f t="shared" si="29"/>
        <v>23.906833973181286</v>
      </c>
      <c r="BF21" s="58">
        <f t="shared" si="30"/>
        <v>24.004062303267915</v>
      </c>
      <c r="BG21" s="46">
        <f t="shared" si="31"/>
        <v>0</v>
      </c>
      <c r="BH21" s="59" t="e">
        <f t="shared" si="32"/>
        <v>#DIV/0!</v>
      </c>
      <c r="BI21" s="78">
        <v>0</v>
      </c>
      <c r="BJ21" s="78">
        <v>0</v>
      </c>
      <c r="BK21" s="78">
        <v>0</v>
      </c>
      <c r="BL21" s="10">
        <f t="shared" si="33"/>
        <v>0</v>
      </c>
      <c r="BM21" s="15">
        <f t="shared" si="34"/>
        <v>1237.4058283449483</v>
      </c>
      <c r="BN21" s="9">
        <f t="shared" si="35"/>
        <v>1237.4058283449483</v>
      </c>
      <c r="BO21" s="48">
        <f t="shared" si="36"/>
        <v>23.771512595817462</v>
      </c>
      <c r="BP21" s="48">
        <f t="shared" si="37"/>
        <v>23.733087936495028</v>
      </c>
      <c r="BQ21" s="48">
        <f t="shared" si="38"/>
        <v>23.694725387416447</v>
      </c>
      <c r="BR21" s="46">
        <f t="shared" si="39"/>
        <v>52.13842512428208</v>
      </c>
      <c r="BS21" s="59">
        <f t="shared" si="40"/>
        <v>0</v>
      </c>
      <c r="BT21" s="16">
        <f t="shared" si="41"/>
        <v>0</v>
      </c>
      <c r="BU21" s="64">
        <f t="shared" si="42"/>
        <v>1336.8057539971519</v>
      </c>
      <c r="BV21" s="78">
        <v>0</v>
      </c>
      <c r="BW21" s="15">
        <f t="shared" si="43"/>
        <v>99.399925652203663</v>
      </c>
      <c r="BX21" s="37">
        <f t="shared" si="44"/>
        <v>99.399925652203663</v>
      </c>
      <c r="BY21" s="51">
        <f t="shared" si="45"/>
        <v>99.399925652203663</v>
      </c>
      <c r="BZ21" s="26">
        <f t="shared" si="46"/>
        <v>0.22187483404509781</v>
      </c>
      <c r="CA21" s="47">
        <f t="shared" si="47"/>
        <v>99.399925652203663</v>
      </c>
      <c r="CB21" s="48">
        <f t="shared" si="48"/>
        <v>23.771512595817462</v>
      </c>
      <c r="CC21" s="48">
        <f t="shared" si="49"/>
        <v>23.733087936495028</v>
      </c>
      <c r="CD21" s="60">
        <f t="shared" si="50"/>
        <v>4.1814724768373734</v>
      </c>
      <c r="CE21" s="61">
        <v>0</v>
      </c>
      <c r="CF21" s="15">
        <f t="shared" si="51"/>
        <v>64.025187629456099</v>
      </c>
      <c r="CG21" s="37">
        <f t="shared" si="52"/>
        <v>64.025187629456099</v>
      </c>
      <c r="CH21" s="51">
        <f t="shared" si="53"/>
        <v>64.025187629456099</v>
      </c>
      <c r="CI21" s="26">
        <f t="shared" si="54"/>
        <v>9.9619087645022725E-3</v>
      </c>
      <c r="CJ21" s="47">
        <f t="shared" si="55"/>
        <v>64.025187629456099</v>
      </c>
      <c r="CK21" s="48">
        <f t="shared" si="56"/>
        <v>23.771512595817462</v>
      </c>
      <c r="CL21" s="60">
        <f t="shared" si="57"/>
        <v>2.6933577479087791</v>
      </c>
      <c r="CM21" s="65">
        <f t="shared" si="58"/>
        <v>0</v>
      </c>
      <c r="CN21" s="73">
        <f t="shared" si="59"/>
        <v>0</v>
      </c>
      <c r="CO21">
        <f t="shared" si="60"/>
        <v>1.9203625188978354E-3</v>
      </c>
      <c r="CP21">
        <f t="shared" si="61"/>
        <v>0.31433535510277699</v>
      </c>
      <c r="CQ21">
        <f t="shared" si="62"/>
        <v>3.4272508764991629E-3</v>
      </c>
      <c r="CR21">
        <f t="shared" si="63"/>
        <v>3.9489384756532474E-6</v>
      </c>
      <c r="CS21">
        <f t="shared" si="64"/>
        <v>9.7858854799825644E-4</v>
      </c>
      <c r="CT21" s="1">
        <f t="shared" si="65"/>
        <v>69.633962340212662</v>
      </c>
      <c r="CU21" s="78">
        <v>0</v>
      </c>
      <c r="CV21" s="1">
        <f t="shared" si="66"/>
        <v>69.633962340212662</v>
      </c>
      <c r="CW21">
        <f t="shared" si="67"/>
        <v>0</v>
      </c>
    </row>
    <row r="22" spans="1:101" x14ac:dyDescent="0.2">
      <c r="A22" s="25" t="s">
        <v>142</v>
      </c>
      <c r="B22">
        <v>1</v>
      </c>
      <c r="C22">
        <v>1</v>
      </c>
      <c r="D22">
        <v>0.78834355828220803</v>
      </c>
      <c r="E22">
        <v>0.21165644171779099</v>
      </c>
      <c r="F22">
        <v>0.71176470588235297</v>
      </c>
      <c r="G22">
        <v>9.7058823529411697E-2</v>
      </c>
      <c r="H22">
        <v>0.80324074074074003</v>
      </c>
      <c r="I22">
        <v>0.31712962962962898</v>
      </c>
      <c r="J22">
        <v>0.50470926147093798</v>
      </c>
      <c r="K22">
        <v>0.36421976097591102</v>
      </c>
      <c r="L22">
        <v>0.36418725837171501</v>
      </c>
      <c r="M22">
        <v>2.1874824862087401</v>
      </c>
      <c r="N22" s="21">
        <v>0</v>
      </c>
      <c r="O22">
        <v>1.0083429827677901</v>
      </c>
      <c r="P22">
        <v>0.99168795144696498</v>
      </c>
      <c r="Q22">
        <v>1.0093028360718199</v>
      </c>
      <c r="R22">
        <v>0.98720142563110902</v>
      </c>
      <c r="S22">
        <v>34</v>
      </c>
      <c r="T22" s="27">
        <f t="shared" si="0"/>
        <v>0.99168795144696498</v>
      </c>
      <c r="U22" s="27">
        <f t="shared" si="1"/>
        <v>1.0093028360718199</v>
      </c>
      <c r="V22" s="39">
        <f t="shared" si="2"/>
        <v>33.717390349196812</v>
      </c>
      <c r="W22" s="38">
        <f t="shared" si="3"/>
        <v>34.31629642644188</v>
      </c>
      <c r="X22" s="44">
        <f t="shared" si="4"/>
        <v>0.85050398404633265</v>
      </c>
      <c r="Y22" s="44">
        <f t="shared" si="5"/>
        <v>0.51235235435874149</v>
      </c>
      <c r="Z22" s="22">
        <f t="shared" si="6"/>
        <v>1</v>
      </c>
      <c r="AA22" s="22">
        <f t="shared" si="7"/>
        <v>1</v>
      </c>
      <c r="AB22" s="22">
        <f t="shared" si="8"/>
        <v>1</v>
      </c>
      <c r="AC22" s="22">
        <v>1</v>
      </c>
      <c r="AD22" s="22">
        <v>1</v>
      </c>
      <c r="AE22" s="22">
        <v>1</v>
      </c>
      <c r="AF22" s="22">
        <f t="shared" si="9"/>
        <v>4.1725635867596117E-2</v>
      </c>
      <c r="AG22" s="22">
        <f t="shared" si="10"/>
        <v>0.96421639787204261</v>
      </c>
      <c r="AH22" s="22">
        <f t="shared" si="11"/>
        <v>0.36418725837171501</v>
      </c>
      <c r="AI22" s="22">
        <f t="shared" si="12"/>
        <v>1.322461622504119</v>
      </c>
      <c r="AJ22" s="22">
        <f t="shared" si="13"/>
        <v>0.20671858817904254</v>
      </c>
      <c r="AK22" s="22">
        <f t="shared" si="14"/>
        <v>2.2543535458650248</v>
      </c>
      <c r="AL22" s="22">
        <f t="shared" si="15"/>
        <v>2.1874824862087401</v>
      </c>
      <c r="AM22" s="22">
        <f t="shared" si="16"/>
        <v>2.9807638980296973</v>
      </c>
      <c r="AN22" s="46">
        <v>1</v>
      </c>
      <c r="AO22" s="49">
        <v>1</v>
      </c>
      <c r="AP22" s="49">
        <v>1</v>
      </c>
      <c r="AQ22" s="21">
        <v>1</v>
      </c>
      <c r="AR22" s="17">
        <f t="shared" si="17"/>
        <v>3.0586678000746987</v>
      </c>
      <c r="AS22" s="17">
        <f t="shared" si="18"/>
        <v>78.942397200886248</v>
      </c>
      <c r="AT22" s="17">
        <f t="shared" si="19"/>
        <v>78.942397200886248</v>
      </c>
      <c r="AU22" s="17">
        <f t="shared" si="20"/>
        <v>3.0586678000746987</v>
      </c>
      <c r="AV22" s="17">
        <f t="shared" si="21"/>
        <v>78.942397200886248</v>
      </c>
      <c r="AW22" s="17">
        <f t="shared" si="22"/>
        <v>78.942397200886248</v>
      </c>
      <c r="AX22" s="14">
        <f t="shared" si="23"/>
        <v>7.2852655327074398E-3</v>
      </c>
      <c r="AY22" s="14">
        <f t="shared" si="24"/>
        <v>2.9110973746240033E-2</v>
      </c>
      <c r="AZ22" s="62">
        <f t="shared" si="25"/>
        <v>2.6925799571729362E-2</v>
      </c>
      <c r="BA22" s="21">
        <f t="shared" si="26"/>
        <v>0</v>
      </c>
      <c r="BB22" s="78">
        <v>1088</v>
      </c>
      <c r="BC22" s="15">
        <f t="shared" si="27"/>
        <v>1010.2841977482042</v>
      </c>
      <c r="BD22" s="19">
        <f t="shared" si="28"/>
        <v>-77.715802251795822</v>
      </c>
      <c r="BE22" s="58">
        <f t="shared" si="29"/>
        <v>34.31629642644188</v>
      </c>
      <c r="BF22" s="58">
        <f t="shared" si="30"/>
        <v>34.635535306689043</v>
      </c>
      <c r="BG22" s="46">
        <f t="shared" si="31"/>
        <v>-2.2646908421012806</v>
      </c>
      <c r="BH22" s="59">
        <f t="shared" si="32"/>
        <v>1.0769246934922021</v>
      </c>
      <c r="BI22" s="78">
        <v>34</v>
      </c>
      <c r="BJ22" s="78">
        <v>0</v>
      </c>
      <c r="BK22" s="78">
        <v>0</v>
      </c>
      <c r="BL22" s="10">
        <f t="shared" si="33"/>
        <v>34</v>
      </c>
      <c r="BM22" s="15">
        <f t="shared" si="34"/>
        <v>5574.2565858512808</v>
      </c>
      <c r="BN22" s="9">
        <f t="shared" si="35"/>
        <v>5540.2565858512808</v>
      </c>
      <c r="BO22" s="48">
        <f t="shared" si="36"/>
        <v>33.717390349196812</v>
      </c>
      <c r="BP22" s="48">
        <f t="shared" si="37"/>
        <v>33.437129763532653</v>
      </c>
      <c r="BQ22" s="48">
        <f t="shared" si="38"/>
        <v>33.159198717464037</v>
      </c>
      <c r="BR22" s="46">
        <f t="shared" si="39"/>
        <v>165.69175120687601</v>
      </c>
      <c r="BS22" s="59">
        <f t="shared" si="40"/>
        <v>6.0994680593461845E-3</v>
      </c>
      <c r="BT22" s="16">
        <f t="shared" si="41"/>
        <v>1156</v>
      </c>
      <c r="BU22" s="64">
        <f t="shared" si="42"/>
        <v>6853.2064117261998</v>
      </c>
      <c r="BV22" s="78">
        <v>34</v>
      </c>
      <c r="BW22" s="15">
        <f t="shared" si="43"/>
        <v>268.66562812671555</v>
      </c>
      <c r="BX22" s="37">
        <f t="shared" si="44"/>
        <v>234.66562812671555</v>
      </c>
      <c r="BY22" s="51">
        <f t="shared" si="45"/>
        <v>234.66562812671555</v>
      </c>
      <c r="BZ22" s="26">
        <f t="shared" si="46"/>
        <v>0.52380720563999084</v>
      </c>
      <c r="CA22" s="47">
        <f t="shared" si="47"/>
        <v>234.66562812671555</v>
      </c>
      <c r="CB22" s="48">
        <f t="shared" si="48"/>
        <v>33.717390349196812</v>
      </c>
      <c r="CC22" s="48">
        <f t="shared" si="49"/>
        <v>33.437129763532653</v>
      </c>
      <c r="CD22" s="60">
        <f t="shared" si="50"/>
        <v>6.9597802705482978</v>
      </c>
      <c r="CE22" s="61">
        <v>0</v>
      </c>
      <c r="CF22" s="15">
        <f t="shared" si="51"/>
        <v>173.05211384750461</v>
      </c>
      <c r="CG22" s="37">
        <f t="shared" si="52"/>
        <v>173.05211384750461</v>
      </c>
      <c r="CH22" s="51">
        <f t="shared" si="53"/>
        <v>173.05211384750461</v>
      </c>
      <c r="CI22" s="26">
        <f t="shared" si="54"/>
        <v>2.6925799571729366E-2</v>
      </c>
      <c r="CJ22" s="47">
        <f t="shared" si="55"/>
        <v>173.05211384750461</v>
      </c>
      <c r="CK22" s="48">
        <f t="shared" si="56"/>
        <v>33.717390349196812</v>
      </c>
      <c r="CL22" s="60">
        <f t="shared" si="57"/>
        <v>5.1324290538288029</v>
      </c>
      <c r="CM22" s="65">
        <f t="shared" si="58"/>
        <v>0</v>
      </c>
      <c r="CN22" s="73">
        <f t="shared" si="59"/>
        <v>1190</v>
      </c>
      <c r="CO22">
        <f t="shared" si="60"/>
        <v>3.4025488802274487E-3</v>
      </c>
      <c r="CP22">
        <f t="shared" si="61"/>
        <v>0.36418725837171501</v>
      </c>
      <c r="CQ22">
        <f t="shared" si="62"/>
        <v>3.9707945040295609E-3</v>
      </c>
      <c r="CR22">
        <f t="shared" si="63"/>
        <v>1.351082239329909E-5</v>
      </c>
      <c r="CS22">
        <f t="shared" si="64"/>
        <v>3.3481240970546474E-3</v>
      </c>
      <c r="CT22" s="1">
        <f t="shared" si="65"/>
        <v>238.24430375929276</v>
      </c>
      <c r="CU22" s="78">
        <v>0</v>
      </c>
      <c r="CV22" s="1">
        <f t="shared" si="66"/>
        <v>238.24430375929276</v>
      </c>
      <c r="CW22">
        <f t="shared" si="67"/>
        <v>0</v>
      </c>
    </row>
    <row r="23" spans="1:101" x14ac:dyDescent="0.2">
      <c r="A23" s="25" t="s">
        <v>275</v>
      </c>
      <c r="B23">
        <v>0</v>
      </c>
      <c r="C23">
        <v>0</v>
      </c>
      <c r="D23">
        <v>0.71034758290051903</v>
      </c>
      <c r="E23">
        <v>0.28965241709947998</v>
      </c>
      <c r="F23">
        <v>0.54086738949124202</v>
      </c>
      <c r="G23">
        <v>0.54086738949124202</v>
      </c>
      <c r="H23">
        <v>0.810697868783953</v>
      </c>
      <c r="I23">
        <v>0.55119097367321301</v>
      </c>
      <c r="J23">
        <v>0.66846791071062295</v>
      </c>
      <c r="K23">
        <v>0.60129235304028195</v>
      </c>
      <c r="L23">
        <v>0.52874218588464394</v>
      </c>
      <c r="M23">
        <v>0.24165151420967801</v>
      </c>
      <c r="N23" s="21">
        <v>0</v>
      </c>
      <c r="O23">
        <v>1.03514831765731</v>
      </c>
      <c r="P23">
        <v>0.98264904560126298</v>
      </c>
      <c r="Q23">
        <v>1.0128611575853199</v>
      </c>
      <c r="R23">
        <v>0.98197244572499798</v>
      </c>
      <c r="S23">
        <v>3.0199999809265101</v>
      </c>
      <c r="T23" s="27">
        <f t="shared" si="0"/>
        <v>0.98197244572499798</v>
      </c>
      <c r="U23" s="27">
        <f t="shared" si="1"/>
        <v>1.0128611575853199</v>
      </c>
      <c r="V23" s="39">
        <f t="shared" si="2"/>
        <v>2.9655567673598524</v>
      </c>
      <c r="W23" s="38">
        <f t="shared" si="3"/>
        <v>3.0588406765888689</v>
      </c>
      <c r="X23" s="44">
        <f t="shared" si="4"/>
        <v>0.89024017911662945</v>
      </c>
      <c r="Y23" s="44">
        <f t="shared" si="5"/>
        <v>0.63196163829872487</v>
      </c>
      <c r="Z23" s="22">
        <f t="shared" si="6"/>
        <v>1</v>
      </c>
      <c r="AA23" s="22">
        <f t="shared" si="7"/>
        <v>1</v>
      </c>
      <c r="AB23" s="22">
        <f t="shared" si="8"/>
        <v>1</v>
      </c>
      <c r="AC23" s="22">
        <v>1</v>
      </c>
      <c r="AD23" s="22">
        <v>1</v>
      </c>
      <c r="AE23" s="22">
        <v>1</v>
      </c>
      <c r="AF23" s="22">
        <f t="shared" si="9"/>
        <v>4.1725635867596117E-2</v>
      </c>
      <c r="AG23" s="22">
        <f t="shared" si="10"/>
        <v>0.96421639787204261</v>
      </c>
      <c r="AH23" s="22">
        <f t="shared" si="11"/>
        <v>0.52874218588464394</v>
      </c>
      <c r="AI23" s="22">
        <f t="shared" si="12"/>
        <v>1.4870165500170478</v>
      </c>
      <c r="AJ23" s="22">
        <f t="shared" si="13"/>
        <v>0.20671858817904254</v>
      </c>
      <c r="AK23" s="22">
        <f t="shared" si="14"/>
        <v>2.2543535458650248</v>
      </c>
      <c r="AL23" s="22">
        <f t="shared" si="15"/>
        <v>0.24165151420967801</v>
      </c>
      <c r="AM23" s="22">
        <f t="shared" si="16"/>
        <v>1.0349329260306355</v>
      </c>
      <c r="AN23" s="46">
        <v>0</v>
      </c>
      <c r="AO23" s="75">
        <v>0</v>
      </c>
      <c r="AP23" s="75">
        <v>0</v>
      </c>
      <c r="AQ23" s="21">
        <v>1</v>
      </c>
      <c r="AR23" s="17">
        <f t="shared" si="17"/>
        <v>0</v>
      </c>
      <c r="AS23" s="17">
        <f t="shared" si="18"/>
        <v>0</v>
      </c>
      <c r="AT23" s="17">
        <f t="shared" si="19"/>
        <v>0</v>
      </c>
      <c r="AU23" s="17">
        <f t="shared" si="20"/>
        <v>0</v>
      </c>
      <c r="AV23" s="17">
        <f t="shared" si="21"/>
        <v>0</v>
      </c>
      <c r="AW23" s="17">
        <f t="shared" si="22"/>
        <v>0</v>
      </c>
      <c r="AX23" s="14">
        <f t="shared" si="23"/>
        <v>0</v>
      </c>
      <c r="AY23" s="14">
        <f t="shared" si="24"/>
        <v>0</v>
      </c>
      <c r="AZ23" s="62">
        <f t="shared" si="25"/>
        <v>0</v>
      </c>
      <c r="BA23" s="21">
        <f t="shared" si="26"/>
        <v>0</v>
      </c>
      <c r="BB23" s="78">
        <v>0</v>
      </c>
      <c r="BC23" s="15">
        <f t="shared" si="27"/>
        <v>0</v>
      </c>
      <c r="BD23" s="19">
        <f t="shared" si="28"/>
        <v>0</v>
      </c>
      <c r="BE23" s="58">
        <f t="shared" si="29"/>
        <v>3.0588406765888689</v>
      </c>
      <c r="BF23" s="58">
        <f t="shared" si="30"/>
        <v>3.0981809085588647</v>
      </c>
      <c r="BG23" s="46">
        <f t="shared" si="31"/>
        <v>0</v>
      </c>
      <c r="BH23" s="59" t="e">
        <f t="shared" si="32"/>
        <v>#DIV/0!</v>
      </c>
      <c r="BI23" s="78">
        <v>0</v>
      </c>
      <c r="BJ23" s="78">
        <v>1483</v>
      </c>
      <c r="BK23" s="78">
        <v>0</v>
      </c>
      <c r="BL23" s="10">
        <f t="shared" si="33"/>
        <v>1483</v>
      </c>
      <c r="BM23" s="15">
        <f t="shared" si="34"/>
        <v>0</v>
      </c>
      <c r="BN23" s="9">
        <f t="shared" si="35"/>
        <v>-1483</v>
      </c>
      <c r="BO23" s="48">
        <f t="shared" si="36"/>
        <v>3.0588406765888689</v>
      </c>
      <c r="BP23" s="48">
        <f t="shared" si="37"/>
        <v>3.0981809085588647</v>
      </c>
      <c r="BQ23" s="48">
        <f t="shared" si="38"/>
        <v>3.1380271014516699</v>
      </c>
      <c r="BR23" s="46">
        <f t="shared" si="39"/>
        <v>-478.66798091200729</v>
      </c>
      <c r="BS23" s="59" t="e">
        <f t="shared" si="40"/>
        <v>#DIV/0!</v>
      </c>
      <c r="BT23" s="16">
        <f t="shared" si="41"/>
        <v>1577</v>
      </c>
      <c r="BU23" s="64">
        <f t="shared" si="42"/>
        <v>0</v>
      </c>
      <c r="BV23" s="78">
        <v>94</v>
      </c>
      <c r="BW23" s="15">
        <f t="shared" si="43"/>
        <v>0</v>
      </c>
      <c r="BX23" s="37">
        <f t="shared" si="44"/>
        <v>-94</v>
      </c>
      <c r="BY23" s="51">
        <f t="shared" si="45"/>
        <v>-94</v>
      </c>
      <c r="BZ23" s="26">
        <f t="shared" si="46"/>
        <v>-0.20982142857142888</v>
      </c>
      <c r="CA23" s="47">
        <f t="shared" si="47"/>
        <v>-94</v>
      </c>
      <c r="CB23" s="48">
        <f t="shared" si="48"/>
        <v>3.0588406765888689</v>
      </c>
      <c r="CC23" s="48">
        <f t="shared" si="49"/>
        <v>3.0981809085588647</v>
      </c>
      <c r="CD23" s="60">
        <f t="shared" si="50"/>
        <v>-30.730596960946031</v>
      </c>
      <c r="CE23" s="61">
        <v>0</v>
      </c>
      <c r="CF23" s="15">
        <f t="shared" si="51"/>
        <v>0</v>
      </c>
      <c r="CG23" s="37">
        <f t="shared" si="52"/>
        <v>0</v>
      </c>
      <c r="CH23" s="51">
        <f t="shared" si="53"/>
        <v>0</v>
      </c>
      <c r="CI23" s="26">
        <f t="shared" si="54"/>
        <v>0</v>
      </c>
      <c r="CJ23" s="47">
        <f t="shared" si="55"/>
        <v>0</v>
      </c>
      <c r="CK23" s="48">
        <f t="shared" si="56"/>
        <v>3.0588406765888689</v>
      </c>
      <c r="CL23" s="60">
        <f t="shared" si="57"/>
        <v>0</v>
      </c>
      <c r="CM23" s="65">
        <f t="shared" si="58"/>
        <v>0</v>
      </c>
      <c r="CN23" s="73">
        <f t="shared" si="59"/>
        <v>1671</v>
      </c>
      <c r="CO23">
        <f t="shared" si="60"/>
        <v>4.6563974120432715E-3</v>
      </c>
      <c r="CP23">
        <f t="shared" si="61"/>
        <v>0.52874218588464394</v>
      </c>
      <c r="CQ23">
        <f t="shared" si="62"/>
        <v>5.7649643624170868E-3</v>
      </c>
      <c r="CR23">
        <f t="shared" si="63"/>
        <v>0</v>
      </c>
      <c r="CS23">
        <f t="shared" si="64"/>
        <v>0</v>
      </c>
      <c r="CT23" s="1">
        <f t="shared" si="65"/>
        <v>0</v>
      </c>
      <c r="CU23" s="78">
        <v>0</v>
      </c>
      <c r="CV23" s="1">
        <f t="shared" si="66"/>
        <v>0</v>
      </c>
      <c r="CW23" t="e">
        <f t="shared" si="67"/>
        <v>#DIV/0!</v>
      </c>
    </row>
    <row r="24" spans="1:101" x14ac:dyDescent="0.2">
      <c r="A24" s="25" t="s">
        <v>236</v>
      </c>
      <c r="B24">
        <v>1</v>
      </c>
      <c r="C24">
        <v>1</v>
      </c>
      <c r="D24">
        <v>0.62314182402571305</v>
      </c>
      <c r="E24">
        <v>0.376858175974286</v>
      </c>
      <c r="F24">
        <v>0.72248803827751196</v>
      </c>
      <c r="G24">
        <v>0.72248803827751196</v>
      </c>
      <c r="H24">
        <v>0.18219807772670199</v>
      </c>
      <c r="I24">
        <v>0.43585457584621801</v>
      </c>
      <c r="J24">
        <v>0.28180111051514301</v>
      </c>
      <c r="K24">
        <v>0.45121827480778098</v>
      </c>
      <c r="L24">
        <v>0.35886176621912502</v>
      </c>
      <c r="M24">
        <v>1.13322137137657</v>
      </c>
      <c r="N24" s="21">
        <v>0</v>
      </c>
      <c r="O24">
        <v>1.02901520169287</v>
      </c>
      <c r="P24">
        <v>0.98189252432790197</v>
      </c>
      <c r="Q24">
        <v>1.0095541439561</v>
      </c>
      <c r="R24">
        <v>0.996737399135178</v>
      </c>
      <c r="S24">
        <v>0.64450001716613703</v>
      </c>
      <c r="T24" s="27">
        <f t="shared" si="0"/>
        <v>0.98189252432790197</v>
      </c>
      <c r="U24" s="27">
        <f t="shared" si="1"/>
        <v>1.0095541439561</v>
      </c>
      <c r="V24" s="39">
        <f t="shared" si="2"/>
        <v>0.63282974878463449</v>
      </c>
      <c r="W24" s="38">
        <f t="shared" si="3"/>
        <v>0.65065766310985118</v>
      </c>
      <c r="X24" s="44">
        <f t="shared" si="4"/>
        <v>0.93466843363802965</v>
      </c>
      <c r="Y24" s="44">
        <f t="shared" si="5"/>
        <v>0.48845570563951152</v>
      </c>
      <c r="Z24" s="22">
        <f t="shared" si="6"/>
        <v>1</v>
      </c>
      <c r="AA24" s="22">
        <f t="shared" si="7"/>
        <v>1</v>
      </c>
      <c r="AB24" s="22">
        <f t="shared" si="8"/>
        <v>1</v>
      </c>
      <c r="AC24" s="22">
        <v>1</v>
      </c>
      <c r="AD24" s="22">
        <v>1</v>
      </c>
      <c r="AE24" s="22">
        <v>1</v>
      </c>
      <c r="AF24" s="22">
        <f t="shared" si="9"/>
        <v>4.1725635867596117E-2</v>
      </c>
      <c r="AG24" s="22">
        <f t="shared" si="10"/>
        <v>0.96421639787204261</v>
      </c>
      <c r="AH24" s="22">
        <f t="shared" si="11"/>
        <v>0.35886176621912502</v>
      </c>
      <c r="AI24" s="22">
        <f t="shared" si="12"/>
        <v>1.3171361303515288</v>
      </c>
      <c r="AJ24" s="22">
        <f t="shared" si="13"/>
        <v>0.20671858817904254</v>
      </c>
      <c r="AK24" s="22">
        <f t="shared" si="14"/>
        <v>2.2543535458650248</v>
      </c>
      <c r="AL24" s="22">
        <f t="shared" si="15"/>
        <v>1.13322137137657</v>
      </c>
      <c r="AM24" s="22">
        <f t="shared" si="16"/>
        <v>1.9265027831975274</v>
      </c>
      <c r="AN24" s="46">
        <v>0</v>
      </c>
      <c r="AO24" s="75">
        <v>0</v>
      </c>
      <c r="AP24" s="75">
        <v>0</v>
      </c>
      <c r="AQ24" s="21">
        <v>1</v>
      </c>
      <c r="AR24" s="17">
        <f t="shared" si="17"/>
        <v>0</v>
      </c>
      <c r="AS24" s="17">
        <f t="shared" si="18"/>
        <v>0</v>
      </c>
      <c r="AT24" s="17">
        <f t="shared" si="19"/>
        <v>0</v>
      </c>
      <c r="AU24" s="17">
        <f t="shared" si="20"/>
        <v>0</v>
      </c>
      <c r="AV24" s="17">
        <f t="shared" si="21"/>
        <v>0</v>
      </c>
      <c r="AW24" s="17">
        <f t="shared" si="22"/>
        <v>0</v>
      </c>
      <c r="AX24" s="14">
        <f t="shared" si="23"/>
        <v>0</v>
      </c>
      <c r="AY24" s="14">
        <f t="shared" si="24"/>
        <v>0</v>
      </c>
      <c r="AZ24" s="62">
        <f t="shared" si="25"/>
        <v>0</v>
      </c>
      <c r="BA24" s="21">
        <f t="shared" si="26"/>
        <v>0</v>
      </c>
      <c r="BB24" s="78">
        <v>0</v>
      </c>
      <c r="BC24" s="15">
        <f t="shared" si="27"/>
        <v>0</v>
      </c>
      <c r="BD24" s="19">
        <f t="shared" si="28"/>
        <v>0</v>
      </c>
      <c r="BE24" s="58">
        <f t="shared" si="29"/>
        <v>0.65065766310985118</v>
      </c>
      <c r="BF24" s="58">
        <f t="shared" si="30"/>
        <v>0.65687414008934231</v>
      </c>
      <c r="BG24" s="46">
        <f t="shared" si="31"/>
        <v>0</v>
      </c>
      <c r="BH24" s="59" t="e">
        <f t="shared" si="32"/>
        <v>#DIV/0!</v>
      </c>
      <c r="BI24" s="78">
        <v>0</v>
      </c>
      <c r="BJ24" s="78">
        <v>1425</v>
      </c>
      <c r="BK24" s="78">
        <v>93</v>
      </c>
      <c r="BL24" s="10">
        <f t="shared" si="33"/>
        <v>1518</v>
      </c>
      <c r="BM24" s="15">
        <f t="shared" si="34"/>
        <v>0</v>
      </c>
      <c r="BN24" s="9">
        <f t="shared" si="35"/>
        <v>-1518</v>
      </c>
      <c r="BO24" s="48">
        <f t="shared" si="36"/>
        <v>0.65065766310985118</v>
      </c>
      <c r="BP24" s="48">
        <f t="shared" si="37"/>
        <v>0.65687414008934231</v>
      </c>
      <c r="BQ24" s="48">
        <f t="shared" si="38"/>
        <v>0.66315001018479525</v>
      </c>
      <c r="BR24" s="46">
        <f t="shared" si="39"/>
        <v>-2310.9449852806429</v>
      </c>
      <c r="BS24" s="59" t="e">
        <f t="shared" si="40"/>
        <v>#DIV/0!</v>
      </c>
      <c r="BT24" s="16">
        <f t="shared" si="41"/>
        <v>1609</v>
      </c>
      <c r="BU24" s="64">
        <f t="shared" si="42"/>
        <v>0</v>
      </c>
      <c r="BV24" s="78">
        <v>91</v>
      </c>
      <c r="BW24" s="15">
        <f t="shared" si="43"/>
        <v>0</v>
      </c>
      <c r="BX24" s="37">
        <f t="shared" si="44"/>
        <v>-91</v>
      </c>
      <c r="BY24" s="51">
        <f t="shared" si="45"/>
        <v>-91</v>
      </c>
      <c r="BZ24" s="26">
        <f t="shared" si="46"/>
        <v>-0.20312500000000031</v>
      </c>
      <c r="CA24" s="47">
        <f t="shared" si="47"/>
        <v>-91</v>
      </c>
      <c r="CB24" s="48">
        <f t="shared" si="48"/>
        <v>0.65065766310985118</v>
      </c>
      <c r="CC24" s="48">
        <f t="shared" si="49"/>
        <v>0.65687414008934231</v>
      </c>
      <c r="CD24" s="60">
        <f t="shared" si="50"/>
        <v>-139.85849265965899</v>
      </c>
      <c r="CE24" s="61">
        <v>0</v>
      </c>
      <c r="CF24" s="15">
        <f t="shared" si="51"/>
        <v>0</v>
      </c>
      <c r="CG24" s="37">
        <f t="shared" si="52"/>
        <v>0</v>
      </c>
      <c r="CH24" s="51">
        <f t="shared" si="53"/>
        <v>0</v>
      </c>
      <c r="CI24" s="26">
        <f t="shared" si="54"/>
        <v>0</v>
      </c>
      <c r="CJ24" s="47">
        <f t="shared" si="55"/>
        <v>0</v>
      </c>
      <c r="CK24" s="48">
        <f t="shared" si="56"/>
        <v>0.65065766310985118</v>
      </c>
      <c r="CL24" s="60">
        <f t="shared" si="57"/>
        <v>0</v>
      </c>
      <c r="CM24" s="65">
        <f t="shared" si="58"/>
        <v>0</v>
      </c>
      <c r="CN24" s="73">
        <f t="shared" si="59"/>
        <v>1700</v>
      </c>
      <c r="CO24">
        <f t="shared" si="60"/>
        <v>6.0583006794358409E-3</v>
      </c>
      <c r="CP24">
        <f t="shared" si="61"/>
        <v>0.35886176621912502</v>
      </c>
      <c r="CQ24">
        <f t="shared" si="62"/>
        <v>3.9127297736342619E-3</v>
      </c>
      <c r="CR24">
        <f t="shared" si="63"/>
        <v>0</v>
      </c>
      <c r="CS24">
        <f t="shared" si="64"/>
        <v>0</v>
      </c>
      <c r="CT24" s="1">
        <f t="shared" si="65"/>
        <v>0</v>
      </c>
      <c r="CU24" s="78">
        <v>0</v>
      </c>
      <c r="CV24" s="1">
        <f t="shared" si="66"/>
        <v>0</v>
      </c>
      <c r="CW24" t="e">
        <f t="shared" si="67"/>
        <v>#DIV/0!</v>
      </c>
    </row>
    <row r="25" spans="1:101" x14ac:dyDescent="0.2">
      <c r="A25" s="32" t="s">
        <v>143</v>
      </c>
      <c r="B25">
        <v>1</v>
      </c>
      <c r="C25">
        <v>1</v>
      </c>
      <c r="D25">
        <v>0.75865800865800803</v>
      </c>
      <c r="E25">
        <v>0.241341991341991</v>
      </c>
      <c r="F25">
        <v>0.77185501066097995</v>
      </c>
      <c r="G25">
        <v>0.42857142857142799</v>
      </c>
      <c r="H25">
        <v>0.234643734643734</v>
      </c>
      <c r="I25">
        <v>0.65970515970515897</v>
      </c>
      <c r="J25">
        <v>0.39344082456826901</v>
      </c>
      <c r="K25">
        <v>0.47569594178711</v>
      </c>
      <c r="L25">
        <v>-6.1125904701046098E-2</v>
      </c>
      <c r="M25">
        <v>0.72257674299068797</v>
      </c>
      <c r="N25" s="21">
        <v>0</v>
      </c>
      <c r="O25">
        <v>1.0030684841873401</v>
      </c>
      <c r="P25">
        <v>0.98850865588051695</v>
      </c>
      <c r="Q25">
        <v>1.0062190461351399</v>
      </c>
      <c r="R25">
        <v>0.99684417562982397</v>
      </c>
      <c r="S25">
        <v>15.119999885559</v>
      </c>
      <c r="T25" s="27">
        <f t="shared" si="0"/>
        <v>0.98850865588051695</v>
      </c>
      <c r="U25" s="27">
        <f t="shared" si="1"/>
        <v>1.0062190461351399</v>
      </c>
      <c r="V25" s="39">
        <f t="shared" si="2"/>
        <v>14.946250763787498</v>
      </c>
      <c r="W25" s="38">
        <f t="shared" si="3"/>
        <v>15.214031862410602</v>
      </c>
      <c r="X25" s="44">
        <f t="shared" si="4"/>
        <v>0.86562772325035731</v>
      </c>
      <c r="Y25" s="44">
        <f t="shared" si="5"/>
        <v>0.53179572979924106</v>
      </c>
      <c r="Z25" s="22">
        <f t="shared" si="6"/>
        <v>1</v>
      </c>
      <c r="AA25" s="22">
        <f t="shared" si="7"/>
        <v>1</v>
      </c>
      <c r="AB25" s="22">
        <f t="shared" si="8"/>
        <v>1</v>
      </c>
      <c r="AC25" s="22">
        <v>1</v>
      </c>
      <c r="AD25" s="22">
        <v>1</v>
      </c>
      <c r="AE25" s="22">
        <v>1</v>
      </c>
      <c r="AF25" s="22">
        <f t="shared" si="9"/>
        <v>4.1725635867596117E-2</v>
      </c>
      <c r="AG25" s="22">
        <f t="shared" si="10"/>
        <v>0.96421639787204261</v>
      </c>
      <c r="AH25" s="22">
        <f t="shared" si="11"/>
        <v>4.1725635867596117E-2</v>
      </c>
      <c r="AI25" s="22">
        <f t="shared" si="12"/>
        <v>1</v>
      </c>
      <c r="AJ25" s="22">
        <f t="shared" si="13"/>
        <v>0.20671858817904254</v>
      </c>
      <c r="AK25" s="22">
        <f t="shared" si="14"/>
        <v>2.2543535458650248</v>
      </c>
      <c r="AL25" s="22">
        <f t="shared" si="15"/>
        <v>0.72257674299068797</v>
      </c>
      <c r="AM25" s="22">
        <f t="shared" si="16"/>
        <v>1.5158581548116454</v>
      </c>
      <c r="AN25" s="46">
        <v>1</v>
      </c>
      <c r="AO25" s="49">
        <v>1</v>
      </c>
      <c r="AP25" s="49">
        <v>1</v>
      </c>
      <c r="AQ25" s="21">
        <v>1</v>
      </c>
      <c r="AR25" s="17">
        <f t="shared" si="17"/>
        <v>1</v>
      </c>
      <c r="AS25" s="17">
        <f t="shared" si="18"/>
        <v>5.2800040758541744</v>
      </c>
      <c r="AT25" s="17">
        <f t="shared" si="19"/>
        <v>5.2800040758541744</v>
      </c>
      <c r="AU25" s="17">
        <f t="shared" si="20"/>
        <v>1</v>
      </c>
      <c r="AV25" s="17">
        <f t="shared" si="21"/>
        <v>5.2800040758541744</v>
      </c>
      <c r="AW25" s="17">
        <f t="shared" si="22"/>
        <v>5.2800040758541744</v>
      </c>
      <c r="AX25" s="14">
        <f t="shared" si="23"/>
        <v>2.3818426873717766E-3</v>
      </c>
      <c r="AY25" s="14">
        <f t="shared" si="24"/>
        <v>1.9470660314645936E-3</v>
      </c>
      <c r="AZ25" s="62">
        <f t="shared" si="25"/>
        <v>1.8009122667327305E-3</v>
      </c>
      <c r="BA25" s="21">
        <f t="shared" si="26"/>
        <v>0</v>
      </c>
      <c r="BB25" s="78">
        <v>272</v>
      </c>
      <c r="BC25" s="15">
        <f t="shared" si="27"/>
        <v>330.30203467128109</v>
      </c>
      <c r="BD25" s="19">
        <f t="shared" si="28"/>
        <v>58.302034671281092</v>
      </c>
      <c r="BE25" s="58">
        <f t="shared" si="29"/>
        <v>14.946250763787498</v>
      </c>
      <c r="BF25" s="58">
        <f t="shared" si="30"/>
        <v>14.77449825296473</v>
      </c>
      <c r="BG25" s="46">
        <f t="shared" si="31"/>
        <v>3.9007799074626854</v>
      </c>
      <c r="BH25" s="59">
        <f t="shared" si="32"/>
        <v>0.82348872077247814</v>
      </c>
      <c r="BI25" s="78">
        <v>60</v>
      </c>
      <c r="BJ25" s="78">
        <v>333</v>
      </c>
      <c r="BK25" s="78">
        <v>0</v>
      </c>
      <c r="BL25" s="10">
        <f t="shared" si="33"/>
        <v>393</v>
      </c>
      <c r="BM25" s="15">
        <f t="shared" si="34"/>
        <v>372.83004490293479</v>
      </c>
      <c r="BN25" s="9">
        <f t="shared" si="35"/>
        <v>-20.169955097065213</v>
      </c>
      <c r="BO25" s="48">
        <f t="shared" si="36"/>
        <v>15.214031862410602</v>
      </c>
      <c r="BP25" s="48">
        <f t="shared" si="37"/>
        <v>15.308648628464422</v>
      </c>
      <c r="BQ25" s="48">
        <f t="shared" si="38"/>
        <v>15.403853820551488</v>
      </c>
      <c r="BR25" s="46">
        <f t="shared" si="39"/>
        <v>-1.3175529458270947</v>
      </c>
      <c r="BS25" s="59">
        <f t="shared" si="40"/>
        <v>1.054099596780931</v>
      </c>
      <c r="BT25" s="16">
        <f t="shared" si="41"/>
        <v>680</v>
      </c>
      <c r="BU25" s="64">
        <f t="shared" si="42"/>
        <v>721.10158217167498</v>
      </c>
      <c r="BV25" s="78">
        <v>15</v>
      </c>
      <c r="BW25" s="15">
        <f t="shared" si="43"/>
        <v>17.969502597459186</v>
      </c>
      <c r="BX25" s="37">
        <f t="shared" si="44"/>
        <v>2.9695025974591864</v>
      </c>
      <c r="BY25" s="51">
        <f t="shared" si="45"/>
        <v>2.9695025974591864</v>
      </c>
      <c r="BZ25" s="26">
        <f t="shared" si="46"/>
        <v>6.6283540121856938E-3</v>
      </c>
      <c r="CA25" s="47">
        <f t="shared" si="47"/>
        <v>2.9695025974591864</v>
      </c>
      <c r="CB25" s="48">
        <f t="shared" si="48"/>
        <v>14.946250763787498</v>
      </c>
      <c r="CC25" s="48">
        <f t="shared" si="49"/>
        <v>14.77449825296473</v>
      </c>
      <c r="CD25" s="60">
        <f t="shared" si="50"/>
        <v>0.19867876194435607</v>
      </c>
      <c r="CE25" s="61">
        <v>0</v>
      </c>
      <c r="CF25" s="15">
        <f t="shared" si="51"/>
        <v>11.574463138291259</v>
      </c>
      <c r="CG25" s="37">
        <f t="shared" si="52"/>
        <v>11.574463138291259</v>
      </c>
      <c r="CH25" s="51">
        <f t="shared" si="53"/>
        <v>11.574463138291259</v>
      </c>
      <c r="CI25" s="26">
        <f t="shared" si="54"/>
        <v>1.8009122667327307E-3</v>
      </c>
      <c r="CJ25" s="47">
        <f t="shared" si="55"/>
        <v>11.574463138291259</v>
      </c>
      <c r="CK25" s="48">
        <f t="shared" si="56"/>
        <v>14.946250763787498</v>
      </c>
      <c r="CL25" s="60">
        <f t="shared" si="57"/>
        <v>0.77440579053674319</v>
      </c>
      <c r="CM25" s="65">
        <f t="shared" si="58"/>
        <v>0</v>
      </c>
      <c r="CN25" s="73">
        <f t="shared" si="59"/>
        <v>695</v>
      </c>
      <c r="CO25">
        <f t="shared" si="60"/>
        <v>3.8797681550720746E-3</v>
      </c>
      <c r="CP25">
        <f t="shared" si="61"/>
        <v>0</v>
      </c>
      <c r="CQ25">
        <f t="shared" si="62"/>
        <v>0</v>
      </c>
      <c r="CR25">
        <f t="shared" si="63"/>
        <v>0</v>
      </c>
      <c r="CS25">
        <f t="shared" si="64"/>
        <v>0</v>
      </c>
      <c r="CT25" s="1">
        <f t="shared" si="65"/>
        <v>0</v>
      </c>
      <c r="CU25" s="78">
        <v>0</v>
      </c>
      <c r="CV25" s="1">
        <f t="shared" si="66"/>
        <v>0</v>
      </c>
      <c r="CW25" t="e">
        <f t="shared" si="67"/>
        <v>#DIV/0!</v>
      </c>
    </row>
    <row r="26" spans="1:101" x14ac:dyDescent="0.2">
      <c r="A26" s="32" t="s">
        <v>194</v>
      </c>
      <c r="B26">
        <v>1</v>
      </c>
      <c r="C26">
        <v>1</v>
      </c>
      <c r="D26">
        <v>0.94326807830603199</v>
      </c>
      <c r="E26">
        <v>5.6731921693967201E-2</v>
      </c>
      <c r="F26">
        <v>0.71320604614160699</v>
      </c>
      <c r="G26">
        <v>0.71320604614160699</v>
      </c>
      <c r="H26">
        <v>0.94901796907647296</v>
      </c>
      <c r="I26">
        <v>0.82281654826577499</v>
      </c>
      <c r="J26">
        <v>0.88366718257367605</v>
      </c>
      <c r="K26">
        <v>0.79387453504219696</v>
      </c>
      <c r="L26">
        <v>0.56032269883867103</v>
      </c>
      <c r="M26">
        <v>0.52209266423253398</v>
      </c>
      <c r="N26" s="21">
        <v>0</v>
      </c>
      <c r="O26">
        <v>1.0019842390546501</v>
      </c>
      <c r="P26">
        <v>1.0048007995113999</v>
      </c>
      <c r="Q26">
        <v>1.00182477221164</v>
      </c>
      <c r="R26">
        <v>1.0066651917738401</v>
      </c>
      <c r="S26">
        <v>9.8299999237060494</v>
      </c>
      <c r="T26" s="27">
        <f t="shared" si="0"/>
        <v>1.0048007995113999</v>
      </c>
      <c r="U26" s="27">
        <f t="shared" si="1"/>
        <v>1.00182477221164</v>
      </c>
      <c r="V26" s="39">
        <f t="shared" si="2"/>
        <v>9.8771917825368387</v>
      </c>
      <c r="W26" s="38">
        <f t="shared" si="3"/>
        <v>9.8479374344072514</v>
      </c>
      <c r="X26" s="44">
        <f t="shared" si="4"/>
        <v>0.77157541217178938</v>
      </c>
      <c r="Y26" s="44">
        <f t="shared" si="5"/>
        <v>0.83129377222105238</v>
      </c>
      <c r="Z26" s="22">
        <f t="shared" si="6"/>
        <v>1</v>
      </c>
      <c r="AA26" s="22">
        <f t="shared" si="7"/>
        <v>1</v>
      </c>
      <c r="AB26" s="22">
        <f t="shared" si="8"/>
        <v>1</v>
      </c>
      <c r="AC26" s="22">
        <v>1</v>
      </c>
      <c r="AD26" s="22">
        <v>1</v>
      </c>
      <c r="AE26" s="22">
        <v>1</v>
      </c>
      <c r="AF26" s="22">
        <f t="shared" si="9"/>
        <v>4.1725635867596117E-2</v>
      </c>
      <c r="AG26" s="22">
        <f t="shared" si="10"/>
        <v>0.96421639787204261</v>
      </c>
      <c r="AH26" s="22">
        <f t="shared" si="11"/>
        <v>0.56032269883867103</v>
      </c>
      <c r="AI26" s="22">
        <f t="shared" si="12"/>
        <v>1.5185970629710748</v>
      </c>
      <c r="AJ26" s="22">
        <f t="shared" si="13"/>
        <v>0.20671858817904254</v>
      </c>
      <c r="AK26" s="22">
        <f t="shared" si="14"/>
        <v>2.2543535458650248</v>
      </c>
      <c r="AL26" s="22">
        <f t="shared" si="15"/>
        <v>0.52209266423253398</v>
      </c>
      <c r="AM26" s="22">
        <f t="shared" si="16"/>
        <v>1.3153740760534913</v>
      </c>
      <c r="AN26" s="46">
        <v>0</v>
      </c>
      <c r="AO26" s="75">
        <v>0</v>
      </c>
      <c r="AP26" s="75">
        <v>0</v>
      </c>
      <c r="AQ26" s="21">
        <v>1</v>
      </c>
      <c r="AR26" s="17">
        <f t="shared" si="17"/>
        <v>0</v>
      </c>
      <c r="AS26" s="17">
        <f t="shared" si="18"/>
        <v>0</v>
      </c>
      <c r="AT26" s="17">
        <f t="shared" si="19"/>
        <v>0</v>
      </c>
      <c r="AU26" s="17">
        <f t="shared" si="20"/>
        <v>0</v>
      </c>
      <c r="AV26" s="17">
        <f t="shared" si="21"/>
        <v>0</v>
      </c>
      <c r="AW26" s="17">
        <f t="shared" si="22"/>
        <v>0</v>
      </c>
      <c r="AX26" s="14">
        <f t="shared" si="23"/>
        <v>0</v>
      </c>
      <c r="AY26" s="14">
        <f t="shared" si="24"/>
        <v>0</v>
      </c>
      <c r="AZ26" s="62">
        <f t="shared" si="25"/>
        <v>0</v>
      </c>
      <c r="BA26" s="21">
        <f t="shared" si="26"/>
        <v>0</v>
      </c>
      <c r="BB26" s="78">
        <v>0</v>
      </c>
      <c r="BC26" s="15">
        <f t="shared" si="27"/>
        <v>0</v>
      </c>
      <c r="BD26" s="19">
        <f t="shared" si="28"/>
        <v>0</v>
      </c>
      <c r="BE26" s="58">
        <f t="shared" si="29"/>
        <v>9.8479374344072514</v>
      </c>
      <c r="BF26" s="58">
        <f t="shared" si="30"/>
        <v>9.8659076769795266</v>
      </c>
      <c r="BG26" s="46">
        <f t="shared" si="31"/>
        <v>0</v>
      </c>
      <c r="BH26" s="59" t="e">
        <f t="shared" si="32"/>
        <v>#DIV/0!</v>
      </c>
      <c r="BI26" s="78">
        <v>0</v>
      </c>
      <c r="BJ26" s="78">
        <v>934</v>
      </c>
      <c r="BK26" s="78">
        <v>0</v>
      </c>
      <c r="BL26" s="10">
        <f t="shared" si="33"/>
        <v>934</v>
      </c>
      <c r="BM26" s="15">
        <f t="shared" si="34"/>
        <v>0</v>
      </c>
      <c r="BN26" s="9">
        <f t="shared" si="35"/>
        <v>-934</v>
      </c>
      <c r="BO26" s="48">
        <f t="shared" si="36"/>
        <v>9.8479374344072514</v>
      </c>
      <c r="BP26" s="48">
        <f t="shared" si="37"/>
        <v>9.8659076769795266</v>
      </c>
      <c r="BQ26" s="48">
        <f t="shared" si="38"/>
        <v>9.8839107111510867</v>
      </c>
      <c r="BR26" s="46">
        <f t="shared" si="39"/>
        <v>-94.669444574201265</v>
      </c>
      <c r="BS26" s="59" t="e">
        <f t="shared" si="40"/>
        <v>#DIV/0!</v>
      </c>
      <c r="BT26" s="16">
        <f t="shared" si="41"/>
        <v>1062</v>
      </c>
      <c r="BU26" s="64">
        <f t="shared" si="42"/>
        <v>0</v>
      </c>
      <c r="BV26" s="78">
        <v>128</v>
      </c>
      <c r="BW26" s="15">
        <f t="shared" si="43"/>
        <v>0</v>
      </c>
      <c r="BX26" s="37">
        <f t="shared" si="44"/>
        <v>-128</v>
      </c>
      <c r="BY26" s="51">
        <f t="shared" si="45"/>
        <v>-128</v>
      </c>
      <c r="BZ26" s="26">
        <f t="shared" si="46"/>
        <v>-0.28571428571428614</v>
      </c>
      <c r="CA26" s="47">
        <f t="shared" si="47"/>
        <v>-128</v>
      </c>
      <c r="CB26" s="48">
        <f t="shared" si="48"/>
        <v>9.8479374344072514</v>
      </c>
      <c r="CC26" s="48">
        <f t="shared" si="49"/>
        <v>9.8659076769795266</v>
      </c>
      <c r="CD26" s="60">
        <f t="shared" si="50"/>
        <v>-12.997645532635772</v>
      </c>
      <c r="CE26" s="61">
        <v>0</v>
      </c>
      <c r="CF26" s="15">
        <f t="shared" si="51"/>
        <v>0</v>
      </c>
      <c r="CG26" s="37">
        <f t="shared" si="52"/>
        <v>0</v>
      </c>
      <c r="CH26" s="51">
        <f t="shared" si="53"/>
        <v>0</v>
      </c>
      <c r="CI26" s="26">
        <f t="shared" si="54"/>
        <v>0</v>
      </c>
      <c r="CJ26" s="47">
        <f t="shared" si="55"/>
        <v>0</v>
      </c>
      <c r="CK26" s="48">
        <f t="shared" si="56"/>
        <v>9.8479374344072514</v>
      </c>
      <c r="CL26" s="60">
        <f t="shared" si="57"/>
        <v>0</v>
      </c>
      <c r="CM26" s="65">
        <f t="shared" si="58"/>
        <v>0</v>
      </c>
      <c r="CN26" s="73">
        <f t="shared" si="59"/>
        <v>1190</v>
      </c>
      <c r="CO26">
        <f t="shared" si="60"/>
        <v>9.1201163104847661E-4</v>
      </c>
      <c r="CP26">
        <f t="shared" si="61"/>
        <v>0.56032269883867103</v>
      </c>
      <c r="CQ26">
        <f t="shared" si="62"/>
        <v>6.1092919696841518E-3</v>
      </c>
      <c r="CR26">
        <f t="shared" si="63"/>
        <v>0</v>
      </c>
      <c r="CS26">
        <f t="shared" si="64"/>
        <v>0</v>
      </c>
      <c r="CT26" s="1">
        <f t="shared" si="65"/>
        <v>0</v>
      </c>
      <c r="CU26" s="78">
        <v>0</v>
      </c>
      <c r="CV26" s="1">
        <f t="shared" si="66"/>
        <v>0</v>
      </c>
      <c r="CW26" t="e">
        <f t="shared" si="67"/>
        <v>#DIV/0!</v>
      </c>
    </row>
    <row r="27" spans="1:101" x14ac:dyDescent="0.2">
      <c r="A27" s="32" t="s">
        <v>242</v>
      </c>
      <c r="B27">
        <v>1</v>
      </c>
      <c r="C27">
        <v>1</v>
      </c>
      <c r="D27">
        <v>0.82740711146624002</v>
      </c>
      <c r="E27">
        <v>0.17259288853375901</v>
      </c>
      <c r="F27">
        <v>0.840286054827175</v>
      </c>
      <c r="G27">
        <v>0.488676996424314</v>
      </c>
      <c r="H27">
        <v>0.91015461763476802</v>
      </c>
      <c r="I27">
        <v>0.89469285415795996</v>
      </c>
      <c r="J27">
        <v>0.90239062083817001</v>
      </c>
      <c r="K27">
        <v>0.76043053814669603</v>
      </c>
      <c r="L27">
        <v>2.44821312337891E-2</v>
      </c>
      <c r="M27">
        <v>0.75102533355184498</v>
      </c>
      <c r="N27" s="21">
        <v>0</v>
      </c>
      <c r="O27">
        <v>1.00949625249358</v>
      </c>
      <c r="P27">
        <v>0.99027048929231598</v>
      </c>
      <c r="Q27">
        <v>1.0200927661891199</v>
      </c>
      <c r="R27">
        <v>0.99589601435888497</v>
      </c>
      <c r="S27">
        <v>18.559999465942301</v>
      </c>
      <c r="T27" s="27">
        <f t="shared" si="0"/>
        <v>0.99027048929231598</v>
      </c>
      <c r="U27" s="27">
        <f t="shared" si="1"/>
        <v>1.0200927661891199</v>
      </c>
      <c r="V27" s="39">
        <f t="shared" si="2"/>
        <v>18.379419752403805</v>
      </c>
      <c r="W27" s="38">
        <f t="shared" si="3"/>
        <v>18.932921195681672</v>
      </c>
      <c r="X27" s="44">
        <f t="shared" si="4"/>
        <v>0.83060248320781604</v>
      </c>
      <c r="Y27" s="44">
        <f t="shared" si="5"/>
        <v>0.80343411335647474</v>
      </c>
      <c r="Z27" s="22">
        <f t="shared" si="6"/>
        <v>1</v>
      </c>
      <c r="AA27" s="22">
        <f t="shared" si="7"/>
        <v>1</v>
      </c>
      <c r="AB27" s="22">
        <f t="shared" si="8"/>
        <v>1</v>
      </c>
      <c r="AC27" s="22">
        <v>1</v>
      </c>
      <c r="AD27" s="22">
        <v>1</v>
      </c>
      <c r="AE27" s="22">
        <v>1</v>
      </c>
      <c r="AF27" s="22">
        <f t="shared" si="9"/>
        <v>4.1725635867596117E-2</v>
      </c>
      <c r="AG27" s="22">
        <f t="shared" si="10"/>
        <v>0.96421639787204261</v>
      </c>
      <c r="AH27" s="22">
        <f t="shared" si="11"/>
        <v>4.1725635867596117E-2</v>
      </c>
      <c r="AI27" s="22">
        <f t="shared" si="12"/>
        <v>1</v>
      </c>
      <c r="AJ27" s="22">
        <f t="shared" si="13"/>
        <v>0.20671858817904254</v>
      </c>
      <c r="AK27" s="22">
        <f t="shared" si="14"/>
        <v>2.2543535458650248</v>
      </c>
      <c r="AL27" s="22">
        <f t="shared" si="15"/>
        <v>0.75102533355184498</v>
      </c>
      <c r="AM27" s="22">
        <f t="shared" si="16"/>
        <v>1.5443067453728023</v>
      </c>
      <c r="AN27" s="46">
        <v>0</v>
      </c>
      <c r="AO27" s="76">
        <v>0.02</v>
      </c>
      <c r="AP27" s="77">
        <v>0.03</v>
      </c>
      <c r="AQ27" s="21">
        <v>1</v>
      </c>
      <c r="AR27" s="17">
        <f t="shared" si="17"/>
        <v>0</v>
      </c>
      <c r="AS27" s="17">
        <f t="shared" si="18"/>
        <v>0.11375336936316231</v>
      </c>
      <c r="AT27" s="17">
        <f t="shared" si="19"/>
        <v>0.17063005404474346</v>
      </c>
      <c r="AU27" s="17">
        <f t="shared" si="20"/>
        <v>0</v>
      </c>
      <c r="AV27" s="17">
        <f t="shared" si="21"/>
        <v>0.11375336936316231</v>
      </c>
      <c r="AW27" s="17">
        <f t="shared" si="22"/>
        <v>0.17063005404474346</v>
      </c>
      <c r="AX27" s="14">
        <f t="shared" si="23"/>
        <v>0</v>
      </c>
      <c r="AY27" s="14">
        <f t="shared" si="24"/>
        <v>4.1947945166278621E-5</v>
      </c>
      <c r="AZ27" s="62">
        <f t="shared" si="25"/>
        <v>5.8198772763775822E-5</v>
      </c>
      <c r="BA27" s="21">
        <f t="shared" si="26"/>
        <v>0</v>
      </c>
      <c r="BB27" s="78">
        <v>0</v>
      </c>
      <c r="BC27" s="15">
        <f t="shared" si="27"/>
        <v>0</v>
      </c>
      <c r="BD27" s="19">
        <f t="shared" si="28"/>
        <v>0</v>
      </c>
      <c r="BE27" s="58">
        <f t="shared" si="29"/>
        <v>18.932921195681672</v>
      </c>
      <c r="BF27" s="58">
        <f t="shared" si="30"/>
        <v>19.313335954543533</v>
      </c>
      <c r="BG27" s="46">
        <f t="shared" si="31"/>
        <v>0</v>
      </c>
      <c r="BH27" s="59" t="e">
        <f t="shared" si="32"/>
        <v>#DIV/0!</v>
      </c>
      <c r="BI27" s="78">
        <v>353</v>
      </c>
      <c r="BJ27" s="78">
        <v>2023</v>
      </c>
      <c r="BK27" s="78">
        <v>0</v>
      </c>
      <c r="BL27" s="10">
        <f t="shared" si="33"/>
        <v>2376</v>
      </c>
      <c r="BM27" s="15">
        <f t="shared" si="34"/>
        <v>8.0323183842745287</v>
      </c>
      <c r="BN27" s="9">
        <f t="shared" si="35"/>
        <v>-2367.9676816157253</v>
      </c>
      <c r="BO27" s="48">
        <f t="shared" si="36"/>
        <v>18.932921195681672</v>
      </c>
      <c r="BP27" s="48">
        <f t="shared" si="37"/>
        <v>19.313335954543533</v>
      </c>
      <c r="BQ27" s="48">
        <f t="shared" si="38"/>
        <v>19.701394298210101</v>
      </c>
      <c r="BR27" s="46">
        <f t="shared" si="39"/>
        <v>-122.6079061219174</v>
      </c>
      <c r="BS27" s="59">
        <f t="shared" si="40"/>
        <v>295.80500751211173</v>
      </c>
      <c r="BT27" s="16">
        <f t="shared" si="41"/>
        <v>2506</v>
      </c>
      <c r="BU27" s="64">
        <f t="shared" si="42"/>
        <v>8.6130257389114835</v>
      </c>
      <c r="BV27" s="78">
        <v>130</v>
      </c>
      <c r="BW27" s="15">
        <f t="shared" si="43"/>
        <v>0.58070735463695511</v>
      </c>
      <c r="BX27" s="37">
        <f t="shared" si="44"/>
        <v>-129.41929264536304</v>
      </c>
      <c r="BY27" s="51">
        <f t="shared" si="45"/>
        <v>-129.41929264536304</v>
      </c>
      <c r="BZ27" s="26">
        <f t="shared" si="46"/>
        <v>-0.28888234965482867</v>
      </c>
      <c r="CA27" s="47">
        <f t="shared" si="47"/>
        <v>-129.41929264536304</v>
      </c>
      <c r="CB27" s="48">
        <f t="shared" si="48"/>
        <v>18.932921195681672</v>
      </c>
      <c r="CC27" s="48">
        <f t="shared" si="49"/>
        <v>19.313335954543533</v>
      </c>
      <c r="CD27" s="60">
        <f t="shared" si="50"/>
        <v>-6.8356748178343301</v>
      </c>
      <c r="CE27" s="61">
        <v>0</v>
      </c>
      <c r="CF27" s="15">
        <f t="shared" si="51"/>
        <v>0.37404351255278723</v>
      </c>
      <c r="CG27" s="37">
        <f t="shared" si="52"/>
        <v>0.37404351255278723</v>
      </c>
      <c r="CH27" s="51">
        <f t="shared" si="53"/>
        <v>0.37404351255278723</v>
      </c>
      <c r="CI27" s="26">
        <f t="shared" si="54"/>
        <v>5.8198772763775835E-5</v>
      </c>
      <c r="CJ27" s="47">
        <f t="shared" si="55"/>
        <v>0.37404351255278723</v>
      </c>
      <c r="CK27" s="48">
        <f t="shared" si="56"/>
        <v>18.932921195681672</v>
      </c>
      <c r="CL27" s="60">
        <f t="shared" si="57"/>
        <v>1.9756249375722391E-2</v>
      </c>
      <c r="CM27" s="65">
        <f t="shared" si="58"/>
        <v>0</v>
      </c>
      <c r="CN27" s="73">
        <f t="shared" si="59"/>
        <v>2636</v>
      </c>
      <c r="CO27">
        <f t="shared" si="60"/>
        <v>2.7745705958657821E-3</v>
      </c>
      <c r="CP27">
        <f t="shared" si="61"/>
        <v>2.44821312337891E-2</v>
      </c>
      <c r="CQ27">
        <f t="shared" si="62"/>
        <v>2.6693276581037686E-4</v>
      </c>
      <c r="CR27">
        <f t="shared" si="63"/>
        <v>1.4812476061811973E-8</v>
      </c>
      <c r="CS27">
        <f t="shared" si="64"/>
        <v>3.6706875862859938E-6</v>
      </c>
      <c r="CT27" s="1">
        <f t="shared" si="65"/>
        <v>0.26119713097907665</v>
      </c>
      <c r="CU27" s="78">
        <v>0</v>
      </c>
      <c r="CV27" s="1">
        <f t="shared" si="66"/>
        <v>0.26119713097907665</v>
      </c>
      <c r="CW27">
        <f t="shared" si="67"/>
        <v>0</v>
      </c>
    </row>
    <row r="28" spans="1:101" x14ac:dyDescent="0.2">
      <c r="A28" s="32" t="s">
        <v>298</v>
      </c>
      <c r="B28">
        <v>0</v>
      </c>
      <c r="C28">
        <v>0</v>
      </c>
      <c r="D28">
        <v>0.23132241310427401</v>
      </c>
      <c r="E28">
        <v>0.76867758689572496</v>
      </c>
      <c r="F28">
        <v>0.24553039332538701</v>
      </c>
      <c r="G28">
        <v>0.58561779896702404</v>
      </c>
      <c r="H28">
        <v>0.59715837860426202</v>
      </c>
      <c r="I28">
        <v>0.301295445048056</v>
      </c>
      <c r="J28">
        <v>0.42417107332507598</v>
      </c>
      <c r="K28">
        <v>0.40105174096295398</v>
      </c>
      <c r="L28">
        <v>1.0857116959835</v>
      </c>
      <c r="M28">
        <v>1.6082433929873401</v>
      </c>
      <c r="N28" s="21">
        <v>0</v>
      </c>
      <c r="O28">
        <v>1.00181351943583</v>
      </c>
      <c r="P28">
        <v>1.0016651438048401</v>
      </c>
      <c r="Q28">
        <v>1.0039403013144499</v>
      </c>
      <c r="R28">
        <v>0.99971788552347496</v>
      </c>
      <c r="S28">
        <v>99.879997253417898</v>
      </c>
      <c r="T28" s="27">
        <f t="shared" si="0"/>
        <v>0.99971788552347496</v>
      </c>
      <c r="U28" s="27">
        <f t="shared" si="1"/>
        <v>1.0039403013144499</v>
      </c>
      <c r="V28" s="39">
        <f t="shared" si="2"/>
        <v>99.851819660277428</v>
      </c>
      <c r="W28" s="38">
        <f t="shared" si="3"/>
        <v>100.27355453788279</v>
      </c>
      <c r="X28" s="44">
        <f t="shared" si="4"/>
        <v>1.1342865866069616</v>
      </c>
      <c r="Y28" s="44">
        <f t="shared" si="5"/>
        <v>0.39802103476243328</v>
      </c>
      <c r="Z28" s="22">
        <f t="shared" si="6"/>
        <v>1</v>
      </c>
      <c r="AA28" s="22">
        <f t="shared" si="7"/>
        <v>1</v>
      </c>
      <c r="AB28" s="22">
        <f t="shared" si="8"/>
        <v>1</v>
      </c>
      <c r="AC28" s="22">
        <v>1</v>
      </c>
      <c r="AD28" s="22">
        <v>1</v>
      </c>
      <c r="AE28" s="22">
        <v>1</v>
      </c>
      <c r="AF28" s="22">
        <f t="shared" si="9"/>
        <v>4.1725635867596117E-2</v>
      </c>
      <c r="AG28" s="22">
        <f t="shared" si="10"/>
        <v>0.96421639787204261</v>
      </c>
      <c r="AH28" s="22">
        <f t="shared" si="11"/>
        <v>0.96421639787204261</v>
      </c>
      <c r="AI28" s="22">
        <f t="shared" si="12"/>
        <v>1.9224907620044465</v>
      </c>
      <c r="AJ28" s="22">
        <f t="shared" si="13"/>
        <v>0.20671858817904254</v>
      </c>
      <c r="AK28" s="22">
        <f t="shared" si="14"/>
        <v>2.2543535458650248</v>
      </c>
      <c r="AL28" s="22">
        <f t="shared" si="15"/>
        <v>1.6082433929873401</v>
      </c>
      <c r="AM28" s="22">
        <f t="shared" si="16"/>
        <v>2.4015248048082976</v>
      </c>
      <c r="AN28" s="46">
        <v>0</v>
      </c>
      <c r="AO28" s="76">
        <v>0.02</v>
      </c>
      <c r="AP28" s="77">
        <v>0.03</v>
      </c>
      <c r="AQ28" s="21">
        <v>1</v>
      </c>
      <c r="AR28" s="17">
        <f t="shared" si="17"/>
        <v>0</v>
      </c>
      <c r="AS28" s="17">
        <f t="shared" si="18"/>
        <v>0.66523991987491315</v>
      </c>
      <c r="AT28" s="17">
        <f t="shared" si="19"/>
        <v>0.99785987981236968</v>
      </c>
      <c r="AU28" s="17">
        <f t="shared" si="20"/>
        <v>0</v>
      </c>
      <c r="AV28" s="17">
        <f t="shared" si="21"/>
        <v>0.66523991987491315</v>
      </c>
      <c r="AW28" s="17">
        <f t="shared" si="22"/>
        <v>0.99785987981236968</v>
      </c>
      <c r="AX28" s="14">
        <f t="shared" si="23"/>
        <v>0</v>
      </c>
      <c r="AY28" s="14">
        <f t="shared" si="24"/>
        <v>2.4531535054793103E-4</v>
      </c>
      <c r="AZ28" s="62">
        <f t="shared" si="25"/>
        <v>3.4035164977478261E-4</v>
      </c>
      <c r="BA28" s="21">
        <f t="shared" si="26"/>
        <v>0</v>
      </c>
      <c r="BB28" s="78">
        <v>0</v>
      </c>
      <c r="BC28" s="15">
        <f t="shared" si="27"/>
        <v>0</v>
      </c>
      <c r="BD28" s="19">
        <f t="shared" si="28"/>
        <v>0</v>
      </c>
      <c r="BE28" s="58">
        <f t="shared" si="29"/>
        <v>100.27355453788279</v>
      </c>
      <c r="BF28" s="58">
        <f t="shared" si="30"/>
        <v>100.66866255663298</v>
      </c>
      <c r="BG28" s="46">
        <f t="shared" si="31"/>
        <v>0</v>
      </c>
      <c r="BH28" s="59" t="e">
        <f t="shared" si="32"/>
        <v>#DIV/0!</v>
      </c>
      <c r="BI28" s="78">
        <v>0</v>
      </c>
      <c r="BJ28" s="78">
        <v>0</v>
      </c>
      <c r="BK28" s="78">
        <v>0</v>
      </c>
      <c r="BL28" s="10">
        <f t="shared" si="33"/>
        <v>0</v>
      </c>
      <c r="BM28" s="15">
        <f t="shared" si="34"/>
        <v>46.973719268969475</v>
      </c>
      <c r="BN28" s="9">
        <f t="shared" si="35"/>
        <v>46.973719268969475</v>
      </c>
      <c r="BO28" s="48">
        <f t="shared" si="36"/>
        <v>99.851819660277428</v>
      </c>
      <c r="BP28" s="48">
        <f t="shared" si="37"/>
        <v>99.823650016443892</v>
      </c>
      <c r="BQ28" s="48">
        <f t="shared" si="38"/>
        <v>99.795488319674689</v>
      </c>
      <c r="BR28" s="46">
        <f t="shared" si="39"/>
        <v>0.47056703758309298</v>
      </c>
      <c r="BS28" s="59">
        <f t="shared" si="40"/>
        <v>0</v>
      </c>
      <c r="BT28" s="16">
        <f t="shared" si="41"/>
        <v>399</v>
      </c>
      <c r="BU28" s="64">
        <f t="shared" si="42"/>
        <v>50.369748030422258</v>
      </c>
      <c r="BV28" s="78">
        <v>399</v>
      </c>
      <c r="BW28" s="15">
        <f t="shared" si="43"/>
        <v>3.3960287614527811</v>
      </c>
      <c r="BX28" s="37">
        <f t="shared" si="44"/>
        <v>-395.60397123854722</v>
      </c>
      <c r="BY28" s="51">
        <f t="shared" si="45"/>
        <v>-395.60397123854722</v>
      </c>
      <c r="BZ28" s="26">
        <f t="shared" si="46"/>
        <v>-0.88304457865747277</v>
      </c>
      <c r="CA28" s="47">
        <f t="shared" si="47"/>
        <v>-395.60397123854722</v>
      </c>
      <c r="CB28" s="48">
        <f t="shared" si="48"/>
        <v>100.27355453788279</v>
      </c>
      <c r="CC28" s="48">
        <f t="shared" si="49"/>
        <v>100.66866255663298</v>
      </c>
      <c r="CD28" s="60">
        <f t="shared" si="50"/>
        <v>-3.9452473093400737</v>
      </c>
      <c r="CE28" s="61">
        <v>0</v>
      </c>
      <c r="CF28" s="15">
        <f t="shared" si="51"/>
        <v>2.1874400531025278</v>
      </c>
      <c r="CG28" s="37">
        <f t="shared" si="52"/>
        <v>2.1874400531025278</v>
      </c>
      <c r="CH28" s="51">
        <f t="shared" si="53"/>
        <v>2.1874400531025278</v>
      </c>
      <c r="CI28" s="26">
        <f t="shared" si="54"/>
        <v>3.4035164977478267E-4</v>
      </c>
      <c r="CJ28" s="47">
        <f t="shared" si="55"/>
        <v>2.1874400531025278</v>
      </c>
      <c r="CK28" s="48">
        <f t="shared" si="56"/>
        <v>100.27355453788279</v>
      </c>
      <c r="CL28" s="60">
        <f t="shared" si="57"/>
        <v>2.1814725359876667E-2</v>
      </c>
      <c r="CM28" s="65">
        <f t="shared" si="58"/>
        <v>0</v>
      </c>
      <c r="CN28" s="73">
        <f t="shared" si="59"/>
        <v>798</v>
      </c>
      <c r="CO28">
        <f t="shared" si="60"/>
        <v>1.2357115338994858E-2</v>
      </c>
      <c r="CP28">
        <f t="shared" si="61"/>
        <v>1.0857116959835</v>
      </c>
      <c r="CQ28">
        <f t="shared" si="62"/>
        <v>1.1837695955226546E-2</v>
      </c>
      <c r="CR28">
        <f t="shared" si="63"/>
        <v>2.9255954853337467E-6</v>
      </c>
      <c r="CS28">
        <f t="shared" si="64"/>
        <v>7.2499337623876394E-4</v>
      </c>
      <c r="CT28" s="1">
        <f t="shared" si="65"/>
        <v>51.588751535240398</v>
      </c>
      <c r="CU28" s="78">
        <v>0</v>
      </c>
      <c r="CV28" s="1">
        <f t="shared" si="66"/>
        <v>51.588751535240398</v>
      </c>
      <c r="CW28">
        <f t="shared" si="67"/>
        <v>0</v>
      </c>
    </row>
    <row r="29" spans="1:101" x14ac:dyDescent="0.2">
      <c r="A29" s="32" t="s">
        <v>243</v>
      </c>
      <c r="B29">
        <v>1</v>
      </c>
      <c r="C29">
        <v>1</v>
      </c>
      <c r="D29">
        <v>0.82054356514788096</v>
      </c>
      <c r="E29">
        <v>0.17945643485211801</v>
      </c>
      <c r="F29">
        <v>0.96519999999999995</v>
      </c>
      <c r="G29">
        <v>0.96519999999999995</v>
      </c>
      <c r="H29">
        <v>0.34099456748850798</v>
      </c>
      <c r="I29">
        <v>0.80610112829084801</v>
      </c>
      <c r="J29">
        <v>0.52428628209551298</v>
      </c>
      <c r="K29">
        <v>0.71136567212551705</v>
      </c>
      <c r="L29">
        <v>0.12607417767415099</v>
      </c>
      <c r="M29">
        <v>-0.55349176346407902</v>
      </c>
      <c r="N29" s="21">
        <v>0</v>
      </c>
      <c r="O29">
        <v>1.0053948197598901</v>
      </c>
      <c r="P29">
        <v>1</v>
      </c>
      <c r="Q29">
        <v>1.01993681544238</v>
      </c>
      <c r="R29">
        <v>1.0028011855991401</v>
      </c>
      <c r="S29">
        <v>0.52579998970031705</v>
      </c>
      <c r="T29" s="27">
        <f t="shared" si="0"/>
        <v>1</v>
      </c>
      <c r="U29" s="27">
        <f t="shared" si="1"/>
        <v>1.01993681544238</v>
      </c>
      <c r="V29" s="39">
        <f t="shared" si="2"/>
        <v>0.52579998970031705</v>
      </c>
      <c r="W29" s="38">
        <f t="shared" si="3"/>
        <v>0.53628276705457756</v>
      </c>
      <c r="X29" s="44">
        <f t="shared" si="4"/>
        <v>0.83409921767450701</v>
      </c>
      <c r="Y29" s="44">
        <f t="shared" si="5"/>
        <v>0.73338445930689533</v>
      </c>
      <c r="Z29" s="22">
        <f t="shared" si="6"/>
        <v>1</v>
      </c>
      <c r="AA29" s="22">
        <f t="shared" si="7"/>
        <v>1</v>
      </c>
      <c r="AB29" s="22">
        <f t="shared" si="8"/>
        <v>1</v>
      </c>
      <c r="AC29" s="22">
        <v>1</v>
      </c>
      <c r="AD29" s="22">
        <v>1</v>
      </c>
      <c r="AE29" s="22">
        <v>1</v>
      </c>
      <c r="AF29" s="22">
        <f t="shared" si="9"/>
        <v>4.1725635867596117E-2</v>
      </c>
      <c r="AG29" s="22">
        <f t="shared" si="10"/>
        <v>0.96421639787204261</v>
      </c>
      <c r="AH29" s="22">
        <f t="shared" si="11"/>
        <v>0.12607417767415099</v>
      </c>
      <c r="AI29" s="22">
        <f t="shared" si="12"/>
        <v>1.0843485418065548</v>
      </c>
      <c r="AJ29" s="22">
        <f t="shared" si="13"/>
        <v>0.20671858817904254</v>
      </c>
      <c r="AK29" s="22">
        <f t="shared" si="14"/>
        <v>2.2543535458650248</v>
      </c>
      <c r="AL29" s="22">
        <f t="shared" si="15"/>
        <v>0.20671858817904254</v>
      </c>
      <c r="AM29" s="22">
        <f t="shared" si="16"/>
        <v>1</v>
      </c>
      <c r="AN29" s="46">
        <v>0</v>
      </c>
      <c r="AO29" s="75">
        <v>0</v>
      </c>
      <c r="AP29" s="75">
        <v>0</v>
      </c>
      <c r="AQ29" s="21">
        <v>1</v>
      </c>
      <c r="AR29" s="17">
        <f t="shared" si="17"/>
        <v>0</v>
      </c>
      <c r="AS29" s="17">
        <f t="shared" si="18"/>
        <v>0</v>
      </c>
      <c r="AT29" s="17">
        <f t="shared" si="19"/>
        <v>0</v>
      </c>
      <c r="AU29" s="17">
        <f t="shared" si="20"/>
        <v>0</v>
      </c>
      <c r="AV29" s="17">
        <f t="shared" si="21"/>
        <v>0</v>
      </c>
      <c r="AW29" s="17">
        <f t="shared" si="22"/>
        <v>0</v>
      </c>
      <c r="AX29" s="14">
        <f t="shared" si="23"/>
        <v>0</v>
      </c>
      <c r="AY29" s="14">
        <f t="shared" si="24"/>
        <v>0</v>
      </c>
      <c r="AZ29" s="62">
        <f t="shared" si="25"/>
        <v>0</v>
      </c>
      <c r="BA29" s="21">
        <f t="shared" si="26"/>
        <v>0</v>
      </c>
      <c r="BB29" s="78">
        <v>0</v>
      </c>
      <c r="BC29" s="15">
        <f t="shared" si="27"/>
        <v>0</v>
      </c>
      <c r="BD29" s="19">
        <f t="shared" si="28"/>
        <v>0</v>
      </c>
      <c r="BE29" s="58">
        <f t="shared" si="29"/>
        <v>0.53628276705457756</v>
      </c>
      <c r="BF29" s="58">
        <f t="shared" si="30"/>
        <v>0.54697453760627357</v>
      </c>
      <c r="BG29" s="46">
        <f t="shared" si="31"/>
        <v>0</v>
      </c>
      <c r="BH29" s="59" t="e">
        <f t="shared" si="32"/>
        <v>#DIV/0!</v>
      </c>
      <c r="BI29" s="78">
        <v>0</v>
      </c>
      <c r="BJ29" s="78">
        <v>119</v>
      </c>
      <c r="BK29" s="78">
        <v>64</v>
      </c>
      <c r="BL29" s="10">
        <f t="shared" si="33"/>
        <v>183</v>
      </c>
      <c r="BM29" s="15">
        <f t="shared" si="34"/>
        <v>0</v>
      </c>
      <c r="BN29" s="9">
        <f t="shared" si="35"/>
        <v>-183</v>
      </c>
      <c r="BO29" s="48">
        <f t="shared" si="36"/>
        <v>0.53628276705457756</v>
      </c>
      <c r="BP29" s="48">
        <f t="shared" si="37"/>
        <v>0.54697453760627357</v>
      </c>
      <c r="BQ29" s="48">
        <f t="shared" si="38"/>
        <v>0.55787946801421096</v>
      </c>
      <c r="BR29" s="46">
        <f t="shared" si="39"/>
        <v>-334.56767622285213</v>
      </c>
      <c r="BS29" s="59" t="e">
        <f t="shared" si="40"/>
        <v>#DIV/0!</v>
      </c>
      <c r="BT29" s="16">
        <f t="shared" si="41"/>
        <v>234</v>
      </c>
      <c r="BU29" s="64">
        <f t="shared" si="42"/>
        <v>0</v>
      </c>
      <c r="BV29" s="78">
        <v>51</v>
      </c>
      <c r="BW29" s="15">
        <f t="shared" si="43"/>
        <v>0</v>
      </c>
      <c r="BX29" s="37">
        <f t="shared" si="44"/>
        <v>-51</v>
      </c>
      <c r="BY29" s="51">
        <f t="shared" si="45"/>
        <v>-51</v>
      </c>
      <c r="BZ29" s="26">
        <f t="shared" si="46"/>
        <v>-0.11383928571428589</v>
      </c>
      <c r="CA29" s="47">
        <f t="shared" si="47"/>
        <v>-51</v>
      </c>
      <c r="CB29" s="48">
        <f t="shared" si="48"/>
        <v>0.53628276705457756</v>
      </c>
      <c r="CC29" s="48">
        <f t="shared" si="49"/>
        <v>0.54697453760627357</v>
      </c>
      <c r="CD29" s="60">
        <f t="shared" si="50"/>
        <v>-95.09908416432431</v>
      </c>
      <c r="CE29" s="61">
        <v>0</v>
      </c>
      <c r="CF29" s="15">
        <f t="shared" si="51"/>
        <v>0</v>
      </c>
      <c r="CG29" s="37">
        <f t="shared" si="52"/>
        <v>0</v>
      </c>
      <c r="CH29" s="51">
        <f t="shared" si="53"/>
        <v>0</v>
      </c>
      <c r="CI29" s="26">
        <f t="shared" si="54"/>
        <v>0</v>
      </c>
      <c r="CJ29" s="47">
        <f t="shared" si="55"/>
        <v>0</v>
      </c>
      <c r="CK29" s="48">
        <f t="shared" si="56"/>
        <v>0.53628276705457756</v>
      </c>
      <c r="CL29" s="60">
        <f t="shared" si="57"/>
        <v>0</v>
      </c>
      <c r="CM29" s="65">
        <f t="shared" si="58"/>
        <v>0</v>
      </c>
      <c r="CN29" s="73">
        <f t="shared" si="59"/>
        <v>285</v>
      </c>
      <c r="CO29">
        <f t="shared" si="60"/>
        <v>2.8849076668775861E-3</v>
      </c>
      <c r="CP29">
        <f t="shared" si="61"/>
        <v>0.12607417767415099</v>
      </c>
      <c r="CQ29">
        <f t="shared" si="62"/>
        <v>1.3746078158989373E-3</v>
      </c>
      <c r="CR29">
        <f t="shared" si="63"/>
        <v>0</v>
      </c>
      <c r="CS29">
        <f t="shared" si="64"/>
        <v>0</v>
      </c>
      <c r="CT29" s="1">
        <f t="shared" si="65"/>
        <v>0</v>
      </c>
      <c r="CU29" s="78">
        <v>0</v>
      </c>
      <c r="CV29" s="1">
        <f t="shared" si="66"/>
        <v>0</v>
      </c>
      <c r="CW29" t="e">
        <f t="shared" si="67"/>
        <v>#DIV/0!</v>
      </c>
    </row>
    <row r="30" spans="1:101" x14ac:dyDescent="0.2">
      <c r="A30" s="32" t="s">
        <v>309</v>
      </c>
      <c r="B30">
        <v>1</v>
      </c>
      <c r="C30">
        <v>1</v>
      </c>
      <c r="D30">
        <v>0.25449460647223299</v>
      </c>
      <c r="E30">
        <v>0.74550539352776601</v>
      </c>
      <c r="F30">
        <v>0.87127532777115602</v>
      </c>
      <c r="G30">
        <v>0.45649582836710301</v>
      </c>
      <c r="H30">
        <v>0.15963226076055101</v>
      </c>
      <c r="I30">
        <v>0.106142916840785</v>
      </c>
      <c r="J30">
        <v>0.13016848227975</v>
      </c>
      <c r="K30">
        <v>0.28651738442443198</v>
      </c>
      <c r="L30">
        <v>0.43208390106408801</v>
      </c>
      <c r="M30">
        <v>0.898793569063988</v>
      </c>
      <c r="N30" s="21">
        <v>0</v>
      </c>
      <c r="O30">
        <v>0.99309043800702701</v>
      </c>
      <c r="P30">
        <v>0.992642070846113</v>
      </c>
      <c r="Q30">
        <v>1.00462157866822</v>
      </c>
      <c r="R30">
        <v>1.0032287474581401</v>
      </c>
      <c r="S30">
        <v>86.480003356933594</v>
      </c>
      <c r="T30" s="27">
        <f t="shared" si="0"/>
        <v>0.992642070846113</v>
      </c>
      <c r="U30" s="27">
        <f t="shared" si="1"/>
        <v>1.00462157866822</v>
      </c>
      <c r="V30" s="39">
        <f t="shared" si="2"/>
        <v>85.84368961900536</v>
      </c>
      <c r="W30" s="38">
        <f t="shared" si="3"/>
        <v>86.879677495675594</v>
      </c>
      <c r="X30" s="44">
        <f t="shared" si="4"/>
        <v>1.1224811723997559</v>
      </c>
      <c r="Y30" s="44">
        <f t="shared" si="5"/>
        <v>0.32353240098800146</v>
      </c>
      <c r="Z30" s="22">
        <f t="shared" si="6"/>
        <v>1</v>
      </c>
      <c r="AA30" s="22">
        <f t="shared" si="7"/>
        <v>1</v>
      </c>
      <c r="AB30" s="22">
        <f t="shared" si="8"/>
        <v>1</v>
      </c>
      <c r="AC30" s="22">
        <v>1</v>
      </c>
      <c r="AD30" s="22">
        <v>1</v>
      </c>
      <c r="AE30" s="22">
        <v>1</v>
      </c>
      <c r="AF30" s="22">
        <f t="shared" si="9"/>
        <v>4.1725635867596117E-2</v>
      </c>
      <c r="AG30" s="22">
        <f t="shared" si="10"/>
        <v>0.96421639787204261</v>
      </c>
      <c r="AH30" s="22">
        <f t="shared" si="11"/>
        <v>0.43208390106408801</v>
      </c>
      <c r="AI30" s="22">
        <f t="shared" si="12"/>
        <v>1.3903582651964919</v>
      </c>
      <c r="AJ30" s="22">
        <f t="shared" si="13"/>
        <v>0.20671858817904254</v>
      </c>
      <c r="AK30" s="22">
        <f t="shared" si="14"/>
        <v>2.2543535458650248</v>
      </c>
      <c r="AL30" s="22">
        <f t="shared" si="15"/>
        <v>0.898793569063988</v>
      </c>
      <c r="AM30" s="22">
        <f t="shared" si="16"/>
        <v>1.6920749808849456</v>
      </c>
      <c r="AN30" s="46">
        <v>0</v>
      </c>
      <c r="AO30" s="68">
        <v>0.6</v>
      </c>
      <c r="AP30" s="49">
        <v>1</v>
      </c>
      <c r="AQ30" s="21">
        <v>1</v>
      </c>
      <c r="AR30" s="17">
        <f t="shared" si="17"/>
        <v>0</v>
      </c>
      <c r="AS30" s="17">
        <f t="shared" si="18"/>
        <v>4.9184659190801874</v>
      </c>
      <c r="AT30" s="17">
        <f t="shared" si="19"/>
        <v>8.1974431984669796</v>
      </c>
      <c r="AU30" s="17">
        <f t="shared" si="20"/>
        <v>0</v>
      </c>
      <c r="AV30" s="17">
        <f t="shared" si="21"/>
        <v>4.9184659190801874</v>
      </c>
      <c r="AW30" s="17">
        <f t="shared" si="22"/>
        <v>8.1974431984669796</v>
      </c>
      <c r="AX30" s="14">
        <f t="shared" si="23"/>
        <v>0</v>
      </c>
      <c r="AY30" s="14">
        <f t="shared" si="24"/>
        <v>1.8137444176893106E-3</v>
      </c>
      <c r="AZ30" s="62">
        <f t="shared" si="25"/>
        <v>2.795997086342344E-3</v>
      </c>
      <c r="BA30" s="21">
        <f t="shared" si="26"/>
        <v>0</v>
      </c>
      <c r="BB30" s="78">
        <v>0</v>
      </c>
      <c r="BC30" s="15">
        <f t="shared" si="27"/>
        <v>0</v>
      </c>
      <c r="BD30" s="19">
        <f t="shared" si="28"/>
        <v>0</v>
      </c>
      <c r="BE30" s="58">
        <f t="shared" si="29"/>
        <v>86.879677495675594</v>
      </c>
      <c r="BF30" s="58">
        <f t="shared" si="30"/>
        <v>87.281198759891438</v>
      </c>
      <c r="BG30" s="46">
        <f t="shared" si="31"/>
        <v>0</v>
      </c>
      <c r="BH30" s="59" t="e">
        <f t="shared" si="32"/>
        <v>#DIV/0!</v>
      </c>
      <c r="BI30" s="78">
        <v>0</v>
      </c>
      <c r="BJ30" s="78">
        <v>0</v>
      </c>
      <c r="BK30" s="78">
        <v>0</v>
      </c>
      <c r="BL30" s="10">
        <f t="shared" si="33"/>
        <v>0</v>
      </c>
      <c r="BM30" s="15">
        <f t="shared" si="34"/>
        <v>347.30122233240229</v>
      </c>
      <c r="BN30" s="9">
        <f t="shared" si="35"/>
        <v>347.30122233240229</v>
      </c>
      <c r="BO30" s="48">
        <f t="shared" si="36"/>
        <v>85.84368961900536</v>
      </c>
      <c r="BP30" s="48">
        <f t="shared" si="37"/>
        <v>85.212057832480454</v>
      </c>
      <c r="BQ30" s="48">
        <f t="shared" si="38"/>
        <v>84.585073547892151</v>
      </c>
      <c r="BR30" s="46">
        <f t="shared" si="39"/>
        <v>4.0757286136096669</v>
      </c>
      <c r="BS30" s="59">
        <f t="shared" si="40"/>
        <v>0</v>
      </c>
      <c r="BT30" s="16">
        <f t="shared" si="41"/>
        <v>0</v>
      </c>
      <c r="BU30" s="64">
        <f t="shared" si="42"/>
        <v>375.19968125992619</v>
      </c>
      <c r="BV30" s="78">
        <v>0</v>
      </c>
      <c r="BW30" s="15">
        <f t="shared" si="43"/>
        <v>27.898458927523908</v>
      </c>
      <c r="BX30" s="37">
        <f t="shared" si="44"/>
        <v>27.898458927523908</v>
      </c>
      <c r="BY30" s="51">
        <f t="shared" si="45"/>
        <v>27.898458927523908</v>
      </c>
      <c r="BZ30" s="26">
        <f t="shared" si="46"/>
        <v>6.2273345820365963E-2</v>
      </c>
      <c r="CA30" s="47">
        <f t="shared" si="47"/>
        <v>27.898458927523908</v>
      </c>
      <c r="CB30" s="48">
        <f t="shared" si="48"/>
        <v>85.84368961900536</v>
      </c>
      <c r="CC30" s="48">
        <f t="shared" si="49"/>
        <v>85.212057832480454</v>
      </c>
      <c r="CD30" s="60">
        <f t="shared" si="50"/>
        <v>0.3249913773667451</v>
      </c>
      <c r="CE30" s="61">
        <v>0</v>
      </c>
      <c r="CF30" s="15">
        <f t="shared" si="51"/>
        <v>17.969873273922246</v>
      </c>
      <c r="CG30" s="37">
        <f t="shared" si="52"/>
        <v>17.969873273922246</v>
      </c>
      <c r="CH30" s="51">
        <f t="shared" si="53"/>
        <v>17.969873273922246</v>
      </c>
      <c r="CI30" s="26">
        <f t="shared" si="54"/>
        <v>2.7959970863423445E-3</v>
      </c>
      <c r="CJ30" s="47">
        <f t="shared" si="55"/>
        <v>17.969873273922246</v>
      </c>
      <c r="CK30" s="48">
        <f t="shared" si="56"/>
        <v>85.84368961900536</v>
      </c>
      <c r="CL30" s="60">
        <f t="shared" si="57"/>
        <v>0.20933248971097121</v>
      </c>
      <c r="CM30" s="65">
        <f t="shared" si="58"/>
        <v>0</v>
      </c>
      <c r="CN30" s="73">
        <f t="shared" si="59"/>
        <v>0</v>
      </c>
      <c r="CO30">
        <f t="shared" si="60"/>
        <v>1.1984603546031387E-2</v>
      </c>
      <c r="CP30">
        <f t="shared" si="61"/>
        <v>0.43208390106408801</v>
      </c>
      <c r="CQ30">
        <f t="shared" si="62"/>
        <v>4.7110829392986425E-3</v>
      </c>
      <c r="CR30">
        <f t="shared" si="63"/>
        <v>3.3876276779979888E-5</v>
      </c>
      <c r="CS30">
        <f t="shared" si="64"/>
        <v>8.3948982011485054E-3</v>
      </c>
      <c r="CT30" s="1">
        <f t="shared" si="65"/>
        <v>597.36037825545407</v>
      </c>
      <c r="CU30" s="78">
        <v>0</v>
      </c>
      <c r="CV30" s="1">
        <f t="shared" si="66"/>
        <v>597.36037825545407</v>
      </c>
      <c r="CW30">
        <f t="shared" si="67"/>
        <v>0</v>
      </c>
    </row>
    <row r="31" spans="1:101" x14ac:dyDescent="0.2">
      <c r="A31" s="32" t="s">
        <v>247</v>
      </c>
      <c r="B31">
        <v>1</v>
      </c>
      <c r="C31">
        <v>1</v>
      </c>
      <c r="D31">
        <v>0.85257690771074701</v>
      </c>
      <c r="E31">
        <v>0.14742309228925199</v>
      </c>
      <c r="F31">
        <v>0.97179181565355499</v>
      </c>
      <c r="G31">
        <v>0.32300357568533899</v>
      </c>
      <c r="H31">
        <v>0.93104889260342605</v>
      </c>
      <c r="I31">
        <v>0.86460509820309195</v>
      </c>
      <c r="J31">
        <v>0.89721213724585003</v>
      </c>
      <c r="K31">
        <v>0.70899424795956201</v>
      </c>
      <c r="L31">
        <v>0.24784191568425901</v>
      </c>
      <c r="M31">
        <v>0.84708612317548004</v>
      </c>
      <c r="N31" s="21">
        <v>0</v>
      </c>
      <c r="O31">
        <v>1.01131188414472</v>
      </c>
      <c r="P31">
        <v>0.99452046750085399</v>
      </c>
      <c r="Q31">
        <v>1.01688804553503</v>
      </c>
      <c r="R31">
        <v>1.0006449088246301</v>
      </c>
      <c r="S31">
        <v>6.1500000953674299</v>
      </c>
      <c r="T31" s="27">
        <f t="shared" si="0"/>
        <v>0.99452046750085399</v>
      </c>
      <c r="U31" s="27">
        <f t="shared" si="1"/>
        <v>1.01688804553503</v>
      </c>
      <c r="V31" s="39">
        <f t="shared" si="2"/>
        <v>6.1163009699751125</v>
      </c>
      <c r="W31" s="38">
        <f t="shared" si="3"/>
        <v>6.2538615770184336</v>
      </c>
      <c r="X31" s="44">
        <f t="shared" si="4"/>
        <v>0.8177793608792997</v>
      </c>
      <c r="Y31" s="44">
        <f t="shared" si="5"/>
        <v>0.79274752500879586</v>
      </c>
      <c r="Z31" s="22">
        <f t="shared" si="6"/>
        <v>1</v>
      </c>
      <c r="AA31" s="22">
        <f t="shared" si="7"/>
        <v>1</v>
      </c>
      <c r="AB31" s="22">
        <f t="shared" si="8"/>
        <v>1</v>
      </c>
      <c r="AC31" s="22">
        <v>1</v>
      </c>
      <c r="AD31" s="22">
        <v>1</v>
      </c>
      <c r="AE31" s="22">
        <v>1</v>
      </c>
      <c r="AF31" s="22">
        <f t="shared" si="9"/>
        <v>4.1725635867596117E-2</v>
      </c>
      <c r="AG31" s="22">
        <f t="shared" si="10"/>
        <v>0.96421639787204261</v>
      </c>
      <c r="AH31" s="22">
        <f t="shared" si="11"/>
        <v>0.24784191568425901</v>
      </c>
      <c r="AI31" s="22">
        <f t="shared" si="12"/>
        <v>1.2061162798166629</v>
      </c>
      <c r="AJ31" s="22">
        <f t="shared" si="13"/>
        <v>0.20671858817904254</v>
      </c>
      <c r="AK31" s="22">
        <f t="shared" si="14"/>
        <v>2.2543535458650248</v>
      </c>
      <c r="AL31" s="22">
        <f t="shared" si="15"/>
        <v>0.84708612317548004</v>
      </c>
      <c r="AM31" s="22">
        <f t="shared" si="16"/>
        <v>1.6403675349964375</v>
      </c>
      <c r="AN31" s="46">
        <v>0</v>
      </c>
      <c r="AO31" s="75">
        <v>0</v>
      </c>
      <c r="AP31" s="75">
        <v>0</v>
      </c>
      <c r="AQ31" s="21">
        <v>1</v>
      </c>
      <c r="AR31" s="17">
        <f t="shared" si="17"/>
        <v>0</v>
      </c>
      <c r="AS31" s="17">
        <f t="shared" si="18"/>
        <v>0</v>
      </c>
      <c r="AT31" s="17">
        <f t="shared" si="19"/>
        <v>0</v>
      </c>
      <c r="AU31" s="17">
        <f t="shared" si="20"/>
        <v>0</v>
      </c>
      <c r="AV31" s="17">
        <f t="shared" si="21"/>
        <v>0</v>
      </c>
      <c r="AW31" s="17">
        <f t="shared" si="22"/>
        <v>0</v>
      </c>
      <c r="AX31" s="14">
        <f t="shared" si="23"/>
        <v>0</v>
      </c>
      <c r="AY31" s="14">
        <f t="shared" si="24"/>
        <v>0</v>
      </c>
      <c r="AZ31" s="62">
        <f t="shared" si="25"/>
        <v>0</v>
      </c>
      <c r="BA31" s="21">
        <f t="shared" si="26"/>
        <v>0</v>
      </c>
      <c r="BB31" s="78">
        <v>0</v>
      </c>
      <c r="BC31" s="15">
        <f t="shared" si="27"/>
        <v>0</v>
      </c>
      <c r="BD31" s="19">
        <f t="shared" si="28"/>
        <v>0</v>
      </c>
      <c r="BE31" s="58">
        <f t="shared" si="29"/>
        <v>6.2538615770184336</v>
      </c>
      <c r="BF31" s="58">
        <f t="shared" si="30"/>
        <v>6.3594770761008963</v>
      </c>
      <c r="BG31" s="46">
        <f t="shared" si="31"/>
        <v>0</v>
      </c>
      <c r="BH31" s="59" t="e">
        <f t="shared" si="32"/>
        <v>#DIV/0!</v>
      </c>
      <c r="BI31" s="78">
        <v>0</v>
      </c>
      <c r="BJ31" s="78">
        <v>369</v>
      </c>
      <c r="BK31" s="78">
        <v>0</v>
      </c>
      <c r="BL31" s="10">
        <f t="shared" si="33"/>
        <v>369</v>
      </c>
      <c r="BM31" s="15">
        <f t="shared" si="34"/>
        <v>0</v>
      </c>
      <c r="BN31" s="9">
        <f t="shared" si="35"/>
        <v>-369</v>
      </c>
      <c r="BO31" s="48">
        <f t="shared" si="36"/>
        <v>6.2538615770184336</v>
      </c>
      <c r="BP31" s="48">
        <f t="shared" si="37"/>
        <v>6.3594770761008963</v>
      </c>
      <c r="BQ31" s="48">
        <f t="shared" si="38"/>
        <v>6.4668762145410668</v>
      </c>
      <c r="BR31" s="46">
        <f t="shared" si="39"/>
        <v>-58.023638670970755</v>
      </c>
      <c r="BS31" s="59" t="e">
        <f t="shared" si="40"/>
        <v>#DIV/0!</v>
      </c>
      <c r="BT31" s="16">
        <f t="shared" si="41"/>
        <v>375</v>
      </c>
      <c r="BU31" s="64">
        <f t="shared" si="42"/>
        <v>0</v>
      </c>
      <c r="BV31" s="78">
        <v>6</v>
      </c>
      <c r="BW31" s="15">
        <f t="shared" si="43"/>
        <v>0</v>
      </c>
      <c r="BX31" s="37">
        <f t="shared" si="44"/>
        <v>-6</v>
      </c>
      <c r="BY31" s="51">
        <f t="shared" si="45"/>
        <v>-6</v>
      </c>
      <c r="BZ31" s="26">
        <f t="shared" si="46"/>
        <v>-1.3392857142857163E-2</v>
      </c>
      <c r="CA31" s="47">
        <f t="shared" si="47"/>
        <v>-6</v>
      </c>
      <c r="CB31" s="48">
        <f t="shared" si="48"/>
        <v>6.2538615770184336</v>
      </c>
      <c r="CC31" s="48">
        <f t="shared" si="49"/>
        <v>6.3594770761008963</v>
      </c>
      <c r="CD31" s="60">
        <f t="shared" si="50"/>
        <v>-0.95940722801551614</v>
      </c>
      <c r="CE31" s="61">
        <v>0</v>
      </c>
      <c r="CF31" s="15">
        <f t="shared" si="51"/>
        <v>0</v>
      </c>
      <c r="CG31" s="37">
        <f t="shared" si="52"/>
        <v>0</v>
      </c>
      <c r="CH31" s="51">
        <f t="shared" si="53"/>
        <v>0</v>
      </c>
      <c r="CI31" s="26">
        <f t="shared" si="54"/>
        <v>0</v>
      </c>
      <c r="CJ31" s="47">
        <f t="shared" si="55"/>
        <v>0</v>
      </c>
      <c r="CK31" s="48">
        <f t="shared" si="56"/>
        <v>6.2538615770184336</v>
      </c>
      <c r="CL31" s="60">
        <f t="shared" si="57"/>
        <v>0</v>
      </c>
      <c r="CM31" s="65">
        <f t="shared" si="58"/>
        <v>0</v>
      </c>
      <c r="CN31" s="73">
        <f t="shared" si="59"/>
        <v>381</v>
      </c>
      <c r="CO31">
        <f t="shared" si="60"/>
        <v>2.3699457173020143E-3</v>
      </c>
      <c r="CP31">
        <f t="shared" si="61"/>
        <v>0.24784191568425901</v>
      </c>
      <c r="CQ31">
        <f t="shared" si="62"/>
        <v>2.7022618008858022E-3</v>
      </c>
      <c r="CR31">
        <f t="shared" si="63"/>
        <v>0</v>
      </c>
      <c r="CS31">
        <f t="shared" si="64"/>
        <v>0</v>
      </c>
      <c r="CT31" s="1">
        <f t="shared" si="65"/>
        <v>0</v>
      </c>
      <c r="CU31" s="78">
        <v>0</v>
      </c>
      <c r="CV31" s="1">
        <f t="shared" si="66"/>
        <v>0</v>
      </c>
      <c r="CW31" t="e">
        <f t="shared" si="67"/>
        <v>#DIV/0!</v>
      </c>
    </row>
    <row r="32" spans="1:101" x14ac:dyDescent="0.2">
      <c r="A32" s="32" t="s">
        <v>268</v>
      </c>
      <c r="B32">
        <v>1</v>
      </c>
      <c r="C32">
        <v>1</v>
      </c>
      <c r="D32">
        <v>0.62325209748302002</v>
      </c>
      <c r="E32">
        <v>0.37674790251697898</v>
      </c>
      <c r="F32">
        <v>0.64918553833929205</v>
      </c>
      <c r="G32">
        <v>4.8073102900278102E-2</v>
      </c>
      <c r="H32">
        <v>0.65524446301713302</v>
      </c>
      <c r="I32">
        <v>0.463435018804847</v>
      </c>
      <c r="J32">
        <v>0.55105646719743395</v>
      </c>
      <c r="K32">
        <v>0.312008050318547</v>
      </c>
      <c r="L32">
        <v>0.45080961646824702</v>
      </c>
      <c r="M32">
        <v>1.40761554535321</v>
      </c>
      <c r="N32" s="21">
        <v>0</v>
      </c>
      <c r="O32">
        <v>0.99773854166541198</v>
      </c>
      <c r="P32">
        <v>1.0005262951246501</v>
      </c>
      <c r="Q32">
        <v>1.0177211138481901</v>
      </c>
      <c r="R32">
        <v>0.98720810962148098</v>
      </c>
      <c r="S32">
        <v>36.159999847412102</v>
      </c>
      <c r="T32" s="27">
        <f t="shared" si="0"/>
        <v>1.0005262951246501</v>
      </c>
      <c r="U32" s="27">
        <f t="shared" si="1"/>
        <v>1.0177211138481901</v>
      </c>
      <c r="V32" s="39">
        <f t="shared" si="2"/>
        <v>36.179030679039144</v>
      </c>
      <c r="W32" s="38">
        <f t="shared" si="3"/>
        <v>36.800795321458629</v>
      </c>
      <c r="X32" s="44">
        <f t="shared" si="4"/>
        <v>0.93461225320578067</v>
      </c>
      <c r="Y32" s="44">
        <f t="shared" si="5"/>
        <v>0.47175067686579303</v>
      </c>
      <c r="Z32" s="22">
        <f t="shared" si="6"/>
        <v>1</v>
      </c>
      <c r="AA32" s="22">
        <f t="shared" si="7"/>
        <v>1</v>
      </c>
      <c r="AB32" s="22">
        <f t="shared" si="8"/>
        <v>1</v>
      </c>
      <c r="AC32" s="22">
        <v>1</v>
      </c>
      <c r="AD32" s="22">
        <v>1</v>
      </c>
      <c r="AE32" s="22">
        <v>1</v>
      </c>
      <c r="AF32" s="22">
        <f t="shared" si="9"/>
        <v>4.1725635867596117E-2</v>
      </c>
      <c r="AG32" s="22">
        <f t="shared" si="10"/>
        <v>0.96421639787204261</v>
      </c>
      <c r="AH32" s="22">
        <f t="shared" si="11"/>
        <v>0.45080961646824702</v>
      </c>
      <c r="AI32" s="22">
        <f t="shared" si="12"/>
        <v>1.4090839806006508</v>
      </c>
      <c r="AJ32" s="22">
        <f t="shared" si="13"/>
        <v>0.20671858817904254</v>
      </c>
      <c r="AK32" s="22">
        <f t="shared" si="14"/>
        <v>2.2543535458650248</v>
      </c>
      <c r="AL32" s="22">
        <f t="shared" si="15"/>
        <v>1.40761554535321</v>
      </c>
      <c r="AM32" s="22">
        <f t="shared" si="16"/>
        <v>2.2008969571741677</v>
      </c>
      <c r="AN32" s="46">
        <v>0</v>
      </c>
      <c r="AO32" s="75">
        <v>0</v>
      </c>
      <c r="AP32" s="75">
        <v>0</v>
      </c>
      <c r="AQ32" s="21">
        <v>1</v>
      </c>
      <c r="AR32" s="17">
        <f t="shared" si="17"/>
        <v>0</v>
      </c>
      <c r="AS32" s="17">
        <f t="shared" si="18"/>
        <v>0</v>
      </c>
      <c r="AT32" s="17">
        <f t="shared" si="19"/>
        <v>0</v>
      </c>
      <c r="AU32" s="17">
        <f t="shared" si="20"/>
        <v>0</v>
      </c>
      <c r="AV32" s="17">
        <f t="shared" si="21"/>
        <v>0</v>
      </c>
      <c r="AW32" s="17">
        <f t="shared" si="22"/>
        <v>0</v>
      </c>
      <c r="AX32" s="14">
        <f t="shared" si="23"/>
        <v>0</v>
      </c>
      <c r="AY32" s="14">
        <f t="shared" si="24"/>
        <v>0</v>
      </c>
      <c r="AZ32" s="62">
        <f t="shared" si="25"/>
        <v>0</v>
      </c>
      <c r="BA32" s="21">
        <f t="shared" si="26"/>
        <v>0</v>
      </c>
      <c r="BB32" s="78">
        <v>0</v>
      </c>
      <c r="BC32" s="15">
        <f t="shared" si="27"/>
        <v>0</v>
      </c>
      <c r="BD32" s="19">
        <f t="shared" si="28"/>
        <v>0</v>
      </c>
      <c r="BE32" s="58">
        <f t="shared" si="29"/>
        <v>36.800795321458629</v>
      </c>
      <c r="BF32" s="58">
        <f t="shared" si="30"/>
        <v>37.452946405054135</v>
      </c>
      <c r="BG32" s="46">
        <f t="shared" si="31"/>
        <v>0</v>
      </c>
      <c r="BH32" s="59" t="e">
        <f t="shared" si="32"/>
        <v>#DIV/0!</v>
      </c>
      <c r="BI32" s="78">
        <v>36</v>
      </c>
      <c r="BJ32" s="78">
        <v>0</v>
      </c>
      <c r="BK32" s="78">
        <v>0</v>
      </c>
      <c r="BL32" s="10">
        <f t="shared" si="33"/>
        <v>36</v>
      </c>
      <c r="BM32" s="15">
        <f t="shared" si="34"/>
        <v>0</v>
      </c>
      <c r="BN32" s="9">
        <f t="shared" si="35"/>
        <v>-36</v>
      </c>
      <c r="BO32" s="48">
        <f t="shared" si="36"/>
        <v>36.800795321458629</v>
      </c>
      <c r="BP32" s="48">
        <f t="shared" si="37"/>
        <v>37.452946405054135</v>
      </c>
      <c r="BQ32" s="48">
        <f t="shared" si="38"/>
        <v>38.11665433224826</v>
      </c>
      <c r="BR32" s="46">
        <f t="shared" si="39"/>
        <v>-0.96120608538136099</v>
      </c>
      <c r="BS32" s="59" t="e">
        <f t="shared" si="40"/>
        <v>#DIV/0!</v>
      </c>
      <c r="BT32" s="16">
        <f t="shared" si="41"/>
        <v>108</v>
      </c>
      <c r="BU32" s="64">
        <f t="shared" si="42"/>
        <v>0</v>
      </c>
      <c r="BV32" s="78">
        <v>72</v>
      </c>
      <c r="BW32" s="15">
        <f t="shared" si="43"/>
        <v>0</v>
      </c>
      <c r="BX32" s="37">
        <f t="shared" si="44"/>
        <v>-72</v>
      </c>
      <c r="BY32" s="51">
        <f t="shared" si="45"/>
        <v>-72</v>
      </c>
      <c r="BZ32" s="26">
        <f t="shared" si="46"/>
        <v>-0.16071428571428595</v>
      </c>
      <c r="CA32" s="47">
        <f t="shared" si="47"/>
        <v>-72</v>
      </c>
      <c r="CB32" s="48">
        <f t="shared" si="48"/>
        <v>36.800795321458629</v>
      </c>
      <c r="CC32" s="48">
        <f t="shared" si="49"/>
        <v>37.452946405054135</v>
      </c>
      <c r="CD32" s="60">
        <f t="shared" si="50"/>
        <v>-1.9564794557039542</v>
      </c>
      <c r="CE32" s="61">
        <v>0</v>
      </c>
      <c r="CF32" s="15">
        <f t="shared" si="51"/>
        <v>0</v>
      </c>
      <c r="CG32" s="37">
        <f t="shared" si="52"/>
        <v>0</v>
      </c>
      <c r="CH32" s="51">
        <f t="shared" si="53"/>
        <v>0</v>
      </c>
      <c r="CI32" s="26">
        <f t="shared" si="54"/>
        <v>0</v>
      </c>
      <c r="CJ32" s="47">
        <f t="shared" si="55"/>
        <v>0</v>
      </c>
      <c r="CK32" s="48">
        <f t="shared" si="56"/>
        <v>36.800795321458629</v>
      </c>
      <c r="CL32" s="60">
        <f t="shared" si="57"/>
        <v>0</v>
      </c>
      <c r="CM32" s="65">
        <f t="shared" si="58"/>
        <v>0</v>
      </c>
      <c r="CN32" s="73">
        <f t="shared" si="59"/>
        <v>180</v>
      </c>
      <c r="CO32">
        <f t="shared" si="60"/>
        <v>6.0565279442162858E-3</v>
      </c>
      <c r="CP32">
        <f t="shared" si="61"/>
        <v>0.45080961646824702</v>
      </c>
      <c r="CQ32">
        <f t="shared" si="62"/>
        <v>4.9152525418907338E-3</v>
      </c>
      <c r="CR32">
        <f t="shared" si="63"/>
        <v>0</v>
      </c>
      <c r="CS32">
        <f t="shared" si="64"/>
        <v>0</v>
      </c>
      <c r="CT32" s="1">
        <f t="shared" si="65"/>
        <v>0</v>
      </c>
      <c r="CU32" s="78">
        <v>0</v>
      </c>
      <c r="CV32" s="1">
        <f t="shared" si="66"/>
        <v>0</v>
      </c>
      <c r="CW32" t="e">
        <f t="shared" si="67"/>
        <v>#DIV/0!</v>
      </c>
    </row>
    <row r="33" spans="1:101" x14ac:dyDescent="0.2">
      <c r="A33" s="32" t="s">
        <v>310</v>
      </c>
      <c r="B33">
        <v>1</v>
      </c>
      <c r="C33">
        <v>1</v>
      </c>
      <c r="D33">
        <v>0.96484218937275201</v>
      </c>
      <c r="E33">
        <v>3.51578106272473E-2</v>
      </c>
      <c r="F33">
        <v>0.95311879221295104</v>
      </c>
      <c r="G33">
        <v>0.35915772745331698</v>
      </c>
      <c r="H33">
        <v>0.97764312578353496</v>
      </c>
      <c r="I33">
        <v>0.88382783117425801</v>
      </c>
      <c r="J33">
        <v>0.92955269002014296</v>
      </c>
      <c r="K33">
        <v>0.73747120524409004</v>
      </c>
      <c r="L33">
        <v>0.31238809316066601</v>
      </c>
      <c r="M33">
        <v>1.37368838608801</v>
      </c>
      <c r="N33" s="21">
        <v>0</v>
      </c>
      <c r="O33">
        <v>1.0083620293225699</v>
      </c>
      <c r="P33">
        <v>0.99697239338698596</v>
      </c>
      <c r="Q33">
        <v>1.0137075866641601</v>
      </c>
      <c r="R33">
        <v>0.99190555879988396</v>
      </c>
      <c r="S33">
        <v>34.240001678466797</v>
      </c>
      <c r="T33" s="27">
        <f t="shared" si="0"/>
        <v>0.99697239338698596</v>
      </c>
      <c r="U33" s="27">
        <f t="shared" si="1"/>
        <v>1.0137075866641601</v>
      </c>
      <c r="V33" s="39">
        <f t="shared" si="2"/>
        <v>34.136336422955459</v>
      </c>
      <c r="W33" s="38">
        <f t="shared" si="3"/>
        <v>34.709349468855365</v>
      </c>
      <c r="X33" s="44">
        <f t="shared" si="4"/>
        <v>0.76058416446163257</v>
      </c>
      <c r="Y33" s="44">
        <f t="shared" si="5"/>
        <v>0.82937336589443522</v>
      </c>
      <c r="Z33" s="22">
        <f t="shared" si="6"/>
        <v>1</v>
      </c>
      <c r="AA33" s="22">
        <f t="shared" si="7"/>
        <v>1</v>
      </c>
      <c r="AB33" s="22">
        <f t="shared" si="8"/>
        <v>1</v>
      </c>
      <c r="AC33" s="22">
        <v>1</v>
      </c>
      <c r="AD33" s="22">
        <v>1</v>
      </c>
      <c r="AE33" s="22">
        <v>1</v>
      </c>
      <c r="AF33" s="22">
        <f t="shared" si="9"/>
        <v>4.1725635867596117E-2</v>
      </c>
      <c r="AG33" s="22">
        <f t="shared" si="10"/>
        <v>0.96421639787204261</v>
      </c>
      <c r="AH33" s="22">
        <f t="shared" si="11"/>
        <v>0.31238809316066601</v>
      </c>
      <c r="AI33" s="22">
        <f t="shared" si="12"/>
        <v>1.2706624572930698</v>
      </c>
      <c r="AJ33" s="22">
        <f t="shared" si="13"/>
        <v>0.20671858817904254</v>
      </c>
      <c r="AK33" s="22">
        <f t="shared" si="14"/>
        <v>2.2543535458650248</v>
      </c>
      <c r="AL33" s="22">
        <f t="shared" si="15"/>
        <v>1.37368838608801</v>
      </c>
      <c r="AM33" s="22">
        <f t="shared" si="16"/>
        <v>2.1669697979089673</v>
      </c>
      <c r="AN33" s="46">
        <v>0</v>
      </c>
      <c r="AO33" s="68">
        <v>0.6</v>
      </c>
      <c r="AP33" s="49">
        <v>1</v>
      </c>
      <c r="AQ33" s="21">
        <v>1</v>
      </c>
      <c r="AR33" s="17">
        <f t="shared" si="17"/>
        <v>0</v>
      </c>
      <c r="AS33" s="17">
        <f t="shared" si="18"/>
        <v>13.230086508683579</v>
      </c>
      <c r="AT33" s="17">
        <f t="shared" si="19"/>
        <v>22.050144181139299</v>
      </c>
      <c r="AU33" s="17">
        <f t="shared" si="20"/>
        <v>0</v>
      </c>
      <c r="AV33" s="17">
        <f t="shared" si="21"/>
        <v>13.230086508683579</v>
      </c>
      <c r="AW33" s="17">
        <f t="shared" si="22"/>
        <v>22.050144181139299</v>
      </c>
      <c r="AX33" s="14">
        <f t="shared" si="23"/>
        <v>0</v>
      </c>
      <c r="AY33" s="14">
        <f t="shared" si="24"/>
        <v>4.878756088882088E-3</v>
      </c>
      <c r="AZ33" s="62">
        <f t="shared" si="25"/>
        <v>7.5208985766956902E-3</v>
      </c>
      <c r="BA33" s="21">
        <f t="shared" si="26"/>
        <v>0</v>
      </c>
      <c r="BB33" s="78">
        <v>0</v>
      </c>
      <c r="BC33" s="15">
        <f t="shared" si="27"/>
        <v>0</v>
      </c>
      <c r="BD33" s="19">
        <f t="shared" si="28"/>
        <v>0</v>
      </c>
      <c r="BE33" s="58">
        <f t="shared" si="29"/>
        <v>34.709349468855365</v>
      </c>
      <c r="BF33" s="58">
        <f t="shared" si="30"/>
        <v>35.185130884756319</v>
      </c>
      <c r="BG33" s="46">
        <f t="shared" si="31"/>
        <v>0</v>
      </c>
      <c r="BH33" s="59" t="e">
        <f t="shared" si="32"/>
        <v>#DIV/0!</v>
      </c>
      <c r="BI33" s="78">
        <v>0</v>
      </c>
      <c r="BJ33" s="78">
        <v>0</v>
      </c>
      <c r="BK33" s="78">
        <v>0</v>
      </c>
      <c r="BL33" s="10">
        <f t="shared" si="33"/>
        <v>0</v>
      </c>
      <c r="BM33" s="15">
        <f t="shared" si="34"/>
        <v>934.19885216740886</v>
      </c>
      <c r="BN33" s="9">
        <f t="shared" si="35"/>
        <v>934.19885216740886</v>
      </c>
      <c r="BO33" s="48">
        <f t="shared" si="36"/>
        <v>34.136336422955459</v>
      </c>
      <c r="BP33" s="48">
        <f t="shared" si="37"/>
        <v>34.032985025057243</v>
      </c>
      <c r="BQ33" s="48">
        <f t="shared" si="38"/>
        <v>33.929946534534771</v>
      </c>
      <c r="BR33" s="46">
        <f t="shared" si="39"/>
        <v>27.449806459221616</v>
      </c>
      <c r="BS33" s="59">
        <f t="shared" si="40"/>
        <v>0</v>
      </c>
      <c r="BT33" s="16">
        <f t="shared" si="41"/>
        <v>0</v>
      </c>
      <c r="BU33" s="64">
        <f t="shared" si="42"/>
        <v>1009.2423781656785</v>
      </c>
      <c r="BV33" s="78">
        <v>0</v>
      </c>
      <c r="BW33" s="15">
        <f t="shared" si="43"/>
        <v>75.043525998269601</v>
      </c>
      <c r="BX33" s="37">
        <f t="shared" si="44"/>
        <v>75.043525998269601</v>
      </c>
      <c r="BY33" s="51">
        <f t="shared" si="45"/>
        <v>75.043525998269601</v>
      </c>
      <c r="BZ33" s="26">
        <f t="shared" si="46"/>
        <v>0.16750787053185204</v>
      </c>
      <c r="CA33" s="47">
        <f t="shared" si="47"/>
        <v>75.043525998269601</v>
      </c>
      <c r="CB33" s="48">
        <f t="shared" si="48"/>
        <v>34.136336422955459</v>
      </c>
      <c r="CC33" s="48">
        <f t="shared" si="49"/>
        <v>34.032985025057243</v>
      </c>
      <c r="CD33" s="60">
        <f t="shared" si="50"/>
        <v>2.1983473876184769</v>
      </c>
      <c r="CE33" s="61">
        <v>0</v>
      </c>
      <c r="CF33" s="15">
        <f t="shared" si="51"/>
        <v>48.336815152423199</v>
      </c>
      <c r="CG33" s="37">
        <f t="shared" si="52"/>
        <v>48.336815152423199</v>
      </c>
      <c r="CH33" s="51">
        <f t="shared" si="53"/>
        <v>48.336815152423199</v>
      </c>
      <c r="CI33" s="26">
        <f t="shared" si="54"/>
        <v>7.520898576695691E-3</v>
      </c>
      <c r="CJ33" s="47">
        <f t="shared" si="55"/>
        <v>48.336815152423199</v>
      </c>
      <c r="CK33" s="48">
        <f t="shared" si="56"/>
        <v>34.136336422955459</v>
      </c>
      <c r="CL33" s="60">
        <f t="shared" si="57"/>
        <v>1.4159930507340099</v>
      </c>
      <c r="CM33" s="65">
        <f t="shared" si="58"/>
        <v>0</v>
      </c>
      <c r="CN33" s="73">
        <f t="shared" si="59"/>
        <v>0</v>
      </c>
      <c r="CO33">
        <f t="shared" si="60"/>
        <v>5.6519030656525346E-4</v>
      </c>
      <c r="CP33">
        <f t="shared" si="61"/>
        <v>0.31238809316066601</v>
      </c>
      <c r="CQ33">
        <f t="shared" si="62"/>
        <v>3.4060195543155949E-3</v>
      </c>
      <c r="CR33">
        <f t="shared" si="63"/>
        <v>1.1550295416425273E-6</v>
      </c>
      <c r="CS33">
        <f t="shared" si="64"/>
        <v>2.8622848621719143E-4</v>
      </c>
      <c r="CT33" s="1">
        <f t="shared" si="65"/>
        <v>20.367317470364981</v>
      </c>
      <c r="CU33" s="78">
        <v>0</v>
      </c>
      <c r="CV33" s="1">
        <f t="shared" si="66"/>
        <v>20.367317470364981</v>
      </c>
      <c r="CW33">
        <f t="shared" si="67"/>
        <v>0</v>
      </c>
    </row>
    <row r="34" spans="1:101" x14ac:dyDescent="0.2">
      <c r="A34" s="32" t="s">
        <v>161</v>
      </c>
      <c r="B34">
        <v>0</v>
      </c>
      <c r="C34">
        <v>0</v>
      </c>
      <c r="D34">
        <v>0.56040268456375797</v>
      </c>
      <c r="E34">
        <v>0.43959731543624098</v>
      </c>
      <c r="F34">
        <v>0.56718061674008802</v>
      </c>
      <c r="G34">
        <v>0.22466960352422899</v>
      </c>
      <c r="H34">
        <v>0.60586734693877498</v>
      </c>
      <c r="I34">
        <v>0.44387755102040799</v>
      </c>
      <c r="J34">
        <v>0.51858549362898199</v>
      </c>
      <c r="K34">
        <v>0.430255674602048</v>
      </c>
      <c r="L34">
        <v>0.405449913017842</v>
      </c>
      <c r="M34">
        <v>0.95722304068452402</v>
      </c>
      <c r="N34" s="21">
        <v>0</v>
      </c>
      <c r="O34">
        <v>1.00262116048072</v>
      </c>
      <c r="P34">
        <v>0.98665427743009604</v>
      </c>
      <c r="Q34">
        <v>1.00285756646876</v>
      </c>
      <c r="R34">
        <v>0.98938169141670895</v>
      </c>
      <c r="S34">
        <v>41.330001831054602</v>
      </c>
      <c r="T34" s="27">
        <f t="shared" ref="T34:T65" si="68">IF(C34,P34,R34)</f>
        <v>0.98938169141670895</v>
      </c>
      <c r="U34" s="27">
        <f t="shared" ref="U34:U65" si="69">IF(D34 = 0,O34,Q34)</f>
        <v>1.00285756646876</v>
      </c>
      <c r="V34" s="39">
        <f t="shared" ref="V34:V65" si="70">S34*T34^(1-N34)</f>
        <v>40.891147117864477</v>
      </c>
      <c r="W34" s="38">
        <f t="shared" ref="W34:W65" si="71">S34*U34^(N34+1)</f>
        <v>41.448105058440817</v>
      </c>
      <c r="X34" s="44">
        <f t="shared" ref="X34:X65" si="72">0.5 * (D34-MAX($D$3:$D$165))/(MIN($D$3:$D$165)-MAX($D$3:$D$165)) + 0.75</f>
        <v>0.96663180959432393</v>
      </c>
      <c r="Y34" s="44">
        <f t="shared" ref="Y34:Y65" si="73">AVERAGE(D34, F34, G34, H34, I34, J34, K34)</f>
        <v>0.47869128157404106</v>
      </c>
      <c r="Z34" s="22">
        <f t="shared" ref="Z34:Z65" si="74">AI34^N34</f>
        <v>1</v>
      </c>
      <c r="AA34" s="22">
        <f t="shared" ref="AA34:AA65" si="75">(Z34+AB34)/2</f>
        <v>1</v>
      </c>
      <c r="AB34" s="22">
        <f t="shared" ref="AB34:AB65" si="76">AM34^N34</f>
        <v>1</v>
      </c>
      <c r="AC34" s="22">
        <v>1</v>
      </c>
      <c r="AD34" s="22">
        <v>1</v>
      </c>
      <c r="AE34" s="22">
        <v>1</v>
      </c>
      <c r="AF34" s="22">
        <f t="shared" ref="AF34:AF65" si="77">PERCENTILE($L$2:$L$165, 0.05)</f>
        <v>4.1725635867596117E-2</v>
      </c>
      <c r="AG34" s="22">
        <f t="shared" ref="AG34:AG65" si="78">PERCENTILE($L$2:$L$165, 0.95)</f>
        <v>0.96421639787204261</v>
      </c>
      <c r="AH34" s="22">
        <f t="shared" ref="AH34:AH65" si="79">MIN(MAX(L34,AF34), AG34)</f>
        <v>0.405449913017842</v>
      </c>
      <c r="AI34" s="22">
        <f t="shared" ref="AI34:AI65" si="80">AH34-$AH$166+1</f>
        <v>1.3637242771502458</v>
      </c>
      <c r="AJ34" s="22">
        <f t="shared" ref="AJ34:AJ65" si="81">PERCENTILE($M$2:$M$165, 0.02)</f>
        <v>0.20671858817904254</v>
      </c>
      <c r="AK34" s="22">
        <f t="shared" ref="AK34:AK65" si="82">PERCENTILE($M$2:$M$165, 0.98)</f>
        <v>2.2543535458650248</v>
      </c>
      <c r="AL34" s="22">
        <f t="shared" ref="AL34:AL65" si="83">MIN(MAX(M34,AJ34), AK34)</f>
        <v>0.95722304068452402</v>
      </c>
      <c r="AM34" s="22">
        <f t="shared" ref="AM34:AM65" si="84">AL34-$AL$166 + 1</f>
        <v>1.7505044525054814</v>
      </c>
      <c r="AN34" s="46">
        <v>1</v>
      </c>
      <c r="AO34" s="49">
        <v>1</v>
      </c>
      <c r="AP34" s="49">
        <v>1</v>
      </c>
      <c r="AQ34" s="21">
        <v>1</v>
      </c>
      <c r="AR34" s="17">
        <f t="shared" ref="AR34:AR65" si="85">(AI34^4)*AB34*AE34*AN34</f>
        <v>3.4586473887960487</v>
      </c>
      <c r="AS34" s="17">
        <f t="shared" ref="AS34:AS65" si="86">(AM34^4) *Z34*AC34*AO34</f>
        <v>9.3897251274139748</v>
      </c>
      <c r="AT34" s="17">
        <f t="shared" ref="AT34:AT65" si="87">(AM34^4)*AA34*AP34*AQ34</f>
        <v>9.3897251274139748</v>
      </c>
      <c r="AU34" s="17">
        <f t="shared" ref="AU34:AU65" si="88">MIN(AR34, 0.05*AR$166)</f>
        <v>3.4586473887960487</v>
      </c>
      <c r="AV34" s="17">
        <f t="shared" ref="AV34:AV65" si="89">MIN(AS34, 0.05*AS$166)</f>
        <v>9.3897251274139748</v>
      </c>
      <c r="AW34" s="17">
        <f t="shared" ref="AW34:AW65" si="90">MIN(AT34, 0.05*AT$166)</f>
        <v>9.3897251274139748</v>
      </c>
      <c r="AX34" s="14">
        <f t="shared" ref="AX34:AX65" si="91">AU34/$AU$166</f>
        <v>8.2379539912013581E-3</v>
      </c>
      <c r="AY34" s="14">
        <f t="shared" ref="AY34:AY65" si="92">AV34/$AV$166</f>
        <v>3.4625758953452435E-3</v>
      </c>
      <c r="AZ34" s="62">
        <f t="shared" ref="AZ34:AZ65" si="93">AW34/$AW$166</f>
        <v>3.2026625207619269E-3</v>
      </c>
      <c r="BA34" s="21">
        <f t="shared" ref="BA34:BA65" si="94">N34</f>
        <v>0</v>
      </c>
      <c r="BB34" s="78">
        <v>1033</v>
      </c>
      <c r="BC34" s="15">
        <f t="shared" ref="BC34:BC65" si="95">$D$172*AX34</f>
        <v>1142.3982697298484</v>
      </c>
      <c r="BD34" s="19">
        <f t="shared" ref="BD34:BD65" si="96">BC34-BB34</f>
        <v>109.39826972984838</v>
      </c>
      <c r="BE34" s="58">
        <f t="shared" ref="BE34:BE65" si="97">(IF(BD34 &gt; 0, V34, W34))</f>
        <v>40.891147117864477</v>
      </c>
      <c r="BF34" s="58">
        <f t="shared" ref="BF34:BF65" si="98">IF(BD34&gt;0, S34*(T34^(2-N34)), S34*(U34^(N34 + 2)))</f>
        <v>40.456952299442243</v>
      </c>
      <c r="BG34" s="46">
        <f t="shared" ref="BG34:BG65" si="99">BD34/BE34</f>
        <v>2.6753534063135782</v>
      </c>
      <c r="BH34" s="59">
        <f t="shared" ref="BH34:BH65" si="100">BB34/BC34</f>
        <v>0.9042380642298079</v>
      </c>
      <c r="BI34" s="78">
        <v>0</v>
      </c>
      <c r="BJ34" s="78">
        <v>992</v>
      </c>
      <c r="BK34" s="78">
        <v>0</v>
      </c>
      <c r="BL34" s="10">
        <f t="shared" ref="BL34:BL65" si="101">SUM(BI34:BK34)</f>
        <v>992</v>
      </c>
      <c r="BM34" s="15">
        <f t="shared" ref="BM34:BM65" si="102">AY34*$D$171</f>
        <v>663.02442016839325</v>
      </c>
      <c r="BN34" s="9">
        <f t="shared" ref="BN34:BN65" si="103">BM34-BL34</f>
        <v>-328.97557983160675</v>
      </c>
      <c r="BO34" s="48">
        <f t="shared" ref="BO34:BO65" si="104">IF(BN34&gt;0,V34,W34)</f>
        <v>41.448105058440817</v>
      </c>
      <c r="BP34" s="48">
        <f t="shared" ref="BP34:BP65" si="105" xml:space="preserve"> IF(BN34 &gt;0, S34*T34^(2-N34), S34*U34^(N34+2))</f>
        <v>41.566545773649452</v>
      </c>
      <c r="BQ34" s="48">
        <f t="shared" ref="BQ34:BQ65" si="106">IF(BN34&gt;0, S34*T34^(3-N34), S34*U34^(N34+3))</f>
        <v>41.685324941074413</v>
      </c>
      <c r="BR34" s="46">
        <f t="shared" ref="BR34:BR65" si="107">BN34/BP34</f>
        <v>-7.9144315147821676</v>
      </c>
      <c r="BS34" s="59">
        <f t="shared" ref="BS34:BS65" si="108">BL34/BM34</f>
        <v>1.4961741526021837</v>
      </c>
      <c r="BT34" s="16">
        <f t="shared" ref="BT34:BT65" si="109">BB34+BL34+BV34</f>
        <v>2149</v>
      </c>
      <c r="BU34" s="64">
        <f t="shared" ref="BU34:BU65" si="110">BC34+BM34+BW34</f>
        <v>1837.3788565304039</v>
      </c>
      <c r="BV34" s="78">
        <v>124</v>
      </c>
      <c r="BW34" s="15">
        <f t="shared" ref="BW34:BW65" si="111">AZ34*$D$174</f>
        <v>31.956166632162507</v>
      </c>
      <c r="BX34" s="37">
        <f t="shared" ref="BX34:BX65" si="112">BW34-BV34</f>
        <v>-92.043833367837493</v>
      </c>
      <c r="BY34" s="51">
        <f t="shared" ref="BY34:BY65" si="113">BX34*(BX34&lt;&gt;0)</f>
        <v>-92.043833367837493</v>
      </c>
      <c r="BZ34" s="26">
        <f t="shared" ref="BZ34:BZ65" si="114">BY34/$BY$166</f>
        <v>-0.20545498519606614</v>
      </c>
      <c r="CA34" s="47">
        <f t="shared" ref="CA34:CA65" si="115">BZ34 * $BX$166</f>
        <v>-92.043833367837493</v>
      </c>
      <c r="CB34" s="48">
        <f t="shared" ref="CB34:CB65" si="116">IF(CA34&gt;0, V34, W34)</f>
        <v>41.448105058440817</v>
      </c>
      <c r="CC34" s="48">
        <f t="shared" ref="CC34:CC65" si="117">IF(BX34&gt;0, S34*T34^(2-N34), S34*U34^(N34+2))</f>
        <v>41.566545773649452</v>
      </c>
      <c r="CD34" s="60">
        <f t="shared" ref="CD34:CD65" si="118">CA34/CB34</f>
        <v>-2.2207006384986223</v>
      </c>
      <c r="CE34" s="61">
        <v>0</v>
      </c>
      <c r="CF34" s="15">
        <f t="shared" ref="CF34:CF65" si="119">AZ34*$CE$169</f>
        <v>20.583512020936904</v>
      </c>
      <c r="CG34" s="37">
        <f t="shared" ref="CG34:CG65" si="120">CF34-CE34</f>
        <v>20.583512020936904</v>
      </c>
      <c r="CH34" s="51">
        <f t="shared" ref="CH34:CH65" si="121">CG34*(CG34&lt;&gt;0)</f>
        <v>20.583512020936904</v>
      </c>
      <c r="CI34" s="26">
        <f t="shared" ref="CI34:CI65" si="122">CH34/$CH$166</f>
        <v>3.2026625207619273E-3</v>
      </c>
      <c r="CJ34" s="47">
        <f t="shared" ref="CJ34:CJ65" si="123">CI34 * $CG$166</f>
        <v>20.583512020936904</v>
      </c>
      <c r="CK34" s="48">
        <f t="shared" ref="CK34:CK65" si="124">IF(CA34&gt;0,V34,W34)</f>
        <v>41.448105058440817</v>
      </c>
      <c r="CL34" s="60">
        <f t="shared" ref="CL34:CL65" si="125">CJ34/CK34</f>
        <v>0.49660924165084641</v>
      </c>
      <c r="CM34" s="65">
        <f t="shared" ref="CM34:CM65" si="126">N34</f>
        <v>0</v>
      </c>
      <c r="CN34" s="73">
        <f t="shared" ref="CN34:CN65" si="127">BT34+BV34</f>
        <v>2273</v>
      </c>
      <c r="CO34">
        <f t="shared" ref="CO34:CO65" si="128">E34/$E$166</f>
        <v>7.0668832058648715E-3</v>
      </c>
      <c r="CP34">
        <f t="shared" ref="CP34:CP65" si="129">MAX(0,L34)</f>
        <v>0.405449913017842</v>
      </c>
      <c r="CQ34">
        <f t="shared" ref="CQ34:CQ65" si="130">CP34/$CP$166</f>
        <v>4.4206881192621911E-3</v>
      </c>
      <c r="CR34">
        <f t="shared" ref="CR34:CR65" si="131">CO34*CQ34*AO34</f>
        <v>3.1240486628380345E-5</v>
      </c>
      <c r="CS34">
        <f t="shared" ref="CS34:CS65" si="132">CR34/$CR$166</f>
        <v>7.7417216390965448E-3</v>
      </c>
      <c r="CT34" s="1">
        <f t="shared" ref="CT34:CT65" si="133">$CT$168*CS34</f>
        <v>550.88193517897037</v>
      </c>
      <c r="CU34" s="78">
        <v>0</v>
      </c>
      <c r="CV34" s="1">
        <f t="shared" ref="CV34:CV65" si="134">CT34-CU34</f>
        <v>550.88193517897037</v>
      </c>
      <c r="CW34">
        <f t="shared" ref="CW34:CW65" si="135">CU34/CT34</f>
        <v>0</v>
      </c>
    </row>
    <row r="35" spans="1:101" x14ac:dyDescent="0.2">
      <c r="A35" s="32" t="s">
        <v>269</v>
      </c>
      <c r="B35">
        <v>1</v>
      </c>
      <c r="C35">
        <v>1</v>
      </c>
      <c r="D35">
        <v>0.80902916500199695</v>
      </c>
      <c r="E35">
        <v>0.19097083499800199</v>
      </c>
      <c r="F35">
        <v>0.80055621771950702</v>
      </c>
      <c r="G35">
        <v>0.40206595152959801</v>
      </c>
      <c r="H35">
        <v>0.799414960300877</v>
      </c>
      <c r="I35">
        <v>0.40618470539072199</v>
      </c>
      <c r="J35">
        <v>0.56983342314640295</v>
      </c>
      <c r="K35">
        <v>0.56858610516399</v>
      </c>
      <c r="L35">
        <v>0.53373774588100398</v>
      </c>
      <c r="M35">
        <v>1.6284731438940701</v>
      </c>
      <c r="N35" s="21">
        <v>0</v>
      </c>
      <c r="O35">
        <v>1.0018086927082399</v>
      </c>
      <c r="P35">
        <v>0.99750722404270098</v>
      </c>
      <c r="Q35">
        <v>1.00598551409472</v>
      </c>
      <c r="R35">
        <v>0.99289128701301299</v>
      </c>
      <c r="S35">
        <v>44.860000610351499</v>
      </c>
      <c r="T35" s="27">
        <f t="shared" si="68"/>
        <v>0.99750722404270098</v>
      </c>
      <c r="U35" s="27">
        <f t="shared" si="69"/>
        <v>1.00598551409472</v>
      </c>
      <c r="V35" s="39">
        <f t="shared" si="70"/>
        <v>44.748174679385592</v>
      </c>
      <c r="W35" s="38">
        <f t="shared" si="71"/>
        <v>45.128510776293908</v>
      </c>
      <c r="X35" s="44">
        <f t="shared" si="72"/>
        <v>0.83996539792387559</v>
      </c>
      <c r="Y35" s="44">
        <f t="shared" si="73"/>
        <v>0.62223864689329911</v>
      </c>
      <c r="Z35" s="22">
        <f t="shared" si="74"/>
        <v>1</v>
      </c>
      <c r="AA35" s="22">
        <f t="shared" si="75"/>
        <v>1</v>
      </c>
      <c r="AB35" s="22">
        <f t="shared" si="76"/>
        <v>1</v>
      </c>
      <c r="AC35" s="22">
        <v>1</v>
      </c>
      <c r="AD35" s="22">
        <v>1</v>
      </c>
      <c r="AE35" s="22">
        <v>1</v>
      </c>
      <c r="AF35" s="22">
        <f t="shared" si="77"/>
        <v>4.1725635867596117E-2</v>
      </c>
      <c r="AG35" s="22">
        <f t="shared" si="78"/>
        <v>0.96421639787204261</v>
      </c>
      <c r="AH35" s="22">
        <f t="shared" si="79"/>
        <v>0.53373774588100398</v>
      </c>
      <c r="AI35" s="22">
        <f t="shared" si="80"/>
        <v>1.4920121100134078</v>
      </c>
      <c r="AJ35" s="22">
        <f t="shared" si="81"/>
        <v>0.20671858817904254</v>
      </c>
      <c r="AK35" s="22">
        <f t="shared" si="82"/>
        <v>2.2543535458650248</v>
      </c>
      <c r="AL35" s="22">
        <f t="shared" si="83"/>
        <v>1.6284731438940701</v>
      </c>
      <c r="AM35" s="22">
        <f t="shared" si="84"/>
        <v>2.4217545557150277</v>
      </c>
      <c r="AN35" s="46">
        <v>0</v>
      </c>
      <c r="AO35" s="79">
        <v>0.3</v>
      </c>
      <c r="AP35" s="80">
        <v>0.5</v>
      </c>
      <c r="AQ35" s="21">
        <v>1</v>
      </c>
      <c r="AR35" s="17">
        <f t="shared" si="85"/>
        <v>0</v>
      </c>
      <c r="AS35" s="17">
        <f t="shared" si="86"/>
        <v>10.319098459176557</v>
      </c>
      <c r="AT35" s="17">
        <f t="shared" si="87"/>
        <v>17.198497431960927</v>
      </c>
      <c r="AU35" s="17">
        <f t="shared" si="88"/>
        <v>0</v>
      </c>
      <c r="AV35" s="17">
        <f t="shared" si="89"/>
        <v>10.319098459176557</v>
      </c>
      <c r="AW35" s="17">
        <f t="shared" si="90"/>
        <v>17.198497431960927</v>
      </c>
      <c r="AX35" s="14">
        <f t="shared" si="91"/>
        <v>0</v>
      </c>
      <c r="AY35" s="14">
        <f t="shared" si="92"/>
        <v>3.8052936695793967E-3</v>
      </c>
      <c r="AZ35" s="62">
        <f t="shared" si="93"/>
        <v>5.866091114632167E-3</v>
      </c>
      <c r="BA35" s="21">
        <f t="shared" si="94"/>
        <v>0</v>
      </c>
      <c r="BB35" s="78">
        <v>0</v>
      </c>
      <c r="BC35" s="15">
        <f t="shared" si="95"/>
        <v>0</v>
      </c>
      <c r="BD35" s="19">
        <f t="shared" si="96"/>
        <v>0</v>
      </c>
      <c r="BE35" s="58">
        <f t="shared" si="97"/>
        <v>45.128510776293908</v>
      </c>
      <c r="BF35" s="58">
        <f t="shared" si="98"/>
        <v>45.398628113619139</v>
      </c>
      <c r="BG35" s="46">
        <f t="shared" si="99"/>
        <v>0</v>
      </c>
      <c r="BH35" s="59" t="e">
        <f t="shared" si="100"/>
        <v>#DIV/0!</v>
      </c>
      <c r="BI35" s="78">
        <v>0</v>
      </c>
      <c r="BJ35" s="78">
        <v>0</v>
      </c>
      <c r="BK35" s="78">
        <v>0</v>
      </c>
      <c r="BL35" s="10">
        <f t="shared" si="101"/>
        <v>0</v>
      </c>
      <c r="BM35" s="15">
        <f t="shared" si="102"/>
        <v>728.64904773207161</v>
      </c>
      <c r="BN35" s="9">
        <f t="shared" si="103"/>
        <v>728.64904773207161</v>
      </c>
      <c r="BO35" s="48">
        <f t="shared" si="104"/>
        <v>44.748174679385592</v>
      </c>
      <c r="BP35" s="48">
        <f t="shared" si="105"/>
        <v>44.636627505411809</v>
      </c>
      <c r="BQ35" s="48">
        <f t="shared" si="106"/>
        <v>44.525358393551407</v>
      </c>
      <c r="BR35" s="46">
        <f t="shared" si="107"/>
        <v>16.32401658578998</v>
      </c>
      <c r="BS35" s="59">
        <f t="shared" si="108"/>
        <v>0</v>
      </c>
      <c r="BT35" s="16">
        <f t="shared" si="109"/>
        <v>90</v>
      </c>
      <c r="BU35" s="64">
        <f t="shared" si="110"/>
        <v>787.18090487387133</v>
      </c>
      <c r="BV35" s="78">
        <v>90</v>
      </c>
      <c r="BW35" s="15">
        <f t="shared" si="111"/>
        <v>58.531857141799762</v>
      </c>
      <c r="BX35" s="37">
        <f t="shared" si="112"/>
        <v>-31.468142858200238</v>
      </c>
      <c r="BY35" s="51">
        <f t="shared" si="113"/>
        <v>-31.468142858200238</v>
      </c>
      <c r="BZ35" s="26">
        <f t="shared" si="114"/>
        <v>-7.0241390308482782E-2</v>
      </c>
      <c r="CA35" s="47">
        <f t="shared" si="115"/>
        <v>-31.468142858200238</v>
      </c>
      <c r="CB35" s="48">
        <f t="shared" si="116"/>
        <v>45.128510776293908</v>
      </c>
      <c r="CC35" s="48">
        <f t="shared" si="117"/>
        <v>45.398628113619139</v>
      </c>
      <c r="CD35" s="60">
        <f t="shared" si="118"/>
        <v>-0.69730071559840867</v>
      </c>
      <c r="CE35" s="61">
        <v>0</v>
      </c>
      <c r="CF35" s="15">
        <f t="shared" si="119"/>
        <v>37.70136759374094</v>
      </c>
      <c r="CG35" s="37">
        <f t="shared" si="120"/>
        <v>37.70136759374094</v>
      </c>
      <c r="CH35" s="51">
        <f t="shared" si="121"/>
        <v>37.70136759374094</v>
      </c>
      <c r="CI35" s="26">
        <f t="shared" si="122"/>
        <v>5.8660911146321687E-3</v>
      </c>
      <c r="CJ35" s="47">
        <f t="shared" si="123"/>
        <v>37.70136759374094</v>
      </c>
      <c r="CK35" s="48">
        <f t="shared" si="124"/>
        <v>45.128510776293908</v>
      </c>
      <c r="CL35" s="60">
        <f t="shared" si="125"/>
        <v>0.83542237368811068</v>
      </c>
      <c r="CM35" s="65">
        <f t="shared" si="126"/>
        <v>0</v>
      </c>
      <c r="CN35" s="73">
        <f t="shared" si="127"/>
        <v>180</v>
      </c>
      <c r="CO35">
        <f t="shared" si="128"/>
        <v>3.0700109833885296E-3</v>
      </c>
      <c r="CP35">
        <f t="shared" si="129"/>
        <v>0.53373774588100398</v>
      </c>
      <c r="CQ35">
        <f t="shared" si="130"/>
        <v>5.8194317874082427E-3</v>
      </c>
      <c r="CR35">
        <f t="shared" si="131"/>
        <v>5.3597158513270942E-6</v>
      </c>
      <c r="CS35">
        <f t="shared" si="132"/>
        <v>1.3281940412520053E-3</v>
      </c>
      <c r="CT35" s="1">
        <f t="shared" si="133"/>
        <v>94.511032280342803</v>
      </c>
      <c r="CU35" s="78">
        <v>0</v>
      </c>
      <c r="CV35" s="1">
        <f t="shared" si="134"/>
        <v>94.511032280342803</v>
      </c>
      <c r="CW35">
        <f t="shared" si="135"/>
        <v>0</v>
      </c>
    </row>
    <row r="36" spans="1:101" x14ac:dyDescent="0.2">
      <c r="A36" s="32" t="s">
        <v>207</v>
      </c>
      <c r="B36">
        <v>1</v>
      </c>
      <c r="C36">
        <v>1</v>
      </c>
      <c r="D36">
        <v>0.36495535714285698</v>
      </c>
      <c r="E36">
        <v>0.63504464285714202</v>
      </c>
      <c r="F36">
        <v>0.50219780219780197</v>
      </c>
      <c r="G36">
        <v>0.159340659340659</v>
      </c>
      <c r="H36">
        <v>4.5801526717557203E-2</v>
      </c>
      <c r="I36">
        <v>0.15648854961832001</v>
      </c>
      <c r="J36">
        <v>8.4660584018392396E-2</v>
      </c>
      <c r="K36">
        <v>0.15475367972533699</v>
      </c>
      <c r="L36">
        <v>0.56892326225716405</v>
      </c>
      <c r="M36">
        <v>1.31321148768255</v>
      </c>
      <c r="N36" s="21">
        <v>0</v>
      </c>
      <c r="O36">
        <v>0.99240336636326398</v>
      </c>
      <c r="P36">
        <v>0.96447635246215901</v>
      </c>
      <c r="Q36">
        <v>1.00996914326274</v>
      </c>
      <c r="R36">
        <v>0.98421695939976495</v>
      </c>
      <c r="S36">
        <v>103.41000366210901</v>
      </c>
      <c r="T36" s="27">
        <f t="shared" si="68"/>
        <v>0.96447635246215901</v>
      </c>
      <c r="U36" s="27">
        <f t="shared" si="69"/>
        <v>1.00996914326274</v>
      </c>
      <c r="V36" s="39">
        <f t="shared" si="70"/>
        <v>99.7365031401294</v>
      </c>
      <c r="W36" s="38">
        <f t="shared" si="71"/>
        <v>104.44091280341704</v>
      </c>
      <c r="X36" s="44">
        <f t="shared" si="72"/>
        <v>1.0662053207961386</v>
      </c>
      <c r="Y36" s="44">
        <f t="shared" si="73"/>
        <v>0.2097425941087035</v>
      </c>
      <c r="Z36" s="22">
        <f t="shared" si="74"/>
        <v>1</v>
      </c>
      <c r="AA36" s="22">
        <f t="shared" si="75"/>
        <v>1</v>
      </c>
      <c r="AB36" s="22">
        <f t="shared" si="76"/>
        <v>1</v>
      </c>
      <c r="AC36" s="22">
        <v>1</v>
      </c>
      <c r="AD36" s="22">
        <v>1</v>
      </c>
      <c r="AE36" s="22">
        <v>1</v>
      </c>
      <c r="AF36" s="22">
        <f t="shared" si="77"/>
        <v>4.1725635867596117E-2</v>
      </c>
      <c r="AG36" s="22">
        <f t="shared" si="78"/>
        <v>0.96421639787204261</v>
      </c>
      <c r="AH36" s="22">
        <f t="shared" si="79"/>
        <v>0.56892326225716405</v>
      </c>
      <c r="AI36" s="22">
        <f t="shared" si="80"/>
        <v>1.5271976263895679</v>
      </c>
      <c r="AJ36" s="22">
        <f t="shared" si="81"/>
        <v>0.20671858817904254</v>
      </c>
      <c r="AK36" s="22">
        <f t="shared" si="82"/>
        <v>2.2543535458650248</v>
      </c>
      <c r="AL36" s="22">
        <f t="shared" si="83"/>
        <v>1.31321148768255</v>
      </c>
      <c r="AM36" s="22">
        <f t="shared" si="84"/>
        <v>2.1064928995035075</v>
      </c>
      <c r="AN36" s="46">
        <v>0</v>
      </c>
      <c r="AO36" s="49">
        <v>1</v>
      </c>
      <c r="AP36" s="49">
        <v>1</v>
      </c>
      <c r="AQ36" s="21">
        <v>1</v>
      </c>
      <c r="AR36" s="17">
        <f t="shared" si="85"/>
        <v>0</v>
      </c>
      <c r="AS36" s="17">
        <f t="shared" si="86"/>
        <v>19.689740764188816</v>
      </c>
      <c r="AT36" s="17">
        <f t="shared" si="87"/>
        <v>19.689740764188816</v>
      </c>
      <c r="AU36" s="17">
        <f t="shared" si="88"/>
        <v>0</v>
      </c>
      <c r="AV36" s="17">
        <f t="shared" si="89"/>
        <v>19.689740764188816</v>
      </c>
      <c r="AW36" s="17">
        <f t="shared" si="90"/>
        <v>19.689740764188816</v>
      </c>
      <c r="AX36" s="14">
        <f t="shared" si="91"/>
        <v>0</v>
      </c>
      <c r="AY36" s="14">
        <f t="shared" si="92"/>
        <v>7.2608325409471838E-3</v>
      </c>
      <c r="AZ36" s="62">
        <f t="shared" si="93"/>
        <v>6.7158083898408083E-3</v>
      </c>
      <c r="BA36" s="21">
        <f t="shared" si="94"/>
        <v>0</v>
      </c>
      <c r="BB36" s="78">
        <v>0</v>
      </c>
      <c r="BC36" s="15">
        <f t="shared" si="95"/>
        <v>0</v>
      </c>
      <c r="BD36" s="19">
        <f t="shared" si="96"/>
        <v>0</v>
      </c>
      <c r="BE36" s="58">
        <f t="shared" si="97"/>
        <v>104.44091280341704</v>
      </c>
      <c r="BF36" s="58">
        <f t="shared" si="98"/>
        <v>105.48209922564564</v>
      </c>
      <c r="BG36" s="46">
        <f t="shared" si="99"/>
        <v>0</v>
      </c>
      <c r="BH36" s="59" t="e">
        <f t="shared" si="100"/>
        <v>#DIV/0!</v>
      </c>
      <c r="BI36" s="78">
        <v>0</v>
      </c>
      <c r="BJ36" s="78">
        <v>5170</v>
      </c>
      <c r="BK36" s="78">
        <v>0</v>
      </c>
      <c r="BL36" s="10">
        <f t="shared" si="101"/>
        <v>5170</v>
      </c>
      <c r="BM36" s="15">
        <f t="shared" si="102"/>
        <v>1390.3259974381897</v>
      </c>
      <c r="BN36" s="9">
        <f t="shared" si="103"/>
        <v>-3779.6740025618101</v>
      </c>
      <c r="BO36" s="48">
        <f t="shared" si="104"/>
        <v>104.44091280341704</v>
      </c>
      <c r="BP36" s="48">
        <f t="shared" si="105"/>
        <v>105.48209922564564</v>
      </c>
      <c r="BQ36" s="48">
        <f t="shared" si="106"/>
        <v>106.53366538448066</v>
      </c>
      <c r="BR36" s="46">
        <f t="shared" si="107"/>
        <v>-35.832373742168244</v>
      </c>
      <c r="BS36" s="59">
        <f t="shared" si="108"/>
        <v>3.7185523463750414</v>
      </c>
      <c r="BT36" s="16">
        <f t="shared" si="109"/>
        <v>5273</v>
      </c>
      <c r="BU36" s="64">
        <f t="shared" si="110"/>
        <v>1457.3363335520212</v>
      </c>
      <c r="BV36" s="78">
        <v>103</v>
      </c>
      <c r="BW36" s="15">
        <f t="shared" si="111"/>
        <v>67.010336113831585</v>
      </c>
      <c r="BX36" s="37">
        <f t="shared" si="112"/>
        <v>-35.989663886168415</v>
      </c>
      <c r="BY36" s="51">
        <f t="shared" si="113"/>
        <v>-35.989663886168415</v>
      </c>
      <c r="BZ36" s="26">
        <f t="shared" si="114"/>
        <v>-8.0334071174483199E-2</v>
      </c>
      <c r="CA36" s="47">
        <f t="shared" si="115"/>
        <v>-35.989663886168415</v>
      </c>
      <c r="CB36" s="48">
        <f t="shared" si="116"/>
        <v>104.44091280341704</v>
      </c>
      <c r="CC36" s="48">
        <f t="shared" si="117"/>
        <v>105.48209922564564</v>
      </c>
      <c r="CD36" s="60">
        <f t="shared" si="118"/>
        <v>-0.34459354021454824</v>
      </c>
      <c r="CE36" s="61">
        <v>0</v>
      </c>
      <c r="CF36" s="15">
        <f t="shared" si="119"/>
        <v>43.162500521506878</v>
      </c>
      <c r="CG36" s="37">
        <f t="shared" si="120"/>
        <v>43.162500521506878</v>
      </c>
      <c r="CH36" s="51">
        <f t="shared" si="121"/>
        <v>43.162500521506878</v>
      </c>
      <c r="CI36" s="26">
        <f t="shared" si="122"/>
        <v>6.71580838984081E-3</v>
      </c>
      <c r="CJ36" s="47">
        <f t="shared" si="123"/>
        <v>43.162500521506878</v>
      </c>
      <c r="CK36" s="48">
        <f t="shared" si="124"/>
        <v>104.44091280341704</v>
      </c>
      <c r="CL36" s="60">
        <f t="shared" si="125"/>
        <v>0.41327195792274535</v>
      </c>
      <c r="CM36" s="65">
        <f t="shared" si="126"/>
        <v>0</v>
      </c>
      <c r="CN36" s="73">
        <f t="shared" si="127"/>
        <v>5376</v>
      </c>
      <c r="CO36">
        <f t="shared" si="128"/>
        <v>1.0208857433826843E-2</v>
      </c>
      <c r="CP36">
        <f t="shared" si="129"/>
        <v>0.56892326225716405</v>
      </c>
      <c r="CQ36">
        <f t="shared" si="130"/>
        <v>6.2030653490890205E-3</v>
      </c>
      <c r="CR36">
        <f t="shared" si="131"/>
        <v>6.3326209801561144E-5</v>
      </c>
      <c r="CS36">
        <f t="shared" si="132"/>
        <v>1.5692901796777507E-2</v>
      </c>
      <c r="CT36" s="1">
        <f t="shared" si="133"/>
        <v>1116.6684251116003</v>
      </c>
      <c r="CU36" s="78">
        <v>827</v>
      </c>
      <c r="CV36" s="1">
        <f t="shared" si="134"/>
        <v>289.6684251116003</v>
      </c>
      <c r="CW36">
        <f t="shared" si="135"/>
        <v>0.74059584868923767</v>
      </c>
    </row>
    <row r="37" spans="1:101" x14ac:dyDescent="0.2">
      <c r="A37" s="32" t="s">
        <v>299</v>
      </c>
      <c r="B37">
        <v>1</v>
      </c>
      <c r="C37">
        <v>1</v>
      </c>
      <c r="D37">
        <v>0.87854574510587202</v>
      </c>
      <c r="E37">
        <v>0.12145425489412701</v>
      </c>
      <c r="F37">
        <v>0.82280492649980097</v>
      </c>
      <c r="G37">
        <v>0.47159316646801702</v>
      </c>
      <c r="H37">
        <v>0.72712076890931798</v>
      </c>
      <c r="I37">
        <v>0.67363142498955197</v>
      </c>
      <c r="J37">
        <v>0.69986527253456698</v>
      </c>
      <c r="K37">
        <v>0.66027266617940805</v>
      </c>
      <c r="L37">
        <v>0.666255568212336</v>
      </c>
      <c r="M37">
        <v>1.9024557246259299</v>
      </c>
      <c r="N37" s="21">
        <v>0</v>
      </c>
      <c r="O37">
        <v>1.0132829348469801</v>
      </c>
      <c r="P37">
        <v>1.0009268487337799</v>
      </c>
      <c r="Q37">
        <v>1.0114172610187699</v>
      </c>
      <c r="R37">
        <v>0.99884024737207699</v>
      </c>
      <c r="S37">
        <v>41.889999389648402</v>
      </c>
      <c r="T37" s="27">
        <f t="shared" si="68"/>
        <v>1.0009268487337799</v>
      </c>
      <c r="U37" s="27">
        <f t="shared" si="69"/>
        <v>1.0114172610187699</v>
      </c>
      <c r="V37" s="39">
        <f t="shared" si="70"/>
        <v>41.92882508254074</v>
      </c>
      <c r="W37" s="38">
        <f t="shared" si="71"/>
        <v>42.368268446756133</v>
      </c>
      <c r="X37" s="44">
        <f t="shared" si="72"/>
        <v>0.80454915530225968</v>
      </c>
      <c r="Y37" s="44">
        <f t="shared" si="73"/>
        <v>0.70483342438379082</v>
      </c>
      <c r="Z37" s="22">
        <f t="shared" si="74"/>
        <v>1</v>
      </c>
      <c r="AA37" s="22">
        <f t="shared" si="75"/>
        <v>1</v>
      </c>
      <c r="AB37" s="22">
        <f t="shared" si="76"/>
        <v>1</v>
      </c>
      <c r="AC37" s="22">
        <v>1</v>
      </c>
      <c r="AD37" s="22">
        <v>1</v>
      </c>
      <c r="AE37" s="22">
        <v>1</v>
      </c>
      <c r="AF37" s="22">
        <f t="shared" si="77"/>
        <v>4.1725635867596117E-2</v>
      </c>
      <c r="AG37" s="22">
        <f t="shared" si="78"/>
        <v>0.96421639787204261</v>
      </c>
      <c r="AH37" s="22">
        <f t="shared" si="79"/>
        <v>0.666255568212336</v>
      </c>
      <c r="AI37" s="22">
        <f t="shared" si="80"/>
        <v>1.62452993234474</v>
      </c>
      <c r="AJ37" s="22">
        <f t="shared" si="81"/>
        <v>0.20671858817904254</v>
      </c>
      <c r="AK37" s="22">
        <f t="shared" si="82"/>
        <v>2.2543535458650248</v>
      </c>
      <c r="AL37" s="22">
        <f t="shared" si="83"/>
        <v>1.9024557246259299</v>
      </c>
      <c r="AM37" s="22">
        <f t="shared" si="84"/>
        <v>2.6957371364468874</v>
      </c>
      <c r="AN37" s="46">
        <v>0</v>
      </c>
      <c r="AO37" s="68">
        <v>0.6</v>
      </c>
      <c r="AP37" s="49">
        <v>1</v>
      </c>
      <c r="AQ37" s="21">
        <v>1</v>
      </c>
      <c r="AR37" s="17">
        <f t="shared" si="85"/>
        <v>0</v>
      </c>
      <c r="AS37" s="17">
        <f t="shared" si="86"/>
        <v>31.685562140385024</v>
      </c>
      <c r="AT37" s="17">
        <f t="shared" si="87"/>
        <v>52.809270233975042</v>
      </c>
      <c r="AU37" s="17">
        <f t="shared" si="88"/>
        <v>0</v>
      </c>
      <c r="AV37" s="17">
        <f t="shared" si="89"/>
        <v>31.685562140385024</v>
      </c>
      <c r="AW37" s="17">
        <f t="shared" si="90"/>
        <v>52.809270233975042</v>
      </c>
      <c r="AX37" s="14">
        <f t="shared" si="91"/>
        <v>0</v>
      </c>
      <c r="AY37" s="14">
        <f t="shared" si="92"/>
        <v>1.1684438277904869E-2</v>
      </c>
      <c r="AZ37" s="62">
        <f t="shared" si="93"/>
        <v>1.8012270671625131E-2</v>
      </c>
      <c r="BA37" s="21">
        <f t="shared" si="94"/>
        <v>0</v>
      </c>
      <c r="BB37" s="78">
        <v>0</v>
      </c>
      <c r="BC37" s="15">
        <f t="shared" si="95"/>
        <v>0</v>
      </c>
      <c r="BD37" s="19">
        <f t="shared" si="96"/>
        <v>0</v>
      </c>
      <c r="BE37" s="58">
        <f t="shared" si="97"/>
        <v>42.368268446756133</v>
      </c>
      <c r="BF37" s="58">
        <f t="shared" si="98"/>
        <v>42.851998026526061</v>
      </c>
      <c r="BG37" s="46">
        <f t="shared" si="99"/>
        <v>0</v>
      </c>
      <c r="BH37" s="59" t="e">
        <f t="shared" si="100"/>
        <v>#DIV/0!</v>
      </c>
      <c r="BI37" s="78">
        <v>0</v>
      </c>
      <c r="BJ37" s="78">
        <v>0</v>
      </c>
      <c r="BK37" s="78">
        <v>0</v>
      </c>
      <c r="BL37" s="10">
        <f t="shared" si="101"/>
        <v>0</v>
      </c>
      <c r="BM37" s="15">
        <f t="shared" si="102"/>
        <v>2237.3712947680583</v>
      </c>
      <c r="BN37" s="9">
        <f t="shared" si="103"/>
        <v>2237.3712947680583</v>
      </c>
      <c r="BO37" s="48">
        <f t="shared" si="104"/>
        <v>41.92882508254074</v>
      </c>
      <c r="BP37" s="48">
        <f t="shared" si="105"/>
        <v>41.967686760977372</v>
      </c>
      <c r="BQ37" s="48">
        <f t="shared" si="106"/>
        <v>42.006584458311458</v>
      </c>
      <c r="BR37" s="46">
        <f t="shared" si="107"/>
        <v>53.311761201201669</v>
      </c>
      <c r="BS37" s="59">
        <f t="shared" si="108"/>
        <v>0</v>
      </c>
      <c r="BT37" s="16">
        <f t="shared" si="109"/>
        <v>0</v>
      </c>
      <c r="BU37" s="64">
        <f t="shared" si="110"/>
        <v>2417.097731529534</v>
      </c>
      <c r="BV37" s="78">
        <v>0</v>
      </c>
      <c r="BW37" s="15">
        <f t="shared" si="111"/>
        <v>179.72643676147555</v>
      </c>
      <c r="BX37" s="37">
        <f t="shared" si="112"/>
        <v>179.72643676147555</v>
      </c>
      <c r="BY37" s="51">
        <f t="shared" si="113"/>
        <v>179.72643676147555</v>
      </c>
      <c r="BZ37" s="26">
        <f t="shared" si="114"/>
        <v>0.4011750820568657</v>
      </c>
      <c r="CA37" s="47">
        <f t="shared" si="115"/>
        <v>179.72643676147555</v>
      </c>
      <c r="CB37" s="48">
        <f t="shared" si="116"/>
        <v>41.92882508254074</v>
      </c>
      <c r="CC37" s="48">
        <f t="shared" si="117"/>
        <v>41.967686760977372</v>
      </c>
      <c r="CD37" s="60">
        <f t="shared" si="118"/>
        <v>4.2864648939641778</v>
      </c>
      <c r="CE37" s="61">
        <v>0</v>
      </c>
      <c r="CF37" s="15">
        <f t="shared" si="119"/>
        <v>115.76486360653472</v>
      </c>
      <c r="CG37" s="37">
        <f t="shared" si="120"/>
        <v>115.76486360653472</v>
      </c>
      <c r="CH37" s="51">
        <f t="shared" si="121"/>
        <v>115.76486360653472</v>
      </c>
      <c r="CI37" s="26">
        <f t="shared" si="122"/>
        <v>1.8012270671625134E-2</v>
      </c>
      <c r="CJ37" s="47">
        <f t="shared" si="123"/>
        <v>115.76486360653472</v>
      </c>
      <c r="CK37" s="48">
        <f t="shared" si="124"/>
        <v>41.92882508254074</v>
      </c>
      <c r="CL37" s="60">
        <f t="shared" si="125"/>
        <v>2.7609851546910975</v>
      </c>
      <c r="CM37" s="65">
        <f t="shared" si="126"/>
        <v>0</v>
      </c>
      <c r="CN37" s="73">
        <f t="shared" si="127"/>
        <v>0</v>
      </c>
      <c r="CO37">
        <f t="shared" si="128"/>
        <v>1.9524756044981477E-3</v>
      </c>
      <c r="CP37">
        <f t="shared" si="129"/>
        <v>0.666255568212336</v>
      </c>
      <c r="CQ37">
        <f t="shared" si="130"/>
        <v>7.2642957372121685E-3</v>
      </c>
      <c r="CR37">
        <f t="shared" si="131"/>
        <v>8.5100161264599881E-6</v>
      </c>
      <c r="CS37">
        <f t="shared" si="132"/>
        <v>2.1088716311936494E-3</v>
      </c>
      <c r="CT37" s="1">
        <f t="shared" si="133"/>
        <v>150.06213596844901</v>
      </c>
      <c r="CU37" s="78">
        <v>0</v>
      </c>
      <c r="CV37" s="1">
        <f t="shared" si="134"/>
        <v>150.06213596844901</v>
      </c>
      <c r="CW37">
        <f t="shared" si="135"/>
        <v>0</v>
      </c>
    </row>
    <row r="38" spans="1:101" x14ac:dyDescent="0.2">
      <c r="A38" s="32" t="s">
        <v>238</v>
      </c>
      <c r="B38">
        <v>1</v>
      </c>
      <c r="C38">
        <v>1</v>
      </c>
      <c r="D38">
        <v>0.969436675988813</v>
      </c>
      <c r="E38">
        <v>3.0563324011186499E-2</v>
      </c>
      <c r="F38">
        <v>0.90663488279698001</v>
      </c>
      <c r="G38">
        <v>0.28049264998013501</v>
      </c>
      <c r="H38">
        <v>0.79753447555369805</v>
      </c>
      <c r="I38">
        <v>0.50250731299623896</v>
      </c>
      <c r="J38">
        <v>0.63306153439642299</v>
      </c>
      <c r="K38">
        <v>0.56501690326403597</v>
      </c>
      <c r="L38">
        <v>0.57116712817116699</v>
      </c>
      <c r="M38">
        <v>0.93258828427398999</v>
      </c>
      <c r="N38" s="21">
        <v>0</v>
      </c>
      <c r="O38">
        <v>1.00532289730576</v>
      </c>
      <c r="P38">
        <v>0.9754328028207</v>
      </c>
      <c r="Q38">
        <v>1.0287545324216001</v>
      </c>
      <c r="R38">
        <v>0.96493102775026796</v>
      </c>
      <c r="S38">
        <v>27.75</v>
      </c>
      <c r="T38" s="27">
        <f t="shared" si="68"/>
        <v>0.9754328028207</v>
      </c>
      <c r="U38" s="27">
        <f t="shared" si="69"/>
        <v>1.0287545324216001</v>
      </c>
      <c r="V38" s="39">
        <f t="shared" si="70"/>
        <v>27.068260278274426</v>
      </c>
      <c r="W38" s="38">
        <f t="shared" si="71"/>
        <v>28.547938274699401</v>
      </c>
      <c r="X38" s="44">
        <f t="shared" si="72"/>
        <v>0.75824343578261755</v>
      </c>
      <c r="Y38" s="44">
        <f t="shared" si="73"/>
        <v>0.66495491928233197</v>
      </c>
      <c r="Z38" s="22">
        <f t="shared" si="74"/>
        <v>1</v>
      </c>
      <c r="AA38" s="22">
        <f t="shared" si="75"/>
        <v>1</v>
      </c>
      <c r="AB38" s="22">
        <f t="shared" si="76"/>
        <v>1</v>
      </c>
      <c r="AC38" s="22">
        <v>1</v>
      </c>
      <c r="AD38" s="22">
        <v>1</v>
      </c>
      <c r="AE38" s="22">
        <v>1</v>
      </c>
      <c r="AF38" s="22">
        <f t="shared" si="77"/>
        <v>4.1725635867596117E-2</v>
      </c>
      <c r="AG38" s="22">
        <f t="shared" si="78"/>
        <v>0.96421639787204261</v>
      </c>
      <c r="AH38" s="22">
        <f t="shared" si="79"/>
        <v>0.57116712817116699</v>
      </c>
      <c r="AI38" s="22">
        <f t="shared" si="80"/>
        <v>1.5294414923035708</v>
      </c>
      <c r="AJ38" s="22">
        <f t="shared" si="81"/>
        <v>0.20671858817904254</v>
      </c>
      <c r="AK38" s="22">
        <f t="shared" si="82"/>
        <v>2.2543535458650248</v>
      </c>
      <c r="AL38" s="22">
        <f t="shared" si="83"/>
        <v>0.93258828427398999</v>
      </c>
      <c r="AM38" s="22">
        <f t="shared" si="84"/>
        <v>1.7258696960949473</v>
      </c>
      <c r="AN38" s="46">
        <v>0</v>
      </c>
      <c r="AO38" s="75">
        <v>0</v>
      </c>
      <c r="AP38" s="75">
        <v>0</v>
      </c>
      <c r="AQ38" s="21">
        <v>1</v>
      </c>
      <c r="AR38" s="17">
        <f t="shared" si="85"/>
        <v>0</v>
      </c>
      <c r="AS38" s="17">
        <f t="shared" si="86"/>
        <v>0</v>
      </c>
      <c r="AT38" s="17">
        <f t="shared" si="87"/>
        <v>0</v>
      </c>
      <c r="AU38" s="17">
        <f t="shared" si="88"/>
        <v>0</v>
      </c>
      <c r="AV38" s="17">
        <f t="shared" si="89"/>
        <v>0</v>
      </c>
      <c r="AW38" s="17">
        <f t="shared" si="90"/>
        <v>0</v>
      </c>
      <c r="AX38" s="14">
        <f t="shared" si="91"/>
        <v>0</v>
      </c>
      <c r="AY38" s="14">
        <f t="shared" si="92"/>
        <v>0</v>
      </c>
      <c r="AZ38" s="62">
        <f t="shared" si="93"/>
        <v>0</v>
      </c>
      <c r="BA38" s="21">
        <f t="shared" si="94"/>
        <v>0</v>
      </c>
      <c r="BB38" s="78">
        <v>0</v>
      </c>
      <c r="BC38" s="15">
        <f t="shared" si="95"/>
        <v>0</v>
      </c>
      <c r="BD38" s="19">
        <f t="shared" si="96"/>
        <v>0</v>
      </c>
      <c r="BE38" s="58">
        <f t="shared" si="97"/>
        <v>28.547938274699401</v>
      </c>
      <c r="BF38" s="58">
        <f t="shared" si="98"/>
        <v>29.368820891389081</v>
      </c>
      <c r="BG38" s="46">
        <f t="shared" si="99"/>
        <v>0</v>
      </c>
      <c r="BH38" s="59" t="e">
        <f t="shared" si="100"/>
        <v>#DIV/0!</v>
      </c>
      <c r="BI38" s="78">
        <v>0</v>
      </c>
      <c r="BJ38" s="78">
        <v>83</v>
      </c>
      <c r="BK38" s="78">
        <v>0</v>
      </c>
      <c r="BL38" s="10">
        <f t="shared" si="101"/>
        <v>83</v>
      </c>
      <c r="BM38" s="15">
        <f t="shared" si="102"/>
        <v>0</v>
      </c>
      <c r="BN38" s="9">
        <f t="shared" si="103"/>
        <v>-83</v>
      </c>
      <c r="BO38" s="48">
        <f t="shared" si="104"/>
        <v>28.547938274699401</v>
      </c>
      <c r="BP38" s="48">
        <f t="shared" si="105"/>
        <v>29.368820891389081</v>
      </c>
      <c r="BQ38" s="48">
        <f t="shared" si="106"/>
        <v>30.213307603894695</v>
      </c>
      <c r="BR38" s="46">
        <f t="shared" si="107"/>
        <v>-2.8261263980242237</v>
      </c>
      <c r="BS38" s="59" t="e">
        <f t="shared" si="108"/>
        <v>#DIV/0!</v>
      </c>
      <c r="BT38" s="16">
        <f t="shared" si="109"/>
        <v>165</v>
      </c>
      <c r="BU38" s="64">
        <f t="shared" si="110"/>
        <v>0</v>
      </c>
      <c r="BV38" s="78">
        <v>82</v>
      </c>
      <c r="BW38" s="15">
        <f t="shared" si="111"/>
        <v>0</v>
      </c>
      <c r="BX38" s="37">
        <f t="shared" si="112"/>
        <v>-82</v>
      </c>
      <c r="BY38" s="51">
        <f t="shared" si="113"/>
        <v>-82</v>
      </c>
      <c r="BZ38" s="26">
        <f t="shared" si="114"/>
        <v>-0.18303571428571455</v>
      </c>
      <c r="CA38" s="47">
        <f t="shared" si="115"/>
        <v>-82</v>
      </c>
      <c r="CB38" s="48">
        <f t="shared" si="116"/>
        <v>28.547938274699401</v>
      </c>
      <c r="CC38" s="48">
        <f t="shared" si="117"/>
        <v>29.368820891389081</v>
      </c>
      <c r="CD38" s="60">
        <f t="shared" si="118"/>
        <v>-2.8723615418726216</v>
      </c>
      <c r="CE38" s="61">
        <v>0</v>
      </c>
      <c r="CF38" s="15">
        <f t="shared" si="119"/>
        <v>0</v>
      </c>
      <c r="CG38" s="37">
        <f t="shared" si="120"/>
        <v>0</v>
      </c>
      <c r="CH38" s="51">
        <f t="shared" si="121"/>
        <v>0</v>
      </c>
      <c r="CI38" s="26">
        <f t="shared" si="122"/>
        <v>0</v>
      </c>
      <c r="CJ38" s="47">
        <f t="shared" si="123"/>
        <v>0</v>
      </c>
      <c r="CK38" s="48">
        <f t="shared" si="124"/>
        <v>28.547938274699401</v>
      </c>
      <c r="CL38" s="60">
        <f t="shared" si="125"/>
        <v>0</v>
      </c>
      <c r="CM38" s="65">
        <f t="shared" si="126"/>
        <v>0</v>
      </c>
      <c r="CN38" s="73">
        <f t="shared" si="127"/>
        <v>247</v>
      </c>
      <c r="CO38">
        <f t="shared" si="128"/>
        <v>4.9133020968456572E-4</v>
      </c>
      <c r="CP38">
        <f t="shared" si="129"/>
        <v>0.57116712817116699</v>
      </c>
      <c r="CQ38">
        <f t="shared" si="130"/>
        <v>6.2275305939164709E-3</v>
      </c>
      <c r="CR38">
        <f t="shared" si="131"/>
        <v>0</v>
      </c>
      <c r="CS38">
        <f t="shared" si="132"/>
        <v>0</v>
      </c>
      <c r="CT38" s="1">
        <f t="shared" si="133"/>
        <v>0</v>
      </c>
      <c r="CU38" s="78">
        <v>0</v>
      </c>
      <c r="CV38" s="1">
        <f t="shared" si="134"/>
        <v>0</v>
      </c>
      <c r="CW38" t="e">
        <f t="shared" si="135"/>
        <v>#DIV/0!</v>
      </c>
    </row>
    <row r="39" spans="1:101" x14ac:dyDescent="0.2">
      <c r="A39" s="32" t="s">
        <v>257</v>
      </c>
      <c r="B39">
        <v>0</v>
      </c>
      <c r="C39">
        <v>1</v>
      </c>
      <c r="D39">
        <v>0.56012784658409898</v>
      </c>
      <c r="E39">
        <v>0.43987215341590002</v>
      </c>
      <c r="F39">
        <v>0.79499404052443301</v>
      </c>
      <c r="G39">
        <v>0.38140643623361098</v>
      </c>
      <c r="H39">
        <v>0.621395737567906</v>
      </c>
      <c r="I39">
        <v>0.61094860008357699</v>
      </c>
      <c r="J39">
        <v>0.61615002715654699</v>
      </c>
      <c r="K39">
        <v>0.58248025560841998</v>
      </c>
      <c r="L39">
        <v>0.19670916246596401</v>
      </c>
      <c r="M39">
        <v>0.78881352986241005</v>
      </c>
      <c r="N39" s="21">
        <v>0</v>
      </c>
      <c r="O39">
        <v>1.00782072798724</v>
      </c>
      <c r="P39">
        <v>0.98600914437868903</v>
      </c>
      <c r="Q39">
        <v>1.0158754837939299</v>
      </c>
      <c r="R39">
        <v>0.98883106222244699</v>
      </c>
      <c r="S39">
        <v>19.040000915527301</v>
      </c>
      <c r="T39" s="27">
        <f t="shared" si="68"/>
        <v>0.98600914437868903</v>
      </c>
      <c r="U39" s="27">
        <f t="shared" si="69"/>
        <v>1.0158754837939299</v>
      </c>
      <c r="V39" s="39">
        <f t="shared" si="70"/>
        <v>18.773615011688531</v>
      </c>
      <c r="W39" s="38">
        <f t="shared" si="71"/>
        <v>19.342270141498165</v>
      </c>
      <c r="X39" s="44">
        <f t="shared" si="72"/>
        <v>0.96677182983920207</v>
      </c>
      <c r="Y39" s="44">
        <f t="shared" si="73"/>
        <v>0.59535756339408474</v>
      </c>
      <c r="Z39" s="22">
        <f t="shared" si="74"/>
        <v>1</v>
      </c>
      <c r="AA39" s="22">
        <f t="shared" si="75"/>
        <v>1</v>
      </c>
      <c r="AB39" s="22">
        <f t="shared" si="76"/>
        <v>1</v>
      </c>
      <c r="AC39" s="22">
        <v>1</v>
      </c>
      <c r="AD39" s="22">
        <v>1</v>
      </c>
      <c r="AE39" s="22">
        <v>1</v>
      </c>
      <c r="AF39" s="22">
        <f t="shared" si="77"/>
        <v>4.1725635867596117E-2</v>
      </c>
      <c r="AG39" s="22">
        <f t="shared" si="78"/>
        <v>0.96421639787204261</v>
      </c>
      <c r="AH39" s="22">
        <f t="shared" si="79"/>
        <v>0.19670916246596401</v>
      </c>
      <c r="AI39" s="22">
        <f t="shared" si="80"/>
        <v>1.1549835265983679</v>
      </c>
      <c r="AJ39" s="22">
        <f t="shared" si="81"/>
        <v>0.20671858817904254</v>
      </c>
      <c r="AK39" s="22">
        <f t="shared" si="82"/>
        <v>2.2543535458650248</v>
      </c>
      <c r="AL39" s="22">
        <f t="shared" si="83"/>
        <v>0.78881352986241005</v>
      </c>
      <c r="AM39" s="22">
        <f t="shared" si="84"/>
        <v>1.5820949416833674</v>
      </c>
      <c r="AN39" s="46">
        <v>0</v>
      </c>
      <c r="AO39" s="75">
        <v>0</v>
      </c>
      <c r="AP39" s="75">
        <v>0</v>
      </c>
      <c r="AQ39" s="21">
        <v>1</v>
      </c>
      <c r="AR39" s="17">
        <f t="shared" si="85"/>
        <v>0</v>
      </c>
      <c r="AS39" s="17">
        <f t="shared" si="86"/>
        <v>0</v>
      </c>
      <c r="AT39" s="17">
        <f t="shared" si="87"/>
        <v>0</v>
      </c>
      <c r="AU39" s="17">
        <f t="shared" si="88"/>
        <v>0</v>
      </c>
      <c r="AV39" s="17">
        <f t="shared" si="89"/>
        <v>0</v>
      </c>
      <c r="AW39" s="17">
        <f t="shared" si="90"/>
        <v>0</v>
      </c>
      <c r="AX39" s="14">
        <f t="shared" si="91"/>
        <v>0</v>
      </c>
      <c r="AY39" s="14">
        <f t="shared" si="92"/>
        <v>0</v>
      </c>
      <c r="AZ39" s="62">
        <f t="shared" si="93"/>
        <v>0</v>
      </c>
      <c r="BA39" s="21">
        <f t="shared" si="94"/>
        <v>0</v>
      </c>
      <c r="BB39" s="78">
        <v>0</v>
      </c>
      <c r="BC39" s="15">
        <f t="shared" si="95"/>
        <v>0</v>
      </c>
      <c r="BD39" s="19">
        <f t="shared" si="96"/>
        <v>0</v>
      </c>
      <c r="BE39" s="58">
        <f t="shared" si="97"/>
        <v>19.342270141498165</v>
      </c>
      <c r="BF39" s="58">
        <f t="shared" si="98"/>
        <v>19.649338037667331</v>
      </c>
      <c r="BG39" s="46">
        <f t="shared" si="99"/>
        <v>0</v>
      </c>
      <c r="BH39" s="59" t="e">
        <f t="shared" si="100"/>
        <v>#DIV/0!</v>
      </c>
      <c r="BI39" s="78">
        <v>0</v>
      </c>
      <c r="BJ39" s="78">
        <v>19</v>
      </c>
      <c r="BK39" s="78">
        <v>0</v>
      </c>
      <c r="BL39" s="10">
        <f t="shared" si="101"/>
        <v>19</v>
      </c>
      <c r="BM39" s="15">
        <f t="shared" si="102"/>
        <v>0</v>
      </c>
      <c r="BN39" s="9">
        <f t="shared" si="103"/>
        <v>-19</v>
      </c>
      <c r="BO39" s="48">
        <f t="shared" si="104"/>
        <v>19.342270141498165</v>
      </c>
      <c r="BP39" s="48">
        <f t="shared" si="105"/>
        <v>19.649338037667331</v>
      </c>
      <c r="BQ39" s="48">
        <f t="shared" si="106"/>
        <v>19.961280785245773</v>
      </c>
      <c r="BR39" s="46">
        <f t="shared" si="107"/>
        <v>-0.96695369399098507</v>
      </c>
      <c r="BS39" s="59" t="e">
        <f t="shared" si="108"/>
        <v>#DIV/0!</v>
      </c>
      <c r="BT39" s="16">
        <f t="shared" si="109"/>
        <v>19</v>
      </c>
      <c r="BU39" s="64">
        <f t="shared" si="110"/>
        <v>0</v>
      </c>
      <c r="BV39" s="78">
        <v>0</v>
      </c>
      <c r="BW39" s="15">
        <f t="shared" si="111"/>
        <v>0</v>
      </c>
      <c r="BX39" s="37">
        <f t="shared" si="112"/>
        <v>0</v>
      </c>
      <c r="BY39" s="51">
        <f t="shared" si="113"/>
        <v>0</v>
      </c>
      <c r="BZ39" s="26">
        <f t="shared" si="114"/>
        <v>0</v>
      </c>
      <c r="CA39" s="47">
        <f t="shared" si="115"/>
        <v>0</v>
      </c>
      <c r="CB39" s="48">
        <f t="shared" si="116"/>
        <v>19.342270141498165</v>
      </c>
      <c r="CC39" s="48">
        <f t="shared" si="117"/>
        <v>19.649338037667331</v>
      </c>
      <c r="CD39" s="60">
        <f t="shared" si="118"/>
        <v>0</v>
      </c>
      <c r="CE39" s="61">
        <v>0</v>
      </c>
      <c r="CF39" s="15">
        <f t="shared" si="119"/>
        <v>0</v>
      </c>
      <c r="CG39" s="37">
        <f t="shared" si="120"/>
        <v>0</v>
      </c>
      <c r="CH39" s="51">
        <f t="shared" si="121"/>
        <v>0</v>
      </c>
      <c r="CI39" s="26">
        <f t="shared" si="122"/>
        <v>0</v>
      </c>
      <c r="CJ39" s="47">
        <f t="shared" si="123"/>
        <v>0</v>
      </c>
      <c r="CK39" s="48">
        <f t="shared" si="124"/>
        <v>19.342270141498165</v>
      </c>
      <c r="CL39" s="60">
        <f t="shared" si="125"/>
        <v>0</v>
      </c>
      <c r="CM39" s="65">
        <f t="shared" si="126"/>
        <v>0</v>
      </c>
      <c r="CN39" s="73">
        <f t="shared" si="127"/>
        <v>19</v>
      </c>
      <c r="CO39">
        <f t="shared" si="128"/>
        <v>7.0713014491857141E-3</v>
      </c>
      <c r="CP39">
        <f t="shared" si="129"/>
        <v>0.19670916246596401</v>
      </c>
      <c r="CQ39">
        <f t="shared" si="130"/>
        <v>2.1447528524319516E-3</v>
      </c>
      <c r="CR39">
        <f t="shared" si="131"/>
        <v>0</v>
      </c>
      <c r="CS39">
        <f t="shared" si="132"/>
        <v>0</v>
      </c>
      <c r="CT39" s="1">
        <f t="shared" si="133"/>
        <v>0</v>
      </c>
      <c r="CU39" s="78">
        <v>0</v>
      </c>
      <c r="CV39" s="1">
        <f t="shared" si="134"/>
        <v>0</v>
      </c>
      <c r="CW39" t="e">
        <f t="shared" si="135"/>
        <v>#DIV/0!</v>
      </c>
    </row>
    <row r="40" spans="1:101" x14ac:dyDescent="0.2">
      <c r="A40" s="32" t="s">
        <v>144</v>
      </c>
      <c r="B40">
        <v>0</v>
      </c>
      <c r="C40">
        <v>1</v>
      </c>
      <c r="D40">
        <v>0.44256348246674698</v>
      </c>
      <c r="E40">
        <v>0.55743651753325196</v>
      </c>
      <c r="F40">
        <v>0.50059453032104595</v>
      </c>
      <c r="G40">
        <v>0.50059453032104595</v>
      </c>
      <c r="H40">
        <v>0.13110181311018099</v>
      </c>
      <c r="I40">
        <v>0.19525801952580099</v>
      </c>
      <c r="J40">
        <v>0.15999587614728</v>
      </c>
      <c r="K40">
        <v>0.28300717389008301</v>
      </c>
      <c r="L40">
        <v>0.61671980645789004</v>
      </c>
      <c r="M40">
        <v>1.40540020049742</v>
      </c>
      <c r="N40" s="21">
        <v>0</v>
      </c>
      <c r="O40">
        <v>0.99675787713020902</v>
      </c>
      <c r="P40">
        <v>0.98338022477507403</v>
      </c>
      <c r="Q40">
        <v>1.02208271733281</v>
      </c>
      <c r="R40">
        <v>0.98484120794431695</v>
      </c>
      <c r="S40">
        <v>71.050003051757798</v>
      </c>
      <c r="T40" s="27">
        <f t="shared" si="68"/>
        <v>0.98338022477507403</v>
      </c>
      <c r="U40" s="27">
        <f t="shared" si="69"/>
        <v>1.02208271733281</v>
      </c>
      <c r="V40" s="39">
        <f t="shared" si="70"/>
        <v>69.869167971307277</v>
      </c>
      <c r="W40" s="38">
        <f t="shared" si="71"/>
        <v>72.618980185645057</v>
      </c>
      <c r="X40" s="44">
        <f t="shared" si="72"/>
        <v>1.0266667216335705</v>
      </c>
      <c r="Y40" s="44">
        <f t="shared" si="73"/>
        <v>0.31615934654031197</v>
      </c>
      <c r="Z40" s="22">
        <f t="shared" si="74"/>
        <v>1</v>
      </c>
      <c r="AA40" s="22">
        <f t="shared" si="75"/>
        <v>1</v>
      </c>
      <c r="AB40" s="22">
        <f t="shared" si="76"/>
        <v>1</v>
      </c>
      <c r="AC40" s="22">
        <v>1</v>
      </c>
      <c r="AD40" s="22">
        <v>1</v>
      </c>
      <c r="AE40" s="22">
        <v>1</v>
      </c>
      <c r="AF40" s="22">
        <f t="shared" si="77"/>
        <v>4.1725635867596117E-2</v>
      </c>
      <c r="AG40" s="22">
        <f t="shared" si="78"/>
        <v>0.96421639787204261</v>
      </c>
      <c r="AH40" s="22">
        <f t="shared" si="79"/>
        <v>0.61671980645789004</v>
      </c>
      <c r="AI40" s="22">
        <f t="shared" si="80"/>
        <v>1.5749941705902939</v>
      </c>
      <c r="AJ40" s="22">
        <f t="shared" si="81"/>
        <v>0.20671858817904254</v>
      </c>
      <c r="AK40" s="22">
        <f t="shared" si="82"/>
        <v>2.2543535458650248</v>
      </c>
      <c r="AL40" s="22">
        <f t="shared" si="83"/>
        <v>1.40540020049742</v>
      </c>
      <c r="AM40" s="22">
        <f t="shared" si="84"/>
        <v>2.1986816123183774</v>
      </c>
      <c r="AN40" s="46">
        <v>1</v>
      </c>
      <c r="AO40" s="49">
        <v>1</v>
      </c>
      <c r="AP40" s="49">
        <v>1</v>
      </c>
      <c r="AQ40" s="21">
        <v>1</v>
      </c>
      <c r="AR40" s="17">
        <f t="shared" si="85"/>
        <v>6.153409289480229</v>
      </c>
      <c r="AS40" s="17">
        <f t="shared" si="86"/>
        <v>23.369497687463845</v>
      </c>
      <c r="AT40" s="17">
        <f t="shared" si="87"/>
        <v>23.369497687463845</v>
      </c>
      <c r="AU40" s="17">
        <f t="shared" si="88"/>
        <v>6.153409289480229</v>
      </c>
      <c r="AV40" s="17">
        <f t="shared" si="89"/>
        <v>23.369497687463845</v>
      </c>
      <c r="AW40" s="17">
        <f t="shared" si="90"/>
        <v>23.369497687463845</v>
      </c>
      <c r="AX40" s="14">
        <f t="shared" si="91"/>
        <v>1.4656452918554042E-2</v>
      </c>
      <c r="AY40" s="14">
        <f t="shared" si="92"/>
        <v>8.6177878778038886E-3</v>
      </c>
      <c r="AZ40" s="62">
        <f t="shared" si="93"/>
        <v>7.970905788728444E-3</v>
      </c>
      <c r="BA40" s="21">
        <f t="shared" si="94"/>
        <v>0</v>
      </c>
      <c r="BB40" s="78">
        <v>1705</v>
      </c>
      <c r="BC40" s="15">
        <f t="shared" si="95"/>
        <v>2032.4836084804817</v>
      </c>
      <c r="BD40" s="19">
        <f t="shared" si="96"/>
        <v>327.48360848048173</v>
      </c>
      <c r="BE40" s="58">
        <f t="shared" si="97"/>
        <v>69.869167971307277</v>
      </c>
      <c r="BF40" s="58">
        <f t="shared" si="98"/>
        <v>68.707958104471558</v>
      </c>
      <c r="BG40" s="46">
        <f t="shared" si="99"/>
        <v>4.6870975852319772</v>
      </c>
      <c r="BH40" s="59">
        <f t="shared" si="100"/>
        <v>0.83887515396726187</v>
      </c>
      <c r="BI40" s="78">
        <v>213</v>
      </c>
      <c r="BJ40" s="78">
        <v>1989</v>
      </c>
      <c r="BK40" s="78">
        <v>0</v>
      </c>
      <c r="BL40" s="10">
        <f t="shared" si="101"/>
        <v>2202</v>
      </c>
      <c r="BM40" s="15">
        <f t="shared" si="102"/>
        <v>1650.1598762055221</v>
      </c>
      <c r="BN40" s="9">
        <f t="shared" si="103"/>
        <v>-551.8401237944779</v>
      </c>
      <c r="BO40" s="48">
        <f t="shared" si="104"/>
        <v>72.618980185645057</v>
      </c>
      <c r="BP40" s="48">
        <f t="shared" si="105"/>
        <v>74.222604598081574</v>
      </c>
      <c r="BQ40" s="48">
        <f t="shared" si="106"/>
        <v>75.861641395125929</v>
      </c>
      <c r="BR40" s="46">
        <f t="shared" si="107"/>
        <v>-7.4349334246987784</v>
      </c>
      <c r="BS40" s="59">
        <f t="shared" si="108"/>
        <v>1.3344161567322874</v>
      </c>
      <c r="BT40" s="16">
        <f t="shared" si="109"/>
        <v>3978</v>
      </c>
      <c r="BU40" s="64">
        <f t="shared" si="110"/>
        <v>3762.1771826459362</v>
      </c>
      <c r="BV40" s="78">
        <v>71</v>
      </c>
      <c r="BW40" s="15">
        <f t="shared" si="111"/>
        <v>79.533697959932411</v>
      </c>
      <c r="BX40" s="37">
        <f t="shared" si="112"/>
        <v>8.533697959932411</v>
      </c>
      <c r="BY40" s="51">
        <f t="shared" si="113"/>
        <v>8.533697959932411</v>
      </c>
      <c r="BZ40" s="26">
        <f t="shared" si="114"/>
        <v>1.9048432946277734E-2</v>
      </c>
      <c r="CA40" s="47">
        <f t="shared" si="115"/>
        <v>8.533697959932411</v>
      </c>
      <c r="CB40" s="48">
        <f t="shared" si="116"/>
        <v>69.869167971307277</v>
      </c>
      <c r="CC40" s="48">
        <f t="shared" si="117"/>
        <v>68.707958104471558</v>
      </c>
      <c r="CD40" s="60">
        <f t="shared" si="118"/>
        <v>0.1221382507866258</v>
      </c>
      <c r="CE40" s="61">
        <v>0</v>
      </c>
      <c r="CF40" s="15">
        <f t="shared" si="119"/>
        <v>51.229011504157711</v>
      </c>
      <c r="CG40" s="37">
        <f t="shared" si="120"/>
        <v>51.229011504157711</v>
      </c>
      <c r="CH40" s="51">
        <f t="shared" si="121"/>
        <v>51.229011504157711</v>
      </c>
      <c r="CI40" s="26">
        <f t="shared" si="122"/>
        <v>7.9709057887284458E-3</v>
      </c>
      <c r="CJ40" s="47">
        <f t="shared" si="123"/>
        <v>51.229011504157711</v>
      </c>
      <c r="CK40" s="48">
        <f t="shared" si="124"/>
        <v>69.869167971307277</v>
      </c>
      <c r="CL40" s="60">
        <f t="shared" si="125"/>
        <v>0.73321341861685829</v>
      </c>
      <c r="CM40" s="65">
        <f t="shared" si="126"/>
        <v>0</v>
      </c>
      <c r="CN40" s="73">
        <f t="shared" si="127"/>
        <v>4049</v>
      </c>
      <c r="CO40">
        <f t="shared" si="128"/>
        <v>8.9612439061013734E-3</v>
      </c>
      <c r="CP40">
        <f t="shared" si="129"/>
        <v>0.61671980645789004</v>
      </c>
      <c r="CQ40">
        <f t="shared" si="130"/>
        <v>6.7241990534157529E-3</v>
      </c>
      <c r="CR40">
        <f t="shared" si="131"/>
        <v>6.0257187790834541E-5</v>
      </c>
      <c r="CS40">
        <f t="shared" si="132"/>
        <v>1.4932365816850694E-2</v>
      </c>
      <c r="CT40" s="1">
        <f t="shared" si="133"/>
        <v>1062.5505490206419</v>
      </c>
      <c r="CU40" s="78">
        <v>924</v>
      </c>
      <c r="CV40" s="1">
        <f t="shared" si="134"/>
        <v>138.55054902064194</v>
      </c>
      <c r="CW40">
        <f t="shared" si="135"/>
        <v>0.86960568685570327</v>
      </c>
    </row>
    <row r="41" spans="1:101" x14ac:dyDescent="0.2">
      <c r="A41" s="32" t="s">
        <v>311</v>
      </c>
      <c r="B41">
        <v>0</v>
      </c>
      <c r="C41">
        <v>0</v>
      </c>
      <c r="D41">
        <v>8.7894526568118206E-2</v>
      </c>
      <c r="E41">
        <v>0.91210547343188098</v>
      </c>
      <c r="F41">
        <v>5.0059594755661498E-2</v>
      </c>
      <c r="G41">
        <v>0.64918553833929205</v>
      </c>
      <c r="H41">
        <v>0.26452152110321703</v>
      </c>
      <c r="I41">
        <v>0.575428332636857</v>
      </c>
      <c r="J41">
        <v>0.390145072806244</v>
      </c>
      <c r="K41">
        <v>0.26520218922433397</v>
      </c>
      <c r="L41">
        <v>0.50877721663120601</v>
      </c>
      <c r="M41">
        <v>1.42526482566946</v>
      </c>
      <c r="N41" s="21">
        <v>0</v>
      </c>
      <c r="O41">
        <v>0.99667862684581798</v>
      </c>
      <c r="P41">
        <v>0.99545639500435101</v>
      </c>
      <c r="Q41">
        <v>1.01153007307681</v>
      </c>
      <c r="R41">
        <v>0.99515764264715001</v>
      </c>
      <c r="S41">
        <v>33.939998626708899</v>
      </c>
      <c r="T41" s="27">
        <f t="shared" si="68"/>
        <v>0.99515764264715001</v>
      </c>
      <c r="U41" s="27">
        <f t="shared" si="69"/>
        <v>1.01153007307681</v>
      </c>
      <c r="V41" s="39">
        <f t="shared" si="70"/>
        <v>33.775649024803137</v>
      </c>
      <c r="W41" s="38">
        <f t="shared" si="71"/>
        <v>34.331329291101682</v>
      </c>
      <c r="X41" s="44">
        <f t="shared" si="72"/>
        <v>1.2073580297170772</v>
      </c>
      <c r="Y41" s="44">
        <f t="shared" si="73"/>
        <v>0.32606239649053192</v>
      </c>
      <c r="Z41" s="22">
        <f t="shared" si="74"/>
        <v>1</v>
      </c>
      <c r="AA41" s="22">
        <f t="shared" si="75"/>
        <v>1</v>
      </c>
      <c r="AB41" s="22">
        <f t="shared" si="76"/>
        <v>1</v>
      </c>
      <c r="AC41" s="22">
        <v>1</v>
      </c>
      <c r="AD41" s="22">
        <v>1</v>
      </c>
      <c r="AE41" s="22">
        <v>1</v>
      </c>
      <c r="AF41" s="22">
        <f t="shared" si="77"/>
        <v>4.1725635867596117E-2</v>
      </c>
      <c r="AG41" s="22">
        <f t="shared" si="78"/>
        <v>0.96421639787204261</v>
      </c>
      <c r="AH41" s="22">
        <f t="shared" si="79"/>
        <v>0.50877721663120601</v>
      </c>
      <c r="AI41" s="22">
        <f t="shared" si="80"/>
        <v>1.4670515807636098</v>
      </c>
      <c r="AJ41" s="22">
        <f t="shared" si="81"/>
        <v>0.20671858817904254</v>
      </c>
      <c r="AK41" s="22">
        <f t="shared" si="82"/>
        <v>2.2543535458650248</v>
      </c>
      <c r="AL41" s="22">
        <f t="shared" si="83"/>
        <v>1.42526482566946</v>
      </c>
      <c r="AM41" s="22">
        <f t="shared" si="84"/>
        <v>2.2185462374904175</v>
      </c>
      <c r="AN41" s="46">
        <v>0</v>
      </c>
      <c r="AO41" s="68">
        <v>0.6</v>
      </c>
      <c r="AP41" s="49">
        <v>1</v>
      </c>
      <c r="AQ41" s="21">
        <v>1</v>
      </c>
      <c r="AR41" s="17">
        <f t="shared" si="85"/>
        <v>0</v>
      </c>
      <c r="AS41" s="17">
        <f t="shared" si="86"/>
        <v>14.535339771579045</v>
      </c>
      <c r="AT41" s="17">
        <f t="shared" si="87"/>
        <v>24.225566285965076</v>
      </c>
      <c r="AU41" s="17">
        <f t="shared" si="88"/>
        <v>0</v>
      </c>
      <c r="AV41" s="17">
        <f t="shared" si="89"/>
        <v>14.535339771579045</v>
      </c>
      <c r="AW41" s="17">
        <f t="shared" si="90"/>
        <v>24.225566285965076</v>
      </c>
      <c r="AX41" s="14">
        <f t="shared" si="91"/>
        <v>0</v>
      </c>
      <c r="AY41" s="14">
        <f t="shared" si="92"/>
        <v>5.360084181461439E-3</v>
      </c>
      <c r="AZ41" s="62">
        <f t="shared" si="93"/>
        <v>8.2628950406413142E-3</v>
      </c>
      <c r="BA41" s="21">
        <f t="shared" si="94"/>
        <v>0</v>
      </c>
      <c r="BB41" s="78">
        <v>0</v>
      </c>
      <c r="BC41" s="15">
        <f t="shared" si="95"/>
        <v>0</v>
      </c>
      <c r="BD41" s="19">
        <f t="shared" si="96"/>
        <v>0</v>
      </c>
      <c r="BE41" s="58">
        <f t="shared" si="97"/>
        <v>34.331329291101682</v>
      </c>
      <c r="BF41" s="58">
        <f t="shared" si="98"/>
        <v>34.727172026652113</v>
      </c>
      <c r="BG41" s="46">
        <f t="shared" si="99"/>
        <v>0</v>
      </c>
      <c r="BH41" s="59" t="e">
        <f t="shared" si="100"/>
        <v>#DIV/0!</v>
      </c>
      <c r="BI41" s="78">
        <v>0</v>
      </c>
      <c r="BJ41" s="78">
        <v>0</v>
      </c>
      <c r="BK41" s="78">
        <v>0</v>
      </c>
      <c r="BL41" s="10">
        <f t="shared" si="101"/>
        <v>0</v>
      </c>
      <c r="BM41" s="15">
        <f t="shared" si="102"/>
        <v>1026.3649993187807</v>
      </c>
      <c r="BN41" s="9">
        <f t="shared" si="103"/>
        <v>1026.3649993187807</v>
      </c>
      <c r="BO41" s="48">
        <f t="shared" si="104"/>
        <v>33.775649024803137</v>
      </c>
      <c r="BP41" s="48">
        <f t="shared" si="105"/>
        <v>33.612095262400601</v>
      </c>
      <c r="BQ41" s="48">
        <f t="shared" si="106"/>
        <v>33.449333485762018</v>
      </c>
      <c r="BR41" s="46">
        <f t="shared" si="107"/>
        <v>30.535585220326933</v>
      </c>
      <c r="BS41" s="59">
        <f t="shared" si="108"/>
        <v>0</v>
      </c>
      <c r="BT41" s="16">
        <f t="shared" si="109"/>
        <v>0</v>
      </c>
      <c r="BU41" s="64">
        <f t="shared" si="110"/>
        <v>1108.8121660342997</v>
      </c>
      <c r="BV41" s="78">
        <v>0</v>
      </c>
      <c r="BW41" s="15">
        <f t="shared" si="111"/>
        <v>82.447166715519032</v>
      </c>
      <c r="BX41" s="37">
        <f t="shared" si="112"/>
        <v>82.447166715519032</v>
      </c>
      <c r="BY41" s="51">
        <f t="shared" si="113"/>
        <v>82.447166715519032</v>
      </c>
      <c r="BZ41" s="26">
        <f t="shared" si="114"/>
        <v>0.18403385427571239</v>
      </c>
      <c r="CA41" s="47">
        <f t="shared" si="115"/>
        <v>82.447166715519032</v>
      </c>
      <c r="CB41" s="48">
        <f t="shared" si="116"/>
        <v>33.775649024803137</v>
      </c>
      <c r="CC41" s="48">
        <f t="shared" si="117"/>
        <v>33.612095262400601</v>
      </c>
      <c r="CD41" s="60">
        <f t="shared" si="118"/>
        <v>2.4410239061571839</v>
      </c>
      <c r="CE41" s="61">
        <v>0</v>
      </c>
      <c r="CF41" s="15">
        <f t="shared" si="119"/>
        <v>53.105626426201724</v>
      </c>
      <c r="CG41" s="37">
        <f t="shared" si="120"/>
        <v>53.105626426201724</v>
      </c>
      <c r="CH41" s="51">
        <f t="shared" si="121"/>
        <v>53.105626426201724</v>
      </c>
      <c r="CI41" s="26">
        <f t="shared" si="122"/>
        <v>8.2628950406413142E-3</v>
      </c>
      <c r="CJ41" s="47">
        <f t="shared" si="123"/>
        <v>53.105626426201717</v>
      </c>
      <c r="CK41" s="48">
        <f t="shared" si="124"/>
        <v>33.775649024803137</v>
      </c>
      <c r="CL41" s="60">
        <f t="shared" si="125"/>
        <v>1.572305135785951</v>
      </c>
      <c r="CM41" s="65">
        <f t="shared" si="126"/>
        <v>0</v>
      </c>
      <c r="CN41" s="73">
        <f t="shared" si="127"/>
        <v>0</v>
      </c>
      <c r="CO41">
        <f t="shared" si="128"/>
        <v>1.4662834885096281E-2</v>
      </c>
      <c r="CP41">
        <f t="shared" si="129"/>
        <v>0.50877721663120601</v>
      </c>
      <c r="CQ41">
        <f t="shared" si="130"/>
        <v>5.5472829681280115E-3</v>
      </c>
      <c r="CR41">
        <f t="shared" si="131"/>
        <v>4.8803336533540706E-5</v>
      </c>
      <c r="CS41">
        <f t="shared" si="132"/>
        <v>1.2093980833147193E-2</v>
      </c>
      <c r="CT41" s="1">
        <f t="shared" si="133"/>
        <v>860.57803108495591</v>
      </c>
      <c r="CU41" s="78">
        <v>0</v>
      </c>
      <c r="CV41" s="1">
        <f t="shared" si="134"/>
        <v>860.57803108495591</v>
      </c>
      <c r="CW41">
        <f t="shared" si="135"/>
        <v>0</v>
      </c>
    </row>
    <row r="42" spans="1:101" x14ac:dyDescent="0.2">
      <c r="A42" s="32" t="s">
        <v>279</v>
      </c>
      <c r="B42">
        <v>0</v>
      </c>
      <c r="C42">
        <v>0</v>
      </c>
      <c r="D42">
        <v>8.1502197363164205E-2</v>
      </c>
      <c r="E42">
        <v>0.918497802636835</v>
      </c>
      <c r="F42">
        <v>0.77711561382598304</v>
      </c>
      <c r="G42">
        <v>0.42550655542312199</v>
      </c>
      <c r="H42">
        <v>0.36481404095277797</v>
      </c>
      <c r="I42">
        <v>0.706644379440033</v>
      </c>
      <c r="J42">
        <v>0.507733977177111</v>
      </c>
      <c r="K42">
        <v>0.54033871553288304</v>
      </c>
      <c r="L42">
        <v>0.59306718954902105</v>
      </c>
      <c r="M42">
        <v>0.99802765413115702</v>
      </c>
      <c r="N42" s="21">
        <v>0</v>
      </c>
      <c r="O42">
        <v>1.00437194300273</v>
      </c>
      <c r="P42">
        <v>0.99366935734629702</v>
      </c>
      <c r="Q42">
        <v>0.99559150158964904</v>
      </c>
      <c r="R42">
        <v>1.0010176596663201</v>
      </c>
      <c r="S42">
        <v>145.42999267578099</v>
      </c>
      <c r="T42" s="27">
        <f t="shared" si="68"/>
        <v>1.0010176596663201</v>
      </c>
      <c r="U42" s="27">
        <f t="shared" si="69"/>
        <v>0.99559150158964904</v>
      </c>
      <c r="V42" s="39">
        <f t="shared" si="70"/>
        <v>145.57799091360036</v>
      </c>
      <c r="W42" s="38">
        <f t="shared" si="71"/>
        <v>144.78886478425247</v>
      </c>
      <c r="X42" s="44">
        <f t="shared" si="72"/>
        <v>1.2106146957052717</v>
      </c>
      <c r="Y42" s="44">
        <f t="shared" si="73"/>
        <v>0.4862364971021535</v>
      </c>
      <c r="Z42" s="22">
        <f t="shared" si="74"/>
        <v>1</v>
      </c>
      <c r="AA42" s="22">
        <f t="shared" si="75"/>
        <v>1</v>
      </c>
      <c r="AB42" s="22">
        <f t="shared" si="76"/>
        <v>1</v>
      </c>
      <c r="AC42" s="22">
        <v>1</v>
      </c>
      <c r="AD42" s="22">
        <v>1</v>
      </c>
      <c r="AE42" s="22">
        <v>1</v>
      </c>
      <c r="AF42" s="22">
        <f t="shared" si="77"/>
        <v>4.1725635867596117E-2</v>
      </c>
      <c r="AG42" s="22">
        <f t="shared" si="78"/>
        <v>0.96421639787204261</v>
      </c>
      <c r="AH42" s="22">
        <f t="shared" si="79"/>
        <v>0.59306718954902105</v>
      </c>
      <c r="AI42" s="22">
        <f t="shared" si="80"/>
        <v>1.551341553681425</v>
      </c>
      <c r="AJ42" s="22">
        <f t="shared" si="81"/>
        <v>0.20671858817904254</v>
      </c>
      <c r="AK42" s="22">
        <f t="shared" si="82"/>
        <v>2.2543535458650248</v>
      </c>
      <c r="AL42" s="22">
        <f t="shared" si="83"/>
        <v>0.99802765413115702</v>
      </c>
      <c r="AM42" s="22">
        <f t="shared" si="84"/>
        <v>1.7913090659521145</v>
      </c>
      <c r="AN42" s="46">
        <v>0</v>
      </c>
      <c r="AO42" s="49">
        <v>1</v>
      </c>
      <c r="AP42" s="49">
        <v>1</v>
      </c>
      <c r="AQ42" s="21">
        <v>1</v>
      </c>
      <c r="AR42" s="17">
        <f t="shared" si="85"/>
        <v>0</v>
      </c>
      <c r="AS42" s="17">
        <f t="shared" si="86"/>
        <v>10.296321518406087</v>
      </c>
      <c r="AT42" s="17">
        <f t="shared" si="87"/>
        <v>10.296321518406087</v>
      </c>
      <c r="AU42" s="17">
        <f t="shared" si="88"/>
        <v>0</v>
      </c>
      <c r="AV42" s="17">
        <f t="shared" si="89"/>
        <v>10.296321518406087</v>
      </c>
      <c r="AW42" s="17">
        <f t="shared" si="90"/>
        <v>10.296321518406087</v>
      </c>
      <c r="AX42" s="14">
        <f t="shared" si="91"/>
        <v>0</v>
      </c>
      <c r="AY42" s="14">
        <f t="shared" si="92"/>
        <v>3.7968943943065478E-3</v>
      </c>
      <c r="AZ42" s="62">
        <f t="shared" si="93"/>
        <v>3.5118858732551134E-3</v>
      </c>
      <c r="BA42" s="21">
        <f t="shared" si="94"/>
        <v>0</v>
      </c>
      <c r="BB42" s="78">
        <v>0</v>
      </c>
      <c r="BC42" s="15">
        <f t="shared" si="95"/>
        <v>0</v>
      </c>
      <c r="BD42" s="19">
        <f t="shared" si="96"/>
        <v>0</v>
      </c>
      <c r="BE42" s="58">
        <f t="shared" si="97"/>
        <v>144.78886478425247</v>
      </c>
      <c r="BF42" s="58">
        <f t="shared" si="98"/>
        <v>144.15056330401455</v>
      </c>
      <c r="BG42" s="46">
        <f t="shared" si="99"/>
        <v>0</v>
      </c>
      <c r="BH42" s="59" t="e">
        <f t="shared" si="100"/>
        <v>#DIV/0!</v>
      </c>
      <c r="BI42" s="78">
        <v>0</v>
      </c>
      <c r="BJ42" s="78">
        <v>0</v>
      </c>
      <c r="BK42" s="78">
        <v>0</v>
      </c>
      <c r="BL42" s="10">
        <f t="shared" si="101"/>
        <v>0</v>
      </c>
      <c r="BM42" s="15">
        <f t="shared" si="102"/>
        <v>727.0407293050007</v>
      </c>
      <c r="BN42" s="9">
        <f t="shared" si="103"/>
        <v>727.0407293050007</v>
      </c>
      <c r="BO42" s="48">
        <f t="shared" si="104"/>
        <v>145.57799091360036</v>
      </c>
      <c r="BP42" s="48">
        <f t="shared" si="105"/>
        <v>145.72613976325701</v>
      </c>
      <c r="BQ42" s="48">
        <f t="shared" si="106"/>
        <v>145.8744393780226</v>
      </c>
      <c r="BR42" s="46">
        <f t="shared" si="107"/>
        <v>4.9890893321275964</v>
      </c>
      <c r="BS42" s="59">
        <f t="shared" si="108"/>
        <v>0</v>
      </c>
      <c r="BT42" s="16">
        <f t="shared" si="109"/>
        <v>145</v>
      </c>
      <c r="BU42" s="64">
        <f t="shared" si="110"/>
        <v>762.08232654834023</v>
      </c>
      <c r="BV42" s="78">
        <v>145</v>
      </c>
      <c r="BW42" s="15">
        <f t="shared" si="111"/>
        <v>35.041597243339524</v>
      </c>
      <c r="BX42" s="37">
        <f t="shared" si="112"/>
        <v>-109.95840275666048</v>
      </c>
      <c r="BY42" s="51">
        <f t="shared" si="113"/>
        <v>-109.95840275666048</v>
      </c>
      <c r="BZ42" s="26">
        <f t="shared" si="114"/>
        <v>-0.2454428632961175</v>
      </c>
      <c r="CA42" s="47">
        <f t="shared" si="115"/>
        <v>-109.95840275666048</v>
      </c>
      <c r="CB42" s="48">
        <f t="shared" si="116"/>
        <v>144.78886478425247</v>
      </c>
      <c r="CC42" s="48">
        <f t="shared" si="117"/>
        <v>144.15056330401455</v>
      </c>
      <c r="CD42" s="60">
        <f t="shared" si="118"/>
        <v>-0.75943963591749752</v>
      </c>
      <c r="CE42" s="61">
        <v>0</v>
      </c>
      <c r="CF42" s="15">
        <f t="shared" si="119"/>
        <v>22.570890507410613</v>
      </c>
      <c r="CG42" s="37">
        <f t="shared" si="120"/>
        <v>22.570890507410613</v>
      </c>
      <c r="CH42" s="51">
        <f t="shared" si="121"/>
        <v>22.570890507410613</v>
      </c>
      <c r="CI42" s="26">
        <f t="shared" si="122"/>
        <v>3.5118858732551138E-3</v>
      </c>
      <c r="CJ42" s="47">
        <f t="shared" si="123"/>
        <v>22.570890507410613</v>
      </c>
      <c r="CK42" s="48">
        <f t="shared" si="124"/>
        <v>144.78886478425247</v>
      </c>
      <c r="CL42" s="60">
        <f t="shared" si="125"/>
        <v>0.15588830357253736</v>
      </c>
      <c r="CM42" s="65">
        <f t="shared" si="126"/>
        <v>0</v>
      </c>
      <c r="CN42" s="73">
        <f t="shared" si="127"/>
        <v>290</v>
      </c>
      <c r="CO42">
        <f t="shared" si="128"/>
        <v>1.4765596759017235E-2</v>
      </c>
      <c r="CP42">
        <f t="shared" si="129"/>
        <v>0.59306718954902105</v>
      </c>
      <c r="CQ42">
        <f t="shared" si="130"/>
        <v>6.4663106208342029E-3</v>
      </c>
      <c r="CR42">
        <f t="shared" si="131"/>
        <v>9.5478935145788235E-5</v>
      </c>
      <c r="CS42">
        <f t="shared" si="132"/>
        <v>2.3660685798170183E-2</v>
      </c>
      <c r="CT42" s="1">
        <f t="shared" si="133"/>
        <v>1683.63640386309</v>
      </c>
      <c r="CU42" s="78">
        <v>1018</v>
      </c>
      <c r="CV42" s="1">
        <f t="shared" si="134"/>
        <v>665.63640386308998</v>
      </c>
      <c r="CW42">
        <f t="shared" si="135"/>
        <v>0.60464361406311207</v>
      </c>
    </row>
    <row r="43" spans="1:101" x14ac:dyDescent="0.2">
      <c r="A43" s="32" t="s">
        <v>264</v>
      </c>
      <c r="B43">
        <v>1</v>
      </c>
      <c r="C43">
        <v>1</v>
      </c>
      <c r="D43">
        <v>0.93847383140231699</v>
      </c>
      <c r="E43">
        <v>6.1526168597682701E-2</v>
      </c>
      <c r="F43">
        <v>0.99483512117600303</v>
      </c>
      <c r="G43">
        <v>0.33015494636471898</v>
      </c>
      <c r="H43">
        <v>0.18679481821980701</v>
      </c>
      <c r="I43">
        <v>0.74049310488926001</v>
      </c>
      <c r="J43">
        <v>0.37191433814900199</v>
      </c>
      <c r="K43">
        <v>0.46167747935923698</v>
      </c>
      <c r="L43">
        <v>0.414069693333524</v>
      </c>
      <c r="M43">
        <v>1.92729164637124</v>
      </c>
      <c r="N43" s="21">
        <v>-1</v>
      </c>
      <c r="O43">
        <v>1.0040114372123199</v>
      </c>
      <c r="P43">
        <v>0.99846775607169103</v>
      </c>
      <c r="Q43">
        <v>1.0102709450337399</v>
      </c>
      <c r="R43">
        <v>0.98659146056385805</v>
      </c>
      <c r="S43">
        <v>103.480003356933</v>
      </c>
      <c r="T43" s="27">
        <f t="shared" si="68"/>
        <v>0.99846775607169103</v>
      </c>
      <c r="U43" s="27">
        <f t="shared" si="69"/>
        <v>1.0102709450337399</v>
      </c>
      <c r="V43" s="39">
        <f t="shared" si="70"/>
        <v>103.16313309064103</v>
      </c>
      <c r="W43" s="38">
        <f t="shared" si="71"/>
        <v>103.480003356933</v>
      </c>
      <c r="X43" s="44">
        <f t="shared" si="72"/>
        <v>0.77401791166293499</v>
      </c>
      <c r="Y43" s="44">
        <f t="shared" si="73"/>
        <v>0.57490623422290643</v>
      </c>
      <c r="Z43" s="22">
        <f t="shared" si="74"/>
        <v>0.72868024207174997</v>
      </c>
      <c r="AA43" s="22">
        <f t="shared" si="75"/>
        <v>0.54812493008351237</v>
      </c>
      <c r="AB43" s="22">
        <f t="shared" si="76"/>
        <v>0.36756961809527483</v>
      </c>
      <c r="AC43" s="22">
        <v>1</v>
      </c>
      <c r="AD43" s="22">
        <v>1</v>
      </c>
      <c r="AE43" s="22">
        <v>1</v>
      </c>
      <c r="AF43" s="22">
        <f t="shared" si="77"/>
        <v>4.1725635867596117E-2</v>
      </c>
      <c r="AG43" s="22">
        <f t="shared" si="78"/>
        <v>0.96421639787204261</v>
      </c>
      <c r="AH43" s="22">
        <f t="shared" si="79"/>
        <v>0.414069693333524</v>
      </c>
      <c r="AI43" s="22">
        <f t="shared" si="80"/>
        <v>1.372344057465928</v>
      </c>
      <c r="AJ43" s="22">
        <f t="shared" si="81"/>
        <v>0.20671858817904254</v>
      </c>
      <c r="AK43" s="22">
        <f t="shared" si="82"/>
        <v>2.2543535458650248</v>
      </c>
      <c r="AL43" s="22">
        <f t="shared" si="83"/>
        <v>1.92729164637124</v>
      </c>
      <c r="AM43" s="22">
        <f t="shared" si="84"/>
        <v>2.7205730581921976</v>
      </c>
      <c r="AN43" s="46">
        <v>0</v>
      </c>
      <c r="AO43" s="49">
        <v>1</v>
      </c>
      <c r="AP43" s="49">
        <v>1</v>
      </c>
      <c r="AQ43" s="21">
        <v>1</v>
      </c>
      <c r="AR43" s="17">
        <f t="shared" si="85"/>
        <v>0</v>
      </c>
      <c r="AS43" s="17">
        <f t="shared" si="86"/>
        <v>39.918900021467131</v>
      </c>
      <c r="AT43" s="17">
        <f t="shared" si="87"/>
        <v>30.027634921275812</v>
      </c>
      <c r="AU43" s="17">
        <f t="shared" si="88"/>
        <v>0</v>
      </c>
      <c r="AV43" s="17">
        <f t="shared" si="89"/>
        <v>39.918900021467131</v>
      </c>
      <c r="AW43" s="17">
        <f t="shared" si="90"/>
        <v>30.027634921275812</v>
      </c>
      <c r="AX43" s="14">
        <f t="shared" si="91"/>
        <v>0</v>
      </c>
      <c r="AY43" s="14">
        <f t="shared" si="92"/>
        <v>1.4720582243614262E-2</v>
      </c>
      <c r="AZ43" s="62">
        <f t="shared" si="93"/>
        <v>1.0241873925438093E-2</v>
      </c>
      <c r="BA43" s="21">
        <f t="shared" si="94"/>
        <v>-1</v>
      </c>
      <c r="BB43" s="78">
        <v>0</v>
      </c>
      <c r="BC43" s="15">
        <f t="shared" si="95"/>
        <v>0</v>
      </c>
      <c r="BD43" s="19">
        <f t="shared" si="96"/>
        <v>0</v>
      </c>
      <c r="BE43" s="58">
        <f t="shared" si="97"/>
        <v>103.480003356933</v>
      </c>
      <c r="BF43" s="58">
        <f t="shared" si="98"/>
        <v>104.54284078350328</v>
      </c>
      <c r="BG43" s="46">
        <f t="shared" si="99"/>
        <v>0</v>
      </c>
      <c r="BH43" s="59" t="e">
        <f t="shared" si="100"/>
        <v>#DIV/0!</v>
      </c>
      <c r="BI43" s="78">
        <v>0</v>
      </c>
      <c r="BJ43" s="78">
        <v>0</v>
      </c>
      <c r="BK43" s="78">
        <v>0</v>
      </c>
      <c r="BL43" s="10">
        <f t="shared" si="101"/>
        <v>0</v>
      </c>
      <c r="BM43" s="15">
        <f t="shared" si="102"/>
        <v>2818.7412497539899</v>
      </c>
      <c r="BN43" s="9">
        <f t="shared" si="103"/>
        <v>2818.7412497539899</v>
      </c>
      <c r="BO43" s="48">
        <f t="shared" si="104"/>
        <v>103.16313309064103</v>
      </c>
      <c r="BP43" s="48">
        <f t="shared" si="105"/>
        <v>103.00506200633755</v>
      </c>
      <c r="BQ43" s="48">
        <f t="shared" si="106"/>
        <v>102.84723312549325</v>
      </c>
      <c r="BR43" s="46">
        <f t="shared" si="107"/>
        <v>27.365075024959086</v>
      </c>
      <c r="BS43" s="59">
        <f t="shared" si="108"/>
        <v>0</v>
      </c>
      <c r="BT43" s="16">
        <f t="shared" si="109"/>
        <v>104</v>
      </c>
      <c r="BU43" s="64">
        <f t="shared" si="110"/>
        <v>2920.9346677820113</v>
      </c>
      <c r="BV43" s="78">
        <v>104</v>
      </c>
      <c r="BW43" s="15">
        <f t="shared" si="111"/>
        <v>102.19341802802128</v>
      </c>
      <c r="BX43" s="37">
        <f t="shared" si="112"/>
        <v>-1.8065819719787157</v>
      </c>
      <c r="BY43" s="51">
        <f t="shared" si="113"/>
        <v>-1.8065819719787157</v>
      </c>
      <c r="BZ43" s="26">
        <f t="shared" si="114"/>
        <v>-4.0325490445953542E-3</v>
      </c>
      <c r="CA43" s="47">
        <f t="shared" si="115"/>
        <v>-1.806581971978716</v>
      </c>
      <c r="CB43" s="48">
        <f t="shared" si="116"/>
        <v>103.480003356933</v>
      </c>
      <c r="CC43" s="48">
        <f t="shared" si="117"/>
        <v>104.54284078350328</v>
      </c>
      <c r="CD43" s="60">
        <f t="shared" si="118"/>
        <v>-1.7458271292737429E-2</v>
      </c>
      <c r="CE43" s="61">
        <v>0</v>
      </c>
      <c r="CF43" s="15">
        <f t="shared" si="119"/>
        <v>65.824523718790616</v>
      </c>
      <c r="CG43" s="37">
        <f t="shared" si="120"/>
        <v>65.824523718790616</v>
      </c>
      <c r="CH43" s="51">
        <f t="shared" si="121"/>
        <v>65.824523718790616</v>
      </c>
      <c r="CI43" s="26">
        <f t="shared" si="122"/>
        <v>1.0241873925438093E-2</v>
      </c>
      <c r="CJ43" s="47">
        <f t="shared" si="123"/>
        <v>65.824523718790616</v>
      </c>
      <c r="CK43" s="48">
        <f t="shared" si="124"/>
        <v>103.480003356933</v>
      </c>
      <c r="CL43" s="60">
        <f t="shared" si="125"/>
        <v>0.63610863532486039</v>
      </c>
      <c r="CM43" s="65">
        <f t="shared" si="126"/>
        <v>-1</v>
      </c>
      <c r="CN43" s="73">
        <f t="shared" si="127"/>
        <v>208</v>
      </c>
      <c r="CO43">
        <f t="shared" si="128"/>
        <v>9.8908303648919229E-4</v>
      </c>
      <c r="CP43">
        <f t="shared" si="129"/>
        <v>0.414069693333524</v>
      </c>
      <c r="CQ43">
        <f t="shared" si="130"/>
        <v>4.5146710237066881E-3</v>
      </c>
      <c r="CR43">
        <f t="shared" si="131"/>
        <v>4.465384524877581E-6</v>
      </c>
      <c r="CS43">
        <f t="shared" si="132"/>
        <v>1.1065693186650555E-3</v>
      </c>
      <c r="CT43" s="1">
        <f t="shared" si="133"/>
        <v>78.740760271899845</v>
      </c>
      <c r="CU43" s="78">
        <v>0</v>
      </c>
      <c r="CV43" s="1">
        <f t="shared" si="134"/>
        <v>78.740760271899845</v>
      </c>
      <c r="CW43">
        <f t="shared" si="135"/>
        <v>0</v>
      </c>
    </row>
    <row r="44" spans="1:101" x14ac:dyDescent="0.2">
      <c r="A44" s="32" t="s">
        <v>145</v>
      </c>
      <c r="B44">
        <v>0</v>
      </c>
      <c r="C44">
        <v>0</v>
      </c>
      <c r="D44">
        <v>0.55091383812010397</v>
      </c>
      <c r="E44">
        <v>0.44908616187989497</v>
      </c>
      <c r="F44">
        <v>0.55667506297229197</v>
      </c>
      <c r="G44">
        <v>0.15365239294710301</v>
      </c>
      <c r="H44">
        <v>0.93406593406593397</v>
      </c>
      <c r="I44">
        <v>0.72527472527472503</v>
      </c>
      <c r="J44">
        <v>0.82307618949775796</v>
      </c>
      <c r="K44">
        <v>0.49063134769599098</v>
      </c>
      <c r="L44">
        <v>4.0977707524888399E-2</v>
      </c>
      <c r="M44">
        <v>1.8371500584652301</v>
      </c>
      <c r="N44" s="21">
        <v>0</v>
      </c>
      <c r="O44">
        <v>1.01697348462616</v>
      </c>
      <c r="P44">
        <v>0.98748725003484406</v>
      </c>
      <c r="Q44">
        <v>1.0069231690506999</v>
      </c>
      <c r="R44">
        <v>0.99079032901534503</v>
      </c>
      <c r="S44">
        <v>32.290000915527301</v>
      </c>
      <c r="T44" s="27">
        <f t="shared" si="68"/>
        <v>0.99079032901534503</v>
      </c>
      <c r="U44" s="27">
        <f t="shared" si="69"/>
        <v>1.0069231690506999</v>
      </c>
      <c r="V44" s="39">
        <f t="shared" si="70"/>
        <v>31.992620631001088</v>
      </c>
      <c r="W44" s="38">
        <f t="shared" si="71"/>
        <v>32.513550050512748</v>
      </c>
      <c r="X44" s="44">
        <f t="shared" si="72"/>
        <v>0.97146604176376539</v>
      </c>
      <c r="Y44" s="44">
        <f t="shared" si="73"/>
        <v>0.60489849865341516</v>
      </c>
      <c r="Z44" s="22">
        <f t="shared" si="74"/>
        <v>1</v>
      </c>
      <c r="AA44" s="22">
        <f t="shared" si="75"/>
        <v>1</v>
      </c>
      <c r="AB44" s="22">
        <f t="shared" si="76"/>
        <v>1</v>
      </c>
      <c r="AC44" s="22">
        <v>1</v>
      </c>
      <c r="AD44" s="22">
        <v>1</v>
      </c>
      <c r="AE44" s="22">
        <v>1</v>
      </c>
      <c r="AF44" s="22">
        <f t="shared" si="77"/>
        <v>4.1725635867596117E-2</v>
      </c>
      <c r="AG44" s="22">
        <f t="shared" si="78"/>
        <v>0.96421639787204261</v>
      </c>
      <c r="AH44" s="22">
        <f t="shared" si="79"/>
        <v>4.1725635867596117E-2</v>
      </c>
      <c r="AI44" s="22">
        <f t="shared" si="80"/>
        <v>1</v>
      </c>
      <c r="AJ44" s="22">
        <f t="shared" si="81"/>
        <v>0.20671858817904254</v>
      </c>
      <c r="AK44" s="22">
        <f t="shared" si="82"/>
        <v>2.2543535458650248</v>
      </c>
      <c r="AL44" s="22">
        <f t="shared" si="83"/>
        <v>1.8371500584652301</v>
      </c>
      <c r="AM44" s="22">
        <f t="shared" si="84"/>
        <v>2.6304314702861875</v>
      </c>
      <c r="AN44" s="46">
        <v>1</v>
      </c>
      <c r="AO44" s="49">
        <v>1</v>
      </c>
      <c r="AP44" s="49">
        <v>1</v>
      </c>
      <c r="AQ44" s="21">
        <v>1</v>
      </c>
      <c r="AR44" s="17">
        <f t="shared" si="85"/>
        <v>1</v>
      </c>
      <c r="AS44" s="17">
        <f t="shared" si="86"/>
        <v>47.874909612392933</v>
      </c>
      <c r="AT44" s="17">
        <f t="shared" si="87"/>
        <v>47.874909612392933</v>
      </c>
      <c r="AU44" s="17">
        <f t="shared" si="88"/>
        <v>1</v>
      </c>
      <c r="AV44" s="17">
        <f t="shared" si="89"/>
        <v>47.874909612392933</v>
      </c>
      <c r="AW44" s="17">
        <f t="shared" si="90"/>
        <v>47.874909612392933</v>
      </c>
      <c r="AX44" s="14">
        <f t="shared" si="91"/>
        <v>2.3818426873717766E-3</v>
      </c>
      <c r="AY44" s="14">
        <f t="shared" si="92"/>
        <v>1.7654458013017356E-2</v>
      </c>
      <c r="AZ44" s="62">
        <f t="shared" si="93"/>
        <v>1.6329251029172948E-2</v>
      </c>
      <c r="BA44" s="21">
        <f t="shared" si="94"/>
        <v>0</v>
      </c>
      <c r="BB44" s="78">
        <v>258</v>
      </c>
      <c r="BC44" s="15">
        <f t="shared" si="95"/>
        <v>330.30203467128109</v>
      </c>
      <c r="BD44" s="19">
        <f t="shared" si="96"/>
        <v>72.302034671281092</v>
      </c>
      <c r="BE44" s="58">
        <f t="shared" si="97"/>
        <v>31.992620631001088</v>
      </c>
      <c r="BF44" s="58">
        <f t="shared" si="98"/>
        <v>31.697979121052679</v>
      </c>
      <c r="BG44" s="46">
        <f t="shared" si="99"/>
        <v>2.2599597421294049</v>
      </c>
      <c r="BH44" s="59">
        <f t="shared" si="100"/>
        <v>0.78110327190918882</v>
      </c>
      <c r="BI44" s="78">
        <v>65</v>
      </c>
      <c r="BJ44" s="78">
        <v>355</v>
      </c>
      <c r="BK44" s="78">
        <v>97</v>
      </c>
      <c r="BL44" s="10">
        <f t="shared" si="101"/>
        <v>517</v>
      </c>
      <c r="BM44" s="15">
        <f t="shared" si="102"/>
        <v>3380.5285837066021</v>
      </c>
      <c r="BN44" s="9">
        <f t="shared" si="103"/>
        <v>2863.5285837066021</v>
      </c>
      <c r="BO44" s="48">
        <f t="shared" si="104"/>
        <v>31.992620631001088</v>
      </c>
      <c r="BP44" s="48">
        <f t="shared" si="105"/>
        <v>31.697979121052679</v>
      </c>
      <c r="BQ44" s="48">
        <f t="shared" si="106"/>
        <v>31.406051162469325</v>
      </c>
      <c r="BR44" s="46">
        <f t="shared" si="107"/>
        <v>90.337891029928386</v>
      </c>
      <c r="BS44" s="59">
        <f t="shared" si="108"/>
        <v>0.15293466308547879</v>
      </c>
      <c r="BT44" s="16">
        <f t="shared" si="109"/>
        <v>775</v>
      </c>
      <c r="BU44" s="64">
        <f t="shared" si="110"/>
        <v>3873.763885146971</v>
      </c>
      <c r="BV44" s="78">
        <v>0</v>
      </c>
      <c r="BW44" s="15">
        <f t="shared" si="111"/>
        <v>162.93326676908768</v>
      </c>
      <c r="BX44" s="37">
        <f t="shared" si="112"/>
        <v>162.93326676908768</v>
      </c>
      <c r="BY44" s="51">
        <f t="shared" si="113"/>
        <v>162.93326676908768</v>
      </c>
      <c r="BZ44" s="26">
        <f t="shared" si="114"/>
        <v>0.36369032760957126</v>
      </c>
      <c r="CA44" s="47">
        <f t="shared" si="115"/>
        <v>162.93326676908768</v>
      </c>
      <c r="CB44" s="48">
        <f t="shared" si="116"/>
        <v>31.992620631001088</v>
      </c>
      <c r="CC44" s="48">
        <f t="shared" si="117"/>
        <v>31.697979121052679</v>
      </c>
      <c r="CD44" s="60">
        <f t="shared" si="118"/>
        <v>5.0928390221088709</v>
      </c>
      <c r="CE44" s="61">
        <v>0</v>
      </c>
      <c r="CF44" s="15">
        <f t="shared" si="119"/>
        <v>104.94809636449453</v>
      </c>
      <c r="CG44" s="37">
        <f t="shared" si="120"/>
        <v>104.94809636449453</v>
      </c>
      <c r="CH44" s="51">
        <f t="shared" si="121"/>
        <v>104.94809636449453</v>
      </c>
      <c r="CI44" s="26">
        <f t="shared" si="122"/>
        <v>1.6329251029172948E-2</v>
      </c>
      <c r="CJ44" s="47">
        <f t="shared" si="123"/>
        <v>104.94809636449452</v>
      </c>
      <c r="CK44" s="48">
        <f t="shared" si="124"/>
        <v>31.992620631001088</v>
      </c>
      <c r="CL44" s="60">
        <f t="shared" si="125"/>
        <v>3.2803844853772008</v>
      </c>
      <c r="CM44" s="65">
        <f t="shared" si="126"/>
        <v>0</v>
      </c>
      <c r="CN44" s="73">
        <f t="shared" si="127"/>
        <v>775</v>
      </c>
      <c r="CO44">
        <f t="shared" si="128"/>
        <v>7.2194241045943023E-3</v>
      </c>
      <c r="CP44">
        <f t="shared" si="129"/>
        <v>4.0977707524888399E-2</v>
      </c>
      <c r="CQ44">
        <f t="shared" si="130"/>
        <v>4.4678678917833056E-4</v>
      </c>
      <c r="CR44">
        <f t="shared" si="131"/>
        <v>3.2255433154083325E-6</v>
      </c>
      <c r="CS44">
        <f t="shared" si="132"/>
        <v>7.993236078485032E-4</v>
      </c>
      <c r="CT44" s="1">
        <f t="shared" si="133"/>
        <v>56.877908616875374</v>
      </c>
      <c r="CU44" s="78">
        <v>0</v>
      </c>
      <c r="CV44" s="1">
        <f t="shared" si="134"/>
        <v>56.877908616875374</v>
      </c>
      <c r="CW44">
        <f t="shared" si="135"/>
        <v>0</v>
      </c>
    </row>
    <row r="45" spans="1:101" x14ac:dyDescent="0.2">
      <c r="A45" s="32" t="s">
        <v>158</v>
      </c>
      <c r="B45">
        <v>0</v>
      </c>
      <c r="C45">
        <v>0</v>
      </c>
      <c r="D45">
        <v>0.55432937181663799</v>
      </c>
      <c r="E45">
        <v>0.44567062818336101</v>
      </c>
      <c r="F45">
        <v>0.54278523489932795</v>
      </c>
      <c r="G45">
        <v>0.127516778523489</v>
      </c>
      <c r="H45">
        <v>0.34597378277153501</v>
      </c>
      <c r="I45">
        <v>0.54541198501872601</v>
      </c>
      <c r="J45">
        <v>0.43439411555160401</v>
      </c>
      <c r="K45">
        <v>0.33805767962538302</v>
      </c>
      <c r="L45">
        <v>0.44364882044759102</v>
      </c>
      <c r="M45">
        <v>0.75851152451939896</v>
      </c>
      <c r="N45" s="21">
        <v>0</v>
      </c>
      <c r="O45">
        <v>1.01412568744999</v>
      </c>
      <c r="P45">
        <v>0.97767148767685497</v>
      </c>
      <c r="Q45">
        <v>1.05710244247939</v>
      </c>
      <c r="R45">
        <v>0.98848779181397295</v>
      </c>
      <c r="S45">
        <v>56.509998321533203</v>
      </c>
      <c r="T45" s="27">
        <f t="shared" si="68"/>
        <v>0.98848779181397295</v>
      </c>
      <c r="U45" s="27">
        <f t="shared" si="69"/>
        <v>1.05710244247939</v>
      </c>
      <c r="V45" s="39">
        <f t="shared" si="70"/>
        <v>55.859443456263676</v>
      </c>
      <c r="W45" s="38">
        <f t="shared" si="71"/>
        <v>59.73685725019898</v>
      </c>
      <c r="X45" s="44">
        <f t="shared" si="72"/>
        <v>0.9697259479631497</v>
      </c>
      <c r="Y45" s="44">
        <f t="shared" si="73"/>
        <v>0.41263842117238614</v>
      </c>
      <c r="Z45" s="22">
        <f t="shared" si="74"/>
        <v>1</v>
      </c>
      <c r="AA45" s="22">
        <f t="shared" si="75"/>
        <v>1</v>
      </c>
      <c r="AB45" s="22">
        <f t="shared" si="76"/>
        <v>1</v>
      </c>
      <c r="AC45" s="22">
        <v>1</v>
      </c>
      <c r="AD45" s="22">
        <v>1</v>
      </c>
      <c r="AE45" s="22">
        <v>1</v>
      </c>
      <c r="AF45" s="22">
        <f t="shared" si="77"/>
        <v>4.1725635867596117E-2</v>
      </c>
      <c r="AG45" s="22">
        <f t="shared" si="78"/>
        <v>0.96421639787204261</v>
      </c>
      <c r="AH45" s="22">
        <f t="shared" si="79"/>
        <v>0.44364882044759102</v>
      </c>
      <c r="AI45" s="22">
        <f t="shared" si="80"/>
        <v>1.4019231845799949</v>
      </c>
      <c r="AJ45" s="22">
        <f t="shared" si="81"/>
        <v>0.20671858817904254</v>
      </c>
      <c r="AK45" s="22">
        <f t="shared" si="82"/>
        <v>2.2543535458650248</v>
      </c>
      <c r="AL45" s="22">
        <f t="shared" si="83"/>
        <v>0.75851152451939896</v>
      </c>
      <c r="AM45" s="22">
        <f t="shared" si="84"/>
        <v>1.5517929363403564</v>
      </c>
      <c r="AN45" s="46">
        <v>1</v>
      </c>
      <c r="AO45" s="49">
        <v>1</v>
      </c>
      <c r="AP45" s="49">
        <v>1</v>
      </c>
      <c r="AQ45" s="21">
        <v>1</v>
      </c>
      <c r="AR45" s="17">
        <f t="shared" si="85"/>
        <v>3.8627524097912311</v>
      </c>
      <c r="AS45" s="17">
        <f t="shared" si="86"/>
        <v>5.7987593077601849</v>
      </c>
      <c r="AT45" s="17">
        <f t="shared" si="87"/>
        <v>5.7987593077601849</v>
      </c>
      <c r="AU45" s="17">
        <f t="shared" si="88"/>
        <v>3.8627524097912311</v>
      </c>
      <c r="AV45" s="17">
        <f t="shared" si="89"/>
        <v>5.7987593077601849</v>
      </c>
      <c r="AW45" s="17">
        <f t="shared" si="90"/>
        <v>5.7987593077601849</v>
      </c>
      <c r="AX45" s="14">
        <f t="shared" si="91"/>
        <v>9.200468580388952E-3</v>
      </c>
      <c r="AY45" s="14">
        <f t="shared" si="92"/>
        <v>2.1383633630912419E-3</v>
      </c>
      <c r="AZ45" s="62">
        <f t="shared" si="93"/>
        <v>1.9778501340430282E-3</v>
      </c>
      <c r="BA45" s="21">
        <f t="shared" si="94"/>
        <v>0</v>
      </c>
      <c r="BB45" s="78">
        <v>1074</v>
      </c>
      <c r="BC45" s="15">
        <f t="shared" si="95"/>
        <v>1275.874980385438</v>
      </c>
      <c r="BD45" s="19">
        <f t="shared" si="96"/>
        <v>201.87498038543799</v>
      </c>
      <c r="BE45" s="58">
        <f t="shared" si="97"/>
        <v>55.859443456263676</v>
      </c>
      <c r="BF45" s="58">
        <f t="shared" si="98"/>
        <v>55.216377914039562</v>
      </c>
      <c r="BG45" s="46">
        <f t="shared" si="99"/>
        <v>3.6139812338714088</v>
      </c>
      <c r="BH45" s="59">
        <f t="shared" si="100"/>
        <v>0.84177526521881307</v>
      </c>
      <c r="BI45" s="78">
        <v>0</v>
      </c>
      <c r="BJ45" s="78">
        <v>0</v>
      </c>
      <c r="BK45" s="78">
        <v>0</v>
      </c>
      <c r="BL45" s="10">
        <f t="shared" si="101"/>
        <v>0</v>
      </c>
      <c r="BM45" s="15">
        <f t="shared" si="102"/>
        <v>409.46023185480027</v>
      </c>
      <c r="BN45" s="9">
        <f t="shared" si="103"/>
        <v>409.46023185480027</v>
      </c>
      <c r="BO45" s="48">
        <f t="shared" si="104"/>
        <v>55.859443456263676</v>
      </c>
      <c r="BP45" s="48">
        <f t="shared" si="105"/>
        <v>55.216377914039562</v>
      </c>
      <c r="BQ45" s="48">
        <f t="shared" si="106"/>
        <v>54.580715476214792</v>
      </c>
      <c r="BR45" s="46">
        <f t="shared" si="107"/>
        <v>7.415557617564934</v>
      </c>
      <c r="BS45" s="59">
        <f t="shared" si="108"/>
        <v>0</v>
      </c>
      <c r="BT45" s="16">
        <f t="shared" si="109"/>
        <v>1074</v>
      </c>
      <c r="BU45" s="64">
        <f t="shared" si="110"/>
        <v>1705.0702008777196</v>
      </c>
      <c r="BV45" s="78">
        <v>0</v>
      </c>
      <c r="BW45" s="15">
        <f t="shared" si="111"/>
        <v>19.734988637481337</v>
      </c>
      <c r="BX45" s="37">
        <f t="shared" si="112"/>
        <v>19.734988637481337</v>
      </c>
      <c r="BY45" s="51">
        <f t="shared" si="113"/>
        <v>19.734988637481337</v>
      </c>
      <c r="BZ45" s="26">
        <f t="shared" si="114"/>
        <v>4.4051313922949482E-2</v>
      </c>
      <c r="CA45" s="47">
        <f t="shared" si="115"/>
        <v>19.734988637481337</v>
      </c>
      <c r="CB45" s="48">
        <f t="shared" si="116"/>
        <v>55.859443456263676</v>
      </c>
      <c r="CC45" s="48">
        <f t="shared" si="117"/>
        <v>55.216377914039562</v>
      </c>
      <c r="CD45" s="60">
        <f t="shared" si="118"/>
        <v>0.353297265715389</v>
      </c>
      <c r="CE45" s="61">
        <v>0</v>
      </c>
      <c r="CF45" s="15">
        <f t="shared" si="119"/>
        <v>12.711642811494542</v>
      </c>
      <c r="CG45" s="37">
        <f t="shared" si="120"/>
        <v>12.711642811494542</v>
      </c>
      <c r="CH45" s="51">
        <f t="shared" si="121"/>
        <v>12.711642811494542</v>
      </c>
      <c r="CI45" s="26">
        <f t="shared" si="122"/>
        <v>1.9778501340430286E-3</v>
      </c>
      <c r="CJ45" s="47">
        <f t="shared" si="123"/>
        <v>12.711642811494542</v>
      </c>
      <c r="CK45" s="48">
        <f t="shared" si="124"/>
        <v>55.859443456263676</v>
      </c>
      <c r="CL45" s="60">
        <f t="shared" si="125"/>
        <v>0.22756479522477502</v>
      </c>
      <c r="CM45" s="65">
        <f t="shared" si="126"/>
        <v>0</v>
      </c>
      <c r="CN45" s="73">
        <f t="shared" si="127"/>
        <v>1074</v>
      </c>
      <c r="CO45">
        <f t="shared" si="128"/>
        <v>7.1645166316149722E-3</v>
      </c>
      <c r="CP45">
        <f t="shared" si="129"/>
        <v>0.44364882044759102</v>
      </c>
      <c r="CQ45">
        <f t="shared" si="130"/>
        <v>4.8371771868922463E-3</v>
      </c>
      <c r="CR45">
        <f t="shared" si="131"/>
        <v>3.465603640555802E-5</v>
      </c>
      <c r="CS45">
        <f t="shared" si="132"/>
        <v>8.588130849488498E-3</v>
      </c>
      <c r="CT45" s="1">
        <f t="shared" si="133"/>
        <v>611.11033985568997</v>
      </c>
      <c r="CU45" s="78">
        <v>0</v>
      </c>
      <c r="CV45" s="1">
        <f t="shared" si="134"/>
        <v>611.11033985568997</v>
      </c>
      <c r="CW45">
        <f t="shared" si="135"/>
        <v>0</v>
      </c>
    </row>
    <row r="46" spans="1:101" x14ac:dyDescent="0.2">
      <c r="A46" s="32" t="s">
        <v>270</v>
      </c>
      <c r="B46">
        <v>1</v>
      </c>
      <c r="C46">
        <v>1</v>
      </c>
      <c r="D46">
        <v>0.71154614462644805</v>
      </c>
      <c r="E46">
        <v>0.288453855373551</v>
      </c>
      <c r="F46">
        <v>0.81287246722288398</v>
      </c>
      <c r="G46">
        <v>0.437822804926499</v>
      </c>
      <c r="H46">
        <v>0.32386126201420801</v>
      </c>
      <c r="I46">
        <v>0.33597994149603</v>
      </c>
      <c r="J46">
        <v>0.32986495398020699</v>
      </c>
      <c r="K46">
        <v>0.44360689389622798</v>
      </c>
      <c r="L46">
        <v>0.73871620147931305</v>
      </c>
      <c r="M46">
        <v>1.66597541026552</v>
      </c>
      <c r="N46" s="21">
        <v>0</v>
      </c>
      <c r="O46">
        <v>1.01461534834667</v>
      </c>
      <c r="P46">
        <v>0.98121812216537496</v>
      </c>
      <c r="Q46">
        <v>1.02790312474354</v>
      </c>
      <c r="R46">
        <v>0.98972704361137298</v>
      </c>
      <c r="S46">
        <v>47.319999694824197</v>
      </c>
      <c r="T46" s="27">
        <f t="shared" si="68"/>
        <v>0.98121812216537496</v>
      </c>
      <c r="U46" s="27">
        <f t="shared" si="69"/>
        <v>1.02790312474354</v>
      </c>
      <c r="V46" s="39">
        <f t="shared" si="70"/>
        <v>46.431241241421517</v>
      </c>
      <c r="W46" s="38">
        <f t="shared" si="71"/>
        <v>48.64037554917315</v>
      </c>
      <c r="X46" s="44">
        <f t="shared" si="72"/>
        <v>0.88962955424384282</v>
      </c>
      <c r="Y46" s="44">
        <f t="shared" si="73"/>
        <v>0.48507920973750057</v>
      </c>
      <c r="Z46" s="22">
        <f t="shared" si="74"/>
        <v>1</v>
      </c>
      <c r="AA46" s="22">
        <f t="shared" si="75"/>
        <v>1</v>
      </c>
      <c r="AB46" s="22">
        <f t="shared" si="76"/>
        <v>1</v>
      </c>
      <c r="AC46" s="22">
        <v>1</v>
      </c>
      <c r="AD46" s="22">
        <v>1</v>
      </c>
      <c r="AE46" s="22">
        <v>1</v>
      </c>
      <c r="AF46" s="22">
        <f t="shared" si="77"/>
        <v>4.1725635867596117E-2</v>
      </c>
      <c r="AG46" s="22">
        <f t="shared" si="78"/>
        <v>0.96421639787204261</v>
      </c>
      <c r="AH46" s="22">
        <f t="shared" si="79"/>
        <v>0.73871620147931305</v>
      </c>
      <c r="AI46" s="22">
        <f t="shared" si="80"/>
        <v>1.696990565611717</v>
      </c>
      <c r="AJ46" s="22">
        <f t="shared" si="81"/>
        <v>0.20671858817904254</v>
      </c>
      <c r="AK46" s="22">
        <f t="shared" si="82"/>
        <v>2.2543535458650248</v>
      </c>
      <c r="AL46" s="22">
        <f t="shared" si="83"/>
        <v>1.66597541026552</v>
      </c>
      <c r="AM46" s="22">
        <f t="shared" si="84"/>
        <v>2.4592568220864774</v>
      </c>
      <c r="AN46" s="46">
        <v>0</v>
      </c>
      <c r="AO46" s="75">
        <v>0</v>
      </c>
      <c r="AP46" s="75">
        <v>0</v>
      </c>
      <c r="AQ46" s="21">
        <v>1</v>
      </c>
      <c r="AR46" s="17">
        <f t="shared" si="85"/>
        <v>0</v>
      </c>
      <c r="AS46" s="17">
        <f t="shared" si="86"/>
        <v>0</v>
      </c>
      <c r="AT46" s="17">
        <f t="shared" si="87"/>
        <v>0</v>
      </c>
      <c r="AU46" s="17">
        <f t="shared" si="88"/>
        <v>0</v>
      </c>
      <c r="AV46" s="17">
        <f t="shared" si="89"/>
        <v>0</v>
      </c>
      <c r="AW46" s="17">
        <f t="shared" si="90"/>
        <v>0</v>
      </c>
      <c r="AX46" s="14">
        <f t="shared" si="91"/>
        <v>0</v>
      </c>
      <c r="AY46" s="14">
        <f t="shared" si="92"/>
        <v>0</v>
      </c>
      <c r="AZ46" s="62">
        <f t="shared" si="93"/>
        <v>0</v>
      </c>
      <c r="BA46" s="21">
        <f t="shared" si="94"/>
        <v>0</v>
      </c>
      <c r="BB46" s="78">
        <v>0</v>
      </c>
      <c r="BC46" s="15">
        <f t="shared" si="95"/>
        <v>0</v>
      </c>
      <c r="BD46" s="19">
        <f t="shared" si="96"/>
        <v>0</v>
      </c>
      <c r="BE46" s="58">
        <f t="shared" si="97"/>
        <v>48.64037554917315</v>
      </c>
      <c r="BF46" s="58">
        <f t="shared" si="98"/>
        <v>49.997594015694361</v>
      </c>
      <c r="BG46" s="46">
        <f t="shared" si="99"/>
        <v>0</v>
      </c>
      <c r="BH46" s="59" t="e">
        <f t="shared" si="100"/>
        <v>#DIV/0!</v>
      </c>
      <c r="BI46" s="78">
        <v>0</v>
      </c>
      <c r="BJ46" s="78">
        <v>0</v>
      </c>
      <c r="BK46" s="78">
        <v>0</v>
      </c>
      <c r="BL46" s="10">
        <f t="shared" si="101"/>
        <v>0</v>
      </c>
      <c r="BM46" s="15">
        <f t="shared" si="102"/>
        <v>0</v>
      </c>
      <c r="BN46" s="9">
        <f t="shared" si="103"/>
        <v>0</v>
      </c>
      <c r="BO46" s="48">
        <f t="shared" si="104"/>
        <v>48.64037554917315</v>
      </c>
      <c r="BP46" s="48">
        <f t="shared" si="105"/>
        <v>49.997594015694361</v>
      </c>
      <c r="BQ46" s="48">
        <f t="shared" si="106"/>
        <v>51.39268311839114</v>
      </c>
      <c r="BR46" s="46">
        <f t="shared" si="107"/>
        <v>0</v>
      </c>
      <c r="BS46" s="59" t="e">
        <f t="shared" si="108"/>
        <v>#DIV/0!</v>
      </c>
      <c r="BT46" s="16">
        <f t="shared" si="109"/>
        <v>47</v>
      </c>
      <c r="BU46" s="64">
        <f t="shared" si="110"/>
        <v>0</v>
      </c>
      <c r="BV46" s="78">
        <v>47</v>
      </c>
      <c r="BW46" s="15">
        <f t="shared" si="111"/>
        <v>0</v>
      </c>
      <c r="BX46" s="37">
        <f t="shared" si="112"/>
        <v>-47</v>
      </c>
      <c r="BY46" s="51">
        <f t="shared" si="113"/>
        <v>-47</v>
      </c>
      <c r="BZ46" s="26">
        <f t="shared" si="114"/>
        <v>-0.10491071428571444</v>
      </c>
      <c r="CA46" s="47">
        <f t="shared" si="115"/>
        <v>-47</v>
      </c>
      <c r="CB46" s="48">
        <f t="shared" si="116"/>
        <v>48.64037554917315</v>
      </c>
      <c r="CC46" s="48">
        <f t="shared" si="117"/>
        <v>49.997594015694361</v>
      </c>
      <c r="CD46" s="60">
        <f t="shared" si="118"/>
        <v>-0.96627543412951644</v>
      </c>
      <c r="CE46" s="61">
        <v>0</v>
      </c>
      <c r="CF46" s="15">
        <f t="shared" si="119"/>
        <v>0</v>
      </c>
      <c r="CG46" s="37">
        <f t="shared" si="120"/>
        <v>0</v>
      </c>
      <c r="CH46" s="51">
        <f t="shared" si="121"/>
        <v>0</v>
      </c>
      <c r="CI46" s="26">
        <f t="shared" si="122"/>
        <v>0</v>
      </c>
      <c r="CJ46" s="47">
        <f t="shared" si="123"/>
        <v>0</v>
      </c>
      <c r="CK46" s="48">
        <f t="shared" si="124"/>
        <v>48.64037554917315</v>
      </c>
      <c r="CL46" s="60">
        <f t="shared" si="125"/>
        <v>0</v>
      </c>
      <c r="CM46" s="65">
        <f t="shared" si="126"/>
        <v>0</v>
      </c>
      <c r="CN46" s="73">
        <f t="shared" si="127"/>
        <v>94</v>
      </c>
      <c r="CO46">
        <f t="shared" si="128"/>
        <v>4.6371295606830905E-3</v>
      </c>
      <c r="CP46">
        <f t="shared" si="129"/>
        <v>0.73871620147931305</v>
      </c>
      <c r="CQ46">
        <f t="shared" si="130"/>
        <v>8.0543461239869323E-3</v>
      </c>
      <c r="CR46">
        <f t="shared" si="131"/>
        <v>0</v>
      </c>
      <c r="CS46">
        <f t="shared" si="132"/>
        <v>0</v>
      </c>
      <c r="CT46" s="1">
        <f t="shared" si="133"/>
        <v>0</v>
      </c>
      <c r="CU46" s="78">
        <v>0</v>
      </c>
      <c r="CV46" s="1">
        <f t="shared" si="134"/>
        <v>0</v>
      </c>
      <c r="CW46" t="e">
        <f t="shared" si="135"/>
        <v>#DIV/0!</v>
      </c>
    </row>
    <row r="47" spans="1:101" x14ac:dyDescent="0.2">
      <c r="A47" s="32" t="s">
        <v>221</v>
      </c>
      <c r="B47">
        <v>1</v>
      </c>
      <c r="C47">
        <v>1</v>
      </c>
      <c r="D47">
        <v>0.520575309628445</v>
      </c>
      <c r="E47">
        <v>0.479424690371554</v>
      </c>
      <c r="F47">
        <v>0.68375049662296306</v>
      </c>
      <c r="G47">
        <v>1.9864918553833901E-2</v>
      </c>
      <c r="H47">
        <v>0.42666109486000803</v>
      </c>
      <c r="I47">
        <v>0.25240284162139498</v>
      </c>
      <c r="J47">
        <v>0.32816226588680403</v>
      </c>
      <c r="K47">
        <v>0.19556468453645401</v>
      </c>
      <c r="L47">
        <v>0.56073605938544901</v>
      </c>
      <c r="M47">
        <v>0.849407737215778</v>
      </c>
      <c r="N47" s="21">
        <v>0</v>
      </c>
      <c r="O47">
        <v>1.0114844610751601</v>
      </c>
      <c r="P47">
        <v>1</v>
      </c>
      <c r="Q47">
        <v>1.0066127466672801</v>
      </c>
      <c r="R47">
        <v>1</v>
      </c>
      <c r="S47">
        <v>1.62999999523162</v>
      </c>
      <c r="T47" s="27">
        <f t="shared" si="68"/>
        <v>1</v>
      </c>
      <c r="U47" s="27">
        <f t="shared" si="69"/>
        <v>1.0066127466672801</v>
      </c>
      <c r="V47" s="39">
        <f t="shared" si="70"/>
        <v>1.62999999523162</v>
      </c>
      <c r="W47" s="38">
        <f t="shared" si="71"/>
        <v>1.6407787722677545</v>
      </c>
      <c r="X47" s="44">
        <f t="shared" si="72"/>
        <v>0.98692245064115647</v>
      </c>
      <c r="Y47" s="44">
        <f t="shared" si="73"/>
        <v>0.34671165881570049</v>
      </c>
      <c r="Z47" s="22">
        <f t="shared" si="74"/>
        <v>1</v>
      </c>
      <c r="AA47" s="22">
        <f t="shared" si="75"/>
        <v>1</v>
      </c>
      <c r="AB47" s="22">
        <f t="shared" si="76"/>
        <v>1</v>
      </c>
      <c r="AC47" s="22">
        <v>1</v>
      </c>
      <c r="AD47" s="22">
        <v>1</v>
      </c>
      <c r="AE47" s="22">
        <v>1</v>
      </c>
      <c r="AF47" s="22">
        <f t="shared" si="77"/>
        <v>4.1725635867596117E-2</v>
      </c>
      <c r="AG47" s="22">
        <f t="shared" si="78"/>
        <v>0.96421639787204261</v>
      </c>
      <c r="AH47" s="22">
        <f t="shared" si="79"/>
        <v>0.56073605938544901</v>
      </c>
      <c r="AI47" s="22">
        <f t="shared" si="80"/>
        <v>1.519010423517853</v>
      </c>
      <c r="AJ47" s="22">
        <f t="shared" si="81"/>
        <v>0.20671858817904254</v>
      </c>
      <c r="AK47" s="22">
        <f t="shared" si="82"/>
        <v>2.2543535458650248</v>
      </c>
      <c r="AL47" s="22">
        <f t="shared" si="83"/>
        <v>0.849407737215778</v>
      </c>
      <c r="AM47" s="22">
        <f t="shared" si="84"/>
        <v>1.6426891490367355</v>
      </c>
      <c r="AN47" s="46">
        <v>0</v>
      </c>
      <c r="AO47" s="75">
        <v>0</v>
      </c>
      <c r="AP47" s="75">
        <v>0</v>
      </c>
      <c r="AQ47" s="21">
        <v>1</v>
      </c>
      <c r="AR47" s="17">
        <f t="shared" si="85"/>
        <v>0</v>
      </c>
      <c r="AS47" s="17">
        <f t="shared" si="86"/>
        <v>0</v>
      </c>
      <c r="AT47" s="17">
        <f t="shared" si="87"/>
        <v>0</v>
      </c>
      <c r="AU47" s="17">
        <f t="shared" si="88"/>
        <v>0</v>
      </c>
      <c r="AV47" s="17">
        <f t="shared" si="89"/>
        <v>0</v>
      </c>
      <c r="AW47" s="17">
        <f t="shared" si="90"/>
        <v>0</v>
      </c>
      <c r="AX47" s="14">
        <f t="shared" si="91"/>
        <v>0</v>
      </c>
      <c r="AY47" s="14">
        <f t="shared" si="92"/>
        <v>0</v>
      </c>
      <c r="AZ47" s="62">
        <f t="shared" si="93"/>
        <v>0</v>
      </c>
      <c r="BA47" s="21">
        <f t="shared" si="94"/>
        <v>0</v>
      </c>
      <c r="BB47" s="78">
        <v>0</v>
      </c>
      <c r="BC47" s="15">
        <f t="shared" si="95"/>
        <v>0</v>
      </c>
      <c r="BD47" s="19">
        <f t="shared" si="96"/>
        <v>0</v>
      </c>
      <c r="BE47" s="58">
        <f t="shared" si="97"/>
        <v>1.6407787722677545</v>
      </c>
      <c r="BF47" s="58">
        <f t="shared" si="98"/>
        <v>1.6516288266258117</v>
      </c>
      <c r="BG47" s="46">
        <f t="shared" si="99"/>
        <v>0</v>
      </c>
      <c r="BH47" s="59" t="e">
        <f t="shared" si="100"/>
        <v>#DIV/0!</v>
      </c>
      <c r="BI47" s="78">
        <v>0</v>
      </c>
      <c r="BJ47" s="78">
        <v>520</v>
      </c>
      <c r="BK47" s="78">
        <v>0</v>
      </c>
      <c r="BL47" s="10">
        <f t="shared" si="101"/>
        <v>520</v>
      </c>
      <c r="BM47" s="15">
        <f t="shared" si="102"/>
        <v>0</v>
      </c>
      <c r="BN47" s="9">
        <f t="shared" si="103"/>
        <v>-520</v>
      </c>
      <c r="BO47" s="48">
        <f t="shared" si="104"/>
        <v>1.6407787722677545</v>
      </c>
      <c r="BP47" s="48">
        <f t="shared" si="105"/>
        <v>1.6516288266258117</v>
      </c>
      <c r="BQ47" s="48">
        <f t="shared" si="106"/>
        <v>1.6625506296446653</v>
      </c>
      <c r="BR47" s="46">
        <f t="shared" si="107"/>
        <v>-314.84071458254448</v>
      </c>
      <c r="BS47" s="59" t="e">
        <f t="shared" si="108"/>
        <v>#DIV/0!</v>
      </c>
      <c r="BT47" s="16">
        <f t="shared" si="109"/>
        <v>631</v>
      </c>
      <c r="BU47" s="64">
        <f t="shared" si="110"/>
        <v>0</v>
      </c>
      <c r="BV47" s="78">
        <v>111</v>
      </c>
      <c r="BW47" s="15">
        <f t="shared" si="111"/>
        <v>0</v>
      </c>
      <c r="BX47" s="37">
        <f t="shared" si="112"/>
        <v>-111</v>
      </c>
      <c r="BY47" s="51">
        <f t="shared" si="113"/>
        <v>-111</v>
      </c>
      <c r="BZ47" s="26">
        <f t="shared" si="114"/>
        <v>-0.24776785714285751</v>
      </c>
      <c r="CA47" s="47">
        <f t="shared" si="115"/>
        <v>-111</v>
      </c>
      <c r="CB47" s="48">
        <f t="shared" si="116"/>
        <v>1.6407787722677545</v>
      </c>
      <c r="CC47" s="48">
        <f t="shared" si="117"/>
        <v>1.6516288266258117</v>
      </c>
      <c r="CD47" s="60">
        <f t="shared" si="118"/>
        <v>-67.650802092340939</v>
      </c>
      <c r="CE47" s="61">
        <v>0</v>
      </c>
      <c r="CF47" s="15">
        <f t="shared" si="119"/>
        <v>0</v>
      </c>
      <c r="CG47" s="37">
        <f t="shared" si="120"/>
        <v>0</v>
      </c>
      <c r="CH47" s="51">
        <f t="shared" si="121"/>
        <v>0</v>
      </c>
      <c r="CI47" s="26">
        <f t="shared" si="122"/>
        <v>0</v>
      </c>
      <c r="CJ47" s="47">
        <f t="shared" si="123"/>
        <v>0</v>
      </c>
      <c r="CK47" s="48">
        <f t="shared" si="124"/>
        <v>1.6407787722677545</v>
      </c>
      <c r="CL47" s="60">
        <f t="shared" si="125"/>
        <v>0</v>
      </c>
      <c r="CM47" s="65">
        <f t="shared" si="126"/>
        <v>0</v>
      </c>
      <c r="CN47" s="73">
        <f t="shared" si="127"/>
        <v>742</v>
      </c>
      <c r="CO47">
        <f t="shared" si="128"/>
        <v>7.7071405440716362E-3</v>
      </c>
      <c r="CP47">
        <f t="shared" si="129"/>
        <v>0.56073605938544901</v>
      </c>
      <c r="CQ47">
        <f t="shared" si="130"/>
        <v>6.113798908764523E-3</v>
      </c>
      <c r="CR47">
        <f t="shared" si="131"/>
        <v>0</v>
      </c>
      <c r="CS47">
        <f t="shared" si="132"/>
        <v>0</v>
      </c>
      <c r="CT47" s="1">
        <f t="shared" si="133"/>
        <v>0</v>
      </c>
      <c r="CU47" s="78">
        <v>0</v>
      </c>
      <c r="CV47" s="1">
        <f t="shared" si="134"/>
        <v>0</v>
      </c>
      <c r="CW47" t="e">
        <f t="shared" si="135"/>
        <v>#DIV/0!</v>
      </c>
    </row>
    <row r="48" spans="1:101" x14ac:dyDescent="0.2">
      <c r="A48" s="32" t="s">
        <v>149</v>
      </c>
      <c r="B48">
        <v>1</v>
      </c>
      <c r="C48">
        <v>1</v>
      </c>
      <c r="D48">
        <v>0.969444444444444</v>
      </c>
      <c r="E48">
        <v>3.0555555555555499E-2</v>
      </c>
      <c r="F48">
        <v>0.91176470588235203</v>
      </c>
      <c r="G48">
        <v>0.27540106951871601</v>
      </c>
      <c r="H48">
        <v>0.61599999999999999</v>
      </c>
      <c r="I48">
        <v>0.45200000000000001</v>
      </c>
      <c r="J48">
        <v>0.52766656138133206</v>
      </c>
      <c r="K48">
        <v>0.51421162011120403</v>
      </c>
      <c r="L48">
        <v>-2.1357433057901099E-2</v>
      </c>
      <c r="M48">
        <v>0.36390638432105799</v>
      </c>
      <c r="N48" s="21">
        <v>0</v>
      </c>
      <c r="O48">
        <v>1.0057867490219901</v>
      </c>
      <c r="P48">
        <v>0.99441675794182705</v>
      </c>
      <c r="Q48">
        <v>1.00438761462441</v>
      </c>
      <c r="R48">
        <v>0.99669473726158897</v>
      </c>
      <c r="S48">
        <v>84.580001831054602</v>
      </c>
      <c r="T48" s="27">
        <f t="shared" si="68"/>
        <v>0.99441675794182705</v>
      </c>
      <c r="U48" s="27">
        <f t="shared" si="69"/>
        <v>1.00438761462441</v>
      </c>
      <c r="V48" s="39">
        <f t="shared" si="70"/>
        <v>84.10777120755111</v>
      </c>
      <c r="W48" s="38">
        <f t="shared" si="71"/>
        <v>84.951106284021165</v>
      </c>
      <c r="X48" s="44">
        <f t="shared" si="72"/>
        <v>0.75823947802881253</v>
      </c>
      <c r="Y48" s="44">
        <f t="shared" si="73"/>
        <v>0.60949834304829253</v>
      </c>
      <c r="Z48" s="22">
        <f t="shared" si="74"/>
        <v>1</v>
      </c>
      <c r="AA48" s="22">
        <f t="shared" si="75"/>
        <v>1</v>
      </c>
      <c r="AB48" s="22">
        <f t="shared" si="76"/>
        <v>1</v>
      </c>
      <c r="AC48" s="22">
        <v>1</v>
      </c>
      <c r="AD48" s="22">
        <v>1</v>
      </c>
      <c r="AE48" s="22">
        <v>1</v>
      </c>
      <c r="AF48" s="22">
        <f t="shared" si="77"/>
        <v>4.1725635867596117E-2</v>
      </c>
      <c r="AG48" s="22">
        <f t="shared" si="78"/>
        <v>0.96421639787204261</v>
      </c>
      <c r="AH48" s="22">
        <f t="shared" si="79"/>
        <v>4.1725635867596117E-2</v>
      </c>
      <c r="AI48" s="22">
        <f t="shared" si="80"/>
        <v>1</v>
      </c>
      <c r="AJ48" s="22">
        <f t="shared" si="81"/>
        <v>0.20671858817904254</v>
      </c>
      <c r="AK48" s="22">
        <f t="shared" si="82"/>
        <v>2.2543535458650248</v>
      </c>
      <c r="AL48" s="22">
        <f t="shared" si="83"/>
        <v>0.36390638432105799</v>
      </c>
      <c r="AM48" s="22">
        <f t="shared" si="84"/>
        <v>1.1571877961420154</v>
      </c>
      <c r="AN48" s="46">
        <v>1</v>
      </c>
      <c r="AO48" s="49">
        <v>1</v>
      </c>
      <c r="AP48" s="49">
        <v>1</v>
      </c>
      <c r="AQ48" s="21">
        <v>1</v>
      </c>
      <c r="AR48" s="17">
        <f t="shared" si="85"/>
        <v>1</v>
      </c>
      <c r="AS48" s="17">
        <f t="shared" si="86"/>
        <v>1.7931448758443735</v>
      </c>
      <c r="AT48" s="17">
        <f t="shared" si="87"/>
        <v>1.7931448758443735</v>
      </c>
      <c r="AU48" s="17">
        <f t="shared" si="88"/>
        <v>1</v>
      </c>
      <c r="AV48" s="17">
        <f t="shared" si="89"/>
        <v>1.7931448758443735</v>
      </c>
      <c r="AW48" s="17">
        <f t="shared" si="90"/>
        <v>1.7931448758443735</v>
      </c>
      <c r="AX48" s="14">
        <f t="shared" si="91"/>
        <v>2.3818426873717766E-3</v>
      </c>
      <c r="AY48" s="14">
        <f t="shared" si="92"/>
        <v>6.6124408752214043E-4</v>
      </c>
      <c r="AZ48" s="62">
        <f t="shared" si="93"/>
        <v>6.1160873297520151E-4</v>
      </c>
      <c r="BA48" s="21">
        <f t="shared" si="94"/>
        <v>0</v>
      </c>
      <c r="BB48" s="78">
        <v>254</v>
      </c>
      <c r="BC48" s="15">
        <f t="shared" si="95"/>
        <v>330.30203467128109</v>
      </c>
      <c r="BD48" s="19">
        <f t="shared" si="96"/>
        <v>76.302034671281092</v>
      </c>
      <c r="BE48" s="58">
        <f t="shared" si="97"/>
        <v>84.10777120755111</v>
      </c>
      <c r="BF48" s="58">
        <f t="shared" si="98"/>
        <v>83.638177161925924</v>
      </c>
      <c r="BG48" s="46">
        <f t="shared" si="99"/>
        <v>0.90719363473551151</v>
      </c>
      <c r="BH48" s="59">
        <f t="shared" si="100"/>
        <v>0.76899314366253479</v>
      </c>
      <c r="BI48" s="78">
        <v>254</v>
      </c>
      <c r="BJ48" s="78">
        <v>169</v>
      </c>
      <c r="BK48" s="78">
        <v>0</v>
      </c>
      <c r="BL48" s="10">
        <f t="shared" si="101"/>
        <v>423</v>
      </c>
      <c r="BM48" s="15">
        <f t="shared" si="102"/>
        <v>126.61700161100201</v>
      </c>
      <c r="BN48" s="9">
        <f t="shared" si="103"/>
        <v>-296.38299838899798</v>
      </c>
      <c r="BO48" s="48">
        <f t="shared" si="104"/>
        <v>84.951106284021165</v>
      </c>
      <c r="BP48" s="48">
        <f t="shared" si="105"/>
        <v>85.323839000312731</v>
      </c>
      <c r="BQ48" s="48">
        <f t="shared" si="106"/>
        <v>85.698207124121296</v>
      </c>
      <c r="BR48" s="46">
        <f t="shared" si="107"/>
        <v>-3.4736247438176293</v>
      </c>
      <c r="BS48" s="59">
        <f t="shared" si="108"/>
        <v>3.3407835805459847</v>
      </c>
      <c r="BT48" s="16">
        <f t="shared" si="109"/>
        <v>677</v>
      </c>
      <c r="BU48" s="64">
        <f t="shared" si="110"/>
        <v>463.02166821990966</v>
      </c>
      <c r="BV48" s="78">
        <v>0</v>
      </c>
      <c r="BW48" s="15">
        <f t="shared" si="111"/>
        <v>6.102631937626561</v>
      </c>
      <c r="BX48" s="37">
        <f t="shared" si="112"/>
        <v>6.102631937626561</v>
      </c>
      <c r="BY48" s="51">
        <f t="shared" si="113"/>
        <v>6.102631937626561</v>
      </c>
      <c r="BZ48" s="26">
        <f t="shared" si="114"/>
        <v>1.3621946289345023E-2</v>
      </c>
      <c r="CA48" s="47">
        <f t="shared" si="115"/>
        <v>6.102631937626561</v>
      </c>
      <c r="CB48" s="48">
        <f t="shared" si="116"/>
        <v>84.10777120755111</v>
      </c>
      <c r="CC48" s="48">
        <f t="shared" si="117"/>
        <v>83.638177161925924</v>
      </c>
      <c r="CD48" s="60">
        <f t="shared" si="118"/>
        <v>7.2557289891408666E-2</v>
      </c>
      <c r="CE48" s="61">
        <v>0</v>
      </c>
      <c r="CF48" s="15">
        <f t="shared" si="119"/>
        <v>3.93080932683162</v>
      </c>
      <c r="CG48" s="37">
        <f t="shared" si="120"/>
        <v>3.93080932683162</v>
      </c>
      <c r="CH48" s="51">
        <f t="shared" si="121"/>
        <v>3.93080932683162</v>
      </c>
      <c r="CI48" s="26">
        <f t="shared" si="122"/>
        <v>6.1160873297520161E-4</v>
      </c>
      <c r="CJ48" s="47">
        <f t="shared" si="123"/>
        <v>3.9308093268316204</v>
      </c>
      <c r="CK48" s="48">
        <f t="shared" si="124"/>
        <v>84.10777120755111</v>
      </c>
      <c r="CL48" s="60">
        <f t="shared" si="125"/>
        <v>4.6735388066955652E-2</v>
      </c>
      <c r="CM48" s="65">
        <f t="shared" si="126"/>
        <v>0</v>
      </c>
      <c r="CN48" s="73">
        <f t="shared" si="127"/>
        <v>677</v>
      </c>
      <c r="CO48">
        <f t="shared" si="128"/>
        <v>4.9120532546278713E-4</v>
      </c>
      <c r="CP48">
        <f t="shared" si="129"/>
        <v>0</v>
      </c>
      <c r="CQ48">
        <f t="shared" si="130"/>
        <v>0</v>
      </c>
      <c r="CR48">
        <f t="shared" si="131"/>
        <v>0</v>
      </c>
      <c r="CS48">
        <f t="shared" si="132"/>
        <v>0</v>
      </c>
      <c r="CT48" s="1">
        <f t="shared" si="133"/>
        <v>0</v>
      </c>
      <c r="CU48" s="78">
        <v>0</v>
      </c>
      <c r="CV48" s="1">
        <f t="shared" si="134"/>
        <v>0</v>
      </c>
      <c r="CW48" t="e">
        <f t="shared" si="135"/>
        <v>#DIV/0!</v>
      </c>
    </row>
    <row r="49" spans="1:101" x14ac:dyDescent="0.2">
      <c r="A49" s="32" t="s">
        <v>233</v>
      </c>
      <c r="B49">
        <v>1</v>
      </c>
      <c r="C49">
        <v>1</v>
      </c>
      <c r="D49">
        <v>0.75908909308829398</v>
      </c>
      <c r="E49">
        <v>0.240910906911705</v>
      </c>
      <c r="F49">
        <v>0.95073500198649097</v>
      </c>
      <c r="G49">
        <v>0.34922526817639998</v>
      </c>
      <c r="H49">
        <v>5.5578771416631798E-2</v>
      </c>
      <c r="I49">
        <v>0.68909318846636003</v>
      </c>
      <c r="J49">
        <v>0.195701182435185</v>
      </c>
      <c r="K49">
        <v>0.33580565891925301</v>
      </c>
      <c r="L49">
        <v>0.26769576204087803</v>
      </c>
      <c r="M49">
        <v>0.203278708721878</v>
      </c>
      <c r="N49" s="21">
        <v>0</v>
      </c>
      <c r="O49">
        <v>1.02432430081336</v>
      </c>
      <c r="P49">
        <v>0.99224138648629001</v>
      </c>
      <c r="Q49">
        <v>1.00502966092917</v>
      </c>
      <c r="R49">
        <v>0.99098478957559299</v>
      </c>
      <c r="S49">
        <v>1.54999995231628</v>
      </c>
      <c r="T49" s="27">
        <f t="shared" si="68"/>
        <v>0.99224138648629001</v>
      </c>
      <c r="U49" s="27">
        <f t="shared" si="69"/>
        <v>1.00502966092917</v>
      </c>
      <c r="V49" s="39">
        <f t="shared" si="70"/>
        <v>1.5379741017399891</v>
      </c>
      <c r="W49" s="38">
        <f t="shared" si="71"/>
        <v>1.5577959265166605</v>
      </c>
      <c r="X49" s="44">
        <f t="shared" si="72"/>
        <v>0.86540810095664555</v>
      </c>
      <c r="Y49" s="44">
        <f t="shared" si="73"/>
        <v>0.47646116635551639</v>
      </c>
      <c r="Z49" s="22">
        <f t="shared" si="74"/>
        <v>1</v>
      </c>
      <c r="AA49" s="22">
        <f t="shared" si="75"/>
        <v>1</v>
      </c>
      <c r="AB49" s="22">
        <f t="shared" si="76"/>
        <v>1</v>
      </c>
      <c r="AC49" s="22">
        <v>1</v>
      </c>
      <c r="AD49" s="22">
        <v>1</v>
      </c>
      <c r="AE49" s="22">
        <v>1</v>
      </c>
      <c r="AF49" s="22">
        <f t="shared" si="77"/>
        <v>4.1725635867596117E-2</v>
      </c>
      <c r="AG49" s="22">
        <f t="shared" si="78"/>
        <v>0.96421639787204261</v>
      </c>
      <c r="AH49" s="22">
        <f t="shared" si="79"/>
        <v>0.26769576204087803</v>
      </c>
      <c r="AI49" s="22">
        <f t="shared" si="80"/>
        <v>1.2259701261732818</v>
      </c>
      <c r="AJ49" s="22">
        <f t="shared" si="81"/>
        <v>0.20671858817904254</v>
      </c>
      <c r="AK49" s="22">
        <f t="shared" si="82"/>
        <v>2.2543535458650248</v>
      </c>
      <c r="AL49" s="22">
        <f t="shared" si="83"/>
        <v>0.20671858817904254</v>
      </c>
      <c r="AM49" s="22">
        <f t="shared" si="84"/>
        <v>1</v>
      </c>
      <c r="AN49" s="46">
        <v>0</v>
      </c>
      <c r="AO49" s="75">
        <v>0</v>
      </c>
      <c r="AP49" s="75">
        <v>0</v>
      </c>
      <c r="AQ49" s="21">
        <v>1</v>
      </c>
      <c r="AR49" s="17">
        <f t="shared" si="85"/>
        <v>0</v>
      </c>
      <c r="AS49" s="17">
        <f t="shared" si="86"/>
        <v>0</v>
      </c>
      <c r="AT49" s="17">
        <f t="shared" si="87"/>
        <v>0</v>
      </c>
      <c r="AU49" s="17">
        <f t="shared" si="88"/>
        <v>0</v>
      </c>
      <c r="AV49" s="17">
        <f t="shared" si="89"/>
        <v>0</v>
      </c>
      <c r="AW49" s="17">
        <f t="shared" si="90"/>
        <v>0</v>
      </c>
      <c r="AX49" s="14">
        <f t="shared" si="91"/>
        <v>0</v>
      </c>
      <c r="AY49" s="14">
        <f t="shared" si="92"/>
        <v>0</v>
      </c>
      <c r="AZ49" s="62">
        <f t="shared" si="93"/>
        <v>0</v>
      </c>
      <c r="BA49" s="21">
        <f t="shared" si="94"/>
        <v>0</v>
      </c>
      <c r="BB49" s="78">
        <v>0</v>
      </c>
      <c r="BC49" s="15">
        <f t="shared" si="95"/>
        <v>0</v>
      </c>
      <c r="BD49" s="19">
        <f t="shared" si="96"/>
        <v>0</v>
      </c>
      <c r="BE49" s="58">
        <f t="shared" si="97"/>
        <v>1.5577959265166605</v>
      </c>
      <c r="BF49" s="58">
        <f t="shared" si="98"/>
        <v>1.5656311118238817</v>
      </c>
      <c r="BG49" s="46">
        <f t="shared" si="99"/>
        <v>0</v>
      </c>
      <c r="BH49" s="59" t="e">
        <f t="shared" si="100"/>
        <v>#DIV/0!</v>
      </c>
      <c r="BI49" s="78">
        <v>0</v>
      </c>
      <c r="BJ49" s="78">
        <v>153</v>
      </c>
      <c r="BK49" s="78">
        <v>0</v>
      </c>
      <c r="BL49" s="10">
        <f t="shared" si="101"/>
        <v>153</v>
      </c>
      <c r="BM49" s="15">
        <f t="shared" si="102"/>
        <v>0</v>
      </c>
      <c r="BN49" s="9">
        <f t="shared" si="103"/>
        <v>-153</v>
      </c>
      <c r="BO49" s="48">
        <f t="shared" si="104"/>
        <v>1.5577959265166605</v>
      </c>
      <c r="BP49" s="48">
        <f t="shared" si="105"/>
        <v>1.5656311118238817</v>
      </c>
      <c r="BQ49" s="48">
        <f t="shared" si="106"/>
        <v>1.5735057054565151</v>
      </c>
      <c r="BR49" s="46">
        <f t="shared" si="107"/>
        <v>-97.724169406523018</v>
      </c>
      <c r="BS49" s="59" t="e">
        <f t="shared" si="108"/>
        <v>#DIV/0!</v>
      </c>
      <c r="BT49" s="16">
        <f t="shared" si="109"/>
        <v>153</v>
      </c>
      <c r="BU49" s="64">
        <f t="shared" si="110"/>
        <v>0</v>
      </c>
      <c r="BV49" s="78">
        <v>0</v>
      </c>
      <c r="BW49" s="15">
        <f t="shared" si="111"/>
        <v>0</v>
      </c>
      <c r="BX49" s="37">
        <f t="shared" si="112"/>
        <v>0</v>
      </c>
      <c r="BY49" s="51">
        <f t="shared" si="113"/>
        <v>0</v>
      </c>
      <c r="BZ49" s="26">
        <f t="shared" si="114"/>
        <v>0</v>
      </c>
      <c r="CA49" s="47">
        <f t="shared" si="115"/>
        <v>0</v>
      </c>
      <c r="CB49" s="48">
        <f t="shared" si="116"/>
        <v>1.5577959265166605</v>
      </c>
      <c r="CC49" s="48">
        <f t="shared" si="117"/>
        <v>1.5656311118238817</v>
      </c>
      <c r="CD49" s="60">
        <f t="shared" si="118"/>
        <v>0</v>
      </c>
      <c r="CE49" s="61">
        <v>0</v>
      </c>
      <c r="CF49" s="15">
        <f t="shared" si="119"/>
        <v>0</v>
      </c>
      <c r="CG49" s="37">
        <f t="shared" si="120"/>
        <v>0</v>
      </c>
      <c r="CH49" s="51">
        <f t="shared" si="121"/>
        <v>0</v>
      </c>
      <c r="CI49" s="26">
        <f t="shared" si="122"/>
        <v>0</v>
      </c>
      <c r="CJ49" s="47">
        <f t="shared" si="123"/>
        <v>0</v>
      </c>
      <c r="CK49" s="48">
        <f t="shared" si="124"/>
        <v>1.5577959265166605</v>
      </c>
      <c r="CL49" s="60">
        <f t="shared" si="125"/>
        <v>0</v>
      </c>
      <c r="CM49" s="65">
        <f t="shared" si="126"/>
        <v>0</v>
      </c>
      <c r="CN49" s="73">
        <f t="shared" si="127"/>
        <v>153</v>
      </c>
      <c r="CO49">
        <f t="shared" si="128"/>
        <v>3.8728381233959831E-3</v>
      </c>
      <c r="CP49">
        <f t="shared" si="129"/>
        <v>0.26769576204087803</v>
      </c>
      <c r="CQ49">
        <f t="shared" si="130"/>
        <v>2.918731603671283E-3</v>
      </c>
      <c r="CR49">
        <f t="shared" si="131"/>
        <v>0</v>
      </c>
      <c r="CS49">
        <f t="shared" si="132"/>
        <v>0</v>
      </c>
      <c r="CT49" s="1">
        <f t="shared" si="133"/>
        <v>0</v>
      </c>
      <c r="CU49" s="78">
        <v>0</v>
      </c>
      <c r="CV49" s="1">
        <f t="shared" si="134"/>
        <v>0</v>
      </c>
      <c r="CW49" t="e">
        <f t="shared" si="135"/>
        <v>#DIV/0!</v>
      </c>
    </row>
    <row r="50" spans="1:101" x14ac:dyDescent="0.2">
      <c r="A50" s="32" t="s">
        <v>297</v>
      </c>
      <c r="B50">
        <v>0</v>
      </c>
      <c r="C50">
        <v>1</v>
      </c>
      <c r="D50">
        <v>0.56771873751498203</v>
      </c>
      <c r="E50">
        <v>0.43228126248501703</v>
      </c>
      <c r="F50">
        <v>0.63170441001191802</v>
      </c>
      <c r="G50">
        <v>3.9729837107667802E-2</v>
      </c>
      <c r="H50">
        <v>0.46928541579607103</v>
      </c>
      <c r="I50">
        <v>0.21103217718345099</v>
      </c>
      <c r="J50">
        <v>0.31469719257706502</v>
      </c>
      <c r="K50">
        <v>0.223282202564521</v>
      </c>
      <c r="L50">
        <v>0.85301761061256898</v>
      </c>
      <c r="M50">
        <v>1.3438640359634499</v>
      </c>
      <c r="N50" s="21">
        <v>0</v>
      </c>
      <c r="O50">
        <v>1.0005542095330699</v>
      </c>
      <c r="P50">
        <v>0.99578658434574696</v>
      </c>
      <c r="Q50">
        <v>1.00320291993984</v>
      </c>
      <c r="R50">
        <v>0.99813457394660099</v>
      </c>
      <c r="S50">
        <v>125.98999786376901</v>
      </c>
      <c r="T50" s="27">
        <f t="shared" si="68"/>
        <v>0.99578658434574696</v>
      </c>
      <c r="U50" s="27">
        <f t="shared" si="69"/>
        <v>1.00320291993984</v>
      </c>
      <c r="V50" s="39">
        <f t="shared" si="70"/>
        <v>125.4591496344905</v>
      </c>
      <c r="W50" s="38">
        <f t="shared" si="71"/>
        <v>126.39353374014728</v>
      </c>
      <c r="X50" s="44">
        <f t="shared" si="72"/>
        <v>0.96290453897822093</v>
      </c>
      <c r="Y50" s="44">
        <f t="shared" si="73"/>
        <v>0.35106428182223937</v>
      </c>
      <c r="Z50" s="22">
        <f t="shared" si="74"/>
        <v>1</v>
      </c>
      <c r="AA50" s="22">
        <f t="shared" si="75"/>
        <v>1</v>
      </c>
      <c r="AB50" s="22">
        <f t="shared" si="76"/>
        <v>1</v>
      </c>
      <c r="AC50" s="22">
        <v>1</v>
      </c>
      <c r="AD50" s="22">
        <v>1</v>
      </c>
      <c r="AE50" s="22">
        <v>1</v>
      </c>
      <c r="AF50" s="22">
        <f t="shared" si="77"/>
        <v>4.1725635867596117E-2</v>
      </c>
      <c r="AG50" s="22">
        <f t="shared" si="78"/>
        <v>0.96421639787204261</v>
      </c>
      <c r="AH50" s="22">
        <f t="shared" si="79"/>
        <v>0.85301761061256898</v>
      </c>
      <c r="AI50" s="22">
        <f t="shared" si="80"/>
        <v>1.8112919747449729</v>
      </c>
      <c r="AJ50" s="22">
        <f t="shared" si="81"/>
        <v>0.20671858817904254</v>
      </c>
      <c r="AK50" s="22">
        <f t="shared" si="82"/>
        <v>2.2543535458650248</v>
      </c>
      <c r="AL50" s="22">
        <f t="shared" si="83"/>
        <v>1.3438640359634499</v>
      </c>
      <c r="AM50" s="22">
        <f t="shared" si="84"/>
        <v>2.1371454477844072</v>
      </c>
      <c r="AN50" s="46">
        <v>0</v>
      </c>
      <c r="AO50" s="68">
        <v>0.6</v>
      </c>
      <c r="AP50" s="49">
        <v>1</v>
      </c>
      <c r="AQ50" s="21">
        <v>1</v>
      </c>
      <c r="AR50" s="17">
        <f t="shared" si="85"/>
        <v>0</v>
      </c>
      <c r="AS50" s="17">
        <f t="shared" si="86"/>
        <v>12.516634491958639</v>
      </c>
      <c r="AT50" s="17">
        <f t="shared" si="87"/>
        <v>20.861057486597733</v>
      </c>
      <c r="AU50" s="17">
        <f t="shared" si="88"/>
        <v>0</v>
      </c>
      <c r="AV50" s="17">
        <f t="shared" si="89"/>
        <v>12.516634491958639</v>
      </c>
      <c r="AW50" s="17">
        <f t="shared" si="90"/>
        <v>20.861057486597733</v>
      </c>
      <c r="AX50" s="14">
        <f t="shared" si="91"/>
        <v>0</v>
      </c>
      <c r="AY50" s="14">
        <f t="shared" si="92"/>
        <v>4.6156619384063978E-3</v>
      </c>
      <c r="AZ50" s="62">
        <f t="shared" si="93"/>
        <v>7.1153229779567541E-3</v>
      </c>
      <c r="BA50" s="21">
        <f t="shared" si="94"/>
        <v>0</v>
      </c>
      <c r="BB50" s="78">
        <v>0</v>
      </c>
      <c r="BC50" s="15">
        <f t="shared" si="95"/>
        <v>0</v>
      </c>
      <c r="BD50" s="19">
        <f t="shared" si="96"/>
        <v>0</v>
      </c>
      <c r="BE50" s="58">
        <f t="shared" si="97"/>
        <v>126.39353374014728</v>
      </c>
      <c r="BF50" s="58">
        <f t="shared" si="98"/>
        <v>126.79836210963043</v>
      </c>
      <c r="BG50" s="46">
        <f t="shared" si="99"/>
        <v>0</v>
      </c>
      <c r="BH50" s="59" t="e">
        <f t="shared" si="100"/>
        <v>#DIV/0!</v>
      </c>
      <c r="BI50" s="78">
        <v>0</v>
      </c>
      <c r="BJ50" s="78">
        <v>4158</v>
      </c>
      <c r="BK50" s="78">
        <v>0</v>
      </c>
      <c r="BL50" s="10">
        <f t="shared" si="101"/>
        <v>4158</v>
      </c>
      <c r="BM50" s="15">
        <f t="shared" si="102"/>
        <v>883.82079495187224</v>
      </c>
      <c r="BN50" s="9">
        <f t="shared" si="103"/>
        <v>-3274.1792050481276</v>
      </c>
      <c r="BO50" s="48">
        <f t="shared" si="104"/>
        <v>126.39353374014728</v>
      </c>
      <c r="BP50" s="48">
        <f t="shared" si="105"/>
        <v>126.79836210963043</v>
      </c>
      <c r="BQ50" s="48">
        <f t="shared" si="106"/>
        <v>127.20448711197042</v>
      </c>
      <c r="BR50" s="46">
        <f t="shared" si="107"/>
        <v>-25.821936108427469</v>
      </c>
      <c r="BS50" s="59">
        <f t="shared" si="108"/>
        <v>4.7045736236907851</v>
      </c>
      <c r="BT50" s="16">
        <f t="shared" si="109"/>
        <v>4662</v>
      </c>
      <c r="BU50" s="64">
        <f t="shared" si="110"/>
        <v>954.81748762592474</v>
      </c>
      <c r="BV50" s="78">
        <v>504</v>
      </c>
      <c r="BW50" s="15">
        <f t="shared" si="111"/>
        <v>70.996692674052497</v>
      </c>
      <c r="BX50" s="37">
        <f t="shared" si="112"/>
        <v>-433.0033073259475</v>
      </c>
      <c r="BY50" s="51">
        <f t="shared" si="113"/>
        <v>-433.0033073259475</v>
      </c>
      <c r="BZ50" s="26">
        <f t="shared" si="114"/>
        <v>-0.96652523956684855</v>
      </c>
      <c r="CA50" s="47">
        <f t="shared" si="115"/>
        <v>-433.0033073259475</v>
      </c>
      <c r="CB50" s="48">
        <f t="shared" si="116"/>
        <v>126.39353374014728</v>
      </c>
      <c r="CC50" s="48">
        <f t="shared" si="117"/>
        <v>126.79836210963043</v>
      </c>
      <c r="CD50" s="60">
        <f t="shared" si="118"/>
        <v>-3.4258343327607239</v>
      </c>
      <c r="CE50" s="61">
        <v>0</v>
      </c>
      <c r="CF50" s="15">
        <f t="shared" si="119"/>
        <v>45.730180779328059</v>
      </c>
      <c r="CG50" s="37">
        <f t="shared" si="120"/>
        <v>45.730180779328059</v>
      </c>
      <c r="CH50" s="51">
        <f t="shared" si="121"/>
        <v>45.730180779328059</v>
      </c>
      <c r="CI50" s="26">
        <f t="shared" si="122"/>
        <v>7.115322977956755E-3</v>
      </c>
      <c r="CJ50" s="47">
        <f t="shared" si="123"/>
        <v>45.730180779328059</v>
      </c>
      <c r="CK50" s="48">
        <f t="shared" si="124"/>
        <v>126.39353374014728</v>
      </c>
      <c r="CL50" s="60">
        <f t="shared" si="125"/>
        <v>0.36180791395028822</v>
      </c>
      <c r="CM50" s="65">
        <f t="shared" si="126"/>
        <v>0</v>
      </c>
      <c r="CN50" s="73">
        <f t="shared" si="127"/>
        <v>5166</v>
      </c>
      <c r="CO50">
        <f t="shared" si="128"/>
        <v>6.9492717239045786E-3</v>
      </c>
      <c r="CP50">
        <f t="shared" si="129"/>
        <v>0.85301761061256898</v>
      </c>
      <c r="CQ50">
        <f t="shared" si="130"/>
        <v>9.3005934782145697E-3</v>
      </c>
      <c r="CR50">
        <f t="shared" si="131"/>
        <v>3.8779410764212706E-5</v>
      </c>
      <c r="CS50">
        <f t="shared" si="132"/>
        <v>9.6099464466083365E-3</v>
      </c>
      <c r="CT50" s="1">
        <f t="shared" si="133"/>
        <v>683.82023305240818</v>
      </c>
      <c r="CU50" s="78">
        <v>756</v>
      </c>
      <c r="CV50" s="1">
        <f t="shared" si="134"/>
        <v>-72.179766947591816</v>
      </c>
      <c r="CW50">
        <f t="shared" si="135"/>
        <v>1.1055537163991167</v>
      </c>
    </row>
    <row r="51" spans="1:101" x14ac:dyDescent="0.2">
      <c r="A51" s="32" t="s">
        <v>146</v>
      </c>
      <c r="B51">
        <v>0</v>
      </c>
      <c r="C51">
        <v>0</v>
      </c>
      <c r="D51">
        <v>0.23505747126436699</v>
      </c>
      <c r="E51">
        <v>0.76494252873563195</v>
      </c>
      <c r="F51">
        <v>0.249714937286202</v>
      </c>
      <c r="G51">
        <v>0.75028506271379702</v>
      </c>
      <c r="H51">
        <v>0.13619631901840401</v>
      </c>
      <c r="I51">
        <v>8.5889570552147201E-2</v>
      </c>
      <c r="J51">
        <v>0.108156568692216</v>
      </c>
      <c r="K51">
        <v>0.21636856051728101</v>
      </c>
      <c r="L51">
        <v>0.23396194830601699</v>
      </c>
      <c r="M51">
        <v>0.36480224406482398</v>
      </c>
      <c r="N51" s="21">
        <v>0</v>
      </c>
      <c r="O51">
        <v>0.99249447942589297</v>
      </c>
      <c r="P51">
        <v>0.95573134000609505</v>
      </c>
      <c r="Q51">
        <v>1.0009383373715399</v>
      </c>
      <c r="R51">
        <v>0.99045160377042196</v>
      </c>
      <c r="S51">
        <v>8.0500001907348597</v>
      </c>
      <c r="T51" s="27">
        <f t="shared" si="68"/>
        <v>0.99045160377042196</v>
      </c>
      <c r="U51" s="27">
        <f t="shared" si="69"/>
        <v>1.0009383373715399</v>
      </c>
      <c r="V51" s="39">
        <f t="shared" si="70"/>
        <v>7.9731355992655448</v>
      </c>
      <c r="W51" s="38">
        <f t="shared" si="71"/>
        <v>8.0575538067547292</v>
      </c>
      <c r="X51" s="44">
        <f t="shared" si="72"/>
        <v>1.1323837063760003</v>
      </c>
      <c r="Y51" s="44">
        <f t="shared" si="73"/>
        <v>0.25452407000634486</v>
      </c>
      <c r="Z51" s="22">
        <f t="shared" si="74"/>
        <v>1</v>
      </c>
      <c r="AA51" s="22">
        <f t="shared" si="75"/>
        <v>1</v>
      </c>
      <c r="AB51" s="22">
        <f t="shared" si="76"/>
        <v>1</v>
      </c>
      <c r="AC51" s="22">
        <v>1</v>
      </c>
      <c r="AD51" s="22">
        <v>1</v>
      </c>
      <c r="AE51" s="22">
        <v>1</v>
      </c>
      <c r="AF51" s="22">
        <f t="shared" si="77"/>
        <v>4.1725635867596117E-2</v>
      </c>
      <c r="AG51" s="22">
        <f t="shared" si="78"/>
        <v>0.96421639787204261</v>
      </c>
      <c r="AH51" s="22">
        <f t="shared" si="79"/>
        <v>0.23396194830601699</v>
      </c>
      <c r="AI51" s="22">
        <f t="shared" si="80"/>
        <v>1.1922363124384208</v>
      </c>
      <c r="AJ51" s="22">
        <f t="shared" si="81"/>
        <v>0.20671858817904254</v>
      </c>
      <c r="AK51" s="22">
        <f t="shared" si="82"/>
        <v>2.2543535458650248</v>
      </c>
      <c r="AL51" s="22">
        <f t="shared" si="83"/>
        <v>0.36480224406482398</v>
      </c>
      <c r="AM51" s="22">
        <f t="shared" si="84"/>
        <v>1.1580836558857814</v>
      </c>
      <c r="AN51" s="46">
        <v>1</v>
      </c>
      <c r="AO51" s="49">
        <v>1</v>
      </c>
      <c r="AP51" s="49">
        <v>1</v>
      </c>
      <c r="AQ51" s="21">
        <v>1</v>
      </c>
      <c r="AR51" s="17">
        <f t="shared" si="85"/>
        <v>2.0204559236800739</v>
      </c>
      <c r="AS51" s="17">
        <f t="shared" si="86"/>
        <v>1.7987041211941959</v>
      </c>
      <c r="AT51" s="17">
        <f t="shared" si="87"/>
        <v>1.7987041211941959</v>
      </c>
      <c r="AU51" s="17">
        <f t="shared" si="88"/>
        <v>2.0204559236800739</v>
      </c>
      <c r="AV51" s="17">
        <f t="shared" si="89"/>
        <v>1.7987041211941959</v>
      </c>
      <c r="AW51" s="17">
        <f t="shared" si="90"/>
        <v>1.7987041211941959</v>
      </c>
      <c r="AX51" s="14">
        <f t="shared" si="91"/>
        <v>4.8124081669743725E-3</v>
      </c>
      <c r="AY51" s="14">
        <f t="shared" si="92"/>
        <v>6.6329412718607106E-4</v>
      </c>
      <c r="AZ51" s="62">
        <f t="shared" si="93"/>
        <v>6.1350488930395444E-4</v>
      </c>
      <c r="BA51" s="21">
        <f t="shared" si="94"/>
        <v>0</v>
      </c>
      <c r="BB51" s="78">
        <v>491</v>
      </c>
      <c r="BC51" s="15">
        <f t="shared" si="95"/>
        <v>667.36070255517109</v>
      </c>
      <c r="BD51" s="19">
        <f t="shared" si="96"/>
        <v>176.36070255517109</v>
      </c>
      <c r="BE51" s="58">
        <f t="shared" si="97"/>
        <v>7.9731355992655448</v>
      </c>
      <c r="BF51" s="58">
        <f t="shared" si="98"/>
        <v>7.8970049413716037</v>
      </c>
      <c r="BG51" s="46">
        <f t="shared" si="99"/>
        <v>22.119365757609437</v>
      </c>
      <c r="BH51" s="59">
        <f t="shared" si="100"/>
        <v>0.73573406123566099</v>
      </c>
      <c r="BI51" s="78">
        <v>290</v>
      </c>
      <c r="BJ51" s="78">
        <v>0</v>
      </c>
      <c r="BK51" s="78">
        <v>80</v>
      </c>
      <c r="BL51" s="10">
        <f t="shared" si="101"/>
        <v>370</v>
      </c>
      <c r="BM51" s="15">
        <f t="shared" si="102"/>
        <v>127.00954935597045</v>
      </c>
      <c r="BN51" s="9">
        <f t="shared" si="103"/>
        <v>-242.99045064402955</v>
      </c>
      <c r="BO51" s="48">
        <f t="shared" si="104"/>
        <v>8.0575538067547292</v>
      </c>
      <c r="BP51" s="48">
        <f t="shared" si="105"/>
        <v>8.0651145106148014</v>
      </c>
      <c r="BQ51" s="48">
        <f t="shared" si="106"/>
        <v>8.0726823089658595</v>
      </c>
      <c r="BR51" s="46">
        <f t="shared" si="107"/>
        <v>-30.128580359797823</v>
      </c>
      <c r="BS51" s="59">
        <f t="shared" si="108"/>
        <v>2.913166780578039</v>
      </c>
      <c r="BT51" s="16">
        <f t="shared" si="109"/>
        <v>861</v>
      </c>
      <c r="BU51" s="64">
        <f t="shared" si="110"/>
        <v>800.49180369661633</v>
      </c>
      <c r="BV51" s="78">
        <v>0</v>
      </c>
      <c r="BW51" s="15">
        <f t="shared" si="111"/>
        <v>6.1215517854748578</v>
      </c>
      <c r="BX51" s="37">
        <f t="shared" si="112"/>
        <v>6.1215517854748578</v>
      </c>
      <c r="BY51" s="51">
        <f t="shared" si="113"/>
        <v>6.1215517854748578</v>
      </c>
      <c r="BZ51" s="26">
        <f t="shared" si="114"/>
        <v>1.3664178092577828E-2</v>
      </c>
      <c r="CA51" s="47">
        <f t="shared" si="115"/>
        <v>6.1215517854748578</v>
      </c>
      <c r="CB51" s="48">
        <f t="shared" si="116"/>
        <v>7.9731355992655448</v>
      </c>
      <c r="CC51" s="48">
        <f t="shared" si="117"/>
        <v>7.8970049413716037</v>
      </c>
      <c r="CD51" s="60">
        <f t="shared" si="118"/>
        <v>0.76777219065968882</v>
      </c>
      <c r="CE51" s="61">
        <v>0</v>
      </c>
      <c r="CF51" s="15">
        <f t="shared" si="119"/>
        <v>3.9429959235565151</v>
      </c>
      <c r="CG51" s="37">
        <f t="shared" si="120"/>
        <v>3.9429959235565151</v>
      </c>
      <c r="CH51" s="51">
        <f t="shared" si="121"/>
        <v>3.9429959235565151</v>
      </c>
      <c r="CI51" s="26">
        <f t="shared" si="122"/>
        <v>6.1350488930395455E-4</v>
      </c>
      <c r="CJ51" s="47">
        <f t="shared" si="123"/>
        <v>3.9429959235565155</v>
      </c>
      <c r="CK51" s="48">
        <f t="shared" si="124"/>
        <v>7.9731355992655448</v>
      </c>
      <c r="CL51" s="60">
        <f t="shared" si="125"/>
        <v>0.49453516429843852</v>
      </c>
      <c r="CM51" s="65">
        <f t="shared" si="126"/>
        <v>0</v>
      </c>
      <c r="CN51" s="73">
        <f t="shared" si="127"/>
        <v>861</v>
      </c>
      <c r="CO51">
        <f t="shared" si="128"/>
        <v>1.2297071251240828E-2</v>
      </c>
      <c r="CP51">
        <f t="shared" si="129"/>
        <v>0.23396194830601699</v>
      </c>
      <c r="CQ51">
        <f t="shared" si="130"/>
        <v>2.5509261983497592E-3</v>
      </c>
      <c r="CR51">
        <f t="shared" si="131"/>
        <v>3.1368921217763885E-5</v>
      </c>
      <c r="CS51">
        <f t="shared" si="132"/>
        <v>7.773549083133084E-3</v>
      </c>
      <c r="CT51" s="1">
        <f t="shared" si="133"/>
        <v>553.14669808055874</v>
      </c>
      <c r="CU51" s="78">
        <v>0</v>
      </c>
      <c r="CV51" s="1">
        <f t="shared" si="134"/>
        <v>553.14669808055874</v>
      </c>
      <c r="CW51">
        <f t="shared" si="135"/>
        <v>0</v>
      </c>
    </row>
    <row r="52" spans="1:101" x14ac:dyDescent="0.2">
      <c r="A52" s="32" t="s">
        <v>195</v>
      </c>
      <c r="B52">
        <v>1</v>
      </c>
      <c r="C52">
        <v>1</v>
      </c>
      <c r="D52">
        <v>0.7268</v>
      </c>
      <c r="E52">
        <v>0.2732</v>
      </c>
      <c r="F52">
        <v>0.65964214711729596</v>
      </c>
      <c r="G52">
        <v>0.65964214711729596</v>
      </c>
      <c r="H52">
        <v>0.712703719180944</v>
      </c>
      <c r="I52">
        <v>0.30150438779774302</v>
      </c>
      <c r="J52">
        <v>0.46355506526498602</v>
      </c>
      <c r="K52">
        <v>0.55297419339286802</v>
      </c>
      <c r="L52">
        <v>0.94738611016253904</v>
      </c>
      <c r="M52">
        <v>0.77257886990985203</v>
      </c>
      <c r="N52" s="21">
        <v>0</v>
      </c>
      <c r="O52">
        <v>1.0114352923945</v>
      </c>
      <c r="P52">
        <v>1.00191814747344</v>
      </c>
      <c r="Q52">
        <v>1.00552316924577</v>
      </c>
      <c r="R52">
        <v>0.99228928809479999</v>
      </c>
      <c r="S52">
        <v>13</v>
      </c>
      <c r="T52" s="27">
        <f t="shared" si="68"/>
        <v>1.00191814747344</v>
      </c>
      <c r="U52" s="27">
        <f t="shared" si="69"/>
        <v>1.00552316924577</v>
      </c>
      <c r="V52" s="39">
        <f t="shared" si="70"/>
        <v>13.024935917154719</v>
      </c>
      <c r="W52" s="38">
        <f t="shared" si="71"/>
        <v>13.07180120019501</v>
      </c>
      <c r="X52" s="44">
        <f t="shared" si="72"/>
        <v>0.88185825361286363</v>
      </c>
      <c r="Y52" s="44">
        <f t="shared" si="73"/>
        <v>0.58240309426730463</v>
      </c>
      <c r="Z52" s="22">
        <f t="shared" si="74"/>
        <v>1</v>
      </c>
      <c r="AA52" s="22">
        <f t="shared" si="75"/>
        <v>1</v>
      </c>
      <c r="AB52" s="22">
        <f t="shared" si="76"/>
        <v>1</v>
      </c>
      <c r="AC52" s="22">
        <v>1</v>
      </c>
      <c r="AD52" s="22">
        <v>1</v>
      </c>
      <c r="AE52" s="22">
        <v>1</v>
      </c>
      <c r="AF52" s="22">
        <f t="shared" si="77"/>
        <v>4.1725635867596117E-2</v>
      </c>
      <c r="AG52" s="22">
        <f t="shared" si="78"/>
        <v>0.96421639787204261</v>
      </c>
      <c r="AH52" s="22">
        <f t="shared" si="79"/>
        <v>0.94738611016253904</v>
      </c>
      <c r="AI52" s="22">
        <f t="shared" si="80"/>
        <v>1.905660474294943</v>
      </c>
      <c r="AJ52" s="22">
        <f t="shared" si="81"/>
        <v>0.20671858817904254</v>
      </c>
      <c r="AK52" s="22">
        <f t="shared" si="82"/>
        <v>2.2543535458650248</v>
      </c>
      <c r="AL52" s="22">
        <f t="shared" si="83"/>
        <v>0.77257886990985203</v>
      </c>
      <c r="AM52" s="22">
        <f t="shared" si="84"/>
        <v>1.5658602817308096</v>
      </c>
      <c r="AN52" s="46">
        <v>0</v>
      </c>
      <c r="AO52" s="75">
        <v>0</v>
      </c>
      <c r="AP52" s="75">
        <v>0</v>
      </c>
      <c r="AQ52" s="21">
        <v>1</v>
      </c>
      <c r="AR52" s="17">
        <f t="shared" si="85"/>
        <v>0</v>
      </c>
      <c r="AS52" s="17">
        <f t="shared" si="86"/>
        <v>0</v>
      </c>
      <c r="AT52" s="17">
        <f t="shared" si="87"/>
        <v>0</v>
      </c>
      <c r="AU52" s="17">
        <f t="shared" si="88"/>
        <v>0</v>
      </c>
      <c r="AV52" s="17">
        <f t="shared" si="89"/>
        <v>0</v>
      </c>
      <c r="AW52" s="17">
        <f t="shared" si="90"/>
        <v>0</v>
      </c>
      <c r="AX52" s="14">
        <f t="shared" si="91"/>
        <v>0</v>
      </c>
      <c r="AY52" s="14">
        <f t="shared" si="92"/>
        <v>0</v>
      </c>
      <c r="AZ52" s="62">
        <f t="shared" si="93"/>
        <v>0</v>
      </c>
      <c r="BA52" s="21">
        <f t="shared" si="94"/>
        <v>0</v>
      </c>
      <c r="BB52" s="78">
        <v>0</v>
      </c>
      <c r="BC52" s="15">
        <f t="shared" si="95"/>
        <v>0</v>
      </c>
      <c r="BD52" s="19">
        <f t="shared" si="96"/>
        <v>0</v>
      </c>
      <c r="BE52" s="58">
        <f t="shared" si="97"/>
        <v>13.07180120019501</v>
      </c>
      <c r="BF52" s="58">
        <f t="shared" si="98"/>
        <v>13.143998970570747</v>
      </c>
      <c r="BG52" s="46">
        <f t="shared" si="99"/>
        <v>0</v>
      </c>
      <c r="BH52" s="59" t="e">
        <f t="shared" si="100"/>
        <v>#DIV/0!</v>
      </c>
      <c r="BI52" s="78">
        <v>0</v>
      </c>
      <c r="BJ52" s="78">
        <v>2509</v>
      </c>
      <c r="BK52" s="78">
        <v>0</v>
      </c>
      <c r="BL52" s="10">
        <f t="shared" si="101"/>
        <v>2509</v>
      </c>
      <c r="BM52" s="15">
        <f t="shared" si="102"/>
        <v>0</v>
      </c>
      <c r="BN52" s="9">
        <f t="shared" si="103"/>
        <v>-2509</v>
      </c>
      <c r="BO52" s="48">
        <f t="shared" si="104"/>
        <v>13.07180120019501</v>
      </c>
      <c r="BP52" s="48">
        <f t="shared" si="105"/>
        <v>13.143998970570747</v>
      </c>
      <c r="BQ52" s="48">
        <f t="shared" si="106"/>
        <v>13.216595501451435</v>
      </c>
      <c r="BR52" s="46">
        <f t="shared" si="107"/>
        <v>-190.88559011740799</v>
      </c>
      <c r="BS52" s="59" t="e">
        <f t="shared" si="108"/>
        <v>#DIV/0!</v>
      </c>
      <c r="BT52" s="16">
        <f t="shared" si="109"/>
        <v>2600</v>
      </c>
      <c r="BU52" s="64">
        <f t="shared" si="110"/>
        <v>0</v>
      </c>
      <c r="BV52" s="78">
        <v>91</v>
      </c>
      <c r="BW52" s="15">
        <f t="shared" si="111"/>
        <v>0</v>
      </c>
      <c r="BX52" s="37">
        <f t="shared" si="112"/>
        <v>-91</v>
      </c>
      <c r="BY52" s="51">
        <f t="shared" si="113"/>
        <v>-91</v>
      </c>
      <c r="BZ52" s="26">
        <f t="shared" si="114"/>
        <v>-0.20312500000000031</v>
      </c>
      <c r="CA52" s="47">
        <f t="shared" si="115"/>
        <v>-91</v>
      </c>
      <c r="CB52" s="48">
        <f t="shared" si="116"/>
        <v>13.07180120019501</v>
      </c>
      <c r="CC52" s="48">
        <f t="shared" si="117"/>
        <v>13.143998970570747</v>
      </c>
      <c r="CD52" s="60">
        <f t="shared" si="118"/>
        <v>-6.9615501801421544</v>
      </c>
      <c r="CE52" s="61">
        <v>0</v>
      </c>
      <c r="CF52" s="15">
        <f t="shared" si="119"/>
        <v>0</v>
      </c>
      <c r="CG52" s="37">
        <f t="shared" si="120"/>
        <v>0</v>
      </c>
      <c r="CH52" s="51">
        <f t="shared" si="121"/>
        <v>0</v>
      </c>
      <c r="CI52" s="26">
        <f t="shared" si="122"/>
        <v>0</v>
      </c>
      <c r="CJ52" s="47">
        <f t="shared" si="123"/>
        <v>0</v>
      </c>
      <c r="CK52" s="48">
        <f t="shared" si="124"/>
        <v>13.07180120019501</v>
      </c>
      <c r="CL52" s="60">
        <f t="shared" si="125"/>
        <v>0</v>
      </c>
      <c r="CM52" s="65">
        <f t="shared" si="126"/>
        <v>0</v>
      </c>
      <c r="CN52" s="73">
        <f t="shared" si="127"/>
        <v>2691</v>
      </c>
      <c r="CO52">
        <f t="shared" si="128"/>
        <v>4.391911469992375E-3</v>
      </c>
      <c r="CP52">
        <f t="shared" si="129"/>
        <v>0.94738611016253904</v>
      </c>
      <c r="CQ52">
        <f t="shared" si="130"/>
        <v>1.0329508990091357E-2</v>
      </c>
      <c r="CR52">
        <f t="shared" si="131"/>
        <v>0</v>
      </c>
      <c r="CS52">
        <f t="shared" si="132"/>
        <v>0</v>
      </c>
      <c r="CT52" s="1">
        <f t="shared" si="133"/>
        <v>0</v>
      </c>
      <c r="CU52" s="78">
        <v>0</v>
      </c>
      <c r="CV52" s="1">
        <f t="shared" si="134"/>
        <v>0</v>
      </c>
      <c r="CW52" t="e">
        <f t="shared" si="135"/>
        <v>#DIV/0!</v>
      </c>
    </row>
    <row r="53" spans="1:101" x14ac:dyDescent="0.2">
      <c r="A53" s="32" t="s">
        <v>289</v>
      </c>
      <c r="B53">
        <v>0</v>
      </c>
      <c r="C53">
        <v>0</v>
      </c>
      <c r="D53">
        <v>0.112265281662005</v>
      </c>
      <c r="E53">
        <v>0.887734718337994</v>
      </c>
      <c r="F53">
        <v>0.75288041319030596</v>
      </c>
      <c r="G53">
        <v>0.41716328963051202</v>
      </c>
      <c r="H53">
        <v>0.19598829920601701</v>
      </c>
      <c r="I53">
        <v>0.81362306727956502</v>
      </c>
      <c r="J53">
        <v>0.39932518221482699</v>
      </c>
      <c r="K53">
        <v>0.47306560141385301</v>
      </c>
      <c r="L53">
        <v>0.72523943716653905</v>
      </c>
      <c r="M53">
        <v>1.3458645835393901</v>
      </c>
      <c r="N53" s="21">
        <v>0</v>
      </c>
      <c r="O53">
        <v>1.00323183500925</v>
      </c>
      <c r="P53">
        <v>0.99798618946434703</v>
      </c>
      <c r="Q53">
        <v>1.0009010171858199</v>
      </c>
      <c r="R53">
        <v>1.00140260552779</v>
      </c>
      <c r="S53">
        <v>243.55999755859301</v>
      </c>
      <c r="T53" s="27">
        <f t="shared" si="68"/>
        <v>1.00140260552779</v>
      </c>
      <c r="U53" s="27">
        <f t="shared" si="69"/>
        <v>1.0009010171858199</v>
      </c>
      <c r="V53" s="39">
        <f t="shared" si="70"/>
        <v>243.90161615751722</v>
      </c>
      <c r="W53" s="38">
        <f t="shared" si="71"/>
        <v>243.77944930217157</v>
      </c>
      <c r="X53" s="44">
        <f t="shared" si="72"/>
        <v>1.1949419906370855</v>
      </c>
      <c r="Y53" s="44">
        <f t="shared" si="73"/>
        <v>0.45204444779958353</v>
      </c>
      <c r="Z53" s="22">
        <f t="shared" si="74"/>
        <v>1</v>
      </c>
      <c r="AA53" s="22">
        <f t="shared" si="75"/>
        <v>1</v>
      </c>
      <c r="AB53" s="22">
        <f t="shared" si="76"/>
        <v>1</v>
      </c>
      <c r="AC53" s="22">
        <v>1</v>
      </c>
      <c r="AD53" s="22">
        <v>1</v>
      </c>
      <c r="AE53" s="22">
        <v>1</v>
      </c>
      <c r="AF53" s="22">
        <f t="shared" si="77"/>
        <v>4.1725635867596117E-2</v>
      </c>
      <c r="AG53" s="22">
        <f t="shared" si="78"/>
        <v>0.96421639787204261</v>
      </c>
      <c r="AH53" s="22">
        <f t="shared" si="79"/>
        <v>0.72523943716653905</v>
      </c>
      <c r="AI53" s="22">
        <f t="shared" si="80"/>
        <v>1.6835138012989428</v>
      </c>
      <c r="AJ53" s="22">
        <f t="shared" si="81"/>
        <v>0.20671858817904254</v>
      </c>
      <c r="AK53" s="22">
        <f t="shared" si="82"/>
        <v>2.2543535458650248</v>
      </c>
      <c r="AL53" s="22">
        <f t="shared" si="83"/>
        <v>1.3458645835393901</v>
      </c>
      <c r="AM53" s="22">
        <f t="shared" si="84"/>
        <v>2.1391459953603476</v>
      </c>
      <c r="AN53" s="46">
        <v>0</v>
      </c>
      <c r="AO53" s="75">
        <v>0</v>
      </c>
      <c r="AP53" s="75">
        <v>0</v>
      </c>
      <c r="AQ53" s="21">
        <v>1</v>
      </c>
      <c r="AR53" s="17">
        <f t="shared" si="85"/>
        <v>0</v>
      </c>
      <c r="AS53" s="17">
        <f t="shared" si="86"/>
        <v>0</v>
      </c>
      <c r="AT53" s="17">
        <f t="shared" si="87"/>
        <v>0</v>
      </c>
      <c r="AU53" s="17">
        <f t="shared" si="88"/>
        <v>0</v>
      </c>
      <c r="AV53" s="17">
        <f t="shared" si="89"/>
        <v>0</v>
      </c>
      <c r="AW53" s="17">
        <f t="shared" si="90"/>
        <v>0</v>
      </c>
      <c r="AX53" s="14">
        <f t="shared" si="91"/>
        <v>0</v>
      </c>
      <c r="AY53" s="14">
        <f t="shared" si="92"/>
        <v>0</v>
      </c>
      <c r="AZ53" s="62">
        <f t="shared" si="93"/>
        <v>0</v>
      </c>
      <c r="BA53" s="21">
        <f t="shared" si="94"/>
        <v>0</v>
      </c>
      <c r="BB53" s="78">
        <v>0</v>
      </c>
      <c r="BC53" s="15">
        <f t="shared" si="95"/>
        <v>0</v>
      </c>
      <c r="BD53" s="19">
        <f t="shared" si="96"/>
        <v>0</v>
      </c>
      <c r="BE53" s="58">
        <f t="shared" si="97"/>
        <v>243.77944930217157</v>
      </c>
      <c r="BF53" s="58">
        <f t="shared" si="98"/>
        <v>243.99909877554254</v>
      </c>
      <c r="BG53" s="46">
        <f t="shared" si="99"/>
        <v>0</v>
      </c>
      <c r="BH53" s="59" t="e">
        <f t="shared" si="100"/>
        <v>#DIV/0!</v>
      </c>
      <c r="BI53" s="78">
        <v>2192</v>
      </c>
      <c r="BJ53" s="78">
        <v>0</v>
      </c>
      <c r="BK53" s="78">
        <v>0</v>
      </c>
      <c r="BL53" s="10">
        <f t="shared" si="101"/>
        <v>2192</v>
      </c>
      <c r="BM53" s="15">
        <f t="shared" si="102"/>
        <v>0</v>
      </c>
      <c r="BN53" s="9">
        <f t="shared" si="103"/>
        <v>-2192</v>
      </c>
      <c r="BO53" s="48">
        <f t="shared" si="104"/>
        <v>243.77944930217157</v>
      </c>
      <c r="BP53" s="48">
        <f t="shared" si="105"/>
        <v>243.99909877554254</v>
      </c>
      <c r="BQ53" s="48">
        <f t="shared" si="106"/>
        <v>244.21894615686389</v>
      </c>
      <c r="BR53" s="46">
        <f t="shared" si="107"/>
        <v>-8.9836397388354499</v>
      </c>
      <c r="BS53" s="59" t="e">
        <f t="shared" si="108"/>
        <v>#DIV/0!</v>
      </c>
      <c r="BT53" s="16">
        <f t="shared" si="109"/>
        <v>2192</v>
      </c>
      <c r="BU53" s="64">
        <f t="shared" si="110"/>
        <v>0</v>
      </c>
      <c r="BV53" s="78">
        <v>0</v>
      </c>
      <c r="BW53" s="15">
        <f t="shared" si="111"/>
        <v>0</v>
      </c>
      <c r="BX53" s="37">
        <f t="shared" si="112"/>
        <v>0</v>
      </c>
      <c r="BY53" s="51">
        <f t="shared" si="113"/>
        <v>0</v>
      </c>
      <c r="BZ53" s="26">
        <f t="shared" si="114"/>
        <v>0</v>
      </c>
      <c r="CA53" s="47">
        <f t="shared" si="115"/>
        <v>0</v>
      </c>
      <c r="CB53" s="48">
        <f t="shared" si="116"/>
        <v>243.77944930217157</v>
      </c>
      <c r="CC53" s="48">
        <f t="shared" si="117"/>
        <v>243.99909877554254</v>
      </c>
      <c r="CD53" s="60">
        <f t="shared" si="118"/>
        <v>0</v>
      </c>
      <c r="CE53" s="61">
        <v>0</v>
      </c>
      <c r="CF53" s="15">
        <f t="shared" si="119"/>
        <v>0</v>
      </c>
      <c r="CG53" s="37">
        <f t="shared" si="120"/>
        <v>0</v>
      </c>
      <c r="CH53" s="51">
        <f t="shared" si="121"/>
        <v>0</v>
      </c>
      <c r="CI53" s="26">
        <f t="shared" si="122"/>
        <v>0</v>
      </c>
      <c r="CJ53" s="47">
        <f t="shared" si="123"/>
        <v>0</v>
      </c>
      <c r="CK53" s="48">
        <f t="shared" si="124"/>
        <v>243.77944930217157</v>
      </c>
      <c r="CL53" s="60">
        <f t="shared" si="125"/>
        <v>0</v>
      </c>
      <c r="CM53" s="65">
        <f t="shared" si="126"/>
        <v>0</v>
      </c>
      <c r="CN53" s="73">
        <f t="shared" si="127"/>
        <v>2192</v>
      </c>
      <c r="CO53">
        <f t="shared" si="128"/>
        <v>1.4271055240772644E-2</v>
      </c>
      <c r="CP53">
        <f t="shared" si="129"/>
        <v>0.72523943716653905</v>
      </c>
      <c r="CQ53">
        <f t="shared" si="130"/>
        <v>7.9074067118160511E-3</v>
      </c>
      <c r="CR53">
        <f t="shared" si="131"/>
        <v>0</v>
      </c>
      <c r="CS53">
        <f t="shared" si="132"/>
        <v>0</v>
      </c>
      <c r="CT53" s="1">
        <f t="shared" si="133"/>
        <v>0</v>
      </c>
      <c r="CU53" s="78">
        <v>0</v>
      </c>
      <c r="CV53" s="1">
        <f t="shared" si="134"/>
        <v>0</v>
      </c>
      <c r="CW53" t="e">
        <f t="shared" si="135"/>
        <v>#DIV/0!</v>
      </c>
    </row>
    <row r="54" spans="1:101" x14ac:dyDescent="0.2">
      <c r="A54" s="32" t="s">
        <v>276</v>
      </c>
      <c r="B54">
        <v>0</v>
      </c>
      <c r="C54">
        <v>0</v>
      </c>
      <c r="D54">
        <v>0.35517379145025901</v>
      </c>
      <c r="E54">
        <v>0.64482620854974004</v>
      </c>
      <c r="F54">
        <v>0.74612634088200203</v>
      </c>
      <c r="G54">
        <v>8.1446166070719098E-2</v>
      </c>
      <c r="H54">
        <v>0.29502716255745898</v>
      </c>
      <c r="I54">
        <v>0.39281236941078101</v>
      </c>
      <c r="J54">
        <v>0.34042667164124302</v>
      </c>
      <c r="K54">
        <v>0.28968935968850601</v>
      </c>
      <c r="L54">
        <v>0.70927268644948205</v>
      </c>
      <c r="M54">
        <v>1.1536347860710601</v>
      </c>
      <c r="N54" s="21">
        <v>0</v>
      </c>
      <c r="O54">
        <v>1.00322253314326</v>
      </c>
      <c r="P54">
        <v>0.99683543791073903</v>
      </c>
      <c r="Q54">
        <v>1.0076318461376099</v>
      </c>
      <c r="R54">
        <v>1.00376290004878</v>
      </c>
      <c r="S54">
        <v>2.5715000629425</v>
      </c>
      <c r="T54" s="27">
        <f t="shared" si="68"/>
        <v>1.00376290004878</v>
      </c>
      <c r="U54" s="27">
        <f t="shared" si="69"/>
        <v>1.0076318461376099</v>
      </c>
      <c r="V54" s="39">
        <f t="shared" si="70"/>
        <v>2.581176360654784</v>
      </c>
      <c r="W54" s="38">
        <f t="shared" si="71"/>
        <v>2.5911253557657314</v>
      </c>
      <c r="X54" s="44">
        <f t="shared" si="72"/>
        <v>1.0711886830856914</v>
      </c>
      <c r="Y54" s="44">
        <f t="shared" si="73"/>
        <v>0.3572431231001385</v>
      </c>
      <c r="Z54" s="22">
        <f t="shared" si="74"/>
        <v>1</v>
      </c>
      <c r="AA54" s="22">
        <f t="shared" si="75"/>
        <v>1</v>
      </c>
      <c r="AB54" s="22">
        <f t="shared" si="76"/>
        <v>1</v>
      </c>
      <c r="AC54" s="22">
        <v>1</v>
      </c>
      <c r="AD54" s="22">
        <v>1</v>
      </c>
      <c r="AE54" s="22">
        <v>1</v>
      </c>
      <c r="AF54" s="22">
        <f t="shared" si="77"/>
        <v>4.1725635867596117E-2</v>
      </c>
      <c r="AG54" s="22">
        <f t="shared" si="78"/>
        <v>0.96421639787204261</v>
      </c>
      <c r="AH54" s="22">
        <f t="shared" si="79"/>
        <v>0.70927268644948205</v>
      </c>
      <c r="AI54" s="22">
        <f t="shared" si="80"/>
        <v>1.6675470505818859</v>
      </c>
      <c r="AJ54" s="22">
        <f t="shared" si="81"/>
        <v>0.20671858817904254</v>
      </c>
      <c r="AK54" s="22">
        <f t="shared" si="82"/>
        <v>2.2543535458650248</v>
      </c>
      <c r="AL54" s="22">
        <f t="shared" si="83"/>
        <v>1.1536347860710601</v>
      </c>
      <c r="AM54" s="22">
        <f t="shared" si="84"/>
        <v>1.9469161978920175</v>
      </c>
      <c r="AN54" s="46">
        <v>0</v>
      </c>
      <c r="AO54" s="75">
        <v>0</v>
      </c>
      <c r="AP54" s="75">
        <v>0</v>
      </c>
      <c r="AQ54" s="21">
        <v>1</v>
      </c>
      <c r="AR54" s="17">
        <f t="shared" si="85"/>
        <v>0</v>
      </c>
      <c r="AS54" s="17">
        <f t="shared" si="86"/>
        <v>0</v>
      </c>
      <c r="AT54" s="17">
        <f t="shared" si="87"/>
        <v>0</v>
      </c>
      <c r="AU54" s="17">
        <f t="shared" si="88"/>
        <v>0</v>
      </c>
      <c r="AV54" s="17">
        <f t="shared" si="89"/>
        <v>0</v>
      </c>
      <c r="AW54" s="17">
        <f t="shared" si="90"/>
        <v>0</v>
      </c>
      <c r="AX54" s="14">
        <f t="shared" si="91"/>
        <v>0</v>
      </c>
      <c r="AY54" s="14">
        <f t="shared" si="92"/>
        <v>0</v>
      </c>
      <c r="AZ54" s="62">
        <f t="shared" si="93"/>
        <v>0</v>
      </c>
      <c r="BA54" s="21">
        <f t="shared" si="94"/>
        <v>0</v>
      </c>
      <c r="BB54" s="78">
        <v>0</v>
      </c>
      <c r="BC54" s="15">
        <f t="shared" si="95"/>
        <v>0</v>
      </c>
      <c r="BD54" s="19">
        <f t="shared" si="96"/>
        <v>0</v>
      </c>
      <c r="BE54" s="58">
        <f t="shared" si="97"/>
        <v>2.5911253557657314</v>
      </c>
      <c r="BF54" s="58">
        <f t="shared" si="98"/>
        <v>2.6109004258041955</v>
      </c>
      <c r="BG54" s="46">
        <f t="shared" si="99"/>
        <v>0</v>
      </c>
      <c r="BH54" s="59" t="e">
        <f t="shared" si="100"/>
        <v>#DIV/0!</v>
      </c>
      <c r="BI54" s="78">
        <v>679</v>
      </c>
      <c r="BJ54" s="78">
        <v>0</v>
      </c>
      <c r="BK54" s="78">
        <v>0</v>
      </c>
      <c r="BL54" s="10">
        <f t="shared" si="101"/>
        <v>679</v>
      </c>
      <c r="BM54" s="15">
        <f t="shared" si="102"/>
        <v>0</v>
      </c>
      <c r="BN54" s="9">
        <f t="shared" si="103"/>
        <v>-679</v>
      </c>
      <c r="BO54" s="48">
        <f t="shared" si="104"/>
        <v>2.5911253557657314</v>
      </c>
      <c r="BP54" s="48">
        <f t="shared" si="105"/>
        <v>2.6109004258041955</v>
      </c>
      <c r="BQ54" s="48">
        <f t="shared" si="106"/>
        <v>2.6308264161345529</v>
      </c>
      <c r="BR54" s="46">
        <f t="shared" si="107"/>
        <v>-260.06353719554744</v>
      </c>
      <c r="BS54" s="59" t="e">
        <f t="shared" si="108"/>
        <v>#DIV/0!</v>
      </c>
      <c r="BT54" s="16">
        <f t="shared" si="109"/>
        <v>761</v>
      </c>
      <c r="BU54" s="64">
        <f t="shared" si="110"/>
        <v>0</v>
      </c>
      <c r="BV54" s="78">
        <v>82</v>
      </c>
      <c r="BW54" s="15">
        <f t="shared" si="111"/>
        <v>0</v>
      </c>
      <c r="BX54" s="37">
        <f t="shared" si="112"/>
        <v>-82</v>
      </c>
      <c r="BY54" s="51">
        <f t="shared" si="113"/>
        <v>-82</v>
      </c>
      <c r="BZ54" s="26">
        <f t="shared" si="114"/>
        <v>-0.18303571428571455</v>
      </c>
      <c r="CA54" s="47">
        <f t="shared" si="115"/>
        <v>-82</v>
      </c>
      <c r="CB54" s="48">
        <f t="shared" si="116"/>
        <v>2.5911253557657314</v>
      </c>
      <c r="CC54" s="48">
        <f t="shared" si="117"/>
        <v>2.6109004258041955</v>
      </c>
      <c r="CD54" s="60">
        <f t="shared" si="118"/>
        <v>-31.646481254770205</v>
      </c>
      <c r="CE54" s="61">
        <v>0</v>
      </c>
      <c r="CF54" s="15">
        <f t="shared" si="119"/>
        <v>0</v>
      </c>
      <c r="CG54" s="37">
        <f t="shared" si="120"/>
        <v>0</v>
      </c>
      <c r="CH54" s="51">
        <f t="shared" si="121"/>
        <v>0</v>
      </c>
      <c r="CI54" s="26">
        <f t="shared" si="122"/>
        <v>0</v>
      </c>
      <c r="CJ54" s="47">
        <f t="shared" si="123"/>
        <v>0</v>
      </c>
      <c r="CK54" s="48">
        <f t="shared" si="124"/>
        <v>2.5911253557657314</v>
      </c>
      <c r="CL54" s="60">
        <f t="shared" si="125"/>
        <v>0</v>
      </c>
      <c r="CM54" s="65">
        <f t="shared" si="126"/>
        <v>0</v>
      </c>
      <c r="CN54" s="73">
        <f t="shared" si="127"/>
        <v>843</v>
      </c>
      <c r="CO54">
        <f t="shared" si="128"/>
        <v>1.036610403177635E-2</v>
      </c>
      <c r="CP54">
        <f t="shared" si="129"/>
        <v>0.70927268644948205</v>
      </c>
      <c r="CQ54">
        <f t="shared" si="130"/>
        <v>7.733318562005524E-3</v>
      </c>
      <c r="CR54">
        <f t="shared" si="131"/>
        <v>0</v>
      </c>
      <c r="CS54">
        <f t="shared" si="132"/>
        <v>0</v>
      </c>
      <c r="CT54" s="1">
        <f t="shared" si="133"/>
        <v>0</v>
      </c>
      <c r="CU54" s="78">
        <v>0</v>
      </c>
      <c r="CV54" s="1">
        <f t="shared" si="134"/>
        <v>0</v>
      </c>
      <c r="CW54" t="e">
        <f t="shared" si="135"/>
        <v>#DIV/0!</v>
      </c>
    </row>
    <row r="55" spans="1:101" x14ac:dyDescent="0.2">
      <c r="A55" s="32" t="s">
        <v>108</v>
      </c>
      <c r="B55">
        <v>0</v>
      </c>
      <c r="C55">
        <v>0</v>
      </c>
      <c r="D55">
        <v>0.608650875386199</v>
      </c>
      <c r="E55">
        <v>0.3913491246138</v>
      </c>
      <c r="F55">
        <v>0.63394683026584797</v>
      </c>
      <c r="G55">
        <v>3.6809815950920199E-2</v>
      </c>
      <c r="H55">
        <v>0.66320960698689901</v>
      </c>
      <c r="I55">
        <v>0.55513100436681195</v>
      </c>
      <c r="J55">
        <v>0.60676866698302401</v>
      </c>
      <c r="K55">
        <v>0.30444980008988998</v>
      </c>
      <c r="L55">
        <v>0.61587267547559599</v>
      </c>
      <c r="M55">
        <v>0.90344640671384602</v>
      </c>
      <c r="N55" s="21">
        <v>0</v>
      </c>
      <c r="O55">
        <v>1.00236918535841</v>
      </c>
      <c r="P55">
        <v>0.97875082364140598</v>
      </c>
      <c r="Q55">
        <v>1.02981282317178</v>
      </c>
      <c r="R55">
        <v>0.99262391372042102</v>
      </c>
      <c r="S55">
        <v>131.82000732421801</v>
      </c>
      <c r="T55" s="27">
        <f t="shared" si="68"/>
        <v>0.99262391372042102</v>
      </c>
      <c r="U55" s="27">
        <f t="shared" si="69"/>
        <v>1.02981282317178</v>
      </c>
      <c r="V55" s="39">
        <f t="shared" si="70"/>
        <v>130.84769157681984</v>
      </c>
      <c r="W55" s="38">
        <f t="shared" si="71"/>
        <v>135.74993389307767</v>
      </c>
      <c r="X55" s="44">
        <f t="shared" si="72"/>
        <v>0.94205106022966478</v>
      </c>
      <c r="Y55" s="44">
        <f t="shared" si="73"/>
        <v>0.48699522857565603</v>
      </c>
      <c r="Z55" s="22">
        <f t="shared" si="74"/>
        <v>1</v>
      </c>
      <c r="AA55" s="22">
        <f t="shared" si="75"/>
        <v>1</v>
      </c>
      <c r="AB55" s="22">
        <f t="shared" si="76"/>
        <v>1</v>
      </c>
      <c r="AC55" s="22">
        <v>1</v>
      </c>
      <c r="AD55" s="22">
        <v>1</v>
      </c>
      <c r="AE55" s="22">
        <v>1</v>
      </c>
      <c r="AF55" s="22">
        <f t="shared" si="77"/>
        <v>4.1725635867596117E-2</v>
      </c>
      <c r="AG55" s="22">
        <f t="shared" si="78"/>
        <v>0.96421639787204261</v>
      </c>
      <c r="AH55" s="22">
        <f t="shared" si="79"/>
        <v>0.61587267547559599</v>
      </c>
      <c r="AI55" s="22">
        <f t="shared" si="80"/>
        <v>1.574147039608</v>
      </c>
      <c r="AJ55" s="22">
        <f t="shared" si="81"/>
        <v>0.20671858817904254</v>
      </c>
      <c r="AK55" s="22">
        <f t="shared" si="82"/>
        <v>2.2543535458650248</v>
      </c>
      <c r="AL55" s="22">
        <f t="shared" si="83"/>
        <v>0.90344640671384602</v>
      </c>
      <c r="AM55" s="22">
        <f t="shared" si="84"/>
        <v>1.6967278185348036</v>
      </c>
      <c r="AN55" s="46">
        <v>1</v>
      </c>
      <c r="AO55" s="49">
        <v>1</v>
      </c>
      <c r="AP55" s="49">
        <v>1</v>
      </c>
      <c r="AQ55" s="21">
        <v>1</v>
      </c>
      <c r="AR55" s="17">
        <f t="shared" si="85"/>
        <v>6.1401812035645875</v>
      </c>
      <c r="AS55" s="17">
        <f t="shared" si="86"/>
        <v>8.2879805140716307</v>
      </c>
      <c r="AT55" s="17">
        <f t="shared" si="87"/>
        <v>8.2879805140716307</v>
      </c>
      <c r="AU55" s="17">
        <f t="shared" si="88"/>
        <v>6.1401812035645875</v>
      </c>
      <c r="AV55" s="17">
        <f t="shared" si="89"/>
        <v>8.2879805140716307</v>
      </c>
      <c r="AW55" s="17">
        <f t="shared" si="90"/>
        <v>8.2879805140716307</v>
      </c>
      <c r="AX55" s="14">
        <f t="shared" si="91"/>
        <v>1.4624945698847947E-2</v>
      </c>
      <c r="AY55" s="14">
        <f t="shared" si="92"/>
        <v>3.0562941044280775E-3</v>
      </c>
      <c r="AZ55" s="62">
        <f t="shared" si="93"/>
        <v>2.8268776992977597E-3</v>
      </c>
      <c r="BA55" s="21">
        <f t="shared" si="94"/>
        <v>0</v>
      </c>
      <c r="BB55" s="78">
        <v>1845</v>
      </c>
      <c r="BC55" s="15">
        <f t="shared" si="95"/>
        <v>2028.1143447877391</v>
      </c>
      <c r="BD55" s="19">
        <f t="shared" si="96"/>
        <v>183.11434478773913</v>
      </c>
      <c r="BE55" s="58">
        <f t="shared" si="97"/>
        <v>130.84769157681984</v>
      </c>
      <c r="BF55" s="58">
        <f t="shared" si="98"/>
        <v>129.88254771426548</v>
      </c>
      <c r="BG55" s="46">
        <f t="shared" si="99"/>
        <v>1.3994465059418635</v>
      </c>
      <c r="BH55" s="59">
        <f t="shared" si="100"/>
        <v>0.90971202128797934</v>
      </c>
      <c r="BI55" s="78">
        <v>0</v>
      </c>
      <c r="BJ55" s="78">
        <v>923</v>
      </c>
      <c r="BK55" s="78">
        <v>0</v>
      </c>
      <c r="BL55" s="10">
        <f t="shared" si="101"/>
        <v>923</v>
      </c>
      <c r="BM55" s="15">
        <f t="shared" si="102"/>
        <v>585.22836399820153</v>
      </c>
      <c r="BN55" s="9">
        <f t="shared" si="103"/>
        <v>-337.77163600179847</v>
      </c>
      <c r="BO55" s="48">
        <f t="shared" si="104"/>
        <v>135.74993389307767</v>
      </c>
      <c r="BP55" s="48">
        <f t="shared" si="105"/>
        <v>139.79702266781283</v>
      </c>
      <c r="BQ55" s="48">
        <f t="shared" si="106"/>
        <v>143.96476658454964</v>
      </c>
      <c r="BR55" s="46">
        <f t="shared" si="107"/>
        <v>-2.4161575801540138</v>
      </c>
      <c r="BS55" s="59">
        <f t="shared" si="108"/>
        <v>1.5771621076158853</v>
      </c>
      <c r="BT55" s="16">
        <f t="shared" si="109"/>
        <v>2768</v>
      </c>
      <c r="BU55" s="64">
        <f t="shared" si="110"/>
        <v>2641.5492944695338</v>
      </c>
      <c r="BV55" s="78">
        <v>0</v>
      </c>
      <c r="BW55" s="15">
        <f t="shared" si="111"/>
        <v>28.206585683593048</v>
      </c>
      <c r="BX55" s="37">
        <f t="shared" si="112"/>
        <v>28.206585683593048</v>
      </c>
      <c r="BY55" s="51">
        <f t="shared" si="113"/>
        <v>28.206585683593048</v>
      </c>
      <c r="BZ55" s="26">
        <f t="shared" si="114"/>
        <v>6.2961128758020291E-2</v>
      </c>
      <c r="CA55" s="47">
        <f t="shared" si="115"/>
        <v>28.206585683593048</v>
      </c>
      <c r="CB55" s="48">
        <f t="shared" si="116"/>
        <v>130.84769157681984</v>
      </c>
      <c r="CC55" s="48">
        <f t="shared" si="117"/>
        <v>129.88254771426548</v>
      </c>
      <c r="CD55" s="60">
        <f t="shared" si="118"/>
        <v>0.21556808028999994</v>
      </c>
      <c r="CE55" s="61">
        <v>0</v>
      </c>
      <c r="CF55" s="15">
        <f t="shared" si="119"/>
        <v>18.1683429733867</v>
      </c>
      <c r="CG55" s="37">
        <f t="shared" si="120"/>
        <v>18.1683429733867</v>
      </c>
      <c r="CH55" s="51">
        <f t="shared" si="121"/>
        <v>18.1683429733867</v>
      </c>
      <c r="CI55" s="26">
        <f t="shared" si="122"/>
        <v>2.8268776992977597E-3</v>
      </c>
      <c r="CJ55" s="47">
        <f t="shared" si="123"/>
        <v>18.1683429733867</v>
      </c>
      <c r="CK55" s="48">
        <f t="shared" si="124"/>
        <v>130.84769157681984</v>
      </c>
      <c r="CL55" s="60">
        <f t="shared" si="125"/>
        <v>0.13885107757304363</v>
      </c>
      <c r="CM55" s="65">
        <f t="shared" si="126"/>
        <v>0</v>
      </c>
      <c r="CN55" s="73">
        <f t="shared" si="127"/>
        <v>2768</v>
      </c>
      <c r="CO55">
        <f t="shared" si="128"/>
        <v>6.2912544259254161E-3</v>
      </c>
      <c r="CP55">
        <f t="shared" si="129"/>
        <v>0.61587267547559599</v>
      </c>
      <c r="CQ55">
        <f t="shared" si="130"/>
        <v>6.7149626428292713E-3</v>
      </c>
      <c r="CR55">
        <f t="shared" si="131"/>
        <v>4.2245538446623483E-5</v>
      </c>
      <c r="CS55">
        <f t="shared" si="132"/>
        <v>1.0468889394648524E-2</v>
      </c>
      <c r="CT55" s="1">
        <f t="shared" si="133"/>
        <v>744.94050777723385</v>
      </c>
      <c r="CU55" s="78">
        <v>0</v>
      </c>
      <c r="CV55" s="1">
        <f t="shared" si="134"/>
        <v>744.94050777723385</v>
      </c>
      <c r="CW55">
        <f t="shared" si="135"/>
        <v>0</v>
      </c>
    </row>
    <row r="56" spans="1:101" x14ac:dyDescent="0.2">
      <c r="A56" s="32" t="s">
        <v>196</v>
      </c>
      <c r="B56">
        <v>0</v>
      </c>
      <c r="C56">
        <v>0</v>
      </c>
      <c r="D56">
        <v>0.28752535496957399</v>
      </c>
      <c r="E56">
        <v>0.71247464503042601</v>
      </c>
      <c r="F56">
        <v>0.18950437317784199</v>
      </c>
      <c r="G56">
        <v>0.60689990281827</v>
      </c>
      <c r="H56">
        <v>1.4994829369183E-2</v>
      </c>
      <c r="I56">
        <v>0.27249224405377398</v>
      </c>
      <c r="J56">
        <v>6.3921629391092097E-2</v>
      </c>
      <c r="K56">
        <v>0.147233960517518</v>
      </c>
      <c r="L56">
        <v>0.69430235991036504</v>
      </c>
      <c r="M56">
        <v>0.32447996108349397</v>
      </c>
      <c r="N56" s="21">
        <v>0</v>
      </c>
      <c r="O56">
        <v>1.0129603078217799</v>
      </c>
      <c r="P56">
        <v>1.00502200869373</v>
      </c>
      <c r="Q56">
        <v>1.0003389827220801</v>
      </c>
      <c r="R56">
        <v>1.0036016141273101</v>
      </c>
      <c r="S56">
        <v>5.7800002098083496</v>
      </c>
      <c r="T56" s="27">
        <f t="shared" si="68"/>
        <v>1.0036016141273101</v>
      </c>
      <c r="U56" s="27">
        <f t="shared" si="69"/>
        <v>1.0003389827220801</v>
      </c>
      <c r="V56" s="39">
        <f t="shared" si="70"/>
        <v>5.8008175402198505</v>
      </c>
      <c r="W56" s="38">
        <f t="shared" si="71"/>
        <v>5.7819595300130944</v>
      </c>
      <c r="X56" s="44">
        <f t="shared" si="72"/>
        <v>1.1056531725037972</v>
      </c>
      <c r="Y56" s="44">
        <f t="shared" si="73"/>
        <v>0.22608175632817898</v>
      </c>
      <c r="Z56" s="22">
        <f t="shared" si="74"/>
        <v>1</v>
      </c>
      <c r="AA56" s="22">
        <f t="shared" si="75"/>
        <v>1</v>
      </c>
      <c r="AB56" s="22">
        <f t="shared" si="76"/>
        <v>1</v>
      </c>
      <c r="AC56" s="22">
        <v>1</v>
      </c>
      <c r="AD56" s="22">
        <v>1</v>
      </c>
      <c r="AE56" s="22">
        <v>1</v>
      </c>
      <c r="AF56" s="22">
        <f t="shared" si="77"/>
        <v>4.1725635867596117E-2</v>
      </c>
      <c r="AG56" s="22">
        <f t="shared" si="78"/>
        <v>0.96421639787204261</v>
      </c>
      <c r="AH56" s="22">
        <f t="shared" si="79"/>
        <v>0.69430235991036504</v>
      </c>
      <c r="AI56" s="22">
        <f t="shared" si="80"/>
        <v>1.6525767240427689</v>
      </c>
      <c r="AJ56" s="22">
        <f t="shared" si="81"/>
        <v>0.20671858817904254</v>
      </c>
      <c r="AK56" s="22">
        <f t="shared" si="82"/>
        <v>2.2543535458650248</v>
      </c>
      <c r="AL56" s="22">
        <f t="shared" si="83"/>
        <v>0.32447996108349397</v>
      </c>
      <c r="AM56" s="22">
        <f t="shared" si="84"/>
        <v>1.1177613729044515</v>
      </c>
      <c r="AN56" s="46">
        <v>0</v>
      </c>
      <c r="AO56" s="75">
        <v>0</v>
      </c>
      <c r="AP56" s="75">
        <v>0</v>
      </c>
      <c r="AQ56" s="21">
        <v>1</v>
      </c>
      <c r="AR56" s="17">
        <f t="shared" si="85"/>
        <v>0</v>
      </c>
      <c r="AS56" s="17">
        <f t="shared" si="86"/>
        <v>0</v>
      </c>
      <c r="AT56" s="17">
        <f t="shared" si="87"/>
        <v>0</v>
      </c>
      <c r="AU56" s="17">
        <f t="shared" si="88"/>
        <v>0</v>
      </c>
      <c r="AV56" s="17">
        <f t="shared" si="89"/>
        <v>0</v>
      </c>
      <c r="AW56" s="17">
        <f t="shared" si="90"/>
        <v>0</v>
      </c>
      <c r="AX56" s="14">
        <f t="shared" si="91"/>
        <v>0</v>
      </c>
      <c r="AY56" s="14">
        <f t="shared" si="92"/>
        <v>0</v>
      </c>
      <c r="AZ56" s="62">
        <f t="shared" si="93"/>
        <v>0</v>
      </c>
      <c r="BA56" s="21">
        <f t="shared" si="94"/>
        <v>0</v>
      </c>
      <c r="BB56" s="78">
        <v>0</v>
      </c>
      <c r="BC56" s="15">
        <f t="shared" si="95"/>
        <v>0</v>
      </c>
      <c r="BD56" s="19">
        <f t="shared" si="96"/>
        <v>0</v>
      </c>
      <c r="BE56" s="58">
        <f t="shared" si="97"/>
        <v>5.7819595300130944</v>
      </c>
      <c r="BF56" s="58">
        <f t="shared" si="98"/>
        <v>5.7839195143935349</v>
      </c>
      <c r="BG56" s="46">
        <f t="shared" si="99"/>
        <v>0</v>
      </c>
      <c r="BH56" s="59" t="e">
        <f t="shared" si="100"/>
        <v>#DIV/0!</v>
      </c>
      <c r="BI56" s="78">
        <v>6</v>
      </c>
      <c r="BJ56" s="78">
        <v>613</v>
      </c>
      <c r="BK56" s="78">
        <v>0</v>
      </c>
      <c r="BL56" s="10">
        <f t="shared" si="101"/>
        <v>619</v>
      </c>
      <c r="BM56" s="15">
        <f t="shared" si="102"/>
        <v>0</v>
      </c>
      <c r="BN56" s="9">
        <f t="shared" si="103"/>
        <v>-619</v>
      </c>
      <c r="BO56" s="48">
        <f t="shared" si="104"/>
        <v>5.7819595300130944</v>
      </c>
      <c r="BP56" s="48">
        <f t="shared" si="105"/>
        <v>5.7839195143935349</v>
      </c>
      <c r="BQ56" s="48">
        <f t="shared" si="106"/>
        <v>5.7858801631748156</v>
      </c>
      <c r="BR56" s="46">
        <f t="shared" si="107"/>
        <v>-107.02085298033481</v>
      </c>
      <c r="BS56" s="59" t="e">
        <f t="shared" si="108"/>
        <v>#DIV/0!</v>
      </c>
      <c r="BT56" s="16">
        <f t="shared" si="109"/>
        <v>711</v>
      </c>
      <c r="BU56" s="64">
        <f t="shared" si="110"/>
        <v>0</v>
      </c>
      <c r="BV56" s="78">
        <v>92</v>
      </c>
      <c r="BW56" s="15">
        <f t="shared" si="111"/>
        <v>0</v>
      </c>
      <c r="BX56" s="37">
        <f t="shared" si="112"/>
        <v>-92</v>
      </c>
      <c r="BY56" s="51">
        <f t="shared" si="113"/>
        <v>-92</v>
      </c>
      <c r="BZ56" s="26">
        <f t="shared" si="114"/>
        <v>-0.20535714285714318</v>
      </c>
      <c r="CA56" s="47">
        <f t="shared" si="115"/>
        <v>-92</v>
      </c>
      <c r="CB56" s="48">
        <f t="shared" si="116"/>
        <v>5.7819595300130944</v>
      </c>
      <c r="CC56" s="48">
        <f t="shared" si="117"/>
        <v>5.7839195143935349</v>
      </c>
      <c r="CD56" s="60">
        <f t="shared" si="118"/>
        <v>-15.91156069537409</v>
      </c>
      <c r="CE56" s="61">
        <v>0</v>
      </c>
      <c r="CF56" s="15">
        <f t="shared" si="119"/>
        <v>0</v>
      </c>
      <c r="CG56" s="37">
        <f t="shared" si="120"/>
        <v>0</v>
      </c>
      <c r="CH56" s="51">
        <f t="shared" si="121"/>
        <v>0</v>
      </c>
      <c r="CI56" s="26">
        <f t="shared" si="122"/>
        <v>0</v>
      </c>
      <c r="CJ56" s="47">
        <f t="shared" si="123"/>
        <v>0</v>
      </c>
      <c r="CK56" s="48">
        <f t="shared" si="124"/>
        <v>5.7819595300130944</v>
      </c>
      <c r="CL56" s="60">
        <f t="shared" si="125"/>
        <v>0</v>
      </c>
      <c r="CM56" s="65">
        <f t="shared" si="126"/>
        <v>0</v>
      </c>
      <c r="CN56" s="73">
        <f t="shared" si="127"/>
        <v>803</v>
      </c>
      <c r="CO56">
        <f t="shared" si="128"/>
        <v>1.1453607487510519E-2</v>
      </c>
      <c r="CP56">
        <f t="shared" si="129"/>
        <v>0.69430235991036504</v>
      </c>
      <c r="CQ56">
        <f t="shared" si="130"/>
        <v>7.5700945914283302E-3</v>
      </c>
      <c r="CR56">
        <f t="shared" si="131"/>
        <v>0</v>
      </c>
      <c r="CS56">
        <f t="shared" si="132"/>
        <v>0</v>
      </c>
      <c r="CT56" s="1">
        <f t="shared" si="133"/>
        <v>0</v>
      </c>
      <c r="CU56" s="78">
        <v>0</v>
      </c>
      <c r="CV56" s="1">
        <f t="shared" si="134"/>
        <v>0</v>
      </c>
      <c r="CW56" t="e">
        <f t="shared" si="135"/>
        <v>#DIV/0!</v>
      </c>
    </row>
    <row r="57" spans="1:101" x14ac:dyDescent="0.2">
      <c r="A57" s="32" t="s">
        <v>312</v>
      </c>
      <c r="B57">
        <v>0</v>
      </c>
      <c r="C57">
        <v>0</v>
      </c>
      <c r="D57">
        <v>0.69356771873751499</v>
      </c>
      <c r="E57">
        <v>0.30643228126248501</v>
      </c>
      <c r="F57">
        <v>0.70679380214541099</v>
      </c>
      <c r="G57">
        <v>0.12077870480731</v>
      </c>
      <c r="H57">
        <v>0.83451734224822305</v>
      </c>
      <c r="I57">
        <v>0.89678228165482599</v>
      </c>
      <c r="J57">
        <v>0.865089802426247</v>
      </c>
      <c r="K57">
        <v>0.50274918063237195</v>
      </c>
      <c r="L57">
        <v>0.60772540937957198</v>
      </c>
      <c r="M57">
        <v>1.62749244179035</v>
      </c>
      <c r="N57" s="21">
        <v>0</v>
      </c>
      <c r="O57">
        <v>1.0096395818320001</v>
      </c>
      <c r="P57">
        <v>0.99285555507293399</v>
      </c>
      <c r="Q57">
        <v>1.0167843476473499</v>
      </c>
      <c r="R57">
        <v>0.99191826391597204</v>
      </c>
      <c r="S57">
        <v>187.22000122070301</v>
      </c>
      <c r="T57" s="27">
        <f t="shared" si="68"/>
        <v>0.99191826391597204</v>
      </c>
      <c r="U57" s="27">
        <f t="shared" si="69"/>
        <v>1.0167843476473499</v>
      </c>
      <c r="V57" s="39">
        <f t="shared" si="70"/>
        <v>185.70693858118591</v>
      </c>
      <c r="W57" s="38">
        <f t="shared" si="71"/>
        <v>190.36236680772856</v>
      </c>
      <c r="X57" s="44">
        <f t="shared" si="72"/>
        <v>0.89878892733563998</v>
      </c>
      <c r="Y57" s="44">
        <f t="shared" si="73"/>
        <v>0.66003983323598625</v>
      </c>
      <c r="Z57" s="22">
        <f t="shared" si="74"/>
        <v>1</v>
      </c>
      <c r="AA57" s="22">
        <f t="shared" si="75"/>
        <v>1</v>
      </c>
      <c r="AB57" s="22">
        <f t="shared" si="76"/>
        <v>1</v>
      </c>
      <c r="AC57" s="22">
        <v>1</v>
      </c>
      <c r="AD57" s="22">
        <v>1</v>
      </c>
      <c r="AE57" s="22">
        <v>1</v>
      </c>
      <c r="AF57" s="22">
        <f t="shared" si="77"/>
        <v>4.1725635867596117E-2</v>
      </c>
      <c r="AG57" s="22">
        <f t="shared" si="78"/>
        <v>0.96421639787204261</v>
      </c>
      <c r="AH57" s="22">
        <f t="shared" si="79"/>
        <v>0.60772540937957198</v>
      </c>
      <c r="AI57" s="22">
        <f t="shared" si="80"/>
        <v>1.5659997735119759</v>
      </c>
      <c r="AJ57" s="22">
        <f t="shared" si="81"/>
        <v>0.20671858817904254</v>
      </c>
      <c r="AK57" s="22">
        <f t="shared" si="82"/>
        <v>2.2543535458650248</v>
      </c>
      <c r="AL57" s="22">
        <f t="shared" si="83"/>
        <v>1.62749244179035</v>
      </c>
      <c r="AM57" s="22">
        <f t="shared" si="84"/>
        <v>2.4207738536113075</v>
      </c>
      <c r="AN57" s="46">
        <v>0</v>
      </c>
      <c r="AO57" s="68">
        <v>0.6</v>
      </c>
      <c r="AP57" s="49">
        <v>1</v>
      </c>
      <c r="AQ57" s="21">
        <v>1</v>
      </c>
      <c r="AR57" s="17">
        <f t="shared" si="85"/>
        <v>0</v>
      </c>
      <c r="AS57" s="17">
        <f t="shared" si="86"/>
        <v>20.604787038705901</v>
      </c>
      <c r="AT57" s="17">
        <f t="shared" si="87"/>
        <v>34.341311731176503</v>
      </c>
      <c r="AU57" s="17">
        <f t="shared" si="88"/>
        <v>0</v>
      </c>
      <c r="AV57" s="17">
        <f t="shared" si="89"/>
        <v>20.604787038705901</v>
      </c>
      <c r="AW57" s="17">
        <f t="shared" si="90"/>
        <v>34.341311731176503</v>
      </c>
      <c r="AX57" s="14">
        <f t="shared" si="91"/>
        <v>0</v>
      </c>
      <c r="AY57" s="14">
        <f t="shared" si="92"/>
        <v>7.5982670377268509E-3</v>
      </c>
      <c r="AZ57" s="62">
        <f t="shared" si="93"/>
        <v>1.1713189736953619E-2</v>
      </c>
      <c r="BA57" s="21">
        <f t="shared" si="94"/>
        <v>0</v>
      </c>
      <c r="BB57" s="78">
        <v>0</v>
      </c>
      <c r="BC57" s="15">
        <f t="shared" si="95"/>
        <v>0</v>
      </c>
      <c r="BD57" s="19">
        <f t="shared" si="96"/>
        <v>0</v>
      </c>
      <c r="BE57" s="58">
        <f t="shared" si="97"/>
        <v>190.36236680772856</v>
      </c>
      <c r="BF57" s="58">
        <f t="shared" si="98"/>
        <v>193.55747495120181</v>
      </c>
      <c r="BG57" s="46">
        <f t="shared" si="99"/>
        <v>0</v>
      </c>
      <c r="BH57" s="59" t="e">
        <f t="shared" si="100"/>
        <v>#DIV/0!</v>
      </c>
      <c r="BI57" s="78">
        <v>0</v>
      </c>
      <c r="BJ57" s="78">
        <v>0</v>
      </c>
      <c r="BK57" s="78">
        <v>0</v>
      </c>
      <c r="BL57" s="10">
        <f t="shared" si="101"/>
        <v>0</v>
      </c>
      <c r="BM57" s="15">
        <f t="shared" si="102"/>
        <v>1454.9389671850506</v>
      </c>
      <c r="BN57" s="9">
        <f t="shared" si="103"/>
        <v>1454.9389671850506</v>
      </c>
      <c r="BO57" s="48">
        <f t="shared" si="104"/>
        <v>185.70693858118591</v>
      </c>
      <c r="BP57" s="48">
        <f t="shared" si="105"/>
        <v>184.20610411459995</v>
      </c>
      <c r="BQ57" s="48">
        <f t="shared" si="106"/>
        <v>182.7173989960788</v>
      </c>
      <c r="BR57" s="46">
        <f t="shared" si="107"/>
        <v>7.8984297191361854</v>
      </c>
      <c r="BS57" s="59">
        <f t="shared" si="108"/>
        <v>0</v>
      </c>
      <c r="BT57" s="16">
        <f t="shared" si="109"/>
        <v>0</v>
      </c>
      <c r="BU57" s="64">
        <f t="shared" si="110"/>
        <v>1571.8131743803738</v>
      </c>
      <c r="BV57" s="78">
        <v>0</v>
      </c>
      <c r="BW57" s="15">
        <f t="shared" si="111"/>
        <v>116.87420719532321</v>
      </c>
      <c r="BX57" s="37">
        <f t="shared" si="112"/>
        <v>116.87420719532321</v>
      </c>
      <c r="BY57" s="51">
        <f t="shared" si="113"/>
        <v>116.87420719532321</v>
      </c>
      <c r="BZ57" s="26">
        <f t="shared" si="114"/>
        <v>0.26087992677527544</v>
      </c>
      <c r="CA57" s="47">
        <f t="shared" si="115"/>
        <v>116.87420719532322</v>
      </c>
      <c r="CB57" s="48">
        <f t="shared" si="116"/>
        <v>185.70693858118591</v>
      </c>
      <c r="CC57" s="48">
        <f t="shared" si="117"/>
        <v>184.20610411459995</v>
      </c>
      <c r="CD57" s="60">
        <f t="shared" si="118"/>
        <v>0.62934755205298409</v>
      </c>
      <c r="CE57" s="61">
        <v>0</v>
      </c>
      <c r="CF57" s="15">
        <f t="shared" si="119"/>
        <v>75.280670439400907</v>
      </c>
      <c r="CG57" s="37">
        <f t="shared" si="120"/>
        <v>75.280670439400907</v>
      </c>
      <c r="CH57" s="51">
        <f t="shared" si="121"/>
        <v>75.280670439400907</v>
      </c>
      <c r="CI57" s="26">
        <f t="shared" si="122"/>
        <v>1.171318973695362E-2</v>
      </c>
      <c r="CJ57" s="47">
        <f t="shared" si="123"/>
        <v>75.280670439400907</v>
      </c>
      <c r="CK57" s="48">
        <f t="shared" si="124"/>
        <v>185.70693858118591</v>
      </c>
      <c r="CL57" s="60">
        <f t="shared" si="125"/>
        <v>0.40537349338991063</v>
      </c>
      <c r="CM57" s="65">
        <f t="shared" si="126"/>
        <v>0</v>
      </c>
      <c r="CN57" s="73">
        <f t="shared" si="127"/>
        <v>0</v>
      </c>
      <c r="CO57">
        <f t="shared" si="128"/>
        <v>4.9261473310857886E-3</v>
      </c>
      <c r="CP57">
        <f t="shared" si="129"/>
        <v>0.60772540937957198</v>
      </c>
      <c r="CQ57">
        <f t="shared" si="130"/>
        <v>6.6261316398403122E-3</v>
      </c>
      <c r="CR57">
        <f t="shared" si="131"/>
        <v>1.9584780415813469E-5</v>
      </c>
      <c r="CS57">
        <f t="shared" si="132"/>
        <v>4.8533148713605055E-3</v>
      </c>
      <c r="CT57" s="1">
        <f t="shared" si="133"/>
        <v>345.34998970590209</v>
      </c>
      <c r="CU57" s="78">
        <v>0</v>
      </c>
      <c r="CV57" s="1">
        <f t="shared" si="134"/>
        <v>345.34998970590209</v>
      </c>
      <c r="CW57">
        <f t="shared" si="135"/>
        <v>0</v>
      </c>
    </row>
    <row r="58" spans="1:101" x14ac:dyDescent="0.2">
      <c r="A58" s="32" t="s">
        <v>241</v>
      </c>
      <c r="B58">
        <v>0</v>
      </c>
      <c r="C58">
        <v>0</v>
      </c>
      <c r="D58">
        <v>0.70115860966839705</v>
      </c>
      <c r="E58">
        <v>0.29884139033160201</v>
      </c>
      <c r="F58">
        <v>0.32432432432432401</v>
      </c>
      <c r="G58">
        <v>0.32432432432432401</v>
      </c>
      <c r="H58">
        <v>0.67822816548265696</v>
      </c>
      <c r="I58">
        <v>0.89302131216046798</v>
      </c>
      <c r="J58">
        <v>0.77824944990890299</v>
      </c>
      <c r="K58">
        <v>0.50239946954339199</v>
      </c>
      <c r="L58">
        <v>0.45283229891600402</v>
      </c>
      <c r="M58">
        <v>1.3455555364218601</v>
      </c>
      <c r="N58" s="21">
        <v>0</v>
      </c>
      <c r="O58">
        <v>1.0117814661634199</v>
      </c>
      <c r="P58">
        <v>0.97435716724584898</v>
      </c>
      <c r="Q58">
        <v>1.0160623227696499</v>
      </c>
      <c r="R58">
        <v>0.99631481369813402</v>
      </c>
      <c r="S58">
        <v>4.6500000953674299</v>
      </c>
      <c r="T58" s="27">
        <f t="shared" si="68"/>
        <v>0.99631481369813402</v>
      </c>
      <c r="U58" s="27">
        <f t="shared" si="69"/>
        <v>1.0160623227696499</v>
      </c>
      <c r="V58" s="39">
        <f t="shared" si="70"/>
        <v>4.6328639787123063</v>
      </c>
      <c r="W58" s="38">
        <f t="shared" si="71"/>
        <v>4.7246898977781244</v>
      </c>
      <c r="X58" s="44">
        <f t="shared" si="72"/>
        <v>0.89492163647465939</v>
      </c>
      <c r="Y58" s="44">
        <f t="shared" si="73"/>
        <v>0.60024366505892357</v>
      </c>
      <c r="Z58" s="22">
        <f t="shared" si="74"/>
        <v>1</v>
      </c>
      <c r="AA58" s="22">
        <f t="shared" si="75"/>
        <v>1</v>
      </c>
      <c r="AB58" s="22">
        <f t="shared" si="76"/>
        <v>1</v>
      </c>
      <c r="AC58" s="22">
        <v>1</v>
      </c>
      <c r="AD58" s="22">
        <v>1</v>
      </c>
      <c r="AE58" s="22">
        <v>1</v>
      </c>
      <c r="AF58" s="22">
        <f t="shared" si="77"/>
        <v>4.1725635867596117E-2</v>
      </c>
      <c r="AG58" s="22">
        <f t="shared" si="78"/>
        <v>0.96421639787204261</v>
      </c>
      <c r="AH58" s="22">
        <f t="shared" si="79"/>
        <v>0.45283229891600402</v>
      </c>
      <c r="AI58" s="22">
        <f t="shared" si="80"/>
        <v>1.4111066630484079</v>
      </c>
      <c r="AJ58" s="22">
        <f t="shared" si="81"/>
        <v>0.20671858817904254</v>
      </c>
      <c r="AK58" s="22">
        <f t="shared" si="82"/>
        <v>2.2543535458650248</v>
      </c>
      <c r="AL58" s="22">
        <f t="shared" si="83"/>
        <v>1.3455555364218601</v>
      </c>
      <c r="AM58" s="22">
        <f t="shared" si="84"/>
        <v>2.1388369482428176</v>
      </c>
      <c r="AN58" s="46">
        <v>0</v>
      </c>
      <c r="AO58" s="76">
        <v>0.02</v>
      </c>
      <c r="AP58" s="77">
        <v>0.03</v>
      </c>
      <c r="AQ58" s="21">
        <v>1</v>
      </c>
      <c r="AR58" s="17">
        <f t="shared" si="85"/>
        <v>0</v>
      </c>
      <c r="AS58" s="17">
        <f t="shared" si="86"/>
        <v>0.4185436017190407</v>
      </c>
      <c r="AT58" s="17">
        <f t="shared" si="87"/>
        <v>0.62781540257856105</v>
      </c>
      <c r="AU58" s="17">
        <f t="shared" si="88"/>
        <v>0</v>
      </c>
      <c r="AV58" s="17">
        <f t="shared" si="89"/>
        <v>0.4185436017190407</v>
      </c>
      <c r="AW58" s="17">
        <f t="shared" si="90"/>
        <v>0.62781540257856105</v>
      </c>
      <c r="AX58" s="14">
        <f t="shared" si="91"/>
        <v>0</v>
      </c>
      <c r="AY58" s="14">
        <f t="shared" si="92"/>
        <v>1.5434306827919524E-4</v>
      </c>
      <c r="AZ58" s="62">
        <f t="shared" si="93"/>
        <v>2.141362854089404E-4</v>
      </c>
      <c r="BA58" s="21">
        <f t="shared" si="94"/>
        <v>0</v>
      </c>
      <c r="BB58" s="78">
        <v>0</v>
      </c>
      <c r="BC58" s="15">
        <f t="shared" si="95"/>
        <v>0</v>
      </c>
      <c r="BD58" s="19">
        <f t="shared" si="96"/>
        <v>0</v>
      </c>
      <c r="BE58" s="58">
        <f t="shared" si="97"/>
        <v>4.7246898977781244</v>
      </c>
      <c r="BF58" s="58">
        <f t="shared" si="98"/>
        <v>4.8005793919027413</v>
      </c>
      <c r="BG58" s="46">
        <f t="shared" si="99"/>
        <v>0</v>
      </c>
      <c r="BH58" s="59" t="e">
        <f t="shared" si="100"/>
        <v>#DIV/0!</v>
      </c>
      <c r="BI58" s="78">
        <v>0</v>
      </c>
      <c r="BJ58" s="78">
        <v>530</v>
      </c>
      <c r="BK58" s="78">
        <v>0</v>
      </c>
      <c r="BL58" s="10">
        <f t="shared" si="101"/>
        <v>530</v>
      </c>
      <c r="BM58" s="15">
        <f t="shared" si="102"/>
        <v>29.554073743305143</v>
      </c>
      <c r="BN58" s="9">
        <f t="shared" si="103"/>
        <v>-500.44592625669486</v>
      </c>
      <c r="BO58" s="48">
        <f t="shared" si="104"/>
        <v>4.7246898977781244</v>
      </c>
      <c r="BP58" s="48">
        <f t="shared" si="105"/>
        <v>4.8005793919027413</v>
      </c>
      <c r="BQ58" s="48">
        <f t="shared" si="106"/>
        <v>4.8776878475768131</v>
      </c>
      <c r="BR58" s="46">
        <f t="shared" si="107"/>
        <v>-104.24698466622793</v>
      </c>
      <c r="BS58" s="59">
        <f t="shared" si="108"/>
        <v>17.933229936534907</v>
      </c>
      <c r="BT58" s="16">
        <f t="shared" si="109"/>
        <v>535</v>
      </c>
      <c r="BU58" s="64">
        <f t="shared" si="110"/>
        <v>31.690725599115549</v>
      </c>
      <c r="BV58" s="78">
        <v>5</v>
      </c>
      <c r="BW58" s="15">
        <f t="shared" si="111"/>
        <v>2.1366518558104075</v>
      </c>
      <c r="BX58" s="37">
        <f t="shared" si="112"/>
        <v>-2.8633481441895925</v>
      </c>
      <c r="BY58" s="51">
        <f t="shared" si="113"/>
        <v>-2.8633481441895925</v>
      </c>
      <c r="BZ58" s="26">
        <f t="shared" si="114"/>
        <v>-6.3914021075660646E-3</v>
      </c>
      <c r="CA58" s="47">
        <f t="shared" si="115"/>
        <v>-2.8633481441895925</v>
      </c>
      <c r="CB58" s="48">
        <f t="shared" si="116"/>
        <v>4.7246898977781244</v>
      </c>
      <c r="CC58" s="48">
        <f t="shared" si="117"/>
        <v>4.8005793919027413</v>
      </c>
      <c r="CD58" s="60">
        <f t="shared" si="118"/>
        <v>-0.60603938166103488</v>
      </c>
      <c r="CE58" s="61">
        <v>0</v>
      </c>
      <c r="CF58" s="15">
        <f t="shared" si="119"/>
        <v>1.3762539063232599</v>
      </c>
      <c r="CG58" s="37">
        <f t="shared" si="120"/>
        <v>1.3762539063232599</v>
      </c>
      <c r="CH58" s="51">
        <f t="shared" si="121"/>
        <v>1.3762539063232599</v>
      </c>
      <c r="CI58" s="26">
        <f t="shared" si="122"/>
        <v>2.1413628540894043E-4</v>
      </c>
      <c r="CJ58" s="47">
        <f t="shared" si="123"/>
        <v>1.3762539063232599</v>
      </c>
      <c r="CK58" s="48">
        <f t="shared" si="124"/>
        <v>4.7246898977781244</v>
      </c>
      <c r="CL58" s="60">
        <f t="shared" si="125"/>
        <v>0.2912897853826279</v>
      </c>
      <c r="CM58" s="65">
        <f t="shared" si="126"/>
        <v>0</v>
      </c>
      <c r="CN58" s="73">
        <f t="shared" si="127"/>
        <v>540</v>
      </c>
      <c r="CO58">
        <f t="shared" si="128"/>
        <v>4.8041176058046539E-3</v>
      </c>
      <c r="CP58">
        <f t="shared" si="129"/>
        <v>0.45283229891600402</v>
      </c>
      <c r="CQ58">
        <f t="shared" si="130"/>
        <v>4.9373061864439781E-3</v>
      </c>
      <c r="CR58">
        <f t="shared" si="131"/>
        <v>4.7438799151087508E-7</v>
      </c>
      <c r="CS58">
        <f t="shared" si="132"/>
        <v>1.1755834097254244E-4</v>
      </c>
      <c r="CT58" s="1">
        <f t="shared" si="133"/>
        <v>8.3651633823069069</v>
      </c>
      <c r="CU58" s="78">
        <v>0</v>
      </c>
      <c r="CV58" s="1">
        <f t="shared" si="134"/>
        <v>8.3651633823069069</v>
      </c>
      <c r="CW58">
        <f t="shared" si="135"/>
        <v>0</v>
      </c>
    </row>
    <row r="59" spans="1:101" x14ac:dyDescent="0.2">
      <c r="A59" s="28" t="s">
        <v>109</v>
      </c>
      <c r="B59">
        <v>1</v>
      </c>
      <c r="C59">
        <v>1</v>
      </c>
      <c r="D59">
        <v>0.64548919949174</v>
      </c>
      <c r="E59">
        <v>0.35451080050825901</v>
      </c>
      <c r="F59">
        <v>0.69332493702770703</v>
      </c>
      <c r="G59">
        <v>0.10264483627204</v>
      </c>
      <c r="H59">
        <v>0.192964480874316</v>
      </c>
      <c r="I59">
        <v>0.22848360655737701</v>
      </c>
      <c r="J59">
        <v>0.20997433302105201</v>
      </c>
      <c r="K59">
        <v>0.236674564689769</v>
      </c>
      <c r="L59">
        <v>0.661740804907748</v>
      </c>
      <c r="M59">
        <v>1.6223462743246599</v>
      </c>
      <c r="N59" s="21">
        <v>0</v>
      </c>
      <c r="O59">
        <v>0.99761824289475398</v>
      </c>
      <c r="P59">
        <v>0.98537277480170904</v>
      </c>
      <c r="Q59">
        <v>1.01571893431525</v>
      </c>
      <c r="R59">
        <v>0.98777865930646802</v>
      </c>
      <c r="S59">
        <v>32.630001068115199</v>
      </c>
      <c r="T59" s="27">
        <f t="shared" si="68"/>
        <v>0.98537277480170904</v>
      </c>
      <c r="U59" s="27">
        <f t="shared" si="69"/>
        <v>1.01571893431525</v>
      </c>
      <c r="V59" s="39">
        <f t="shared" si="70"/>
        <v>32.152714694271403</v>
      </c>
      <c r="W59" s="38">
        <f t="shared" si="71"/>
        <v>33.14290991161144</v>
      </c>
      <c r="X59" s="44">
        <f t="shared" si="72"/>
        <v>0.92328323502384979</v>
      </c>
      <c r="Y59" s="44">
        <f t="shared" si="73"/>
        <v>0.32993656541914301</v>
      </c>
      <c r="Z59" s="22">
        <f t="shared" si="74"/>
        <v>1</v>
      </c>
      <c r="AA59" s="22">
        <f t="shared" si="75"/>
        <v>1</v>
      </c>
      <c r="AB59" s="22">
        <f t="shared" si="76"/>
        <v>1</v>
      </c>
      <c r="AC59" s="22">
        <v>1</v>
      </c>
      <c r="AD59" s="22">
        <v>1</v>
      </c>
      <c r="AE59" s="22">
        <v>1</v>
      </c>
      <c r="AF59" s="22">
        <f t="shared" si="77"/>
        <v>4.1725635867596117E-2</v>
      </c>
      <c r="AG59" s="22">
        <f t="shared" si="78"/>
        <v>0.96421639787204261</v>
      </c>
      <c r="AH59" s="22">
        <f t="shared" si="79"/>
        <v>0.661740804907748</v>
      </c>
      <c r="AI59" s="22">
        <f t="shared" si="80"/>
        <v>1.6200151690401519</v>
      </c>
      <c r="AJ59" s="22">
        <f t="shared" si="81"/>
        <v>0.20671858817904254</v>
      </c>
      <c r="AK59" s="22">
        <f t="shared" si="82"/>
        <v>2.2543535458650248</v>
      </c>
      <c r="AL59" s="22">
        <f t="shared" si="83"/>
        <v>1.6223462743246599</v>
      </c>
      <c r="AM59" s="22">
        <f t="shared" si="84"/>
        <v>2.4156276861456174</v>
      </c>
      <c r="AN59" s="46">
        <v>1</v>
      </c>
      <c r="AO59" s="49">
        <v>1</v>
      </c>
      <c r="AP59" s="49">
        <v>1</v>
      </c>
      <c r="AQ59" s="21">
        <v>1</v>
      </c>
      <c r="AR59" s="17">
        <f t="shared" si="85"/>
        <v>6.8877333300190218</v>
      </c>
      <c r="AS59" s="17">
        <f t="shared" si="86"/>
        <v>34.050225634024294</v>
      </c>
      <c r="AT59" s="17">
        <f t="shared" si="87"/>
        <v>34.050225634024294</v>
      </c>
      <c r="AU59" s="17">
        <f t="shared" si="88"/>
        <v>6.8877333300190218</v>
      </c>
      <c r="AV59" s="17">
        <f t="shared" si="89"/>
        <v>34.050225634024294</v>
      </c>
      <c r="AW59" s="17">
        <f t="shared" si="90"/>
        <v>34.050225634024294</v>
      </c>
      <c r="AX59" s="14">
        <f t="shared" si="91"/>
        <v>1.640549726467266E-2</v>
      </c>
      <c r="AY59" s="14">
        <f t="shared" si="92"/>
        <v>1.2556436840437149E-2</v>
      </c>
      <c r="AZ59" s="62">
        <f t="shared" si="93"/>
        <v>1.1613905623626117E-2</v>
      </c>
      <c r="BA59" s="21">
        <f t="shared" si="94"/>
        <v>0</v>
      </c>
      <c r="BB59" s="78">
        <v>1990</v>
      </c>
      <c r="BC59" s="15">
        <f t="shared" si="95"/>
        <v>2275.0323331784812</v>
      </c>
      <c r="BD59" s="19">
        <f t="shared" si="96"/>
        <v>285.03233317848117</v>
      </c>
      <c r="BE59" s="58">
        <f t="shared" si="97"/>
        <v>32.152714694271403</v>
      </c>
      <c r="BF59" s="58">
        <f t="shared" si="98"/>
        <v>31.682409695701899</v>
      </c>
      <c r="BG59" s="46">
        <f t="shared" si="99"/>
        <v>8.864953889236137</v>
      </c>
      <c r="BH59" s="59">
        <f t="shared" si="100"/>
        <v>0.87471284296858398</v>
      </c>
      <c r="BI59" s="78">
        <v>1534</v>
      </c>
      <c r="BJ59" s="78">
        <v>2643</v>
      </c>
      <c r="BK59" s="78">
        <v>0</v>
      </c>
      <c r="BL59" s="10">
        <f t="shared" si="101"/>
        <v>4177</v>
      </c>
      <c r="BM59" s="15">
        <f t="shared" si="102"/>
        <v>2404.3441955174267</v>
      </c>
      <c r="BN59" s="9">
        <f t="shared" si="103"/>
        <v>-1772.6558044825733</v>
      </c>
      <c r="BO59" s="48">
        <f t="shared" si="104"/>
        <v>33.14290991161144</v>
      </c>
      <c r="BP59" s="48">
        <f t="shared" si="105"/>
        <v>33.663881135528307</v>
      </c>
      <c r="BQ59" s="48">
        <f t="shared" si="106"/>
        <v>34.193041471894055</v>
      </c>
      <c r="BR59" s="46">
        <f t="shared" si="107"/>
        <v>-52.657499512489117</v>
      </c>
      <c r="BS59" s="59">
        <f t="shared" si="108"/>
        <v>1.7372720627052689</v>
      </c>
      <c r="BT59" s="16">
        <f t="shared" si="109"/>
        <v>6330</v>
      </c>
      <c r="BU59" s="64">
        <f t="shared" si="110"/>
        <v>4795.2600790084489</v>
      </c>
      <c r="BV59" s="78">
        <v>163</v>
      </c>
      <c r="BW59" s="15">
        <f t="shared" si="111"/>
        <v>115.88355031254139</v>
      </c>
      <c r="BX59" s="37">
        <f t="shared" si="112"/>
        <v>-47.116449687458612</v>
      </c>
      <c r="BY59" s="51">
        <f t="shared" si="113"/>
        <v>-47.116449687458612</v>
      </c>
      <c r="BZ59" s="26">
        <f t="shared" si="114"/>
        <v>-0.10517064662379171</v>
      </c>
      <c r="CA59" s="47">
        <f t="shared" si="115"/>
        <v>-47.116449687458612</v>
      </c>
      <c r="CB59" s="48">
        <f t="shared" si="116"/>
        <v>33.14290991161144</v>
      </c>
      <c r="CC59" s="48">
        <f t="shared" si="117"/>
        <v>33.663881135528307</v>
      </c>
      <c r="CD59" s="60">
        <f t="shared" si="118"/>
        <v>-1.4216147529928149</v>
      </c>
      <c r="CE59" s="61">
        <v>0</v>
      </c>
      <c r="CF59" s="15">
        <f t="shared" si="119"/>
        <v>74.642571443045057</v>
      </c>
      <c r="CG59" s="37">
        <f t="shared" si="120"/>
        <v>74.642571443045057</v>
      </c>
      <c r="CH59" s="51">
        <f t="shared" si="121"/>
        <v>74.642571443045057</v>
      </c>
      <c r="CI59" s="26">
        <f t="shared" si="122"/>
        <v>1.1613905623626119E-2</v>
      </c>
      <c r="CJ59" s="47">
        <f t="shared" si="123"/>
        <v>74.642571443045057</v>
      </c>
      <c r="CK59" s="48">
        <f t="shared" si="124"/>
        <v>33.14290991161144</v>
      </c>
      <c r="CL59" s="60">
        <f t="shared" si="125"/>
        <v>2.2521429663873427</v>
      </c>
      <c r="CM59" s="65">
        <f t="shared" si="126"/>
        <v>0</v>
      </c>
      <c r="CN59" s="73">
        <f t="shared" si="127"/>
        <v>6493</v>
      </c>
      <c r="CO59">
        <f t="shared" si="128"/>
        <v>5.6990485028858033E-3</v>
      </c>
      <c r="CP59">
        <f t="shared" si="129"/>
        <v>0.661740804907748</v>
      </c>
      <c r="CQ59">
        <f t="shared" si="130"/>
        <v>7.2150705188533358E-3</v>
      </c>
      <c r="CR59">
        <f t="shared" si="131"/>
        <v>4.1119036838686599E-5</v>
      </c>
      <c r="CS59">
        <f t="shared" si="132"/>
        <v>1.0189730430885157E-2</v>
      </c>
      <c r="CT59" s="1">
        <f t="shared" si="133"/>
        <v>725.07624019573154</v>
      </c>
      <c r="CU59" s="78">
        <v>653</v>
      </c>
      <c r="CV59" s="1">
        <f t="shared" si="134"/>
        <v>72.076240195731543</v>
      </c>
      <c r="CW59">
        <f t="shared" si="135"/>
        <v>0.90059494960657538</v>
      </c>
    </row>
    <row r="60" spans="1:101" x14ac:dyDescent="0.2">
      <c r="A60" s="28" t="s">
        <v>261</v>
      </c>
      <c r="B60">
        <v>1</v>
      </c>
      <c r="C60">
        <v>1</v>
      </c>
      <c r="D60">
        <v>0.77786656012784605</v>
      </c>
      <c r="E60">
        <v>0.222133439872153</v>
      </c>
      <c r="F60">
        <v>0.94119984108065102</v>
      </c>
      <c r="G60">
        <v>0.35518474374254999</v>
      </c>
      <c r="H60">
        <v>0.92352695361470905</v>
      </c>
      <c r="I60">
        <v>0.75386544086920104</v>
      </c>
      <c r="J60">
        <v>0.83439502278078304</v>
      </c>
      <c r="K60">
        <v>0.69457618657996201</v>
      </c>
      <c r="L60">
        <v>0.50110678900396699</v>
      </c>
      <c r="M60">
        <v>1.02766982588181</v>
      </c>
      <c r="N60" s="21">
        <v>0</v>
      </c>
      <c r="O60">
        <v>1.0063124628114399</v>
      </c>
      <c r="P60">
        <v>0.98672522981536503</v>
      </c>
      <c r="Q60">
        <v>1.0076592880653401</v>
      </c>
      <c r="R60">
        <v>0.99750615814610599</v>
      </c>
      <c r="S60">
        <v>147.13000488281199</v>
      </c>
      <c r="T60" s="27">
        <f t="shared" si="68"/>
        <v>0.98672522981536503</v>
      </c>
      <c r="U60" s="27">
        <f t="shared" si="69"/>
        <v>1.0076592880653401</v>
      </c>
      <c r="V60" s="39">
        <f t="shared" si="70"/>
        <v>145.17688788072843</v>
      </c>
      <c r="W60" s="38">
        <f t="shared" si="71"/>
        <v>148.25691597326434</v>
      </c>
      <c r="X60" s="44">
        <f t="shared" si="72"/>
        <v>0.85584164461632417</v>
      </c>
      <c r="Y60" s="44">
        <f t="shared" si="73"/>
        <v>0.75437353554224307</v>
      </c>
      <c r="Z60" s="22">
        <f t="shared" si="74"/>
        <v>1</v>
      </c>
      <c r="AA60" s="22">
        <f t="shared" si="75"/>
        <v>1</v>
      </c>
      <c r="AB60" s="22">
        <f t="shared" si="76"/>
        <v>1</v>
      </c>
      <c r="AC60" s="22">
        <v>1</v>
      </c>
      <c r="AD60" s="22">
        <v>1</v>
      </c>
      <c r="AE60" s="22">
        <v>1</v>
      </c>
      <c r="AF60" s="22">
        <f t="shared" si="77"/>
        <v>4.1725635867596117E-2</v>
      </c>
      <c r="AG60" s="22">
        <f t="shared" si="78"/>
        <v>0.96421639787204261</v>
      </c>
      <c r="AH60" s="22">
        <f t="shared" si="79"/>
        <v>0.50110678900396699</v>
      </c>
      <c r="AI60" s="22">
        <f t="shared" si="80"/>
        <v>1.4593811531363707</v>
      </c>
      <c r="AJ60" s="22">
        <f t="shared" si="81"/>
        <v>0.20671858817904254</v>
      </c>
      <c r="AK60" s="22">
        <f t="shared" si="82"/>
        <v>2.2543535458650248</v>
      </c>
      <c r="AL60" s="22">
        <f t="shared" si="83"/>
        <v>1.02766982588181</v>
      </c>
      <c r="AM60" s="22">
        <f t="shared" si="84"/>
        <v>1.8209512377027675</v>
      </c>
      <c r="AN60" s="46">
        <v>0</v>
      </c>
      <c r="AO60" s="75">
        <v>0</v>
      </c>
      <c r="AP60" s="75">
        <v>0</v>
      </c>
      <c r="AQ60" s="21">
        <v>1</v>
      </c>
      <c r="AR60" s="17">
        <f t="shared" si="85"/>
        <v>0</v>
      </c>
      <c r="AS60" s="17">
        <f t="shared" si="86"/>
        <v>0</v>
      </c>
      <c r="AT60" s="17">
        <f t="shared" si="87"/>
        <v>0</v>
      </c>
      <c r="AU60" s="17">
        <f t="shared" si="88"/>
        <v>0</v>
      </c>
      <c r="AV60" s="17">
        <f t="shared" si="89"/>
        <v>0</v>
      </c>
      <c r="AW60" s="17">
        <f t="shared" si="90"/>
        <v>0</v>
      </c>
      <c r="AX60" s="14">
        <f t="shared" si="91"/>
        <v>0</v>
      </c>
      <c r="AY60" s="14">
        <f t="shared" si="92"/>
        <v>0</v>
      </c>
      <c r="AZ60" s="62">
        <f t="shared" si="93"/>
        <v>0</v>
      </c>
      <c r="BA60" s="21">
        <f t="shared" si="94"/>
        <v>0</v>
      </c>
      <c r="BB60" s="78">
        <v>0</v>
      </c>
      <c r="BC60" s="15">
        <f t="shared" si="95"/>
        <v>0</v>
      </c>
      <c r="BD60" s="19">
        <f t="shared" si="96"/>
        <v>0</v>
      </c>
      <c r="BE60" s="58">
        <f t="shared" si="97"/>
        <v>148.25691597326434</v>
      </c>
      <c r="BF60" s="58">
        <f t="shared" si="98"/>
        <v>149.39245840038248</v>
      </c>
      <c r="BG60" s="46">
        <f t="shared" si="99"/>
        <v>0</v>
      </c>
      <c r="BH60" s="59" t="e">
        <f t="shared" si="100"/>
        <v>#DIV/0!</v>
      </c>
      <c r="BI60" s="78">
        <v>0</v>
      </c>
      <c r="BJ60" s="78">
        <v>147</v>
      </c>
      <c r="BK60" s="78">
        <v>294</v>
      </c>
      <c r="BL60" s="10">
        <f t="shared" si="101"/>
        <v>441</v>
      </c>
      <c r="BM60" s="15">
        <f t="shared" si="102"/>
        <v>0</v>
      </c>
      <c r="BN60" s="9">
        <f t="shared" si="103"/>
        <v>-441</v>
      </c>
      <c r="BO60" s="48">
        <f t="shared" si="104"/>
        <v>148.25691597326434</v>
      </c>
      <c r="BP60" s="48">
        <f t="shared" si="105"/>
        <v>149.39245840038248</v>
      </c>
      <c r="BQ60" s="48">
        <f t="shared" si="106"/>
        <v>150.53669827406037</v>
      </c>
      <c r="BR60" s="46">
        <f t="shared" si="107"/>
        <v>-2.9519562414461942</v>
      </c>
      <c r="BS60" s="59" t="e">
        <f t="shared" si="108"/>
        <v>#DIV/0!</v>
      </c>
      <c r="BT60" s="16">
        <f t="shared" si="109"/>
        <v>588</v>
      </c>
      <c r="BU60" s="64">
        <f t="shared" si="110"/>
        <v>0</v>
      </c>
      <c r="BV60" s="78">
        <v>147</v>
      </c>
      <c r="BW60" s="15">
        <f t="shared" si="111"/>
        <v>0</v>
      </c>
      <c r="BX60" s="37">
        <f t="shared" si="112"/>
        <v>-147</v>
      </c>
      <c r="BY60" s="51">
        <f t="shared" si="113"/>
        <v>-147</v>
      </c>
      <c r="BZ60" s="26">
        <f t="shared" si="114"/>
        <v>-0.3281250000000005</v>
      </c>
      <c r="CA60" s="47">
        <f t="shared" si="115"/>
        <v>-147</v>
      </c>
      <c r="CB60" s="48">
        <f t="shared" si="116"/>
        <v>148.25691597326434</v>
      </c>
      <c r="CC60" s="48">
        <f t="shared" si="117"/>
        <v>149.39245840038248</v>
      </c>
      <c r="CD60" s="60">
        <f t="shared" si="118"/>
        <v>-0.99152204155190304</v>
      </c>
      <c r="CE60" s="61">
        <v>0</v>
      </c>
      <c r="CF60" s="15">
        <f t="shared" si="119"/>
        <v>0</v>
      </c>
      <c r="CG60" s="37">
        <f t="shared" si="120"/>
        <v>0</v>
      </c>
      <c r="CH60" s="51">
        <f t="shared" si="121"/>
        <v>0</v>
      </c>
      <c r="CI60" s="26">
        <f t="shared" si="122"/>
        <v>0</v>
      </c>
      <c r="CJ60" s="47">
        <f t="shared" si="123"/>
        <v>0</v>
      </c>
      <c r="CK60" s="48">
        <f t="shared" si="124"/>
        <v>148.25691597326434</v>
      </c>
      <c r="CL60" s="60">
        <f t="shared" si="125"/>
        <v>0</v>
      </c>
      <c r="CM60" s="65">
        <f t="shared" si="126"/>
        <v>0</v>
      </c>
      <c r="CN60" s="73">
        <f t="shared" si="127"/>
        <v>735</v>
      </c>
      <c r="CO60">
        <f t="shared" si="128"/>
        <v>3.5709751187531858E-3</v>
      </c>
      <c r="CP60">
        <f t="shared" si="129"/>
        <v>0.50110678900396699</v>
      </c>
      <c r="CQ60">
        <f t="shared" si="130"/>
        <v>5.4636510146050523E-3</v>
      </c>
      <c r="CR60">
        <f t="shared" si="131"/>
        <v>0</v>
      </c>
      <c r="CS60">
        <f t="shared" si="132"/>
        <v>0</v>
      </c>
      <c r="CT60" s="1">
        <f t="shared" si="133"/>
        <v>0</v>
      </c>
      <c r="CU60" s="78">
        <v>0</v>
      </c>
      <c r="CV60" s="1">
        <f t="shared" si="134"/>
        <v>0</v>
      </c>
      <c r="CW60" t="e">
        <f t="shared" si="135"/>
        <v>#DIV/0!</v>
      </c>
    </row>
    <row r="61" spans="1:101" x14ac:dyDescent="0.2">
      <c r="A61" s="28" t="s">
        <v>258</v>
      </c>
      <c r="B61">
        <v>0</v>
      </c>
      <c r="C61">
        <v>0</v>
      </c>
      <c r="D61">
        <v>0.57850579304834204</v>
      </c>
      <c r="E61">
        <v>0.42149420695165701</v>
      </c>
      <c r="F61">
        <v>0.75049662296384501</v>
      </c>
      <c r="G61">
        <v>0.25029797377830698</v>
      </c>
      <c r="H61">
        <v>0.76201420810697795</v>
      </c>
      <c r="I61">
        <v>0.86397826995403204</v>
      </c>
      <c r="J61">
        <v>0.81139615306005697</v>
      </c>
      <c r="K61">
        <v>0.59301815762428001</v>
      </c>
      <c r="L61">
        <v>0.46095342748807899</v>
      </c>
      <c r="M61">
        <v>0.52351130588624195</v>
      </c>
      <c r="N61" s="21">
        <v>0</v>
      </c>
      <c r="O61">
        <v>0.98806811328083199</v>
      </c>
      <c r="P61">
        <v>0.98972122867646495</v>
      </c>
      <c r="Q61">
        <v>1.0127567445038801</v>
      </c>
      <c r="R61">
        <v>0.99872611590711202</v>
      </c>
      <c r="S61">
        <v>3.1689999103546098</v>
      </c>
      <c r="T61" s="27">
        <f t="shared" si="68"/>
        <v>0.99872611590711202</v>
      </c>
      <c r="U61" s="27">
        <f t="shared" si="69"/>
        <v>1.0127567445038801</v>
      </c>
      <c r="V61" s="39">
        <f t="shared" si="70"/>
        <v>3.1649629717784458</v>
      </c>
      <c r="W61" s="38">
        <f t="shared" si="71"/>
        <v>3.2094260325438224</v>
      </c>
      <c r="X61" s="44">
        <f t="shared" si="72"/>
        <v>0.95740891512314252</v>
      </c>
      <c r="Y61" s="44">
        <f t="shared" si="73"/>
        <v>0.65852959693369151</v>
      </c>
      <c r="Z61" s="22">
        <f t="shared" si="74"/>
        <v>1</v>
      </c>
      <c r="AA61" s="22">
        <f t="shared" si="75"/>
        <v>1</v>
      </c>
      <c r="AB61" s="22">
        <f t="shared" si="76"/>
        <v>1</v>
      </c>
      <c r="AC61" s="22">
        <v>1</v>
      </c>
      <c r="AD61" s="22">
        <v>1</v>
      </c>
      <c r="AE61" s="22">
        <v>1</v>
      </c>
      <c r="AF61" s="22">
        <f t="shared" si="77"/>
        <v>4.1725635867596117E-2</v>
      </c>
      <c r="AG61" s="22">
        <f t="shared" si="78"/>
        <v>0.96421639787204261</v>
      </c>
      <c r="AH61" s="22">
        <f t="shared" si="79"/>
        <v>0.46095342748807899</v>
      </c>
      <c r="AI61" s="22">
        <f t="shared" si="80"/>
        <v>1.4192277916204827</v>
      </c>
      <c r="AJ61" s="22">
        <f t="shared" si="81"/>
        <v>0.20671858817904254</v>
      </c>
      <c r="AK61" s="22">
        <f t="shared" si="82"/>
        <v>2.2543535458650248</v>
      </c>
      <c r="AL61" s="22">
        <f t="shared" si="83"/>
        <v>0.52351130588624195</v>
      </c>
      <c r="AM61" s="22">
        <f t="shared" si="84"/>
        <v>1.3167927177071994</v>
      </c>
      <c r="AN61" s="46">
        <v>0</v>
      </c>
      <c r="AO61" s="79">
        <v>0.3</v>
      </c>
      <c r="AP61" s="80">
        <v>0.5</v>
      </c>
      <c r="AQ61" s="21">
        <v>1</v>
      </c>
      <c r="AR61" s="17">
        <f t="shared" si="85"/>
        <v>0</v>
      </c>
      <c r="AS61" s="17">
        <f t="shared" si="86"/>
        <v>0.90196756206014439</v>
      </c>
      <c r="AT61" s="17">
        <f t="shared" si="87"/>
        <v>1.5032792701002406</v>
      </c>
      <c r="AU61" s="17">
        <f t="shared" si="88"/>
        <v>0</v>
      </c>
      <c r="AV61" s="17">
        <f t="shared" si="89"/>
        <v>0.90196756206014439</v>
      </c>
      <c r="AW61" s="17">
        <f t="shared" si="90"/>
        <v>1.5032792701002406</v>
      </c>
      <c r="AX61" s="14">
        <f t="shared" si="91"/>
        <v>0</v>
      </c>
      <c r="AY61" s="14">
        <f t="shared" si="92"/>
        <v>3.3261156172235181E-4</v>
      </c>
      <c r="AZ61" s="62">
        <f t="shared" si="93"/>
        <v>5.1274090681654994E-4</v>
      </c>
      <c r="BA61" s="21">
        <f t="shared" si="94"/>
        <v>0</v>
      </c>
      <c r="BB61" s="78">
        <v>0</v>
      </c>
      <c r="BC61" s="15">
        <f t="shared" si="95"/>
        <v>0</v>
      </c>
      <c r="BD61" s="19">
        <f t="shared" si="96"/>
        <v>0</v>
      </c>
      <c r="BE61" s="58">
        <f t="shared" si="97"/>
        <v>3.2094260325438224</v>
      </c>
      <c r="BF61" s="58">
        <f t="shared" si="98"/>
        <v>3.2503678604450852</v>
      </c>
      <c r="BG61" s="46">
        <f t="shared" si="99"/>
        <v>0</v>
      </c>
      <c r="BH61" s="59" t="e">
        <f t="shared" si="100"/>
        <v>#DIV/0!</v>
      </c>
      <c r="BI61" s="78">
        <v>0</v>
      </c>
      <c r="BJ61" s="78">
        <v>3</v>
      </c>
      <c r="BK61" s="78">
        <v>0</v>
      </c>
      <c r="BL61" s="10">
        <f t="shared" si="101"/>
        <v>3</v>
      </c>
      <c r="BM61" s="15">
        <f t="shared" si="102"/>
        <v>63.689459673281092</v>
      </c>
      <c r="BN61" s="9">
        <f t="shared" si="103"/>
        <v>60.689459673281092</v>
      </c>
      <c r="BO61" s="48">
        <f t="shared" si="104"/>
        <v>3.1649629717784458</v>
      </c>
      <c r="BP61" s="48">
        <f t="shared" si="105"/>
        <v>3.1609311757941176</v>
      </c>
      <c r="BQ61" s="48">
        <f t="shared" si="106"/>
        <v>3.15690451585056</v>
      </c>
      <c r="BR61" s="46">
        <f t="shared" si="107"/>
        <v>19.1998674751386</v>
      </c>
      <c r="BS61" s="59">
        <f t="shared" si="108"/>
        <v>4.7103555523780892E-2</v>
      </c>
      <c r="BT61" s="16">
        <f t="shared" si="109"/>
        <v>41</v>
      </c>
      <c r="BU61" s="64">
        <f t="shared" si="110"/>
        <v>68.805588441496624</v>
      </c>
      <c r="BV61" s="78">
        <v>38</v>
      </c>
      <c r="BW61" s="15">
        <f t="shared" si="111"/>
        <v>5.1161287682155354</v>
      </c>
      <c r="BX61" s="37">
        <f t="shared" si="112"/>
        <v>-32.883871231784468</v>
      </c>
      <c r="BY61" s="51">
        <f t="shared" si="113"/>
        <v>-32.883871231784468</v>
      </c>
      <c r="BZ61" s="26">
        <f t="shared" si="114"/>
        <v>-7.3401498285233305E-2</v>
      </c>
      <c r="CA61" s="47">
        <f t="shared" si="115"/>
        <v>-32.883871231784468</v>
      </c>
      <c r="CB61" s="48">
        <f t="shared" si="116"/>
        <v>3.2094260325438224</v>
      </c>
      <c r="CC61" s="48">
        <f t="shared" si="117"/>
        <v>3.2503678604450852</v>
      </c>
      <c r="CD61" s="60">
        <f t="shared" si="118"/>
        <v>-10.24602869744918</v>
      </c>
      <c r="CE61" s="61">
        <v>0</v>
      </c>
      <c r="CF61" s="15">
        <f t="shared" si="119"/>
        <v>3.2953858081099665</v>
      </c>
      <c r="CG61" s="37">
        <f t="shared" si="120"/>
        <v>3.2953858081099665</v>
      </c>
      <c r="CH61" s="51">
        <f t="shared" si="121"/>
        <v>3.2953858081099665</v>
      </c>
      <c r="CI61" s="26">
        <f t="shared" si="122"/>
        <v>5.1274090681655005E-4</v>
      </c>
      <c r="CJ61" s="47">
        <f t="shared" si="123"/>
        <v>3.2953858081099665</v>
      </c>
      <c r="CK61" s="48">
        <f t="shared" si="124"/>
        <v>3.2094260325438224</v>
      </c>
      <c r="CL61" s="60">
        <f t="shared" si="125"/>
        <v>1.0267835353407448</v>
      </c>
      <c r="CM61" s="65">
        <f t="shared" si="126"/>
        <v>0</v>
      </c>
      <c r="CN61" s="73">
        <f t="shared" si="127"/>
        <v>79</v>
      </c>
      <c r="CO61">
        <f t="shared" si="128"/>
        <v>6.7758610616629666E-3</v>
      </c>
      <c r="CP61">
        <f t="shared" si="129"/>
        <v>0.46095342748807899</v>
      </c>
      <c r="CQ61">
        <f t="shared" si="130"/>
        <v>5.0258522076438716E-3</v>
      </c>
      <c r="CR61">
        <f t="shared" si="131"/>
        <v>1.021634288263409E-5</v>
      </c>
      <c r="CS61">
        <f t="shared" si="132"/>
        <v>2.5317173739242364E-3</v>
      </c>
      <c r="CT61" s="1">
        <f t="shared" si="133"/>
        <v>180.15080253342234</v>
      </c>
      <c r="CU61" s="78">
        <v>0</v>
      </c>
      <c r="CV61" s="1">
        <f t="shared" si="134"/>
        <v>180.15080253342234</v>
      </c>
      <c r="CW61">
        <f t="shared" si="135"/>
        <v>0</v>
      </c>
    </row>
    <row r="62" spans="1:101" x14ac:dyDescent="0.2">
      <c r="A62" s="28" t="s">
        <v>265</v>
      </c>
      <c r="B62">
        <v>0</v>
      </c>
      <c r="C62">
        <v>1</v>
      </c>
      <c r="D62">
        <v>0.32161406312425</v>
      </c>
      <c r="E62">
        <v>0.678385936875749</v>
      </c>
      <c r="F62">
        <v>0.37941994437822801</v>
      </c>
      <c r="G62">
        <v>0.79380214541120298</v>
      </c>
      <c r="H62">
        <v>0.12703719180944401</v>
      </c>
      <c r="I62">
        <v>0.120351023819473</v>
      </c>
      <c r="J62">
        <v>0.123648922750735</v>
      </c>
      <c r="K62">
        <v>0.26049732899640798</v>
      </c>
      <c r="L62">
        <v>0.842992230906636</v>
      </c>
      <c r="M62">
        <v>1.2594591367583801</v>
      </c>
      <c r="N62" s="21">
        <v>0</v>
      </c>
      <c r="O62">
        <v>1.00313692813307</v>
      </c>
      <c r="P62">
        <v>0.98592921702502101</v>
      </c>
      <c r="Q62">
        <v>1.0073531375890901</v>
      </c>
      <c r="R62">
        <v>0.99604793031518801</v>
      </c>
      <c r="S62">
        <v>49.270000457763601</v>
      </c>
      <c r="T62" s="27">
        <f t="shared" si="68"/>
        <v>0.98592921702502101</v>
      </c>
      <c r="U62" s="27">
        <f t="shared" si="69"/>
        <v>1.0073531375890901</v>
      </c>
      <c r="V62" s="39">
        <f t="shared" si="70"/>
        <v>48.576732974145294</v>
      </c>
      <c r="W62" s="38">
        <f t="shared" si="71"/>
        <v>49.632289550144066</v>
      </c>
      <c r="X62" s="44">
        <f t="shared" si="72"/>
        <v>1.0882861795237129</v>
      </c>
      <c r="Y62" s="44">
        <f t="shared" si="73"/>
        <v>0.30376723146996298</v>
      </c>
      <c r="Z62" s="22">
        <f t="shared" si="74"/>
        <v>1</v>
      </c>
      <c r="AA62" s="22">
        <f t="shared" si="75"/>
        <v>1</v>
      </c>
      <c r="AB62" s="22">
        <f t="shared" si="76"/>
        <v>1</v>
      </c>
      <c r="AC62" s="22">
        <v>1</v>
      </c>
      <c r="AD62" s="22">
        <v>1</v>
      </c>
      <c r="AE62" s="22">
        <v>1</v>
      </c>
      <c r="AF62" s="22">
        <f t="shared" si="77"/>
        <v>4.1725635867596117E-2</v>
      </c>
      <c r="AG62" s="22">
        <f t="shared" si="78"/>
        <v>0.96421639787204261</v>
      </c>
      <c r="AH62" s="22">
        <f t="shared" si="79"/>
        <v>0.842992230906636</v>
      </c>
      <c r="AI62" s="22">
        <f t="shared" si="80"/>
        <v>1.8012665950390399</v>
      </c>
      <c r="AJ62" s="22">
        <f t="shared" si="81"/>
        <v>0.20671858817904254</v>
      </c>
      <c r="AK62" s="22">
        <f t="shared" si="82"/>
        <v>2.2543535458650248</v>
      </c>
      <c r="AL62" s="22">
        <f t="shared" si="83"/>
        <v>1.2594591367583801</v>
      </c>
      <c r="AM62" s="22">
        <f t="shared" si="84"/>
        <v>2.0527405485793375</v>
      </c>
      <c r="AN62" s="46">
        <v>0</v>
      </c>
      <c r="AO62" s="49">
        <v>1</v>
      </c>
      <c r="AP62" s="49">
        <v>1</v>
      </c>
      <c r="AQ62" s="21">
        <v>1</v>
      </c>
      <c r="AR62" s="17">
        <f t="shared" si="85"/>
        <v>0</v>
      </c>
      <c r="AS62" s="17">
        <f t="shared" si="86"/>
        <v>17.755636473100054</v>
      </c>
      <c r="AT62" s="17">
        <f t="shared" si="87"/>
        <v>17.755636473100054</v>
      </c>
      <c r="AU62" s="17">
        <f t="shared" si="88"/>
        <v>0</v>
      </c>
      <c r="AV62" s="17">
        <f t="shared" si="89"/>
        <v>17.755636473100054</v>
      </c>
      <c r="AW62" s="17">
        <f t="shared" si="90"/>
        <v>17.755636473100054</v>
      </c>
      <c r="AX62" s="14">
        <f t="shared" si="91"/>
        <v>0</v>
      </c>
      <c r="AY62" s="14">
        <f t="shared" si="92"/>
        <v>6.5476079463469197E-3</v>
      </c>
      <c r="AZ62" s="62">
        <f t="shared" si="93"/>
        <v>6.0561209932172219E-3</v>
      </c>
      <c r="BA62" s="21">
        <f t="shared" si="94"/>
        <v>0</v>
      </c>
      <c r="BB62" s="78">
        <v>0</v>
      </c>
      <c r="BC62" s="15">
        <f t="shared" si="95"/>
        <v>0</v>
      </c>
      <c r="BD62" s="19">
        <f t="shared" si="96"/>
        <v>0</v>
      </c>
      <c r="BE62" s="58">
        <f t="shared" si="97"/>
        <v>49.632289550144066</v>
      </c>
      <c r="BF62" s="58">
        <f t="shared" si="98"/>
        <v>49.997242604067829</v>
      </c>
      <c r="BG62" s="46">
        <f t="shared" si="99"/>
        <v>0</v>
      </c>
      <c r="BH62" s="59" t="e">
        <f t="shared" si="100"/>
        <v>#DIV/0!</v>
      </c>
      <c r="BI62" s="78">
        <v>246</v>
      </c>
      <c r="BJ62" s="78">
        <v>0</v>
      </c>
      <c r="BK62" s="78">
        <v>0</v>
      </c>
      <c r="BL62" s="10">
        <f t="shared" si="101"/>
        <v>246</v>
      </c>
      <c r="BM62" s="15">
        <f t="shared" si="102"/>
        <v>1253.7556123903473</v>
      </c>
      <c r="BN62" s="9">
        <f t="shared" si="103"/>
        <v>1007.7556123903473</v>
      </c>
      <c r="BO62" s="48">
        <f t="shared" si="104"/>
        <v>48.576732974145294</v>
      </c>
      <c r="BP62" s="48">
        <f t="shared" si="105"/>
        <v>47.893220306832589</v>
      </c>
      <c r="BQ62" s="48">
        <f t="shared" si="106"/>
        <v>47.219325197922288</v>
      </c>
      <c r="BR62" s="46">
        <f t="shared" si="107"/>
        <v>21.041717511039405</v>
      </c>
      <c r="BS62" s="59">
        <f t="shared" si="108"/>
        <v>0.19621048756941456</v>
      </c>
      <c r="BT62" s="16">
        <f t="shared" si="109"/>
        <v>246</v>
      </c>
      <c r="BU62" s="64">
        <f t="shared" si="110"/>
        <v>1314.1835876606688</v>
      </c>
      <c r="BV62" s="78">
        <v>0</v>
      </c>
      <c r="BW62" s="15">
        <f t="shared" si="111"/>
        <v>60.42797527032144</v>
      </c>
      <c r="BX62" s="37">
        <f t="shared" si="112"/>
        <v>60.42797527032144</v>
      </c>
      <c r="BY62" s="51">
        <f t="shared" si="113"/>
        <v>60.42797527032144</v>
      </c>
      <c r="BZ62" s="26">
        <f t="shared" si="114"/>
        <v>0.13488387337125343</v>
      </c>
      <c r="CA62" s="47">
        <f t="shared" si="115"/>
        <v>60.427975270321447</v>
      </c>
      <c r="CB62" s="48">
        <f t="shared" si="116"/>
        <v>48.576732974145294</v>
      </c>
      <c r="CC62" s="48">
        <f t="shared" si="117"/>
        <v>47.893220306832589</v>
      </c>
      <c r="CD62" s="60">
        <f t="shared" si="118"/>
        <v>1.2439695214267275</v>
      </c>
      <c r="CE62" s="61">
        <v>0</v>
      </c>
      <c r="CF62" s="15">
        <f t="shared" si="119"/>
        <v>38.922689623407088</v>
      </c>
      <c r="CG62" s="37">
        <f t="shared" si="120"/>
        <v>38.922689623407088</v>
      </c>
      <c r="CH62" s="51">
        <f t="shared" si="121"/>
        <v>38.922689623407088</v>
      </c>
      <c r="CI62" s="26">
        <f t="shared" si="122"/>
        <v>6.0561209932172228E-3</v>
      </c>
      <c r="CJ62" s="47">
        <f t="shared" si="123"/>
        <v>38.922689623407088</v>
      </c>
      <c r="CK62" s="48">
        <f t="shared" si="124"/>
        <v>48.576732974145294</v>
      </c>
      <c r="CL62" s="60">
        <f t="shared" si="125"/>
        <v>0.80126198779410462</v>
      </c>
      <c r="CM62" s="65">
        <f t="shared" si="126"/>
        <v>0</v>
      </c>
      <c r="CN62" s="73">
        <f t="shared" si="127"/>
        <v>246</v>
      </c>
      <c r="CO62">
        <f t="shared" si="128"/>
        <v>1.0905603869861367E-2</v>
      </c>
      <c r="CP62">
        <f t="shared" si="129"/>
        <v>0.842992230906636</v>
      </c>
      <c r="CQ62">
        <f t="shared" si="130"/>
        <v>9.1912850888570905E-3</v>
      </c>
      <c r="CR62">
        <f t="shared" si="131"/>
        <v>1.0023651423403896E-4</v>
      </c>
      <c r="CS62">
        <f t="shared" si="132"/>
        <v>2.4839664007292064E-2</v>
      </c>
      <c r="CT62" s="1">
        <f t="shared" si="133"/>
        <v>1767.5296032898123</v>
      </c>
      <c r="CU62" s="78">
        <v>1281</v>
      </c>
      <c r="CV62" s="1">
        <f t="shared" si="134"/>
        <v>486.52960328981226</v>
      </c>
      <c r="CW62">
        <f t="shared" si="135"/>
        <v>0.72474033680439653</v>
      </c>
    </row>
    <row r="63" spans="1:101" x14ac:dyDescent="0.2">
      <c r="A63" s="28" t="s">
        <v>250</v>
      </c>
      <c r="B63">
        <v>0</v>
      </c>
      <c r="C63">
        <v>0</v>
      </c>
      <c r="D63">
        <v>4.1949660407510896E-3</v>
      </c>
      <c r="E63">
        <v>0.99580503395924802</v>
      </c>
      <c r="F63">
        <v>0.21280827366746199</v>
      </c>
      <c r="G63">
        <v>0.21280827366746199</v>
      </c>
      <c r="H63">
        <v>1.0447137484329201E-3</v>
      </c>
      <c r="I63">
        <v>0.28102799832845798</v>
      </c>
      <c r="J63">
        <v>1.7134579468091E-2</v>
      </c>
      <c r="K63">
        <v>6.0385265393325803E-2</v>
      </c>
      <c r="L63">
        <v>0.63748500202521197</v>
      </c>
      <c r="M63">
        <v>1.0442193834312501</v>
      </c>
      <c r="N63" s="21">
        <v>3</v>
      </c>
      <c r="O63">
        <v>1.0044503965437099</v>
      </c>
      <c r="P63">
        <v>0.99546596895003903</v>
      </c>
      <c r="Q63">
        <v>1.0068813145712701</v>
      </c>
      <c r="R63">
        <v>0.98909747734276099</v>
      </c>
      <c r="S63">
        <v>49.900001525878899</v>
      </c>
      <c r="T63" s="27">
        <f t="shared" si="68"/>
        <v>0.98909747734276099</v>
      </c>
      <c r="U63" s="27">
        <f t="shared" si="69"/>
        <v>1.0068813145712701</v>
      </c>
      <c r="V63" s="39">
        <f t="shared" si="70"/>
        <v>51.006129650610823</v>
      </c>
      <c r="W63" s="38">
        <f t="shared" si="71"/>
        <v>51.28775444334056</v>
      </c>
      <c r="X63" s="44">
        <f t="shared" si="72"/>
        <v>1.25</v>
      </c>
      <c r="Y63" s="44">
        <f t="shared" si="73"/>
        <v>0.11277201004485468</v>
      </c>
      <c r="Z63" s="22">
        <f t="shared" si="74"/>
        <v>4.063518174113125</v>
      </c>
      <c r="AA63" s="22">
        <f t="shared" si="75"/>
        <v>5.133836356887592</v>
      </c>
      <c r="AB63" s="22">
        <f t="shared" si="76"/>
        <v>6.2041545396620581</v>
      </c>
      <c r="AC63" s="22">
        <v>1</v>
      </c>
      <c r="AD63" s="22">
        <v>1</v>
      </c>
      <c r="AE63" s="22">
        <v>1</v>
      </c>
      <c r="AF63" s="22">
        <f t="shared" si="77"/>
        <v>4.1725635867596117E-2</v>
      </c>
      <c r="AG63" s="22">
        <f t="shared" si="78"/>
        <v>0.96421639787204261</v>
      </c>
      <c r="AH63" s="22">
        <f t="shared" si="79"/>
        <v>0.63748500202521197</v>
      </c>
      <c r="AI63" s="22">
        <f t="shared" si="80"/>
        <v>1.5957593661576159</v>
      </c>
      <c r="AJ63" s="22">
        <f t="shared" si="81"/>
        <v>0.20671858817904254</v>
      </c>
      <c r="AK63" s="22">
        <f t="shared" si="82"/>
        <v>2.2543535458650248</v>
      </c>
      <c r="AL63" s="22">
        <f t="shared" si="83"/>
        <v>1.0442193834312501</v>
      </c>
      <c r="AM63" s="22">
        <f t="shared" si="84"/>
        <v>1.8375007952522076</v>
      </c>
      <c r="AN63" s="46">
        <v>0</v>
      </c>
      <c r="AO63" s="76">
        <v>0.02</v>
      </c>
      <c r="AP63" s="77">
        <v>0.03</v>
      </c>
      <c r="AQ63" s="21">
        <v>1</v>
      </c>
      <c r="AR63" s="17">
        <f t="shared" si="85"/>
        <v>0</v>
      </c>
      <c r="AS63" s="17">
        <f t="shared" si="86"/>
        <v>0.92649343219164115</v>
      </c>
      <c r="AT63" s="17">
        <f t="shared" si="87"/>
        <v>1.7557934268281432</v>
      </c>
      <c r="AU63" s="17">
        <f t="shared" si="88"/>
        <v>0</v>
      </c>
      <c r="AV63" s="17">
        <f t="shared" si="89"/>
        <v>0.92649343219164115</v>
      </c>
      <c r="AW63" s="17">
        <f t="shared" si="90"/>
        <v>1.7557934268281432</v>
      </c>
      <c r="AX63" s="14">
        <f t="shared" si="91"/>
        <v>0</v>
      </c>
      <c r="AY63" s="14">
        <f t="shared" si="92"/>
        <v>3.4165577607126293E-4</v>
      </c>
      <c r="AZ63" s="62">
        <f t="shared" si="93"/>
        <v>5.9886884078057484E-4</v>
      </c>
      <c r="BA63" s="21">
        <f t="shared" si="94"/>
        <v>3</v>
      </c>
      <c r="BB63" s="78">
        <v>0</v>
      </c>
      <c r="BC63" s="15">
        <f t="shared" si="95"/>
        <v>0</v>
      </c>
      <c r="BD63" s="19">
        <f t="shared" si="96"/>
        <v>0</v>
      </c>
      <c r="BE63" s="58">
        <f t="shared" si="97"/>
        <v>51.28775444334056</v>
      </c>
      <c r="BF63" s="58">
        <f t="shared" si="98"/>
        <v>51.640681615319245</v>
      </c>
      <c r="BG63" s="46">
        <f t="shared" si="99"/>
        <v>0</v>
      </c>
      <c r="BH63" s="59" t="e">
        <f t="shared" si="100"/>
        <v>#DIV/0!</v>
      </c>
      <c r="BI63" s="78">
        <v>748</v>
      </c>
      <c r="BJ63" s="78">
        <v>7884</v>
      </c>
      <c r="BK63" s="78">
        <v>100</v>
      </c>
      <c r="BL63" s="10">
        <f t="shared" si="101"/>
        <v>8732</v>
      </c>
      <c r="BM63" s="15">
        <f t="shared" si="102"/>
        <v>65.421272969453639</v>
      </c>
      <c r="BN63" s="9">
        <f t="shared" si="103"/>
        <v>-8666.5787270305464</v>
      </c>
      <c r="BO63" s="48">
        <f t="shared" si="104"/>
        <v>51.28775444334056</v>
      </c>
      <c r="BP63" s="48">
        <f t="shared" si="105"/>
        <v>51.640681615319245</v>
      </c>
      <c r="BQ63" s="48">
        <f t="shared" si="106"/>
        <v>51.996037390189045</v>
      </c>
      <c r="BR63" s="46">
        <f t="shared" si="107"/>
        <v>-167.82463855898447</v>
      </c>
      <c r="BS63" s="59">
        <f t="shared" si="108"/>
        <v>133.47340404209388</v>
      </c>
      <c r="BT63" s="16">
        <f t="shared" si="109"/>
        <v>9281</v>
      </c>
      <c r="BU63" s="64">
        <f t="shared" si="110"/>
        <v>71.39678626276222</v>
      </c>
      <c r="BV63" s="78">
        <v>549</v>
      </c>
      <c r="BW63" s="15">
        <f t="shared" si="111"/>
        <v>5.9755132933085759</v>
      </c>
      <c r="BX63" s="37">
        <f t="shared" si="112"/>
        <v>-543.02448670669139</v>
      </c>
      <c r="BY63" s="51">
        <f t="shared" si="113"/>
        <v>-543.02448670669139</v>
      </c>
      <c r="BZ63" s="26">
        <f t="shared" si="114"/>
        <v>-1.2121082292560095</v>
      </c>
      <c r="CA63" s="47">
        <f t="shared" si="115"/>
        <v>-543.02448670669139</v>
      </c>
      <c r="CB63" s="48">
        <f t="shared" si="116"/>
        <v>51.28775444334056</v>
      </c>
      <c r="CC63" s="48">
        <f t="shared" si="117"/>
        <v>51.640681615319245</v>
      </c>
      <c r="CD63" s="60">
        <f t="shared" si="118"/>
        <v>-10.587800004123601</v>
      </c>
      <c r="CE63" s="61">
        <v>0</v>
      </c>
      <c r="CF63" s="15">
        <f t="shared" si="119"/>
        <v>3.8489300396967545</v>
      </c>
      <c r="CG63" s="37">
        <f t="shared" si="120"/>
        <v>3.8489300396967545</v>
      </c>
      <c r="CH63" s="51">
        <f t="shared" si="121"/>
        <v>3.8489300396967545</v>
      </c>
      <c r="CI63" s="26">
        <f t="shared" si="122"/>
        <v>5.9886884078057495E-4</v>
      </c>
      <c r="CJ63" s="47">
        <f t="shared" si="123"/>
        <v>3.8489300396967545</v>
      </c>
      <c r="CK63" s="48">
        <f t="shared" si="124"/>
        <v>51.28775444334056</v>
      </c>
      <c r="CL63" s="60">
        <f t="shared" si="125"/>
        <v>7.5045789808341229E-2</v>
      </c>
      <c r="CM63" s="65">
        <f t="shared" si="126"/>
        <v>3</v>
      </c>
      <c r="CN63" s="73">
        <f t="shared" si="127"/>
        <v>9830</v>
      </c>
      <c r="CO63">
        <f t="shared" si="128"/>
        <v>1.6008373171748785E-2</v>
      </c>
      <c r="CP63">
        <f t="shared" si="129"/>
        <v>0.63748500202521197</v>
      </c>
      <c r="CQ63">
        <f t="shared" si="130"/>
        <v>6.9506054488576892E-3</v>
      </c>
      <c r="CR63">
        <f t="shared" si="131"/>
        <v>2.2253577158980869E-6</v>
      </c>
      <c r="CS63">
        <f t="shared" si="132"/>
        <v>5.514670814457754E-4</v>
      </c>
      <c r="CT63" s="1">
        <f t="shared" si="133"/>
        <v>39.241045748811004</v>
      </c>
      <c r="CU63" s="78">
        <v>0</v>
      </c>
      <c r="CV63" s="1">
        <f t="shared" si="134"/>
        <v>39.241045748811004</v>
      </c>
      <c r="CW63">
        <f t="shared" si="135"/>
        <v>0</v>
      </c>
    </row>
    <row r="64" spans="1:101" x14ac:dyDescent="0.2">
      <c r="A64" s="28" t="s">
        <v>300</v>
      </c>
      <c r="B64">
        <v>1</v>
      </c>
      <c r="C64">
        <v>1</v>
      </c>
      <c r="D64">
        <v>0.94166999600479395</v>
      </c>
      <c r="E64">
        <v>5.8330003995205701E-2</v>
      </c>
      <c r="F64">
        <v>0.99562971791815602</v>
      </c>
      <c r="G64">
        <v>0.33094954310687302</v>
      </c>
      <c r="H64">
        <v>0.93272043460091902</v>
      </c>
      <c r="I64">
        <v>0.79189302131215999</v>
      </c>
      <c r="J64">
        <v>0.85942702016850303</v>
      </c>
      <c r="K64">
        <v>0.70237559188328702</v>
      </c>
      <c r="L64">
        <v>0.27264370025935902</v>
      </c>
      <c r="M64">
        <v>0.88120056689284598</v>
      </c>
      <c r="N64" s="21">
        <v>-1</v>
      </c>
      <c r="O64">
        <v>1.0405968510558099</v>
      </c>
      <c r="P64">
        <v>0.98977975996382905</v>
      </c>
      <c r="Q64">
        <v>1.02482275649591</v>
      </c>
      <c r="R64">
        <v>0.97799997329711896</v>
      </c>
      <c r="S64">
        <v>6.42000007629394</v>
      </c>
      <c r="T64" s="27">
        <f t="shared" si="68"/>
        <v>0.98977975996382905</v>
      </c>
      <c r="U64" s="27">
        <f t="shared" si="69"/>
        <v>1.02482275649591</v>
      </c>
      <c r="V64" s="39">
        <f t="shared" si="70"/>
        <v>6.2894427829050583</v>
      </c>
      <c r="W64" s="38">
        <f t="shared" si="71"/>
        <v>6.42000007629394</v>
      </c>
      <c r="X64" s="44">
        <f t="shared" si="72"/>
        <v>0.77238957866883773</v>
      </c>
      <c r="Y64" s="44">
        <f t="shared" si="73"/>
        <v>0.79352361785638459</v>
      </c>
      <c r="Z64" s="22">
        <f t="shared" si="74"/>
        <v>0.81240175843396434</v>
      </c>
      <c r="AA64" s="22">
        <f t="shared" si="75"/>
        <v>0.70480068880350166</v>
      </c>
      <c r="AB64" s="22">
        <f t="shared" si="76"/>
        <v>0.59719961917303888</v>
      </c>
      <c r="AC64" s="22">
        <v>1</v>
      </c>
      <c r="AD64" s="22">
        <v>1</v>
      </c>
      <c r="AE64" s="22">
        <v>1</v>
      </c>
      <c r="AF64" s="22">
        <f t="shared" si="77"/>
        <v>4.1725635867596117E-2</v>
      </c>
      <c r="AG64" s="22">
        <f t="shared" si="78"/>
        <v>0.96421639787204261</v>
      </c>
      <c r="AH64" s="22">
        <f t="shared" si="79"/>
        <v>0.27264370025935902</v>
      </c>
      <c r="AI64" s="22">
        <f t="shared" si="80"/>
        <v>1.230918064391763</v>
      </c>
      <c r="AJ64" s="22">
        <f t="shared" si="81"/>
        <v>0.20671858817904254</v>
      </c>
      <c r="AK64" s="22">
        <f t="shared" si="82"/>
        <v>2.2543535458650248</v>
      </c>
      <c r="AL64" s="22">
        <f t="shared" si="83"/>
        <v>0.88120056689284598</v>
      </c>
      <c r="AM64" s="22">
        <f t="shared" si="84"/>
        <v>1.6744819787138034</v>
      </c>
      <c r="AN64" s="46">
        <v>0</v>
      </c>
      <c r="AO64" s="68">
        <v>0.6</v>
      </c>
      <c r="AP64" s="49">
        <v>1</v>
      </c>
      <c r="AQ64" s="21">
        <v>1</v>
      </c>
      <c r="AR64" s="17">
        <f t="shared" si="85"/>
        <v>0</v>
      </c>
      <c r="AS64" s="17">
        <f t="shared" si="86"/>
        <v>3.8321633821789343</v>
      </c>
      <c r="AT64" s="17">
        <f t="shared" si="87"/>
        <v>5.541001036592438</v>
      </c>
      <c r="AU64" s="17">
        <f t="shared" si="88"/>
        <v>0</v>
      </c>
      <c r="AV64" s="17">
        <f t="shared" si="89"/>
        <v>3.8321633821789343</v>
      </c>
      <c r="AW64" s="17">
        <f t="shared" si="90"/>
        <v>5.541001036592438</v>
      </c>
      <c r="AX64" s="14">
        <f t="shared" si="91"/>
        <v>0</v>
      </c>
      <c r="AY64" s="14">
        <f t="shared" si="92"/>
        <v>1.4131570811819856E-3</v>
      </c>
      <c r="AZ64" s="62">
        <f t="shared" si="93"/>
        <v>1.8899335291069381E-3</v>
      </c>
      <c r="BA64" s="21">
        <f t="shared" si="94"/>
        <v>-1</v>
      </c>
      <c r="BB64" s="78">
        <v>0</v>
      </c>
      <c r="BC64" s="15">
        <f t="shared" si="95"/>
        <v>0</v>
      </c>
      <c r="BD64" s="19">
        <f t="shared" si="96"/>
        <v>0</v>
      </c>
      <c r="BE64" s="58">
        <f t="shared" si="97"/>
        <v>6.42000007629394</v>
      </c>
      <c r="BF64" s="58">
        <f t="shared" si="98"/>
        <v>6.5793621748915081</v>
      </c>
      <c r="BG64" s="46">
        <f t="shared" si="99"/>
        <v>0</v>
      </c>
      <c r="BH64" s="59" t="e">
        <f t="shared" si="100"/>
        <v>#DIV/0!</v>
      </c>
      <c r="BI64" s="78">
        <v>0</v>
      </c>
      <c r="BJ64" s="78">
        <v>0</v>
      </c>
      <c r="BK64" s="78">
        <v>0</v>
      </c>
      <c r="BL64" s="10">
        <f t="shared" si="101"/>
        <v>0</v>
      </c>
      <c r="BM64" s="15">
        <f t="shared" si="102"/>
        <v>270.59555737597015</v>
      </c>
      <c r="BN64" s="9">
        <f t="shared" si="103"/>
        <v>270.59555737597015</v>
      </c>
      <c r="BO64" s="48">
        <f t="shared" si="104"/>
        <v>6.2894427829050583</v>
      </c>
      <c r="BP64" s="48">
        <f t="shared" si="105"/>
        <v>6.2251631679700052</v>
      </c>
      <c r="BQ64" s="48">
        <f t="shared" si="106"/>
        <v>6.1615405061290218</v>
      </c>
      <c r="BR64" s="46">
        <f t="shared" si="107"/>
        <v>43.468026471699702</v>
      </c>
      <c r="BS64" s="59">
        <f t="shared" si="108"/>
        <v>0</v>
      </c>
      <c r="BT64" s="16">
        <f t="shared" si="109"/>
        <v>0</v>
      </c>
      <c r="BU64" s="64">
        <f t="shared" si="110"/>
        <v>289.45331412939919</v>
      </c>
      <c r="BV64" s="78">
        <v>0</v>
      </c>
      <c r="BW64" s="15">
        <f t="shared" si="111"/>
        <v>18.85775675342903</v>
      </c>
      <c r="BX64" s="37">
        <f t="shared" si="112"/>
        <v>18.85775675342903</v>
      </c>
      <c r="BY64" s="51">
        <f t="shared" si="113"/>
        <v>18.85775675342903</v>
      </c>
      <c r="BZ64" s="26">
        <f t="shared" si="114"/>
        <v>4.2093207038904151E-2</v>
      </c>
      <c r="CA64" s="47">
        <f t="shared" si="115"/>
        <v>18.85775675342903</v>
      </c>
      <c r="CB64" s="48">
        <f t="shared" si="116"/>
        <v>6.2894427829050583</v>
      </c>
      <c r="CC64" s="48">
        <f t="shared" si="117"/>
        <v>6.2251631679700052</v>
      </c>
      <c r="CD64" s="60">
        <f t="shared" si="118"/>
        <v>2.9983191523238149</v>
      </c>
      <c r="CE64" s="61">
        <v>0</v>
      </c>
      <c r="CF64" s="15">
        <f t="shared" si="119"/>
        <v>12.146602791570292</v>
      </c>
      <c r="CG64" s="37">
        <f t="shared" si="120"/>
        <v>12.146602791570292</v>
      </c>
      <c r="CH64" s="51">
        <f t="shared" si="121"/>
        <v>12.146602791570292</v>
      </c>
      <c r="CI64" s="26">
        <f t="shared" si="122"/>
        <v>1.8899335291069385E-3</v>
      </c>
      <c r="CJ64" s="47">
        <f t="shared" si="123"/>
        <v>12.146602791570292</v>
      </c>
      <c r="CK64" s="48">
        <f t="shared" si="124"/>
        <v>6.2894427829050583</v>
      </c>
      <c r="CL64" s="60">
        <f t="shared" si="125"/>
        <v>1.9312685099203406</v>
      </c>
      <c r="CM64" s="65">
        <f t="shared" si="126"/>
        <v>-1</v>
      </c>
      <c r="CN64" s="73">
        <f t="shared" si="127"/>
        <v>0</v>
      </c>
      <c r="CO64">
        <f t="shared" si="128"/>
        <v>9.3770209952871513E-4</v>
      </c>
      <c r="CP64">
        <f t="shared" si="129"/>
        <v>0.27264370025935902</v>
      </c>
      <c r="CQ64">
        <f t="shared" si="130"/>
        <v>2.9726798004645074E-3</v>
      </c>
      <c r="CR64">
        <f t="shared" si="131"/>
        <v>1.6724928540733024E-6</v>
      </c>
      <c r="CS64">
        <f t="shared" si="132"/>
        <v>4.1446134542126719E-4</v>
      </c>
      <c r="CT64" s="1">
        <f t="shared" si="133"/>
        <v>29.492053404440426</v>
      </c>
      <c r="CU64" s="78">
        <v>0</v>
      </c>
      <c r="CV64" s="1">
        <f t="shared" si="134"/>
        <v>29.492053404440426</v>
      </c>
      <c r="CW64">
        <f t="shared" si="135"/>
        <v>0</v>
      </c>
    </row>
    <row r="65" spans="1:101" x14ac:dyDescent="0.2">
      <c r="A65" s="28" t="s">
        <v>147</v>
      </c>
      <c r="B65">
        <v>1</v>
      </c>
      <c r="C65">
        <v>1</v>
      </c>
      <c r="D65">
        <v>0.32427366447985001</v>
      </c>
      <c r="E65">
        <v>0.67572633552014905</v>
      </c>
      <c r="F65">
        <v>0.67992599444958302</v>
      </c>
      <c r="G65">
        <v>2.4051803885291299E-2</v>
      </c>
      <c r="H65">
        <v>0.10344827586206801</v>
      </c>
      <c r="I65">
        <v>0.33751306165099199</v>
      </c>
      <c r="J65">
        <v>0.186855945339513</v>
      </c>
      <c r="K65">
        <v>0.15458088348986301</v>
      </c>
      <c r="L65">
        <v>0.355665789368311</v>
      </c>
      <c r="M65">
        <v>1.21436013176598</v>
      </c>
      <c r="N65" s="21">
        <v>0</v>
      </c>
      <c r="O65">
        <v>1.0156951544611901</v>
      </c>
      <c r="P65">
        <v>0.99304279186248201</v>
      </c>
      <c r="Q65">
        <v>1.03027042740262</v>
      </c>
      <c r="R65">
        <v>0.99340863191871898</v>
      </c>
      <c r="S65">
        <v>31.7000007629394</v>
      </c>
      <c r="T65" s="27">
        <f t="shared" si="68"/>
        <v>0.99304279186248201</v>
      </c>
      <c r="U65" s="27">
        <f t="shared" si="69"/>
        <v>1.03027042740262</v>
      </c>
      <c r="V65" s="39">
        <f t="shared" si="70"/>
        <v>31.479457259672152</v>
      </c>
      <c r="W65" s="38">
        <f t="shared" si="71"/>
        <v>32.659573334696958</v>
      </c>
      <c r="X65" s="44">
        <f t="shared" si="72"/>
        <v>1.0869312065554517</v>
      </c>
      <c r="Y65" s="44">
        <f t="shared" si="73"/>
        <v>0.25866423273673722</v>
      </c>
      <c r="Z65" s="22">
        <f t="shared" si="74"/>
        <v>1</v>
      </c>
      <c r="AA65" s="22">
        <f t="shared" si="75"/>
        <v>1</v>
      </c>
      <c r="AB65" s="22">
        <f t="shared" si="76"/>
        <v>1</v>
      </c>
      <c r="AC65" s="22">
        <v>1</v>
      </c>
      <c r="AD65" s="22">
        <v>1</v>
      </c>
      <c r="AE65" s="22">
        <v>1</v>
      </c>
      <c r="AF65" s="22">
        <f t="shared" si="77"/>
        <v>4.1725635867596117E-2</v>
      </c>
      <c r="AG65" s="22">
        <f t="shared" si="78"/>
        <v>0.96421639787204261</v>
      </c>
      <c r="AH65" s="22">
        <f t="shared" si="79"/>
        <v>0.355665789368311</v>
      </c>
      <c r="AI65" s="22">
        <f t="shared" si="80"/>
        <v>1.3139401535007149</v>
      </c>
      <c r="AJ65" s="22">
        <f t="shared" si="81"/>
        <v>0.20671858817904254</v>
      </c>
      <c r="AK65" s="22">
        <f t="shared" si="82"/>
        <v>2.2543535458650248</v>
      </c>
      <c r="AL65" s="22">
        <f t="shared" si="83"/>
        <v>1.21436013176598</v>
      </c>
      <c r="AM65" s="22">
        <f t="shared" si="84"/>
        <v>2.0076415435869377</v>
      </c>
      <c r="AN65" s="46">
        <v>1</v>
      </c>
      <c r="AO65" s="49">
        <v>1</v>
      </c>
      <c r="AP65" s="49">
        <v>1</v>
      </c>
      <c r="AQ65" s="21">
        <v>1</v>
      </c>
      <c r="AR65" s="17">
        <f t="shared" si="85"/>
        <v>2.9805906780214411</v>
      </c>
      <c r="AS65" s="17">
        <f t="shared" si="86"/>
        <v>16.245934404425913</v>
      </c>
      <c r="AT65" s="17">
        <f t="shared" si="87"/>
        <v>16.245934404425913</v>
      </c>
      <c r="AU65" s="17">
        <f t="shared" si="88"/>
        <v>2.9805906780214411</v>
      </c>
      <c r="AV65" s="17">
        <f t="shared" si="89"/>
        <v>16.245934404425913</v>
      </c>
      <c r="AW65" s="17">
        <f t="shared" si="90"/>
        <v>16.245934404425913</v>
      </c>
      <c r="AX65" s="14">
        <f t="shared" si="91"/>
        <v>7.0992981104938549E-3</v>
      </c>
      <c r="AY65" s="14">
        <f t="shared" si="92"/>
        <v>5.9908868580072841E-3</v>
      </c>
      <c r="AZ65" s="62">
        <f t="shared" si="93"/>
        <v>5.5411893879518991E-3</v>
      </c>
      <c r="BA65" s="21">
        <f t="shared" si="94"/>
        <v>0</v>
      </c>
      <c r="BB65" s="78">
        <v>951</v>
      </c>
      <c r="BC65" s="15">
        <f t="shared" si="95"/>
        <v>984.49516547273538</v>
      </c>
      <c r="BD65" s="19">
        <f t="shared" si="96"/>
        <v>33.49516547273538</v>
      </c>
      <c r="BE65" s="58">
        <f t="shared" si="97"/>
        <v>31.479457259672152</v>
      </c>
      <c r="BF65" s="58">
        <f t="shared" si="98"/>
        <v>31.260448123460513</v>
      </c>
      <c r="BG65" s="46">
        <f t="shared" si="99"/>
        <v>1.0640324957459009</v>
      </c>
      <c r="BH65" s="59">
        <f t="shared" si="100"/>
        <v>0.96597731848012514</v>
      </c>
      <c r="BI65" s="78">
        <v>1807</v>
      </c>
      <c r="BJ65" s="78">
        <v>1426</v>
      </c>
      <c r="BK65" s="78">
        <v>0</v>
      </c>
      <c r="BL65" s="10">
        <f t="shared" si="101"/>
        <v>3233</v>
      </c>
      <c r="BM65" s="15">
        <f t="shared" si="102"/>
        <v>1147.1529882318089</v>
      </c>
      <c r="BN65" s="9">
        <f t="shared" si="103"/>
        <v>-2085.8470117681909</v>
      </c>
      <c r="BO65" s="48">
        <f t="shared" si="104"/>
        <v>32.659573334696958</v>
      </c>
      <c r="BP65" s="48">
        <f t="shared" si="105"/>
        <v>33.648192578325443</v>
      </c>
      <c r="BQ65" s="48">
        <f t="shared" si="106"/>
        <v>34.666737748997022</v>
      </c>
      <c r="BR65" s="46">
        <f t="shared" si="107"/>
        <v>-61.989867863268053</v>
      </c>
      <c r="BS65" s="59">
        <f t="shared" si="108"/>
        <v>2.8182814612924996</v>
      </c>
      <c r="BT65" s="16">
        <f t="shared" si="109"/>
        <v>4374</v>
      </c>
      <c r="BU65" s="64">
        <f t="shared" si="110"/>
        <v>2186.9381414175282</v>
      </c>
      <c r="BV65" s="78">
        <v>190</v>
      </c>
      <c r="BW65" s="15">
        <f t="shared" si="111"/>
        <v>55.28998771298405</v>
      </c>
      <c r="BX65" s="37">
        <f t="shared" si="112"/>
        <v>-134.71001228701596</v>
      </c>
      <c r="BY65" s="51">
        <f t="shared" si="113"/>
        <v>-134.71001228701596</v>
      </c>
      <c r="BZ65" s="26">
        <f t="shared" si="114"/>
        <v>-0.30069199171208966</v>
      </c>
      <c r="CA65" s="47">
        <f t="shared" si="115"/>
        <v>-134.71001228701596</v>
      </c>
      <c r="CB65" s="48">
        <f t="shared" si="116"/>
        <v>32.659573334696958</v>
      </c>
      <c r="CC65" s="48">
        <f t="shared" si="117"/>
        <v>33.648192578325443</v>
      </c>
      <c r="CD65" s="60">
        <f t="shared" si="118"/>
        <v>-4.1246715291256546</v>
      </c>
      <c r="CE65" s="61">
        <v>0</v>
      </c>
      <c r="CF65" s="15">
        <f t="shared" si="119"/>
        <v>35.613224196366858</v>
      </c>
      <c r="CG65" s="37">
        <f t="shared" si="120"/>
        <v>35.613224196366858</v>
      </c>
      <c r="CH65" s="51">
        <f t="shared" si="121"/>
        <v>35.613224196366858</v>
      </c>
      <c r="CI65" s="26">
        <f t="shared" si="122"/>
        <v>5.5411893879519E-3</v>
      </c>
      <c r="CJ65" s="47">
        <f t="shared" si="123"/>
        <v>35.613224196366858</v>
      </c>
      <c r="CK65" s="48">
        <f t="shared" si="124"/>
        <v>32.659573334696958</v>
      </c>
      <c r="CL65" s="60">
        <f t="shared" si="125"/>
        <v>1.0904375213785169</v>
      </c>
      <c r="CM65" s="65">
        <f t="shared" si="126"/>
        <v>0</v>
      </c>
      <c r="CN65" s="73">
        <f t="shared" si="127"/>
        <v>4564</v>
      </c>
      <c r="CO65">
        <f t="shared" si="128"/>
        <v>1.0862848622060245E-2</v>
      </c>
      <c r="CP65">
        <f t="shared" si="129"/>
        <v>0.355665789368311</v>
      </c>
      <c r="CQ65">
        <f t="shared" si="130"/>
        <v>3.8778835042426367E-3</v>
      </c>
      <c r="CR65">
        <f t="shared" si="131"/>
        <v>4.2124861480572281E-5</v>
      </c>
      <c r="CS65">
        <f t="shared" si="132"/>
        <v>1.0438984371383925E-2</v>
      </c>
      <c r="CT65" s="1">
        <f t="shared" si="133"/>
        <v>742.81253962550147</v>
      </c>
      <c r="CU65" s="78">
        <v>476</v>
      </c>
      <c r="CV65" s="1">
        <f t="shared" si="134"/>
        <v>266.81253962550147</v>
      </c>
      <c r="CW65">
        <f t="shared" si="135"/>
        <v>0.64080770666577802</v>
      </c>
    </row>
    <row r="66" spans="1:101" x14ac:dyDescent="0.2">
      <c r="A66" s="28" t="s">
        <v>197</v>
      </c>
      <c r="B66">
        <v>1</v>
      </c>
      <c r="C66">
        <v>1</v>
      </c>
      <c r="D66">
        <v>0.46144626448261999</v>
      </c>
      <c r="E66">
        <v>0.53855373551737895</v>
      </c>
      <c r="F66">
        <v>0.82558601509733798</v>
      </c>
      <c r="G66">
        <v>0.47437425506555397</v>
      </c>
      <c r="H66">
        <v>6.6861679899707399E-2</v>
      </c>
      <c r="I66">
        <v>0.47304638529043003</v>
      </c>
      <c r="J66">
        <v>0.177844527582387</v>
      </c>
      <c r="K66">
        <v>0.333611576747323</v>
      </c>
      <c r="L66">
        <v>0.60554204357472197</v>
      </c>
      <c r="M66">
        <v>1.1338372606184199</v>
      </c>
      <c r="N66" s="21">
        <v>0</v>
      </c>
      <c r="O66">
        <v>0.99302112746558502</v>
      </c>
      <c r="P66">
        <v>0.98938739757877403</v>
      </c>
      <c r="Q66">
        <v>1.0081072825778801</v>
      </c>
      <c r="R66">
        <v>0.99242237331916205</v>
      </c>
      <c r="S66">
        <v>19.610000610351499</v>
      </c>
      <c r="T66" s="27">
        <f t="shared" ref="T66:T97" si="136">IF(C66,P66,R66)</f>
        <v>0.98938739757877403</v>
      </c>
      <c r="U66" s="27">
        <f t="shared" ref="U66:U97" si="137">IF(D66 = 0,O66,Q66)</f>
        <v>1.0081072825778801</v>
      </c>
      <c r="V66" s="39">
        <f t="shared" ref="V66:V97" si="138">S66*T66^(1-N66)</f>
        <v>19.401887470393838</v>
      </c>
      <c r="W66" s="38">
        <f t="shared" ref="W66:W97" si="139">S66*U66^(N66+1)</f>
        <v>19.768984426652018</v>
      </c>
      <c r="X66" s="44">
        <f t="shared" ref="X66:X97" si="140">0.5 * (D66-MAX($D$3:$D$165))/(MIN($D$3:$D$165)-MAX($D$3:$D$165)) + 0.75</f>
        <v>1.0170466110319563</v>
      </c>
      <c r="Y66" s="44">
        <f t="shared" ref="Y66:Y97" si="141">AVERAGE(D66, F66, G66, H66, I66, J66, K66)</f>
        <v>0.40182438630933703</v>
      </c>
      <c r="Z66" s="22">
        <f t="shared" ref="Z66:Z97" si="142">AI66^N66</f>
        <v>1</v>
      </c>
      <c r="AA66" s="22">
        <f t="shared" ref="AA66:AA97" si="143">(Z66+AB66)/2</f>
        <v>1</v>
      </c>
      <c r="AB66" s="22">
        <f t="shared" ref="AB66:AB97" si="144">AM66^N66</f>
        <v>1</v>
      </c>
      <c r="AC66" s="22">
        <v>1</v>
      </c>
      <c r="AD66" s="22">
        <v>1</v>
      </c>
      <c r="AE66" s="22">
        <v>1</v>
      </c>
      <c r="AF66" s="22">
        <f t="shared" ref="AF66:AF97" si="145">PERCENTILE($L$2:$L$165, 0.05)</f>
        <v>4.1725635867596117E-2</v>
      </c>
      <c r="AG66" s="22">
        <f t="shared" ref="AG66:AG97" si="146">PERCENTILE($L$2:$L$165, 0.95)</f>
        <v>0.96421639787204261</v>
      </c>
      <c r="AH66" s="22">
        <f t="shared" ref="AH66:AH97" si="147">MIN(MAX(L66,AF66), AG66)</f>
        <v>0.60554204357472197</v>
      </c>
      <c r="AI66" s="22">
        <f t="shared" ref="AI66:AI97" si="148">AH66-$AH$166+1</f>
        <v>1.5638164077071259</v>
      </c>
      <c r="AJ66" s="22">
        <f t="shared" ref="AJ66:AJ97" si="149">PERCENTILE($M$2:$M$165, 0.02)</f>
        <v>0.20671858817904254</v>
      </c>
      <c r="AK66" s="22">
        <f t="shared" ref="AK66:AK97" si="150">PERCENTILE($M$2:$M$165, 0.98)</f>
        <v>2.2543535458650248</v>
      </c>
      <c r="AL66" s="22">
        <f t="shared" ref="AL66:AL97" si="151">MIN(MAX(M66,AJ66), AK66)</f>
        <v>1.1338372606184199</v>
      </c>
      <c r="AM66" s="22">
        <f t="shared" ref="AM66:AM97" si="152">AL66-$AL$166 + 1</f>
        <v>1.9271186724393774</v>
      </c>
      <c r="AN66" s="46">
        <v>0</v>
      </c>
      <c r="AO66" s="75">
        <v>0</v>
      </c>
      <c r="AP66" s="75">
        <v>0</v>
      </c>
      <c r="AQ66" s="21">
        <v>1</v>
      </c>
      <c r="AR66" s="17">
        <f t="shared" ref="AR66:AR97" si="153">(AI66^4)*AB66*AE66*AN66</f>
        <v>0</v>
      </c>
      <c r="AS66" s="17">
        <f t="shared" ref="AS66:AS97" si="154">(AM66^4) *Z66*AC66*AO66</f>
        <v>0</v>
      </c>
      <c r="AT66" s="17">
        <f t="shared" ref="AT66:AT97" si="155">(AM66^4)*AA66*AP66*AQ66</f>
        <v>0</v>
      </c>
      <c r="AU66" s="17">
        <f t="shared" ref="AU66:AU97" si="156">MIN(AR66, 0.05*AR$166)</f>
        <v>0</v>
      </c>
      <c r="AV66" s="17">
        <f t="shared" ref="AV66:AV97" si="157">MIN(AS66, 0.05*AS$166)</f>
        <v>0</v>
      </c>
      <c r="AW66" s="17">
        <f t="shared" ref="AW66:AW97" si="158">MIN(AT66, 0.05*AT$166)</f>
        <v>0</v>
      </c>
      <c r="AX66" s="14">
        <f t="shared" ref="AX66:AX97" si="159">AU66/$AU$166</f>
        <v>0</v>
      </c>
      <c r="AY66" s="14">
        <f t="shared" ref="AY66:AY97" si="160">AV66/$AV$166</f>
        <v>0</v>
      </c>
      <c r="AZ66" s="62">
        <f t="shared" ref="AZ66:AZ97" si="161">AW66/$AW$166</f>
        <v>0</v>
      </c>
      <c r="BA66" s="21">
        <f t="shared" ref="BA66:BA97" si="162">N66</f>
        <v>0</v>
      </c>
      <c r="BB66" s="78">
        <v>0</v>
      </c>
      <c r="BC66" s="15">
        <f t="shared" ref="BC66:BC97" si="163">$D$172*AX66</f>
        <v>0</v>
      </c>
      <c r="BD66" s="19">
        <f t="shared" ref="BD66:BD97" si="164">BC66-BB66</f>
        <v>0</v>
      </c>
      <c r="BE66" s="58">
        <f t="shared" ref="BE66:BE97" si="165">(IF(BD66 &gt; 0, V66, W66))</f>
        <v>19.768984426652018</v>
      </c>
      <c r="BF66" s="58">
        <f t="shared" ref="BF66:BF97" si="166">IF(BD66&gt;0, S66*(T66^(2-N66)), S66*(U66^(N66 + 2)))</f>
        <v>19.929257169676596</v>
      </c>
      <c r="BG66" s="46">
        <f t="shared" ref="BG66:BG97" si="167">BD66/BE66</f>
        <v>0</v>
      </c>
      <c r="BH66" s="59" t="e">
        <f t="shared" ref="BH66:BH97" si="168">BB66/BC66</f>
        <v>#DIV/0!</v>
      </c>
      <c r="BI66" s="78">
        <v>59</v>
      </c>
      <c r="BJ66" s="78">
        <v>706</v>
      </c>
      <c r="BK66" s="78">
        <v>0</v>
      </c>
      <c r="BL66" s="10">
        <f t="shared" ref="BL66:BL97" si="169">SUM(BI66:BK66)</f>
        <v>765</v>
      </c>
      <c r="BM66" s="15">
        <f t="shared" ref="BM66:BM97" si="170">AY66*$D$171</f>
        <v>0</v>
      </c>
      <c r="BN66" s="9">
        <f t="shared" ref="BN66:BN97" si="171">BM66-BL66</f>
        <v>-765</v>
      </c>
      <c r="BO66" s="48">
        <f t="shared" ref="BO66:BO97" si="172">IF(BN66&gt;0,V66,W66)</f>
        <v>19.768984426652018</v>
      </c>
      <c r="BP66" s="48">
        <f t="shared" ref="BP66:BP97" si="173" xml:space="preserve"> IF(BN66 &gt;0, S66*T66^(2-N66), S66*U66^(N66+2))</f>
        <v>19.929257169676596</v>
      </c>
      <c r="BQ66" s="48">
        <f t="shared" ref="BQ66:BQ97" si="174">IF(BN66&gt;0, S66*T66^(3-N66), S66*U66^(N66+3))</f>
        <v>20.090829289118407</v>
      </c>
      <c r="BR66" s="46">
        <f t="shared" ref="BR66:BR97" si="175">BN66/BP66</f>
        <v>-38.385775921642846</v>
      </c>
      <c r="BS66" s="59" t="e">
        <f t="shared" ref="BS66:BS97" si="176">BL66/BM66</f>
        <v>#DIV/0!</v>
      </c>
      <c r="BT66" s="16">
        <f t="shared" ref="BT66:BT97" si="177">BB66+BL66+BV66</f>
        <v>765</v>
      </c>
      <c r="BU66" s="64">
        <f t="shared" ref="BU66:BU97" si="178">BC66+BM66+BW66</f>
        <v>0</v>
      </c>
      <c r="BV66" s="78">
        <v>0</v>
      </c>
      <c r="BW66" s="15">
        <f t="shared" ref="BW66:BW97" si="179">AZ66*$D$174</f>
        <v>0</v>
      </c>
      <c r="BX66" s="37">
        <f t="shared" ref="BX66:BX97" si="180">BW66-BV66</f>
        <v>0</v>
      </c>
      <c r="BY66" s="51">
        <f t="shared" ref="BY66:BY97" si="181">BX66*(BX66&lt;&gt;0)</f>
        <v>0</v>
      </c>
      <c r="BZ66" s="26">
        <f t="shared" ref="BZ66:BZ97" si="182">BY66/$BY$166</f>
        <v>0</v>
      </c>
      <c r="CA66" s="47">
        <f t="shared" ref="CA66:CA97" si="183">BZ66 * $BX$166</f>
        <v>0</v>
      </c>
      <c r="CB66" s="48">
        <f t="shared" ref="CB66:CB97" si="184">IF(CA66&gt;0, V66, W66)</f>
        <v>19.768984426652018</v>
      </c>
      <c r="CC66" s="48">
        <f t="shared" ref="CC66:CC97" si="185">IF(BX66&gt;0, S66*T66^(2-N66), S66*U66^(N66+2))</f>
        <v>19.929257169676596</v>
      </c>
      <c r="CD66" s="60">
        <f t="shared" ref="CD66:CD97" si="186">CA66/CB66</f>
        <v>0</v>
      </c>
      <c r="CE66" s="61">
        <v>0</v>
      </c>
      <c r="CF66" s="15">
        <f t="shared" ref="CF66:CF97" si="187">AZ66*$CE$169</f>
        <v>0</v>
      </c>
      <c r="CG66" s="37">
        <f t="shared" ref="CG66:CG97" si="188">CF66-CE66</f>
        <v>0</v>
      </c>
      <c r="CH66" s="51">
        <f t="shared" ref="CH66:CH97" si="189">CG66*(CG66&lt;&gt;0)</f>
        <v>0</v>
      </c>
      <c r="CI66" s="26">
        <f t="shared" ref="CI66:CI97" si="190">CH66/$CH$166</f>
        <v>0</v>
      </c>
      <c r="CJ66" s="47">
        <f t="shared" ref="CJ66:CJ97" si="191">CI66 * $CG$166</f>
        <v>0</v>
      </c>
      <c r="CK66" s="48">
        <f t="shared" ref="CK66:CK97" si="192">IF(CA66&gt;0,V66,W66)</f>
        <v>19.768984426652018</v>
      </c>
      <c r="CL66" s="60">
        <f t="shared" ref="CL66:CL97" si="193">CJ66/CK66</f>
        <v>0</v>
      </c>
      <c r="CM66" s="65">
        <f t="shared" ref="CM66:CM97" si="194">N66</f>
        <v>0</v>
      </c>
      <c r="CN66" s="73">
        <f t="shared" ref="CN66:CN97" si="195">BT66+BV66</f>
        <v>765</v>
      </c>
      <c r="CO66">
        <f t="shared" ref="CO66:CO97" si="196">E66/$E$166</f>
        <v>8.6576878778404712E-3</v>
      </c>
      <c r="CP66">
        <f t="shared" ref="CP66:CP97" si="197">MAX(0,L66)</f>
        <v>0.60554204357472197</v>
      </c>
      <c r="CQ66">
        <f t="shared" ref="CQ66:CQ97" si="198">CP66/$CP$166</f>
        <v>6.6023260378075916E-3</v>
      </c>
      <c r="CR66">
        <f t="shared" ref="CR66:CR97" si="199">CO66*CQ66*AO66</f>
        <v>0</v>
      </c>
      <c r="CS66">
        <f t="shared" ref="CS66:CS97" si="200">CR66/$CR$166</f>
        <v>0</v>
      </c>
      <c r="CT66" s="1">
        <f t="shared" ref="CT66:CT97" si="201">$CT$168*CS66</f>
        <v>0</v>
      </c>
      <c r="CU66" s="78">
        <v>0</v>
      </c>
      <c r="CV66" s="1">
        <f t="shared" ref="CV66:CV97" si="202">CT66-CU66</f>
        <v>0</v>
      </c>
      <c r="CW66" t="e">
        <f t="shared" ref="CW66:CW97" si="203">CU66/CT66</f>
        <v>#DIV/0!</v>
      </c>
    </row>
    <row r="67" spans="1:101" x14ac:dyDescent="0.2">
      <c r="A67" s="28" t="s">
        <v>148</v>
      </c>
      <c r="B67">
        <v>0</v>
      </c>
      <c r="C67">
        <v>0</v>
      </c>
      <c r="D67">
        <v>0.56572113463843299</v>
      </c>
      <c r="E67">
        <v>0.43427886536156601</v>
      </c>
      <c r="F67">
        <v>0.57409614620579996</v>
      </c>
      <c r="G67">
        <v>0.22248708780293999</v>
      </c>
      <c r="H67">
        <v>0.77872962808190505</v>
      </c>
      <c r="I67">
        <v>0.63435018804847398</v>
      </c>
      <c r="J67">
        <v>0.70284229099611994</v>
      </c>
      <c r="K67">
        <v>0.50118873802521802</v>
      </c>
      <c r="L67">
        <v>0.69466790264975598</v>
      </c>
      <c r="M67">
        <v>1.04181422620127</v>
      </c>
      <c r="N67" s="21">
        <v>0</v>
      </c>
      <c r="O67">
        <v>0.99999250737796896</v>
      </c>
      <c r="P67">
        <v>0.991543237666761</v>
      </c>
      <c r="Q67">
        <v>1.00688014105493</v>
      </c>
      <c r="R67">
        <v>0.99728068607638298</v>
      </c>
      <c r="S67">
        <v>74.050003051757798</v>
      </c>
      <c r="T67" s="27">
        <f t="shared" si="136"/>
        <v>0.99728068607638298</v>
      </c>
      <c r="U67" s="27">
        <f t="shared" si="137"/>
        <v>1.00688014105493</v>
      </c>
      <c r="V67" s="39">
        <f t="shared" si="138"/>
        <v>73.848637847415276</v>
      </c>
      <c r="W67" s="38">
        <f t="shared" si="139"/>
        <v>74.559477517871883</v>
      </c>
      <c r="X67" s="44">
        <f t="shared" si="140"/>
        <v>0.96392224709953223</v>
      </c>
      <c r="Y67" s="44">
        <f t="shared" si="141"/>
        <v>0.56848788768555569</v>
      </c>
      <c r="Z67" s="22">
        <f t="shared" si="142"/>
        <v>1</v>
      </c>
      <c r="AA67" s="22">
        <f t="shared" si="143"/>
        <v>1</v>
      </c>
      <c r="AB67" s="22">
        <f t="shared" si="144"/>
        <v>1</v>
      </c>
      <c r="AC67" s="22">
        <v>1</v>
      </c>
      <c r="AD67" s="22">
        <v>1</v>
      </c>
      <c r="AE67" s="22">
        <v>1</v>
      </c>
      <c r="AF67" s="22">
        <f t="shared" si="145"/>
        <v>4.1725635867596117E-2</v>
      </c>
      <c r="AG67" s="22">
        <f t="shared" si="146"/>
        <v>0.96421639787204261</v>
      </c>
      <c r="AH67" s="22">
        <f t="shared" si="147"/>
        <v>0.69466790264975598</v>
      </c>
      <c r="AI67" s="22">
        <f t="shared" si="148"/>
        <v>1.6529422667821598</v>
      </c>
      <c r="AJ67" s="22">
        <f t="shared" si="149"/>
        <v>0.20671858817904254</v>
      </c>
      <c r="AK67" s="22">
        <f t="shared" si="150"/>
        <v>2.2543535458650248</v>
      </c>
      <c r="AL67" s="22">
        <f t="shared" si="151"/>
        <v>1.04181422620127</v>
      </c>
      <c r="AM67" s="22">
        <f t="shared" si="152"/>
        <v>1.8350956380222274</v>
      </c>
      <c r="AN67" s="46">
        <v>1</v>
      </c>
      <c r="AO67" s="49">
        <v>1</v>
      </c>
      <c r="AP67" s="49">
        <v>1</v>
      </c>
      <c r="AQ67" s="21">
        <v>1</v>
      </c>
      <c r="AR67" s="17">
        <f t="shared" si="153"/>
        <v>7.4650159498727469</v>
      </c>
      <c r="AS67" s="17">
        <f t="shared" si="154"/>
        <v>11.340568120411172</v>
      </c>
      <c r="AT67" s="17">
        <f t="shared" si="155"/>
        <v>11.340568120411172</v>
      </c>
      <c r="AU67" s="17">
        <f t="shared" si="156"/>
        <v>7.4650159498727469</v>
      </c>
      <c r="AV67" s="17">
        <f t="shared" si="157"/>
        <v>11.340568120411172</v>
      </c>
      <c r="AW67" s="17">
        <f t="shared" si="158"/>
        <v>11.340568120411172</v>
      </c>
      <c r="AX67" s="14">
        <f t="shared" si="159"/>
        <v>1.7780493651318077E-2</v>
      </c>
      <c r="AY67" s="14">
        <f t="shared" si="160"/>
        <v>4.181973090842876E-3</v>
      </c>
      <c r="AZ67" s="62">
        <f t="shared" si="161"/>
        <v>3.8680591807048231E-3</v>
      </c>
      <c r="BA67" s="21">
        <f t="shared" si="162"/>
        <v>0</v>
      </c>
      <c r="BB67" s="78">
        <v>2444</v>
      </c>
      <c r="BC67" s="15">
        <f t="shared" si="163"/>
        <v>2465.7099570965343</v>
      </c>
      <c r="BD67" s="19">
        <f t="shared" si="164"/>
        <v>21.709957096534254</v>
      </c>
      <c r="BE67" s="58">
        <f t="shared" si="165"/>
        <v>73.848637847415276</v>
      </c>
      <c r="BF67" s="58">
        <f t="shared" si="166"/>
        <v>73.647820218276649</v>
      </c>
      <c r="BG67" s="46">
        <f t="shared" si="167"/>
        <v>0.29397911362144519</v>
      </c>
      <c r="BH67" s="59">
        <f t="shared" si="168"/>
        <v>0.99119525107401585</v>
      </c>
      <c r="BI67" s="78">
        <v>0</v>
      </c>
      <c r="BJ67" s="78">
        <v>0</v>
      </c>
      <c r="BK67" s="78">
        <v>0</v>
      </c>
      <c r="BL67" s="10">
        <f t="shared" si="169"/>
        <v>0</v>
      </c>
      <c r="BM67" s="15">
        <f t="shared" si="170"/>
        <v>800.77675335386641</v>
      </c>
      <c r="BN67" s="9">
        <f t="shared" si="171"/>
        <v>800.77675335386641</v>
      </c>
      <c r="BO67" s="48">
        <f t="shared" si="172"/>
        <v>73.848637847415276</v>
      </c>
      <c r="BP67" s="48">
        <f t="shared" si="173"/>
        <v>73.647820218276649</v>
      </c>
      <c r="BQ67" s="48">
        <f t="shared" si="174"/>
        <v>73.447548675313044</v>
      </c>
      <c r="BR67" s="46">
        <f t="shared" si="175"/>
        <v>10.873054368486841</v>
      </c>
      <c r="BS67" s="59">
        <f t="shared" si="176"/>
        <v>0</v>
      </c>
      <c r="BT67" s="16">
        <f t="shared" si="177"/>
        <v>2444</v>
      </c>
      <c r="BU67" s="64">
        <f t="shared" si="178"/>
        <v>3305.0822049554731</v>
      </c>
      <c r="BV67" s="78">
        <v>0</v>
      </c>
      <c r="BW67" s="15">
        <f t="shared" si="179"/>
        <v>38.595494505072722</v>
      </c>
      <c r="BX67" s="37">
        <f t="shared" si="180"/>
        <v>38.595494505072722</v>
      </c>
      <c r="BY67" s="51">
        <f t="shared" si="181"/>
        <v>38.595494505072722</v>
      </c>
      <c r="BZ67" s="26">
        <f t="shared" si="182"/>
        <v>8.6150657377394593E-2</v>
      </c>
      <c r="CA67" s="47">
        <f t="shared" si="183"/>
        <v>38.595494505072722</v>
      </c>
      <c r="CB67" s="48">
        <f t="shared" si="184"/>
        <v>73.848637847415276</v>
      </c>
      <c r="CC67" s="48">
        <f t="shared" si="185"/>
        <v>73.647820218276649</v>
      </c>
      <c r="CD67" s="60">
        <f t="shared" si="186"/>
        <v>0.52262974145600405</v>
      </c>
      <c r="CE67" s="61">
        <v>0</v>
      </c>
      <c r="CF67" s="15">
        <f t="shared" si="187"/>
        <v>24.860016354389899</v>
      </c>
      <c r="CG67" s="37">
        <f t="shared" si="188"/>
        <v>24.860016354389899</v>
      </c>
      <c r="CH67" s="51">
        <f t="shared" si="189"/>
        <v>24.860016354389899</v>
      </c>
      <c r="CI67" s="26">
        <f t="shared" si="190"/>
        <v>3.8680591807048236E-3</v>
      </c>
      <c r="CJ67" s="47">
        <f t="shared" si="191"/>
        <v>24.860016354389899</v>
      </c>
      <c r="CK67" s="48">
        <f t="shared" si="192"/>
        <v>73.848637847415276</v>
      </c>
      <c r="CL67" s="60">
        <f t="shared" si="193"/>
        <v>0.33663473124250737</v>
      </c>
      <c r="CM67" s="65">
        <f t="shared" si="194"/>
        <v>0</v>
      </c>
      <c r="CN67" s="73">
        <f t="shared" si="195"/>
        <v>2444</v>
      </c>
      <c r="CO67">
        <f t="shared" si="196"/>
        <v>6.9813848095048913E-3</v>
      </c>
      <c r="CP67">
        <f t="shared" si="197"/>
        <v>0.69466790264975598</v>
      </c>
      <c r="CQ67">
        <f t="shared" si="198"/>
        <v>7.5740801649683033E-3</v>
      </c>
      <c r="CR67">
        <f t="shared" si="199"/>
        <v>5.2877568209682013E-5</v>
      </c>
      <c r="CS67">
        <f t="shared" si="200"/>
        <v>1.3103618355925786E-2</v>
      </c>
      <c r="CT67" s="1">
        <f t="shared" si="201"/>
        <v>932.42136236268459</v>
      </c>
      <c r="CU67" s="78">
        <v>889</v>
      </c>
      <c r="CV67" s="1">
        <f t="shared" si="202"/>
        <v>43.42136236268459</v>
      </c>
      <c r="CW67">
        <f t="shared" si="203"/>
        <v>0.95343160923227011</v>
      </c>
    </row>
    <row r="68" spans="1:101" x14ac:dyDescent="0.2">
      <c r="A68" s="28" t="s">
        <v>157</v>
      </c>
      <c r="B68">
        <v>1</v>
      </c>
      <c r="C68">
        <v>1</v>
      </c>
      <c r="D68">
        <v>0.85976827806631995</v>
      </c>
      <c r="E68">
        <v>0.140231721933679</v>
      </c>
      <c r="F68">
        <v>0.99125943583631304</v>
      </c>
      <c r="G68">
        <v>0.34247119586809599</v>
      </c>
      <c r="H68">
        <v>8.1905557877141599E-2</v>
      </c>
      <c r="I68">
        <v>0.58796489761805204</v>
      </c>
      <c r="J68">
        <v>0.21944838334237701</v>
      </c>
      <c r="K68">
        <v>0.35757655757072898</v>
      </c>
      <c r="L68">
        <v>0.75565399737870098</v>
      </c>
      <c r="M68">
        <v>1.8775229956339601</v>
      </c>
      <c r="N68" s="21">
        <v>-1</v>
      </c>
      <c r="O68">
        <v>1.0086620206344801</v>
      </c>
      <c r="P68">
        <v>0.99916569692199697</v>
      </c>
      <c r="Q68">
        <v>1.0127913715469601</v>
      </c>
      <c r="R68">
        <v>0.99108593998272598</v>
      </c>
      <c r="S68">
        <v>99.279998779296804</v>
      </c>
      <c r="T68" s="27">
        <f t="shared" si="136"/>
        <v>0.99916569692199697</v>
      </c>
      <c r="U68" s="27">
        <f t="shared" si="137"/>
        <v>1.0127913715469601</v>
      </c>
      <c r="V68" s="39">
        <f t="shared" si="138"/>
        <v>99.114408667162778</v>
      </c>
      <c r="W68" s="38">
        <f t="shared" si="139"/>
        <v>99.279998779296804</v>
      </c>
      <c r="X68" s="44">
        <f t="shared" si="140"/>
        <v>0.81411561164258095</v>
      </c>
      <c r="Y68" s="44">
        <f t="shared" si="141"/>
        <v>0.4914849008827184</v>
      </c>
      <c r="Z68" s="22">
        <f t="shared" si="142"/>
        <v>0.58345495789470359</v>
      </c>
      <c r="AA68" s="22">
        <f t="shared" si="143"/>
        <v>0.47893699477875018</v>
      </c>
      <c r="AB68" s="22">
        <f t="shared" si="144"/>
        <v>0.37441903166279683</v>
      </c>
      <c r="AC68" s="22">
        <v>1</v>
      </c>
      <c r="AD68" s="22">
        <v>1</v>
      </c>
      <c r="AE68" s="22">
        <v>1</v>
      </c>
      <c r="AF68" s="22">
        <f t="shared" si="145"/>
        <v>4.1725635867596117E-2</v>
      </c>
      <c r="AG68" s="22">
        <f t="shared" si="146"/>
        <v>0.96421639787204261</v>
      </c>
      <c r="AH68" s="22">
        <f t="shared" si="147"/>
        <v>0.75565399737870098</v>
      </c>
      <c r="AI68" s="22">
        <f t="shared" si="148"/>
        <v>1.7139283615111047</v>
      </c>
      <c r="AJ68" s="22">
        <f t="shared" si="149"/>
        <v>0.20671858817904254</v>
      </c>
      <c r="AK68" s="22">
        <f t="shared" si="150"/>
        <v>2.2543535458650248</v>
      </c>
      <c r="AL68" s="22">
        <f t="shared" si="151"/>
        <v>1.8775229956339601</v>
      </c>
      <c r="AM68" s="22">
        <f t="shared" si="152"/>
        <v>2.6708044074549173</v>
      </c>
      <c r="AN68" s="46">
        <v>1</v>
      </c>
      <c r="AO68" s="49">
        <v>1</v>
      </c>
      <c r="AP68" s="49">
        <v>1</v>
      </c>
      <c r="AQ68" s="21">
        <v>1</v>
      </c>
      <c r="AR68" s="17">
        <f t="shared" si="153"/>
        <v>3.2309376513160135</v>
      </c>
      <c r="AS68" s="17">
        <f t="shared" si="154"/>
        <v>29.687639767277901</v>
      </c>
      <c r="AT68" s="17">
        <f t="shared" si="155"/>
        <v>24.369505785878012</v>
      </c>
      <c r="AU68" s="17">
        <f t="shared" si="156"/>
        <v>3.2309376513160135</v>
      </c>
      <c r="AV68" s="17">
        <f t="shared" si="157"/>
        <v>29.687639767277901</v>
      </c>
      <c r="AW68" s="17">
        <f t="shared" si="158"/>
        <v>24.369505785878012</v>
      </c>
      <c r="AX68" s="14">
        <f t="shared" si="159"/>
        <v>7.6955852181411896E-3</v>
      </c>
      <c r="AY68" s="14">
        <f t="shared" si="160"/>
        <v>1.0947679985620656E-2</v>
      </c>
      <c r="AZ68" s="62">
        <f t="shared" si="161"/>
        <v>8.311990156352686E-3</v>
      </c>
      <c r="BA68" s="21">
        <f t="shared" si="162"/>
        <v>-1</v>
      </c>
      <c r="BB68" s="78">
        <v>2681</v>
      </c>
      <c r="BC68" s="15">
        <f t="shared" si="163"/>
        <v>1067.1852801257294</v>
      </c>
      <c r="BD68" s="19">
        <f t="shared" si="164"/>
        <v>-1613.8147198742706</v>
      </c>
      <c r="BE68" s="58">
        <f t="shared" si="165"/>
        <v>99.279998779296804</v>
      </c>
      <c r="BF68" s="58">
        <f t="shared" si="166"/>
        <v>100.54992613086453</v>
      </c>
      <c r="BG68" s="46">
        <f t="shared" si="167"/>
        <v>-16.255184727206149</v>
      </c>
      <c r="BH68" s="59">
        <f t="shared" si="168"/>
        <v>2.5122160602553856</v>
      </c>
      <c r="BI68" s="78">
        <v>0</v>
      </c>
      <c r="BJ68" s="78">
        <v>1191</v>
      </c>
      <c r="BK68" s="78">
        <v>99</v>
      </c>
      <c r="BL68" s="10">
        <f t="shared" si="169"/>
        <v>1290</v>
      </c>
      <c r="BM68" s="15">
        <f t="shared" si="170"/>
        <v>2096.2946066866002</v>
      </c>
      <c r="BN68" s="9">
        <f t="shared" si="171"/>
        <v>806.29460668660022</v>
      </c>
      <c r="BO68" s="48">
        <f t="shared" si="172"/>
        <v>99.114408667162778</v>
      </c>
      <c r="BP68" s="48">
        <f t="shared" si="173"/>
        <v>99.031717210937302</v>
      </c>
      <c r="BQ68" s="48">
        <f t="shared" si="174"/>
        <v>98.949094744448303</v>
      </c>
      <c r="BR68" s="46">
        <f t="shared" si="175"/>
        <v>8.1417815362041512</v>
      </c>
      <c r="BS68" s="59">
        <f t="shared" si="176"/>
        <v>0.61537152072292545</v>
      </c>
      <c r="BT68" s="16">
        <f t="shared" si="177"/>
        <v>3971</v>
      </c>
      <c r="BU68" s="64">
        <f t="shared" si="178"/>
        <v>3246.4169245924168</v>
      </c>
      <c r="BV68" s="78">
        <v>0</v>
      </c>
      <c r="BW68" s="15">
        <f t="shared" si="179"/>
        <v>82.937037780087095</v>
      </c>
      <c r="BX68" s="37">
        <f t="shared" si="180"/>
        <v>82.937037780087095</v>
      </c>
      <c r="BY68" s="51">
        <f t="shared" si="181"/>
        <v>82.937037780087095</v>
      </c>
      <c r="BZ68" s="26">
        <f t="shared" si="182"/>
        <v>0.18512731647340896</v>
      </c>
      <c r="CA68" s="47">
        <f t="shared" si="183"/>
        <v>82.937037780087095</v>
      </c>
      <c r="CB68" s="48">
        <f t="shared" si="184"/>
        <v>99.114408667162778</v>
      </c>
      <c r="CC68" s="48">
        <f t="shared" si="185"/>
        <v>99.031717210937302</v>
      </c>
      <c r="CD68" s="60">
        <f t="shared" si="186"/>
        <v>0.83678083636254041</v>
      </c>
      <c r="CE68" s="61">
        <v>0</v>
      </c>
      <c r="CF68" s="15">
        <f t="shared" si="187"/>
        <v>53.421160734878711</v>
      </c>
      <c r="CG68" s="37">
        <f t="shared" si="188"/>
        <v>53.421160734878711</v>
      </c>
      <c r="CH68" s="51">
        <f t="shared" si="189"/>
        <v>53.421160734878711</v>
      </c>
      <c r="CI68" s="26">
        <f t="shared" si="190"/>
        <v>8.3119901563526877E-3</v>
      </c>
      <c r="CJ68" s="47">
        <f t="shared" si="191"/>
        <v>53.421160734878718</v>
      </c>
      <c r="CK68" s="48">
        <f t="shared" si="192"/>
        <v>99.114408667162778</v>
      </c>
      <c r="CL68" s="60">
        <f t="shared" si="193"/>
        <v>0.53898481011245225</v>
      </c>
      <c r="CM68" s="65">
        <f t="shared" si="194"/>
        <v>-1</v>
      </c>
      <c r="CN68" s="73">
        <f t="shared" si="195"/>
        <v>3971</v>
      </c>
      <c r="CO68">
        <f t="shared" si="196"/>
        <v>2.254338609140945E-3</v>
      </c>
      <c r="CP68">
        <f t="shared" si="197"/>
        <v>0.75565399737870098</v>
      </c>
      <c r="CQ68">
        <f t="shared" si="198"/>
        <v>8.2390217416029032E-3</v>
      </c>
      <c r="CR68">
        <f t="shared" si="199"/>
        <v>1.8573544813647094E-5</v>
      </c>
      <c r="CS68">
        <f t="shared" si="200"/>
        <v>4.6027200379111354E-3</v>
      </c>
      <c r="CT68" s="1">
        <f t="shared" si="201"/>
        <v>327.51827562059032</v>
      </c>
      <c r="CU68" s="78">
        <v>596</v>
      </c>
      <c r="CV68" s="1">
        <f t="shared" si="202"/>
        <v>-268.48172437940968</v>
      </c>
      <c r="CW68">
        <f t="shared" si="203"/>
        <v>1.8197457802032067</v>
      </c>
    </row>
    <row r="69" spans="1:101" x14ac:dyDescent="0.2">
      <c r="A69" s="28" t="s">
        <v>313</v>
      </c>
      <c r="B69">
        <v>1</v>
      </c>
      <c r="C69">
        <v>1</v>
      </c>
      <c r="D69">
        <v>0.49021174590491401</v>
      </c>
      <c r="E69">
        <v>0.50978825409508499</v>
      </c>
      <c r="F69">
        <v>0.65554231227651905</v>
      </c>
      <c r="G69">
        <v>3.13865713150576E-2</v>
      </c>
      <c r="H69">
        <v>0.104053489343919</v>
      </c>
      <c r="I69">
        <v>0.328040117007939</v>
      </c>
      <c r="J69">
        <v>0.18475312939017799</v>
      </c>
      <c r="K69">
        <v>0.16279162290100499</v>
      </c>
      <c r="L69">
        <v>0.40825322391736202</v>
      </c>
      <c r="M69">
        <v>1.3214950870884801</v>
      </c>
      <c r="N69" s="21">
        <v>0</v>
      </c>
      <c r="O69">
        <v>1.00141927284112</v>
      </c>
      <c r="P69">
        <v>1.0060097857303301</v>
      </c>
      <c r="Q69">
        <v>1.00011459223683</v>
      </c>
      <c r="R69">
        <v>0.99073880729012997</v>
      </c>
      <c r="S69">
        <v>127.230003356933</v>
      </c>
      <c r="T69" s="27">
        <f t="shared" si="136"/>
        <v>1.0060097857303301</v>
      </c>
      <c r="U69" s="27">
        <f t="shared" si="137"/>
        <v>1.00011459223683</v>
      </c>
      <c r="V69" s="39">
        <f t="shared" si="138"/>
        <v>127.99462841557734</v>
      </c>
      <c r="W69" s="38">
        <f t="shared" si="139"/>
        <v>127.24458292760956</v>
      </c>
      <c r="X69" s="44">
        <f t="shared" si="140"/>
        <v>1.0023916140850804</v>
      </c>
      <c r="Y69" s="44">
        <f t="shared" si="141"/>
        <v>0.27953985544850452</v>
      </c>
      <c r="Z69" s="22">
        <f t="shared" si="142"/>
        <v>1</v>
      </c>
      <c r="AA69" s="22">
        <f t="shared" si="143"/>
        <v>1</v>
      </c>
      <c r="AB69" s="22">
        <f t="shared" si="144"/>
        <v>1</v>
      </c>
      <c r="AC69" s="22">
        <v>1</v>
      </c>
      <c r="AD69" s="22">
        <v>1</v>
      </c>
      <c r="AE69" s="22">
        <v>1</v>
      </c>
      <c r="AF69" s="22">
        <f t="shared" si="145"/>
        <v>4.1725635867596117E-2</v>
      </c>
      <c r="AG69" s="22">
        <f t="shared" si="146"/>
        <v>0.96421639787204261</v>
      </c>
      <c r="AH69" s="22">
        <f t="shared" si="147"/>
        <v>0.40825322391736202</v>
      </c>
      <c r="AI69" s="22">
        <f t="shared" si="148"/>
        <v>1.3665275880497658</v>
      </c>
      <c r="AJ69" s="22">
        <f t="shared" si="149"/>
        <v>0.20671858817904254</v>
      </c>
      <c r="AK69" s="22">
        <f t="shared" si="150"/>
        <v>2.2543535458650248</v>
      </c>
      <c r="AL69" s="22">
        <f t="shared" si="151"/>
        <v>1.3214950870884801</v>
      </c>
      <c r="AM69" s="22">
        <f t="shared" si="152"/>
        <v>2.1147764989094373</v>
      </c>
      <c r="AN69" s="46">
        <v>0</v>
      </c>
      <c r="AO69" s="68">
        <v>0.6</v>
      </c>
      <c r="AP69" s="49">
        <v>1</v>
      </c>
      <c r="AQ69" s="21">
        <v>1</v>
      </c>
      <c r="AR69" s="17">
        <f t="shared" si="153"/>
        <v>0</v>
      </c>
      <c r="AS69" s="17">
        <f t="shared" si="154"/>
        <v>12.000771108837968</v>
      </c>
      <c r="AT69" s="17">
        <f t="shared" si="155"/>
        <v>20.001285181396614</v>
      </c>
      <c r="AU69" s="17">
        <f t="shared" si="156"/>
        <v>0</v>
      </c>
      <c r="AV69" s="17">
        <f t="shared" si="157"/>
        <v>12.000771108837968</v>
      </c>
      <c r="AW69" s="17">
        <f t="shared" si="158"/>
        <v>20.001285181396614</v>
      </c>
      <c r="AX69" s="14">
        <f t="shared" si="159"/>
        <v>0</v>
      </c>
      <c r="AY69" s="14">
        <f t="shared" si="160"/>
        <v>4.4254310113614834E-3</v>
      </c>
      <c r="AZ69" s="62">
        <f t="shared" si="161"/>
        <v>6.8220704598167398E-3</v>
      </c>
      <c r="BA69" s="21">
        <f t="shared" si="162"/>
        <v>0</v>
      </c>
      <c r="BB69" s="78">
        <v>0</v>
      </c>
      <c r="BC69" s="15">
        <f t="shared" si="163"/>
        <v>0</v>
      </c>
      <c r="BD69" s="19">
        <f t="shared" si="164"/>
        <v>0</v>
      </c>
      <c r="BE69" s="58">
        <f t="shared" si="165"/>
        <v>127.24458292760956</v>
      </c>
      <c r="BF69" s="58">
        <f t="shared" si="166"/>
        <v>127.25916416899172</v>
      </c>
      <c r="BG69" s="46">
        <f t="shared" si="167"/>
        <v>0</v>
      </c>
      <c r="BH69" s="59" t="e">
        <f t="shared" si="168"/>
        <v>#DIV/0!</v>
      </c>
      <c r="BI69" s="78">
        <v>0</v>
      </c>
      <c r="BJ69" s="78">
        <v>0</v>
      </c>
      <c r="BK69" s="78">
        <v>0</v>
      </c>
      <c r="BL69" s="10">
        <f t="shared" si="169"/>
        <v>0</v>
      </c>
      <c r="BM69" s="15">
        <f t="shared" si="170"/>
        <v>847.39480634853089</v>
      </c>
      <c r="BN69" s="9">
        <f t="shared" si="171"/>
        <v>847.39480634853089</v>
      </c>
      <c r="BO69" s="48">
        <f t="shared" si="172"/>
        <v>127.99462841557734</v>
      </c>
      <c r="BP69" s="48">
        <f t="shared" si="173"/>
        <v>128.76384870698817</v>
      </c>
      <c r="BQ69" s="48">
        <f t="shared" si="174"/>
        <v>129.53769184752983</v>
      </c>
      <c r="BR69" s="46">
        <f t="shared" si="175"/>
        <v>6.5809993632361952</v>
      </c>
      <c r="BS69" s="59">
        <f t="shared" si="176"/>
        <v>0</v>
      </c>
      <c r="BT69" s="16">
        <f t="shared" si="177"/>
        <v>0</v>
      </c>
      <c r="BU69" s="64">
        <f t="shared" si="178"/>
        <v>915.4654253965823</v>
      </c>
      <c r="BV69" s="78">
        <v>0</v>
      </c>
      <c r="BW69" s="15">
        <f t="shared" si="179"/>
        <v>68.070619048051427</v>
      </c>
      <c r="BX69" s="37">
        <f t="shared" si="180"/>
        <v>68.070619048051427</v>
      </c>
      <c r="BY69" s="51">
        <f t="shared" si="181"/>
        <v>68.070619048051427</v>
      </c>
      <c r="BZ69" s="26">
        <f t="shared" si="182"/>
        <v>0.15194334608940074</v>
      </c>
      <c r="CA69" s="47">
        <f t="shared" si="183"/>
        <v>68.070619048051427</v>
      </c>
      <c r="CB69" s="48">
        <f t="shared" si="184"/>
        <v>127.99462841557734</v>
      </c>
      <c r="CC69" s="48">
        <f t="shared" si="185"/>
        <v>128.76384870698817</v>
      </c>
      <c r="CD69" s="60">
        <f t="shared" si="186"/>
        <v>0.53182402957597108</v>
      </c>
      <c r="CE69" s="61">
        <v>0</v>
      </c>
      <c r="CF69" s="15">
        <f t="shared" si="187"/>
        <v>43.845446845242186</v>
      </c>
      <c r="CG69" s="37">
        <f t="shared" si="188"/>
        <v>43.845446845242186</v>
      </c>
      <c r="CH69" s="51">
        <f t="shared" si="189"/>
        <v>43.845446845242186</v>
      </c>
      <c r="CI69" s="26">
        <f t="shared" si="190"/>
        <v>6.8220704598167406E-3</v>
      </c>
      <c r="CJ69" s="47">
        <f t="shared" si="191"/>
        <v>43.845446845242186</v>
      </c>
      <c r="CK69" s="48">
        <f t="shared" si="192"/>
        <v>127.99462841557734</v>
      </c>
      <c r="CL69" s="60">
        <f t="shared" si="193"/>
        <v>0.34255692905239188</v>
      </c>
      <c r="CM69" s="65">
        <f t="shared" si="194"/>
        <v>0</v>
      </c>
      <c r="CN69" s="73">
        <f t="shared" si="195"/>
        <v>0</v>
      </c>
      <c r="CO69">
        <f t="shared" si="196"/>
        <v>8.1952594451961611E-3</v>
      </c>
      <c r="CP69">
        <f t="shared" si="197"/>
        <v>0.40825322391736202</v>
      </c>
      <c r="CQ69">
        <f t="shared" si="198"/>
        <v>4.451253086204387E-3</v>
      </c>
      <c r="CR69">
        <f t="shared" si="199"/>
        <v>2.1887504338605037E-5</v>
      </c>
      <c r="CS69">
        <f t="shared" si="200"/>
        <v>5.4239541137641699E-3</v>
      </c>
      <c r="CT69" s="1">
        <f t="shared" si="201"/>
        <v>385.95527943330143</v>
      </c>
      <c r="CU69" s="78">
        <v>0</v>
      </c>
      <c r="CV69" s="1">
        <f t="shared" si="202"/>
        <v>385.95527943330143</v>
      </c>
      <c r="CW69">
        <f t="shared" si="203"/>
        <v>0</v>
      </c>
    </row>
    <row r="70" spans="1:101" x14ac:dyDescent="0.2">
      <c r="A70" s="28" t="s">
        <v>259</v>
      </c>
      <c r="B70">
        <v>1</v>
      </c>
      <c r="C70">
        <v>0</v>
      </c>
      <c r="D70">
        <v>0.80543347982421098</v>
      </c>
      <c r="E70">
        <v>0.19456652017578899</v>
      </c>
      <c r="F70">
        <v>0.75446960667461205</v>
      </c>
      <c r="G70">
        <v>0.418752483114819</v>
      </c>
      <c r="H70">
        <v>0.85374007521938899</v>
      </c>
      <c r="I70">
        <v>0.81027998328457995</v>
      </c>
      <c r="J70">
        <v>0.83172621329265695</v>
      </c>
      <c r="K70">
        <v>0.683738414786911</v>
      </c>
      <c r="L70">
        <v>0.20034794917115201</v>
      </c>
      <c r="M70">
        <v>1.09487442495715</v>
      </c>
      <c r="N70" s="21">
        <v>0</v>
      </c>
      <c r="O70">
        <v>1.0363261084117901</v>
      </c>
      <c r="P70">
        <v>0.98974647162844298</v>
      </c>
      <c r="Q70">
        <v>1.01341839640367</v>
      </c>
      <c r="R70">
        <v>0.98509393368686704</v>
      </c>
      <c r="S70">
        <v>5.9699997901916504</v>
      </c>
      <c r="T70" s="27">
        <f t="shared" si="136"/>
        <v>0.98509393368686704</v>
      </c>
      <c r="U70" s="27">
        <f t="shared" si="137"/>
        <v>1.01341839640367</v>
      </c>
      <c r="V70" s="39">
        <f t="shared" si="138"/>
        <v>5.8810105774296639</v>
      </c>
      <c r="W70" s="38">
        <f t="shared" si="139"/>
        <v>6.0501076139062686</v>
      </c>
      <c r="X70" s="44">
        <f t="shared" si="140"/>
        <v>0.84179727254223469</v>
      </c>
      <c r="Y70" s="44">
        <f t="shared" si="141"/>
        <v>0.73687717945673981</v>
      </c>
      <c r="Z70" s="22">
        <f t="shared" si="142"/>
        <v>1</v>
      </c>
      <c r="AA70" s="22">
        <f t="shared" si="143"/>
        <v>1</v>
      </c>
      <c r="AB70" s="22">
        <f t="shared" si="144"/>
        <v>1</v>
      </c>
      <c r="AC70" s="22">
        <v>1</v>
      </c>
      <c r="AD70" s="22">
        <v>1</v>
      </c>
      <c r="AE70" s="22">
        <v>1</v>
      </c>
      <c r="AF70" s="22">
        <f t="shared" si="145"/>
        <v>4.1725635867596117E-2</v>
      </c>
      <c r="AG70" s="22">
        <f t="shared" si="146"/>
        <v>0.96421639787204261</v>
      </c>
      <c r="AH70" s="22">
        <f t="shared" si="147"/>
        <v>0.20034794917115201</v>
      </c>
      <c r="AI70" s="22">
        <f t="shared" si="148"/>
        <v>1.1586223133035558</v>
      </c>
      <c r="AJ70" s="22">
        <f t="shared" si="149"/>
        <v>0.20671858817904254</v>
      </c>
      <c r="AK70" s="22">
        <f t="shared" si="150"/>
        <v>2.2543535458650248</v>
      </c>
      <c r="AL70" s="22">
        <f t="shared" si="151"/>
        <v>1.09487442495715</v>
      </c>
      <c r="AM70" s="22">
        <f t="shared" si="152"/>
        <v>1.8881558367781075</v>
      </c>
      <c r="AN70" s="46">
        <v>0</v>
      </c>
      <c r="AO70" s="75">
        <v>0</v>
      </c>
      <c r="AP70" s="75">
        <v>0</v>
      </c>
      <c r="AQ70" s="21">
        <v>1</v>
      </c>
      <c r="AR70" s="17">
        <f t="shared" si="153"/>
        <v>0</v>
      </c>
      <c r="AS70" s="17">
        <f t="shared" si="154"/>
        <v>0</v>
      </c>
      <c r="AT70" s="17">
        <f t="shared" si="155"/>
        <v>0</v>
      </c>
      <c r="AU70" s="17">
        <f t="shared" si="156"/>
        <v>0</v>
      </c>
      <c r="AV70" s="17">
        <f t="shared" si="157"/>
        <v>0</v>
      </c>
      <c r="AW70" s="17">
        <f t="shared" si="158"/>
        <v>0</v>
      </c>
      <c r="AX70" s="14">
        <f t="shared" si="159"/>
        <v>0</v>
      </c>
      <c r="AY70" s="14">
        <f t="shared" si="160"/>
        <v>0</v>
      </c>
      <c r="AZ70" s="62">
        <f t="shared" si="161"/>
        <v>0</v>
      </c>
      <c r="BA70" s="21">
        <f t="shared" si="162"/>
        <v>0</v>
      </c>
      <c r="BB70" s="78">
        <v>0</v>
      </c>
      <c r="BC70" s="15">
        <f t="shared" si="163"/>
        <v>0</v>
      </c>
      <c r="BD70" s="19">
        <f t="shared" si="164"/>
        <v>0</v>
      </c>
      <c r="BE70" s="58">
        <f t="shared" si="165"/>
        <v>6.0501076139062686</v>
      </c>
      <c r="BF70" s="58">
        <f t="shared" si="166"/>
        <v>6.1312903561545253</v>
      </c>
      <c r="BG70" s="46">
        <f t="shared" si="167"/>
        <v>0</v>
      </c>
      <c r="BH70" s="59" t="e">
        <f t="shared" si="168"/>
        <v>#DIV/0!</v>
      </c>
      <c r="BI70" s="78">
        <v>0</v>
      </c>
      <c r="BJ70" s="78">
        <v>6</v>
      </c>
      <c r="BK70" s="78">
        <v>0</v>
      </c>
      <c r="BL70" s="10">
        <f t="shared" si="169"/>
        <v>6</v>
      </c>
      <c r="BM70" s="15">
        <f t="shared" si="170"/>
        <v>0</v>
      </c>
      <c r="BN70" s="9">
        <f t="shared" si="171"/>
        <v>-6</v>
      </c>
      <c r="BO70" s="48">
        <f t="shared" si="172"/>
        <v>6.0501076139062686</v>
      </c>
      <c r="BP70" s="48">
        <f t="shared" si="173"/>
        <v>6.1312903561545253</v>
      </c>
      <c r="BQ70" s="48">
        <f t="shared" si="174"/>
        <v>6.2135624406194063</v>
      </c>
      <c r="BR70" s="46">
        <f t="shared" si="175"/>
        <v>-0.97858683107011279</v>
      </c>
      <c r="BS70" s="59" t="e">
        <f t="shared" si="176"/>
        <v>#DIV/0!</v>
      </c>
      <c r="BT70" s="16">
        <f t="shared" si="177"/>
        <v>6</v>
      </c>
      <c r="BU70" s="64">
        <f t="shared" si="178"/>
        <v>0</v>
      </c>
      <c r="BV70" s="78">
        <v>0</v>
      </c>
      <c r="BW70" s="15">
        <f t="shared" si="179"/>
        <v>0</v>
      </c>
      <c r="BX70" s="37">
        <f t="shared" si="180"/>
        <v>0</v>
      </c>
      <c r="BY70" s="51">
        <f t="shared" si="181"/>
        <v>0</v>
      </c>
      <c r="BZ70" s="26">
        <f t="shared" si="182"/>
        <v>0</v>
      </c>
      <c r="CA70" s="47">
        <f t="shared" si="183"/>
        <v>0</v>
      </c>
      <c r="CB70" s="48">
        <f t="shared" si="184"/>
        <v>6.0501076139062686</v>
      </c>
      <c r="CC70" s="48">
        <f t="shared" si="185"/>
        <v>6.1312903561545253</v>
      </c>
      <c r="CD70" s="60">
        <f t="shared" si="186"/>
        <v>0</v>
      </c>
      <c r="CE70" s="61">
        <v>0</v>
      </c>
      <c r="CF70" s="15">
        <f t="shared" si="187"/>
        <v>0</v>
      </c>
      <c r="CG70" s="37">
        <f t="shared" si="188"/>
        <v>0</v>
      </c>
      <c r="CH70" s="51">
        <f t="shared" si="189"/>
        <v>0</v>
      </c>
      <c r="CI70" s="26">
        <f t="shared" si="190"/>
        <v>0</v>
      </c>
      <c r="CJ70" s="47">
        <f t="shared" si="191"/>
        <v>0</v>
      </c>
      <c r="CK70" s="48">
        <f t="shared" si="192"/>
        <v>6.0501076139062686</v>
      </c>
      <c r="CL70" s="60">
        <f t="shared" si="193"/>
        <v>0</v>
      </c>
      <c r="CM70" s="65">
        <f t="shared" si="194"/>
        <v>0</v>
      </c>
      <c r="CN70" s="73">
        <f t="shared" si="195"/>
        <v>6</v>
      </c>
      <c r="CO70">
        <f t="shared" si="196"/>
        <v>3.1278145374690723E-3</v>
      </c>
      <c r="CP70">
        <f t="shared" si="197"/>
        <v>0.20034794917115201</v>
      </c>
      <c r="CQ70">
        <f t="shared" si="198"/>
        <v>2.1844271516232453E-3</v>
      </c>
      <c r="CR70">
        <f t="shared" si="199"/>
        <v>0</v>
      </c>
      <c r="CS70">
        <f t="shared" si="200"/>
        <v>0</v>
      </c>
      <c r="CT70" s="1">
        <f t="shared" si="201"/>
        <v>0</v>
      </c>
      <c r="CU70" s="78">
        <v>0</v>
      </c>
      <c r="CV70" s="1">
        <f t="shared" si="202"/>
        <v>0</v>
      </c>
      <c r="CW70" t="e">
        <f t="shared" si="203"/>
        <v>#DIV/0!</v>
      </c>
    </row>
    <row r="71" spans="1:101" x14ac:dyDescent="0.2">
      <c r="A71" s="28" t="s">
        <v>234</v>
      </c>
      <c r="B71">
        <v>0</v>
      </c>
      <c r="C71">
        <v>0</v>
      </c>
      <c r="D71">
        <v>0.77467039552536898</v>
      </c>
      <c r="E71">
        <v>0.22532960447462999</v>
      </c>
      <c r="F71">
        <v>0.81287246722288398</v>
      </c>
      <c r="G71">
        <v>0.437822804926499</v>
      </c>
      <c r="H71">
        <v>0.87421646468867498</v>
      </c>
      <c r="I71">
        <v>0.86961972419556999</v>
      </c>
      <c r="J71">
        <v>0.87191506519258599</v>
      </c>
      <c r="K71">
        <v>0.72121921524660504</v>
      </c>
      <c r="L71">
        <v>0.236660778466183</v>
      </c>
      <c r="M71">
        <v>1.10237757680961</v>
      </c>
      <c r="N71" s="21">
        <v>0</v>
      </c>
      <c r="O71">
        <v>1.0277303365489101</v>
      </c>
      <c r="P71">
        <v>0.98489231934318799</v>
      </c>
      <c r="Q71">
        <v>1.03372171115369</v>
      </c>
      <c r="R71">
        <v>0.993040299726211</v>
      </c>
      <c r="S71">
        <v>3.8399999141693102</v>
      </c>
      <c r="T71" s="27">
        <f t="shared" si="136"/>
        <v>0.993040299726211</v>
      </c>
      <c r="U71" s="27">
        <f t="shared" si="137"/>
        <v>1.03372171115369</v>
      </c>
      <c r="V71" s="39">
        <f t="shared" si="138"/>
        <v>3.8132746657153165</v>
      </c>
      <c r="W71" s="38">
        <f t="shared" si="139"/>
        <v>3.969491282105122</v>
      </c>
      <c r="X71" s="44">
        <f t="shared" si="140"/>
        <v>0.85746997761042154</v>
      </c>
      <c r="Y71" s="44">
        <f t="shared" si="141"/>
        <v>0.76604801957116953</v>
      </c>
      <c r="Z71" s="22">
        <f t="shared" si="142"/>
        <v>1</v>
      </c>
      <c r="AA71" s="22">
        <f t="shared" si="143"/>
        <v>1</v>
      </c>
      <c r="AB71" s="22">
        <f t="shared" si="144"/>
        <v>1</v>
      </c>
      <c r="AC71" s="22">
        <v>1</v>
      </c>
      <c r="AD71" s="22">
        <v>1</v>
      </c>
      <c r="AE71" s="22">
        <v>1</v>
      </c>
      <c r="AF71" s="22">
        <f t="shared" si="145"/>
        <v>4.1725635867596117E-2</v>
      </c>
      <c r="AG71" s="22">
        <f t="shared" si="146"/>
        <v>0.96421639787204261</v>
      </c>
      <c r="AH71" s="22">
        <f t="shared" si="147"/>
        <v>0.236660778466183</v>
      </c>
      <c r="AI71" s="22">
        <f t="shared" si="148"/>
        <v>1.1949351425985868</v>
      </c>
      <c r="AJ71" s="22">
        <f t="shared" si="149"/>
        <v>0.20671858817904254</v>
      </c>
      <c r="AK71" s="22">
        <f t="shared" si="150"/>
        <v>2.2543535458650248</v>
      </c>
      <c r="AL71" s="22">
        <f t="shared" si="151"/>
        <v>1.10237757680961</v>
      </c>
      <c r="AM71" s="22">
        <f t="shared" si="152"/>
        <v>1.8956589886305675</v>
      </c>
      <c r="AN71" s="46">
        <v>0</v>
      </c>
      <c r="AO71" s="75">
        <v>0</v>
      </c>
      <c r="AP71" s="75">
        <v>0</v>
      </c>
      <c r="AQ71" s="21">
        <v>1</v>
      </c>
      <c r="AR71" s="17">
        <f t="shared" si="153"/>
        <v>0</v>
      </c>
      <c r="AS71" s="17">
        <f t="shared" si="154"/>
        <v>0</v>
      </c>
      <c r="AT71" s="17">
        <f t="shared" si="155"/>
        <v>0</v>
      </c>
      <c r="AU71" s="17">
        <f t="shared" si="156"/>
        <v>0</v>
      </c>
      <c r="AV71" s="17">
        <f t="shared" si="157"/>
        <v>0</v>
      </c>
      <c r="AW71" s="17">
        <f t="shared" si="158"/>
        <v>0</v>
      </c>
      <c r="AX71" s="14">
        <f t="shared" si="159"/>
        <v>0</v>
      </c>
      <c r="AY71" s="14">
        <f t="shared" si="160"/>
        <v>0</v>
      </c>
      <c r="AZ71" s="62">
        <f t="shared" si="161"/>
        <v>0</v>
      </c>
      <c r="BA71" s="21">
        <f t="shared" si="162"/>
        <v>0</v>
      </c>
      <c r="BB71" s="78">
        <v>0</v>
      </c>
      <c r="BC71" s="15">
        <f t="shared" si="163"/>
        <v>0</v>
      </c>
      <c r="BD71" s="19">
        <f t="shared" si="164"/>
        <v>0</v>
      </c>
      <c r="BE71" s="58">
        <f t="shared" si="165"/>
        <v>3.969491282105122</v>
      </c>
      <c r="BF71" s="58">
        <f t="shared" si="166"/>
        <v>4.1033493205473617</v>
      </c>
      <c r="BG71" s="46">
        <f t="shared" si="167"/>
        <v>0</v>
      </c>
      <c r="BH71" s="59" t="e">
        <f t="shared" si="168"/>
        <v>#DIV/0!</v>
      </c>
      <c r="BI71" s="78">
        <v>0</v>
      </c>
      <c r="BJ71" s="78">
        <v>4992</v>
      </c>
      <c r="BK71" s="78">
        <v>0</v>
      </c>
      <c r="BL71" s="10">
        <f t="shared" si="169"/>
        <v>4992</v>
      </c>
      <c r="BM71" s="15">
        <f t="shared" si="170"/>
        <v>0</v>
      </c>
      <c r="BN71" s="9">
        <f t="shared" si="171"/>
        <v>-4992</v>
      </c>
      <c r="BO71" s="48">
        <f t="shared" si="172"/>
        <v>3.969491282105122</v>
      </c>
      <c r="BP71" s="48">
        <f t="shared" si="173"/>
        <v>4.1033493205473617</v>
      </c>
      <c r="BQ71" s="48">
        <f t="shared" si="174"/>
        <v>4.2417212810975498</v>
      </c>
      <c r="BR71" s="46">
        <f t="shared" si="175"/>
        <v>-1216.5671528384762</v>
      </c>
      <c r="BS71" s="59" t="e">
        <f t="shared" si="176"/>
        <v>#DIV/0!</v>
      </c>
      <c r="BT71" s="16">
        <f t="shared" si="177"/>
        <v>5038</v>
      </c>
      <c r="BU71" s="64">
        <f t="shared" si="178"/>
        <v>0</v>
      </c>
      <c r="BV71" s="78">
        <v>46</v>
      </c>
      <c r="BW71" s="15">
        <f t="shared" si="179"/>
        <v>0</v>
      </c>
      <c r="BX71" s="37">
        <f t="shared" si="180"/>
        <v>-46</v>
      </c>
      <c r="BY71" s="51">
        <f t="shared" si="181"/>
        <v>-46</v>
      </c>
      <c r="BZ71" s="26">
        <f t="shared" si="182"/>
        <v>-0.10267857142857159</v>
      </c>
      <c r="CA71" s="47">
        <f t="shared" si="183"/>
        <v>-46</v>
      </c>
      <c r="CB71" s="48">
        <f t="shared" si="184"/>
        <v>3.969491282105122</v>
      </c>
      <c r="CC71" s="48">
        <f t="shared" si="185"/>
        <v>4.1033493205473617</v>
      </c>
      <c r="CD71" s="60">
        <f t="shared" si="186"/>
        <v>-11.588386705211514</v>
      </c>
      <c r="CE71" s="61">
        <v>0</v>
      </c>
      <c r="CF71" s="15">
        <f t="shared" si="187"/>
        <v>0</v>
      </c>
      <c r="CG71" s="37">
        <f t="shared" si="188"/>
        <v>0</v>
      </c>
      <c r="CH71" s="51">
        <f t="shared" si="189"/>
        <v>0</v>
      </c>
      <c r="CI71" s="26">
        <f t="shared" si="190"/>
        <v>0</v>
      </c>
      <c r="CJ71" s="47">
        <f t="shared" si="191"/>
        <v>0</v>
      </c>
      <c r="CK71" s="48">
        <f t="shared" si="192"/>
        <v>3.969491282105122</v>
      </c>
      <c r="CL71" s="60">
        <f t="shared" si="193"/>
        <v>0</v>
      </c>
      <c r="CM71" s="65">
        <f t="shared" si="194"/>
        <v>0</v>
      </c>
      <c r="CN71" s="73">
        <f t="shared" si="195"/>
        <v>5084</v>
      </c>
      <c r="CO71">
        <f t="shared" si="196"/>
        <v>3.622356055713663E-3</v>
      </c>
      <c r="CP71">
        <f t="shared" si="197"/>
        <v>0.236660778466183</v>
      </c>
      <c r="CQ71">
        <f t="shared" si="198"/>
        <v>2.5803519943405637E-3</v>
      </c>
      <c r="CR71">
        <f t="shared" si="199"/>
        <v>0</v>
      </c>
      <c r="CS71">
        <f t="shared" si="200"/>
        <v>0</v>
      </c>
      <c r="CT71" s="1">
        <f t="shared" si="201"/>
        <v>0</v>
      </c>
      <c r="CU71" s="78">
        <v>0</v>
      </c>
      <c r="CV71" s="1">
        <f t="shared" si="202"/>
        <v>0</v>
      </c>
      <c r="CW71" t="e">
        <f t="shared" si="203"/>
        <v>#DIV/0!</v>
      </c>
    </row>
    <row r="72" spans="1:101" x14ac:dyDescent="0.2">
      <c r="A72" s="28" t="s">
        <v>248</v>
      </c>
      <c r="B72">
        <v>0</v>
      </c>
      <c r="C72">
        <v>0</v>
      </c>
      <c r="D72">
        <v>0.37674790251697898</v>
      </c>
      <c r="E72">
        <v>0.62325209748302002</v>
      </c>
      <c r="F72">
        <v>0.63329360349622499</v>
      </c>
      <c r="G72">
        <v>3.2181168057210899E-2</v>
      </c>
      <c r="H72">
        <v>0.51859590472210604</v>
      </c>
      <c r="I72">
        <v>0.81027998328457995</v>
      </c>
      <c r="J72">
        <v>0.64823443368096301</v>
      </c>
      <c r="K72">
        <v>0.30420599926418601</v>
      </c>
      <c r="L72">
        <v>0.36135543392130998</v>
      </c>
      <c r="M72">
        <v>1.0703252152876199</v>
      </c>
      <c r="N72" s="21">
        <v>0</v>
      </c>
      <c r="O72">
        <v>0.99997683089507405</v>
      </c>
      <c r="P72">
        <v>0.99975308077997804</v>
      </c>
      <c r="Q72">
        <v>1.0114338661967699</v>
      </c>
      <c r="R72">
        <v>1.0026296584774701</v>
      </c>
      <c r="S72">
        <v>9.2200002670287997</v>
      </c>
      <c r="T72" s="27">
        <f t="shared" si="136"/>
        <v>1.0026296584774701</v>
      </c>
      <c r="U72" s="27">
        <f t="shared" si="137"/>
        <v>1.0114338661967699</v>
      </c>
      <c r="V72" s="39">
        <f t="shared" si="138"/>
        <v>9.2442457188932678</v>
      </c>
      <c r="W72" s="38">
        <f t="shared" si="139"/>
        <v>9.3254205164161892</v>
      </c>
      <c r="X72" s="44">
        <f t="shared" si="140"/>
        <v>1.0601974353755346</v>
      </c>
      <c r="Y72" s="44">
        <f t="shared" si="141"/>
        <v>0.47479128500317858</v>
      </c>
      <c r="Z72" s="22">
        <f t="shared" si="142"/>
        <v>1</v>
      </c>
      <c r="AA72" s="22">
        <f t="shared" si="143"/>
        <v>1</v>
      </c>
      <c r="AB72" s="22">
        <f t="shared" si="144"/>
        <v>1</v>
      </c>
      <c r="AC72" s="22">
        <v>1</v>
      </c>
      <c r="AD72" s="22">
        <v>1</v>
      </c>
      <c r="AE72" s="22">
        <v>1</v>
      </c>
      <c r="AF72" s="22">
        <f t="shared" si="145"/>
        <v>4.1725635867596117E-2</v>
      </c>
      <c r="AG72" s="22">
        <f t="shared" si="146"/>
        <v>0.96421639787204261</v>
      </c>
      <c r="AH72" s="22">
        <f t="shared" si="147"/>
        <v>0.36135543392130998</v>
      </c>
      <c r="AI72" s="22">
        <f t="shared" si="148"/>
        <v>1.3196297980537137</v>
      </c>
      <c r="AJ72" s="22">
        <f t="shared" si="149"/>
        <v>0.20671858817904254</v>
      </c>
      <c r="AK72" s="22">
        <f t="shared" si="150"/>
        <v>2.2543535458650248</v>
      </c>
      <c r="AL72" s="22">
        <f t="shared" si="151"/>
        <v>1.0703252152876199</v>
      </c>
      <c r="AM72" s="22">
        <f t="shared" si="152"/>
        <v>1.8636066271085774</v>
      </c>
      <c r="AN72" s="46">
        <v>0</v>
      </c>
      <c r="AO72" s="75">
        <v>0</v>
      </c>
      <c r="AP72" s="75">
        <v>0</v>
      </c>
      <c r="AQ72" s="21">
        <v>1</v>
      </c>
      <c r="AR72" s="17">
        <f t="shared" si="153"/>
        <v>0</v>
      </c>
      <c r="AS72" s="17">
        <f t="shared" si="154"/>
        <v>0</v>
      </c>
      <c r="AT72" s="17">
        <f t="shared" si="155"/>
        <v>0</v>
      </c>
      <c r="AU72" s="17">
        <f t="shared" si="156"/>
        <v>0</v>
      </c>
      <c r="AV72" s="17">
        <f t="shared" si="157"/>
        <v>0</v>
      </c>
      <c r="AW72" s="17">
        <f t="shared" si="158"/>
        <v>0</v>
      </c>
      <c r="AX72" s="14">
        <f t="shared" si="159"/>
        <v>0</v>
      </c>
      <c r="AY72" s="14">
        <f t="shared" si="160"/>
        <v>0</v>
      </c>
      <c r="AZ72" s="62">
        <f t="shared" si="161"/>
        <v>0</v>
      </c>
      <c r="BA72" s="21">
        <f t="shared" si="162"/>
        <v>0</v>
      </c>
      <c r="BB72" s="78">
        <v>0</v>
      </c>
      <c r="BC72" s="15">
        <f t="shared" si="163"/>
        <v>0</v>
      </c>
      <c r="BD72" s="19">
        <f t="shared" si="164"/>
        <v>0</v>
      </c>
      <c r="BE72" s="58">
        <f t="shared" si="165"/>
        <v>9.3254205164161892</v>
      </c>
      <c r="BF72" s="58">
        <f t="shared" si="166"/>
        <v>9.4320461268295066</v>
      </c>
      <c r="BG72" s="46">
        <f t="shared" si="167"/>
        <v>0</v>
      </c>
      <c r="BH72" s="59" t="e">
        <f t="shared" si="168"/>
        <v>#DIV/0!</v>
      </c>
      <c r="BI72" s="78">
        <v>0</v>
      </c>
      <c r="BJ72" s="78">
        <v>0</v>
      </c>
      <c r="BK72" s="78">
        <v>0</v>
      </c>
      <c r="BL72" s="10">
        <f t="shared" si="169"/>
        <v>0</v>
      </c>
      <c r="BM72" s="15">
        <f t="shared" si="170"/>
        <v>0</v>
      </c>
      <c r="BN72" s="9">
        <f t="shared" si="171"/>
        <v>0</v>
      </c>
      <c r="BO72" s="48">
        <f t="shared" si="172"/>
        <v>9.3254205164161892</v>
      </c>
      <c r="BP72" s="48">
        <f t="shared" si="173"/>
        <v>9.4320461268295066</v>
      </c>
      <c r="BQ72" s="48">
        <f t="shared" si="174"/>
        <v>9.5398908802054372</v>
      </c>
      <c r="BR72" s="46">
        <f t="shared" si="175"/>
        <v>0</v>
      </c>
      <c r="BS72" s="59" t="e">
        <f t="shared" si="176"/>
        <v>#DIV/0!</v>
      </c>
      <c r="BT72" s="16">
        <f t="shared" si="177"/>
        <v>55</v>
      </c>
      <c r="BU72" s="64">
        <f t="shared" si="178"/>
        <v>0</v>
      </c>
      <c r="BV72" s="78">
        <v>55</v>
      </c>
      <c r="BW72" s="15">
        <f t="shared" si="179"/>
        <v>0</v>
      </c>
      <c r="BX72" s="37">
        <f t="shared" si="180"/>
        <v>-55</v>
      </c>
      <c r="BY72" s="51">
        <f t="shared" si="181"/>
        <v>-55</v>
      </c>
      <c r="BZ72" s="26">
        <f t="shared" si="182"/>
        <v>-0.12276785714285733</v>
      </c>
      <c r="CA72" s="47">
        <f t="shared" si="183"/>
        <v>-55</v>
      </c>
      <c r="CB72" s="48">
        <f t="shared" si="184"/>
        <v>9.3254205164161892</v>
      </c>
      <c r="CC72" s="48">
        <f t="shared" si="185"/>
        <v>9.4320461268295066</v>
      </c>
      <c r="CD72" s="60">
        <f t="shared" si="186"/>
        <v>-5.8978573570145878</v>
      </c>
      <c r="CE72" s="61">
        <v>0</v>
      </c>
      <c r="CF72" s="15">
        <f t="shared" si="187"/>
        <v>0</v>
      </c>
      <c r="CG72" s="37">
        <f t="shared" si="188"/>
        <v>0</v>
      </c>
      <c r="CH72" s="51">
        <f t="shared" si="189"/>
        <v>0</v>
      </c>
      <c r="CI72" s="26">
        <f t="shared" si="190"/>
        <v>0</v>
      </c>
      <c r="CJ72" s="47">
        <f t="shared" si="191"/>
        <v>0</v>
      </c>
      <c r="CK72" s="48">
        <f t="shared" si="192"/>
        <v>9.3254205164161892</v>
      </c>
      <c r="CL72" s="60">
        <f t="shared" si="193"/>
        <v>0</v>
      </c>
      <c r="CM72" s="65">
        <f t="shared" si="194"/>
        <v>0</v>
      </c>
      <c r="CN72" s="73">
        <f t="shared" si="195"/>
        <v>110</v>
      </c>
      <c r="CO72">
        <f t="shared" si="196"/>
        <v>1.0019282707293124E-2</v>
      </c>
      <c r="CP72">
        <f t="shared" si="197"/>
        <v>0.36135543392130998</v>
      </c>
      <c r="CQ72">
        <f t="shared" si="198"/>
        <v>3.9399186490797766E-3</v>
      </c>
      <c r="CR72">
        <f t="shared" si="199"/>
        <v>0</v>
      </c>
      <c r="CS72">
        <f t="shared" si="200"/>
        <v>0</v>
      </c>
      <c r="CT72" s="1">
        <f t="shared" si="201"/>
        <v>0</v>
      </c>
      <c r="CU72" s="78">
        <v>0</v>
      </c>
      <c r="CV72" s="1">
        <f t="shared" si="202"/>
        <v>0</v>
      </c>
      <c r="CW72" t="e">
        <f t="shared" si="203"/>
        <v>#DIV/0!</v>
      </c>
    </row>
    <row r="73" spans="1:101" x14ac:dyDescent="0.2">
      <c r="A73" s="28" t="s">
        <v>251</v>
      </c>
      <c r="B73">
        <v>0</v>
      </c>
      <c r="C73">
        <v>0</v>
      </c>
      <c r="D73">
        <v>0.107870555333599</v>
      </c>
      <c r="E73">
        <v>0.89212944466639998</v>
      </c>
      <c r="F73">
        <v>0.258641239570917</v>
      </c>
      <c r="G73">
        <v>0.90782677791021005</v>
      </c>
      <c r="H73">
        <v>0.36188884245716602</v>
      </c>
      <c r="I73">
        <v>0.25428332636857498</v>
      </c>
      <c r="J73">
        <v>0.30335177374737898</v>
      </c>
      <c r="K73">
        <v>0.38339677887094298</v>
      </c>
      <c r="L73">
        <v>0.72425653092844</v>
      </c>
      <c r="M73">
        <v>0.49828113006006303</v>
      </c>
      <c r="N73" s="21">
        <v>0</v>
      </c>
      <c r="O73">
        <v>0.99991353100055802</v>
      </c>
      <c r="P73">
        <v>0.99052551483180495</v>
      </c>
      <c r="Q73">
        <v>1.01521551682708</v>
      </c>
      <c r="R73">
        <v>1</v>
      </c>
      <c r="S73">
        <v>5.5</v>
      </c>
      <c r="T73" s="27">
        <f t="shared" si="136"/>
        <v>1</v>
      </c>
      <c r="U73" s="27">
        <f t="shared" si="137"/>
        <v>1.01521551682708</v>
      </c>
      <c r="V73" s="39">
        <f t="shared" si="138"/>
        <v>5.5</v>
      </c>
      <c r="W73" s="38">
        <f t="shared" si="139"/>
        <v>5.5836853425489403</v>
      </c>
      <c r="X73" s="44">
        <f t="shared" si="140"/>
        <v>1.1971809485039695</v>
      </c>
      <c r="Y73" s="44">
        <f t="shared" si="141"/>
        <v>0.36817989917982707</v>
      </c>
      <c r="Z73" s="22">
        <f t="shared" si="142"/>
        <v>1</v>
      </c>
      <c r="AA73" s="22">
        <f t="shared" si="143"/>
        <v>1</v>
      </c>
      <c r="AB73" s="22">
        <f t="shared" si="144"/>
        <v>1</v>
      </c>
      <c r="AC73" s="22">
        <v>1</v>
      </c>
      <c r="AD73" s="22">
        <v>1</v>
      </c>
      <c r="AE73" s="22">
        <v>1</v>
      </c>
      <c r="AF73" s="22">
        <f t="shared" si="145"/>
        <v>4.1725635867596117E-2</v>
      </c>
      <c r="AG73" s="22">
        <f t="shared" si="146"/>
        <v>0.96421639787204261</v>
      </c>
      <c r="AH73" s="22">
        <f t="shared" si="147"/>
        <v>0.72425653092844</v>
      </c>
      <c r="AI73" s="22">
        <f t="shared" si="148"/>
        <v>1.682530895060844</v>
      </c>
      <c r="AJ73" s="22">
        <f t="shared" si="149"/>
        <v>0.20671858817904254</v>
      </c>
      <c r="AK73" s="22">
        <f t="shared" si="150"/>
        <v>2.2543535458650248</v>
      </c>
      <c r="AL73" s="22">
        <f t="shared" si="151"/>
        <v>0.49828113006006303</v>
      </c>
      <c r="AM73" s="22">
        <f t="shared" si="152"/>
        <v>1.2915625418810204</v>
      </c>
      <c r="AN73" s="46">
        <v>0</v>
      </c>
      <c r="AO73" s="75">
        <v>0</v>
      </c>
      <c r="AP73" s="75">
        <v>0</v>
      </c>
      <c r="AQ73" s="21">
        <v>1</v>
      </c>
      <c r="AR73" s="17">
        <f t="shared" si="153"/>
        <v>0</v>
      </c>
      <c r="AS73" s="17">
        <f t="shared" si="154"/>
        <v>0</v>
      </c>
      <c r="AT73" s="17">
        <f t="shared" si="155"/>
        <v>0</v>
      </c>
      <c r="AU73" s="17">
        <f t="shared" si="156"/>
        <v>0</v>
      </c>
      <c r="AV73" s="17">
        <f t="shared" si="157"/>
        <v>0</v>
      </c>
      <c r="AW73" s="17">
        <f t="shared" si="158"/>
        <v>0</v>
      </c>
      <c r="AX73" s="14">
        <f t="shared" si="159"/>
        <v>0</v>
      </c>
      <c r="AY73" s="14">
        <f t="shared" si="160"/>
        <v>0</v>
      </c>
      <c r="AZ73" s="62">
        <f t="shared" si="161"/>
        <v>0</v>
      </c>
      <c r="BA73" s="21">
        <f t="shared" si="162"/>
        <v>0</v>
      </c>
      <c r="BB73" s="78">
        <v>0</v>
      </c>
      <c r="BC73" s="15">
        <f t="shared" si="163"/>
        <v>0</v>
      </c>
      <c r="BD73" s="19">
        <f t="shared" si="164"/>
        <v>0</v>
      </c>
      <c r="BE73" s="58">
        <f t="shared" si="165"/>
        <v>5.5836853425489403</v>
      </c>
      <c r="BF73" s="58">
        <f t="shared" si="166"/>
        <v>5.6686440008356129</v>
      </c>
      <c r="BG73" s="46">
        <f t="shared" si="167"/>
        <v>0</v>
      </c>
      <c r="BH73" s="59" t="e">
        <f t="shared" si="168"/>
        <v>#DIV/0!</v>
      </c>
      <c r="BI73" s="78">
        <v>0</v>
      </c>
      <c r="BJ73" s="78">
        <v>1006</v>
      </c>
      <c r="BK73" s="78">
        <v>0</v>
      </c>
      <c r="BL73" s="10">
        <f t="shared" si="169"/>
        <v>1006</v>
      </c>
      <c r="BM73" s="15">
        <f t="shared" si="170"/>
        <v>0</v>
      </c>
      <c r="BN73" s="9">
        <f t="shared" si="171"/>
        <v>-1006</v>
      </c>
      <c r="BO73" s="48">
        <f t="shared" si="172"/>
        <v>5.5836853425489403</v>
      </c>
      <c r="BP73" s="48">
        <f t="shared" si="173"/>
        <v>5.6686440008356129</v>
      </c>
      <c r="BQ73" s="48">
        <f t="shared" si="174"/>
        <v>5.7548953490170529</v>
      </c>
      <c r="BR73" s="46">
        <f t="shared" si="175"/>
        <v>-177.46748602517744</v>
      </c>
      <c r="BS73" s="59" t="e">
        <f t="shared" si="176"/>
        <v>#DIV/0!</v>
      </c>
      <c r="BT73" s="16">
        <f t="shared" si="177"/>
        <v>1127</v>
      </c>
      <c r="BU73" s="64">
        <f t="shared" si="178"/>
        <v>0</v>
      </c>
      <c r="BV73" s="78">
        <v>121</v>
      </c>
      <c r="BW73" s="15">
        <f t="shared" si="179"/>
        <v>0</v>
      </c>
      <c r="BX73" s="37">
        <f t="shared" si="180"/>
        <v>-121</v>
      </c>
      <c r="BY73" s="51">
        <f t="shared" si="181"/>
        <v>-121</v>
      </c>
      <c r="BZ73" s="26">
        <f t="shared" si="182"/>
        <v>-0.27008928571428614</v>
      </c>
      <c r="CA73" s="47">
        <f t="shared" si="183"/>
        <v>-121.00000000000001</v>
      </c>
      <c r="CB73" s="48">
        <f t="shared" si="184"/>
        <v>5.5836853425489403</v>
      </c>
      <c r="CC73" s="48">
        <f t="shared" si="185"/>
        <v>5.6686440008356129</v>
      </c>
      <c r="CD73" s="60">
        <f t="shared" si="186"/>
        <v>-21.670275557605791</v>
      </c>
      <c r="CE73" s="61">
        <v>0</v>
      </c>
      <c r="CF73" s="15">
        <f t="shared" si="187"/>
        <v>0</v>
      </c>
      <c r="CG73" s="37">
        <f t="shared" si="188"/>
        <v>0</v>
      </c>
      <c r="CH73" s="51">
        <f t="shared" si="189"/>
        <v>0</v>
      </c>
      <c r="CI73" s="26">
        <f t="shared" si="190"/>
        <v>0</v>
      </c>
      <c r="CJ73" s="47">
        <f t="shared" si="191"/>
        <v>0</v>
      </c>
      <c r="CK73" s="48">
        <f t="shared" si="192"/>
        <v>5.5836853425489403</v>
      </c>
      <c r="CL73" s="60">
        <f t="shared" si="193"/>
        <v>0</v>
      </c>
      <c r="CM73" s="65">
        <f t="shared" si="194"/>
        <v>0</v>
      </c>
      <c r="CN73" s="73">
        <f t="shared" si="195"/>
        <v>1248</v>
      </c>
      <c r="CO73">
        <f t="shared" si="196"/>
        <v>1.4341704029093303E-2</v>
      </c>
      <c r="CP73">
        <f t="shared" si="197"/>
        <v>0.72425653092844</v>
      </c>
      <c r="CQ73">
        <f t="shared" si="198"/>
        <v>7.8966899209385495E-3</v>
      </c>
      <c r="CR73">
        <f t="shared" si="199"/>
        <v>0</v>
      </c>
      <c r="CS73">
        <f t="shared" si="200"/>
        <v>0</v>
      </c>
      <c r="CT73" s="1">
        <f t="shared" si="201"/>
        <v>0</v>
      </c>
      <c r="CU73" s="78">
        <v>0</v>
      </c>
      <c r="CV73" s="1">
        <f t="shared" si="202"/>
        <v>0</v>
      </c>
      <c r="CW73" t="e">
        <f t="shared" si="203"/>
        <v>#DIV/0!</v>
      </c>
    </row>
    <row r="74" spans="1:101" x14ac:dyDescent="0.2">
      <c r="A74" s="28" t="s">
        <v>154</v>
      </c>
      <c r="B74">
        <v>1</v>
      </c>
      <c r="C74">
        <v>1</v>
      </c>
      <c r="D74">
        <v>0.89572512984418695</v>
      </c>
      <c r="E74">
        <v>0.10427487015581299</v>
      </c>
      <c r="F74">
        <v>0.97258641239570898</v>
      </c>
      <c r="G74">
        <v>0.32379817242749298</v>
      </c>
      <c r="H74">
        <v>0.93919765984120296</v>
      </c>
      <c r="I74">
        <v>0.910990388633514</v>
      </c>
      <c r="J74">
        <v>0.92498650862724696</v>
      </c>
      <c r="K74">
        <v>0.72047405653825003</v>
      </c>
      <c r="L74">
        <v>0.92755575797508405</v>
      </c>
      <c r="M74">
        <v>1.8025401799251199</v>
      </c>
      <c r="N74" s="21">
        <v>0</v>
      </c>
      <c r="O74">
        <v>1.00522144910885</v>
      </c>
      <c r="P74">
        <v>0.98725421244107503</v>
      </c>
      <c r="Q74">
        <v>1.02126148277407</v>
      </c>
      <c r="R74">
        <v>0.99388826340273595</v>
      </c>
      <c r="S74">
        <v>488.88000488281199</v>
      </c>
      <c r="T74" s="27">
        <f t="shared" si="136"/>
        <v>0.98725421244107503</v>
      </c>
      <c r="U74" s="27">
        <f t="shared" si="137"/>
        <v>1.02126148277407</v>
      </c>
      <c r="V74" s="39">
        <f t="shared" si="138"/>
        <v>482.64884419876944</v>
      </c>
      <c r="W74" s="38">
        <f t="shared" si="139"/>
        <v>499.27431868521518</v>
      </c>
      <c r="X74" s="44">
        <f t="shared" si="140"/>
        <v>0.7957968654589862</v>
      </c>
      <c r="Y74" s="44">
        <f t="shared" si="141"/>
        <v>0.81253690404394319</v>
      </c>
      <c r="Z74" s="22">
        <f t="shared" si="142"/>
        <v>1</v>
      </c>
      <c r="AA74" s="22">
        <f t="shared" si="143"/>
        <v>1</v>
      </c>
      <c r="AB74" s="22">
        <f t="shared" si="144"/>
        <v>1</v>
      </c>
      <c r="AC74" s="22">
        <v>1</v>
      </c>
      <c r="AD74" s="22">
        <v>1</v>
      </c>
      <c r="AE74" s="22">
        <v>1</v>
      </c>
      <c r="AF74" s="22">
        <f t="shared" si="145"/>
        <v>4.1725635867596117E-2</v>
      </c>
      <c r="AG74" s="22">
        <f t="shared" si="146"/>
        <v>0.96421639787204261</v>
      </c>
      <c r="AH74" s="22">
        <f t="shared" si="147"/>
        <v>0.92755575797508405</v>
      </c>
      <c r="AI74" s="22">
        <f t="shared" si="148"/>
        <v>1.885830122107488</v>
      </c>
      <c r="AJ74" s="22">
        <f t="shared" si="149"/>
        <v>0.20671858817904254</v>
      </c>
      <c r="AK74" s="22">
        <f t="shared" si="150"/>
        <v>2.2543535458650248</v>
      </c>
      <c r="AL74" s="22">
        <f t="shared" si="151"/>
        <v>1.8025401799251199</v>
      </c>
      <c r="AM74" s="22">
        <f t="shared" si="152"/>
        <v>2.5958215917460774</v>
      </c>
      <c r="AN74" s="46">
        <v>1</v>
      </c>
      <c r="AO74" s="49">
        <v>1</v>
      </c>
      <c r="AP74" s="49">
        <v>1</v>
      </c>
      <c r="AQ74" s="21">
        <v>1</v>
      </c>
      <c r="AR74" s="17">
        <f t="shared" si="153"/>
        <v>12.647662660275941</v>
      </c>
      <c r="AS74" s="17">
        <f t="shared" si="154"/>
        <v>45.404548568643222</v>
      </c>
      <c r="AT74" s="17">
        <f t="shared" si="155"/>
        <v>45.404548568643222</v>
      </c>
      <c r="AU74" s="17">
        <f t="shared" si="156"/>
        <v>12.647662660275941</v>
      </c>
      <c r="AV74" s="17">
        <f t="shared" si="157"/>
        <v>45.404548568643222</v>
      </c>
      <c r="AW74" s="17">
        <f t="shared" si="158"/>
        <v>45.404548568643222</v>
      </c>
      <c r="AX74" s="14">
        <f t="shared" si="159"/>
        <v>3.012474281972332E-2</v>
      </c>
      <c r="AY74" s="14">
        <f t="shared" si="160"/>
        <v>1.6743482187120792E-2</v>
      </c>
      <c r="AZ74" s="62">
        <f t="shared" si="161"/>
        <v>1.5486656318442957E-2</v>
      </c>
      <c r="BA74" s="21">
        <f t="shared" si="162"/>
        <v>0</v>
      </c>
      <c r="BB74" s="78">
        <v>4400</v>
      </c>
      <c r="BC74" s="15">
        <f t="shared" si="163"/>
        <v>4177.5487105251314</v>
      </c>
      <c r="BD74" s="19">
        <f t="shared" si="164"/>
        <v>-222.45128947486864</v>
      </c>
      <c r="BE74" s="58">
        <f t="shared" si="165"/>
        <v>499.27431868521518</v>
      </c>
      <c r="BF74" s="58">
        <f t="shared" si="166"/>
        <v>509.88963101147641</v>
      </c>
      <c r="BG74" s="46">
        <f t="shared" si="167"/>
        <v>-0.44554923245535644</v>
      </c>
      <c r="BH74" s="59">
        <f t="shared" si="168"/>
        <v>1.0532492389411077</v>
      </c>
      <c r="BI74" s="78">
        <v>978</v>
      </c>
      <c r="BJ74" s="78">
        <v>0</v>
      </c>
      <c r="BK74" s="78">
        <v>0</v>
      </c>
      <c r="BL74" s="10">
        <f t="shared" si="169"/>
        <v>978</v>
      </c>
      <c r="BM74" s="15">
        <f t="shared" si="170"/>
        <v>3206.0921996364505</v>
      </c>
      <c r="BN74" s="9">
        <f t="shared" si="171"/>
        <v>2228.0921996364505</v>
      </c>
      <c r="BO74" s="48">
        <f t="shared" si="172"/>
        <v>482.64884419876944</v>
      </c>
      <c r="BP74" s="48">
        <f t="shared" si="173"/>
        <v>476.4971045650513</v>
      </c>
      <c r="BQ74" s="48">
        <f t="shared" si="174"/>
        <v>470.4237736978223</v>
      </c>
      <c r="BR74" s="46">
        <f t="shared" si="175"/>
        <v>4.6759826624135794</v>
      </c>
      <c r="BS74" s="59">
        <f t="shared" si="176"/>
        <v>0.30504425297279308</v>
      </c>
      <c r="BT74" s="16">
        <f t="shared" si="177"/>
        <v>5378</v>
      </c>
      <c r="BU74" s="64">
        <f t="shared" si="178"/>
        <v>7538.1667669070057</v>
      </c>
      <c r="BV74" s="78">
        <v>0</v>
      </c>
      <c r="BW74" s="15">
        <f t="shared" si="179"/>
        <v>154.52585674542382</v>
      </c>
      <c r="BX74" s="37">
        <f t="shared" si="180"/>
        <v>154.52585674542382</v>
      </c>
      <c r="BY74" s="51">
        <f t="shared" si="181"/>
        <v>154.52585674542382</v>
      </c>
      <c r="BZ74" s="26">
        <f t="shared" si="182"/>
        <v>0.34492378737817869</v>
      </c>
      <c r="CA74" s="47">
        <f t="shared" si="183"/>
        <v>154.52585674542382</v>
      </c>
      <c r="CB74" s="48">
        <f t="shared" si="184"/>
        <v>482.64884419876944</v>
      </c>
      <c r="CC74" s="48">
        <f t="shared" si="185"/>
        <v>476.4971045650513</v>
      </c>
      <c r="CD74" s="60">
        <f t="shared" si="186"/>
        <v>0.32016207767356714</v>
      </c>
      <c r="CE74" s="61">
        <v>0</v>
      </c>
      <c r="CF74" s="15">
        <f t="shared" si="187"/>
        <v>99.53274015863289</v>
      </c>
      <c r="CG74" s="37">
        <f t="shared" si="188"/>
        <v>99.53274015863289</v>
      </c>
      <c r="CH74" s="51">
        <f t="shared" si="189"/>
        <v>99.53274015863289</v>
      </c>
      <c r="CI74" s="26">
        <f t="shared" si="190"/>
        <v>1.5486656318442961E-2</v>
      </c>
      <c r="CJ74" s="47">
        <f t="shared" si="191"/>
        <v>99.53274015863289</v>
      </c>
      <c r="CK74" s="48">
        <f t="shared" si="192"/>
        <v>482.64884419876944</v>
      </c>
      <c r="CL74" s="60">
        <f t="shared" si="193"/>
        <v>0.20622185540268753</v>
      </c>
      <c r="CM74" s="65">
        <f t="shared" si="194"/>
        <v>0</v>
      </c>
      <c r="CN74" s="73">
        <f t="shared" si="195"/>
        <v>5378</v>
      </c>
      <c r="CO74">
        <f t="shared" si="196"/>
        <v>1.676303068335581E-3</v>
      </c>
      <c r="CP74">
        <f t="shared" si="197"/>
        <v>0.92755575797508405</v>
      </c>
      <c r="CQ74">
        <f t="shared" si="198"/>
        <v>1.0113295348156233E-2</v>
      </c>
      <c r="CR74">
        <f t="shared" si="199"/>
        <v>1.6952948023098249E-5</v>
      </c>
      <c r="CS74">
        <f t="shared" si="200"/>
        <v>4.2011190836467151E-3</v>
      </c>
      <c r="CT74" s="1">
        <f t="shared" si="201"/>
        <v>298.94133612722936</v>
      </c>
      <c r="CU74" s="78">
        <v>0</v>
      </c>
      <c r="CV74" s="1">
        <f t="shared" si="202"/>
        <v>298.94133612722936</v>
      </c>
      <c r="CW74">
        <f t="shared" si="203"/>
        <v>0</v>
      </c>
    </row>
    <row r="75" spans="1:101" x14ac:dyDescent="0.2">
      <c r="A75" s="28" t="s">
        <v>152</v>
      </c>
      <c r="B75">
        <v>0</v>
      </c>
      <c r="C75">
        <v>0</v>
      </c>
      <c r="D75">
        <v>4.03515781062724E-2</v>
      </c>
      <c r="E75">
        <v>0.95964842189372701</v>
      </c>
      <c r="F75">
        <v>2.82081843464441E-2</v>
      </c>
      <c r="G75">
        <v>0.67739372268573605</v>
      </c>
      <c r="H75">
        <v>0.19013790221479299</v>
      </c>
      <c r="I75">
        <v>1.8804847471792702E-2</v>
      </c>
      <c r="J75">
        <v>5.9795603933364701E-2</v>
      </c>
      <c r="K75">
        <v>9.0915661614407894E-2</v>
      </c>
      <c r="L75">
        <v>0.36975440803135101</v>
      </c>
      <c r="M75">
        <v>0.60188904401785404</v>
      </c>
      <c r="N75" s="21">
        <v>0</v>
      </c>
      <c r="O75">
        <v>1</v>
      </c>
      <c r="P75">
        <v>0.95750069224102197</v>
      </c>
      <c r="Q75">
        <v>1.01309793511275</v>
      </c>
      <c r="R75">
        <v>0.97662164343075697</v>
      </c>
      <c r="S75">
        <v>42.984001159667898</v>
      </c>
      <c r="T75" s="27">
        <f t="shared" si="136"/>
        <v>0.97662164343075697</v>
      </c>
      <c r="U75" s="27">
        <f t="shared" si="137"/>
        <v>1.01309793511275</v>
      </c>
      <c r="V75" s="39">
        <f t="shared" si="138"/>
        <v>41.979105853784425</v>
      </c>
      <c r="W75" s="38">
        <f t="shared" si="139"/>
        <v>43.547002817743603</v>
      </c>
      <c r="X75" s="44">
        <f t="shared" si="140"/>
        <v>1.2315794830042743</v>
      </c>
      <c r="Y75" s="44">
        <f t="shared" si="141"/>
        <v>0.15794392862468726</v>
      </c>
      <c r="Z75" s="22">
        <f t="shared" si="142"/>
        <v>1</v>
      </c>
      <c r="AA75" s="22">
        <f t="shared" si="143"/>
        <v>1</v>
      </c>
      <c r="AB75" s="22">
        <f t="shared" si="144"/>
        <v>1</v>
      </c>
      <c r="AC75" s="22">
        <v>1</v>
      </c>
      <c r="AD75" s="22">
        <v>1</v>
      </c>
      <c r="AE75" s="22">
        <v>1</v>
      </c>
      <c r="AF75" s="22">
        <f t="shared" si="145"/>
        <v>4.1725635867596117E-2</v>
      </c>
      <c r="AG75" s="22">
        <f t="shared" si="146"/>
        <v>0.96421639787204261</v>
      </c>
      <c r="AH75" s="22">
        <f t="shared" si="147"/>
        <v>0.36975440803135101</v>
      </c>
      <c r="AI75" s="22">
        <f t="shared" si="148"/>
        <v>1.3280287721637549</v>
      </c>
      <c r="AJ75" s="22">
        <f t="shared" si="149"/>
        <v>0.20671858817904254</v>
      </c>
      <c r="AK75" s="22">
        <f t="shared" si="150"/>
        <v>2.2543535458650248</v>
      </c>
      <c r="AL75" s="22">
        <f t="shared" si="151"/>
        <v>0.60188904401785404</v>
      </c>
      <c r="AM75" s="22">
        <f t="shared" si="152"/>
        <v>1.3951704558388114</v>
      </c>
      <c r="AN75" s="46">
        <v>1</v>
      </c>
      <c r="AO75" s="49">
        <v>1</v>
      </c>
      <c r="AP75" s="49">
        <v>1</v>
      </c>
      <c r="AQ75" s="21">
        <v>1</v>
      </c>
      <c r="AR75" s="17">
        <f t="shared" si="153"/>
        <v>3.1104980759979339</v>
      </c>
      <c r="AS75" s="17">
        <f t="shared" si="154"/>
        <v>3.7888645890918022</v>
      </c>
      <c r="AT75" s="17">
        <f t="shared" si="155"/>
        <v>3.7888645890918022</v>
      </c>
      <c r="AU75" s="17">
        <f t="shared" si="156"/>
        <v>3.1104980759979339</v>
      </c>
      <c r="AV75" s="17">
        <f t="shared" si="157"/>
        <v>3.7888645890918022</v>
      </c>
      <c r="AW75" s="17">
        <f t="shared" si="158"/>
        <v>3.7888645890918022</v>
      </c>
      <c r="AX75" s="14">
        <f t="shared" si="159"/>
        <v>7.4087170963996595E-3</v>
      </c>
      <c r="AY75" s="14">
        <f t="shared" si="160"/>
        <v>1.3971901220637334E-3</v>
      </c>
      <c r="AZ75" s="62">
        <f t="shared" si="161"/>
        <v>1.2923120167063192E-3</v>
      </c>
      <c r="BA75" s="21">
        <f t="shared" si="162"/>
        <v>0</v>
      </c>
      <c r="BB75" s="78">
        <v>989</v>
      </c>
      <c r="BC75" s="15">
        <f t="shared" si="163"/>
        <v>1027.4038433432229</v>
      </c>
      <c r="BD75" s="19">
        <f t="shared" si="164"/>
        <v>38.403843343222889</v>
      </c>
      <c r="BE75" s="58">
        <f t="shared" si="165"/>
        <v>41.979105853784425</v>
      </c>
      <c r="BF75" s="58">
        <f t="shared" si="166"/>
        <v>40.997703348676659</v>
      </c>
      <c r="BG75" s="46">
        <f t="shared" si="167"/>
        <v>0.91483233294643351</v>
      </c>
      <c r="BH75" s="59">
        <f t="shared" si="168"/>
        <v>0.96262049865585975</v>
      </c>
      <c r="BI75" s="78">
        <v>0</v>
      </c>
      <c r="BJ75" s="78">
        <v>0</v>
      </c>
      <c r="BK75" s="78">
        <v>0</v>
      </c>
      <c r="BL75" s="10">
        <f t="shared" si="169"/>
        <v>0</v>
      </c>
      <c r="BM75" s="15">
        <f t="shared" si="170"/>
        <v>267.53815614312987</v>
      </c>
      <c r="BN75" s="9">
        <f t="shared" si="171"/>
        <v>267.53815614312987</v>
      </c>
      <c r="BO75" s="48">
        <f t="shared" si="172"/>
        <v>41.979105853784425</v>
      </c>
      <c r="BP75" s="48">
        <f t="shared" si="173"/>
        <v>40.997703348676659</v>
      </c>
      <c r="BQ75" s="48">
        <f t="shared" si="174"/>
        <v>40.039244421271249</v>
      </c>
      <c r="BR75" s="46">
        <f t="shared" si="175"/>
        <v>6.5256864236461087</v>
      </c>
      <c r="BS75" s="59">
        <f t="shared" si="176"/>
        <v>0</v>
      </c>
      <c r="BT75" s="16">
        <f t="shared" si="177"/>
        <v>1032</v>
      </c>
      <c r="BU75" s="64">
        <f t="shared" si="178"/>
        <v>1307.8366887890486</v>
      </c>
      <c r="BV75" s="78">
        <v>43</v>
      </c>
      <c r="BW75" s="15">
        <f t="shared" si="179"/>
        <v>12.894689302695653</v>
      </c>
      <c r="BX75" s="37">
        <f t="shared" si="180"/>
        <v>-30.105310697304347</v>
      </c>
      <c r="BY75" s="51">
        <f t="shared" si="181"/>
        <v>-30.105310697304347</v>
      </c>
      <c r="BZ75" s="26">
        <f t="shared" si="182"/>
        <v>-6.7199354235054451E-2</v>
      </c>
      <c r="CA75" s="47">
        <f t="shared" si="183"/>
        <v>-30.105310697304347</v>
      </c>
      <c r="CB75" s="48">
        <f t="shared" si="184"/>
        <v>43.547002817743603</v>
      </c>
      <c r="CC75" s="48">
        <f t="shared" si="185"/>
        <v>44.117378635005153</v>
      </c>
      <c r="CD75" s="60">
        <f t="shared" si="186"/>
        <v>-0.69132910991150187</v>
      </c>
      <c r="CE75" s="61">
        <v>0</v>
      </c>
      <c r="CF75" s="15">
        <f t="shared" si="187"/>
        <v>8.3056893313715126</v>
      </c>
      <c r="CG75" s="37">
        <f t="shared" si="188"/>
        <v>8.3056893313715126</v>
      </c>
      <c r="CH75" s="51">
        <f t="shared" si="189"/>
        <v>8.3056893313715126</v>
      </c>
      <c r="CI75" s="26">
        <f t="shared" si="190"/>
        <v>1.2923120167063192E-3</v>
      </c>
      <c r="CJ75" s="47">
        <f t="shared" si="191"/>
        <v>8.3056893313715126</v>
      </c>
      <c r="CK75" s="48">
        <f t="shared" si="192"/>
        <v>43.547002817743603</v>
      </c>
      <c r="CL75" s="60">
        <f t="shared" si="193"/>
        <v>0.19072929923864446</v>
      </c>
      <c r="CM75" s="65">
        <f t="shared" si="194"/>
        <v>0</v>
      </c>
      <c r="CN75" s="73">
        <f t="shared" si="195"/>
        <v>1075</v>
      </c>
      <c r="CO75">
        <f t="shared" si="196"/>
        <v>1.5427126322383388E-2</v>
      </c>
      <c r="CP75">
        <f t="shared" si="197"/>
        <v>0.36975440803135101</v>
      </c>
      <c r="CQ75">
        <f t="shared" si="198"/>
        <v>4.0314940665854533E-3</v>
      </c>
      <c r="CR75">
        <f t="shared" si="199"/>
        <v>6.2194368233152894E-5</v>
      </c>
      <c r="CS75">
        <f t="shared" si="200"/>
        <v>1.5412419534564122E-2</v>
      </c>
      <c r="CT75" s="1">
        <f t="shared" si="201"/>
        <v>1096.7099948560897</v>
      </c>
      <c r="CU75" s="78">
        <v>628</v>
      </c>
      <c r="CV75" s="1">
        <f t="shared" si="202"/>
        <v>468.70999485608968</v>
      </c>
      <c r="CW75">
        <f t="shared" si="203"/>
        <v>0.57262175319411235</v>
      </c>
    </row>
    <row r="76" spans="1:101" x14ac:dyDescent="0.2">
      <c r="A76" s="28" t="s">
        <v>198</v>
      </c>
      <c r="B76">
        <v>0</v>
      </c>
      <c r="C76">
        <v>1</v>
      </c>
      <c r="D76">
        <v>0.336795844986016</v>
      </c>
      <c r="E76">
        <v>0.663204155013983</v>
      </c>
      <c r="F76">
        <v>0.22107355864811101</v>
      </c>
      <c r="G76">
        <v>0.22107355864811101</v>
      </c>
      <c r="H76">
        <v>0.171750940242373</v>
      </c>
      <c r="I76">
        <v>0.22147931466778101</v>
      </c>
      <c r="J76">
        <v>0.19503661332792799</v>
      </c>
      <c r="K76">
        <v>0.207647389039883</v>
      </c>
      <c r="L76">
        <v>0.72513660250732404</v>
      </c>
      <c r="M76">
        <v>0.34760376792279901</v>
      </c>
      <c r="N76" s="21">
        <v>0</v>
      </c>
      <c r="O76">
        <v>1.0026610619377401</v>
      </c>
      <c r="P76">
        <v>1.00319827367648</v>
      </c>
      <c r="Q76">
        <v>1.0038380454386899</v>
      </c>
      <c r="R76">
        <v>0.990547478519611</v>
      </c>
      <c r="S76">
        <v>2.8599998950958199</v>
      </c>
      <c r="T76" s="27">
        <f t="shared" si="136"/>
        <v>1.00319827367648</v>
      </c>
      <c r="U76" s="27">
        <f t="shared" si="137"/>
        <v>1.0038380454386899</v>
      </c>
      <c r="V76" s="39">
        <f t="shared" si="138"/>
        <v>2.8691469574750403</v>
      </c>
      <c r="W76" s="38">
        <f t="shared" si="139"/>
        <v>2.870976704647846</v>
      </c>
      <c r="X76" s="44">
        <f t="shared" si="140"/>
        <v>1.0805515978017508</v>
      </c>
      <c r="Y76" s="44">
        <f t="shared" si="141"/>
        <v>0.22497960279431473</v>
      </c>
      <c r="Z76" s="22">
        <f t="shared" si="142"/>
        <v>1</v>
      </c>
      <c r="AA76" s="22">
        <f t="shared" si="143"/>
        <v>1</v>
      </c>
      <c r="AB76" s="22">
        <f t="shared" si="144"/>
        <v>1</v>
      </c>
      <c r="AC76" s="22">
        <v>1</v>
      </c>
      <c r="AD76" s="22">
        <v>1</v>
      </c>
      <c r="AE76" s="22">
        <v>1</v>
      </c>
      <c r="AF76" s="22">
        <f t="shared" si="145"/>
        <v>4.1725635867596117E-2</v>
      </c>
      <c r="AG76" s="22">
        <f t="shared" si="146"/>
        <v>0.96421639787204261</v>
      </c>
      <c r="AH76" s="22">
        <f t="shared" si="147"/>
        <v>0.72513660250732404</v>
      </c>
      <c r="AI76" s="22">
        <f t="shared" si="148"/>
        <v>1.6834109666397279</v>
      </c>
      <c r="AJ76" s="22">
        <f t="shared" si="149"/>
        <v>0.20671858817904254</v>
      </c>
      <c r="AK76" s="22">
        <f t="shared" si="150"/>
        <v>2.2543535458650248</v>
      </c>
      <c r="AL76" s="22">
        <f t="shared" si="151"/>
        <v>0.34760376792279901</v>
      </c>
      <c r="AM76" s="22">
        <f t="shared" si="152"/>
        <v>1.1408851797437565</v>
      </c>
      <c r="AN76" s="46">
        <v>0</v>
      </c>
      <c r="AO76" s="75">
        <v>0</v>
      </c>
      <c r="AP76" s="75">
        <v>0</v>
      </c>
      <c r="AQ76" s="21">
        <v>1</v>
      </c>
      <c r="AR76" s="17">
        <f t="shared" si="153"/>
        <v>0</v>
      </c>
      <c r="AS76" s="17">
        <f t="shared" si="154"/>
        <v>0</v>
      </c>
      <c r="AT76" s="17">
        <f t="shared" si="155"/>
        <v>0</v>
      </c>
      <c r="AU76" s="17">
        <f t="shared" si="156"/>
        <v>0</v>
      </c>
      <c r="AV76" s="17">
        <f t="shared" si="157"/>
        <v>0</v>
      </c>
      <c r="AW76" s="17">
        <f t="shared" si="158"/>
        <v>0</v>
      </c>
      <c r="AX76" s="14">
        <f t="shared" si="159"/>
        <v>0</v>
      </c>
      <c r="AY76" s="14">
        <f t="shared" si="160"/>
        <v>0</v>
      </c>
      <c r="AZ76" s="62">
        <f t="shared" si="161"/>
        <v>0</v>
      </c>
      <c r="BA76" s="21">
        <f t="shared" si="162"/>
        <v>0</v>
      </c>
      <c r="BB76" s="78">
        <v>0</v>
      </c>
      <c r="BC76" s="15">
        <f t="shared" si="163"/>
        <v>0</v>
      </c>
      <c r="BD76" s="19">
        <f t="shared" si="164"/>
        <v>0</v>
      </c>
      <c r="BE76" s="58">
        <f t="shared" si="165"/>
        <v>2.870976704647846</v>
      </c>
      <c r="BF76" s="58">
        <f t="shared" si="166"/>
        <v>2.8819956436937049</v>
      </c>
      <c r="BG76" s="46">
        <f t="shared" si="167"/>
        <v>0</v>
      </c>
      <c r="BH76" s="59" t="e">
        <f t="shared" si="168"/>
        <v>#DIV/0!</v>
      </c>
      <c r="BI76" s="78">
        <v>0</v>
      </c>
      <c r="BJ76" s="78">
        <v>558</v>
      </c>
      <c r="BK76" s="78">
        <v>0</v>
      </c>
      <c r="BL76" s="10">
        <f t="shared" si="169"/>
        <v>558</v>
      </c>
      <c r="BM76" s="15">
        <f t="shared" si="170"/>
        <v>0</v>
      </c>
      <c r="BN76" s="9">
        <f t="shared" si="171"/>
        <v>-558</v>
      </c>
      <c r="BO76" s="48">
        <f t="shared" si="172"/>
        <v>2.870976704647846</v>
      </c>
      <c r="BP76" s="48">
        <f t="shared" si="173"/>
        <v>2.8819956436937049</v>
      </c>
      <c r="BQ76" s="48">
        <f t="shared" si="174"/>
        <v>2.893056873928308</v>
      </c>
      <c r="BR76" s="46">
        <f t="shared" si="175"/>
        <v>-193.61583742189154</v>
      </c>
      <c r="BS76" s="59" t="e">
        <f t="shared" si="176"/>
        <v>#DIV/0!</v>
      </c>
      <c r="BT76" s="16">
        <f t="shared" si="177"/>
        <v>647</v>
      </c>
      <c r="BU76" s="64">
        <f t="shared" si="178"/>
        <v>0</v>
      </c>
      <c r="BV76" s="78">
        <v>89</v>
      </c>
      <c r="BW76" s="15">
        <f t="shared" si="179"/>
        <v>0</v>
      </c>
      <c r="BX76" s="37">
        <f t="shared" si="180"/>
        <v>-89</v>
      </c>
      <c r="BY76" s="51">
        <f t="shared" si="181"/>
        <v>-89</v>
      </c>
      <c r="BZ76" s="26">
        <f t="shared" si="182"/>
        <v>-0.19866071428571458</v>
      </c>
      <c r="CA76" s="47">
        <f t="shared" si="183"/>
        <v>-89</v>
      </c>
      <c r="CB76" s="48">
        <f t="shared" si="184"/>
        <v>2.870976704647846</v>
      </c>
      <c r="CC76" s="48">
        <f t="shared" si="185"/>
        <v>2.8819956436937049</v>
      </c>
      <c r="CD76" s="60">
        <f t="shared" si="186"/>
        <v>-30.999903223149538</v>
      </c>
      <c r="CE76" s="61">
        <v>0</v>
      </c>
      <c r="CF76" s="15">
        <f t="shared" si="187"/>
        <v>0</v>
      </c>
      <c r="CG76" s="37">
        <f t="shared" si="188"/>
        <v>0</v>
      </c>
      <c r="CH76" s="51">
        <f t="shared" si="189"/>
        <v>0</v>
      </c>
      <c r="CI76" s="26">
        <f t="shared" si="190"/>
        <v>0</v>
      </c>
      <c r="CJ76" s="47">
        <f t="shared" si="191"/>
        <v>0</v>
      </c>
      <c r="CK76" s="48">
        <f t="shared" si="192"/>
        <v>2.870976704647846</v>
      </c>
      <c r="CL76" s="60">
        <f t="shared" si="193"/>
        <v>0</v>
      </c>
      <c r="CM76" s="65">
        <f t="shared" si="194"/>
        <v>0</v>
      </c>
      <c r="CN76" s="73">
        <f t="shared" si="195"/>
        <v>736</v>
      </c>
      <c r="CO76">
        <f t="shared" si="196"/>
        <v>1.0661544419299096E-2</v>
      </c>
      <c r="CP76">
        <f t="shared" si="197"/>
        <v>0.72513660250732404</v>
      </c>
      <c r="CQ76">
        <f t="shared" si="198"/>
        <v>7.906285488351341E-3</v>
      </c>
      <c r="CR76">
        <f t="shared" si="199"/>
        <v>0</v>
      </c>
      <c r="CS76">
        <f t="shared" si="200"/>
        <v>0</v>
      </c>
      <c r="CT76" s="1">
        <f t="shared" si="201"/>
        <v>0</v>
      </c>
      <c r="CU76" s="78">
        <v>0</v>
      </c>
      <c r="CV76" s="1">
        <f t="shared" si="202"/>
        <v>0</v>
      </c>
      <c r="CW76" t="e">
        <f t="shared" si="203"/>
        <v>#DIV/0!</v>
      </c>
    </row>
    <row r="77" spans="1:101" x14ac:dyDescent="0.2">
      <c r="A77" s="28" t="s">
        <v>150</v>
      </c>
      <c r="B77">
        <v>0</v>
      </c>
      <c r="C77">
        <v>0</v>
      </c>
      <c r="D77">
        <v>0.24690371554134999</v>
      </c>
      <c r="E77">
        <v>0.75309628445864896</v>
      </c>
      <c r="F77">
        <v>0.21692491060786601</v>
      </c>
      <c r="G77">
        <v>0.61581247516885096</v>
      </c>
      <c r="H77">
        <v>0.38863351441704902</v>
      </c>
      <c r="I77">
        <v>0.865022983702465</v>
      </c>
      <c r="J77">
        <v>0.57980765966638503</v>
      </c>
      <c r="K77">
        <v>0.46034290249012499</v>
      </c>
      <c r="L77">
        <v>0.59677306612787695</v>
      </c>
      <c r="M77">
        <v>1.02998506840054</v>
      </c>
      <c r="N77" s="21">
        <v>0</v>
      </c>
      <c r="O77">
        <v>1.0064191207403299</v>
      </c>
      <c r="P77">
        <v>0.99355610784948201</v>
      </c>
      <c r="Q77">
        <v>1.0040366226575399</v>
      </c>
      <c r="R77">
        <v>0.99182777835703895</v>
      </c>
      <c r="S77">
        <v>256.76998901367102</v>
      </c>
      <c r="T77" s="27">
        <f t="shared" si="136"/>
        <v>0.99182777835703895</v>
      </c>
      <c r="U77" s="27">
        <f t="shared" si="137"/>
        <v>1.0040366226575399</v>
      </c>
      <c r="V77" s="39">
        <f t="shared" si="138"/>
        <v>254.67160775219062</v>
      </c>
      <c r="W77" s="38">
        <f t="shared" si="139"/>
        <v>257.80647256909987</v>
      </c>
      <c r="X77" s="44">
        <f t="shared" si="140"/>
        <v>1.126348463260737</v>
      </c>
      <c r="Y77" s="44">
        <f t="shared" si="141"/>
        <v>0.48192116594201295</v>
      </c>
      <c r="Z77" s="22">
        <f t="shared" si="142"/>
        <v>1</v>
      </c>
      <c r="AA77" s="22">
        <f t="shared" si="143"/>
        <v>1</v>
      </c>
      <c r="AB77" s="22">
        <f t="shared" si="144"/>
        <v>1</v>
      </c>
      <c r="AC77" s="22">
        <v>1</v>
      </c>
      <c r="AD77" s="22">
        <v>1</v>
      </c>
      <c r="AE77" s="22">
        <v>1</v>
      </c>
      <c r="AF77" s="22">
        <f t="shared" si="145"/>
        <v>4.1725635867596117E-2</v>
      </c>
      <c r="AG77" s="22">
        <f t="shared" si="146"/>
        <v>0.96421639787204261</v>
      </c>
      <c r="AH77" s="22">
        <f t="shared" si="147"/>
        <v>0.59677306612787695</v>
      </c>
      <c r="AI77" s="22">
        <f t="shared" si="148"/>
        <v>1.5550474302602808</v>
      </c>
      <c r="AJ77" s="22">
        <f t="shared" si="149"/>
        <v>0.20671858817904254</v>
      </c>
      <c r="AK77" s="22">
        <f t="shared" si="150"/>
        <v>2.2543535458650248</v>
      </c>
      <c r="AL77" s="22">
        <f t="shared" si="151"/>
        <v>1.02998506840054</v>
      </c>
      <c r="AM77" s="22">
        <f t="shared" si="152"/>
        <v>1.8232664802214975</v>
      </c>
      <c r="AN77" s="46">
        <v>1</v>
      </c>
      <c r="AO77" s="49">
        <v>1</v>
      </c>
      <c r="AP77" s="49">
        <v>1</v>
      </c>
      <c r="AQ77" s="21">
        <v>1</v>
      </c>
      <c r="AR77" s="17">
        <f t="shared" si="153"/>
        <v>5.8475582898564449</v>
      </c>
      <c r="AS77" s="17">
        <f t="shared" si="154"/>
        <v>11.050974864109643</v>
      </c>
      <c r="AT77" s="17">
        <f t="shared" si="155"/>
        <v>11.050974864109643</v>
      </c>
      <c r="AU77" s="17">
        <f t="shared" si="156"/>
        <v>5.8475582898564449</v>
      </c>
      <c r="AV77" s="17">
        <f t="shared" si="157"/>
        <v>11.050974864109643</v>
      </c>
      <c r="AW77" s="17">
        <f t="shared" si="158"/>
        <v>11.050974864109643</v>
      </c>
      <c r="AX77" s="14">
        <f t="shared" si="159"/>
        <v>1.3927963951674784E-2</v>
      </c>
      <c r="AY77" s="14">
        <f t="shared" si="160"/>
        <v>4.0751820383767455E-3</v>
      </c>
      <c r="AZ77" s="62">
        <f t="shared" si="161"/>
        <v>3.7692842479312857E-3</v>
      </c>
      <c r="BA77" s="21">
        <f t="shared" si="162"/>
        <v>0</v>
      </c>
      <c r="BB77" s="78">
        <v>1797</v>
      </c>
      <c r="BC77" s="15">
        <f t="shared" si="163"/>
        <v>1931.4604009985007</v>
      </c>
      <c r="BD77" s="19">
        <f t="shared" si="164"/>
        <v>134.46040099850075</v>
      </c>
      <c r="BE77" s="58">
        <f t="shared" si="165"/>
        <v>254.67160775219062</v>
      </c>
      <c r="BF77" s="58">
        <f t="shared" si="166"/>
        <v>252.59037492747049</v>
      </c>
      <c r="BG77" s="46">
        <f t="shared" si="167"/>
        <v>0.52797562392325281</v>
      </c>
      <c r="BH77" s="59">
        <f t="shared" si="168"/>
        <v>0.93038407573409776</v>
      </c>
      <c r="BI77" s="78">
        <v>0</v>
      </c>
      <c r="BJ77" s="78">
        <v>0</v>
      </c>
      <c r="BK77" s="78">
        <v>0</v>
      </c>
      <c r="BL77" s="10">
        <f t="shared" si="169"/>
        <v>0</v>
      </c>
      <c r="BM77" s="15">
        <f t="shared" si="170"/>
        <v>780.32808225449435</v>
      </c>
      <c r="BN77" s="9">
        <f t="shared" si="171"/>
        <v>780.32808225449435</v>
      </c>
      <c r="BO77" s="48">
        <f t="shared" si="172"/>
        <v>254.67160775219062</v>
      </c>
      <c r="BP77" s="48">
        <f t="shared" si="173"/>
        <v>252.59037492747049</v>
      </c>
      <c r="BQ77" s="48">
        <f t="shared" si="174"/>
        <v>250.52615039868456</v>
      </c>
      <c r="BR77" s="46">
        <f t="shared" si="175"/>
        <v>3.089302521834254</v>
      </c>
      <c r="BS77" s="59">
        <f t="shared" si="176"/>
        <v>0</v>
      </c>
      <c r="BT77" s="16">
        <f t="shared" si="177"/>
        <v>1797</v>
      </c>
      <c r="BU77" s="64">
        <f t="shared" si="178"/>
        <v>2749.3984014788539</v>
      </c>
      <c r="BV77" s="78">
        <v>0</v>
      </c>
      <c r="BW77" s="15">
        <f t="shared" si="179"/>
        <v>37.609918225858365</v>
      </c>
      <c r="BX77" s="37">
        <f t="shared" si="180"/>
        <v>37.609918225858365</v>
      </c>
      <c r="BY77" s="51">
        <f t="shared" si="181"/>
        <v>37.609918225858365</v>
      </c>
      <c r="BZ77" s="26">
        <f t="shared" si="182"/>
        <v>8.3950710325576841E-2</v>
      </c>
      <c r="CA77" s="47">
        <f t="shared" si="183"/>
        <v>37.609918225858365</v>
      </c>
      <c r="CB77" s="48">
        <f t="shared" si="184"/>
        <v>254.67160775219062</v>
      </c>
      <c r="CC77" s="48">
        <f t="shared" si="185"/>
        <v>252.59037492747049</v>
      </c>
      <c r="CD77" s="60">
        <f t="shared" si="186"/>
        <v>0.14768005965727782</v>
      </c>
      <c r="CE77" s="61">
        <v>0</v>
      </c>
      <c r="CF77" s="15">
        <f t="shared" si="187"/>
        <v>24.225189861454371</v>
      </c>
      <c r="CG77" s="37">
        <f t="shared" si="188"/>
        <v>24.225189861454371</v>
      </c>
      <c r="CH77" s="51">
        <f t="shared" si="189"/>
        <v>24.225189861454371</v>
      </c>
      <c r="CI77" s="26">
        <f t="shared" si="190"/>
        <v>3.7692842479312861E-3</v>
      </c>
      <c r="CJ77" s="47">
        <f t="shared" si="191"/>
        <v>24.225189861454371</v>
      </c>
      <c r="CK77" s="48">
        <f t="shared" si="192"/>
        <v>254.67160775219062</v>
      </c>
      <c r="CL77" s="60">
        <f t="shared" si="193"/>
        <v>9.5123245481792393E-2</v>
      </c>
      <c r="CM77" s="65">
        <f t="shared" si="194"/>
        <v>0</v>
      </c>
      <c r="CN77" s="73">
        <f t="shared" si="195"/>
        <v>1797</v>
      </c>
      <c r="CO77">
        <f t="shared" si="196"/>
        <v>1.2106633271312521E-2</v>
      </c>
      <c r="CP77">
        <f t="shared" si="197"/>
        <v>0.59677306612787695</v>
      </c>
      <c r="CQ77">
        <f t="shared" si="198"/>
        <v>6.5067164121233459E-3</v>
      </c>
      <c r="CR77">
        <f t="shared" si="199"/>
        <v>7.8774429402007741E-5</v>
      </c>
      <c r="CS77">
        <f t="shared" si="200"/>
        <v>1.9521133328153407E-2</v>
      </c>
      <c r="CT77" s="1">
        <f t="shared" si="201"/>
        <v>1389.0759970484823</v>
      </c>
      <c r="CU77" s="78">
        <v>1027</v>
      </c>
      <c r="CV77" s="1">
        <f t="shared" si="202"/>
        <v>362.07599704848235</v>
      </c>
      <c r="CW77">
        <f t="shared" si="203"/>
        <v>0.7393403976327978</v>
      </c>
    </row>
    <row r="78" spans="1:101" x14ac:dyDescent="0.2">
      <c r="A78" s="28" t="s">
        <v>110</v>
      </c>
      <c r="B78">
        <v>0</v>
      </c>
      <c r="C78">
        <v>0</v>
      </c>
      <c r="D78">
        <v>0.50369003690036895</v>
      </c>
      <c r="E78">
        <v>0.49630996309963099</v>
      </c>
      <c r="F78">
        <v>0.52795600366636097</v>
      </c>
      <c r="G78">
        <v>0.17461044912923901</v>
      </c>
      <c r="H78">
        <v>0.62536443148688003</v>
      </c>
      <c r="I78">
        <v>0.92954324586977599</v>
      </c>
      <c r="J78">
        <v>0.76243247799121305</v>
      </c>
      <c r="K78">
        <v>0.48113581308807601</v>
      </c>
      <c r="L78">
        <v>0.49719212044730998</v>
      </c>
      <c r="M78">
        <v>0.80317467133825904</v>
      </c>
      <c r="N78" s="21">
        <v>0</v>
      </c>
      <c r="O78">
        <v>1.0591309062537799</v>
      </c>
      <c r="P78">
        <v>0.96021634391548005</v>
      </c>
      <c r="Q78">
        <v>1.02547601876147</v>
      </c>
      <c r="R78">
        <v>0.99880952898414099</v>
      </c>
      <c r="S78">
        <v>60.430000305175703</v>
      </c>
      <c r="T78" s="27">
        <f t="shared" si="136"/>
        <v>0.99880952898414099</v>
      </c>
      <c r="U78" s="27">
        <f t="shared" si="137"/>
        <v>1.02547601876147</v>
      </c>
      <c r="V78" s="39">
        <f t="shared" si="138"/>
        <v>60.358060141324039</v>
      </c>
      <c r="W78" s="38">
        <f t="shared" si="139"/>
        <v>61.969516126705997</v>
      </c>
      <c r="X78" s="44">
        <f t="shared" si="140"/>
        <v>0.99552490080162348</v>
      </c>
      <c r="Y78" s="44">
        <f t="shared" si="141"/>
        <v>0.57210463687598778</v>
      </c>
      <c r="Z78" s="22">
        <f t="shared" si="142"/>
        <v>1</v>
      </c>
      <c r="AA78" s="22">
        <f t="shared" si="143"/>
        <v>1</v>
      </c>
      <c r="AB78" s="22">
        <f t="shared" si="144"/>
        <v>1</v>
      </c>
      <c r="AC78" s="22">
        <v>1</v>
      </c>
      <c r="AD78" s="22">
        <v>1</v>
      </c>
      <c r="AE78" s="22">
        <v>1</v>
      </c>
      <c r="AF78" s="22">
        <f t="shared" si="145"/>
        <v>4.1725635867596117E-2</v>
      </c>
      <c r="AG78" s="22">
        <f t="shared" si="146"/>
        <v>0.96421639787204261</v>
      </c>
      <c r="AH78" s="22">
        <f t="shared" si="147"/>
        <v>0.49719212044730998</v>
      </c>
      <c r="AI78" s="22">
        <f t="shared" si="148"/>
        <v>1.4554664845797138</v>
      </c>
      <c r="AJ78" s="22">
        <f t="shared" si="149"/>
        <v>0.20671858817904254</v>
      </c>
      <c r="AK78" s="22">
        <f t="shared" si="150"/>
        <v>2.2543535458650248</v>
      </c>
      <c r="AL78" s="22">
        <f t="shared" si="151"/>
        <v>0.80317467133825904</v>
      </c>
      <c r="AM78" s="22">
        <f t="shared" si="152"/>
        <v>1.5964560831592165</v>
      </c>
      <c r="AN78" s="46">
        <v>1</v>
      </c>
      <c r="AO78" s="49">
        <v>1</v>
      </c>
      <c r="AP78" s="49">
        <v>1</v>
      </c>
      <c r="AQ78" s="21">
        <v>1</v>
      </c>
      <c r="AR78" s="17">
        <f t="shared" si="153"/>
        <v>4.4875452116946439</v>
      </c>
      <c r="AS78" s="17">
        <f t="shared" si="154"/>
        <v>6.4957290933423328</v>
      </c>
      <c r="AT78" s="17">
        <f t="shared" si="155"/>
        <v>6.4957290933423328</v>
      </c>
      <c r="AU78" s="17">
        <f t="shared" si="156"/>
        <v>4.4875452116946439</v>
      </c>
      <c r="AV78" s="17">
        <f t="shared" si="157"/>
        <v>6.4957290933423328</v>
      </c>
      <c r="AW78" s="17">
        <f t="shared" si="158"/>
        <v>6.4957290933423328</v>
      </c>
      <c r="AX78" s="14">
        <f t="shared" si="159"/>
        <v>1.0688626746725119E-2</v>
      </c>
      <c r="AY78" s="14">
        <f t="shared" si="160"/>
        <v>2.3953794893988006E-3</v>
      </c>
      <c r="AZ78" s="62">
        <f t="shared" si="161"/>
        <v>2.2155737074275646E-3</v>
      </c>
      <c r="BA78" s="21">
        <f t="shared" si="162"/>
        <v>0</v>
      </c>
      <c r="BB78" s="78">
        <v>1148</v>
      </c>
      <c r="BC78" s="15">
        <f t="shared" si="163"/>
        <v>1482.2453141021058</v>
      </c>
      <c r="BD78" s="19">
        <f t="shared" si="164"/>
        <v>334.24531410210579</v>
      </c>
      <c r="BE78" s="58">
        <f t="shared" si="165"/>
        <v>60.358060141324039</v>
      </c>
      <c r="BF78" s="58">
        <f t="shared" si="166"/>
        <v>60.286205620152316</v>
      </c>
      <c r="BG78" s="46">
        <f t="shared" si="167"/>
        <v>5.537708026392739</v>
      </c>
      <c r="BH78" s="59">
        <f t="shared" si="168"/>
        <v>0.77450067750453278</v>
      </c>
      <c r="BI78" s="78">
        <v>1088</v>
      </c>
      <c r="BJ78" s="78">
        <v>0</v>
      </c>
      <c r="BK78" s="78">
        <v>0</v>
      </c>
      <c r="BL78" s="10">
        <f t="shared" si="169"/>
        <v>1088</v>
      </c>
      <c r="BM78" s="15">
        <f t="shared" si="170"/>
        <v>458.67445076855051</v>
      </c>
      <c r="BN78" s="9">
        <f t="shared" si="171"/>
        <v>-629.32554923144949</v>
      </c>
      <c r="BO78" s="48">
        <f t="shared" si="172"/>
        <v>61.969516126705997</v>
      </c>
      <c r="BP78" s="48">
        <f t="shared" si="173"/>
        <v>63.54825268218918</v>
      </c>
      <c r="BQ78" s="48">
        <f t="shared" si="174"/>
        <v>65.167209159779276</v>
      </c>
      <c r="BR78" s="46">
        <f t="shared" si="175"/>
        <v>-9.9031133456771201</v>
      </c>
      <c r="BS78" s="59">
        <f t="shared" si="176"/>
        <v>2.3720527667868958</v>
      </c>
      <c r="BT78" s="16">
        <f t="shared" si="177"/>
        <v>2236</v>
      </c>
      <c r="BU78" s="64">
        <f t="shared" si="178"/>
        <v>1963.0267593233687</v>
      </c>
      <c r="BV78" s="78">
        <v>0</v>
      </c>
      <c r="BW78" s="15">
        <f t="shared" si="179"/>
        <v>22.10699445271224</v>
      </c>
      <c r="BX78" s="37">
        <f t="shared" si="180"/>
        <v>22.10699445271224</v>
      </c>
      <c r="BY78" s="51">
        <f t="shared" si="181"/>
        <v>22.10699445271224</v>
      </c>
      <c r="BZ78" s="26">
        <f t="shared" si="182"/>
        <v>4.9345969760518464E-2</v>
      </c>
      <c r="CA78" s="47">
        <f t="shared" si="183"/>
        <v>22.10699445271224</v>
      </c>
      <c r="CB78" s="48">
        <f t="shared" si="184"/>
        <v>60.358060141324039</v>
      </c>
      <c r="CC78" s="48">
        <f t="shared" si="185"/>
        <v>60.286205620152316</v>
      </c>
      <c r="CD78" s="60">
        <f t="shared" si="186"/>
        <v>0.3662641642383852</v>
      </c>
      <c r="CE78" s="61">
        <v>0</v>
      </c>
      <c r="CF78" s="15">
        <f t="shared" si="187"/>
        <v>14.239492217636958</v>
      </c>
      <c r="CG78" s="37">
        <f t="shared" si="188"/>
        <v>14.239492217636958</v>
      </c>
      <c r="CH78" s="51">
        <f t="shared" si="189"/>
        <v>14.239492217636958</v>
      </c>
      <c r="CI78" s="26">
        <f t="shared" si="190"/>
        <v>2.2155737074275651E-3</v>
      </c>
      <c r="CJ78" s="47">
        <f t="shared" si="191"/>
        <v>14.239492217636959</v>
      </c>
      <c r="CK78" s="48">
        <f t="shared" si="192"/>
        <v>60.358060141324039</v>
      </c>
      <c r="CL78" s="60">
        <f t="shared" si="193"/>
        <v>0.23591699574665284</v>
      </c>
      <c r="CM78" s="65">
        <f t="shared" si="194"/>
        <v>0</v>
      </c>
      <c r="CN78" s="73">
        <f t="shared" si="195"/>
        <v>2236</v>
      </c>
      <c r="CO78">
        <f t="shared" si="196"/>
        <v>7.9785849912472982E-3</v>
      </c>
      <c r="CP78">
        <f t="shared" si="197"/>
        <v>0.49719212044730998</v>
      </c>
      <c r="CQ78">
        <f t="shared" si="198"/>
        <v>5.420968729509824E-3</v>
      </c>
      <c r="CR78">
        <f t="shared" si="199"/>
        <v>4.3251659743288019E-5</v>
      </c>
      <c r="CS78">
        <f t="shared" si="200"/>
        <v>1.0718216849326126E-2</v>
      </c>
      <c r="CT78" s="1">
        <f t="shared" si="201"/>
        <v>762.6820382957701</v>
      </c>
      <c r="CU78" s="78">
        <v>544</v>
      </c>
      <c r="CV78" s="1">
        <f t="shared" si="202"/>
        <v>218.6820382957701</v>
      </c>
      <c r="CW78">
        <f t="shared" si="203"/>
        <v>0.71327233720565919</v>
      </c>
    </row>
    <row r="79" spans="1:101" x14ac:dyDescent="0.2">
      <c r="A79" s="28" t="s">
        <v>314</v>
      </c>
      <c r="B79">
        <v>0</v>
      </c>
      <c r="C79">
        <v>1</v>
      </c>
      <c r="D79">
        <v>0.64762285257690699</v>
      </c>
      <c r="E79">
        <v>0.35237714742309201</v>
      </c>
      <c r="F79">
        <v>0.90901867302343997</v>
      </c>
      <c r="G79">
        <v>0.26062773142630102</v>
      </c>
      <c r="H79">
        <v>0.74592561638111099</v>
      </c>
      <c r="I79">
        <v>0.92018386961972398</v>
      </c>
      <c r="J79">
        <v>0.82848579959468704</v>
      </c>
      <c r="K79">
        <v>0.63502510001573198</v>
      </c>
      <c r="L79">
        <v>0.87804514319702898</v>
      </c>
      <c r="M79">
        <v>1.91130736306525</v>
      </c>
      <c r="N79" s="21">
        <v>0</v>
      </c>
      <c r="O79">
        <v>1.0081658141114</v>
      </c>
      <c r="P79">
        <v>0.99418263201871804</v>
      </c>
      <c r="Q79">
        <v>1.01176926957667</v>
      </c>
      <c r="R79">
        <v>0.99001028276113301</v>
      </c>
      <c r="S79">
        <v>413.850006103515</v>
      </c>
      <c r="T79" s="27">
        <f t="shared" si="136"/>
        <v>0.99418263201871804</v>
      </c>
      <c r="U79" s="27">
        <f t="shared" si="137"/>
        <v>1.01176926957667</v>
      </c>
      <c r="V79" s="39">
        <f t="shared" si="138"/>
        <v>411.44248832895505</v>
      </c>
      <c r="W79" s="38">
        <f t="shared" si="139"/>
        <v>418.72071838965383</v>
      </c>
      <c r="X79" s="44">
        <f t="shared" si="140"/>
        <v>0.922196214125789</v>
      </c>
      <c r="Y79" s="44">
        <f t="shared" si="141"/>
        <v>0.70669852037684311</v>
      </c>
      <c r="Z79" s="22">
        <f t="shared" si="142"/>
        <v>1</v>
      </c>
      <c r="AA79" s="22">
        <f t="shared" si="143"/>
        <v>1</v>
      </c>
      <c r="AB79" s="22">
        <f t="shared" si="144"/>
        <v>1</v>
      </c>
      <c r="AC79" s="22">
        <v>1</v>
      </c>
      <c r="AD79" s="22">
        <v>1</v>
      </c>
      <c r="AE79" s="22">
        <v>1</v>
      </c>
      <c r="AF79" s="22">
        <f t="shared" si="145"/>
        <v>4.1725635867596117E-2</v>
      </c>
      <c r="AG79" s="22">
        <f t="shared" si="146"/>
        <v>0.96421639787204261</v>
      </c>
      <c r="AH79" s="22">
        <f t="shared" si="147"/>
        <v>0.87804514319702898</v>
      </c>
      <c r="AI79" s="22">
        <f t="shared" si="148"/>
        <v>1.8363195073294327</v>
      </c>
      <c r="AJ79" s="22">
        <f t="shared" si="149"/>
        <v>0.20671858817904254</v>
      </c>
      <c r="AK79" s="22">
        <f t="shared" si="150"/>
        <v>2.2543535458650248</v>
      </c>
      <c r="AL79" s="22">
        <f t="shared" si="151"/>
        <v>1.91130736306525</v>
      </c>
      <c r="AM79" s="22">
        <f t="shared" si="152"/>
        <v>2.7045887748862074</v>
      </c>
      <c r="AN79" s="46">
        <v>0</v>
      </c>
      <c r="AO79" s="68">
        <v>0.6</v>
      </c>
      <c r="AP79" s="49">
        <v>1</v>
      </c>
      <c r="AQ79" s="21">
        <v>1</v>
      </c>
      <c r="AR79" s="17">
        <f t="shared" si="153"/>
        <v>0</v>
      </c>
      <c r="AS79" s="17">
        <f t="shared" si="154"/>
        <v>32.103783297103121</v>
      </c>
      <c r="AT79" s="17">
        <f t="shared" si="155"/>
        <v>53.506305495171866</v>
      </c>
      <c r="AU79" s="17">
        <f t="shared" si="156"/>
        <v>0</v>
      </c>
      <c r="AV79" s="17">
        <f t="shared" si="157"/>
        <v>32.103783297103121</v>
      </c>
      <c r="AW79" s="17">
        <f t="shared" si="158"/>
        <v>53.506305495171866</v>
      </c>
      <c r="AX79" s="14">
        <f t="shared" si="159"/>
        <v>0</v>
      </c>
      <c r="AY79" s="14">
        <f t="shared" si="160"/>
        <v>1.1838662440649272E-2</v>
      </c>
      <c r="AZ79" s="62">
        <f t="shared" si="161"/>
        <v>1.8250016577537439E-2</v>
      </c>
      <c r="BA79" s="21">
        <f t="shared" si="162"/>
        <v>0</v>
      </c>
      <c r="BB79" s="78">
        <v>0</v>
      </c>
      <c r="BC79" s="15">
        <f t="shared" si="163"/>
        <v>0</v>
      </c>
      <c r="BD79" s="19">
        <f t="shared" si="164"/>
        <v>0</v>
      </c>
      <c r="BE79" s="58">
        <f t="shared" si="165"/>
        <v>418.72071838965383</v>
      </c>
      <c r="BF79" s="58">
        <f t="shared" si="166"/>
        <v>423.64875540171852</v>
      </c>
      <c r="BG79" s="46">
        <f t="shared" si="167"/>
        <v>0</v>
      </c>
      <c r="BH79" s="59" t="e">
        <f t="shared" si="168"/>
        <v>#DIV/0!</v>
      </c>
      <c r="BI79" s="78">
        <v>0</v>
      </c>
      <c r="BJ79" s="78">
        <v>0</v>
      </c>
      <c r="BK79" s="78">
        <v>0</v>
      </c>
      <c r="BL79" s="10">
        <f t="shared" si="169"/>
        <v>0</v>
      </c>
      <c r="BM79" s="15">
        <f t="shared" si="170"/>
        <v>2266.9026001228444</v>
      </c>
      <c r="BN79" s="9">
        <f t="shared" si="171"/>
        <v>2266.9026001228444</v>
      </c>
      <c r="BO79" s="48">
        <f t="shared" si="172"/>
        <v>411.44248832895505</v>
      </c>
      <c r="BP79" s="48">
        <f t="shared" si="173"/>
        <v>409.04897597121123</v>
      </c>
      <c r="BQ79" s="48">
        <f t="shared" si="174"/>
        <v>406.66938755562018</v>
      </c>
      <c r="BR79" s="46">
        <f t="shared" si="175"/>
        <v>5.5418855278649772</v>
      </c>
      <c r="BS79" s="59">
        <f t="shared" si="176"/>
        <v>0</v>
      </c>
      <c r="BT79" s="16">
        <f t="shared" si="177"/>
        <v>0</v>
      </c>
      <c r="BU79" s="64">
        <f t="shared" si="178"/>
        <v>2449.0012655335131</v>
      </c>
      <c r="BV79" s="78">
        <v>0</v>
      </c>
      <c r="BW79" s="15">
        <f t="shared" si="179"/>
        <v>182.09866541066856</v>
      </c>
      <c r="BX79" s="37">
        <f t="shared" si="180"/>
        <v>182.09866541066856</v>
      </c>
      <c r="BY79" s="51">
        <f t="shared" si="181"/>
        <v>182.09866541066856</v>
      </c>
      <c r="BZ79" s="26">
        <f t="shared" si="182"/>
        <v>0.40647023529167153</v>
      </c>
      <c r="CA79" s="47">
        <f t="shared" si="183"/>
        <v>182.09866541066856</v>
      </c>
      <c r="CB79" s="48">
        <f t="shared" si="184"/>
        <v>411.44248832895505</v>
      </c>
      <c r="CC79" s="48">
        <f t="shared" si="185"/>
        <v>409.04897597121123</v>
      </c>
      <c r="CD79" s="60">
        <f t="shared" si="186"/>
        <v>0.44258595204945794</v>
      </c>
      <c r="CE79" s="61">
        <v>0</v>
      </c>
      <c r="CF79" s="15">
        <f t="shared" si="187"/>
        <v>117.29285654383312</v>
      </c>
      <c r="CG79" s="37">
        <f t="shared" si="188"/>
        <v>117.29285654383312</v>
      </c>
      <c r="CH79" s="51">
        <f t="shared" si="189"/>
        <v>117.29285654383312</v>
      </c>
      <c r="CI79" s="26">
        <f t="shared" si="190"/>
        <v>1.8250016577537442E-2</v>
      </c>
      <c r="CJ79" s="47">
        <f t="shared" si="191"/>
        <v>117.29285654383312</v>
      </c>
      <c r="CK79" s="48">
        <f t="shared" si="192"/>
        <v>411.44248832895505</v>
      </c>
      <c r="CL79" s="60">
        <f t="shared" si="193"/>
        <v>0.28507716113668735</v>
      </c>
      <c r="CM79" s="65">
        <f t="shared" si="194"/>
        <v>0</v>
      </c>
      <c r="CN79" s="73">
        <f t="shared" si="195"/>
        <v>0</v>
      </c>
      <c r="CO79">
        <f t="shared" si="196"/>
        <v>5.6647482998926496E-3</v>
      </c>
      <c r="CP79">
        <f t="shared" si="197"/>
        <v>0.87804514319702898</v>
      </c>
      <c r="CQ79">
        <f t="shared" si="198"/>
        <v>9.5734728460434172E-3</v>
      </c>
      <c r="CR79">
        <f t="shared" si="199"/>
        <v>3.2538788417215736E-5</v>
      </c>
      <c r="CS79">
        <f t="shared" si="200"/>
        <v>8.0634544972388311E-3</v>
      </c>
      <c r="CT79" s="1">
        <f t="shared" si="201"/>
        <v>573.77565672651588</v>
      </c>
      <c r="CU79" s="78">
        <v>0</v>
      </c>
      <c r="CV79" s="1">
        <f t="shared" si="202"/>
        <v>573.77565672651588</v>
      </c>
      <c r="CW79">
        <f t="shared" si="203"/>
        <v>0</v>
      </c>
    </row>
    <row r="80" spans="1:101" x14ac:dyDescent="0.2">
      <c r="A80" s="28" t="s">
        <v>211</v>
      </c>
      <c r="B80">
        <v>0</v>
      </c>
      <c r="C80">
        <v>0</v>
      </c>
      <c r="D80">
        <v>2.67678785457451E-2</v>
      </c>
      <c r="E80">
        <v>0.97323212145425397</v>
      </c>
      <c r="F80">
        <v>0.23281684545093301</v>
      </c>
      <c r="G80">
        <v>0.56932856575288004</v>
      </c>
      <c r="H80">
        <v>0.34977016297534402</v>
      </c>
      <c r="I80">
        <v>2.9043042206435402E-2</v>
      </c>
      <c r="J80">
        <v>0.100788836712429</v>
      </c>
      <c r="K80">
        <v>0.191558117377155</v>
      </c>
      <c r="L80">
        <v>0.83844825518479205</v>
      </c>
      <c r="M80">
        <v>1.24572033752988</v>
      </c>
      <c r="N80" s="21">
        <v>0</v>
      </c>
      <c r="O80">
        <v>1.00914633259895</v>
      </c>
      <c r="P80">
        <v>0.99292453466763697</v>
      </c>
      <c r="Q80">
        <v>0.99752066359967095</v>
      </c>
      <c r="R80">
        <v>1.00725805753847</v>
      </c>
      <c r="S80">
        <v>1.7799999713897701</v>
      </c>
      <c r="T80" s="27">
        <f t="shared" si="136"/>
        <v>1.00725805753847</v>
      </c>
      <c r="U80" s="27">
        <f t="shared" si="137"/>
        <v>0.99752066359967095</v>
      </c>
      <c r="V80" s="39">
        <f t="shared" si="138"/>
        <v>1.7929193136005919</v>
      </c>
      <c r="W80" s="38">
        <f t="shared" si="139"/>
        <v>1.7755867526681188</v>
      </c>
      <c r="X80" s="44">
        <f t="shared" si="140"/>
        <v>1.2384998982291879</v>
      </c>
      <c r="Y80" s="44">
        <f t="shared" si="141"/>
        <v>0.21429620700298879</v>
      </c>
      <c r="Z80" s="22">
        <f t="shared" si="142"/>
        <v>1</v>
      </c>
      <c r="AA80" s="22">
        <f t="shared" si="143"/>
        <v>1</v>
      </c>
      <c r="AB80" s="22">
        <f t="shared" si="144"/>
        <v>1</v>
      </c>
      <c r="AC80" s="22">
        <v>1</v>
      </c>
      <c r="AD80" s="22">
        <v>1</v>
      </c>
      <c r="AE80" s="22">
        <v>1</v>
      </c>
      <c r="AF80" s="22">
        <f t="shared" si="145"/>
        <v>4.1725635867596117E-2</v>
      </c>
      <c r="AG80" s="22">
        <f t="shared" si="146"/>
        <v>0.96421639787204261</v>
      </c>
      <c r="AH80" s="22">
        <f t="shared" si="147"/>
        <v>0.83844825518479205</v>
      </c>
      <c r="AI80" s="22">
        <f t="shared" si="148"/>
        <v>1.7967226193171959</v>
      </c>
      <c r="AJ80" s="22">
        <f t="shared" si="149"/>
        <v>0.20671858817904254</v>
      </c>
      <c r="AK80" s="22">
        <f t="shared" si="150"/>
        <v>2.2543535458650248</v>
      </c>
      <c r="AL80" s="22">
        <f t="shared" si="151"/>
        <v>1.24572033752988</v>
      </c>
      <c r="AM80" s="22">
        <f t="shared" si="152"/>
        <v>2.0390017493508372</v>
      </c>
      <c r="AN80" s="46">
        <v>0</v>
      </c>
      <c r="AO80" s="68">
        <v>0.6</v>
      </c>
      <c r="AP80" s="49">
        <v>1</v>
      </c>
      <c r="AQ80" s="21">
        <v>1</v>
      </c>
      <c r="AR80" s="17">
        <f t="shared" si="153"/>
        <v>0</v>
      </c>
      <c r="AS80" s="17">
        <f t="shared" si="154"/>
        <v>10.371024110281368</v>
      </c>
      <c r="AT80" s="17">
        <f t="shared" si="155"/>
        <v>17.28504018380228</v>
      </c>
      <c r="AU80" s="17">
        <f t="shared" si="156"/>
        <v>0</v>
      </c>
      <c r="AV80" s="17">
        <f t="shared" si="157"/>
        <v>10.371024110281368</v>
      </c>
      <c r="AW80" s="17">
        <f t="shared" si="158"/>
        <v>17.28504018380228</v>
      </c>
      <c r="AX80" s="14">
        <f t="shared" si="159"/>
        <v>0</v>
      </c>
      <c r="AY80" s="14">
        <f t="shared" si="160"/>
        <v>3.8244418880230544E-3</v>
      </c>
      <c r="AZ80" s="62">
        <f t="shared" si="161"/>
        <v>5.8956092553663075E-3</v>
      </c>
      <c r="BA80" s="21">
        <f t="shared" si="162"/>
        <v>0</v>
      </c>
      <c r="BB80" s="78">
        <v>0</v>
      </c>
      <c r="BC80" s="15">
        <f t="shared" si="163"/>
        <v>0</v>
      </c>
      <c r="BD80" s="19">
        <f t="shared" si="164"/>
        <v>0</v>
      </c>
      <c r="BE80" s="58">
        <f t="shared" si="165"/>
        <v>1.7755867526681188</v>
      </c>
      <c r="BF80" s="58">
        <f t="shared" si="166"/>
        <v>1.7711844758002866</v>
      </c>
      <c r="BG80" s="46">
        <f t="shared" si="167"/>
        <v>0</v>
      </c>
      <c r="BH80" s="59" t="e">
        <f t="shared" si="168"/>
        <v>#DIV/0!</v>
      </c>
      <c r="BI80" s="78">
        <v>0</v>
      </c>
      <c r="BJ80" s="78">
        <v>3005</v>
      </c>
      <c r="BK80" s="78">
        <v>0</v>
      </c>
      <c r="BL80" s="10">
        <f t="shared" si="169"/>
        <v>3005</v>
      </c>
      <c r="BM80" s="15">
        <f t="shared" si="170"/>
        <v>732.31560604431854</v>
      </c>
      <c r="BN80" s="9">
        <f t="shared" si="171"/>
        <v>-2272.6843939556816</v>
      </c>
      <c r="BO80" s="48">
        <f t="shared" si="172"/>
        <v>1.7755867526681188</v>
      </c>
      <c r="BP80" s="48">
        <f t="shared" si="173"/>
        <v>1.7711844758002866</v>
      </c>
      <c r="BQ80" s="48">
        <f t="shared" si="174"/>
        <v>1.7667931136577371</v>
      </c>
      <c r="BR80" s="46">
        <f t="shared" si="175"/>
        <v>-1283.1438085684433</v>
      </c>
      <c r="BS80" s="59">
        <f t="shared" si="176"/>
        <v>4.1034220426242589</v>
      </c>
      <c r="BT80" s="16">
        <f t="shared" si="177"/>
        <v>3240</v>
      </c>
      <c r="BU80" s="64">
        <f t="shared" si="178"/>
        <v>791.14199519436352</v>
      </c>
      <c r="BV80" s="78">
        <v>235</v>
      </c>
      <c r="BW80" s="15">
        <f t="shared" si="179"/>
        <v>58.826389150045017</v>
      </c>
      <c r="BX80" s="37">
        <f t="shared" si="180"/>
        <v>-176.17361084995497</v>
      </c>
      <c r="BY80" s="51">
        <f t="shared" si="181"/>
        <v>-176.17361084995497</v>
      </c>
      <c r="BZ80" s="26">
        <f t="shared" si="182"/>
        <v>-0.39324466707579292</v>
      </c>
      <c r="CA80" s="47">
        <f t="shared" si="183"/>
        <v>-176.17361084995497</v>
      </c>
      <c r="CB80" s="48">
        <f t="shared" si="184"/>
        <v>1.7755867526681188</v>
      </c>
      <c r="CC80" s="48">
        <f t="shared" si="185"/>
        <v>1.7711844758002866</v>
      </c>
      <c r="CD80" s="60">
        <f t="shared" si="186"/>
        <v>-99.219939879155092</v>
      </c>
      <c r="CE80" s="61">
        <v>0</v>
      </c>
      <c r="CF80" s="15">
        <f t="shared" si="187"/>
        <v>37.891080684239256</v>
      </c>
      <c r="CG80" s="37">
        <f t="shared" si="188"/>
        <v>37.891080684239256</v>
      </c>
      <c r="CH80" s="51">
        <f t="shared" si="189"/>
        <v>37.891080684239256</v>
      </c>
      <c r="CI80" s="26">
        <f t="shared" si="190"/>
        <v>5.8956092553663084E-3</v>
      </c>
      <c r="CJ80" s="47">
        <f t="shared" si="191"/>
        <v>37.891080684239256</v>
      </c>
      <c r="CK80" s="48">
        <f t="shared" si="192"/>
        <v>1.7755867526681188</v>
      </c>
      <c r="CL80" s="60">
        <f t="shared" si="193"/>
        <v>21.340033443762469</v>
      </c>
      <c r="CM80" s="65">
        <f t="shared" si="194"/>
        <v>0</v>
      </c>
      <c r="CN80" s="73">
        <f t="shared" si="195"/>
        <v>3475</v>
      </c>
      <c r="CO80">
        <f t="shared" si="196"/>
        <v>1.564549530446541E-2</v>
      </c>
      <c r="CP80">
        <f t="shared" si="197"/>
        <v>0.83844825518479205</v>
      </c>
      <c r="CQ80">
        <f t="shared" si="198"/>
        <v>9.1417413626339022E-3</v>
      </c>
      <c r="CR80">
        <f t="shared" si="199"/>
        <v>8.5816242938235561E-5</v>
      </c>
      <c r="CS80">
        <f t="shared" si="200"/>
        <v>2.1266168893072333E-2</v>
      </c>
      <c r="CT80" s="1">
        <f t="shared" si="201"/>
        <v>1513.2484503828869</v>
      </c>
      <c r="CU80" s="78">
        <v>1105</v>
      </c>
      <c r="CV80" s="1">
        <f t="shared" si="202"/>
        <v>408.24845038288686</v>
      </c>
      <c r="CW80">
        <f t="shared" si="203"/>
        <v>0.73021716937520043</v>
      </c>
    </row>
    <row r="81" spans="1:101" x14ac:dyDescent="0.2">
      <c r="A81" s="28" t="s">
        <v>301</v>
      </c>
      <c r="B81">
        <v>1</v>
      </c>
      <c r="C81">
        <v>1</v>
      </c>
      <c r="D81">
        <v>0.40671194566520102</v>
      </c>
      <c r="E81">
        <v>0.59328805433479803</v>
      </c>
      <c r="F81">
        <v>0.78148589590782602</v>
      </c>
      <c r="G81">
        <v>0.405641636869288</v>
      </c>
      <c r="H81">
        <v>0.16130380275804401</v>
      </c>
      <c r="I81">
        <v>0.233597994149603</v>
      </c>
      <c r="J81">
        <v>0.19411399942554899</v>
      </c>
      <c r="K81">
        <v>0.33059352753251697</v>
      </c>
      <c r="L81">
        <v>0.773157155941403</v>
      </c>
      <c r="M81">
        <v>1.47814536040933</v>
      </c>
      <c r="N81" s="21">
        <v>0</v>
      </c>
      <c r="O81">
        <v>1.0060746166411501</v>
      </c>
      <c r="P81">
        <v>1.00183634346219</v>
      </c>
      <c r="Q81">
        <v>1.0014979498016801</v>
      </c>
      <c r="R81">
        <v>0.98999704179266101</v>
      </c>
      <c r="S81">
        <v>224.30000305175699</v>
      </c>
      <c r="T81" s="27">
        <f t="shared" si="136"/>
        <v>1.00183634346219</v>
      </c>
      <c r="U81" s="27">
        <f t="shared" si="137"/>
        <v>1.0014979498016801</v>
      </c>
      <c r="V81" s="39">
        <f t="shared" si="138"/>
        <v>224.71189489593027</v>
      </c>
      <c r="W81" s="38">
        <f t="shared" si="139"/>
        <v>224.63599319684519</v>
      </c>
      <c r="X81" s="44">
        <f t="shared" si="140"/>
        <v>1.0449318135558725</v>
      </c>
      <c r="Y81" s="44">
        <f t="shared" si="141"/>
        <v>0.35906411461543264</v>
      </c>
      <c r="Z81" s="22">
        <f t="shared" si="142"/>
        <v>1</v>
      </c>
      <c r="AA81" s="22">
        <f t="shared" si="143"/>
        <v>1</v>
      </c>
      <c r="AB81" s="22">
        <f t="shared" si="144"/>
        <v>1</v>
      </c>
      <c r="AC81" s="22">
        <v>1</v>
      </c>
      <c r="AD81" s="22">
        <v>1</v>
      </c>
      <c r="AE81" s="22">
        <v>1</v>
      </c>
      <c r="AF81" s="22">
        <f t="shared" si="145"/>
        <v>4.1725635867596117E-2</v>
      </c>
      <c r="AG81" s="22">
        <f t="shared" si="146"/>
        <v>0.96421639787204261</v>
      </c>
      <c r="AH81" s="22">
        <f t="shared" si="147"/>
        <v>0.773157155941403</v>
      </c>
      <c r="AI81" s="22">
        <f t="shared" si="148"/>
        <v>1.7314315200738069</v>
      </c>
      <c r="AJ81" s="22">
        <f t="shared" si="149"/>
        <v>0.20671858817904254</v>
      </c>
      <c r="AK81" s="22">
        <f t="shared" si="150"/>
        <v>2.2543535458650248</v>
      </c>
      <c r="AL81" s="22">
        <f t="shared" si="151"/>
        <v>1.47814536040933</v>
      </c>
      <c r="AM81" s="22">
        <f t="shared" si="152"/>
        <v>2.2714267722302877</v>
      </c>
      <c r="AN81" s="46">
        <v>0</v>
      </c>
      <c r="AO81" s="79">
        <v>0.3</v>
      </c>
      <c r="AP81" s="80">
        <v>0.5</v>
      </c>
      <c r="AQ81" s="21">
        <v>1</v>
      </c>
      <c r="AR81" s="17">
        <f t="shared" si="153"/>
        <v>0</v>
      </c>
      <c r="AS81" s="17">
        <f t="shared" si="154"/>
        <v>7.9857593001232363</v>
      </c>
      <c r="AT81" s="17">
        <f t="shared" si="155"/>
        <v>13.309598833538727</v>
      </c>
      <c r="AU81" s="17">
        <f t="shared" si="156"/>
        <v>0</v>
      </c>
      <c r="AV81" s="17">
        <f t="shared" si="157"/>
        <v>7.9857593001232363</v>
      </c>
      <c r="AW81" s="17">
        <f t="shared" si="158"/>
        <v>13.309598833538727</v>
      </c>
      <c r="AX81" s="14">
        <f t="shared" si="159"/>
        <v>0</v>
      </c>
      <c r="AY81" s="14">
        <f t="shared" si="160"/>
        <v>2.9448463382496554E-3</v>
      </c>
      <c r="AZ81" s="62">
        <f t="shared" si="161"/>
        <v>4.5396593374284235E-3</v>
      </c>
      <c r="BA81" s="21">
        <f t="shared" si="162"/>
        <v>0</v>
      </c>
      <c r="BB81" s="78">
        <v>0</v>
      </c>
      <c r="BC81" s="15">
        <f t="shared" si="163"/>
        <v>0</v>
      </c>
      <c r="BD81" s="19">
        <f t="shared" si="164"/>
        <v>0</v>
      </c>
      <c r="BE81" s="58">
        <f t="shared" si="165"/>
        <v>224.63599319684519</v>
      </c>
      <c r="BF81" s="58">
        <f t="shared" si="166"/>
        <v>224.97248663830459</v>
      </c>
      <c r="BG81" s="46">
        <f t="shared" si="167"/>
        <v>0</v>
      </c>
      <c r="BH81" s="59" t="e">
        <f t="shared" si="168"/>
        <v>#DIV/0!</v>
      </c>
      <c r="BI81" s="78">
        <v>0</v>
      </c>
      <c r="BJ81" s="78">
        <v>224</v>
      </c>
      <c r="BK81" s="78">
        <v>0</v>
      </c>
      <c r="BL81" s="10">
        <f t="shared" si="169"/>
        <v>224</v>
      </c>
      <c r="BM81" s="15">
        <f t="shared" si="170"/>
        <v>563.88801138705878</v>
      </c>
      <c r="BN81" s="9">
        <f t="shared" si="171"/>
        <v>339.88801138705878</v>
      </c>
      <c r="BO81" s="48">
        <f t="shared" si="172"/>
        <v>224.71189489593027</v>
      </c>
      <c r="BP81" s="48">
        <f t="shared" si="173"/>
        <v>225.12454311499874</v>
      </c>
      <c r="BQ81" s="48">
        <f t="shared" si="174"/>
        <v>225.53794909792649</v>
      </c>
      <c r="BR81" s="46">
        <f t="shared" si="175"/>
        <v>1.5097776843168815</v>
      </c>
      <c r="BS81" s="59">
        <f t="shared" si="176"/>
        <v>0.39724199748280159</v>
      </c>
      <c r="BT81" s="16">
        <f t="shared" si="177"/>
        <v>448</v>
      </c>
      <c r="BU81" s="64">
        <f t="shared" si="178"/>
        <v>609.18473225591958</v>
      </c>
      <c r="BV81" s="78">
        <v>224</v>
      </c>
      <c r="BW81" s="15">
        <f t="shared" si="179"/>
        <v>45.29672086886081</v>
      </c>
      <c r="BX81" s="37">
        <f t="shared" si="180"/>
        <v>-178.7032791311392</v>
      </c>
      <c r="BY81" s="51">
        <f t="shared" si="181"/>
        <v>-178.7032791311392</v>
      </c>
      <c r="BZ81" s="26">
        <f t="shared" si="182"/>
        <v>-0.39889124806057918</v>
      </c>
      <c r="CA81" s="47">
        <f t="shared" si="183"/>
        <v>-178.7032791311392</v>
      </c>
      <c r="CB81" s="48">
        <f t="shared" si="184"/>
        <v>224.63599319684519</v>
      </c>
      <c r="CC81" s="48">
        <f t="shared" si="185"/>
        <v>224.97248663830459</v>
      </c>
      <c r="CD81" s="60">
        <f t="shared" si="186"/>
        <v>-0.79552380091886776</v>
      </c>
      <c r="CE81" s="61">
        <v>0</v>
      </c>
      <c r="CF81" s="15">
        <f t="shared" si="187"/>
        <v>29.176390561652479</v>
      </c>
      <c r="CG81" s="37">
        <f t="shared" si="188"/>
        <v>29.176390561652479</v>
      </c>
      <c r="CH81" s="51">
        <f t="shared" si="189"/>
        <v>29.176390561652479</v>
      </c>
      <c r="CI81" s="26">
        <f t="shared" si="190"/>
        <v>4.5396593374284243E-3</v>
      </c>
      <c r="CJ81" s="47">
        <f t="shared" si="191"/>
        <v>29.176390561652479</v>
      </c>
      <c r="CK81" s="48">
        <f t="shared" si="192"/>
        <v>224.63599319684519</v>
      </c>
      <c r="CL81" s="60">
        <f t="shared" si="193"/>
        <v>0.1298829726547234</v>
      </c>
      <c r="CM81" s="65">
        <f t="shared" si="194"/>
        <v>0</v>
      </c>
      <c r="CN81" s="73">
        <f t="shared" si="195"/>
        <v>672</v>
      </c>
      <c r="CO81">
        <f t="shared" si="196"/>
        <v>9.5375864232886496E-3</v>
      </c>
      <c r="CP81">
        <f t="shared" si="197"/>
        <v>0.773157155941403</v>
      </c>
      <c r="CQ81">
        <f t="shared" si="198"/>
        <v>8.429861602763003E-3</v>
      </c>
      <c r="CR81">
        <f t="shared" si="199"/>
        <v>2.4120160071814415E-5</v>
      </c>
      <c r="CS81">
        <f t="shared" si="200"/>
        <v>5.9772297207688913E-3</v>
      </c>
      <c r="CT81" s="1">
        <f t="shared" si="201"/>
        <v>425.32501542779391</v>
      </c>
      <c r="CU81" s="78">
        <v>673</v>
      </c>
      <c r="CV81" s="1">
        <f t="shared" si="202"/>
        <v>-247.67498457220609</v>
      </c>
      <c r="CW81">
        <f t="shared" si="203"/>
        <v>1.5823193454142204</v>
      </c>
    </row>
    <row r="82" spans="1:101" x14ac:dyDescent="0.2">
      <c r="A82" s="28" t="s">
        <v>214</v>
      </c>
      <c r="B82">
        <v>0</v>
      </c>
      <c r="C82">
        <v>1</v>
      </c>
      <c r="D82">
        <v>0.66560127846584005</v>
      </c>
      <c r="E82">
        <v>0.334398721534159</v>
      </c>
      <c r="F82">
        <v>0.93643226062773099</v>
      </c>
      <c r="G82">
        <v>0.27214938418752399</v>
      </c>
      <c r="H82">
        <v>0.34893439197659798</v>
      </c>
      <c r="I82">
        <v>0.83660676974508896</v>
      </c>
      <c r="J82">
        <v>0.54029702435281701</v>
      </c>
      <c r="K82">
        <v>0.52226054616431705</v>
      </c>
      <c r="L82">
        <v>0.85850896880912497</v>
      </c>
      <c r="M82">
        <v>1.86619932643293</v>
      </c>
      <c r="N82" s="21">
        <v>0</v>
      </c>
      <c r="O82">
        <v>1.0169122584208199</v>
      </c>
      <c r="P82">
        <v>0.98964291098759805</v>
      </c>
      <c r="Q82">
        <v>1.0076939199774899</v>
      </c>
      <c r="R82">
        <v>0.99776556436004904</v>
      </c>
      <c r="S82">
        <v>472.5</v>
      </c>
      <c r="T82" s="27">
        <f t="shared" si="136"/>
        <v>0.98964291098759805</v>
      </c>
      <c r="U82" s="27">
        <f t="shared" si="137"/>
        <v>1.0076939199774899</v>
      </c>
      <c r="V82" s="39">
        <f t="shared" si="138"/>
        <v>467.60627544164009</v>
      </c>
      <c r="W82" s="38">
        <f t="shared" si="139"/>
        <v>476.13537718936396</v>
      </c>
      <c r="X82" s="44">
        <f t="shared" si="140"/>
        <v>0.91303684103399174</v>
      </c>
      <c r="Y82" s="44">
        <f t="shared" si="141"/>
        <v>0.58889737935998798</v>
      </c>
      <c r="Z82" s="22">
        <f t="shared" si="142"/>
        <v>1</v>
      </c>
      <c r="AA82" s="22">
        <f t="shared" si="143"/>
        <v>1</v>
      </c>
      <c r="AB82" s="22">
        <f t="shared" si="144"/>
        <v>1</v>
      </c>
      <c r="AC82" s="22">
        <v>1</v>
      </c>
      <c r="AD82" s="22">
        <v>1</v>
      </c>
      <c r="AE82" s="22">
        <v>1</v>
      </c>
      <c r="AF82" s="22">
        <f t="shared" si="145"/>
        <v>4.1725635867596117E-2</v>
      </c>
      <c r="AG82" s="22">
        <f t="shared" si="146"/>
        <v>0.96421639787204261</v>
      </c>
      <c r="AH82" s="22">
        <f t="shared" si="147"/>
        <v>0.85850896880912497</v>
      </c>
      <c r="AI82" s="22">
        <f t="shared" si="148"/>
        <v>1.8167833329415288</v>
      </c>
      <c r="AJ82" s="22">
        <f t="shared" si="149"/>
        <v>0.20671858817904254</v>
      </c>
      <c r="AK82" s="22">
        <f t="shared" si="150"/>
        <v>2.2543535458650248</v>
      </c>
      <c r="AL82" s="22">
        <f t="shared" si="151"/>
        <v>1.86619932643293</v>
      </c>
      <c r="AM82" s="22">
        <f t="shared" si="152"/>
        <v>2.6594807382538876</v>
      </c>
      <c r="AN82" s="46">
        <v>1</v>
      </c>
      <c r="AO82" s="69">
        <v>1</v>
      </c>
      <c r="AP82" s="49">
        <v>1</v>
      </c>
      <c r="AQ82" s="21">
        <v>1</v>
      </c>
      <c r="AR82" s="17">
        <f t="shared" si="153"/>
        <v>10.894631572790471</v>
      </c>
      <c r="AS82" s="17">
        <f t="shared" si="154"/>
        <v>50.025034504700919</v>
      </c>
      <c r="AT82" s="17">
        <f t="shared" si="155"/>
        <v>50.025034504700919</v>
      </c>
      <c r="AU82" s="17">
        <f t="shared" si="156"/>
        <v>10.894631572790471</v>
      </c>
      <c r="AV82" s="17">
        <f t="shared" si="157"/>
        <v>50.025034504700919</v>
      </c>
      <c r="AW82" s="17">
        <f t="shared" si="158"/>
        <v>50.025034504700919</v>
      </c>
      <c r="AX82" s="14">
        <f t="shared" si="159"/>
        <v>2.5949298543260661E-2</v>
      </c>
      <c r="AY82" s="14">
        <f t="shared" si="160"/>
        <v>1.8447342844368948E-2</v>
      </c>
      <c r="AZ82" s="62">
        <f t="shared" si="161"/>
        <v>1.7062619079260755E-2</v>
      </c>
      <c r="BA82" s="21">
        <f t="shared" si="162"/>
        <v>0</v>
      </c>
      <c r="BB82" s="78">
        <v>3308</v>
      </c>
      <c r="BC82" s="15">
        <f t="shared" si="163"/>
        <v>3598.5189754866724</v>
      </c>
      <c r="BD82" s="19">
        <f t="shared" si="164"/>
        <v>290.51897548667239</v>
      </c>
      <c r="BE82" s="58">
        <f t="shared" si="165"/>
        <v>467.60627544164009</v>
      </c>
      <c r="BF82" s="58">
        <f t="shared" si="166"/>
        <v>462.76323562413324</v>
      </c>
      <c r="BG82" s="46">
        <f t="shared" si="167"/>
        <v>0.62128972758606782</v>
      </c>
      <c r="BH82" s="59">
        <f t="shared" si="168"/>
        <v>0.91926707140751374</v>
      </c>
      <c r="BI82" s="78">
        <v>2362</v>
      </c>
      <c r="BJ82" s="78">
        <v>0</v>
      </c>
      <c r="BK82" s="78">
        <v>0</v>
      </c>
      <c r="BL82" s="10">
        <f t="shared" si="169"/>
        <v>2362</v>
      </c>
      <c r="BM82" s="15">
        <f t="shared" si="170"/>
        <v>3532.3525498682993</v>
      </c>
      <c r="BN82" s="9">
        <f t="shared" si="171"/>
        <v>1170.3525498682993</v>
      </c>
      <c r="BO82" s="48">
        <f t="shared" si="172"/>
        <v>467.60627544164009</v>
      </c>
      <c r="BP82" s="48">
        <f t="shared" si="173"/>
        <v>462.76323562413324</v>
      </c>
      <c r="BQ82" s="48">
        <f t="shared" si="174"/>
        <v>457.97035560110697</v>
      </c>
      <c r="BR82" s="46">
        <f t="shared" si="175"/>
        <v>2.5290525689445351</v>
      </c>
      <c r="BS82" s="59">
        <f t="shared" si="176"/>
        <v>0.66867617732212636</v>
      </c>
      <c r="BT82" s="16">
        <f t="shared" si="177"/>
        <v>5670</v>
      </c>
      <c r="BU82" s="64">
        <f t="shared" si="178"/>
        <v>7301.1223385278354</v>
      </c>
      <c r="BV82" s="78">
        <v>0</v>
      </c>
      <c r="BW82" s="15">
        <f t="shared" si="179"/>
        <v>170.25081317286381</v>
      </c>
      <c r="BX82" s="37">
        <f t="shared" si="180"/>
        <v>170.25081317286381</v>
      </c>
      <c r="BY82" s="51">
        <f t="shared" si="181"/>
        <v>170.25081317286381</v>
      </c>
      <c r="BZ82" s="26">
        <f t="shared" si="182"/>
        <v>0.38002413654657158</v>
      </c>
      <c r="CA82" s="47">
        <f t="shared" si="183"/>
        <v>170.25081317286381</v>
      </c>
      <c r="CB82" s="48">
        <f t="shared" si="184"/>
        <v>467.60627544164009</v>
      </c>
      <c r="CC82" s="48">
        <f t="shared" si="185"/>
        <v>462.76323562413324</v>
      </c>
      <c r="CD82" s="60">
        <f t="shared" si="186"/>
        <v>0.36409009483901178</v>
      </c>
      <c r="CE82" s="61">
        <v>0</v>
      </c>
      <c r="CF82" s="15">
        <f t="shared" si="187"/>
        <v>109.66145282240888</v>
      </c>
      <c r="CG82" s="37">
        <f t="shared" si="188"/>
        <v>109.66145282240888</v>
      </c>
      <c r="CH82" s="51">
        <f t="shared" si="189"/>
        <v>109.66145282240888</v>
      </c>
      <c r="CI82" s="26">
        <f t="shared" si="190"/>
        <v>1.7062619079260759E-2</v>
      </c>
      <c r="CJ82" s="47">
        <f t="shared" si="191"/>
        <v>109.66145282240888</v>
      </c>
      <c r="CK82" s="48">
        <f t="shared" si="192"/>
        <v>467.60627544164009</v>
      </c>
      <c r="CL82" s="60">
        <f t="shared" si="193"/>
        <v>0.23451664056226987</v>
      </c>
      <c r="CM82" s="65">
        <f t="shared" si="194"/>
        <v>0</v>
      </c>
      <c r="CN82" s="73">
        <f t="shared" si="195"/>
        <v>5670</v>
      </c>
      <c r="CO82">
        <f t="shared" si="196"/>
        <v>5.3757305294899679E-3</v>
      </c>
      <c r="CP82">
        <f t="shared" si="197"/>
        <v>0.85850896880912497</v>
      </c>
      <c r="CQ82">
        <f t="shared" si="198"/>
        <v>9.3604666737899245E-3</v>
      </c>
      <c r="CR82">
        <f t="shared" si="199"/>
        <v>5.0319346468565911E-5</v>
      </c>
      <c r="CS82">
        <f t="shared" si="200"/>
        <v>1.2469664063011095E-2</v>
      </c>
      <c r="CT82" s="1">
        <f t="shared" si="201"/>
        <v>887.31072884000776</v>
      </c>
      <c r="CU82" s="78">
        <v>945</v>
      </c>
      <c r="CV82" s="1">
        <f t="shared" si="202"/>
        <v>-57.689271159992245</v>
      </c>
      <c r="CW82">
        <f t="shared" si="203"/>
        <v>1.0650158611689617</v>
      </c>
    </row>
    <row r="83" spans="1:101" x14ac:dyDescent="0.2">
      <c r="A83" s="28" t="s">
        <v>111</v>
      </c>
      <c r="B83">
        <v>1</v>
      </c>
      <c r="C83">
        <v>1</v>
      </c>
      <c r="D83">
        <v>0.79655172413793096</v>
      </c>
      <c r="E83">
        <v>0.20344827586206801</v>
      </c>
      <c r="F83">
        <v>0.79629629629629595</v>
      </c>
      <c r="G83">
        <v>0.39225589225589202</v>
      </c>
      <c r="H83">
        <v>0.61489361702127598</v>
      </c>
      <c r="I83">
        <v>0.49148936170212698</v>
      </c>
      <c r="J83">
        <v>0.54973963959723604</v>
      </c>
      <c r="K83">
        <v>0.55429322410968995</v>
      </c>
      <c r="L83">
        <v>5.3088013336916998E-2</v>
      </c>
      <c r="M83">
        <v>1.51048897460821</v>
      </c>
      <c r="N83" s="21">
        <v>0</v>
      </c>
      <c r="O83">
        <v>1.00945546510949</v>
      </c>
      <c r="P83">
        <v>0.98857062642582005</v>
      </c>
      <c r="Q83">
        <v>1.01402550691406</v>
      </c>
      <c r="R83">
        <v>0.98899505228939799</v>
      </c>
      <c r="S83">
        <v>16.520000457763601</v>
      </c>
      <c r="T83" s="27">
        <f t="shared" si="136"/>
        <v>0.98857062642582005</v>
      </c>
      <c r="U83" s="27">
        <f t="shared" si="137"/>
        <v>1.01402550691406</v>
      </c>
      <c r="V83" s="39">
        <f t="shared" si="138"/>
        <v>16.331187201086198</v>
      </c>
      <c r="W83" s="38">
        <f t="shared" si="139"/>
        <v>16.751701838404237</v>
      </c>
      <c r="X83" s="44">
        <f t="shared" si="140"/>
        <v>0.84632221340988356</v>
      </c>
      <c r="Y83" s="44">
        <f t="shared" si="141"/>
        <v>0.5993599650172069</v>
      </c>
      <c r="Z83" s="22">
        <f t="shared" si="142"/>
        <v>1</v>
      </c>
      <c r="AA83" s="22">
        <f t="shared" si="143"/>
        <v>1</v>
      </c>
      <c r="AB83" s="22">
        <f t="shared" si="144"/>
        <v>1</v>
      </c>
      <c r="AC83" s="22">
        <v>1</v>
      </c>
      <c r="AD83" s="22">
        <v>1</v>
      </c>
      <c r="AE83" s="22">
        <v>1</v>
      </c>
      <c r="AF83" s="22">
        <f t="shared" si="145"/>
        <v>4.1725635867596117E-2</v>
      </c>
      <c r="AG83" s="22">
        <f t="shared" si="146"/>
        <v>0.96421639787204261</v>
      </c>
      <c r="AH83" s="22">
        <f t="shared" si="147"/>
        <v>5.3088013336916998E-2</v>
      </c>
      <c r="AI83" s="22">
        <f t="shared" si="148"/>
        <v>1.0113623774693208</v>
      </c>
      <c r="AJ83" s="22">
        <f t="shared" si="149"/>
        <v>0.20671858817904254</v>
      </c>
      <c r="AK83" s="22">
        <f t="shared" si="150"/>
        <v>2.2543535458650248</v>
      </c>
      <c r="AL83" s="22">
        <f t="shared" si="151"/>
        <v>1.51048897460821</v>
      </c>
      <c r="AM83" s="22">
        <f t="shared" si="152"/>
        <v>2.3037703864291674</v>
      </c>
      <c r="AN83" s="46">
        <v>1</v>
      </c>
      <c r="AO83" s="49">
        <v>1</v>
      </c>
      <c r="AP83" s="49">
        <v>1</v>
      </c>
      <c r="AQ83" s="21">
        <v>1</v>
      </c>
      <c r="AR83" s="17">
        <f t="shared" si="153"/>
        <v>1.0462300159718922</v>
      </c>
      <c r="AS83" s="17">
        <f t="shared" si="154"/>
        <v>28.168048869979451</v>
      </c>
      <c r="AT83" s="17">
        <f t="shared" si="155"/>
        <v>28.168048869979451</v>
      </c>
      <c r="AU83" s="17">
        <f t="shared" si="156"/>
        <v>1.0462300159718922</v>
      </c>
      <c r="AV83" s="17">
        <f t="shared" si="157"/>
        <v>28.168048869979451</v>
      </c>
      <c r="AW83" s="17">
        <f t="shared" si="158"/>
        <v>28.168048869979451</v>
      </c>
      <c r="AX83" s="14">
        <f t="shared" si="159"/>
        <v>2.4919553128515083E-3</v>
      </c>
      <c r="AY83" s="14">
        <f t="shared" si="160"/>
        <v>1.0387312270871503E-2</v>
      </c>
      <c r="AZ83" s="62">
        <f t="shared" si="161"/>
        <v>9.6076033296747885E-3</v>
      </c>
      <c r="BA83" s="21">
        <f t="shared" si="162"/>
        <v>0</v>
      </c>
      <c r="BB83" s="78">
        <v>297</v>
      </c>
      <c r="BC83" s="15">
        <f t="shared" si="163"/>
        <v>345.5719030096829</v>
      </c>
      <c r="BD83" s="19">
        <f t="shared" si="164"/>
        <v>48.571903009682899</v>
      </c>
      <c r="BE83" s="58">
        <f t="shared" si="165"/>
        <v>16.331187201086198</v>
      </c>
      <c r="BF83" s="58">
        <f t="shared" si="166"/>
        <v>16.144531961655115</v>
      </c>
      <c r="BG83" s="46">
        <f t="shared" si="167"/>
        <v>2.9741807752012264</v>
      </c>
      <c r="BH83" s="59">
        <f t="shared" si="168"/>
        <v>0.85944487214771648</v>
      </c>
      <c r="BI83" s="78">
        <v>297</v>
      </c>
      <c r="BJ83" s="78">
        <v>264</v>
      </c>
      <c r="BK83" s="78">
        <v>0</v>
      </c>
      <c r="BL83" s="10">
        <f t="shared" si="169"/>
        <v>561</v>
      </c>
      <c r="BM83" s="15">
        <f t="shared" si="170"/>
        <v>1988.9937155632881</v>
      </c>
      <c r="BN83" s="9">
        <f t="shared" si="171"/>
        <v>1427.9937155632881</v>
      </c>
      <c r="BO83" s="48">
        <f t="shared" si="172"/>
        <v>16.331187201086198</v>
      </c>
      <c r="BP83" s="48">
        <f t="shared" si="173"/>
        <v>16.144531961655115</v>
      </c>
      <c r="BQ83" s="48">
        <f t="shared" si="174"/>
        <v>15.960010074685073</v>
      </c>
      <c r="BR83" s="46">
        <f t="shared" si="175"/>
        <v>88.450610953288489</v>
      </c>
      <c r="BS83" s="59">
        <f t="shared" si="176"/>
        <v>0.28205217322223836</v>
      </c>
      <c r="BT83" s="16">
        <f t="shared" si="177"/>
        <v>891</v>
      </c>
      <c r="BU83" s="64">
        <f t="shared" si="178"/>
        <v>2430.4302845964658</v>
      </c>
      <c r="BV83" s="78">
        <v>33</v>
      </c>
      <c r="BW83" s="15">
        <f t="shared" si="179"/>
        <v>95.864666023495033</v>
      </c>
      <c r="BX83" s="37">
        <f t="shared" si="180"/>
        <v>62.864666023495033</v>
      </c>
      <c r="BY83" s="51">
        <f t="shared" si="181"/>
        <v>62.864666023495033</v>
      </c>
      <c r="BZ83" s="26">
        <f t="shared" si="182"/>
        <v>0.14032291523101592</v>
      </c>
      <c r="CA83" s="47">
        <f t="shared" si="183"/>
        <v>62.86466602349504</v>
      </c>
      <c r="CB83" s="48">
        <f t="shared" si="184"/>
        <v>16.331187201086198</v>
      </c>
      <c r="CC83" s="48">
        <f t="shared" si="185"/>
        <v>16.144531961655115</v>
      </c>
      <c r="CD83" s="60">
        <f t="shared" si="186"/>
        <v>3.8493628937958575</v>
      </c>
      <c r="CE83" s="61">
        <v>0</v>
      </c>
      <c r="CF83" s="15">
        <f t="shared" si="187"/>
        <v>61.748066599819865</v>
      </c>
      <c r="CG83" s="37">
        <f t="shared" si="188"/>
        <v>61.748066599819865</v>
      </c>
      <c r="CH83" s="51">
        <f t="shared" si="189"/>
        <v>61.748066599819865</v>
      </c>
      <c r="CI83" s="26">
        <f t="shared" si="190"/>
        <v>9.6076033296747902E-3</v>
      </c>
      <c r="CJ83" s="47">
        <f t="shared" si="191"/>
        <v>61.748066599819865</v>
      </c>
      <c r="CK83" s="48">
        <f t="shared" si="192"/>
        <v>16.331187201086198</v>
      </c>
      <c r="CL83" s="60">
        <f t="shared" si="193"/>
        <v>3.7809906799496464</v>
      </c>
      <c r="CM83" s="65">
        <f t="shared" si="194"/>
        <v>0</v>
      </c>
      <c r="CN83" s="73">
        <f t="shared" si="195"/>
        <v>924</v>
      </c>
      <c r="CO83">
        <f t="shared" si="196"/>
        <v>3.2705959601346609E-3</v>
      </c>
      <c r="CP83">
        <f t="shared" si="197"/>
        <v>5.3088013336916998E-2</v>
      </c>
      <c r="CQ83">
        <f t="shared" si="198"/>
        <v>5.7882747609176157E-4</v>
      </c>
      <c r="CR83">
        <f t="shared" si="199"/>
        <v>1.8931108049206574E-6</v>
      </c>
      <c r="CS83">
        <f t="shared" si="200"/>
        <v>4.6913279738567131E-4</v>
      </c>
      <c r="CT83" s="1">
        <f t="shared" si="201"/>
        <v>33.382339914497607</v>
      </c>
      <c r="CU83" s="78">
        <v>0</v>
      </c>
      <c r="CV83" s="1">
        <f t="shared" si="202"/>
        <v>33.382339914497607</v>
      </c>
      <c r="CW83">
        <f t="shared" si="203"/>
        <v>0</v>
      </c>
    </row>
    <row r="84" spans="1:101" x14ac:dyDescent="0.2">
      <c r="A84" s="29" t="s">
        <v>151</v>
      </c>
      <c r="B84">
        <v>0</v>
      </c>
      <c r="C84">
        <v>0</v>
      </c>
      <c r="D84">
        <v>0.28166200559328802</v>
      </c>
      <c r="E84">
        <v>0.71833799440671098</v>
      </c>
      <c r="F84">
        <v>0.35637663885578003</v>
      </c>
      <c r="G84">
        <v>0.942789034564958</v>
      </c>
      <c r="H84">
        <v>0.29878813205181698</v>
      </c>
      <c r="I84">
        <v>0.25198495612202199</v>
      </c>
      <c r="J84">
        <v>0.27439044142400099</v>
      </c>
      <c r="K84">
        <v>0.39880943725565698</v>
      </c>
      <c r="L84">
        <v>0.59413103793566402</v>
      </c>
      <c r="M84">
        <v>0.82842278904972599</v>
      </c>
      <c r="N84" s="21">
        <v>0</v>
      </c>
      <c r="O84">
        <v>1.00031325341789</v>
      </c>
      <c r="P84">
        <v>0.99439598558325604</v>
      </c>
      <c r="Q84">
        <v>1.0084282135479601</v>
      </c>
      <c r="R84">
        <v>0.99376734731210703</v>
      </c>
      <c r="S84">
        <v>312.79998779296801</v>
      </c>
      <c r="T84" s="27">
        <f t="shared" si="136"/>
        <v>0.99376734731210703</v>
      </c>
      <c r="U84" s="27">
        <f t="shared" si="137"/>
        <v>1.0084282135479601</v>
      </c>
      <c r="V84" s="39">
        <f t="shared" si="138"/>
        <v>310.85041410827728</v>
      </c>
      <c r="W84" s="38">
        <f t="shared" si="139"/>
        <v>315.43633288788646</v>
      </c>
      <c r="X84" s="44">
        <f t="shared" si="140"/>
        <v>1.1086403419499287</v>
      </c>
      <c r="Y84" s="44">
        <f t="shared" si="141"/>
        <v>0.40068580655250324</v>
      </c>
      <c r="Z84" s="22">
        <f t="shared" si="142"/>
        <v>1</v>
      </c>
      <c r="AA84" s="22">
        <f t="shared" si="143"/>
        <v>1</v>
      </c>
      <c r="AB84" s="22">
        <f t="shared" si="144"/>
        <v>1</v>
      </c>
      <c r="AC84" s="22">
        <v>1</v>
      </c>
      <c r="AD84" s="22">
        <v>1</v>
      </c>
      <c r="AE84" s="22">
        <v>1</v>
      </c>
      <c r="AF84" s="22">
        <f t="shared" si="145"/>
        <v>4.1725635867596117E-2</v>
      </c>
      <c r="AG84" s="22">
        <f t="shared" si="146"/>
        <v>0.96421639787204261</v>
      </c>
      <c r="AH84" s="22">
        <f t="shared" si="147"/>
        <v>0.59413103793566402</v>
      </c>
      <c r="AI84" s="22">
        <f t="shared" si="148"/>
        <v>1.552405402068068</v>
      </c>
      <c r="AJ84" s="22">
        <f t="shared" si="149"/>
        <v>0.20671858817904254</v>
      </c>
      <c r="AK84" s="22">
        <f t="shared" si="150"/>
        <v>2.2543535458650248</v>
      </c>
      <c r="AL84" s="22">
        <f t="shared" si="151"/>
        <v>0.82842278904972599</v>
      </c>
      <c r="AM84" s="22">
        <f t="shared" si="152"/>
        <v>1.6217042008706835</v>
      </c>
      <c r="AN84" s="46">
        <v>1</v>
      </c>
      <c r="AO84" s="49">
        <v>1</v>
      </c>
      <c r="AP84" s="49">
        <v>1</v>
      </c>
      <c r="AQ84" s="21">
        <v>1</v>
      </c>
      <c r="AR84" s="17">
        <f t="shared" si="153"/>
        <v>5.8079194074278</v>
      </c>
      <c r="AS84" s="17">
        <f t="shared" si="154"/>
        <v>6.9165029552376991</v>
      </c>
      <c r="AT84" s="17">
        <f t="shared" si="155"/>
        <v>6.9165029552376991</v>
      </c>
      <c r="AU84" s="17">
        <f t="shared" si="156"/>
        <v>5.8079194074278</v>
      </c>
      <c r="AV84" s="17">
        <f t="shared" si="157"/>
        <v>6.9165029552376991</v>
      </c>
      <c r="AW84" s="17">
        <f t="shared" si="158"/>
        <v>6.9165029552376991</v>
      </c>
      <c r="AX84" s="14">
        <f t="shared" si="159"/>
        <v>1.3833550369426528E-2</v>
      </c>
      <c r="AY84" s="14">
        <f t="shared" si="160"/>
        <v>2.550544993374686E-3</v>
      </c>
      <c r="AZ84" s="62">
        <f t="shared" si="161"/>
        <v>2.3590919317549347E-3</v>
      </c>
      <c r="BA84" s="21">
        <f t="shared" si="162"/>
        <v>0</v>
      </c>
      <c r="BB84" s="78">
        <v>1564</v>
      </c>
      <c r="BC84" s="15">
        <f t="shared" si="163"/>
        <v>1918.3675974802238</v>
      </c>
      <c r="BD84" s="19">
        <f t="shared" si="164"/>
        <v>354.36759748022382</v>
      </c>
      <c r="BE84" s="58">
        <f t="shared" si="165"/>
        <v>310.85041410827728</v>
      </c>
      <c r="BF84" s="58">
        <f t="shared" si="166"/>
        <v>308.91299143925266</v>
      </c>
      <c r="BG84" s="46">
        <f t="shared" si="167"/>
        <v>1.1399939694363359</v>
      </c>
      <c r="BH84" s="59">
        <f t="shared" si="168"/>
        <v>0.81527648926843543</v>
      </c>
      <c r="BI84" s="78">
        <v>938</v>
      </c>
      <c r="BJ84" s="78">
        <v>0</v>
      </c>
      <c r="BK84" s="78">
        <v>0</v>
      </c>
      <c r="BL84" s="10">
        <f t="shared" si="169"/>
        <v>938</v>
      </c>
      <c r="BM84" s="15">
        <f t="shared" si="170"/>
        <v>488.38600696636502</v>
      </c>
      <c r="BN84" s="9">
        <f t="shared" si="171"/>
        <v>-449.61399303363498</v>
      </c>
      <c r="BO84" s="48">
        <f t="shared" si="172"/>
        <v>315.43633288788646</v>
      </c>
      <c r="BP84" s="48">
        <f t="shared" si="173"/>
        <v>318.09489766225096</v>
      </c>
      <c r="BQ84" s="48">
        <f t="shared" si="174"/>
        <v>320.77586938826494</v>
      </c>
      <c r="BR84" s="46">
        <f t="shared" si="175"/>
        <v>-1.413458676445132</v>
      </c>
      <c r="BS84" s="59">
        <f t="shared" si="176"/>
        <v>1.9206119475585215</v>
      </c>
      <c r="BT84" s="16">
        <f t="shared" si="177"/>
        <v>2502</v>
      </c>
      <c r="BU84" s="64">
        <f t="shared" si="178"/>
        <v>2430.2926237416395</v>
      </c>
      <c r="BV84" s="78">
        <v>0</v>
      </c>
      <c r="BW84" s="15">
        <f t="shared" si="179"/>
        <v>23.539019295050739</v>
      </c>
      <c r="BX84" s="37">
        <f t="shared" si="180"/>
        <v>23.539019295050739</v>
      </c>
      <c r="BY84" s="51">
        <f t="shared" si="181"/>
        <v>23.539019295050739</v>
      </c>
      <c r="BZ84" s="26">
        <f t="shared" si="182"/>
        <v>5.2542453783595483E-2</v>
      </c>
      <c r="CA84" s="47">
        <f t="shared" si="183"/>
        <v>23.539019295050739</v>
      </c>
      <c r="CB84" s="48">
        <f t="shared" si="184"/>
        <v>310.85041410827728</v>
      </c>
      <c r="CC84" s="48">
        <f t="shared" si="185"/>
        <v>308.91299143925266</v>
      </c>
      <c r="CD84" s="60">
        <f t="shared" si="186"/>
        <v>7.5724587218505321E-2</v>
      </c>
      <c r="CE84" s="61">
        <v>0</v>
      </c>
      <c r="CF84" s="15">
        <f t="shared" si="187"/>
        <v>15.161883845388965</v>
      </c>
      <c r="CG84" s="37">
        <f t="shared" si="188"/>
        <v>15.161883845388965</v>
      </c>
      <c r="CH84" s="51">
        <f t="shared" si="189"/>
        <v>15.161883845388965</v>
      </c>
      <c r="CI84" s="26">
        <f t="shared" si="190"/>
        <v>2.3590919317549352E-3</v>
      </c>
      <c r="CJ84" s="47">
        <f t="shared" si="191"/>
        <v>15.161883845388965</v>
      </c>
      <c r="CK84" s="48">
        <f t="shared" si="192"/>
        <v>310.85041410827728</v>
      </c>
      <c r="CL84" s="60">
        <f t="shared" si="193"/>
        <v>4.877549830159688E-2</v>
      </c>
      <c r="CM84" s="65">
        <f t="shared" si="194"/>
        <v>0</v>
      </c>
      <c r="CN84" s="73">
        <f t="shared" si="195"/>
        <v>2502</v>
      </c>
      <c r="CO84">
        <f t="shared" si="196"/>
        <v>1.1547865581867323E-2</v>
      </c>
      <c r="CP84">
        <f t="shared" si="197"/>
        <v>0.59413103793566402</v>
      </c>
      <c r="CQ84">
        <f t="shared" si="198"/>
        <v>6.4779099374761128E-3</v>
      </c>
      <c r="CR84">
        <f t="shared" si="199"/>
        <v>7.4806033209416704E-5</v>
      </c>
      <c r="CS84">
        <f t="shared" si="200"/>
        <v>1.8537722952951991E-2</v>
      </c>
      <c r="CT84" s="1">
        <f t="shared" si="201"/>
        <v>1319.0989253038497</v>
      </c>
      <c r="CU84" s="78">
        <v>938</v>
      </c>
      <c r="CV84" s="1">
        <f t="shared" si="202"/>
        <v>381.09892530384968</v>
      </c>
      <c r="CW84">
        <f t="shared" si="203"/>
        <v>0.71109147464731282</v>
      </c>
    </row>
    <row r="85" spans="1:101" x14ac:dyDescent="0.2">
      <c r="A85" s="29" t="s">
        <v>253</v>
      </c>
      <c r="B85">
        <v>0</v>
      </c>
      <c r="C85">
        <v>1</v>
      </c>
      <c r="D85">
        <v>0.79944067119456597</v>
      </c>
      <c r="E85">
        <v>0.20055932880543301</v>
      </c>
      <c r="F85">
        <v>0.92689709972189105</v>
      </c>
      <c r="G85">
        <v>0.27850615812475099</v>
      </c>
      <c r="H85">
        <v>0.75595486836606696</v>
      </c>
      <c r="I85">
        <v>0.86794818219807701</v>
      </c>
      <c r="J85">
        <v>0.81001830462163904</v>
      </c>
      <c r="K85">
        <v>0.64152560950323101</v>
      </c>
      <c r="L85">
        <v>0.88352911185258698</v>
      </c>
      <c r="M85">
        <v>1.95132771401587</v>
      </c>
      <c r="N85" s="21">
        <v>0</v>
      </c>
      <c r="O85">
        <v>1.00035358198695</v>
      </c>
      <c r="P85">
        <v>0.99367613949779299</v>
      </c>
      <c r="Q85">
        <v>1.0176146081850099</v>
      </c>
      <c r="R85">
        <v>0.99964517341209103</v>
      </c>
      <c r="S85">
        <v>376.27999877929602</v>
      </c>
      <c r="T85" s="27">
        <f t="shared" si="136"/>
        <v>0.99367613949779299</v>
      </c>
      <c r="U85" s="27">
        <f t="shared" si="137"/>
        <v>1.0176146081850099</v>
      </c>
      <c r="V85" s="39">
        <f t="shared" si="138"/>
        <v>373.90045655724515</v>
      </c>
      <c r="W85" s="38">
        <f t="shared" si="139"/>
        <v>382.90802352564936</v>
      </c>
      <c r="X85" s="44">
        <f t="shared" si="140"/>
        <v>0.84485039690616748</v>
      </c>
      <c r="Y85" s="44">
        <f t="shared" si="141"/>
        <v>0.72575584196146026</v>
      </c>
      <c r="Z85" s="22">
        <f t="shared" si="142"/>
        <v>1</v>
      </c>
      <c r="AA85" s="22">
        <f t="shared" si="143"/>
        <v>1</v>
      </c>
      <c r="AB85" s="22">
        <f t="shared" si="144"/>
        <v>1</v>
      </c>
      <c r="AC85" s="22">
        <v>1</v>
      </c>
      <c r="AD85" s="22">
        <v>1</v>
      </c>
      <c r="AE85" s="22">
        <v>1</v>
      </c>
      <c r="AF85" s="22">
        <f t="shared" si="145"/>
        <v>4.1725635867596117E-2</v>
      </c>
      <c r="AG85" s="22">
        <f t="shared" si="146"/>
        <v>0.96421639787204261</v>
      </c>
      <c r="AH85" s="22">
        <f t="shared" si="147"/>
        <v>0.88352911185258698</v>
      </c>
      <c r="AI85" s="22">
        <f t="shared" si="148"/>
        <v>1.8418034759849908</v>
      </c>
      <c r="AJ85" s="22">
        <f t="shared" si="149"/>
        <v>0.20671858817904254</v>
      </c>
      <c r="AK85" s="22">
        <f t="shared" si="150"/>
        <v>2.2543535458650248</v>
      </c>
      <c r="AL85" s="22">
        <f t="shared" si="151"/>
        <v>1.95132771401587</v>
      </c>
      <c r="AM85" s="22">
        <f t="shared" si="152"/>
        <v>2.7446091258368277</v>
      </c>
      <c r="AN85" s="46">
        <v>0</v>
      </c>
      <c r="AO85" s="49">
        <v>1</v>
      </c>
      <c r="AP85" s="49">
        <v>1</v>
      </c>
      <c r="AQ85" s="21">
        <v>1</v>
      </c>
      <c r="AR85" s="17">
        <f t="shared" si="153"/>
        <v>0</v>
      </c>
      <c r="AS85" s="17">
        <f t="shared" si="154"/>
        <v>56.744269849720986</v>
      </c>
      <c r="AT85" s="17">
        <f t="shared" si="155"/>
        <v>56.744269849720986</v>
      </c>
      <c r="AU85" s="17">
        <f t="shared" si="156"/>
        <v>0</v>
      </c>
      <c r="AV85" s="17">
        <f t="shared" si="157"/>
        <v>56.744269849720986</v>
      </c>
      <c r="AW85" s="17">
        <f t="shared" si="158"/>
        <v>56.744269849720986</v>
      </c>
      <c r="AX85" s="14">
        <f t="shared" si="159"/>
        <v>0</v>
      </c>
      <c r="AY85" s="14">
        <f t="shared" si="160"/>
        <v>2.0925142995610001E-2</v>
      </c>
      <c r="AZ85" s="62">
        <f t="shared" si="161"/>
        <v>1.9354426657828421E-2</v>
      </c>
      <c r="BA85" s="21">
        <f t="shared" si="162"/>
        <v>0</v>
      </c>
      <c r="BB85" s="78">
        <v>0</v>
      </c>
      <c r="BC85" s="15">
        <f t="shared" si="163"/>
        <v>0</v>
      </c>
      <c r="BD85" s="19">
        <f t="shared" si="164"/>
        <v>0</v>
      </c>
      <c r="BE85" s="58">
        <f t="shared" si="165"/>
        <v>382.90802352564936</v>
      </c>
      <c r="BF85" s="58">
        <f t="shared" si="166"/>
        <v>389.65279833095019</v>
      </c>
      <c r="BG85" s="46">
        <f t="shared" si="167"/>
        <v>0</v>
      </c>
      <c r="BH85" s="59" t="e">
        <f t="shared" si="168"/>
        <v>#DIV/0!</v>
      </c>
      <c r="BI85" s="78">
        <v>0</v>
      </c>
      <c r="BJ85" s="78">
        <v>2634</v>
      </c>
      <c r="BK85" s="78">
        <v>0</v>
      </c>
      <c r="BL85" s="10">
        <f t="shared" si="169"/>
        <v>2634</v>
      </c>
      <c r="BM85" s="15">
        <f t="shared" si="170"/>
        <v>4006.8091562283898</v>
      </c>
      <c r="BN85" s="9">
        <f t="shared" si="171"/>
        <v>1372.8091562283898</v>
      </c>
      <c r="BO85" s="48">
        <f t="shared" si="172"/>
        <v>373.90045655724515</v>
      </c>
      <c r="BP85" s="48">
        <f t="shared" si="173"/>
        <v>371.53596222826559</v>
      </c>
      <c r="BQ85" s="48">
        <f t="shared" si="174"/>
        <v>369.1864206315808</v>
      </c>
      <c r="BR85" s="46">
        <f t="shared" si="175"/>
        <v>3.6949563320736054</v>
      </c>
      <c r="BS85" s="59">
        <f t="shared" si="176"/>
        <v>0.65738094760654497</v>
      </c>
      <c r="BT85" s="16">
        <f t="shared" si="177"/>
        <v>2634</v>
      </c>
      <c r="BU85" s="64">
        <f t="shared" si="178"/>
        <v>4199.9276254202014</v>
      </c>
      <c r="BV85" s="78">
        <v>0</v>
      </c>
      <c r="BW85" s="15">
        <f t="shared" si="179"/>
        <v>193.11846919181198</v>
      </c>
      <c r="BX85" s="37">
        <f t="shared" si="180"/>
        <v>193.11846919181198</v>
      </c>
      <c r="BY85" s="51">
        <f t="shared" si="181"/>
        <v>193.11846919181198</v>
      </c>
      <c r="BZ85" s="26">
        <f t="shared" si="182"/>
        <v>0.43106801158886671</v>
      </c>
      <c r="CA85" s="47">
        <f t="shared" si="183"/>
        <v>193.11846919181198</v>
      </c>
      <c r="CB85" s="48">
        <f t="shared" si="184"/>
        <v>373.90045655724515</v>
      </c>
      <c r="CC85" s="48">
        <f t="shared" si="185"/>
        <v>371.53596222826559</v>
      </c>
      <c r="CD85" s="60">
        <f t="shared" si="186"/>
        <v>0.51649701359015332</v>
      </c>
      <c r="CE85" s="61">
        <v>0</v>
      </c>
      <c r="CF85" s="15">
        <f t="shared" si="187"/>
        <v>124.39090012986327</v>
      </c>
      <c r="CG85" s="37">
        <f t="shared" si="188"/>
        <v>124.39090012986327</v>
      </c>
      <c r="CH85" s="51">
        <f t="shared" si="189"/>
        <v>124.39090012986327</v>
      </c>
      <c r="CI85" s="26">
        <f t="shared" si="190"/>
        <v>1.9354426657828425E-2</v>
      </c>
      <c r="CJ85" s="47">
        <f t="shared" si="191"/>
        <v>124.39090012986327</v>
      </c>
      <c r="CK85" s="48">
        <f t="shared" si="192"/>
        <v>373.90045655724515</v>
      </c>
      <c r="CL85" s="60">
        <f t="shared" si="193"/>
        <v>0.33268453661494446</v>
      </c>
      <c r="CM85" s="65">
        <f t="shared" si="194"/>
        <v>0</v>
      </c>
      <c r="CN85" s="73">
        <f t="shared" si="195"/>
        <v>2634</v>
      </c>
      <c r="CO85">
        <f t="shared" si="196"/>
        <v>3.224153794269961E-3</v>
      </c>
      <c r="CP85">
        <f t="shared" si="197"/>
        <v>0.88352911185258698</v>
      </c>
      <c r="CQ85">
        <f t="shared" si="198"/>
        <v>9.6332654722190818E-3</v>
      </c>
      <c r="CR85">
        <f t="shared" si="199"/>
        <v>3.1059129423464962E-5</v>
      </c>
      <c r="CS85">
        <f t="shared" si="200"/>
        <v>7.6967794135031692E-3</v>
      </c>
      <c r="CT85" s="1">
        <f t="shared" si="201"/>
        <v>547.68395656900611</v>
      </c>
      <c r="CU85" s="78">
        <v>753</v>
      </c>
      <c r="CV85" s="1">
        <f t="shared" si="202"/>
        <v>-205.31604343099389</v>
      </c>
      <c r="CW85">
        <f t="shared" si="203"/>
        <v>1.3748805145164498</v>
      </c>
    </row>
    <row r="86" spans="1:101" x14ac:dyDescent="0.2">
      <c r="A86" s="29" t="s">
        <v>266</v>
      </c>
      <c r="B86">
        <v>1</v>
      </c>
      <c r="C86">
        <v>1</v>
      </c>
      <c r="D86">
        <v>0.93607670795045905</v>
      </c>
      <c r="E86">
        <v>6.3923292049540503E-2</v>
      </c>
      <c r="F86">
        <v>0.99046483909415906</v>
      </c>
      <c r="G86">
        <v>0.341676599125943</v>
      </c>
      <c r="H86">
        <v>0.83159214375261103</v>
      </c>
      <c r="I86">
        <v>0.92478061011282897</v>
      </c>
      <c r="J86">
        <v>0.87694942275172005</v>
      </c>
      <c r="K86">
        <v>0.71425098494041805</v>
      </c>
      <c r="L86">
        <v>0.79895450366492005</v>
      </c>
      <c r="M86">
        <v>1.36587028162714</v>
      </c>
      <c r="N86" s="21">
        <v>-1</v>
      </c>
      <c r="O86">
        <v>1.0073863246477099</v>
      </c>
      <c r="P86">
        <v>0.99704560187267</v>
      </c>
      <c r="Q86">
        <v>1.03431057869575</v>
      </c>
      <c r="R86">
        <v>0.98401976307282102</v>
      </c>
      <c r="S86">
        <v>168.47999572753901</v>
      </c>
      <c r="T86" s="27">
        <f t="shared" si="136"/>
        <v>0.99704560187267</v>
      </c>
      <c r="U86" s="27">
        <f t="shared" si="137"/>
        <v>1.03431057869575</v>
      </c>
      <c r="V86" s="39">
        <f t="shared" si="138"/>
        <v>167.4859523321</v>
      </c>
      <c r="W86" s="38">
        <f t="shared" si="139"/>
        <v>168.47999572753901</v>
      </c>
      <c r="X86" s="44">
        <f t="shared" si="140"/>
        <v>0.77523916140850813</v>
      </c>
      <c r="Y86" s="44">
        <f t="shared" si="141"/>
        <v>0.80225590110401979</v>
      </c>
      <c r="Z86" s="22">
        <f t="shared" si="142"/>
        <v>0.56907783517891675</v>
      </c>
      <c r="AA86" s="22">
        <f t="shared" si="143"/>
        <v>0.5161113455560713</v>
      </c>
      <c r="AB86" s="22">
        <f t="shared" si="144"/>
        <v>0.46314485593322596</v>
      </c>
      <c r="AC86" s="22">
        <v>1</v>
      </c>
      <c r="AD86" s="22">
        <v>1</v>
      </c>
      <c r="AE86" s="22">
        <v>1</v>
      </c>
      <c r="AF86" s="22">
        <f t="shared" si="145"/>
        <v>4.1725635867596117E-2</v>
      </c>
      <c r="AG86" s="22">
        <f t="shared" si="146"/>
        <v>0.96421639787204261</v>
      </c>
      <c r="AH86" s="22">
        <f t="shared" si="147"/>
        <v>0.79895450366492005</v>
      </c>
      <c r="AI86" s="22">
        <f t="shared" si="148"/>
        <v>1.7572288677973238</v>
      </c>
      <c r="AJ86" s="22">
        <f t="shared" si="149"/>
        <v>0.20671858817904254</v>
      </c>
      <c r="AK86" s="22">
        <f t="shared" si="150"/>
        <v>2.2543535458650248</v>
      </c>
      <c r="AL86" s="22">
        <f t="shared" si="151"/>
        <v>1.36587028162714</v>
      </c>
      <c r="AM86" s="22">
        <f t="shared" si="152"/>
        <v>2.1591516934480977</v>
      </c>
      <c r="AN86" s="46">
        <v>0</v>
      </c>
      <c r="AO86" s="49">
        <v>1</v>
      </c>
      <c r="AP86" s="49">
        <v>1</v>
      </c>
      <c r="AQ86" s="21">
        <v>2</v>
      </c>
      <c r="AR86" s="17">
        <f t="shared" si="153"/>
        <v>0</v>
      </c>
      <c r="AS86" s="17">
        <f t="shared" si="154"/>
        <v>12.368137125277359</v>
      </c>
      <c r="AT86" s="17">
        <f t="shared" si="155"/>
        <v>22.433964210684788</v>
      </c>
      <c r="AU86" s="17">
        <f t="shared" si="156"/>
        <v>0</v>
      </c>
      <c r="AV86" s="17">
        <f t="shared" si="157"/>
        <v>12.368137125277359</v>
      </c>
      <c r="AW86" s="17">
        <f t="shared" si="158"/>
        <v>22.433964210684788</v>
      </c>
      <c r="AX86" s="14">
        <f t="shared" si="159"/>
        <v>0</v>
      </c>
      <c r="AY86" s="14">
        <f t="shared" si="160"/>
        <v>4.5609017196123827E-3</v>
      </c>
      <c r="AZ86" s="62">
        <f t="shared" si="161"/>
        <v>7.6518125285593291E-3</v>
      </c>
      <c r="BA86" s="21">
        <f t="shared" si="162"/>
        <v>-1</v>
      </c>
      <c r="BB86" s="78">
        <v>0</v>
      </c>
      <c r="BC86" s="15">
        <f t="shared" si="163"/>
        <v>0</v>
      </c>
      <c r="BD86" s="19">
        <f t="shared" si="164"/>
        <v>0</v>
      </c>
      <c r="BE86" s="58">
        <f t="shared" si="165"/>
        <v>168.47999572753901</v>
      </c>
      <c r="BF86" s="58">
        <f t="shared" si="166"/>
        <v>174.26064187960836</v>
      </c>
      <c r="BG86" s="46">
        <f t="shared" si="167"/>
        <v>0</v>
      </c>
      <c r="BH86" s="59" t="e">
        <f t="shared" si="168"/>
        <v>#DIV/0!</v>
      </c>
      <c r="BI86" s="78">
        <v>0</v>
      </c>
      <c r="BJ86" s="78">
        <v>0</v>
      </c>
      <c r="BK86" s="78">
        <v>0</v>
      </c>
      <c r="BL86" s="10">
        <f t="shared" si="169"/>
        <v>0</v>
      </c>
      <c r="BM86" s="15">
        <f t="shared" si="170"/>
        <v>873.33514397653789</v>
      </c>
      <c r="BN86" s="9">
        <f t="shared" si="171"/>
        <v>873.33514397653789</v>
      </c>
      <c r="BO86" s="48">
        <f t="shared" si="172"/>
        <v>167.4859523321</v>
      </c>
      <c r="BP86" s="48">
        <f t="shared" si="173"/>
        <v>166.99113214817598</v>
      </c>
      <c r="BQ86" s="48">
        <f t="shared" si="174"/>
        <v>166.49777386007668</v>
      </c>
      <c r="BR86" s="46">
        <f t="shared" si="175"/>
        <v>5.2298294690379299</v>
      </c>
      <c r="BS86" s="59">
        <f t="shared" si="176"/>
        <v>0</v>
      </c>
      <c r="BT86" s="16">
        <f t="shared" si="177"/>
        <v>0</v>
      </c>
      <c r="BU86" s="64">
        <f t="shared" si="178"/>
        <v>949.68492938650286</v>
      </c>
      <c r="BV86" s="78">
        <v>0</v>
      </c>
      <c r="BW86" s="15">
        <f t="shared" si="179"/>
        <v>76.34978540996498</v>
      </c>
      <c r="BX86" s="37">
        <f t="shared" si="180"/>
        <v>76.34978540996498</v>
      </c>
      <c r="BY86" s="51">
        <f t="shared" si="181"/>
        <v>76.34978540996498</v>
      </c>
      <c r="BZ86" s="26">
        <f t="shared" si="182"/>
        <v>0.17042362814724352</v>
      </c>
      <c r="CA86" s="47">
        <f t="shared" si="183"/>
        <v>76.34978540996498</v>
      </c>
      <c r="CB86" s="48">
        <f t="shared" si="184"/>
        <v>167.4859523321</v>
      </c>
      <c r="CC86" s="48">
        <f t="shared" si="185"/>
        <v>166.99113214817598</v>
      </c>
      <c r="CD86" s="60">
        <f t="shared" si="186"/>
        <v>0.45585784566919729</v>
      </c>
      <c r="CE86" s="61">
        <v>0</v>
      </c>
      <c r="CF86" s="15">
        <f t="shared" si="187"/>
        <v>49.17819912105081</v>
      </c>
      <c r="CG86" s="37">
        <f t="shared" si="188"/>
        <v>49.17819912105081</v>
      </c>
      <c r="CH86" s="51">
        <f t="shared" si="189"/>
        <v>49.17819912105081</v>
      </c>
      <c r="CI86" s="26">
        <f t="shared" si="190"/>
        <v>7.65181252855933E-3</v>
      </c>
      <c r="CJ86" s="47">
        <f t="shared" si="191"/>
        <v>49.17819912105081</v>
      </c>
      <c r="CK86" s="48">
        <f t="shared" si="192"/>
        <v>167.4859523321</v>
      </c>
      <c r="CL86" s="60">
        <f t="shared" si="193"/>
        <v>0.2936258142028394</v>
      </c>
      <c r="CM86" s="65">
        <f t="shared" si="194"/>
        <v>-1</v>
      </c>
      <c r="CN86" s="73">
        <f t="shared" si="195"/>
        <v>0</v>
      </c>
      <c r="CO86">
        <f t="shared" si="196"/>
        <v>1.0276187392095511E-3</v>
      </c>
      <c r="CP86">
        <f t="shared" si="197"/>
        <v>0.79895450366492005</v>
      </c>
      <c r="CQ86">
        <f t="shared" si="198"/>
        <v>8.7111343936263439E-3</v>
      </c>
      <c r="CR86">
        <f t="shared" si="199"/>
        <v>8.9517249426632618E-6</v>
      </c>
      <c r="CS86">
        <f t="shared" si="200"/>
        <v>2.2183317283188358E-3</v>
      </c>
      <c r="CT86" s="1">
        <f t="shared" si="201"/>
        <v>157.8510481691514</v>
      </c>
      <c r="CU86" s="78">
        <v>0</v>
      </c>
      <c r="CV86" s="1">
        <f t="shared" si="202"/>
        <v>157.8510481691514</v>
      </c>
      <c r="CW86">
        <f t="shared" si="203"/>
        <v>0</v>
      </c>
    </row>
    <row r="87" spans="1:101" x14ac:dyDescent="0.2">
      <c r="A87" s="29" t="s">
        <v>199</v>
      </c>
      <c r="B87">
        <v>1</v>
      </c>
      <c r="C87">
        <v>1</v>
      </c>
      <c r="D87">
        <v>0.59428685577307205</v>
      </c>
      <c r="E87">
        <v>0.405713144226927</v>
      </c>
      <c r="F87">
        <v>0.68998410174880698</v>
      </c>
      <c r="G87">
        <v>0.68998410174880698</v>
      </c>
      <c r="H87">
        <v>0.15482657751775999</v>
      </c>
      <c r="I87">
        <v>0.46197241955704099</v>
      </c>
      <c r="J87">
        <v>0.26744272027410898</v>
      </c>
      <c r="K87">
        <v>0.42957097797405802</v>
      </c>
      <c r="L87">
        <v>0.67137230128505399</v>
      </c>
      <c r="M87">
        <v>0.70890438816218204</v>
      </c>
      <c r="N87" s="21">
        <v>0</v>
      </c>
      <c r="O87">
        <v>1.0078947294121601</v>
      </c>
      <c r="P87">
        <v>0.97539844343714999</v>
      </c>
      <c r="Q87">
        <v>1.05501232786149</v>
      </c>
      <c r="R87">
        <v>0.97406288646490202</v>
      </c>
      <c r="S87">
        <v>2.3099999427795401</v>
      </c>
      <c r="T87" s="27">
        <f t="shared" si="136"/>
        <v>0.97539844343714999</v>
      </c>
      <c r="U87" s="27">
        <f t="shared" si="137"/>
        <v>1.05501232786149</v>
      </c>
      <c r="V87" s="39">
        <f t="shared" si="138"/>
        <v>2.2531703485270689</v>
      </c>
      <c r="W87" s="38">
        <f t="shared" si="139"/>
        <v>2.4370784169917514</v>
      </c>
      <c r="X87" s="44">
        <f t="shared" si="140"/>
        <v>0.94936902096478737</v>
      </c>
      <c r="Y87" s="44">
        <f t="shared" si="141"/>
        <v>0.46972396494195057</v>
      </c>
      <c r="Z87" s="22">
        <f t="shared" si="142"/>
        <v>1</v>
      </c>
      <c r="AA87" s="22">
        <f t="shared" si="143"/>
        <v>1</v>
      </c>
      <c r="AB87" s="22">
        <f t="shared" si="144"/>
        <v>1</v>
      </c>
      <c r="AC87" s="22">
        <v>1</v>
      </c>
      <c r="AD87" s="22">
        <v>1</v>
      </c>
      <c r="AE87" s="22">
        <v>1</v>
      </c>
      <c r="AF87" s="22">
        <f t="shared" si="145"/>
        <v>4.1725635867596117E-2</v>
      </c>
      <c r="AG87" s="22">
        <f t="shared" si="146"/>
        <v>0.96421639787204261</v>
      </c>
      <c r="AH87" s="22">
        <f t="shared" si="147"/>
        <v>0.67137230128505399</v>
      </c>
      <c r="AI87" s="22">
        <f t="shared" si="148"/>
        <v>1.6296466654174577</v>
      </c>
      <c r="AJ87" s="22">
        <f t="shared" si="149"/>
        <v>0.20671858817904254</v>
      </c>
      <c r="AK87" s="22">
        <f t="shared" si="150"/>
        <v>2.2543535458650248</v>
      </c>
      <c r="AL87" s="22">
        <f t="shared" si="151"/>
        <v>0.70890438816218204</v>
      </c>
      <c r="AM87" s="22">
        <f t="shared" si="152"/>
        <v>1.5021857999831396</v>
      </c>
      <c r="AN87" s="46">
        <v>0</v>
      </c>
      <c r="AO87" s="75">
        <v>0</v>
      </c>
      <c r="AP87" s="75">
        <v>0</v>
      </c>
      <c r="AQ87" s="21">
        <v>1</v>
      </c>
      <c r="AR87" s="17">
        <f t="shared" si="153"/>
        <v>0</v>
      </c>
      <c r="AS87" s="17">
        <f t="shared" si="154"/>
        <v>0</v>
      </c>
      <c r="AT87" s="17">
        <f t="shared" si="155"/>
        <v>0</v>
      </c>
      <c r="AU87" s="17">
        <f t="shared" si="156"/>
        <v>0</v>
      </c>
      <c r="AV87" s="17">
        <f t="shared" si="157"/>
        <v>0</v>
      </c>
      <c r="AW87" s="17">
        <f t="shared" si="158"/>
        <v>0</v>
      </c>
      <c r="AX87" s="14">
        <f t="shared" si="159"/>
        <v>0</v>
      </c>
      <c r="AY87" s="14">
        <f t="shared" si="160"/>
        <v>0</v>
      </c>
      <c r="AZ87" s="62">
        <f t="shared" si="161"/>
        <v>0</v>
      </c>
      <c r="BA87" s="21">
        <f t="shared" si="162"/>
        <v>0</v>
      </c>
      <c r="BB87" s="78">
        <v>0</v>
      </c>
      <c r="BC87" s="15">
        <f t="shared" si="163"/>
        <v>0</v>
      </c>
      <c r="BD87" s="19">
        <f t="shared" si="164"/>
        <v>0</v>
      </c>
      <c r="BE87" s="58">
        <f t="shared" si="165"/>
        <v>2.4370784169917514</v>
      </c>
      <c r="BF87" s="58">
        <f t="shared" si="166"/>
        <v>2.5711477738914628</v>
      </c>
      <c r="BG87" s="46">
        <f t="shared" si="167"/>
        <v>0</v>
      </c>
      <c r="BH87" s="59" t="e">
        <f t="shared" si="168"/>
        <v>#DIV/0!</v>
      </c>
      <c r="BI87" s="78">
        <v>2</v>
      </c>
      <c r="BJ87" s="78">
        <v>3248</v>
      </c>
      <c r="BK87" s="78">
        <v>0</v>
      </c>
      <c r="BL87" s="10">
        <f t="shared" si="169"/>
        <v>3250</v>
      </c>
      <c r="BM87" s="15">
        <f t="shared" si="170"/>
        <v>0</v>
      </c>
      <c r="BN87" s="9">
        <f t="shared" si="171"/>
        <v>-3250</v>
      </c>
      <c r="BO87" s="48">
        <f t="shared" si="172"/>
        <v>2.4370784169917514</v>
      </c>
      <c r="BP87" s="48">
        <f t="shared" si="173"/>
        <v>2.5711477738914628</v>
      </c>
      <c r="BQ87" s="48">
        <f t="shared" si="174"/>
        <v>2.7125925982091199</v>
      </c>
      <c r="BR87" s="46">
        <f t="shared" si="175"/>
        <v>-1264.0269194178156</v>
      </c>
      <c r="BS87" s="59" t="e">
        <f t="shared" si="176"/>
        <v>#DIV/0!</v>
      </c>
      <c r="BT87" s="16">
        <f t="shared" si="177"/>
        <v>3257</v>
      </c>
      <c r="BU87" s="64">
        <f t="shared" si="178"/>
        <v>0</v>
      </c>
      <c r="BV87" s="78">
        <v>7</v>
      </c>
      <c r="BW87" s="15">
        <f t="shared" si="179"/>
        <v>0</v>
      </c>
      <c r="BX87" s="37">
        <f t="shared" si="180"/>
        <v>-7</v>
      </c>
      <c r="BY87" s="51">
        <f t="shared" si="181"/>
        <v>-7</v>
      </c>
      <c r="BZ87" s="26">
        <f t="shared" si="182"/>
        <v>-1.5625000000000024E-2</v>
      </c>
      <c r="CA87" s="47">
        <f t="shared" si="183"/>
        <v>-7</v>
      </c>
      <c r="CB87" s="48">
        <f t="shared" si="184"/>
        <v>2.4370784169917514</v>
      </c>
      <c r="CC87" s="48">
        <f t="shared" si="185"/>
        <v>2.5711477738914628</v>
      </c>
      <c r="CD87" s="60">
        <f t="shared" si="186"/>
        <v>-2.872291655120629</v>
      </c>
      <c r="CE87" s="61">
        <v>0</v>
      </c>
      <c r="CF87" s="15">
        <f t="shared" si="187"/>
        <v>0</v>
      </c>
      <c r="CG87" s="37">
        <f t="shared" si="188"/>
        <v>0</v>
      </c>
      <c r="CH87" s="51">
        <f t="shared" si="189"/>
        <v>0</v>
      </c>
      <c r="CI87" s="26">
        <f t="shared" si="190"/>
        <v>0</v>
      </c>
      <c r="CJ87" s="47">
        <f t="shared" si="191"/>
        <v>0</v>
      </c>
      <c r="CK87" s="48">
        <f t="shared" si="192"/>
        <v>2.4370784169917514</v>
      </c>
      <c r="CL87" s="60">
        <f t="shared" si="193"/>
        <v>0</v>
      </c>
      <c r="CM87" s="65">
        <f t="shared" si="194"/>
        <v>0</v>
      </c>
      <c r="CN87" s="73">
        <f t="shared" si="195"/>
        <v>3264</v>
      </c>
      <c r="CO87">
        <f t="shared" si="196"/>
        <v>6.5221676854206132E-3</v>
      </c>
      <c r="CP87">
        <f t="shared" si="197"/>
        <v>0.67137230128505399</v>
      </c>
      <c r="CQ87">
        <f t="shared" si="198"/>
        <v>7.3200843324929994E-3</v>
      </c>
      <c r="CR87">
        <f t="shared" si="199"/>
        <v>0</v>
      </c>
      <c r="CS87">
        <f t="shared" si="200"/>
        <v>0</v>
      </c>
      <c r="CT87" s="1">
        <f t="shared" si="201"/>
        <v>0</v>
      </c>
      <c r="CU87" s="78">
        <v>0</v>
      </c>
      <c r="CV87" s="1">
        <f t="shared" si="202"/>
        <v>0</v>
      </c>
      <c r="CW87" t="e">
        <f t="shared" si="203"/>
        <v>#DIV/0!</v>
      </c>
    </row>
    <row r="88" spans="1:101" x14ac:dyDescent="0.2">
      <c r="A88" s="29" t="s">
        <v>153</v>
      </c>
      <c r="B88">
        <v>1</v>
      </c>
      <c r="C88">
        <v>1</v>
      </c>
      <c r="D88">
        <v>0.57798165137614599</v>
      </c>
      <c r="E88">
        <v>0.42201834862385301</v>
      </c>
      <c r="F88">
        <v>0.65204236006051397</v>
      </c>
      <c r="G88">
        <v>4.9924357034795697E-2</v>
      </c>
      <c r="H88">
        <v>9.6828046744574195E-2</v>
      </c>
      <c r="I88">
        <v>0.389816360601001</v>
      </c>
      <c r="J88">
        <v>0.194281128229361</v>
      </c>
      <c r="K88">
        <v>0.18722437142485901</v>
      </c>
      <c r="L88">
        <v>0.84933002235135202</v>
      </c>
      <c r="M88">
        <v>2.0121268277312199</v>
      </c>
      <c r="N88" s="21">
        <v>0</v>
      </c>
      <c r="O88">
        <v>0.998334481277379</v>
      </c>
      <c r="P88">
        <v>0.98816054574737999</v>
      </c>
      <c r="Q88">
        <v>1.06855792641502</v>
      </c>
      <c r="R88">
        <v>0.98611713737978401</v>
      </c>
      <c r="S88">
        <v>197.86000061035099</v>
      </c>
      <c r="T88" s="27">
        <f t="shared" si="136"/>
        <v>0.98816054574737999</v>
      </c>
      <c r="U88" s="27">
        <f t="shared" si="137"/>
        <v>1.06855792641502</v>
      </c>
      <c r="V88" s="39">
        <f t="shared" si="138"/>
        <v>195.51744618470138</v>
      </c>
      <c r="W88" s="38">
        <f t="shared" si="139"/>
        <v>211.42487197267124</v>
      </c>
      <c r="X88" s="44">
        <f t="shared" si="140"/>
        <v>0.95767594679534018</v>
      </c>
      <c r="Y88" s="44">
        <f t="shared" si="141"/>
        <v>0.30687118221017867</v>
      </c>
      <c r="Z88" s="22">
        <f t="shared" si="142"/>
        <v>1</v>
      </c>
      <c r="AA88" s="22">
        <f t="shared" si="143"/>
        <v>1</v>
      </c>
      <c r="AB88" s="22">
        <f t="shared" si="144"/>
        <v>1</v>
      </c>
      <c r="AC88" s="22">
        <v>1</v>
      </c>
      <c r="AD88" s="22">
        <v>1</v>
      </c>
      <c r="AE88" s="22">
        <v>1</v>
      </c>
      <c r="AF88" s="22">
        <f t="shared" si="145"/>
        <v>4.1725635867596117E-2</v>
      </c>
      <c r="AG88" s="22">
        <f t="shared" si="146"/>
        <v>0.96421639787204261</v>
      </c>
      <c r="AH88" s="22">
        <f t="shared" si="147"/>
        <v>0.84933002235135202</v>
      </c>
      <c r="AI88" s="22">
        <f t="shared" si="148"/>
        <v>1.8076043864837559</v>
      </c>
      <c r="AJ88" s="22">
        <f t="shared" si="149"/>
        <v>0.20671858817904254</v>
      </c>
      <c r="AK88" s="22">
        <f t="shared" si="150"/>
        <v>2.2543535458650248</v>
      </c>
      <c r="AL88" s="22">
        <f t="shared" si="151"/>
        <v>2.0121268277312199</v>
      </c>
      <c r="AM88" s="22">
        <f t="shared" si="152"/>
        <v>2.8054082395521771</v>
      </c>
      <c r="AN88" s="46">
        <v>1</v>
      </c>
      <c r="AO88" s="49">
        <v>1</v>
      </c>
      <c r="AP88" s="49">
        <v>1</v>
      </c>
      <c r="AQ88" s="21">
        <v>1</v>
      </c>
      <c r="AR88" s="17">
        <f t="shared" si="153"/>
        <v>10.676122448267352</v>
      </c>
      <c r="AS88" s="17">
        <f t="shared" si="154"/>
        <v>61.941864346684845</v>
      </c>
      <c r="AT88" s="17">
        <f t="shared" si="155"/>
        <v>61.941864346684845</v>
      </c>
      <c r="AU88" s="17">
        <f t="shared" si="156"/>
        <v>10.676122448267352</v>
      </c>
      <c r="AV88" s="17">
        <f t="shared" si="157"/>
        <v>61.941864346684845</v>
      </c>
      <c r="AW88" s="17">
        <f t="shared" si="158"/>
        <v>61.941864346684845</v>
      </c>
      <c r="AX88" s="14">
        <f t="shared" si="159"/>
        <v>2.5428844182891257E-2</v>
      </c>
      <c r="AY88" s="14">
        <f t="shared" si="160"/>
        <v>2.2841819487706923E-2</v>
      </c>
      <c r="AZ88" s="62">
        <f t="shared" si="161"/>
        <v>2.1127230533092567E-2</v>
      </c>
      <c r="BA88" s="21">
        <f t="shared" si="162"/>
        <v>0</v>
      </c>
      <c r="BB88" s="78">
        <v>3364</v>
      </c>
      <c r="BC88" s="15">
        <f t="shared" si="163"/>
        <v>3526.344967062445</v>
      </c>
      <c r="BD88" s="19">
        <f t="shared" si="164"/>
        <v>162.34496706244499</v>
      </c>
      <c r="BE88" s="58">
        <f t="shared" si="165"/>
        <v>195.51744618470138</v>
      </c>
      <c r="BF88" s="58">
        <f t="shared" si="166"/>
        <v>193.20262632500851</v>
      </c>
      <c r="BG88" s="46">
        <f t="shared" si="167"/>
        <v>0.83033494059185375</v>
      </c>
      <c r="BH88" s="59">
        <f t="shared" si="168"/>
        <v>0.95396225593955908</v>
      </c>
      <c r="BI88" s="78">
        <v>198</v>
      </c>
      <c r="BJ88" s="78">
        <v>989</v>
      </c>
      <c r="BK88" s="78">
        <v>0</v>
      </c>
      <c r="BL88" s="10">
        <f t="shared" si="169"/>
        <v>1187</v>
      </c>
      <c r="BM88" s="15">
        <f t="shared" si="170"/>
        <v>4373.8201209645849</v>
      </c>
      <c r="BN88" s="9">
        <f t="shared" si="171"/>
        <v>3186.8201209645849</v>
      </c>
      <c r="BO88" s="48">
        <f t="shared" si="172"/>
        <v>195.51744618470138</v>
      </c>
      <c r="BP88" s="48">
        <f t="shared" si="173"/>
        <v>193.20262632500851</v>
      </c>
      <c r="BQ88" s="48">
        <f t="shared" si="174"/>
        <v>190.91521266914754</v>
      </c>
      <c r="BR88" s="46">
        <f t="shared" si="175"/>
        <v>16.494703936393005</v>
      </c>
      <c r="BS88" s="59">
        <f t="shared" si="176"/>
        <v>0.27138747528972995</v>
      </c>
      <c r="BT88" s="16">
        <f t="shared" si="177"/>
        <v>4749</v>
      </c>
      <c r="BU88" s="64">
        <f t="shared" si="178"/>
        <v>8110.9725942862278</v>
      </c>
      <c r="BV88" s="78">
        <v>198</v>
      </c>
      <c r="BW88" s="15">
        <f t="shared" si="179"/>
        <v>210.80750625919762</v>
      </c>
      <c r="BX88" s="37">
        <f t="shared" si="180"/>
        <v>12.807506259197623</v>
      </c>
      <c r="BY88" s="51">
        <f t="shared" si="181"/>
        <v>12.807506259197623</v>
      </c>
      <c r="BZ88" s="26">
        <f t="shared" si="182"/>
        <v>2.8588183614280453E-2</v>
      </c>
      <c r="CA88" s="47">
        <f t="shared" si="183"/>
        <v>12.807506259197623</v>
      </c>
      <c r="CB88" s="48">
        <f t="shared" si="184"/>
        <v>195.51744618470138</v>
      </c>
      <c r="CC88" s="48">
        <f t="shared" si="185"/>
        <v>193.20262632500851</v>
      </c>
      <c r="CD88" s="60">
        <f t="shared" si="186"/>
        <v>6.5505695318353485E-2</v>
      </c>
      <c r="CE88" s="61">
        <v>0</v>
      </c>
      <c r="CF88" s="15">
        <f t="shared" si="187"/>
        <v>135.78471063618593</v>
      </c>
      <c r="CG88" s="37">
        <f t="shared" si="188"/>
        <v>135.78471063618593</v>
      </c>
      <c r="CH88" s="51">
        <f t="shared" si="189"/>
        <v>135.78471063618593</v>
      </c>
      <c r="CI88" s="26">
        <f t="shared" si="190"/>
        <v>2.112723053309257E-2</v>
      </c>
      <c r="CJ88" s="47">
        <f t="shared" si="191"/>
        <v>135.78471063618593</v>
      </c>
      <c r="CK88" s="48">
        <f t="shared" si="192"/>
        <v>195.51744618470138</v>
      </c>
      <c r="CL88" s="60">
        <f t="shared" si="193"/>
        <v>0.69448897418552025</v>
      </c>
      <c r="CM88" s="65">
        <f t="shared" si="194"/>
        <v>0</v>
      </c>
      <c r="CN88" s="73">
        <f t="shared" si="195"/>
        <v>4947</v>
      </c>
      <c r="CO88">
        <f t="shared" si="196"/>
        <v>6.7842870639397545E-3</v>
      </c>
      <c r="CP88">
        <f t="shared" si="197"/>
        <v>0.84933002235135202</v>
      </c>
      <c r="CQ88">
        <f t="shared" si="198"/>
        <v>9.2603870875071301E-3</v>
      </c>
      <c r="CR88">
        <f t="shared" si="199"/>
        <v>6.2825124324849361E-5</v>
      </c>
      <c r="CS88">
        <f t="shared" si="200"/>
        <v>1.5568727537770527E-2</v>
      </c>
      <c r="CT88" s="1">
        <f t="shared" si="201"/>
        <v>1107.8324892190301</v>
      </c>
      <c r="CU88" s="78">
        <v>791</v>
      </c>
      <c r="CV88" s="1">
        <f t="shared" si="202"/>
        <v>316.83248921903009</v>
      </c>
      <c r="CW88">
        <f t="shared" si="203"/>
        <v>0.71400686267796487</v>
      </c>
    </row>
    <row r="89" spans="1:101" x14ac:dyDescent="0.2">
      <c r="A89" s="29" t="s">
        <v>315</v>
      </c>
      <c r="B89">
        <v>1</v>
      </c>
      <c r="C89">
        <v>0</v>
      </c>
      <c r="D89">
        <v>0.47143427886536099</v>
      </c>
      <c r="E89">
        <v>0.52856572113463796</v>
      </c>
      <c r="F89">
        <v>0.84187524831148197</v>
      </c>
      <c r="G89">
        <v>0.49026618990862098</v>
      </c>
      <c r="H89">
        <v>0.61554534057668198</v>
      </c>
      <c r="I89">
        <v>0.57668198913497704</v>
      </c>
      <c r="J89">
        <v>0.59579687092710298</v>
      </c>
      <c r="K89">
        <v>0.61868420742636199</v>
      </c>
      <c r="L89">
        <v>0.60287376684568394</v>
      </c>
      <c r="M89">
        <v>1.49696945857076</v>
      </c>
      <c r="N89" s="21">
        <v>0</v>
      </c>
      <c r="O89">
        <v>1.01082452153419</v>
      </c>
      <c r="P89">
        <v>0.99681223296332799</v>
      </c>
      <c r="Q89">
        <v>1.0096351883758601</v>
      </c>
      <c r="R89">
        <v>0.99102978403844699</v>
      </c>
      <c r="S89">
        <v>45.819999694824197</v>
      </c>
      <c r="T89" s="27">
        <f t="shared" si="136"/>
        <v>0.99102978403844699</v>
      </c>
      <c r="U89" s="27">
        <f t="shared" si="137"/>
        <v>1.0096351883758601</v>
      </c>
      <c r="V89" s="39">
        <f t="shared" si="138"/>
        <v>45.40898440220333</v>
      </c>
      <c r="W89" s="38">
        <f t="shared" si="139"/>
        <v>46.26148402326568</v>
      </c>
      <c r="X89" s="44">
        <f t="shared" si="140"/>
        <v>1.0119580704254023</v>
      </c>
      <c r="Y89" s="44">
        <f t="shared" si="141"/>
        <v>0.60146916073579837</v>
      </c>
      <c r="Z89" s="22">
        <f t="shared" si="142"/>
        <v>1</v>
      </c>
      <c r="AA89" s="22">
        <f t="shared" si="143"/>
        <v>1</v>
      </c>
      <c r="AB89" s="22">
        <f t="shared" si="144"/>
        <v>1</v>
      </c>
      <c r="AC89" s="22">
        <v>1</v>
      </c>
      <c r="AD89" s="22">
        <v>1</v>
      </c>
      <c r="AE89" s="22">
        <v>1</v>
      </c>
      <c r="AF89" s="22">
        <f t="shared" si="145"/>
        <v>4.1725635867596117E-2</v>
      </c>
      <c r="AG89" s="22">
        <f t="shared" si="146"/>
        <v>0.96421639787204261</v>
      </c>
      <c r="AH89" s="22">
        <f t="shared" si="147"/>
        <v>0.60287376684568394</v>
      </c>
      <c r="AI89" s="22">
        <f t="shared" si="148"/>
        <v>1.5611481309780877</v>
      </c>
      <c r="AJ89" s="22">
        <f t="shared" si="149"/>
        <v>0.20671858817904254</v>
      </c>
      <c r="AK89" s="22">
        <f t="shared" si="150"/>
        <v>2.2543535458650248</v>
      </c>
      <c r="AL89" s="22">
        <f t="shared" si="151"/>
        <v>1.49696945857076</v>
      </c>
      <c r="AM89" s="22">
        <f t="shared" si="152"/>
        <v>2.2902508703917173</v>
      </c>
      <c r="AN89" s="46">
        <v>0</v>
      </c>
      <c r="AO89" s="68">
        <v>0.6</v>
      </c>
      <c r="AP89" s="49">
        <v>1</v>
      </c>
      <c r="AQ89" s="21">
        <v>1</v>
      </c>
      <c r="AR89" s="17">
        <f t="shared" si="153"/>
        <v>0</v>
      </c>
      <c r="AS89" s="17">
        <f t="shared" si="154"/>
        <v>16.507582553698477</v>
      </c>
      <c r="AT89" s="17">
        <f t="shared" si="155"/>
        <v>27.512637589497462</v>
      </c>
      <c r="AU89" s="17">
        <f t="shared" si="156"/>
        <v>0</v>
      </c>
      <c r="AV89" s="17">
        <f t="shared" si="157"/>
        <v>16.507582553698477</v>
      </c>
      <c r="AW89" s="17">
        <f t="shared" si="158"/>
        <v>27.512637589497462</v>
      </c>
      <c r="AX89" s="14">
        <f t="shared" si="159"/>
        <v>0</v>
      </c>
      <c r="AY89" s="14">
        <f t="shared" si="160"/>
        <v>6.0873728107310558E-3</v>
      </c>
      <c r="AZ89" s="62">
        <f t="shared" si="161"/>
        <v>9.3840545979280102E-3</v>
      </c>
      <c r="BA89" s="21">
        <f t="shared" si="162"/>
        <v>0</v>
      </c>
      <c r="BB89" s="78">
        <v>0</v>
      </c>
      <c r="BC89" s="15">
        <f t="shared" si="163"/>
        <v>0</v>
      </c>
      <c r="BD89" s="19">
        <f t="shared" si="164"/>
        <v>0</v>
      </c>
      <c r="BE89" s="58">
        <f t="shared" si="165"/>
        <v>46.26148402326568</v>
      </c>
      <c r="BF89" s="58">
        <f t="shared" si="166"/>
        <v>46.707222136376686</v>
      </c>
      <c r="BG89" s="46">
        <f t="shared" si="167"/>
        <v>0</v>
      </c>
      <c r="BH89" s="59" t="e">
        <f t="shared" si="168"/>
        <v>#DIV/0!</v>
      </c>
      <c r="BI89" s="78">
        <v>0</v>
      </c>
      <c r="BJ89" s="78">
        <v>0</v>
      </c>
      <c r="BK89" s="78">
        <v>0</v>
      </c>
      <c r="BL89" s="10">
        <f t="shared" si="169"/>
        <v>0</v>
      </c>
      <c r="BM89" s="15">
        <f t="shared" si="170"/>
        <v>1165.6284079172149</v>
      </c>
      <c r="BN89" s="9">
        <f t="shared" si="171"/>
        <v>1165.6284079172149</v>
      </c>
      <c r="BO89" s="48">
        <f t="shared" si="172"/>
        <v>45.40898440220333</v>
      </c>
      <c r="BP89" s="48">
        <f t="shared" si="173"/>
        <v>45.001656005520779</v>
      </c>
      <c r="BQ89" s="48">
        <f t="shared" si="174"/>
        <v>44.597981432523738</v>
      </c>
      <c r="BR89" s="46">
        <f t="shared" si="175"/>
        <v>25.90190031616206</v>
      </c>
      <c r="BS89" s="59">
        <f t="shared" si="176"/>
        <v>0</v>
      </c>
      <c r="BT89" s="16">
        <f t="shared" si="177"/>
        <v>0</v>
      </c>
      <c r="BU89" s="64">
        <f t="shared" si="178"/>
        <v>1259.2625046953406</v>
      </c>
      <c r="BV89" s="78">
        <v>0</v>
      </c>
      <c r="BW89" s="15">
        <f t="shared" si="179"/>
        <v>93.634096778125681</v>
      </c>
      <c r="BX89" s="37">
        <f t="shared" si="180"/>
        <v>93.634096778125681</v>
      </c>
      <c r="BY89" s="51">
        <f t="shared" si="181"/>
        <v>93.634096778125681</v>
      </c>
      <c r="BZ89" s="26">
        <f t="shared" si="182"/>
        <v>0.20900468030831656</v>
      </c>
      <c r="CA89" s="47">
        <f t="shared" si="183"/>
        <v>93.634096778125681</v>
      </c>
      <c r="CB89" s="48">
        <f t="shared" si="184"/>
        <v>45.40898440220333</v>
      </c>
      <c r="CC89" s="48">
        <f t="shared" si="185"/>
        <v>45.001656005520779</v>
      </c>
      <c r="CD89" s="60">
        <f t="shared" si="186"/>
        <v>2.062016977714709</v>
      </c>
      <c r="CE89" s="61">
        <v>0</v>
      </c>
      <c r="CF89" s="15">
        <f t="shared" si="187"/>
        <v>60.311318900883322</v>
      </c>
      <c r="CG89" s="37">
        <f t="shared" si="188"/>
        <v>60.311318900883322</v>
      </c>
      <c r="CH89" s="51">
        <f t="shared" si="189"/>
        <v>60.311318900883322</v>
      </c>
      <c r="CI89" s="26">
        <f t="shared" si="190"/>
        <v>9.384054597928012E-3</v>
      </c>
      <c r="CJ89" s="47">
        <f t="shared" si="191"/>
        <v>60.311318900883322</v>
      </c>
      <c r="CK89" s="48">
        <f t="shared" si="192"/>
        <v>45.40898440220333</v>
      </c>
      <c r="CL89" s="60">
        <f t="shared" si="193"/>
        <v>1.3281803082554056</v>
      </c>
      <c r="CM89" s="65">
        <f t="shared" si="194"/>
        <v>0</v>
      </c>
      <c r="CN89" s="73">
        <f t="shared" si="195"/>
        <v>0</v>
      </c>
      <c r="CO89">
        <f t="shared" si="196"/>
        <v>8.4971224498389744E-3</v>
      </c>
      <c r="CP89">
        <f t="shared" si="197"/>
        <v>0.60287376684568394</v>
      </c>
      <c r="CQ89">
        <f t="shared" si="198"/>
        <v>6.5732333709793639E-3</v>
      </c>
      <c r="CR89">
        <f t="shared" si="199"/>
        <v>3.3512141306747682E-5</v>
      </c>
      <c r="CS89">
        <f t="shared" si="200"/>
        <v>8.3046615954829751E-3</v>
      </c>
      <c r="CT89" s="1">
        <f t="shared" si="201"/>
        <v>590.93936258602355</v>
      </c>
      <c r="CU89" s="78">
        <v>0</v>
      </c>
      <c r="CV89" s="1">
        <f t="shared" si="202"/>
        <v>590.93936258602355</v>
      </c>
      <c r="CW89">
        <f t="shared" si="203"/>
        <v>0</v>
      </c>
    </row>
    <row r="90" spans="1:101" x14ac:dyDescent="0.2">
      <c r="A90" s="29" t="s">
        <v>137</v>
      </c>
      <c r="B90">
        <v>1</v>
      </c>
      <c r="C90">
        <v>1</v>
      </c>
      <c r="D90">
        <v>0.94966040751098602</v>
      </c>
      <c r="E90">
        <v>5.03395924890132E-2</v>
      </c>
      <c r="F90">
        <v>0.97258641239570898</v>
      </c>
      <c r="G90">
        <v>0.32379817242749298</v>
      </c>
      <c r="H90">
        <v>0.96009193480986199</v>
      </c>
      <c r="I90">
        <v>0.72503134141245296</v>
      </c>
      <c r="J90">
        <v>0.83432412369202802</v>
      </c>
      <c r="K90">
        <v>0.68425510822618396</v>
      </c>
      <c r="L90">
        <v>0.76752296919691299</v>
      </c>
      <c r="M90">
        <v>1.50747201184305</v>
      </c>
      <c r="N90" s="21">
        <v>0</v>
      </c>
      <c r="O90">
        <v>1.0337475092258801</v>
      </c>
      <c r="P90">
        <v>0.98633051028837304</v>
      </c>
      <c r="Q90">
        <v>1.00053790024629</v>
      </c>
      <c r="R90">
        <v>0.98457783686252798</v>
      </c>
      <c r="S90">
        <v>1098.08996582031</v>
      </c>
      <c r="T90" s="27">
        <f t="shared" si="136"/>
        <v>0.98633051028837304</v>
      </c>
      <c r="U90" s="27">
        <f t="shared" si="137"/>
        <v>1.00053790024629</v>
      </c>
      <c r="V90" s="39">
        <f t="shared" si="138"/>
        <v>1083.0796363300885</v>
      </c>
      <c r="W90" s="38">
        <f t="shared" si="139"/>
        <v>1098.6806286833732</v>
      </c>
      <c r="X90" s="44">
        <f t="shared" si="140"/>
        <v>0.76831874618359475</v>
      </c>
      <c r="Y90" s="44">
        <f t="shared" si="141"/>
        <v>0.77853535721067346</v>
      </c>
      <c r="Z90" s="22">
        <f t="shared" si="142"/>
        <v>1</v>
      </c>
      <c r="AA90" s="22">
        <f t="shared" si="143"/>
        <v>1</v>
      </c>
      <c r="AB90" s="22">
        <f t="shared" si="144"/>
        <v>1</v>
      </c>
      <c r="AC90" s="22">
        <v>1</v>
      </c>
      <c r="AD90" s="22">
        <v>1</v>
      </c>
      <c r="AE90" s="22">
        <v>1</v>
      </c>
      <c r="AF90" s="22">
        <f t="shared" si="145"/>
        <v>4.1725635867596117E-2</v>
      </c>
      <c r="AG90" s="22">
        <f t="shared" si="146"/>
        <v>0.96421639787204261</v>
      </c>
      <c r="AH90" s="22">
        <f t="shared" si="147"/>
        <v>0.76752296919691299</v>
      </c>
      <c r="AI90" s="22">
        <f t="shared" si="148"/>
        <v>1.7257973333293168</v>
      </c>
      <c r="AJ90" s="22">
        <f t="shared" si="149"/>
        <v>0.20671858817904254</v>
      </c>
      <c r="AK90" s="22">
        <f t="shared" si="150"/>
        <v>2.2543535458650248</v>
      </c>
      <c r="AL90" s="22">
        <f t="shared" si="151"/>
        <v>1.50747201184305</v>
      </c>
      <c r="AM90" s="22">
        <f t="shared" si="152"/>
        <v>2.3007534236640073</v>
      </c>
      <c r="AN90" s="46">
        <v>1</v>
      </c>
      <c r="AO90" s="49">
        <v>1</v>
      </c>
      <c r="AP90" s="49">
        <v>1</v>
      </c>
      <c r="AQ90" s="21">
        <v>1</v>
      </c>
      <c r="AR90" s="17">
        <f t="shared" si="153"/>
        <v>8.8707261928913717</v>
      </c>
      <c r="AS90" s="17">
        <f t="shared" si="154"/>
        <v>28.020785643937558</v>
      </c>
      <c r="AT90" s="17">
        <f t="shared" si="155"/>
        <v>28.020785643937558</v>
      </c>
      <c r="AU90" s="17">
        <f t="shared" si="156"/>
        <v>8.8707261928913717</v>
      </c>
      <c r="AV90" s="17">
        <f t="shared" si="157"/>
        <v>28.020785643937558</v>
      </c>
      <c r="AW90" s="17">
        <f t="shared" si="158"/>
        <v>28.020785643937558</v>
      </c>
      <c r="AX90" s="14">
        <f t="shared" si="159"/>
        <v>2.1128674314215591E-2</v>
      </c>
      <c r="AY90" s="14">
        <f t="shared" si="160"/>
        <v>1.0333007156521062E-2</v>
      </c>
      <c r="AZ90" s="62">
        <f t="shared" si="161"/>
        <v>9.557374552119427E-3</v>
      </c>
      <c r="BA90" s="21">
        <f t="shared" si="162"/>
        <v>0</v>
      </c>
      <c r="BB90" s="78">
        <v>2196</v>
      </c>
      <c r="BC90" s="15">
        <f t="shared" si="163"/>
        <v>2930.0189105238469</v>
      </c>
      <c r="BD90" s="19">
        <f t="shared" si="164"/>
        <v>734.0189105238469</v>
      </c>
      <c r="BE90" s="58">
        <f t="shared" si="165"/>
        <v>1083.0796363300885</v>
      </c>
      <c r="BF90" s="58">
        <f t="shared" si="166"/>
        <v>1068.2744903844016</v>
      </c>
      <c r="BG90" s="46">
        <f t="shared" si="167"/>
        <v>0.67771462587090969</v>
      </c>
      <c r="BH90" s="59">
        <f t="shared" si="168"/>
        <v>0.74948321736510071</v>
      </c>
      <c r="BI90" s="78">
        <v>0</v>
      </c>
      <c r="BJ90" s="78">
        <v>1098</v>
      </c>
      <c r="BK90" s="78">
        <v>0</v>
      </c>
      <c r="BL90" s="10">
        <f t="shared" si="169"/>
        <v>1098</v>
      </c>
      <c r="BM90" s="15">
        <f t="shared" si="170"/>
        <v>1978.5952093521225</v>
      </c>
      <c r="BN90" s="9">
        <f t="shared" si="171"/>
        <v>880.59520935212254</v>
      </c>
      <c r="BO90" s="48">
        <f t="shared" si="172"/>
        <v>1083.0796363300885</v>
      </c>
      <c r="BP90" s="48">
        <f t="shared" si="173"/>
        <v>1068.2744903844016</v>
      </c>
      <c r="BQ90" s="48">
        <f t="shared" si="174"/>
        <v>1053.6717232288986</v>
      </c>
      <c r="BR90" s="46">
        <f t="shared" si="175"/>
        <v>0.82431548939753707</v>
      </c>
      <c r="BS90" s="59">
        <f t="shared" si="176"/>
        <v>0.55493917846871399</v>
      </c>
      <c r="BT90" s="16">
        <f t="shared" si="177"/>
        <v>3294</v>
      </c>
      <c r="BU90" s="64">
        <f t="shared" si="178"/>
        <v>5003.9776031570173</v>
      </c>
      <c r="BV90" s="78">
        <v>0</v>
      </c>
      <c r="BW90" s="15">
        <f t="shared" si="179"/>
        <v>95.36348328104765</v>
      </c>
      <c r="BX90" s="37">
        <f t="shared" si="180"/>
        <v>95.36348328104765</v>
      </c>
      <c r="BY90" s="51">
        <f t="shared" si="181"/>
        <v>95.36348328104765</v>
      </c>
      <c r="BZ90" s="26">
        <f t="shared" si="182"/>
        <v>0.2128649180380531</v>
      </c>
      <c r="CA90" s="47">
        <f t="shared" si="183"/>
        <v>95.36348328104765</v>
      </c>
      <c r="CB90" s="48">
        <f t="shared" si="184"/>
        <v>1083.0796363300885</v>
      </c>
      <c r="CC90" s="48">
        <f t="shared" si="185"/>
        <v>1068.2744903844016</v>
      </c>
      <c r="CD90" s="60">
        <f t="shared" si="186"/>
        <v>8.8048450069819123E-2</v>
      </c>
      <c r="CE90" s="61">
        <v>0</v>
      </c>
      <c r="CF90" s="15">
        <f t="shared" si="187"/>
        <v>61.425246246471559</v>
      </c>
      <c r="CG90" s="37">
        <f t="shared" si="188"/>
        <v>61.425246246471559</v>
      </c>
      <c r="CH90" s="51">
        <f t="shared" si="189"/>
        <v>61.425246246471559</v>
      </c>
      <c r="CI90" s="26">
        <f t="shared" si="190"/>
        <v>9.5573745521194287E-3</v>
      </c>
      <c r="CJ90" s="47">
        <f t="shared" si="191"/>
        <v>61.425246246471559</v>
      </c>
      <c r="CK90" s="48">
        <f t="shared" si="192"/>
        <v>1083.0796363300885</v>
      </c>
      <c r="CL90" s="60">
        <f t="shared" si="193"/>
        <v>5.6713508578745984E-2</v>
      </c>
      <c r="CM90" s="65">
        <f t="shared" si="194"/>
        <v>0</v>
      </c>
      <c r="CN90" s="73">
        <f t="shared" si="195"/>
        <v>3294</v>
      </c>
      <c r="CO90">
        <f t="shared" si="196"/>
        <v>8.092497571275223E-4</v>
      </c>
      <c r="CP90">
        <f t="shared" si="197"/>
        <v>0.76752296919691299</v>
      </c>
      <c r="CQ90">
        <f t="shared" si="198"/>
        <v>8.3684311236745159E-3</v>
      </c>
      <c r="CR90">
        <f t="shared" si="199"/>
        <v>6.7721508543720007E-6</v>
      </c>
      <c r="CS90">
        <f t="shared" si="200"/>
        <v>1.6782103120279081E-3</v>
      </c>
      <c r="CT90" s="1">
        <f t="shared" si="201"/>
        <v>119.41733214204353</v>
      </c>
      <c r="CU90" s="78">
        <v>0</v>
      </c>
      <c r="CV90" s="1">
        <f t="shared" si="202"/>
        <v>119.41733214204353</v>
      </c>
      <c r="CW90">
        <f t="shared" si="203"/>
        <v>0</v>
      </c>
    </row>
    <row r="91" spans="1:101" x14ac:dyDescent="0.2">
      <c r="A91" s="29" t="s">
        <v>200</v>
      </c>
      <c r="B91">
        <v>1</v>
      </c>
      <c r="C91">
        <v>1</v>
      </c>
      <c r="D91">
        <v>0.24410707151418201</v>
      </c>
      <c r="E91">
        <v>0.75589292848581702</v>
      </c>
      <c r="F91">
        <v>0.135620263262863</v>
      </c>
      <c r="G91">
        <v>0.135620263262863</v>
      </c>
      <c r="H91">
        <v>7.10405348934392E-2</v>
      </c>
      <c r="I91">
        <v>9.0263267864605104E-2</v>
      </c>
      <c r="J91">
        <v>8.0077155483516793E-2</v>
      </c>
      <c r="K91">
        <v>0.104211731143935</v>
      </c>
      <c r="L91">
        <v>0.61857905081540998</v>
      </c>
      <c r="M91">
        <v>0.41694658007580698</v>
      </c>
      <c r="N91" s="21">
        <v>0</v>
      </c>
      <c r="O91">
        <v>1.0475222329862099</v>
      </c>
      <c r="P91">
        <v>0.956815852724897</v>
      </c>
      <c r="Q91">
        <v>1.0050111711588401</v>
      </c>
      <c r="R91">
        <v>0.98896650259390895</v>
      </c>
      <c r="S91">
        <v>4.3899998664855904</v>
      </c>
      <c r="T91" s="27">
        <f t="shared" si="136"/>
        <v>0.956815852724897</v>
      </c>
      <c r="U91" s="27">
        <f t="shared" si="137"/>
        <v>1.0050111711588401</v>
      </c>
      <c r="V91" s="39">
        <f t="shared" si="138"/>
        <v>4.2004214657135943</v>
      </c>
      <c r="W91" s="38">
        <f t="shared" si="139"/>
        <v>4.4119989072038344</v>
      </c>
      <c r="X91" s="44">
        <f t="shared" si="140"/>
        <v>1.1277732546305725</v>
      </c>
      <c r="Y91" s="44">
        <f t="shared" si="141"/>
        <v>0.1229914696322006</v>
      </c>
      <c r="Z91" s="22">
        <f t="shared" si="142"/>
        <v>1</v>
      </c>
      <c r="AA91" s="22">
        <f t="shared" si="143"/>
        <v>1</v>
      </c>
      <c r="AB91" s="22">
        <f t="shared" si="144"/>
        <v>1</v>
      </c>
      <c r="AC91" s="22">
        <v>1</v>
      </c>
      <c r="AD91" s="22">
        <v>1</v>
      </c>
      <c r="AE91" s="22">
        <v>1</v>
      </c>
      <c r="AF91" s="22">
        <f t="shared" si="145"/>
        <v>4.1725635867596117E-2</v>
      </c>
      <c r="AG91" s="22">
        <f t="shared" si="146"/>
        <v>0.96421639787204261</v>
      </c>
      <c r="AH91" s="22">
        <f t="shared" si="147"/>
        <v>0.61857905081540998</v>
      </c>
      <c r="AI91" s="22">
        <f t="shared" si="148"/>
        <v>1.5768534149478137</v>
      </c>
      <c r="AJ91" s="22">
        <f t="shared" si="149"/>
        <v>0.20671858817904254</v>
      </c>
      <c r="AK91" s="22">
        <f t="shared" si="150"/>
        <v>2.2543535458650248</v>
      </c>
      <c r="AL91" s="22">
        <f t="shared" si="151"/>
        <v>0.41694658007580698</v>
      </c>
      <c r="AM91" s="22">
        <f t="shared" si="152"/>
        <v>1.2102279918967644</v>
      </c>
      <c r="AN91" s="46">
        <v>0</v>
      </c>
      <c r="AO91" s="75">
        <v>0</v>
      </c>
      <c r="AP91" s="75">
        <v>0</v>
      </c>
      <c r="AQ91" s="21">
        <v>1</v>
      </c>
      <c r="AR91" s="17">
        <f t="shared" si="153"/>
        <v>0</v>
      </c>
      <c r="AS91" s="17">
        <f t="shared" si="154"/>
        <v>0</v>
      </c>
      <c r="AT91" s="17">
        <f t="shared" si="155"/>
        <v>0</v>
      </c>
      <c r="AU91" s="17">
        <f t="shared" si="156"/>
        <v>0</v>
      </c>
      <c r="AV91" s="17">
        <f t="shared" si="157"/>
        <v>0</v>
      </c>
      <c r="AW91" s="17">
        <f t="shared" si="158"/>
        <v>0</v>
      </c>
      <c r="AX91" s="14">
        <f t="shared" si="159"/>
        <v>0</v>
      </c>
      <c r="AY91" s="14">
        <f t="shared" si="160"/>
        <v>0</v>
      </c>
      <c r="AZ91" s="62">
        <f t="shared" si="161"/>
        <v>0</v>
      </c>
      <c r="BA91" s="21">
        <f t="shared" si="162"/>
        <v>0</v>
      </c>
      <c r="BB91" s="78">
        <v>0</v>
      </c>
      <c r="BC91" s="15">
        <f t="shared" si="163"/>
        <v>0</v>
      </c>
      <c r="BD91" s="19">
        <f t="shared" si="164"/>
        <v>0</v>
      </c>
      <c r="BE91" s="58">
        <f t="shared" si="165"/>
        <v>4.4119989072038344</v>
      </c>
      <c r="BF91" s="58">
        <f t="shared" si="166"/>
        <v>4.4341081888804483</v>
      </c>
      <c r="BG91" s="46">
        <f t="shared" si="167"/>
        <v>0</v>
      </c>
      <c r="BH91" s="59" t="e">
        <f t="shared" si="168"/>
        <v>#DIV/0!</v>
      </c>
      <c r="BI91" s="78">
        <v>0</v>
      </c>
      <c r="BJ91" s="78">
        <v>860</v>
      </c>
      <c r="BK91" s="78">
        <v>97</v>
      </c>
      <c r="BL91" s="10">
        <f t="shared" si="169"/>
        <v>957</v>
      </c>
      <c r="BM91" s="15">
        <f t="shared" si="170"/>
        <v>0</v>
      </c>
      <c r="BN91" s="9">
        <f t="shared" si="171"/>
        <v>-957</v>
      </c>
      <c r="BO91" s="48">
        <f t="shared" si="172"/>
        <v>4.4119989072038344</v>
      </c>
      <c r="BP91" s="48">
        <f t="shared" si="173"/>
        <v>4.4341081888804483</v>
      </c>
      <c r="BQ91" s="48">
        <f t="shared" si="174"/>
        <v>4.4563282639517432</v>
      </c>
      <c r="BR91" s="46">
        <f t="shared" si="175"/>
        <v>-215.82693954105559</v>
      </c>
      <c r="BS91" s="59" t="e">
        <f t="shared" si="176"/>
        <v>#DIV/0!</v>
      </c>
      <c r="BT91" s="16">
        <f t="shared" si="177"/>
        <v>1010</v>
      </c>
      <c r="BU91" s="64">
        <f t="shared" si="178"/>
        <v>0</v>
      </c>
      <c r="BV91" s="78">
        <v>53</v>
      </c>
      <c r="BW91" s="15">
        <f t="shared" si="179"/>
        <v>0</v>
      </c>
      <c r="BX91" s="37">
        <f t="shared" si="180"/>
        <v>-53</v>
      </c>
      <c r="BY91" s="51">
        <f t="shared" si="181"/>
        <v>-53</v>
      </c>
      <c r="BZ91" s="26">
        <f t="shared" si="182"/>
        <v>-0.11830357142857161</v>
      </c>
      <c r="CA91" s="47">
        <f t="shared" si="183"/>
        <v>-53</v>
      </c>
      <c r="CB91" s="48">
        <f t="shared" si="184"/>
        <v>4.4119989072038344</v>
      </c>
      <c r="CC91" s="48">
        <f t="shared" si="185"/>
        <v>4.4341081888804483</v>
      </c>
      <c r="CD91" s="60">
        <f t="shared" si="186"/>
        <v>-12.012695631783256</v>
      </c>
      <c r="CE91" s="61">
        <v>0</v>
      </c>
      <c r="CF91" s="15">
        <f t="shared" si="187"/>
        <v>0</v>
      </c>
      <c r="CG91" s="37">
        <f t="shared" si="188"/>
        <v>0</v>
      </c>
      <c r="CH91" s="51">
        <f t="shared" si="189"/>
        <v>0</v>
      </c>
      <c r="CI91" s="26">
        <f t="shared" si="190"/>
        <v>0</v>
      </c>
      <c r="CJ91" s="47">
        <f t="shared" si="191"/>
        <v>0</v>
      </c>
      <c r="CK91" s="48">
        <f t="shared" si="192"/>
        <v>4.4119989072038344</v>
      </c>
      <c r="CL91" s="60">
        <f t="shared" si="193"/>
        <v>0</v>
      </c>
      <c r="CM91" s="65">
        <f t="shared" si="194"/>
        <v>0</v>
      </c>
      <c r="CN91" s="73">
        <f t="shared" si="195"/>
        <v>1063</v>
      </c>
      <c r="CO91">
        <f t="shared" si="196"/>
        <v>1.2151591591152949E-2</v>
      </c>
      <c r="CP91">
        <f t="shared" si="197"/>
        <v>0.61857905081540998</v>
      </c>
      <c r="CQ91">
        <f t="shared" si="198"/>
        <v>6.7444707051739616E-3</v>
      </c>
      <c r="CR91">
        <f t="shared" si="199"/>
        <v>0</v>
      </c>
      <c r="CS91">
        <f t="shared" si="200"/>
        <v>0</v>
      </c>
      <c r="CT91" s="1">
        <f t="shared" si="201"/>
        <v>0</v>
      </c>
      <c r="CU91" s="78">
        <v>0</v>
      </c>
      <c r="CV91" s="1">
        <f t="shared" si="202"/>
        <v>0</v>
      </c>
      <c r="CW91" t="e">
        <f t="shared" si="203"/>
        <v>#DIV/0!</v>
      </c>
    </row>
    <row r="92" spans="1:101" x14ac:dyDescent="0.2">
      <c r="A92" s="29" t="s">
        <v>201</v>
      </c>
      <c r="B92">
        <v>1</v>
      </c>
      <c r="C92">
        <v>1</v>
      </c>
      <c r="D92">
        <v>0.91304347826086896</v>
      </c>
      <c r="E92">
        <v>8.6956521739130405E-2</v>
      </c>
      <c r="F92">
        <v>0.92733118971061002</v>
      </c>
      <c r="G92">
        <v>0.27524115755626999</v>
      </c>
      <c r="H92">
        <v>8.10621942697414E-2</v>
      </c>
      <c r="I92">
        <v>0.56883298392732295</v>
      </c>
      <c r="J92">
        <v>0.214734370444401</v>
      </c>
      <c r="K92">
        <v>0.32937288384999602</v>
      </c>
      <c r="L92">
        <v>0.51231130100127897</v>
      </c>
      <c r="M92">
        <v>1.39414374557851</v>
      </c>
      <c r="N92" s="21">
        <v>0</v>
      </c>
      <c r="O92">
        <v>1.00244755020316</v>
      </c>
      <c r="P92">
        <v>0.99703622541807002</v>
      </c>
      <c r="Q92">
        <v>1.0017647042323901</v>
      </c>
      <c r="R92">
        <v>0.99275454710102595</v>
      </c>
      <c r="S92">
        <v>3.5399999618530198</v>
      </c>
      <c r="T92" s="27">
        <f t="shared" si="136"/>
        <v>0.99703622541807002</v>
      </c>
      <c r="U92" s="27">
        <f t="shared" si="137"/>
        <v>1.0017647042323901</v>
      </c>
      <c r="V92" s="39">
        <f t="shared" si="138"/>
        <v>3.5295081999460467</v>
      </c>
      <c r="W92" s="38">
        <f t="shared" si="139"/>
        <v>3.5462470147683627</v>
      </c>
      <c r="X92" s="44">
        <f t="shared" si="140"/>
        <v>0.78697377852901362</v>
      </c>
      <c r="Y92" s="44">
        <f t="shared" si="141"/>
        <v>0.4728026082884586</v>
      </c>
      <c r="Z92" s="22">
        <f t="shared" si="142"/>
        <v>1</v>
      </c>
      <c r="AA92" s="22">
        <f t="shared" si="143"/>
        <v>1</v>
      </c>
      <c r="AB92" s="22">
        <f t="shared" si="144"/>
        <v>1</v>
      </c>
      <c r="AC92" s="22">
        <v>1</v>
      </c>
      <c r="AD92" s="22">
        <v>1</v>
      </c>
      <c r="AE92" s="22">
        <v>1</v>
      </c>
      <c r="AF92" s="22">
        <f t="shared" si="145"/>
        <v>4.1725635867596117E-2</v>
      </c>
      <c r="AG92" s="22">
        <f t="shared" si="146"/>
        <v>0.96421639787204261</v>
      </c>
      <c r="AH92" s="22">
        <f t="shared" si="147"/>
        <v>0.51231130100127897</v>
      </c>
      <c r="AI92" s="22">
        <f t="shared" si="148"/>
        <v>1.4705856651336828</v>
      </c>
      <c r="AJ92" s="22">
        <f t="shared" si="149"/>
        <v>0.20671858817904254</v>
      </c>
      <c r="AK92" s="22">
        <f t="shared" si="150"/>
        <v>2.2543535458650248</v>
      </c>
      <c r="AL92" s="22">
        <f t="shared" si="151"/>
        <v>1.39414374557851</v>
      </c>
      <c r="AM92" s="22">
        <f t="shared" si="152"/>
        <v>2.1874251573994674</v>
      </c>
      <c r="AN92" s="46">
        <v>0</v>
      </c>
      <c r="AO92" s="75">
        <v>0</v>
      </c>
      <c r="AP92" s="75">
        <v>0</v>
      </c>
      <c r="AQ92" s="21">
        <v>1</v>
      </c>
      <c r="AR92" s="17">
        <f t="shared" si="153"/>
        <v>0</v>
      </c>
      <c r="AS92" s="17">
        <f t="shared" si="154"/>
        <v>0</v>
      </c>
      <c r="AT92" s="17">
        <f t="shared" si="155"/>
        <v>0</v>
      </c>
      <c r="AU92" s="17">
        <f t="shared" si="156"/>
        <v>0</v>
      </c>
      <c r="AV92" s="17">
        <f t="shared" si="157"/>
        <v>0</v>
      </c>
      <c r="AW92" s="17">
        <f t="shared" si="158"/>
        <v>0</v>
      </c>
      <c r="AX92" s="14">
        <f t="shared" si="159"/>
        <v>0</v>
      </c>
      <c r="AY92" s="14">
        <f t="shared" si="160"/>
        <v>0</v>
      </c>
      <c r="AZ92" s="62">
        <f t="shared" si="161"/>
        <v>0</v>
      </c>
      <c r="BA92" s="21">
        <f t="shared" si="162"/>
        <v>0</v>
      </c>
      <c r="BB92" s="78">
        <v>0</v>
      </c>
      <c r="BC92" s="15">
        <f t="shared" si="163"/>
        <v>0</v>
      </c>
      <c r="BD92" s="19">
        <f t="shared" si="164"/>
        <v>0</v>
      </c>
      <c r="BE92" s="58">
        <f t="shared" si="165"/>
        <v>3.5462470147683627</v>
      </c>
      <c r="BF92" s="58">
        <f t="shared" si="166"/>
        <v>3.5525050918844245</v>
      </c>
      <c r="BG92" s="46">
        <f t="shared" si="167"/>
        <v>0</v>
      </c>
      <c r="BH92" s="59" t="e">
        <f t="shared" si="168"/>
        <v>#DIV/0!</v>
      </c>
      <c r="BI92" s="78">
        <v>0</v>
      </c>
      <c r="BJ92" s="78">
        <v>3069</v>
      </c>
      <c r="BK92" s="78">
        <v>0</v>
      </c>
      <c r="BL92" s="10">
        <f t="shared" si="169"/>
        <v>3069</v>
      </c>
      <c r="BM92" s="15">
        <f t="shared" si="170"/>
        <v>0</v>
      </c>
      <c r="BN92" s="9">
        <f t="shared" si="171"/>
        <v>-3069</v>
      </c>
      <c r="BO92" s="48">
        <f t="shared" si="172"/>
        <v>3.5462470147683627</v>
      </c>
      <c r="BP92" s="48">
        <f t="shared" si="173"/>
        <v>3.5525050918844245</v>
      </c>
      <c r="BQ92" s="48">
        <f t="shared" si="174"/>
        <v>3.5587742126556603</v>
      </c>
      <c r="BR92" s="46">
        <f t="shared" si="175"/>
        <v>-863.89742466830648</v>
      </c>
      <c r="BS92" s="59" t="e">
        <f t="shared" si="176"/>
        <v>#DIV/0!</v>
      </c>
      <c r="BT92" s="16">
        <f t="shared" si="177"/>
        <v>3069</v>
      </c>
      <c r="BU92" s="64">
        <f t="shared" si="178"/>
        <v>0</v>
      </c>
      <c r="BV92" s="78">
        <v>0</v>
      </c>
      <c r="BW92" s="15">
        <f t="shared" si="179"/>
        <v>0</v>
      </c>
      <c r="BX92" s="37">
        <f t="shared" si="180"/>
        <v>0</v>
      </c>
      <c r="BY92" s="51">
        <f t="shared" si="181"/>
        <v>0</v>
      </c>
      <c r="BZ92" s="26">
        <f t="shared" si="182"/>
        <v>0</v>
      </c>
      <c r="CA92" s="47">
        <f t="shared" si="183"/>
        <v>0</v>
      </c>
      <c r="CB92" s="48">
        <f t="shared" si="184"/>
        <v>3.5462470147683627</v>
      </c>
      <c r="CC92" s="48">
        <f t="shared" si="185"/>
        <v>3.5525050918844245</v>
      </c>
      <c r="CD92" s="60">
        <f t="shared" si="186"/>
        <v>0</v>
      </c>
      <c r="CE92" s="61">
        <v>0</v>
      </c>
      <c r="CF92" s="15">
        <f t="shared" si="187"/>
        <v>0</v>
      </c>
      <c r="CG92" s="37">
        <f t="shared" si="188"/>
        <v>0</v>
      </c>
      <c r="CH92" s="51">
        <f t="shared" si="189"/>
        <v>0</v>
      </c>
      <c r="CI92" s="26">
        <f t="shared" si="190"/>
        <v>0</v>
      </c>
      <c r="CJ92" s="47">
        <f t="shared" si="191"/>
        <v>0</v>
      </c>
      <c r="CK92" s="48">
        <f t="shared" si="192"/>
        <v>3.5462470147683627</v>
      </c>
      <c r="CL92" s="60">
        <f t="shared" si="193"/>
        <v>0</v>
      </c>
      <c r="CM92" s="65">
        <f t="shared" si="194"/>
        <v>0</v>
      </c>
      <c r="CN92" s="73">
        <f t="shared" si="195"/>
        <v>3069</v>
      </c>
      <c r="CO92">
        <f t="shared" si="196"/>
        <v>1.3978965783921235E-3</v>
      </c>
      <c r="CP92">
        <f t="shared" si="197"/>
        <v>0.51231130100127897</v>
      </c>
      <c r="CQ92">
        <f t="shared" si="198"/>
        <v>5.5858156802723203E-3</v>
      </c>
      <c r="CR92">
        <f t="shared" si="199"/>
        <v>0</v>
      </c>
      <c r="CS92">
        <f t="shared" si="200"/>
        <v>0</v>
      </c>
      <c r="CT92" s="1">
        <f t="shared" si="201"/>
        <v>0</v>
      </c>
      <c r="CU92" s="78">
        <v>0</v>
      </c>
      <c r="CV92" s="1">
        <f t="shared" si="202"/>
        <v>0</v>
      </c>
      <c r="CW92" t="e">
        <f t="shared" si="203"/>
        <v>#DIV/0!</v>
      </c>
    </row>
    <row r="93" spans="1:101" x14ac:dyDescent="0.2">
      <c r="A93" s="29" t="s">
        <v>138</v>
      </c>
      <c r="B93">
        <v>0</v>
      </c>
      <c r="C93">
        <v>0</v>
      </c>
      <c r="D93">
        <v>0.30123851378345901</v>
      </c>
      <c r="E93">
        <v>0.69876148621654</v>
      </c>
      <c r="F93">
        <v>0.26897099721891099</v>
      </c>
      <c r="G93">
        <v>0.93365117203019399</v>
      </c>
      <c r="H93">
        <v>0.63518595904722097</v>
      </c>
      <c r="I93">
        <v>0.38152946092770501</v>
      </c>
      <c r="J93">
        <v>0.49228259825443099</v>
      </c>
      <c r="K93">
        <v>0.496683539122386</v>
      </c>
      <c r="L93">
        <v>0.75704735241031695</v>
      </c>
      <c r="M93">
        <v>1.36806576899468</v>
      </c>
      <c r="N93" s="21">
        <v>0</v>
      </c>
      <c r="O93">
        <v>1.0037656139387801</v>
      </c>
      <c r="P93">
        <v>0.99723480940965104</v>
      </c>
      <c r="Q93">
        <v>1.00506573601792</v>
      </c>
      <c r="R93">
        <v>0.994660021561668</v>
      </c>
      <c r="S93">
        <v>100</v>
      </c>
      <c r="T93" s="27">
        <f t="shared" si="136"/>
        <v>0.994660021561668</v>
      </c>
      <c r="U93" s="27">
        <f t="shared" si="137"/>
        <v>1.00506573601792</v>
      </c>
      <c r="V93" s="39">
        <f t="shared" si="138"/>
        <v>99.466002156166795</v>
      </c>
      <c r="W93" s="38">
        <f t="shared" si="139"/>
        <v>100.506573601792</v>
      </c>
      <c r="X93" s="44">
        <f t="shared" si="140"/>
        <v>1.0986668023610833</v>
      </c>
      <c r="Y93" s="44">
        <f t="shared" si="141"/>
        <v>0.50136317719775814</v>
      </c>
      <c r="Z93" s="22">
        <f t="shared" si="142"/>
        <v>1</v>
      </c>
      <c r="AA93" s="22">
        <f t="shared" si="143"/>
        <v>1</v>
      </c>
      <c r="AB93" s="22">
        <f t="shared" si="144"/>
        <v>1</v>
      </c>
      <c r="AC93" s="22">
        <v>1</v>
      </c>
      <c r="AD93" s="22">
        <v>1</v>
      </c>
      <c r="AE93" s="22">
        <v>1</v>
      </c>
      <c r="AF93" s="22">
        <f t="shared" si="145"/>
        <v>4.1725635867596117E-2</v>
      </c>
      <c r="AG93" s="22">
        <f t="shared" si="146"/>
        <v>0.96421639787204261</v>
      </c>
      <c r="AH93" s="22">
        <f t="shared" si="147"/>
        <v>0.75704735241031695</v>
      </c>
      <c r="AI93" s="22">
        <f t="shared" si="148"/>
        <v>1.7153217165427208</v>
      </c>
      <c r="AJ93" s="22">
        <f t="shared" si="149"/>
        <v>0.20671858817904254</v>
      </c>
      <c r="AK93" s="22">
        <f t="shared" si="150"/>
        <v>2.2543535458650248</v>
      </c>
      <c r="AL93" s="22">
        <f t="shared" si="151"/>
        <v>1.36806576899468</v>
      </c>
      <c r="AM93" s="22">
        <f t="shared" si="152"/>
        <v>2.1613471808156373</v>
      </c>
      <c r="AN93" s="46">
        <v>1</v>
      </c>
      <c r="AO93" s="49">
        <v>1</v>
      </c>
      <c r="AP93" s="49">
        <v>1</v>
      </c>
      <c r="AQ93" s="21">
        <v>1</v>
      </c>
      <c r="AR93" s="17">
        <f t="shared" si="153"/>
        <v>8.6572975388464073</v>
      </c>
      <c r="AS93" s="17">
        <f t="shared" si="154"/>
        <v>21.822180101473002</v>
      </c>
      <c r="AT93" s="17">
        <f t="shared" si="155"/>
        <v>21.822180101473002</v>
      </c>
      <c r="AU93" s="17">
        <f t="shared" si="156"/>
        <v>8.6572975388464073</v>
      </c>
      <c r="AV93" s="17">
        <f t="shared" si="157"/>
        <v>21.822180101473002</v>
      </c>
      <c r="AW93" s="17">
        <f t="shared" si="158"/>
        <v>21.822180101473002</v>
      </c>
      <c r="AX93" s="14">
        <f t="shared" si="159"/>
        <v>2.0620320835302994E-2</v>
      </c>
      <c r="AY93" s="14">
        <f t="shared" si="160"/>
        <v>8.0471956077433435E-3</v>
      </c>
      <c r="AZ93" s="62">
        <f t="shared" si="161"/>
        <v>7.4431442224286324E-3</v>
      </c>
      <c r="BA93" s="21">
        <f t="shared" si="162"/>
        <v>0</v>
      </c>
      <c r="BB93" s="78">
        <v>2500</v>
      </c>
      <c r="BC93" s="15">
        <f t="shared" si="163"/>
        <v>2859.5229918356426</v>
      </c>
      <c r="BD93" s="19">
        <f t="shared" si="164"/>
        <v>359.52299183564264</v>
      </c>
      <c r="BE93" s="58">
        <f t="shared" si="165"/>
        <v>99.466002156166795</v>
      </c>
      <c r="BF93" s="58">
        <f t="shared" si="166"/>
        <v>98.934855849305777</v>
      </c>
      <c r="BG93" s="46">
        <f t="shared" si="167"/>
        <v>3.6145314383016305</v>
      </c>
      <c r="BH93" s="59">
        <f t="shared" si="168"/>
        <v>0.8742716904665101</v>
      </c>
      <c r="BI93" s="78">
        <v>0</v>
      </c>
      <c r="BJ93" s="78">
        <v>0</v>
      </c>
      <c r="BK93" s="78">
        <v>0</v>
      </c>
      <c r="BL93" s="10">
        <f t="shared" si="169"/>
        <v>0</v>
      </c>
      <c r="BM93" s="15">
        <f t="shared" si="170"/>
        <v>1540.9011565575186</v>
      </c>
      <c r="BN93" s="9">
        <f t="shared" si="171"/>
        <v>1540.9011565575186</v>
      </c>
      <c r="BO93" s="48">
        <f t="shared" si="172"/>
        <v>99.466002156166795</v>
      </c>
      <c r="BP93" s="48">
        <f t="shared" si="173"/>
        <v>98.934855849305777</v>
      </c>
      <c r="BQ93" s="48">
        <f t="shared" si="174"/>
        <v>98.406545852270995</v>
      </c>
      <c r="BR93" s="46">
        <f t="shared" si="175"/>
        <v>15.574906774055112</v>
      </c>
      <c r="BS93" s="59">
        <f t="shared" si="176"/>
        <v>0</v>
      </c>
      <c r="BT93" s="16">
        <f t="shared" si="177"/>
        <v>2500</v>
      </c>
      <c r="BU93" s="64">
        <f t="shared" si="178"/>
        <v>4474.6918414445536</v>
      </c>
      <c r="BV93" s="78">
        <v>0</v>
      </c>
      <c r="BW93" s="15">
        <f t="shared" si="179"/>
        <v>74.267693051392897</v>
      </c>
      <c r="BX93" s="37">
        <f t="shared" si="180"/>
        <v>74.267693051392897</v>
      </c>
      <c r="BY93" s="51">
        <f t="shared" si="181"/>
        <v>74.267693051392897</v>
      </c>
      <c r="BZ93" s="26">
        <f t="shared" si="182"/>
        <v>0.16577610056114511</v>
      </c>
      <c r="CA93" s="47">
        <f t="shared" si="183"/>
        <v>74.267693051392897</v>
      </c>
      <c r="CB93" s="48">
        <f t="shared" si="184"/>
        <v>99.466002156166795</v>
      </c>
      <c r="CC93" s="48">
        <f t="shared" si="185"/>
        <v>98.934855849305777</v>
      </c>
      <c r="CD93" s="60">
        <f t="shared" si="186"/>
        <v>0.74666410071240985</v>
      </c>
      <c r="CE93" s="61">
        <v>0</v>
      </c>
      <c r="CF93" s="15">
        <f t="shared" si="187"/>
        <v>47.837087917548821</v>
      </c>
      <c r="CG93" s="37">
        <f t="shared" si="188"/>
        <v>47.837087917548821</v>
      </c>
      <c r="CH93" s="51">
        <f t="shared" si="189"/>
        <v>47.837087917548821</v>
      </c>
      <c r="CI93" s="26">
        <f t="shared" si="190"/>
        <v>7.4431442224286333E-3</v>
      </c>
      <c r="CJ93" s="47">
        <f t="shared" si="191"/>
        <v>47.837087917548821</v>
      </c>
      <c r="CK93" s="48">
        <f t="shared" si="192"/>
        <v>99.466002156166795</v>
      </c>
      <c r="CL93" s="60">
        <f t="shared" si="193"/>
        <v>0.48093908351159131</v>
      </c>
      <c r="CM93" s="65">
        <f t="shared" si="194"/>
        <v>0</v>
      </c>
      <c r="CN93" s="73">
        <f t="shared" si="195"/>
        <v>2500</v>
      </c>
      <c r="CO93">
        <f t="shared" si="196"/>
        <v>1.1233157342984411E-2</v>
      </c>
      <c r="CP93">
        <f t="shared" si="197"/>
        <v>0.75704735241031695</v>
      </c>
      <c r="CQ93">
        <f t="shared" si="198"/>
        <v>8.2542137242286543E-3</v>
      </c>
      <c r="CR93">
        <f t="shared" si="199"/>
        <v>9.2720881506881805E-5</v>
      </c>
      <c r="CS93">
        <f t="shared" si="200"/>
        <v>2.2977211056175811E-2</v>
      </c>
      <c r="CT93" s="1">
        <f t="shared" si="201"/>
        <v>1635.0020165693941</v>
      </c>
      <c r="CU93" s="78">
        <v>1100</v>
      </c>
      <c r="CV93" s="1">
        <f t="shared" si="202"/>
        <v>535.00201656939407</v>
      </c>
      <c r="CW93">
        <f t="shared" si="203"/>
        <v>0.67278204482466031</v>
      </c>
    </row>
    <row r="94" spans="1:101" x14ac:dyDescent="0.2">
      <c r="A94" s="29" t="s">
        <v>237</v>
      </c>
      <c r="B94">
        <v>1</v>
      </c>
      <c r="C94">
        <v>1</v>
      </c>
      <c r="D94">
        <v>0.30962844586496202</v>
      </c>
      <c r="E94">
        <v>0.69037155413503704</v>
      </c>
      <c r="F94">
        <v>0.10492845786963401</v>
      </c>
      <c r="G94">
        <v>0.10492845786963401</v>
      </c>
      <c r="H94">
        <v>0.139155871291266</v>
      </c>
      <c r="I94">
        <v>0.42206435436690298</v>
      </c>
      <c r="J94">
        <v>0.242348371096057</v>
      </c>
      <c r="K94">
        <v>0.15946548481200201</v>
      </c>
      <c r="L94">
        <v>0.32647792191685898</v>
      </c>
      <c r="M94">
        <v>0.86578532102413697</v>
      </c>
      <c r="N94" s="21">
        <v>0</v>
      </c>
      <c r="O94">
        <v>1.0024999975164699</v>
      </c>
      <c r="P94">
        <v>0.99464286227463405</v>
      </c>
      <c r="Q94">
        <v>0.98437501455191501</v>
      </c>
      <c r="R94">
        <v>0.97101452029620205</v>
      </c>
      <c r="S94">
        <v>0.55739998817443803</v>
      </c>
      <c r="T94" s="27">
        <f t="shared" si="136"/>
        <v>0.99464286227463405</v>
      </c>
      <c r="U94" s="27">
        <f t="shared" si="137"/>
        <v>0.98437501455191501</v>
      </c>
      <c r="V94" s="39">
        <f t="shared" si="138"/>
        <v>0.55441391966967024</v>
      </c>
      <c r="W94" s="38">
        <f t="shared" si="139"/>
        <v>0.54869062147044967</v>
      </c>
      <c r="X94" s="44">
        <f t="shared" si="140"/>
        <v>1.0943924282515773</v>
      </c>
      <c r="Y94" s="44">
        <f t="shared" si="141"/>
        <v>0.21178849188149401</v>
      </c>
      <c r="Z94" s="22">
        <f t="shared" si="142"/>
        <v>1</v>
      </c>
      <c r="AA94" s="22">
        <f t="shared" si="143"/>
        <v>1</v>
      </c>
      <c r="AB94" s="22">
        <f t="shared" si="144"/>
        <v>1</v>
      </c>
      <c r="AC94" s="22">
        <v>1</v>
      </c>
      <c r="AD94" s="22">
        <v>1</v>
      </c>
      <c r="AE94" s="22">
        <v>1</v>
      </c>
      <c r="AF94" s="22">
        <f t="shared" si="145"/>
        <v>4.1725635867596117E-2</v>
      </c>
      <c r="AG94" s="22">
        <f t="shared" si="146"/>
        <v>0.96421639787204261</v>
      </c>
      <c r="AH94" s="22">
        <f t="shared" si="147"/>
        <v>0.32647792191685898</v>
      </c>
      <c r="AI94" s="22">
        <f t="shared" si="148"/>
        <v>1.2847522860492628</v>
      </c>
      <c r="AJ94" s="22">
        <f t="shared" si="149"/>
        <v>0.20671858817904254</v>
      </c>
      <c r="AK94" s="22">
        <f t="shared" si="150"/>
        <v>2.2543535458650248</v>
      </c>
      <c r="AL94" s="22">
        <f t="shared" si="151"/>
        <v>0.86578532102413697</v>
      </c>
      <c r="AM94" s="22">
        <f t="shared" si="152"/>
        <v>1.6590667328450945</v>
      </c>
      <c r="AN94" s="46">
        <v>0</v>
      </c>
      <c r="AO94" s="75">
        <v>0</v>
      </c>
      <c r="AP94" s="75">
        <v>0</v>
      </c>
      <c r="AQ94" s="21">
        <v>1</v>
      </c>
      <c r="AR94" s="17">
        <f t="shared" si="153"/>
        <v>0</v>
      </c>
      <c r="AS94" s="17">
        <f t="shared" si="154"/>
        <v>0</v>
      </c>
      <c r="AT94" s="17">
        <f t="shared" si="155"/>
        <v>0</v>
      </c>
      <c r="AU94" s="17">
        <f t="shared" si="156"/>
        <v>0</v>
      </c>
      <c r="AV94" s="17">
        <f t="shared" si="157"/>
        <v>0</v>
      </c>
      <c r="AW94" s="17">
        <f t="shared" si="158"/>
        <v>0</v>
      </c>
      <c r="AX94" s="14">
        <f t="shared" si="159"/>
        <v>0</v>
      </c>
      <c r="AY94" s="14">
        <f t="shared" si="160"/>
        <v>0</v>
      </c>
      <c r="AZ94" s="62">
        <f t="shared" si="161"/>
        <v>0</v>
      </c>
      <c r="BA94" s="21">
        <f t="shared" si="162"/>
        <v>0</v>
      </c>
      <c r="BB94" s="78">
        <v>0</v>
      </c>
      <c r="BC94" s="15">
        <f t="shared" si="163"/>
        <v>0</v>
      </c>
      <c r="BD94" s="19">
        <f t="shared" si="164"/>
        <v>0</v>
      </c>
      <c r="BE94" s="58">
        <f t="shared" si="165"/>
        <v>0.54869062147044967</v>
      </c>
      <c r="BF94" s="58">
        <f t="shared" si="166"/>
        <v>0.54011733849447319</v>
      </c>
      <c r="BG94" s="46">
        <f t="shared" si="167"/>
        <v>0</v>
      </c>
      <c r="BH94" s="59" t="e">
        <f t="shared" si="168"/>
        <v>#DIV/0!</v>
      </c>
      <c r="BI94" s="78">
        <v>0</v>
      </c>
      <c r="BJ94" s="78">
        <v>2007</v>
      </c>
      <c r="BK94" s="78">
        <v>0</v>
      </c>
      <c r="BL94" s="10">
        <f t="shared" si="169"/>
        <v>2007</v>
      </c>
      <c r="BM94" s="15">
        <f t="shared" si="170"/>
        <v>0</v>
      </c>
      <c r="BN94" s="9">
        <f t="shared" si="171"/>
        <v>-2007</v>
      </c>
      <c r="BO94" s="48">
        <f t="shared" si="172"/>
        <v>0.54869062147044967</v>
      </c>
      <c r="BP94" s="48">
        <f t="shared" si="173"/>
        <v>0.54011733849447319</v>
      </c>
      <c r="BQ94" s="48">
        <f t="shared" si="174"/>
        <v>0.53167801294023864</v>
      </c>
      <c r="BR94" s="46">
        <f t="shared" si="175"/>
        <v>-3715.8592345772972</v>
      </c>
      <c r="BS94" s="59" t="e">
        <f t="shared" si="176"/>
        <v>#DIV/0!</v>
      </c>
      <c r="BT94" s="16">
        <f t="shared" si="177"/>
        <v>2123</v>
      </c>
      <c r="BU94" s="64">
        <f t="shared" si="178"/>
        <v>0</v>
      </c>
      <c r="BV94" s="78">
        <v>116</v>
      </c>
      <c r="BW94" s="15">
        <f t="shared" si="179"/>
        <v>0</v>
      </c>
      <c r="BX94" s="37">
        <f t="shared" si="180"/>
        <v>-116</v>
      </c>
      <c r="BY94" s="51">
        <f t="shared" si="181"/>
        <v>-116</v>
      </c>
      <c r="BZ94" s="26">
        <f t="shared" si="182"/>
        <v>-0.25892857142857184</v>
      </c>
      <c r="CA94" s="47">
        <f t="shared" si="183"/>
        <v>-116.00000000000001</v>
      </c>
      <c r="CB94" s="48">
        <f t="shared" si="184"/>
        <v>0.54869062147044967</v>
      </c>
      <c r="CC94" s="48">
        <f t="shared" si="185"/>
        <v>0.54011733849447319</v>
      </c>
      <c r="CD94" s="60">
        <f t="shared" si="186"/>
        <v>-211.4123979176621</v>
      </c>
      <c r="CE94" s="61">
        <v>0</v>
      </c>
      <c r="CF94" s="15">
        <f t="shared" si="187"/>
        <v>0</v>
      </c>
      <c r="CG94" s="37">
        <f t="shared" si="188"/>
        <v>0</v>
      </c>
      <c r="CH94" s="51">
        <f t="shared" si="189"/>
        <v>0</v>
      </c>
      <c r="CI94" s="26">
        <f t="shared" si="190"/>
        <v>0</v>
      </c>
      <c r="CJ94" s="47">
        <f t="shared" si="191"/>
        <v>0</v>
      </c>
      <c r="CK94" s="48">
        <f t="shared" si="192"/>
        <v>0.54869062147044967</v>
      </c>
      <c r="CL94" s="60">
        <f t="shared" si="193"/>
        <v>0</v>
      </c>
      <c r="CM94" s="65">
        <f t="shared" si="194"/>
        <v>0</v>
      </c>
      <c r="CN94" s="73">
        <f t="shared" si="195"/>
        <v>2239</v>
      </c>
      <c r="CO94">
        <f t="shared" si="196"/>
        <v>1.1098282383463144E-2</v>
      </c>
      <c r="CP94">
        <f t="shared" si="197"/>
        <v>0.32647792191685898</v>
      </c>
      <c r="CQ94">
        <f t="shared" si="198"/>
        <v>3.5596433105061654E-3</v>
      </c>
      <c r="CR94">
        <f t="shared" si="199"/>
        <v>0</v>
      </c>
      <c r="CS94">
        <f t="shared" si="200"/>
        <v>0</v>
      </c>
      <c r="CT94" s="1">
        <f t="shared" si="201"/>
        <v>0</v>
      </c>
      <c r="CU94" s="78">
        <v>0</v>
      </c>
      <c r="CV94" s="1">
        <f t="shared" si="202"/>
        <v>0</v>
      </c>
      <c r="CW94" t="e">
        <f t="shared" si="203"/>
        <v>#DIV/0!</v>
      </c>
    </row>
    <row r="95" spans="1:101" x14ac:dyDescent="0.2">
      <c r="A95" s="29" t="s">
        <v>155</v>
      </c>
      <c r="B95">
        <v>0</v>
      </c>
      <c r="C95">
        <v>1</v>
      </c>
      <c r="D95">
        <v>0.390331602077507</v>
      </c>
      <c r="E95">
        <v>0.60966839792249305</v>
      </c>
      <c r="F95">
        <v>0.90504568931267304</v>
      </c>
      <c r="G95">
        <v>0.303535955502582</v>
      </c>
      <c r="H95">
        <v>5.5160885917258602E-2</v>
      </c>
      <c r="I95">
        <v>0.19849561220225601</v>
      </c>
      <c r="J95">
        <v>0.104638395533212</v>
      </c>
      <c r="K95">
        <v>0.23418857161050599</v>
      </c>
      <c r="L95">
        <v>1.0061019754498799</v>
      </c>
      <c r="M95">
        <v>1.8879485328863701</v>
      </c>
      <c r="N95" s="21">
        <v>0</v>
      </c>
      <c r="O95">
        <v>1.00139803313597</v>
      </c>
      <c r="P95">
        <v>0.99072146439393205</v>
      </c>
      <c r="Q95">
        <v>1.0104997471528501</v>
      </c>
      <c r="R95">
        <v>0.98100513504437303</v>
      </c>
      <c r="S95">
        <v>240.22000122070301</v>
      </c>
      <c r="T95" s="27">
        <f t="shared" si="136"/>
        <v>0.99072146439393205</v>
      </c>
      <c r="U95" s="27">
        <f t="shared" si="137"/>
        <v>1.0104997471528501</v>
      </c>
      <c r="V95" s="39">
        <f t="shared" si="138"/>
        <v>237.99111138608703</v>
      </c>
      <c r="W95" s="38">
        <f t="shared" si="139"/>
        <v>242.74225049457772</v>
      </c>
      <c r="X95" s="44">
        <f t="shared" si="140"/>
        <v>1.0532770201506207</v>
      </c>
      <c r="Y95" s="44">
        <f t="shared" si="141"/>
        <v>0.31305667316514213</v>
      </c>
      <c r="Z95" s="22">
        <f t="shared" si="142"/>
        <v>1</v>
      </c>
      <c r="AA95" s="22">
        <f t="shared" si="143"/>
        <v>1</v>
      </c>
      <c r="AB95" s="22">
        <f t="shared" si="144"/>
        <v>1</v>
      </c>
      <c r="AC95" s="22">
        <v>1</v>
      </c>
      <c r="AD95" s="22">
        <v>1</v>
      </c>
      <c r="AE95" s="22">
        <v>1</v>
      </c>
      <c r="AF95" s="22">
        <f t="shared" si="145"/>
        <v>4.1725635867596117E-2</v>
      </c>
      <c r="AG95" s="22">
        <f t="shared" si="146"/>
        <v>0.96421639787204261</v>
      </c>
      <c r="AH95" s="22">
        <f t="shared" si="147"/>
        <v>0.96421639787204261</v>
      </c>
      <c r="AI95" s="22">
        <f t="shared" si="148"/>
        <v>1.9224907620044465</v>
      </c>
      <c r="AJ95" s="22">
        <f t="shared" si="149"/>
        <v>0.20671858817904254</v>
      </c>
      <c r="AK95" s="22">
        <f t="shared" si="150"/>
        <v>2.2543535458650248</v>
      </c>
      <c r="AL95" s="22">
        <f t="shared" si="151"/>
        <v>1.8879485328863701</v>
      </c>
      <c r="AM95" s="22">
        <f t="shared" si="152"/>
        <v>2.6812299447073276</v>
      </c>
      <c r="AN95" s="46">
        <v>0</v>
      </c>
      <c r="AO95" s="49">
        <v>1</v>
      </c>
      <c r="AP95" s="49">
        <v>1</v>
      </c>
      <c r="AQ95" s="21">
        <v>1</v>
      </c>
      <c r="AR95" s="17">
        <f t="shared" si="153"/>
        <v>0</v>
      </c>
      <c r="AS95" s="17">
        <f t="shared" si="154"/>
        <v>51.681634967766833</v>
      </c>
      <c r="AT95" s="17">
        <f t="shared" si="155"/>
        <v>51.681634967766833</v>
      </c>
      <c r="AU95" s="17">
        <f t="shared" si="156"/>
        <v>0</v>
      </c>
      <c r="AV95" s="17">
        <f t="shared" si="157"/>
        <v>51.681634967766833</v>
      </c>
      <c r="AW95" s="17">
        <f t="shared" si="158"/>
        <v>51.681634967766833</v>
      </c>
      <c r="AX95" s="14">
        <f t="shared" si="159"/>
        <v>0</v>
      </c>
      <c r="AY95" s="14">
        <f t="shared" si="160"/>
        <v>1.9058234510929327E-2</v>
      </c>
      <c r="AZ95" s="62">
        <f t="shared" si="161"/>
        <v>1.7627655024716516E-2</v>
      </c>
      <c r="BA95" s="21">
        <f t="shared" si="162"/>
        <v>0</v>
      </c>
      <c r="BB95" s="78">
        <v>0</v>
      </c>
      <c r="BC95" s="15">
        <f t="shared" si="163"/>
        <v>0</v>
      </c>
      <c r="BD95" s="19">
        <f t="shared" si="164"/>
        <v>0</v>
      </c>
      <c r="BE95" s="58">
        <f t="shared" si="165"/>
        <v>242.74225049457772</v>
      </c>
      <c r="BF95" s="58">
        <f t="shared" si="166"/>
        <v>245.29098274808462</v>
      </c>
      <c r="BG95" s="46">
        <f t="shared" si="167"/>
        <v>0</v>
      </c>
      <c r="BH95" s="59" t="e">
        <f t="shared" si="168"/>
        <v>#DIV/0!</v>
      </c>
      <c r="BI95" s="78">
        <v>0</v>
      </c>
      <c r="BJ95" s="78">
        <v>480</v>
      </c>
      <c r="BK95" s="78">
        <v>0</v>
      </c>
      <c r="BL95" s="10">
        <f t="shared" si="169"/>
        <v>480</v>
      </c>
      <c r="BM95" s="15">
        <f t="shared" si="170"/>
        <v>3649.3279188562801</v>
      </c>
      <c r="BN95" s="9">
        <f t="shared" si="171"/>
        <v>3169.3279188562801</v>
      </c>
      <c r="BO95" s="48">
        <f t="shared" si="172"/>
        <v>237.99111138608703</v>
      </c>
      <c r="BP95" s="48">
        <f t="shared" si="173"/>
        <v>235.78290238516354</v>
      </c>
      <c r="BQ95" s="48">
        <f t="shared" si="174"/>
        <v>233.59518233008077</v>
      </c>
      <c r="BR95" s="46">
        <f t="shared" si="175"/>
        <v>13.441720696435484</v>
      </c>
      <c r="BS95" s="59">
        <f t="shared" si="176"/>
        <v>0.13153106837009998</v>
      </c>
      <c r="BT95" s="16">
        <f t="shared" si="177"/>
        <v>480</v>
      </c>
      <c r="BU95" s="64">
        <f t="shared" si="178"/>
        <v>3825.2166606929013</v>
      </c>
      <c r="BV95" s="78">
        <v>0</v>
      </c>
      <c r="BW95" s="15">
        <f t="shared" si="179"/>
        <v>175.88874183662139</v>
      </c>
      <c r="BX95" s="37">
        <f t="shared" si="180"/>
        <v>175.88874183662139</v>
      </c>
      <c r="BY95" s="51">
        <f t="shared" si="181"/>
        <v>175.88874183662139</v>
      </c>
      <c r="BZ95" s="26">
        <f t="shared" si="182"/>
        <v>0.39260879874245908</v>
      </c>
      <c r="CA95" s="47">
        <f t="shared" si="183"/>
        <v>175.88874183662139</v>
      </c>
      <c r="CB95" s="48">
        <f t="shared" si="184"/>
        <v>237.99111138608703</v>
      </c>
      <c r="CC95" s="48">
        <f t="shared" si="185"/>
        <v>235.78290238516354</v>
      </c>
      <c r="CD95" s="60">
        <f t="shared" si="186"/>
        <v>0.73905592865307257</v>
      </c>
      <c r="CE95" s="61">
        <v>0</v>
      </c>
      <c r="CF95" s="15">
        <f t="shared" si="187"/>
        <v>113.29293884385305</v>
      </c>
      <c r="CG95" s="37">
        <f t="shared" si="188"/>
        <v>113.29293884385305</v>
      </c>
      <c r="CH95" s="51">
        <f t="shared" si="189"/>
        <v>113.29293884385305</v>
      </c>
      <c r="CI95" s="26">
        <f t="shared" si="190"/>
        <v>1.762765502471652E-2</v>
      </c>
      <c r="CJ95" s="47">
        <f t="shared" si="191"/>
        <v>113.29293884385305</v>
      </c>
      <c r="CK95" s="48">
        <f t="shared" si="192"/>
        <v>237.99111138608703</v>
      </c>
      <c r="CL95" s="60">
        <f t="shared" si="193"/>
        <v>0.47603853011157526</v>
      </c>
      <c r="CM95" s="65">
        <f t="shared" si="194"/>
        <v>0</v>
      </c>
      <c r="CN95" s="73">
        <f t="shared" si="195"/>
        <v>480</v>
      </c>
      <c r="CO95">
        <f t="shared" si="196"/>
        <v>9.8009137252111009E-3</v>
      </c>
      <c r="CP95">
        <f t="shared" si="197"/>
        <v>1.0061019754498799</v>
      </c>
      <c r="CQ95">
        <f t="shared" si="198"/>
        <v>1.0969697875953876E-2</v>
      </c>
      <c r="CR95">
        <f t="shared" si="199"/>
        <v>1.0751306247385541E-4</v>
      </c>
      <c r="CS95">
        <f t="shared" si="200"/>
        <v>2.6642869304194874E-2</v>
      </c>
      <c r="CT95" s="1">
        <f t="shared" si="201"/>
        <v>1895.8412721654079</v>
      </c>
      <c r="CU95" s="78">
        <v>1682</v>
      </c>
      <c r="CV95" s="1">
        <f t="shared" si="202"/>
        <v>213.84127216540787</v>
      </c>
      <c r="CW95">
        <f t="shared" si="203"/>
        <v>0.88720507602350018</v>
      </c>
    </row>
    <row r="96" spans="1:101" x14ac:dyDescent="0.2">
      <c r="A96" s="29" t="s">
        <v>252</v>
      </c>
      <c r="B96">
        <v>0</v>
      </c>
      <c r="C96">
        <v>0</v>
      </c>
      <c r="D96">
        <v>0.66679984019176897</v>
      </c>
      <c r="E96">
        <v>0.33320015980822998</v>
      </c>
      <c r="F96">
        <v>0.673964968152866</v>
      </c>
      <c r="G96">
        <v>0.673964968152866</v>
      </c>
      <c r="H96">
        <v>0.80484747179272798</v>
      </c>
      <c r="I96">
        <v>0.62515670706226401</v>
      </c>
      <c r="J96">
        <v>0.70933475535414903</v>
      </c>
      <c r="K96">
        <v>0.69142373100869203</v>
      </c>
      <c r="L96">
        <v>0.71393012210098905</v>
      </c>
      <c r="M96">
        <v>0.391439378533184</v>
      </c>
      <c r="N96" s="21">
        <v>0</v>
      </c>
      <c r="O96">
        <v>1.0050456559685499</v>
      </c>
      <c r="P96">
        <v>1.0013104513667399</v>
      </c>
      <c r="Q96">
        <v>1.0179233825743299</v>
      </c>
      <c r="R96">
        <v>0.99651986016363503</v>
      </c>
      <c r="S96">
        <v>5.3200001716613698</v>
      </c>
      <c r="T96" s="27">
        <f t="shared" si="136"/>
        <v>0.99651986016363503</v>
      </c>
      <c r="U96" s="27">
        <f t="shared" si="137"/>
        <v>1.0179233825743299</v>
      </c>
      <c r="V96" s="39">
        <f t="shared" si="138"/>
        <v>5.3014858271345027</v>
      </c>
      <c r="W96" s="38">
        <f t="shared" si="139"/>
        <v>5.4153525700335576</v>
      </c>
      <c r="X96" s="44">
        <f t="shared" si="140"/>
        <v>0.91242621616120534</v>
      </c>
      <c r="Y96" s="44">
        <f t="shared" si="141"/>
        <v>0.69221320595933344</v>
      </c>
      <c r="Z96" s="22">
        <f t="shared" si="142"/>
        <v>1</v>
      </c>
      <c r="AA96" s="22">
        <f t="shared" si="143"/>
        <v>1</v>
      </c>
      <c r="AB96" s="22">
        <f t="shared" si="144"/>
        <v>1</v>
      </c>
      <c r="AC96" s="22">
        <v>1</v>
      </c>
      <c r="AD96" s="22">
        <v>1</v>
      </c>
      <c r="AE96" s="22">
        <v>1</v>
      </c>
      <c r="AF96" s="22">
        <f t="shared" si="145"/>
        <v>4.1725635867596117E-2</v>
      </c>
      <c r="AG96" s="22">
        <f t="shared" si="146"/>
        <v>0.96421639787204261</v>
      </c>
      <c r="AH96" s="22">
        <f t="shared" si="147"/>
        <v>0.71393012210098905</v>
      </c>
      <c r="AI96" s="22">
        <f t="shared" si="148"/>
        <v>1.6722044862333929</v>
      </c>
      <c r="AJ96" s="22">
        <f t="shared" si="149"/>
        <v>0.20671858817904254</v>
      </c>
      <c r="AK96" s="22">
        <f t="shared" si="150"/>
        <v>2.2543535458650248</v>
      </c>
      <c r="AL96" s="22">
        <f t="shared" si="151"/>
        <v>0.391439378533184</v>
      </c>
      <c r="AM96" s="22">
        <f t="shared" si="152"/>
        <v>1.1847207903541415</v>
      </c>
      <c r="AN96" s="46">
        <v>0</v>
      </c>
      <c r="AO96" s="75">
        <v>0</v>
      </c>
      <c r="AP96" s="75">
        <v>0</v>
      </c>
      <c r="AQ96" s="21">
        <v>1</v>
      </c>
      <c r="AR96" s="17">
        <f t="shared" si="153"/>
        <v>0</v>
      </c>
      <c r="AS96" s="17">
        <f t="shared" si="154"/>
        <v>0</v>
      </c>
      <c r="AT96" s="17">
        <f t="shared" si="155"/>
        <v>0</v>
      </c>
      <c r="AU96" s="17">
        <f t="shared" si="156"/>
        <v>0</v>
      </c>
      <c r="AV96" s="17">
        <f t="shared" si="157"/>
        <v>0</v>
      </c>
      <c r="AW96" s="17">
        <f t="shared" si="158"/>
        <v>0</v>
      </c>
      <c r="AX96" s="14">
        <f t="shared" si="159"/>
        <v>0</v>
      </c>
      <c r="AY96" s="14">
        <f t="shared" si="160"/>
        <v>0</v>
      </c>
      <c r="AZ96" s="62">
        <f t="shared" si="161"/>
        <v>0</v>
      </c>
      <c r="BA96" s="21">
        <f t="shared" si="162"/>
        <v>0</v>
      </c>
      <c r="BB96" s="78">
        <v>0</v>
      </c>
      <c r="BC96" s="15">
        <f t="shared" si="163"/>
        <v>0</v>
      </c>
      <c r="BD96" s="19">
        <f t="shared" si="164"/>
        <v>0</v>
      </c>
      <c r="BE96" s="58">
        <f t="shared" si="165"/>
        <v>5.4153525700335576</v>
      </c>
      <c r="BF96" s="58">
        <f t="shared" si="166"/>
        <v>5.5124140059211495</v>
      </c>
      <c r="BG96" s="46">
        <f t="shared" si="167"/>
        <v>0</v>
      </c>
      <c r="BH96" s="59" t="e">
        <f t="shared" si="168"/>
        <v>#DIV/0!</v>
      </c>
      <c r="BI96" s="78">
        <v>0</v>
      </c>
      <c r="BJ96" s="78">
        <v>2032</v>
      </c>
      <c r="BK96" s="78">
        <v>0</v>
      </c>
      <c r="BL96" s="10">
        <f t="shared" si="169"/>
        <v>2032</v>
      </c>
      <c r="BM96" s="15">
        <f t="shared" si="170"/>
        <v>0</v>
      </c>
      <c r="BN96" s="9">
        <f t="shared" si="171"/>
        <v>-2032</v>
      </c>
      <c r="BO96" s="48">
        <f t="shared" si="172"/>
        <v>5.4153525700335576</v>
      </c>
      <c r="BP96" s="48">
        <f t="shared" si="173"/>
        <v>5.5124140059211495</v>
      </c>
      <c r="BQ96" s="48">
        <f t="shared" si="174"/>
        <v>5.6112151110573691</v>
      </c>
      <c r="BR96" s="46">
        <f t="shared" si="175"/>
        <v>-368.62253049522968</v>
      </c>
      <c r="BS96" s="59" t="e">
        <f t="shared" si="176"/>
        <v>#DIV/0!</v>
      </c>
      <c r="BT96" s="16">
        <f t="shared" si="177"/>
        <v>2181</v>
      </c>
      <c r="BU96" s="64">
        <f t="shared" si="178"/>
        <v>0</v>
      </c>
      <c r="BV96" s="78">
        <v>149</v>
      </c>
      <c r="BW96" s="15">
        <f t="shared" si="179"/>
        <v>0</v>
      </c>
      <c r="BX96" s="37">
        <f t="shared" si="180"/>
        <v>-149</v>
      </c>
      <c r="BY96" s="51">
        <f t="shared" si="181"/>
        <v>-149</v>
      </c>
      <c r="BZ96" s="26">
        <f t="shared" si="182"/>
        <v>-0.3325892857142862</v>
      </c>
      <c r="CA96" s="47">
        <f t="shared" si="183"/>
        <v>-149</v>
      </c>
      <c r="CB96" s="48">
        <f t="shared" si="184"/>
        <v>5.4153525700335576</v>
      </c>
      <c r="CC96" s="48">
        <f t="shared" si="185"/>
        <v>5.5124140059211495</v>
      </c>
      <c r="CD96" s="60">
        <f t="shared" si="186"/>
        <v>-27.514367360771246</v>
      </c>
      <c r="CE96" s="61">
        <v>0</v>
      </c>
      <c r="CF96" s="15">
        <f t="shared" si="187"/>
        <v>0</v>
      </c>
      <c r="CG96" s="37">
        <f t="shared" si="188"/>
        <v>0</v>
      </c>
      <c r="CH96" s="51">
        <f t="shared" si="189"/>
        <v>0</v>
      </c>
      <c r="CI96" s="26">
        <f t="shared" si="190"/>
        <v>0</v>
      </c>
      <c r="CJ96" s="47">
        <f t="shared" si="191"/>
        <v>0</v>
      </c>
      <c r="CK96" s="48">
        <f t="shared" si="192"/>
        <v>5.4153525700335576</v>
      </c>
      <c r="CL96" s="60">
        <f t="shared" si="193"/>
        <v>0</v>
      </c>
      <c r="CM96" s="65">
        <f t="shared" si="194"/>
        <v>0</v>
      </c>
      <c r="CN96" s="73">
        <f t="shared" si="195"/>
        <v>2330</v>
      </c>
      <c r="CO96">
        <f t="shared" si="196"/>
        <v>5.356462678129786E-3</v>
      </c>
      <c r="CP96">
        <f t="shared" si="197"/>
        <v>0.71393012210098905</v>
      </c>
      <c r="CQ96">
        <f t="shared" si="198"/>
        <v>7.7840993607917333E-3</v>
      </c>
      <c r="CR96">
        <f t="shared" si="199"/>
        <v>0</v>
      </c>
      <c r="CS96">
        <f t="shared" si="200"/>
        <v>0</v>
      </c>
      <c r="CT96" s="1">
        <f t="shared" si="201"/>
        <v>0</v>
      </c>
      <c r="CU96" s="78">
        <v>0</v>
      </c>
      <c r="CV96" s="1">
        <f t="shared" si="202"/>
        <v>0</v>
      </c>
      <c r="CW96" t="e">
        <f t="shared" si="203"/>
        <v>#DIV/0!</v>
      </c>
    </row>
    <row r="97" spans="1:101" x14ac:dyDescent="0.2">
      <c r="A97" s="29" t="s">
        <v>112</v>
      </c>
      <c r="B97">
        <v>1</v>
      </c>
      <c r="C97">
        <v>1</v>
      </c>
      <c r="D97">
        <v>0.95325609268877298</v>
      </c>
      <c r="E97">
        <v>4.6743907311226497E-2</v>
      </c>
      <c r="F97">
        <v>0.99324592769169595</v>
      </c>
      <c r="G97">
        <v>0.32856575288041301</v>
      </c>
      <c r="H97">
        <v>0.15545340576681899</v>
      </c>
      <c r="I97">
        <v>0.56832427914751305</v>
      </c>
      <c r="J97">
        <v>0.29723382171861501</v>
      </c>
      <c r="K97">
        <v>0.41206799501681801</v>
      </c>
      <c r="L97">
        <v>0.57883753981181996</v>
      </c>
      <c r="M97">
        <v>0.80262020312619897</v>
      </c>
      <c r="N97" s="21">
        <v>-1</v>
      </c>
      <c r="O97">
        <v>1.01607430919937</v>
      </c>
      <c r="P97">
        <v>0.98693331960074404</v>
      </c>
      <c r="Q97">
        <v>1.0376207378176201</v>
      </c>
      <c r="R97">
        <v>0.98631225188459404</v>
      </c>
      <c r="S97">
        <v>50.419998168945298</v>
      </c>
      <c r="T97" s="27">
        <f t="shared" si="136"/>
        <v>0.98693331960074404</v>
      </c>
      <c r="U97" s="27">
        <f t="shared" si="137"/>
        <v>1.0376207378176201</v>
      </c>
      <c r="V97" s="39">
        <f t="shared" si="138"/>
        <v>49.110962781873518</v>
      </c>
      <c r="W97" s="38">
        <f t="shared" si="139"/>
        <v>50.419998168945298</v>
      </c>
      <c r="X97" s="44">
        <f t="shared" si="140"/>
        <v>0.76648687156523521</v>
      </c>
      <c r="Y97" s="44">
        <f t="shared" si="141"/>
        <v>0.52973532498723519</v>
      </c>
      <c r="Z97" s="22">
        <f t="shared" si="142"/>
        <v>0.65057072125588478</v>
      </c>
      <c r="AA97" s="22">
        <f t="shared" si="143"/>
        <v>0.63858788210985473</v>
      </c>
      <c r="AB97" s="22">
        <f t="shared" si="144"/>
        <v>0.62660504296382458</v>
      </c>
      <c r="AC97" s="22">
        <v>1</v>
      </c>
      <c r="AD97" s="22">
        <v>1</v>
      </c>
      <c r="AE97" s="22">
        <v>1</v>
      </c>
      <c r="AF97" s="22">
        <f t="shared" si="145"/>
        <v>4.1725635867596117E-2</v>
      </c>
      <c r="AG97" s="22">
        <f t="shared" si="146"/>
        <v>0.96421639787204261</v>
      </c>
      <c r="AH97" s="22">
        <f t="shared" si="147"/>
        <v>0.57883753981181996</v>
      </c>
      <c r="AI97" s="22">
        <f t="shared" si="148"/>
        <v>1.5371119039442238</v>
      </c>
      <c r="AJ97" s="22">
        <f t="shared" si="149"/>
        <v>0.20671858817904254</v>
      </c>
      <c r="AK97" s="22">
        <f t="shared" si="150"/>
        <v>2.2543535458650248</v>
      </c>
      <c r="AL97" s="22">
        <f t="shared" si="151"/>
        <v>0.80262020312619897</v>
      </c>
      <c r="AM97" s="22">
        <f t="shared" si="152"/>
        <v>1.5959016149471563</v>
      </c>
      <c r="AN97" s="46">
        <v>1</v>
      </c>
      <c r="AO97" s="49">
        <v>1</v>
      </c>
      <c r="AP97" s="49">
        <v>1</v>
      </c>
      <c r="AQ97" s="21">
        <v>1</v>
      </c>
      <c r="AR97" s="17">
        <f t="shared" si="153"/>
        <v>3.4979679780249668</v>
      </c>
      <c r="AS97" s="17">
        <f t="shared" si="154"/>
        <v>4.2200633542634876</v>
      </c>
      <c r="AT97" s="17">
        <f t="shared" si="155"/>
        <v>4.1423341563331277</v>
      </c>
      <c r="AU97" s="17">
        <f t="shared" si="156"/>
        <v>3.4979679780249668</v>
      </c>
      <c r="AV97" s="17">
        <f t="shared" si="157"/>
        <v>4.2200633542634876</v>
      </c>
      <c r="AW97" s="17">
        <f t="shared" si="158"/>
        <v>4.1423341563331277</v>
      </c>
      <c r="AX97" s="14">
        <f t="shared" si="159"/>
        <v>8.3316094491194068E-3</v>
      </c>
      <c r="AY97" s="14">
        <f t="shared" si="160"/>
        <v>1.5561999365285915E-3</v>
      </c>
      <c r="AZ97" s="62">
        <f t="shared" si="161"/>
        <v>1.4128739841624961E-3</v>
      </c>
      <c r="BA97" s="21">
        <f t="shared" si="162"/>
        <v>-1</v>
      </c>
      <c r="BB97" s="78">
        <v>1613</v>
      </c>
      <c r="BC97" s="15">
        <f t="shared" si="163"/>
        <v>1155.3859403566337</v>
      </c>
      <c r="BD97" s="19">
        <f t="shared" si="164"/>
        <v>-457.61405964336632</v>
      </c>
      <c r="BE97" s="58">
        <f t="shared" si="165"/>
        <v>50.419998168945298</v>
      </c>
      <c r="BF97" s="58">
        <f t="shared" si="166"/>
        <v>52.316835700824072</v>
      </c>
      <c r="BG97" s="46">
        <f t="shared" si="167"/>
        <v>-9.0760427660074789</v>
      </c>
      <c r="BH97" s="59">
        <f t="shared" si="168"/>
        <v>1.3960703031422681</v>
      </c>
      <c r="BI97" s="78">
        <v>958</v>
      </c>
      <c r="BJ97" s="78">
        <v>101</v>
      </c>
      <c r="BK97" s="78">
        <v>0</v>
      </c>
      <c r="BL97" s="10">
        <f t="shared" si="169"/>
        <v>1059</v>
      </c>
      <c r="BM97" s="15">
        <f t="shared" si="170"/>
        <v>297.9858324463043</v>
      </c>
      <c r="BN97" s="9">
        <f t="shared" si="171"/>
        <v>-761.01416755369564</v>
      </c>
      <c r="BO97" s="48">
        <f t="shared" si="172"/>
        <v>50.419998168945298</v>
      </c>
      <c r="BP97" s="48">
        <f t="shared" si="173"/>
        <v>52.316835700824072</v>
      </c>
      <c r="BQ97" s="48">
        <f t="shared" si="174"/>
        <v>54.285033660172289</v>
      </c>
      <c r="BR97" s="46">
        <f t="shared" si="175"/>
        <v>-14.546257573863713</v>
      </c>
      <c r="BS97" s="59">
        <f t="shared" si="176"/>
        <v>3.5538602332405418</v>
      </c>
      <c r="BT97" s="16">
        <f t="shared" si="177"/>
        <v>2672</v>
      </c>
      <c r="BU97" s="64">
        <f t="shared" si="178"/>
        <v>1467.4694294169115</v>
      </c>
      <c r="BV97" s="78">
        <v>0</v>
      </c>
      <c r="BW97" s="15">
        <f t="shared" si="179"/>
        <v>14.097656613973387</v>
      </c>
      <c r="BX97" s="37">
        <f t="shared" si="180"/>
        <v>14.097656613973387</v>
      </c>
      <c r="BY97" s="51">
        <f t="shared" si="181"/>
        <v>14.097656613973387</v>
      </c>
      <c r="BZ97" s="26">
        <f t="shared" si="182"/>
        <v>3.1467983513333499E-2</v>
      </c>
      <c r="CA97" s="47">
        <f t="shared" si="183"/>
        <v>14.097656613973387</v>
      </c>
      <c r="CB97" s="48">
        <f t="shared" si="184"/>
        <v>49.110962781873518</v>
      </c>
      <c r="CC97" s="48">
        <f t="shared" si="185"/>
        <v>48.46924552710302</v>
      </c>
      <c r="CD97" s="60">
        <f t="shared" si="186"/>
        <v>0.28705722338591017</v>
      </c>
      <c r="CE97" s="61">
        <v>0</v>
      </c>
      <c r="CF97" s="15">
        <f t="shared" si="187"/>
        <v>9.0805410962123627</v>
      </c>
      <c r="CG97" s="37">
        <f t="shared" si="188"/>
        <v>9.0805410962123627</v>
      </c>
      <c r="CH97" s="51">
        <f t="shared" si="189"/>
        <v>9.0805410962123627</v>
      </c>
      <c r="CI97" s="26">
        <f t="shared" si="190"/>
        <v>1.4128739841624963E-3</v>
      </c>
      <c r="CJ97" s="47">
        <f t="shared" si="191"/>
        <v>9.0805410962123627</v>
      </c>
      <c r="CK97" s="48">
        <f t="shared" si="192"/>
        <v>49.110962781873518</v>
      </c>
      <c r="CL97" s="60">
        <f t="shared" si="193"/>
        <v>0.18489845406907643</v>
      </c>
      <c r="CM97" s="65">
        <f t="shared" si="194"/>
        <v>-1</v>
      </c>
      <c r="CN97" s="73">
        <f t="shared" si="195"/>
        <v>2672</v>
      </c>
      <c r="CO97">
        <f t="shared" si="196"/>
        <v>7.514462030469843E-4</v>
      </c>
      <c r="CP97">
        <f t="shared" si="197"/>
        <v>0.57883753981181996</v>
      </c>
      <c r="CQ97">
        <f t="shared" si="198"/>
        <v>6.3111623731350128E-3</v>
      </c>
      <c r="CR97">
        <f t="shared" si="199"/>
        <v>4.7424990021053001E-6</v>
      </c>
      <c r="CS97">
        <f t="shared" si="200"/>
        <v>1.1752412049381657E-3</v>
      </c>
      <c r="CT97" s="1">
        <f t="shared" si="201"/>
        <v>83.627283369226788</v>
      </c>
      <c r="CU97" s="78">
        <v>0</v>
      </c>
      <c r="CV97" s="1">
        <f t="shared" si="202"/>
        <v>83.627283369226788</v>
      </c>
      <c r="CW97">
        <f t="shared" si="203"/>
        <v>0</v>
      </c>
    </row>
    <row r="98" spans="1:101" x14ac:dyDescent="0.2">
      <c r="A98" s="29" t="s">
        <v>254</v>
      </c>
      <c r="B98">
        <v>0</v>
      </c>
      <c r="C98">
        <v>1</v>
      </c>
      <c r="D98">
        <v>0.50180505415162402</v>
      </c>
      <c r="E98">
        <v>0.49819494584837498</v>
      </c>
      <c r="F98">
        <v>0.62603550295857902</v>
      </c>
      <c r="G98">
        <v>0.123076923076923</v>
      </c>
      <c r="H98">
        <v>0.31345353675450699</v>
      </c>
      <c r="I98">
        <v>0.16504854368932001</v>
      </c>
      <c r="J98">
        <v>0.22745340128386299</v>
      </c>
      <c r="K98">
        <v>0.25126969704687901</v>
      </c>
      <c r="L98">
        <v>0.74154485011895099</v>
      </c>
      <c r="M98">
        <v>1.8562063486811899</v>
      </c>
      <c r="N98" s="21">
        <v>0</v>
      </c>
      <c r="O98">
        <v>1.0048230224597701</v>
      </c>
      <c r="P98">
        <v>0.97913850057871898</v>
      </c>
      <c r="Q98">
        <v>1.0019240292952301</v>
      </c>
      <c r="R98">
        <v>0.98946385634026102</v>
      </c>
      <c r="S98">
        <v>45.599998474121001</v>
      </c>
      <c r="T98" s="27">
        <f t="shared" ref="T98:T129" si="204">IF(C98,P98,R98)</f>
        <v>0.97913850057871898</v>
      </c>
      <c r="U98" s="27">
        <f t="shared" ref="U98:U129" si="205">IF(D98 = 0,O98,Q98)</f>
        <v>1.0019240292952301</v>
      </c>
      <c r="V98" s="39">
        <f t="shared" ref="V98:V129" si="206">S98*T98^(1-N98)</f>
        <v>44.648714132342711</v>
      </c>
      <c r="W98" s="38">
        <f t="shared" ref="W98:W129" si="207">S98*U98^(N98+1)</f>
        <v>45.687734207047654</v>
      </c>
      <c r="X98" s="44">
        <f t="shared" ref="X98:X129" si="208">0.5 * (D98-MAX($D$3:$D$165))/(MIN($D$3:$D$165)-MAX($D$3:$D$165)) + 0.75</f>
        <v>0.99648523294493885</v>
      </c>
      <c r="Y98" s="44">
        <f t="shared" ref="Y98:Y129" si="209">AVERAGE(D98, F98, G98, H98, I98, J98, K98)</f>
        <v>0.31544895128024214</v>
      </c>
      <c r="Z98" s="22">
        <f t="shared" ref="Z98:Z129" si="210">AI98^N98</f>
        <v>1</v>
      </c>
      <c r="AA98" s="22">
        <f t="shared" ref="AA98:AA129" si="211">(Z98+AB98)/2</f>
        <v>1</v>
      </c>
      <c r="AB98" s="22">
        <f t="shared" ref="AB98:AB129" si="212">AM98^N98</f>
        <v>1</v>
      </c>
      <c r="AC98" s="22">
        <v>1</v>
      </c>
      <c r="AD98" s="22">
        <v>1</v>
      </c>
      <c r="AE98" s="22">
        <v>1</v>
      </c>
      <c r="AF98" s="22">
        <f t="shared" ref="AF98:AF129" si="213">PERCENTILE($L$2:$L$165, 0.05)</f>
        <v>4.1725635867596117E-2</v>
      </c>
      <c r="AG98" s="22">
        <f t="shared" ref="AG98:AG129" si="214">PERCENTILE($L$2:$L$165, 0.95)</f>
        <v>0.96421639787204261</v>
      </c>
      <c r="AH98" s="22">
        <f t="shared" ref="AH98:AH129" si="215">MIN(MAX(L98,AF98), AG98)</f>
        <v>0.74154485011895099</v>
      </c>
      <c r="AI98" s="22">
        <f t="shared" ref="AI98:AI129" si="216">AH98-$AH$166+1</f>
        <v>1.6998192142513548</v>
      </c>
      <c r="AJ98" s="22">
        <f t="shared" ref="AJ98:AJ129" si="217">PERCENTILE($M$2:$M$165, 0.02)</f>
        <v>0.20671858817904254</v>
      </c>
      <c r="AK98" s="22">
        <f t="shared" ref="AK98:AK129" si="218">PERCENTILE($M$2:$M$165, 0.98)</f>
        <v>2.2543535458650248</v>
      </c>
      <c r="AL98" s="22">
        <f t="shared" ref="AL98:AL129" si="219">MIN(MAX(M98,AJ98), AK98)</f>
        <v>1.8562063486811899</v>
      </c>
      <c r="AM98" s="22">
        <f t="shared" ref="AM98:AM129" si="220">AL98-$AL$166 + 1</f>
        <v>2.6494877605021472</v>
      </c>
      <c r="AN98" s="46">
        <v>0</v>
      </c>
      <c r="AO98" s="49">
        <v>1</v>
      </c>
      <c r="AP98" s="49">
        <v>1</v>
      </c>
      <c r="AQ98" s="21">
        <v>1</v>
      </c>
      <c r="AR98" s="17">
        <f t="shared" ref="AR98:AR129" si="221">(AI98^4)*AB98*AE98*AN98</f>
        <v>0</v>
      </c>
      <c r="AS98" s="17">
        <f t="shared" ref="AS98:AS129" si="222">(AM98^4) *Z98*AC98*AO98</f>
        <v>49.277386964487739</v>
      </c>
      <c r="AT98" s="17">
        <f t="shared" ref="AT98:AT129" si="223">(AM98^4)*AA98*AP98*AQ98</f>
        <v>49.277386964487739</v>
      </c>
      <c r="AU98" s="17">
        <f t="shared" ref="AU98:AU129" si="224">MIN(AR98, 0.05*AR$166)</f>
        <v>0</v>
      </c>
      <c r="AV98" s="17">
        <f t="shared" ref="AV98:AV129" si="225">MIN(AS98, 0.05*AS$166)</f>
        <v>49.277386964487739</v>
      </c>
      <c r="AW98" s="17">
        <f t="shared" ref="AW98:AW129" si="226">MIN(AT98, 0.05*AT$166)</f>
        <v>49.277386964487739</v>
      </c>
      <c r="AX98" s="14">
        <f t="shared" ref="AX98:AX129" si="227">AU98/$AU$166</f>
        <v>0</v>
      </c>
      <c r="AY98" s="14">
        <f t="shared" ref="AY98:AY129" si="228">AV98/$AV$166</f>
        <v>1.8171638676693351E-2</v>
      </c>
      <c r="AZ98" s="62">
        <f t="shared" ref="AZ98:AZ129" si="229">AW98/$AW$166</f>
        <v>1.6807610255968389E-2</v>
      </c>
      <c r="BA98" s="21">
        <f t="shared" ref="BA98:BA129" si="230">N98</f>
        <v>0</v>
      </c>
      <c r="BB98" s="78">
        <v>0</v>
      </c>
      <c r="BC98" s="15">
        <f t="shared" ref="BC98:BC129" si="231">$D$172*AX98</f>
        <v>0</v>
      </c>
      <c r="BD98" s="19">
        <f t="shared" ref="BD98:BD129" si="232">BC98-BB98</f>
        <v>0</v>
      </c>
      <c r="BE98" s="58">
        <f t="shared" ref="BE98:BE129" si="233">(IF(BD98 &gt; 0, V98, W98))</f>
        <v>45.687734207047654</v>
      </c>
      <c r="BF98" s="58">
        <f t="shared" ref="BF98:BF129" si="234">IF(BD98&gt;0, S98*(T98^(2-N98)), S98*(U98^(N98 + 2)))</f>
        <v>45.7756387460947</v>
      </c>
      <c r="BG98" s="46">
        <f t="shared" ref="BG98:BG129" si="235">BD98/BE98</f>
        <v>0</v>
      </c>
      <c r="BH98" s="59" t="e">
        <f t="shared" ref="BH98:BH129" si="236">BB98/BC98</f>
        <v>#DIV/0!</v>
      </c>
      <c r="BI98" s="78">
        <v>4651</v>
      </c>
      <c r="BJ98" s="78">
        <v>866</v>
      </c>
      <c r="BK98" s="78">
        <v>91</v>
      </c>
      <c r="BL98" s="10">
        <f t="shared" ref="BL98:BL129" si="237">SUM(BI98:BK98)</f>
        <v>5608</v>
      </c>
      <c r="BM98" s="15">
        <f t="shared" ref="BM98:BM129" si="238">AY98*$D$171</f>
        <v>3479.5598887292731</v>
      </c>
      <c r="BN98" s="9">
        <f t="shared" ref="BN98:BN129" si="239">BM98-BL98</f>
        <v>-2128.4401112707269</v>
      </c>
      <c r="BO98" s="48">
        <f t="shared" ref="BO98:BO129" si="240">IF(BN98&gt;0,V98,W98)</f>
        <v>45.687734207047654</v>
      </c>
      <c r="BP98" s="48">
        <f t="shared" ref="BP98:BP129" si="241" xml:space="preserve"> IF(BN98 &gt;0, S98*T98^(2-N98), S98*U98^(N98+2))</f>
        <v>45.7756387460947</v>
      </c>
      <c r="BQ98" s="48">
        <f t="shared" ref="BQ98:BQ129" si="242">IF(BN98&gt;0, S98*T98^(3-N98), S98*U98^(N98+3))</f>
        <v>45.863712416050049</v>
      </c>
      <c r="BR98" s="46">
        <f t="shared" ref="BR98:BR129" si="243">BN98/BP98</f>
        <v>-46.497223623172545</v>
      </c>
      <c r="BS98" s="59">
        <f t="shared" ref="BS98:BS129" si="244">BL98/BM98</f>
        <v>1.6116980823250115</v>
      </c>
      <c r="BT98" s="16">
        <f t="shared" ref="BT98:BT129" si="245">BB98+BL98+BV98</f>
        <v>5745</v>
      </c>
      <c r="BU98" s="64">
        <f t="shared" ref="BU98:BU129" si="246">BC98+BM98+BW98</f>
        <v>3647.2662238633256</v>
      </c>
      <c r="BV98" s="78">
        <v>137</v>
      </c>
      <c r="BW98" s="15">
        <f t="shared" ref="BW98:BW129" si="247">AZ98*$D$174</f>
        <v>167.70633513405258</v>
      </c>
      <c r="BX98" s="37">
        <f t="shared" ref="BX98:BX129" si="248">BW98-BV98</f>
        <v>30.70633513405258</v>
      </c>
      <c r="BY98" s="51">
        <f t="shared" ref="BY98:BY129" si="249">BX98*(BX98&lt;&gt;0)</f>
        <v>30.70633513405258</v>
      </c>
      <c r="BZ98" s="26">
        <f t="shared" ref="BZ98:BZ129" si="250">BY98/$BY$166</f>
        <v>6.854092663851033E-2</v>
      </c>
      <c r="CA98" s="47">
        <f t="shared" ref="CA98:CA129" si="251">BZ98 * $BX$166</f>
        <v>30.70633513405258</v>
      </c>
      <c r="CB98" s="48">
        <f t="shared" ref="CB98:CB129" si="252">IF(CA98&gt;0, V98, W98)</f>
        <v>44.648714132342711</v>
      </c>
      <c r="CC98" s="48">
        <f t="shared" ref="CC98:CC129" si="253">IF(BX98&gt;0, S98*T98^(2-N98), S98*U98^(N98+2))</f>
        <v>43.717275008309905</v>
      </c>
      <c r="CD98" s="60">
        <f t="shared" ref="CD98:CD129" si="254">CA98/CB98</f>
        <v>0.68773167896921517</v>
      </c>
      <c r="CE98" s="61">
        <v>0</v>
      </c>
      <c r="CF98" s="15">
        <f t="shared" ref="CF98:CF129" si="255">AZ98*$CE$169</f>
        <v>108.02251111510884</v>
      </c>
      <c r="CG98" s="37">
        <f t="shared" ref="CG98:CG129" si="256">CF98-CE98</f>
        <v>108.02251111510884</v>
      </c>
      <c r="CH98" s="51">
        <f t="shared" ref="CH98:CH129" si="257">CG98*(CG98&lt;&gt;0)</f>
        <v>108.02251111510884</v>
      </c>
      <c r="CI98" s="26">
        <f t="shared" ref="CI98:CI129" si="258">CH98/$CH$166</f>
        <v>1.6807610255968393E-2</v>
      </c>
      <c r="CJ98" s="47">
        <f t="shared" ref="CJ98:CJ129" si="259">CI98 * $CG$166</f>
        <v>108.02251111510884</v>
      </c>
      <c r="CK98" s="48">
        <f t="shared" ref="CK98:CK129" si="260">IF(CA98&gt;0,V98,W98)</f>
        <v>44.648714132342711</v>
      </c>
      <c r="CL98" s="60">
        <f t="shared" ref="CL98:CL129" si="261">CJ98/CK98</f>
        <v>2.4193868337377116</v>
      </c>
      <c r="CM98" s="65">
        <f t="shared" ref="CM98:CM129" si="262">N98</f>
        <v>0</v>
      </c>
      <c r="CN98" s="73">
        <f t="shared" ref="CN98:CN129" si="263">BT98+BV98</f>
        <v>5882</v>
      </c>
      <c r="CO98">
        <f t="shared" ref="CO98:CO129" si="264">E98/$E$166</f>
        <v>8.008887616997468E-3</v>
      </c>
      <c r="CP98">
        <f t="shared" ref="CP98:CP129" si="265">MAX(0,L98)</f>
        <v>0.74154485011895099</v>
      </c>
      <c r="CQ98">
        <f t="shared" ref="CQ98:CQ129" si="266">CP98/$CP$166</f>
        <v>8.0851873525415036E-3</v>
      </c>
      <c r="CR98">
        <f t="shared" ref="CR98:CR129" si="267">CO98*CQ98*AO98</f>
        <v>6.4753356868874195E-5</v>
      </c>
      <c r="CS98">
        <f t="shared" ref="CS98:CS129" si="268">CR98/$CR$166</f>
        <v>1.60465638720396E-2</v>
      </c>
      <c r="CT98" s="1">
        <f t="shared" ref="CT98:CT129" si="269">$CT$168*CS98</f>
        <v>1141.8341514838712</v>
      </c>
      <c r="CU98" s="78">
        <v>1277</v>
      </c>
      <c r="CV98" s="1">
        <f t="shared" ref="CV98:CV129" si="270">CT98-CU98</f>
        <v>-135.16584851612879</v>
      </c>
      <c r="CW98">
        <f t="shared" ref="CW98:CW129" si="271">CU98/CT98</f>
        <v>1.1183760779448346</v>
      </c>
    </row>
    <row r="99" spans="1:101" x14ac:dyDescent="0.2">
      <c r="A99" s="29" t="s">
        <v>277</v>
      </c>
      <c r="B99">
        <v>1</v>
      </c>
      <c r="C99">
        <v>1</v>
      </c>
      <c r="D99">
        <v>0.89053136236516095</v>
      </c>
      <c r="E99">
        <v>0.109468637634838</v>
      </c>
      <c r="F99">
        <v>0.98132697655939605</v>
      </c>
      <c r="G99">
        <v>0.31704410011918899</v>
      </c>
      <c r="H99">
        <v>0.27162557459256098</v>
      </c>
      <c r="I99">
        <v>0.524864187212703</v>
      </c>
      <c r="J99">
        <v>0.37757984113920601</v>
      </c>
      <c r="K99">
        <v>0.45892081172775001</v>
      </c>
      <c r="L99">
        <v>0.87642365938899103</v>
      </c>
      <c r="M99">
        <v>0.92410447234471804</v>
      </c>
      <c r="N99" s="21">
        <v>0</v>
      </c>
      <c r="O99">
        <v>1.00416976162732</v>
      </c>
      <c r="P99">
        <v>0.99085957972746497</v>
      </c>
      <c r="Q99">
        <v>1.04816846416055</v>
      </c>
      <c r="R99">
        <v>0.99183507614754396</v>
      </c>
      <c r="S99">
        <v>441.829986572265</v>
      </c>
      <c r="T99" s="27">
        <f t="shared" si="204"/>
        <v>0.99085957972746497</v>
      </c>
      <c r="U99" s="27">
        <f t="shared" si="205"/>
        <v>1.04816846416055</v>
      </c>
      <c r="V99" s="39">
        <f t="shared" si="206"/>
        <v>437.79147480598601</v>
      </c>
      <c r="W99" s="38">
        <f t="shared" si="207"/>
        <v>463.1122584455274</v>
      </c>
      <c r="X99" s="44">
        <f t="shared" si="208"/>
        <v>0.79844290657439476</v>
      </c>
      <c r="Y99" s="44">
        <f t="shared" si="209"/>
        <v>0.54598469338799516</v>
      </c>
      <c r="Z99" s="22">
        <f t="shared" si="210"/>
        <v>1</v>
      </c>
      <c r="AA99" s="22">
        <f t="shared" si="211"/>
        <v>1</v>
      </c>
      <c r="AB99" s="22">
        <f t="shared" si="212"/>
        <v>1</v>
      </c>
      <c r="AC99" s="22">
        <v>1</v>
      </c>
      <c r="AD99" s="22">
        <v>1</v>
      </c>
      <c r="AE99" s="22">
        <v>1</v>
      </c>
      <c r="AF99" s="22">
        <f t="shared" si="213"/>
        <v>4.1725635867596117E-2</v>
      </c>
      <c r="AG99" s="22">
        <f t="shared" si="214"/>
        <v>0.96421639787204261</v>
      </c>
      <c r="AH99" s="22">
        <f t="shared" si="215"/>
        <v>0.87642365938899103</v>
      </c>
      <c r="AI99" s="22">
        <f t="shared" si="216"/>
        <v>1.834698023521395</v>
      </c>
      <c r="AJ99" s="22">
        <f t="shared" si="217"/>
        <v>0.20671858817904254</v>
      </c>
      <c r="AK99" s="22">
        <f t="shared" si="218"/>
        <v>2.2543535458650248</v>
      </c>
      <c r="AL99" s="22">
        <f t="shared" si="219"/>
        <v>0.92410447234471804</v>
      </c>
      <c r="AM99" s="22">
        <f t="shared" si="220"/>
        <v>1.7173858841656755</v>
      </c>
      <c r="AN99" s="46">
        <v>0</v>
      </c>
      <c r="AO99" s="49">
        <v>1</v>
      </c>
      <c r="AP99" s="49">
        <v>1</v>
      </c>
      <c r="AQ99" s="21">
        <v>1</v>
      </c>
      <c r="AR99" s="17">
        <f t="shared" si="221"/>
        <v>0</v>
      </c>
      <c r="AS99" s="17">
        <f t="shared" si="222"/>
        <v>8.699044566349583</v>
      </c>
      <c r="AT99" s="17">
        <f t="shared" si="223"/>
        <v>8.699044566349583</v>
      </c>
      <c r="AU99" s="17">
        <f t="shared" si="224"/>
        <v>0</v>
      </c>
      <c r="AV99" s="17">
        <f t="shared" si="225"/>
        <v>8.699044566349583</v>
      </c>
      <c r="AW99" s="17">
        <f t="shared" si="226"/>
        <v>8.699044566349583</v>
      </c>
      <c r="AX99" s="14">
        <f t="shared" si="227"/>
        <v>0</v>
      </c>
      <c r="AY99" s="14">
        <f t="shared" si="228"/>
        <v>3.2078789974410828E-3</v>
      </c>
      <c r="AZ99" s="62">
        <f t="shared" si="229"/>
        <v>2.9670840861726537E-3</v>
      </c>
      <c r="BA99" s="21">
        <f t="shared" si="230"/>
        <v>0</v>
      </c>
      <c r="BB99" s="78">
        <v>0</v>
      </c>
      <c r="BC99" s="15">
        <f t="shared" si="231"/>
        <v>0</v>
      </c>
      <c r="BD99" s="19">
        <f t="shared" si="232"/>
        <v>0</v>
      </c>
      <c r="BE99" s="58">
        <f t="shared" si="233"/>
        <v>463.1122584455274</v>
      </c>
      <c r="BF99" s="58">
        <f t="shared" si="234"/>
        <v>485.41966466877216</v>
      </c>
      <c r="BG99" s="46">
        <f t="shared" si="235"/>
        <v>0</v>
      </c>
      <c r="BH99" s="59" t="e">
        <f t="shared" si="236"/>
        <v>#DIV/0!</v>
      </c>
      <c r="BI99" s="78">
        <v>0</v>
      </c>
      <c r="BJ99" s="78">
        <v>0</v>
      </c>
      <c r="BK99" s="78">
        <v>0</v>
      </c>
      <c r="BL99" s="10">
        <f t="shared" si="237"/>
        <v>0</v>
      </c>
      <c r="BM99" s="15">
        <f t="shared" si="238"/>
        <v>614.25429406701085</v>
      </c>
      <c r="BN99" s="9">
        <f t="shared" si="239"/>
        <v>614.25429406701085</v>
      </c>
      <c r="BO99" s="48">
        <f t="shared" si="240"/>
        <v>437.79147480598601</v>
      </c>
      <c r="BP99" s="48">
        <f t="shared" si="241"/>
        <v>433.78987673452639</v>
      </c>
      <c r="BQ99" s="48">
        <f t="shared" si="242"/>
        <v>429.82485495120164</v>
      </c>
      <c r="BR99" s="46">
        <f t="shared" si="243"/>
        <v>1.4160180470115633</v>
      </c>
      <c r="BS99" s="59">
        <f t="shared" si="244"/>
        <v>0</v>
      </c>
      <c r="BT99" s="16">
        <f t="shared" si="245"/>
        <v>0</v>
      </c>
      <c r="BU99" s="64">
        <f t="shared" si="246"/>
        <v>643.85985907884162</v>
      </c>
      <c r="BV99" s="78">
        <v>0</v>
      </c>
      <c r="BW99" s="15">
        <f t="shared" si="247"/>
        <v>29.605565011830738</v>
      </c>
      <c r="BX99" s="37">
        <f t="shared" si="248"/>
        <v>29.605565011830738</v>
      </c>
      <c r="BY99" s="51">
        <f t="shared" si="249"/>
        <v>29.605565011830738</v>
      </c>
      <c r="BZ99" s="26">
        <f t="shared" si="250"/>
        <v>6.6083850472836575E-2</v>
      </c>
      <c r="CA99" s="47">
        <f t="shared" si="251"/>
        <v>29.605565011830741</v>
      </c>
      <c r="CB99" s="48">
        <f t="shared" si="252"/>
        <v>437.79147480598601</v>
      </c>
      <c r="CC99" s="48">
        <f t="shared" si="253"/>
        <v>433.78987673452639</v>
      </c>
      <c r="CD99" s="60">
        <f t="shared" si="254"/>
        <v>6.7624809334057734E-2</v>
      </c>
      <c r="CE99" s="61">
        <v>0</v>
      </c>
      <c r="CF99" s="15">
        <f t="shared" si="255"/>
        <v>19.069449421831646</v>
      </c>
      <c r="CG99" s="37">
        <f t="shared" si="256"/>
        <v>19.069449421831646</v>
      </c>
      <c r="CH99" s="51">
        <f t="shared" si="257"/>
        <v>19.069449421831646</v>
      </c>
      <c r="CI99" s="26">
        <f t="shared" si="258"/>
        <v>2.9670840861726541E-3</v>
      </c>
      <c r="CJ99" s="47">
        <f t="shared" si="259"/>
        <v>19.069449421831646</v>
      </c>
      <c r="CK99" s="48">
        <f t="shared" si="260"/>
        <v>437.79147480598601</v>
      </c>
      <c r="CL99" s="60">
        <f t="shared" si="261"/>
        <v>4.3558293204047804E-2</v>
      </c>
      <c r="CM99" s="65">
        <f t="shared" si="262"/>
        <v>0</v>
      </c>
      <c r="CN99" s="73">
        <f t="shared" si="263"/>
        <v>0</v>
      </c>
      <c r="CO99">
        <f t="shared" si="264"/>
        <v>1.7597970908963543E-3</v>
      </c>
      <c r="CP99">
        <f t="shared" si="265"/>
        <v>0.87642365938899103</v>
      </c>
      <c r="CQ99">
        <f t="shared" si="266"/>
        <v>9.5557935372666165E-3</v>
      </c>
      <c r="CR99">
        <f t="shared" si="267"/>
        <v>1.6816257668087973E-5</v>
      </c>
      <c r="CS99">
        <f t="shared" si="268"/>
        <v>4.1672457739308066E-3</v>
      </c>
      <c r="CT99" s="1">
        <f t="shared" si="269"/>
        <v>296.53099443876306</v>
      </c>
      <c r="CU99" s="78">
        <v>442</v>
      </c>
      <c r="CV99" s="1">
        <f t="shared" si="270"/>
        <v>-145.46900556123694</v>
      </c>
      <c r="CW99">
        <f t="shared" si="271"/>
        <v>1.4905693107614688</v>
      </c>
    </row>
    <row r="100" spans="1:101" x14ac:dyDescent="0.2">
      <c r="A100" s="29" t="s">
        <v>113</v>
      </c>
      <c r="B100">
        <v>1</v>
      </c>
      <c r="C100">
        <v>1</v>
      </c>
      <c r="D100">
        <v>0.51945205479451995</v>
      </c>
      <c r="E100">
        <v>0.480547945205479</v>
      </c>
      <c r="F100">
        <v>0.14744287268770401</v>
      </c>
      <c r="G100">
        <v>0.14744287268770401</v>
      </c>
      <c r="H100">
        <v>0.366763848396501</v>
      </c>
      <c r="I100">
        <v>0.48688046647230299</v>
      </c>
      <c r="J100">
        <v>0.422575618786112</v>
      </c>
      <c r="K100">
        <v>0.24961122402970601</v>
      </c>
      <c r="L100">
        <v>0.60481201511685101</v>
      </c>
      <c r="M100">
        <v>0.85242668611400296</v>
      </c>
      <c r="N100" s="21">
        <v>0</v>
      </c>
      <c r="O100">
        <v>1.0037848443909201</v>
      </c>
      <c r="P100">
        <v>0.97644169478961995</v>
      </c>
      <c r="Q100">
        <v>1.0561908697134801</v>
      </c>
      <c r="R100">
        <v>0.997466705322265</v>
      </c>
      <c r="S100">
        <v>88.489997863769503</v>
      </c>
      <c r="T100" s="27">
        <f t="shared" si="204"/>
        <v>0.97644169478961995</v>
      </c>
      <c r="U100" s="27">
        <f t="shared" si="205"/>
        <v>1.0561908697134801</v>
      </c>
      <c r="V100" s="39">
        <f t="shared" si="206"/>
        <v>86.405323486028948</v>
      </c>
      <c r="W100" s="38">
        <f t="shared" si="207"/>
        <v>93.462327804678708</v>
      </c>
      <c r="X100" s="44">
        <f t="shared" si="208"/>
        <v>0.9874947093118901</v>
      </c>
      <c r="Y100" s="44">
        <f t="shared" si="209"/>
        <v>0.33430985112207862</v>
      </c>
      <c r="Z100" s="22">
        <f t="shared" si="210"/>
        <v>1</v>
      </c>
      <c r="AA100" s="22">
        <f t="shared" si="211"/>
        <v>1</v>
      </c>
      <c r="AB100" s="22">
        <f t="shared" si="212"/>
        <v>1</v>
      </c>
      <c r="AC100" s="22">
        <v>1</v>
      </c>
      <c r="AD100" s="22">
        <v>1</v>
      </c>
      <c r="AE100" s="22">
        <v>1</v>
      </c>
      <c r="AF100" s="22">
        <f t="shared" si="213"/>
        <v>4.1725635867596117E-2</v>
      </c>
      <c r="AG100" s="22">
        <f t="shared" si="214"/>
        <v>0.96421639787204261</v>
      </c>
      <c r="AH100" s="22">
        <f t="shared" si="215"/>
        <v>0.60481201511685101</v>
      </c>
      <c r="AI100" s="22">
        <f t="shared" si="216"/>
        <v>1.5630863792492549</v>
      </c>
      <c r="AJ100" s="22">
        <f t="shared" si="217"/>
        <v>0.20671858817904254</v>
      </c>
      <c r="AK100" s="22">
        <f t="shared" si="218"/>
        <v>2.2543535458650248</v>
      </c>
      <c r="AL100" s="22">
        <f t="shared" si="219"/>
        <v>0.85242668611400296</v>
      </c>
      <c r="AM100" s="22">
        <f t="shared" si="220"/>
        <v>1.6457080979349605</v>
      </c>
      <c r="AN100" s="46">
        <v>1</v>
      </c>
      <c r="AO100" s="49">
        <v>1</v>
      </c>
      <c r="AP100" s="49">
        <v>1</v>
      </c>
      <c r="AQ100" s="21">
        <v>1</v>
      </c>
      <c r="AR100" s="17">
        <f t="shared" si="221"/>
        <v>5.9694169528022103</v>
      </c>
      <c r="AS100" s="17">
        <f t="shared" si="222"/>
        <v>7.3351875839117318</v>
      </c>
      <c r="AT100" s="17">
        <f t="shared" si="223"/>
        <v>7.3351875839117318</v>
      </c>
      <c r="AU100" s="17">
        <f t="shared" si="224"/>
        <v>5.9694169528022103</v>
      </c>
      <c r="AV100" s="17">
        <f t="shared" si="225"/>
        <v>7.3351875839117318</v>
      </c>
      <c r="AW100" s="17">
        <f t="shared" si="226"/>
        <v>7.3351875839117318</v>
      </c>
      <c r="AX100" s="14">
        <f t="shared" si="227"/>
        <v>1.4218212116905058E-2</v>
      </c>
      <c r="AY100" s="14">
        <f t="shared" si="228"/>
        <v>2.7049400670670666E-3</v>
      </c>
      <c r="AZ100" s="62">
        <f t="shared" si="229"/>
        <v>2.5018975570611089E-3</v>
      </c>
      <c r="BA100" s="21">
        <f t="shared" si="230"/>
        <v>0</v>
      </c>
      <c r="BB100" s="78">
        <v>1593</v>
      </c>
      <c r="BC100" s="15">
        <f t="shared" si="231"/>
        <v>1971.710565311809</v>
      </c>
      <c r="BD100" s="19">
        <f t="shared" si="232"/>
        <v>378.71056531180898</v>
      </c>
      <c r="BE100" s="58">
        <f t="shared" si="233"/>
        <v>86.405323486028948</v>
      </c>
      <c r="BF100" s="58">
        <f t="shared" si="234"/>
        <v>84.369760503543446</v>
      </c>
      <c r="BG100" s="46">
        <f t="shared" si="235"/>
        <v>4.3829540823725228</v>
      </c>
      <c r="BH100" s="59">
        <f t="shared" si="236"/>
        <v>0.80792791194892277</v>
      </c>
      <c r="BI100" s="78">
        <v>708</v>
      </c>
      <c r="BJ100" s="78">
        <v>885</v>
      </c>
      <c r="BK100" s="78">
        <v>0</v>
      </c>
      <c r="BL100" s="10">
        <f t="shared" si="237"/>
        <v>1593</v>
      </c>
      <c r="BM100" s="15">
        <f t="shared" si="238"/>
        <v>517.95003886220309</v>
      </c>
      <c r="BN100" s="9">
        <f t="shared" si="239"/>
        <v>-1075.0499611377968</v>
      </c>
      <c r="BO100" s="48">
        <f t="shared" si="240"/>
        <v>93.462327804678708</v>
      </c>
      <c r="BP100" s="48">
        <f t="shared" si="241"/>
        <v>98.714057289469963</v>
      </c>
      <c r="BQ100" s="48">
        <f t="shared" si="242"/>
        <v>104.26088602151158</v>
      </c>
      <c r="BR100" s="46">
        <f t="shared" si="243"/>
        <v>-10.890545791115757</v>
      </c>
      <c r="BS100" s="59">
        <f t="shared" si="244"/>
        <v>3.0755862158045062</v>
      </c>
      <c r="BT100" s="16">
        <f t="shared" si="245"/>
        <v>3186</v>
      </c>
      <c r="BU100" s="64">
        <f t="shared" si="246"/>
        <v>2514.6245379983675</v>
      </c>
      <c r="BV100" s="78">
        <v>0</v>
      </c>
      <c r="BW100" s="15">
        <f t="shared" si="247"/>
        <v>24.963933824355745</v>
      </c>
      <c r="BX100" s="37">
        <f t="shared" si="248"/>
        <v>24.963933824355745</v>
      </c>
      <c r="BY100" s="51">
        <f t="shared" si="249"/>
        <v>24.963933824355745</v>
      </c>
      <c r="BZ100" s="26">
        <f t="shared" si="250"/>
        <v>5.5723066572222729E-2</v>
      </c>
      <c r="CA100" s="47">
        <f t="shared" si="251"/>
        <v>24.963933824355745</v>
      </c>
      <c r="CB100" s="48">
        <f t="shared" si="252"/>
        <v>86.405323486028948</v>
      </c>
      <c r="CC100" s="48">
        <f t="shared" si="253"/>
        <v>84.369760503543446</v>
      </c>
      <c r="CD100" s="60">
        <f t="shared" si="254"/>
        <v>0.28891661783306921</v>
      </c>
      <c r="CE100" s="61">
        <v>0</v>
      </c>
      <c r="CF100" s="15">
        <f t="shared" si="255"/>
        <v>16.079695599231748</v>
      </c>
      <c r="CG100" s="37">
        <f t="shared" si="256"/>
        <v>16.079695599231748</v>
      </c>
      <c r="CH100" s="51">
        <f t="shared" si="257"/>
        <v>16.079695599231748</v>
      </c>
      <c r="CI100" s="26">
        <f t="shared" si="258"/>
        <v>2.5018975570611094E-3</v>
      </c>
      <c r="CJ100" s="47">
        <f t="shared" si="259"/>
        <v>16.079695599231748</v>
      </c>
      <c r="CK100" s="48">
        <f t="shared" si="260"/>
        <v>86.405323486028948</v>
      </c>
      <c r="CL100" s="60">
        <f t="shared" si="261"/>
        <v>0.18609612174916174</v>
      </c>
      <c r="CM100" s="65">
        <f t="shared" si="262"/>
        <v>0</v>
      </c>
      <c r="CN100" s="73">
        <f t="shared" si="263"/>
        <v>3186</v>
      </c>
      <c r="CO100">
        <f t="shared" si="264"/>
        <v>7.7251977760952077E-3</v>
      </c>
      <c r="CP100">
        <f t="shared" si="265"/>
        <v>0.60481201511685101</v>
      </c>
      <c r="CQ100">
        <f t="shared" si="266"/>
        <v>6.5943664156031812E-3</v>
      </c>
      <c r="CR100">
        <f t="shared" si="267"/>
        <v>5.0942784768574622E-5</v>
      </c>
      <c r="CS100">
        <f t="shared" si="268"/>
        <v>1.2624158640359784E-2</v>
      </c>
      <c r="CT100" s="1">
        <f t="shared" si="269"/>
        <v>898.30418426401798</v>
      </c>
      <c r="CU100" s="78">
        <v>0</v>
      </c>
      <c r="CV100" s="1">
        <f t="shared" si="270"/>
        <v>898.30418426401798</v>
      </c>
      <c r="CW100">
        <f t="shared" si="271"/>
        <v>0</v>
      </c>
    </row>
    <row r="101" spans="1:101" x14ac:dyDescent="0.2">
      <c r="A101" s="29" t="s">
        <v>156</v>
      </c>
      <c r="B101">
        <v>1</v>
      </c>
      <c r="C101">
        <v>1</v>
      </c>
      <c r="D101">
        <v>0.71913703555733099</v>
      </c>
      <c r="E101">
        <v>0.28086296444266801</v>
      </c>
      <c r="F101">
        <v>0.97059992054032496</v>
      </c>
      <c r="G101">
        <v>0.32181168057210902</v>
      </c>
      <c r="H101">
        <v>0.41621395737567901</v>
      </c>
      <c r="I101">
        <v>0.71750940242373495</v>
      </c>
      <c r="J101">
        <v>0.546477289406469</v>
      </c>
      <c r="K101">
        <v>0.55264541692289504</v>
      </c>
      <c r="L101">
        <v>1.15796009913866</v>
      </c>
      <c r="M101">
        <v>1.4170589423592901</v>
      </c>
      <c r="N101" s="21">
        <v>0</v>
      </c>
      <c r="O101">
        <v>1.0121425785488201</v>
      </c>
      <c r="P101">
        <v>0.98140148170516694</v>
      </c>
      <c r="Q101">
        <v>1.01732892644418</v>
      </c>
      <c r="R101">
        <v>0.98773535319530703</v>
      </c>
      <c r="S101">
        <v>178.38999938964801</v>
      </c>
      <c r="T101" s="27">
        <f t="shared" si="204"/>
        <v>0.98140148170516694</v>
      </c>
      <c r="U101" s="27">
        <f t="shared" si="205"/>
        <v>1.01732892644418</v>
      </c>
      <c r="V101" s="39">
        <f t="shared" si="206"/>
        <v>175.07220972238437</v>
      </c>
      <c r="W101" s="38">
        <f t="shared" si="207"/>
        <v>181.48130656744854</v>
      </c>
      <c r="X101" s="44">
        <f t="shared" si="208"/>
        <v>0.88576226338286179</v>
      </c>
      <c r="Y101" s="44">
        <f t="shared" si="209"/>
        <v>0.60634210039979197</v>
      </c>
      <c r="Z101" s="22">
        <f t="shared" si="210"/>
        <v>1</v>
      </c>
      <c r="AA101" s="22">
        <f t="shared" si="211"/>
        <v>1</v>
      </c>
      <c r="AB101" s="22">
        <f t="shared" si="212"/>
        <v>1</v>
      </c>
      <c r="AC101" s="22">
        <v>1</v>
      </c>
      <c r="AD101" s="22">
        <v>1</v>
      </c>
      <c r="AE101" s="22">
        <v>1</v>
      </c>
      <c r="AF101" s="22">
        <f t="shared" si="213"/>
        <v>4.1725635867596117E-2</v>
      </c>
      <c r="AG101" s="22">
        <f t="shared" si="214"/>
        <v>0.96421639787204261</v>
      </c>
      <c r="AH101" s="22">
        <f t="shared" si="215"/>
        <v>0.96421639787204261</v>
      </c>
      <c r="AI101" s="22">
        <f t="shared" si="216"/>
        <v>1.9224907620044465</v>
      </c>
      <c r="AJ101" s="22">
        <f t="shared" si="217"/>
        <v>0.20671858817904254</v>
      </c>
      <c r="AK101" s="22">
        <f t="shared" si="218"/>
        <v>2.2543535458650248</v>
      </c>
      <c r="AL101" s="22">
        <f t="shared" si="219"/>
        <v>1.4170589423592901</v>
      </c>
      <c r="AM101" s="22">
        <f t="shared" si="220"/>
        <v>2.2103403541802473</v>
      </c>
      <c r="AN101" s="46">
        <v>0</v>
      </c>
      <c r="AO101" s="49">
        <v>1</v>
      </c>
      <c r="AP101" s="49">
        <v>1</v>
      </c>
      <c r="AQ101" s="21">
        <v>1</v>
      </c>
      <c r="AR101" s="17">
        <f t="shared" si="221"/>
        <v>0</v>
      </c>
      <c r="AS101" s="17">
        <f t="shared" si="222"/>
        <v>23.869131147871212</v>
      </c>
      <c r="AT101" s="17">
        <f t="shared" si="223"/>
        <v>23.869131147871212</v>
      </c>
      <c r="AU101" s="17">
        <f t="shared" si="224"/>
        <v>0</v>
      </c>
      <c r="AV101" s="17">
        <f t="shared" si="225"/>
        <v>23.869131147871212</v>
      </c>
      <c r="AW101" s="17">
        <f t="shared" si="226"/>
        <v>23.869131147871212</v>
      </c>
      <c r="AX101" s="14">
        <f t="shared" si="227"/>
        <v>0</v>
      </c>
      <c r="AY101" s="14">
        <f t="shared" si="228"/>
        <v>8.8020338224975795E-3</v>
      </c>
      <c r="AZ101" s="62">
        <f t="shared" si="229"/>
        <v>8.1413215715178122E-3</v>
      </c>
      <c r="BA101" s="21">
        <f t="shared" si="230"/>
        <v>0</v>
      </c>
      <c r="BB101" s="78">
        <v>0</v>
      </c>
      <c r="BC101" s="15">
        <f t="shared" si="231"/>
        <v>0</v>
      </c>
      <c r="BD101" s="19">
        <f t="shared" si="232"/>
        <v>0</v>
      </c>
      <c r="BE101" s="58">
        <f t="shared" si="233"/>
        <v>181.48130656744854</v>
      </c>
      <c r="BF101" s="58">
        <f t="shared" si="234"/>
        <v>184.62618277994957</v>
      </c>
      <c r="BG101" s="46">
        <f t="shared" si="235"/>
        <v>0</v>
      </c>
      <c r="BH101" s="59" t="e">
        <f t="shared" si="236"/>
        <v>#DIV/0!</v>
      </c>
      <c r="BI101" s="78">
        <v>0</v>
      </c>
      <c r="BJ101" s="78">
        <v>0</v>
      </c>
      <c r="BK101" s="78">
        <v>0</v>
      </c>
      <c r="BL101" s="10">
        <f t="shared" si="237"/>
        <v>0</v>
      </c>
      <c r="BM101" s="15">
        <f t="shared" si="238"/>
        <v>1685.439842433304</v>
      </c>
      <c r="BN101" s="9">
        <f t="shared" si="239"/>
        <v>1685.439842433304</v>
      </c>
      <c r="BO101" s="48">
        <f t="shared" si="240"/>
        <v>175.07220972238437</v>
      </c>
      <c r="BP101" s="48">
        <f t="shared" si="241"/>
        <v>171.81612602694577</v>
      </c>
      <c r="BQ101" s="48">
        <f t="shared" si="242"/>
        <v>168.62060066368628</v>
      </c>
      <c r="BR101" s="46">
        <f t="shared" si="243"/>
        <v>9.8095556069572769</v>
      </c>
      <c r="BS101" s="59">
        <f t="shared" si="244"/>
        <v>0</v>
      </c>
      <c r="BT101" s="16">
        <f t="shared" si="245"/>
        <v>0</v>
      </c>
      <c r="BU101" s="64">
        <f t="shared" si="246"/>
        <v>1766.6739490739087</v>
      </c>
      <c r="BV101" s="78">
        <v>0</v>
      </c>
      <c r="BW101" s="15">
        <f t="shared" si="247"/>
        <v>81.234106640604736</v>
      </c>
      <c r="BX101" s="37">
        <f t="shared" si="248"/>
        <v>81.234106640604736</v>
      </c>
      <c r="BY101" s="51">
        <f t="shared" si="249"/>
        <v>81.234106640604736</v>
      </c>
      <c r="BZ101" s="26">
        <f t="shared" si="250"/>
        <v>0.18132613089420727</v>
      </c>
      <c r="CA101" s="47">
        <f t="shared" si="251"/>
        <v>81.234106640604736</v>
      </c>
      <c r="CB101" s="48">
        <f t="shared" si="252"/>
        <v>175.07220972238437</v>
      </c>
      <c r="CC101" s="48">
        <f t="shared" si="253"/>
        <v>171.81612602694577</v>
      </c>
      <c r="CD101" s="60">
        <f t="shared" si="254"/>
        <v>0.46400343475083417</v>
      </c>
      <c r="CE101" s="61">
        <v>0</v>
      </c>
      <c r="CF101" s="15">
        <f t="shared" si="255"/>
        <v>52.324273740144982</v>
      </c>
      <c r="CG101" s="37">
        <f t="shared" si="256"/>
        <v>52.324273740144982</v>
      </c>
      <c r="CH101" s="51">
        <f t="shared" si="257"/>
        <v>52.324273740144982</v>
      </c>
      <c r="CI101" s="26">
        <f t="shared" si="258"/>
        <v>8.141321571517814E-3</v>
      </c>
      <c r="CJ101" s="47">
        <f t="shared" si="259"/>
        <v>52.324273740144982</v>
      </c>
      <c r="CK101" s="48">
        <f t="shared" si="260"/>
        <v>175.07220972238437</v>
      </c>
      <c r="CL101" s="60">
        <f t="shared" si="261"/>
        <v>0.29887252707392375</v>
      </c>
      <c r="CM101" s="65">
        <f t="shared" si="262"/>
        <v>0</v>
      </c>
      <c r="CN101" s="73">
        <f t="shared" si="263"/>
        <v>0</v>
      </c>
      <c r="CO101">
        <f t="shared" si="264"/>
        <v>4.5150998354019558E-3</v>
      </c>
      <c r="CP101">
        <f t="shared" si="265"/>
        <v>1.15796009913866</v>
      </c>
      <c r="CQ101">
        <f t="shared" si="266"/>
        <v>1.2625432361645816E-2</v>
      </c>
      <c r="CR101">
        <f t="shared" si="267"/>
        <v>5.7005087577945554E-5</v>
      </c>
      <c r="CS101">
        <f t="shared" si="268"/>
        <v>1.4126461130085626E-2</v>
      </c>
      <c r="CT101" s="1">
        <f t="shared" si="269"/>
        <v>1005.2043469597329</v>
      </c>
      <c r="CU101" s="78">
        <v>892</v>
      </c>
      <c r="CV101" s="1">
        <f t="shared" si="270"/>
        <v>113.2043469597329</v>
      </c>
      <c r="CW101">
        <f t="shared" si="271"/>
        <v>0.88738175744850045</v>
      </c>
    </row>
    <row r="102" spans="1:101" x14ac:dyDescent="0.2">
      <c r="A102" s="29" t="s">
        <v>215</v>
      </c>
      <c r="B102">
        <v>1</v>
      </c>
      <c r="C102">
        <v>1</v>
      </c>
      <c r="D102">
        <v>0.74790251697962395</v>
      </c>
      <c r="E102">
        <v>0.25209748302037499</v>
      </c>
      <c r="F102">
        <v>0.89630512514898597</v>
      </c>
      <c r="G102">
        <v>0.31029002781088599</v>
      </c>
      <c r="H102">
        <v>0.85248641872126996</v>
      </c>
      <c r="I102">
        <v>0.67404931048892602</v>
      </c>
      <c r="J102">
        <v>0.758035541871386</v>
      </c>
      <c r="K102">
        <v>0.63226728200942395</v>
      </c>
      <c r="L102">
        <v>1.0436177808907801</v>
      </c>
      <c r="M102">
        <v>1.83339606744927</v>
      </c>
      <c r="N102" s="21">
        <v>0</v>
      </c>
      <c r="O102">
        <v>1.0072350304506601</v>
      </c>
      <c r="P102">
        <v>0.99077269555881098</v>
      </c>
      <c r="Q102">
        <v>1.0069050666001</v>
      </c>
      <c r="R102">
        <v>0.99292541780808397</v>
      </c>
      <c r="S102">
        <v>317.01998901367102</v>
      </c>
      <c r="T102" s="27">
        <f t="shared" si="204"/>
        <v>0.99077269555881098</v>
      </c>
      <c r="U102" s="27">
        <f t="shared" si="205"/>
        <v>1.0069050666001</v>
      </c>
      <c r="V102" s="39">
        <f t="shared" si="206"/>
        <v>314.09474906109949</v>
      </c>
      <c r="W102" s="38">
        <f t="shared" si="207"/>
        <v>319.20903315137338</v>
      </c>
      <c r="X102" s="44">
        <f t="shared" si="208"/>
        <v>0.87110726643598624</v>
      </c>
      <c r="Y102" s="44">
        <f t="shared" si="209"/>
        <v>0.6959051747186431</v>
      </c>
      <c r="Z102" s="22">
        <f t="shared" si="210"/>
        <v>1</v>
      </c>
      <c r="AA102" s="22">
        <f t="shared" si="211"/>
        <v>1</v>
      </c>
      <c r="AB102" s="22">
        <f t="shared" si="212"/>
        <v>1</v>
      </c>
      <c r="AC102" s="22">
        <v>1</v>
      </c>
      <c r="AD102" s="22">
        <v>1</v>
      </c>
      <c r="AE102" s="22">
        <v>1</v>
      </c>
      <c r="AF102" s="22">
        <f t="shared" si="213"/>
        <v>4.1725635867596117E-2</v>
      </c>
      <c r="AG102" s="22">
        <f t="shared" si="214"/>
        <v>0.96421639787204261</v>
      </c>
      <c r="AH102" s="22">
        <f t="shared" si="215"/>
        <v>0.96421639787204261</v>
      </c>
      <c r="AI102" s="22">
        <f t="shared" si="216"/>
        <v>1.9224907620044465</v>
      </c>
      <c r="AJ102" s="22">
        <f t="shared" si="217"/>
        <v>0.20671858817904254</v>
      </c>
      <c r="AK102" s="22">
        <f t="shared" si="218"/>
        <v>2.2543535458650248</v>
      </c>
      <c r="AL102" s="22">
        <f t="shared" si="219"/>
        <v>1.83339606744927</v>
      </c>
      <c r="AM102" s="22">
        <f t="shared" si="220"/>
        <v>2.6266774792702274</v>
      </c>
      <c r="AN102" s="46">
        <v>1</v>
      </c>
      <c r="AO102" s="49">
        <v>1</v>
      </c>
      <c r="AP102" s="49">
        <v>1</v>
      </c>
      <c r="AQ102" s="21">
        <v>1</v>
      </c>
      <c r="AR102" s="17">
        <f t="shared" si="221"/>
        <v>13.660199636960829</v>
      </c>
      <c r="AS102" s="17">
        <f t="shared" si="222"/>
        <v>47.602197525154125</v>
      </c>
      <c r="AT102" s="17">
        <f t="shared" si="223"/>
        <v>47.602197525154125</v>
      </c>
      <c r="AU102" s="17">
        <f t="shared" si="224"/>
        <v>13.660199636960829</v>
      </c>
      <c r="AV102" s="17">
        <f t="shared" si="225"/>
        <v>47.602197525154125</v>
      </c>
      <c r="AW102" s="17">
        <f t="shared" si="226"/>
        <v>47.602197525154125</v>
      </c>
      <c r="AX102" s="14">
        <f t="shared" si="227"/>
        <v>3.2536446613333748E-2</v>
      </c>
      <c r="AY102" s="14">
        <f t="shared" si="228"/>
        <v>1.755389209795287E-2</v>
      </c>
      <c r="AZ102" s="62">
        <f t="shared" si="229"/>
        <v>1.6236233952644424E-2</v>
      </c>
      <c r="BA102" s="21">
        <f t="shared" si="230"/>
        <v>0</v>
      </c>
      <c r="BB102" s="78">
        <v>4121</v>
      </c>
      <c r="BC102" s="15">
        <f t="shared" si="231"/>
        <v>4511.9917341040573</v>
      </c>
      <c r="BD102" s="19">
        <f t="shared" si="232"/>
        <v>390.99173410405729</v>
      </c>
      <c r="BE102" s="58">
        <f t="shared" si="233"/>
        <v>314.09474906109949</v>
      </c>
      <c r="BF102" s="58">
        <f t="shared" si="234"/>
        <v>311.19650118813382</v>
      </c>
      <c r="BG102" s="46">
        <f t="shared" si="235"/>
        <v>1.2448209824354604</v>
      </c>
      <c r="BH102" s="59">
        <f t="shared" si="236"/>
        <v>0.91334387180970844</v>
      </c>
      <c r="BI102" s="78">
        <v>0</v>
      </c>
      <c r="BJ102" s="78">
        <v>0</v>
      </c>
      <c r="BK102" s="78">
        <v>0</v>
      </c>
      <c r="BL102" s="10">
        <f t="shared" si="237"/>
        <v>0</v>
      </c>
      <c r="BM102" s="15">
        <f t="shared" si="238"/>
        <v>3361.2719205923095</v>
      </c>
      <c r="BN102" s="9">
        <f t="shared" si="239"/>
        <v>3361.2719205923095</v>
      </c>
      <c r="BO102" s="48">
        <f t="shared" si="240"/>
        <v>314.09474906109949</v>
      </c>
      <c r="BP102" s="48">
        <f t="shared" si="241"/>
        <v>311.19650118813382</v>
      </c>
      <c r="BQ102" s="48">
        <f t="shared" si="242"/>
        <v>308.3249963306381</v>
      </c>
      <c r="BR102" s="46">
        <f t="shared" si="243"/>
        <v>10.801123752224491</v>
      </c>
      <c r="BS102" s="59">
        <f t="shared" si="244"/>
        <v>0</v>
      </c>
      <c r="BT102" s="16">
        <f t="shared" si="245"/>
        <v>4121</v>
      </c>
      <c r="BU102" s="64">
        <f t="shared" si="246"/>
        <v>8035.2687970758525</v>
      </c>
      <c r="BV102" s="78">
        <v>0</v>
      </c>
      <c r="BW102" s="15">
        <f t="shared" si="247"/>
        <v>162.00514237948607</v>
      </c>
      <c r="BX102" s="37">
        <f t="shared" si="248"/>
        <v>162.00514237948607</v>
      </c>
      <c r="BY102" s="51">
        <f t="shared" si="249"/>
        <v>162.00514237948607</v>
      </c>
      <c r="BZ102" s="26">
        <f t="shared" si="250"/>
        <v>0.36161862138278195</v>
      </c>
      <c r="CA102" s="47">
        <f t="shared" si="251"/>
        <v>162.00514237948607</v>
      </c>
      <c r="CB102" s="48">
        <f t="shared" si="252"/>
        <v>314.09474906109949</v>
      </c>
      <c r="CC102" s="48">
        <f t="shared" si="253"/>
        <v>311.19650118813382</v>
      </c>
      <c r="CD102" s="60">
        <f t="shared" si="254"/>
        <v>0.51578430669011888</v>
      </c>
      <c r="CE102" s="61">
        <v>0</v>
      </c>
      <c r="CF102" s="15">
        <f t="shared" si="255"/>
        <v>104.35027561364572</v>
      </c>
      <c r="CG102" s="37">
        <f t="shared" si="256"/>
        <v>104.35027561364572</v>
      </c>
      <c r="CH102" s="51">
        <f t="shared" si="257"/>
        <v>104.35027561364572</v>
      </c>
      <c r="CI102" s="26">
        <f t="shared" si="258"/>
        <v>1.6236233952644428E-2</v>
      </c>
      <c r="CJ102" s="47">
        <f t="shared" si="259"/>
        <v>104.35027561364572</v>
      </c>
      <c r="CK102" s="48">
        <f t="shared" si="260"/>
        <v>314.09474906109949</v>
      </c>
      <c r="CL102" s="60">
        <f t="shared" si="261"/>
        <v>0.33222546994361535</v>
      </c>
      <c r="CM102" s="65">
        <f t="shared" si="262"/>
        <v>0</v>
      </c>
      <c r="CN102" s="73">
        <f t="shared" si="263"/>
        <v>4121</v>
      </c>
      <c r="CO102">
        <f t="shared" si="264"/>
        <v>4.0526714027576613E-3</v>
      </c>
      <c r="CP102">
        <f t="shared" si="265"/>
        <v>1.0436177808907801</v>
      </c>
      <c r="CQ102">
        <f t="shared" si="266"/>
        <v>1.1378738968508854E-2</v>
      </c>
      <c r="CR102">
        <f t="shared" si="267"/>
        <v>4.6114290017120039E-5</v>
      </c>
      <c r="CS102">
        <f t="shared" si="268"/>
        <v>1.1427606782949167E-2</v>
      </c>
      <c r="CT102" s="1">
        <f t="shared" si="269"/>
        <v>813.16048710193866</v>
      </c>
      <c r="CU102" s="78">
        <v>634</v>
      </c>
      <c r="CV102" s="1">
        <f t="shared" si="270"/>
        <v>179.16048710193866</v>
      </c>
      <c r="CW102">
        <f t="shared" si="271"/>
        <v>0.779673889787172</v>
      </c>
    </row>
    <row r="103" spans="1:101" x14ac:dyDescent="0.2">
      <c r="A103" s="29" t="s">
        <v>159</v>
      </c>
      <c r="B103">
        <v>0</v>
      </c>
      <c r="C103">
        <v>0</v>
      </c>
      <c r="D103">
        <v>0.57033957033956995</v>
      </c>
      <c r="E103">
        <v>0.429660429660429</v>
      </c>
      <c r="F103">
        <v>0.600549073438572</v>
      </c>
      <c r="G103">
        <v>0.19560741249142</v>
      </c>
      <c r="H103">
        <v>0.16504126031507799</v>
      </c>
      <c r="I103">
        <v>0.66391597899474797</v>
      </c>
      <c r="J103">
        <v>0.33101892682535899</v>
      </c>
      <c r="K103">
        <v>0.33682930217528001</v>
      </c>
      <c r="L103">
        <v>0.61542446601453005</v>
      </c>
      <c r="M103">
        <v>2.1999036378398098</v>
      </c>
      <c r="N103" s="21">
        <v>0</v>
      </c>
      <c r="O103">
        <v>0.99886814010542702</v>
      </c>
      <c r="P103">
        <v>0.98682124307578101</v>
      </c>
      <c r="Q103">
        <v>1.02386294363969</v>
      </c>
      <c r="R103">
        <v>0.99623239579698697</v>
      </c>
      <c r="S103">
        <v>68.699996948242102</v>
      </c>
      <c r="T103" s="27">
        <f t="shared" si="204"/>
        <v>0.99623239579698697</v>
      </c>
      <c r="U103" s="27">
        <f t="shared" si="205"/>
        <v>1.02386294363969</v>
      </c>
      <c r="V103" s="39">
        <f t="shared" si="206"/>
        <v>68.441162550992928</v>
      </c>
      <c r="W103" s="38">
        <f t="shared" si="207"/>
        <v>70.339381103464873</v>
      </c>
      <c r="X103" s="44">
        <f t="shared" si="208"/>
        <v>0.96156931720742023</v>
      </c>
      <c r="Y103" s="44">
        <f t="shared" si="209"/>
        <v>0.40904307494000391</v>
      </c>
      <c r="Z103" s="22">
        <f t="shared" si="210"/>
        <v>1</v>
      </c>
      <c r="AA103" s="22">
        <f t="shared" si="211"/>
        <v>1</v>
      </c>
      <c r="AB103" s="22">
        <f t="shared" si="212"/>
        <v>1</v>
      </c>
      <c r="AC103" s="22">
        <v>1</v>
      </c>
      <c r="AD103" s="22">
        <v>1</v>
      </c>
      <c r="AE103" s="22">
        <v>1</v>
      </c>
      <c r="AF103" s="22">
        <f t="shared" si="213"/>
        <v>4.1725635867596117E-2</v>
      </c>
      <c r="AG103" s="22">
        <f t="shared" si="214"/>
        <v>0.96421639787204261</v>
      </c>
      <c r="AH103" s="22">
        <f t="shared" si="215"/>
        <v>0.61542446601453005</v>
      </c>
      <c r="AI103" s="22">
        <f t="shared" si="216"/>
        <v>1.5736988301469339</v>
      </c>
      <c r="AJ103" s="22">
        <f t="shared" si="217"/>
        <v>0.20671858817904254</v>
      </c>
      <c r="AK103" s="22">
        <f t="shared" si="218"/>
        <v>2.2543535458650248</v>
      </c>
      <c r="AL103" s="22">
        <f t="shared" si="219"/>
        <v>2.1999036378398098</v>
      </c>
      <c r="AM103" s="22">
        <f t="shared" si="220"/>
        <v>2.9931850496607675</v>
      </c>
      <c r="AN103" s="46">
        <v>1</v>
      </c>
      <c r="AO103" s="49">
        <v>1</v>
      </c>
      <c r="AP103" s="49">
        <v>1</v>
      </c>
      <c r="AQ103" s="21">
        <v>1</v>
      </c>
      <c r="AR103" s="17">
        <f t="shared" si="221"/>
        <v>6.1331909744373174</v>
      </c>
      <c r="AS103" s="17">
        <f t="shared" si="222"/>
        <v>80.266489518993012</v>
      </c>
      <c r="AT103" s="17">
        <f t="shared" si="223"/>
        <v>80.266489518993012</v>
      </c>
      <c r="AU103" s="17">
        <f t="shared" si="224"/>
        <v>6.1331909744373174</v>
      </c>
      <c r="AV103" s="17">
        <f t="shared" si="225"/>
        <v>80.266489518993012</v>
      </c>
      <c r="AW103" s="17">
        <f t="shared" si="226"/>
        <v>80.266489518993012</v>
      </c>
      <c r="AX103" s="14">
        <f t="shared" si="227"/>
        <v>1.4608296072718104E-2</v>
      </c>
      <c r="AY103" s="14">
        <f t="shared" si="228"/>
        <v>2.9599248970666223E-2</v>
      </c>
      <c r="AZ103" s="62">
        <f t="shared" si="229"/>
        <v>2.7377423105292502E-2</v>
      </c>
      <c r="BA103" s="21">
        <f t="shared" si="230"/>
        <v>0</v>
      </c>
      <c r="BB103" s="78">
        <v>1718</v>
      </c>
      <c r="BC103" s="15">
        <f t="shared" si="231"/>
        <v>2025.8054578841832</v>
      </c>
      <c r="BD103" s="19">
        <f t="shared" si="232"/>
        <v>307.80545788418317</v>
      </c>
      <c r="BE103" s="58">
        <f t="shared" si="233"/>
        <v>68.441162550992928</v>
      </c>
      <c r="BF103" s="58">
        <f t="shared" si="234"/>
        <v>68.183303339306704</v>
      </c>
      <c r="BG103" s="46">
        <f t="shared" si="235"/>
        <v>4.4973733117822032</v>
      </c>
      <c r="BH103" s="59">
        <f t="shared" si="236"/>
        <v>0.8480577408426645</v>
      </c>
      <c r="BI103" s="78">
        <v>824</v>
      </c>
      <c r="BJ103" s="78">
        <v>4191</v>
      </c>
      <c r="BK103" s="78">
        <v>0</v>
      </c>
      <c r="BL103" s="10">
        <f t="shared" si="237"/>
        <v>5015</v>
      </c>
      <c r="BM103" s="15">
        <f t="shared" si="238"/>
        <v>5667.7529906500804</v>
      </c>
      <c r="BN103" s="9">
        <f t="shared" si="239"/>
        <v>652.75299065008039</v>
      </c>
      <c r="BO103" s="48">
        <f t="shared" si="240"/>
        <v>68.441162550992928</v>
      </c>
      <c r="BP103" s="48">
        <f t="shared" si="241"/>
        <v>68.183303339306704</v>
      </c>
      <c r="BQ103" s="48">
        <f t="shared" si="242"/>
        <v>67.926415639070228</v>
      </c>
      <c r="BR103" s="46">
        <f t="shared" si="243"/>
        <v>9.5735019965478489</v>
      </c>
      <c r="BS103" s="59">
        <f t="shared" si="244"/>
        <v>0.88483037427232503</v>
      </c>
      <c r="BT103" s="16">
        <f t="shared" si="245"/>
        <v>6733</v>
      </c>
      <c r="BU103" s="64">
        <f t="shared" si="246"/>
        <v>7966.7303762788715</v>
      </c>
      <c r="BV103" s="78">
        <v>0</v>
      </c>
      <c r="BW103" s="15">
        <f t="shared" si="247"/>
        <v>273.17192774460858</v>
      </c>
      <c r="BX103" s="37">
        <f t="shared" si="248"/>
        <v>273.17192774460858</v>
      </c>
      <c r="BY103" s="51">
        <f t="shared" si="249"/>
        <v>273.17192774460858</v>
      </c>
      <c r="BZ103" s="26">
        <f t="shared" si="250"/>
        <v>0.60975876728707368</v>
      </c>
      <c r="CA103" s="47">
        <f t="shared" si="251"/>
        <v>273.17192774460858</v>
      </c>
      <c r="CB103" s="48">
        <f t="shared" si="252"/>
        <v>68.441162550992928</v>
      </c>
      <c r="CC103" s="48">
        <f t="shared" si="253"/>
        <v>68.183303339306704</v>
      </c>
      <c r="CD103" s="60">
        <f t="shared" si="254"/>
        <v>3.9913396786777033</v>
      </c>
      <c r="CE103" s="61">
        <v>0</v>
      </c>
      <c r="CF103" s="15">
        <f t="shared" si="255"/>
        <v>175.95469829771491</v>
      </c>
      <c r="CG103" s="37">
        <f t="shared" si="256"/>
        <v>175.95469829771491</v>
      </c>
      <c r="CH103" s="51">
        <f t="shared" si="257"/>
        <v>175.95469829771491</v>
      </c>
      <c r="CI103" s="26">
        <f t="shared" si="258"/>
        <v>2.7377423105292505E-2</v>
      </c>
      <c r="CJ103" s="47">
        <f t="shared" si="259"/>
        <v>175.95469829771491</v>
      </c>
      <c r="CK103" s="48">
        <f t="shared" si="260"/>
        <v>68.441162550992928</v>
      </c>
      <c r="CL103" s="60">
        <f t="shared" si="261"/>
        <v>2.5708899694188814</v>
      </c>
      <c r="CM103" s="65">
        <f t="shared" si="262"/>
        <v>0</v>
      </c>
      <c r="CN103" s="73">
        <f t="shared" si="263"/>
        <v>6733</v>
      </c>
      <c r="CO103">
        <f t="shared" si="264"/>
        <v>6.9071397116672413E-3</v>
      </c>
      <c r="CP103">
        <f t="shared" si="265"/>
        <v>0.61542446601453005</v>
      </c>
      <c r="CQ103">
        <f t="shared" si="266"/>
        <v>6.7100757402160059E-3</v>
      </c>
      <c r="CR103">
        <f t="shared" si="267"/>
        <v>4.6347430613540934E-5</v>
      </c>
      <c r="CS103">
        <f t="shared" si="268"/>
        <v>1.1485381478386332E-2</v>
      </c>
      <c r="CT103" s="1">
        <f t="shared" si="269"/>
        <v>817.2715928107865</v>
      </c>
      <c r="CU103" s="78">
        <v>0</v>
      </c>
      <c r="CV103" s="1">
        <f t="shared" si="270"/>
        <v>817.2715928107865</v>
      </c>
      <c r="CW103">
        <f t="shared" si="271"/>
        <v>0</v>
      </c>
    </row>
    <row r="104" spans="1:101" x14ac:dyDescent="0.2">
      <c r="A104" s="29" t="s">
        <v>202</v>
      </c>
      <c r="B104">
        <v>1</v>
      </c>
      <c r="C104">
        <v>1</v>
      </c>
      <c r="D104">
        <v>0.72062350119903995</v>
      </c>
      <c r="E104">
        <v>0.27937649880095899</v>
      </c>
      <c r="F104">
        <v>0.687475149105367</v>
      </c>
      <c r="G104">
        <v>0.687475149105367</v>
      </c>
      <c r="H104">
        <v>0.30338487254492202</v>
      </c>
      <c r="I104">
        <v>0.43919765984120301</v>
      </c>
      <c r="J104">
        <v>0.36502866470039202</v>
      </c>
      <c r="K104">
        <v>0.50094723843198796</v>
      </c>
      <c r="L104">
        <v>0.57115181613162602</v>
      </c>
      <c r="M104">
        <v>0.65533199770683703</v>
      </c>
      <c r="N104" s="21">
        <v>0</v>
      </c>
      <c r="O104">
        <v>1.0144253528518199</v>
      </c>
      <c r="P104">
        <v>0.98844097739863701</v>
      </c>
      <c r="Q104">
        <v>1.0126002996700401</v>
      </c>
      <c r="R104">
        <v>0.984399337677755</v>
      </c>
      <c r="S104">
        <v>5.0199999809265101</v>
      </c>
      <c r="T104" s="27">
        <f t="shared" si="204"/>
        <v>0.98844097739863701</v>
      </c>
      <c r="U104" s="27">
        <f t="shared" si="205"/>
        <v>1.0126002996700401</v>
      </c>
      <c r="V104" s="39">
        <f t="shared" si="206"/>
        <v>4.9619736876881388</v>
      </c>
      <c r="W104" s="38">
        <f t="shared" si="207"/>
        <v>5.0832534850297799</v>
      </c>
      <c r="X104" s="44">
        <f t="shared" si="208"/>
        <v>0.88500496163216003</v>
      </c>
      <c r="Y104" s="44">
        <f t="shared" si="209"/>
        <v>0.52916174784689696</v>
      </c>
      <c r="Z104" s="22">
        <f t="shared" si="210"/>
        <v>1</v>
      </c>
      <c r="AA104" s="22">
        <f t="shared" si="211"/>
        <v>1</v>
      </c>
      <c r="AB104" s="22">
        <f t="shared" si="212"/>
        <v>1</v>
      </c>
      <c r="AC104" s="22">
        <v>1</v>
      </c>
      <c r="AD104" s="22">
        <v>1</v>
      </c>
      <c r="AE104" s="22">
        <v>1</v>
      </c>
      <c r="AF104" s="22">
        <f t="shared" si="213"/>
        <v>4.1725635867596117E-2</v>
      </c>
      <c r="AG104" s="22">
        <f t="shared" si="214"/>
        <v>0.96421639787204261</v>
      </c>
      <c r="AH104" s="22">
        <f t="shared" si="215"/>
        <v>0.57115181613162602</v>
      </c>
      <c r="AI104" s="22">
        <f t="shared" si="216"/>
        <v>1.5294261802640299</v>
      </c>
      <c r="AJ104" s="22">
        <f t="shared" si="217"/>
        <v>0.20671858817904254</v>
      </c>
      <c r="AK104" s="22">
        <f t="shared" si="218"/>
        <v>2.2543535458650248</v>
      </c>
      <c r="AL104" s="22">
        <f t="shared" si="219"/>
        <v>0.65533199770683703</v>
      </c>
      <c r="AM104" s="22">
        <f t="shared" si="220"/>
        <v>1.4486134095277945</v>
      </c>
      <c r="AN104" s="46">
        <v>0</v>
      </c>
      <c r="AO104" s="75">
        <v>0</v>
      </c>
      <c r="AP104" s="75">
        <v>0</v>
      </c>
      <c r="AQ104" s="21">
        <v>1</v>
      </c>
      <c r="AR104" s="17">
        <f t="shared" si="221"/>
        <v>0</v>
      </c>
      <c r="AS104" s="17">
        <f t="shared" si="222"/>
        <v>0</v>
      </c>
      <c r="AT104" s="17">
        <f t="shared" si="223"/>
        <v>0</v>
      </c>
      <c r="AU104" s="17">
        <f t="shared" si="224"/>
        <v>0</v>
      </c>
      <c r="AV104" s="17">
        <f t="shared" si="225"/>
        <v>0</v>
      </c>
      <c r="AW104" s="17">
        <f t="shared" si="226"/>
        <v>0</v>
      </c>
      <c r="AX104" s="14">
        <f t="shared" si="227"/>
        <v>0</v>
      </c>
      <c r="AY104" s="14">
        <f t="shared" si="228"/>
        <v>0</v>
      </c>
      <c r="AZ104" s="62">
        <f t="shared" si="229"/>
        <v>0</v>
      </c>
      <c r="BA104" s="21">
        <f t="shared" si="230"/>
        <v>0</v>
      </c>
      <c r="BB104" s="78">
        <v>0</v>
      </c>
      <c r="BC104" s="15">
        <f t="shared" si="231"/>
        <v>0</v>
      </c>
      <c r="BD104" s="19">
        <f t="shared" si="232"/>
        <v>0</v>
      </c>
      <c r="BE104" s="58">
        <f t="shared" si="233"/>
        <v>5.0832534850297799</v>
      </c>
      <c r="BF104" s="58">
        <f t="shared" si="234"/>
        <v>5.147304002239931</v>
      </c>
      <c r="BG104" s="46">
        <f t="shared" si="235"/>
        <v>0</v>
      </c>
      <c r="BH104" s="59" t="e">
        <f t="shared" si="236"/>
        <v>#DIV/0!</v>
      </c>
      <c r="BI104" s="78">
        <v>778</v>
      </c>
      <c r="BJ104" s="78">
        <v>763</v>
      </c>
      <c r="BK104" s="78">
        <v>0</v>
      </c>
      <c r="BL104" s="10">
        <f t="shared" si="237"/>
        <v>1541</v>
      </c>
      <c r="BM104" s="15">
        <f t="shared" si="238"/>
        <v>0</v>
      </c>
      <c r="BN104" s="9">
        <f t="shared" si="239"/>
        <v>-1541</v>
      </c>
      <c r="BO104" s="48">
        <f t="shared" si="240"/>
        <v>5.0832534850297799</v>
      </c>
      <c r="BP104" s="48">
        <f t="shared" si="241"/>
        <v>5.147304002239931</v>
      </c>
      <c r="BQ104" s="48">
        <f t="shared" si="242"/>
        <v>5.21216157516095</v>
      </c>
      <c r="BR104" s="46">
        <f t="shared" si="243"/>
        <v>-299.38002483035962</v>
      </c>
      <c r="BS104" s="59" t="e">
        <f t="shared" si="244"/>
        <v>#DIV/0!</v>
      </c>
      <c r="BT104" s="16">
        <f t="shared" si="245"/>
        <v>1672</v>
      </c>
      <c r="BU104" s="64">
        <f t="shared" si="246"/>
        <v>0</v>
      </c>
      <c r="BV104" s="78">
        <v>131</v>
      </c>
      <c r="BW104" s="15">
        <f t="shared" si="247"/>
        <v>0</v>
      </c>
      <c r="BX104" s="37">
        <f t="shared" si="248"/>
        <v>-131</v>
      </c>
      <c r="BY104" s="51">
        <f t="shared" si="249"/>
        <v>-131</v>
      </c>
      <c r="BZ104" s="26">
        <f t="shared" si="250"/>
        <v>-0.29241071428571475</v>
      </c>
      <c r="CA104" s="47">
        <f t="shared" si="251"/>
        <v>-131</v>
      </c>
      <c r="CB104" s="48">
        <f t="shared" si="252"/>
        <v>5.0832534850297799</v>
      </c>
      <c r="CC104" s="48">
        <f t="shared" si="253"/>
        <v>5.147304002239931</v>
      </c>
      <c r="CD104" s="60">
        <f t="shared" si="254"/>
        <v>-25.770896608991858</v>
      </c>
      <c r="CE104" s="61">
        <v>0</v>
      </c>
      <c r="CF104" s="15">
        <f t="shared" si="255"/>
        <v>0</v>
      </c>
      <c r="CG104" s="37">
        <f t="shared" si="256"/>
        <v>0</v>
      </c>
      <c r="CH104" s="51">
        <f t="shared" si="257"/>
        <v>0</v>
      </c>
      <c r="CI104" s="26">
        <f t="shared" si="258"/>
        <v>0</v>
      </c>
      <c r="CJ104" s="47">
        <f t="shared" si="259"/>
        <v>0</v>
      </c>
      <c r="CK104" s="48">
        <f t="shared" si="260"/>
        <v>5.0832534850297799</v>
      </c>
      <c r="CL104" s="60">
        <f t="shared" si="261"/>
        <v>0</v>
      </c>
      <c r="CM104" s="65">
        <f t="shared" si="262"/>
        <v>0</v>
      </c>
      <c r="CN104" s="73">
        <f t="shared" si="263"/>
        <v>1803</v>
      </c>
      <c r="CO104">
        <f t="shared" si="264"/>
        <v>4.4912036952058669E-3</v>
      </c>
      <c r="CP104">
        <f t="shared" si="265"/>
        <v>0.57115181613162602</v>
      </c>
      <c r="CQ104">
        <f t="shared" si="266"/>
        <v>6.2273636441919624E-3</v>
      </c>
      <c r="CR104">
        <f t="shared" si="267"/>
        <v>0</v>
      </c>
      <c r="CS104">
        <f t="shared" si="268"/>
        <v>0</v>
      </c>
      <c r="CT104" s="1">
        <f t="shared" si="269"/>
        <v>0</v>
      </c>
      <c r="CU104" s="78">
        <v>0</v>
      </c>
      <c r="CV104" s="1">
        <f t="shared" si="270"/>
        <v>0</v>
      </c>
      <c r="CW104" t="e">
        <f t="shared" si="271"/>
        <v>#DIV/0!</v>
      </c>
    </row>
    <row r="105" spans="1:101" x14ac:dyDescent="0.2">
      <c r="A105" s="30" t="s">
        <v>160</v>
      </c>
      <c r="B105">
        <v>1</v>
      </c>
      <c r="C105">
        <v>1</v>
      </c>
      <c r="D105">
        <v>0.79812206572769895</v>
      </c>
      <c r="E105">
        <v>0.2018779342723</v>
      </c>
      <c r="F105">
        <v>0.920367534456355</v>
      </c>
      <c r="G105">
        <v>0.26339969372128602</v>
      </c>
      <c r="H105">
        <v>8.8846880907372403E-2</v>
      </c>
      <c r="I105">
        <v>0.83553875236294795</v>
      </c>
      <c r="J105">
        <v>0.27246102845119902</v>
      </c>
      <c r="K105">
        <v>0.36626577174858599</v>
      </c>
      <c r="L105">
        <v>-0.26743328522909998</v>
      </c>
      <c r="M105">
        <v>1.1417959963576301</v>
      </c>
      <c r="N105" s="21">
        <v>0</v>
      </c>
      <c r="O105">
        <v>1.01129732450315</v>
      </c>
      <c r="P105">
        <v>0.98315176068426602</v>
      </c>
      <c r="Q105">
        <v>1.0095498931459399</v>
      </c>
      <c r="R105">
        <v>0.985534288053452</v>
      </c>
      <c r="S105">
        <v>1.6000000238418499</v>
      </c>
      <c r="T105" s="27">
        <f t="shared" si="204"/>
        <v>0.98315176068426602</v>
      </c>
      <c r="U105" s="27">
        <f t="shared" si="205"/>
        <v>1.0095498931459399</v>
      </c>
      <c r="V105" s="39">
        <f t="shared" si="206"/>
        <v>1.5730428405349823</v>
      </c>
      <c r="W105" s="38">
        <f t="shared" si="207"/>
        <v>1.6152798531030408</v>
      </c>
      <c r="X105" s="44">
        <f t="shared" si="208"/>
        <v>0.84552217982568056</v>
      </c>
      <c r="Y105" s="44">
        <f t="shared" si="209"/>
        <v>0.50642881819649221</v>
      </c>
      <c r="Z105" s="22">
        <f t="shared" si="210"/>
        <v>1</v>
      </c>
      <c r="AA105" s="22">
        <f t="shared" si="211"/>
        <v>1</v>
      </c>
      <c r="AB105" s="22">
        <f t="shared" si="212"/>
        <v>1</v>
      </c>
      <c r="AC105" s="22">
        <v>1</v>
      </c>
      <c r="AD105" s="22">
        <v>1</v>
      </c>
      <c r="AE105" s="22">
        <v>1</v>
      </c>
      <c r="AF105" s="22">
        <f t="shared" si="213"/>
        <v>4.1725635867596117E-2</v>
      </c>
      <c r="AG105" s="22">
        <f t="shared" si="214"/>
        <v>0.96421639787204261</v>
      </c>
      <c r="AH105" s="22">
        <f t="shared" si="215"/>
        <v>4.1725635867596117E-2</v>
      </c>
      <c r="AI105" s="22">
        <f t="shared" si="216"/>
        <v>1</v>
      </c>
      <c r="AJ105" s="22">
        <f t="shared" si="217"/>
        <v>0.20671858817904254</v>
      </c>
      <c r="AK105" s="22">
        <f t="shared" si="218"/>
        <v>2.2543535458650248</v>
      </c>
      <c r="AL105" s="22">
        <f t="shared" si="219"/>
        <v>1.1417959963576301</v>
      </c>
      <c r="AM105" s="22">
        <f t="shared" si="220"/>
        <v>1.9350774081785875</v>
      </c>
      <c r="AN105" s="46">
        <v>1</v>
      </c>
      <c r="AO105" s="49">
        <v>1</v>
      </c>
      <c r="AP105" s="49">
        <v>1</v>
      </c>
      <c r="AQ105" s="21">
        <v>1</v>
      </c>
      <c r="AR105" s="17">
        <f t="shared" si="221"/>
        <v>1</v>
      </c>
      <c r="AS105" s="17">
        <f t="shared" si="222"/>
        <v>14.021464297595587</v>
      </c>
      <c r="AT105" s="17">
        <f t="shared" si="223"/>
        <v>14.021464297595587</v>
      </c>
      <c r="AU105" s="17">
        <f t="shared" si="224"/>
        <v>1</v>
      </c>
      <c r="AV105" s="17">
        <f t="shared" si="225"/>
        <v>14.021464297595587</v>
      </c>
      <c r="AW105" s="17">
        <f t="shared" si="226"/>
        <v>14.021464297595587</v>
      </c>
      <c r="AX105" s="14">
        <f t="shared" si="227"/>
        <v>2.3818426873717766E-3</v>
      </c>
      <c r="AY105" s="14">
        <f t="shared" si="228"/>
        <v>5.1705863202056983E-3</v>
      </c>
      <c r="AZ105" s="62">
        <f t="shared" si="229"/>
        <v>4.7824635527406985E-3</v>
      </c>
      <c r="BA105" s="21">
        <f t="shared" si="230"/>
        <v>0</v>
      </c>
      <c r="BB105" s="78">
        <v>178</v>
      </c>
      <c r="BC105" s="15">
        <f t="shared" si="231"/>
        <v>330.30203467128109</v>
      </c>
      <c r="BD105" s="19">
        <f t="shared" si="232"/>
        <v>152.30203467128109</v>
      </c>
      <c r="BE105" s="58">
        <f t="shared" si="233"/>
        <v>1.5730428405349823</v>
      </c>
      <c r="BF105" s="58">
        <f t="shared" si="234"/>
        <v>1.5465398383037472</v>
      </c>
      <c r="BG105" s="46">
        <f t="shared" si="235"/>
        <v>96.820017069264367</v>
      </c>
      <c r="BH105" s="59">
        <f t="shared" si="236"/>
        <v>0.53890070697610704</v>
      </c>
      <c r="BI105" s="78">
        <v>349</v>
      </c>
      <c r="BJ105" s="78">
        <v>125</v>
      </c>
      <c r="BK105" s="78">
        <v>2</v>
      </c>
      <c r="BL105" s="10">
        <f t="shared" si="237"/>
        <v>476</v>
      </c>
      <c r="BM105" s="15">
        <f t="shared" si="238"/>
        <v>990.07938035194775</v>
      </c>
      <c r="BN105" s="9">
        <f t="shared" si="239"/>
        <v>514.07938035194775</v>
      </c>
      <c r="BO105" s="48">
        <f t="shared" si="240"/>
        <v>1.5730428405349823</v>
      </c>
      <c r="BP105" s="48">
        <f t="shared" si="241"/>
        <v>1.5465398383037472</v>
      </c>
      <c r="BQ105" s="48">
        <f t="shared" si="242"/>
        <v>1.5204833649966891</v>
      </c>
      <c r="BR105" s="46">
        <f t="shared" si="243"/>
        <v>332.40616738059111</v>
      </c>
      <c r="BS105" s="59">
        <f t="shared" si="244"/>
        <v>0.48076953166199082</v>
      </c>
      <c r="BT105" s="16">
        <f t="shared" si="245"/>
        <v>673</v>
      </c>
      <c r="BU105" s="64">
        <f t="shared" si="246"/>
        <v>1368.1008363524754</v>
      </c>
      <c r="BV105" s="78">
        <v>19</v>
      </c>
      <c r="BW105" s="15">
        <f t="shared" si="247"/>
        <v>47.719421329246693</v>
      </c>
      <c r="BX105" s="37">
        <f t="shared" si="248"/>
        <v>28.719421329246693</v>
      </c>
      <c r="BY105" s="51">
        <f t="shared" si="249"/>
        <v>28.719421329246693</v>
      </c>
      <c r="BZ105" s="26">
        <f t="shared" si="250"/>
        <v>6.4105851181354326E-2</v>
      </c>
      <c r="CA105" s="47">
        <f t="shared" si="251"/>
        <v>28.719421329246693</v>
      </c>
      <c r="CB105" s="48">
        <f t="shared" si="252"/>
        <v>1.5730428405349823</v>
      </c>
      <c r="CC105" s="48">
        <f t="shared" si="253"/>
        <v>1.5465398383037472</v>
      </c>
      <c r="CD105" s="60">
        <f t="shared" si="254"/>
        <v>18.257240419135307</v>
      </c>
      <c r="CE105" s="61">
        <v>0</v>
      </c>
      <c r="CF105" s="15">
        <f t="shared" si="255"/>
        <v>30.736893253464469</v>
      </c>
      <c r="CG105" s="37">
        <f t="shared" si="256"/>
        <v>30.736893253464469</v>
      </c>
      <c r="CH105" s="51">
        <f t="shared" si="257"/>
        <v>30.736893253464469</v>
      </c>
      <c r="CI105" s="26">
        <f t="shared" si="258"/>
        <v>4.7824635527406994E-3</v>
      </c>
      <c r="CJ105" s="47">
        <f t="shared" si="259"/>
        <v>30.736893253464469</v>
      </c>
      <c r="CK105" s="48">
        <f t="shared" si="260"/>
        <v>1.5730428405349823</v>
      </c>
      <c r="CL105" s="60">
        <f t="shared" si="261"/>
        <v>19.539768696325549</v>
      </c>
      <c r="CM105" s="65">
        <f t="shared" si="262"/>
        <v>0</v>
      </c>
      <c r="CN105" s="73">
        <f t="shared" si="263"/>
        <v>692</v>
      </c>
      <c r="CO105">
        <f t="shared" si="264"/>
        <v>3.2453514460793601E-3</v>
      </c>
      <c r="CP105">
        <f t="shared" si="265"/>
        <v>0</v>
      </c>
      <c r="CQ105">
        <f t="shared" si="266"/>
        <v>0</v>
      </c>
      <c r="CR105">
        <f t="shared" si="267"/>
        <v>0</v>
      </c>
      <c r="CS105">
        <f t="shared" si="268"/>
        <v>0</v>
      </c>
      <c r="CT105" s="1">
        <f t="shared" si="269"/>
        <v>0</v>
      </c>
      <c r="CU105" s="78">
        <v>0</v>
      </c>
      <c r="CV105" s="1">
        <f t="shared" si="270"/>
        <v>0</v>
      </c>
      <c r="CW105" t="e">
        <f t="shared" si="271"/>
        <v>#DIV/0!</v>
      </c>
    </row>
    <row r="106" spans="1:101" x14ac:dyDescent="0.2">
      <c r="A106" s="30" t="s">
        <v>184</v>
      </c>
      <c r="B106">
        <v>1</v>
      </c>
      <c r="C106">
        <v>1</v>
      </c>
      <c r="D106">
        <v>0.98561725928885302</v>
      </c>
      <c r="E106">
        <v>1.43827407111466E-2</v>
      </c>
      <c r="F106">
        <v>0.99841080651569303</v>
      </c>
      <c r="G106">
        <v>0.33373063170440997</v>
      </c>
      <c r="H106">
        <v>0.96113664855829495</v>
      </c>
      <c r="I106">
        <v>0.84120351023819395</v>
      </c>
      <c r="J106">
        <v>0.89917268785579296</v>
      </c>
      <c r="K106">
        <v>0.72044011903537997</v>
      </c>
      <c r="L106">
        <v>0.60601000195750898</v>
      </c>
      <c r="M106">
        <v>1.32397130823719</v>
      </c>
      <c r="N106" s="21">
        <v>-1</v>
      </c>
      <c r="O106">
        <v>1.00739168354732</v>
      </c>
      <c r="P106">
        <v>0.996299853745924</v>
      </c>
      <c r="Q106">
        <v>1.00103063833281</v>
      </c>
      <c r="R106">
        <v>0.99878029321654604</v>
      </c>
      <c r="S106">
        <v>180.02999877929599</v>
      </c>
      <c r="T106" s="27">
        <f t="shared" si="204"/>
        <v>0.996299853745924</v>
      </c>
      <c r="U106" s="27">
        <f t="shared" si="205"/>
        <v>1.00103063833281</v>
      </c>
      <c r="V106" s="39">
        <f t="shared" si="206"/>
        <v>178.700188933617</v>
      </c>
      <c r="W106" s="38">
        <f t="shared" si="207"/>
        <v>180.02999877929599</v>
      </c>
      <c r="X106" s="44">
        <f t="shared" si="208"/>
        <v>0.75</v>
      </c>
      <c r="Y106" s="44">
        <f t="shared" si="209"/>
        <v>0.81995880902808815</v>
      </c>
      <c r="Z106" s="22">
        <f t="shared" si="210"/>
        <v>0.6392699573541103</v>
      </c>
      <c r="AA106" s="22">
        <f t="shared" si="211"/>
        <v>0.55579006553237786</v>
      </c>
      <c r="AB106" s="22">
        <f t="shared" si="212"/>
        <v>0.47231017371064538</v>
      </c>
      <c r="AC106" s="22">
        <v>1</v>
      </c>
      <c r="AD106" s="22">
        <v>1</v>
      </c>
      <c r="AE106" s="22">
        <v>1</v>
      </c>
      <c r="AF106" s="22">
        <f t="shared" si="213"/>
        <v>4.1725635867596117E-2</v>
      </c>
      <c r="AG106" s="22">
        <f t="shared" si="214"/>
        <v>0.96421639787204261</v>
      </c>
      <c r="AH106" s="22">
        <f t="shared" si="215"/>
        <v>0.60601000195750898</v>
      </c>
      <c r="AI106" s="22">
        <f t="shared" si="216"/>
        <v>1.5642843660899128</v>
      </c>
      <c r="AJ106" s="22">
        <f t="shared" si="217"/>
        <v>0.20671858817904254</v>
      </c>
      <c r="AK106" s="22">
        <f t="shared" si="218"/>
        <v>2.2543535458650248</v>
      </c>
      <c r="AL106" s="22">
        <f t="shared" si="219"/>
        <v>1.32397130823719</v>
      </c>
      <c r="AM106" s="22">
        <f t="shared" si="220"/>
        <v>2.1172527200581475</v>
      </c>
      <c r="AN106" s="46">
        <v>1</v>
      </c>
      <c r="AO106" s="49">
        <v>1</v>
      </c>
      <c r="AP106" s="49">
        <v>1</v>
      </c>
      <c r="AQ106" s="21">
        <v>1</v>
      </c>
      <c r="AR106" s="17">
        <f t="shared" si="221"/>
        <v>2.8280697727680142</v>
      </c>
      <c r="AS106" s="17">
        <f t="shared" si="222"/>
        <v>12.846212242646395</v>
      </c>
      <c r="AT106" s="17">
        <f t="shared" si="223"/>
        <v>11.168673049699303</v>
      </c>
      <c r="AU106" s="17">
        <f t="shared" si="224"/>
        <v>2.8280697727680142</v>
      </c>
      <c r="AV106" s="17">
        <f t="shared" si="225"/>
        <v>12.846212242646395</v>
      </c>
      <c r="AW106" s="17">
        <f t="shared" si="226"/>
        <v>11.168673049699303</v>
      </c>
      <c r="AX106" s="14">
        <f t="shared" si="227"/>
        <v>6.7360173076446558E-3</v>
      </c>
      <c r="AY106" s="14">
        <f t="shared" si="228"/>
        <v>4.7371977618397955E-3</v>
      </c>
      <c r="AZ106" s="62">
        <f t="shared" si="229"/>
        <v>3.8094289340253611E-3</v>
      </c>
      <c r="BA106" s="21">
        <f t="shared" si="230"/>
        <v>-1</v>
      </c>
      <c r="BB106" s="78">
        <v>540</v>
      </c>
      <c r="BC106" s="15">
        <f t="shared" si="231"/>
        <v>934.1172001376226</v>
      </c>
      <c r="BD106" s="19">
        <f t="shared" si="232"/>
        <v>394.1172001376226</v>
      </c>
      <c r="BE106" s="58">
        <f t="shared" si="233"/>
        <v>178.700188933617</v>
      </c>
      <c r="BF106" s="58">
        <f t="shared" si="234"/>
        <v>178.03897209893159</v>
      </c>
      <c r="BG106" s="46">
        <f t="shared" si="235"/>
        <v>2.2054660517680151</v>
      </c>
      <c r="BH106" s="59">
        <f t="shared" si="236"/>
        <v>0.57808591889801653</v>
      </c>
      <c r="BI106" s="78">
        <v>0</v>
      </c>
      <c r="BJ106" s="78">
        <v>0</v>
      </c>
      <c r="BK106" s="78">
        <v>0</v>
      </c>
      <c r="BL106" s="10">
        <f t="shared" si="237"/>
        <v>0</v>
      </c>
      <c r="BM106" s="15">
        <f t="shared" si="238"/>
        <v>907.09283903036953</v>
      </c>
      <c r="BN106" s="9">
        <f t="shared" si="239"/>
        <v>907.09283903036953</v>
      </c>
      <c r="BO106" s="48">
        <f t="shared" si="240"/>
        <v>178.700188933617</v>
      </c>
      <c r="BP106" s="48">
        <f t="shared" si="241"/>
        <v>178.03897209893159</v>
      </c>
      <c r="BQ106" s="48">
        <f t="shared" si="242"/>
        <v>177.38020186324019</v>
      </c>
      <c r="BR106" s="46">
        <f t="shared" si="243"/>
        <v>5.0949116833044945</v>
      </c>
      <c r="BS106" s="59">
        <f t="shared" si="244"/>
        <v>0</v>
      </c>
      <c r="BT106" s="16">
        <f t="shared" si="245"/>
        <v>540</v>
      </c>
      <c r="BU106" s="64">
        <f t="shared" si="246"/>
        <v>1879.2205210716972</v>
      </c>
      <c r="BV106" s="78">
        <v>0</v>
      </c>
      <c r="BW106" s="15">
        <f t="shared" si="247"/>
        <v>38.010481903705056</v>
      </c>
      <c r="BX106" s="37">
        <f t="shared" si="248"/>
        <v>38.010481903705056</v>
      </c>
      <c r="BY106" s="51">
        <f t="shared" si="249"/>
        <v>38.010481903705056</v>
      </c>
      <c r="BZ106" s="26">
        <f t="shared" si="250"/>
        <v>8.4844825677913197E-2</v>
      </c>
      <c r="CA106" s="47">
        <f t="shared" si="251"/>
        <v>38.010481903705056</v>
      </c>
      <c r="CB106" s="48">
        <f t="shared" si="252"/>
        <v>178.700188933617</v>
      </c>
      <c r="CC106" s="48">
        <f t="shared" si="253"/>
        <v>178.03897209893159</v>
      </c>
      <c r="CD106" s="60">
        <f t="shared" si="254"/>
        <v>0.21270532577794349</v>
      </c>
      <c r="CE106" s="61">
        <v>0</v>
      </c>
      <c r="CF106" s="15">
        <f t="shared" si="255"/>
        <v>24.483199758980994</v>
      </c>
      <c r="CG106" s="37">
        <f t="shared" si="256"/>
        <v>24.483199758980994</v>
      </c>
      <c r="CH106" s="51">
        <f t="shared" si="257"/>
        <v>24.483199758980994</v>
      </c>
      <c r="CI106" s="26">
        <f t="shared" si="258"/>
        <v>3.8094289340253615E-3</v>
      </c>
      <c r="CJ106" s="47">
        <f t="shared" si="259"/>
        <v>24.483199758980994</v>
      </c>
      <c r="CK106" s="48">
        <f t="shared" si="260"/>
        <v>178.700188933617</v>
      </c>
      <c r="CL106" s="60">
        <f t="shared" si="261"/>
        <v>0.13700712856031697</v>
      </c>
      <c r="CM106" s="65">
        <f t="shared" si="262"/>
        <v>-1</v>
      </c>
      <c r="CN106" s="73">
        <f t="shared" si="263"/>
        <v>540</v>
      </c>
      <c r="CO106">
        <f t="shared" si="264"/>
        <v>2.3121421632214876E-4</v>
      </c>
      <c r="CP106">
        <f t="shared" si="265"/>
        <v>0.60601000195750898</v>
      </c>
      <c r="CQ106">
        <f t="shared" si="266"/>
        <v>6.6074282662128168E-3</v>
      </c>
      <c r="CR106">
        <f t="shared" si="267"/>
        <v>1.5277313484772105E-6</v>
      </c>
      <c r="CS106">
        <f t="shared" si="268"/>
        <v>3.7858791957765821E-4</v>
      </c>
      <c r="CT106" s="1">
        <f t="shared" si="269"/>
        <v>26.93938835505061</v>
      </c>
      <c r="CU106" s="78">
        <v>0</v>
      </c>
      <c r="CV106" s="1">
        <f t="shared" si="270"/>
        <v>26.93938835505061</v>
      </c>
      <c r="CW106">
        <f t="shared" si="271"/>
        <v>0</v>
      </c>
    </row>
    <row r="107" spans="1:101" x14ac:dyDescent="0.2">
      <c r="A107" s="30" t="s">
        <v>260</v>
      </c>
      <c r="B107">
        <v>1</v>
      </c>
      <c r="C107">
        <v>1</v>
      </c>
      <c r="D107">
        <v>0.84518577706751896</v>
      </c>
      <c r="E107">
        <v>0.15481422293248101</v>
      </c>
      <c r="F107">
        <v>0.91617004370281996</v>
      </c>
      <c r="G107">
        <v>0.25228446563369</v>
      </c>
      <c r="H107">
        <v>0.83806936899289597</v>
      </c>
      <c r="I107">
        <v>0.889887170915169</v>
      </c>
      <c r="J107">
        <v>0.86358970570737403</v>
      </c>
      <c r="K107">
        <v>0.64434784097985298</v>
      </c>
      <c r="L107">
        <v>0.56660038815765401</v>
      </c>
      <c r="M107">
        <v>1.46932958524354</v>
      </c>
      <c r="N107" s="21">
        <v>0</v>
      </c>
      <c r="O107">
        <v>1.00636767879949</v>
      </c>
      <c r="P107">
        <v>0.98788314219843398</v>
      </c>
      <c r="Q107">
        <v>1.01779101592509</v>
      </c>
      <c r="R107">
        <v>0.99486341825533198</v>
      </c>
      <c r="S107">
        <v>11.289999961853001</v>
      </c>
      <c r="T107" s="27">
        <f t="shared" si="204"/>
        <v>0.98788314219843398</v>
      </c>
      <c r="U107" s="27">
        <f t="shared" si="205"/>
        <v>1.01779101592509</v>
      </c>
      <c r="V107" s="39">
        <f t="shared" si="206"/>
        <v>11.153200637735543</v>
      </c>
      <c r="W107" s="38">
        <f t="shared" si="207"/>
        <v>11.490860530968593</v>
      </c>
      <c r="X107" s="44">
        <f t="shared" si="208"/>
        <v>0.8215448809281497</v>
      </c>
      <c r="Y107" s="44">
        <f t="shared" si="209"/>
        <v>0.74993348185704589</v>
      </c>
      <c r="Z107" s="22">
        <f t="shared" si="210"/>
        <v>1</v>
      </c>
      <c r="AA107" s="22">
        <f t="shared" si="211"/>
        <v>1</v>
      </c>
      <c r="AB107" s="22">
        <f t="shared" si="212"/>
        <v>1</v>
      </c>
      <c r="AC107" s="22">
        <v>1</v>
      </c>
      <c r="AD107" s="22">
        <v>1</v>
      </c>
      <c r="AE107" s="22">
        <v>1</v>
      </c>
      <c r="AF107" s="22">
        <f t="shared" si="213"/>
        <v>4.1725635867596117E-2</v>
      </c>
      <c r="AG107" s="22">
        <f t="shared" si="214"/>
        <v>0.96421639787204261</v>
      </c>
      <c r="AH107" s="22">
        <f t="shared" si="215"/>
        <v>0.56660038815765401</v>
      </c>
      <c r="AI107" s="22">
        <f t="shared" si="216"/>
        <v>1.5248747522900579</v>
      </c>
      <c r="AJ107" s="22">
        <f t="shared" si="217"/>
        <v>0.20671858817904254</v>
      </c>
      <c r="AK107" s="22">
        <f t="shared" si="218"/>
        <v>2.2543535458650248</v>
      </c>
      <c r="AL107" s="22">
        <f t="shared" si="219"/>
        <v>1.46932958524354</v>
      </c>
      <c r="AM107" s="22">
        <f t="shared" si="220"/>
        <v>2.2626109970644972</v>
      </c>
      <c r="AN107" s="46">
        <v>0</v>
      </c>
      <c r="AO107" s="75">
        <v>0</v>
      </c>
      <c r="AP107" s="75">
        <v>0</v>
      </c>
      <c r="AQ107" s="21">
        <v>1</v>
      </c>
      <c r="AR107" s="17">
        <f t="shared" si="221"/>
        <v>0</v>
      </c>
      <c r="AS107" s="17">
        <f t="shared" si="222"/>
        <v>0</v>
      </c>
      <c r="AT107" s="17">
        <f t="shared" si="223"/>
        <v>0</v>
      </c>
      <c r="AU107" s="17">
        <f t="shared" si="224"/>
        <v>0</v>
      </c>
      <c r="AV107" s="17">
        <f t="shared" si="225"/>
        <v>0</v>
      </c>
      <c r="AW107" s="17">
        <f t="shared" si="226"/>
        <v>0</v>
      </c>
      <c r="AX107" s="14">
        <f t="shared" si="227"/>
        <v>0</v>
      </c>
      <c r="AY107" s="14">
        <f t="shared" si="228"/>
        <v>0</v>
      </c>
      <c r="AZ107" s="62">
        <f t="shared" si="229"/>
        <v>0</v>
      </c>
      <c r="BA107" s="21">
        <f t="shared" si="230"/>
        <v>0</v>
      </c>
      <c r="BB107" s="78">
        <v>0</v>
      </c>
      <c r="BC107" s="15">
        <f t="shared" si="231"/>
        <v>0</v>
      </c>
      <c r="BD107" s="19">
        <f t="shared" si="232"/>
        <v>0</v>
      </c>
      <c r="BE107" s="58">
        <f t="shared" si="233"/>
        <v>11.490860530968593</v>
      </c>
      <c r="BF107" s="58">
        <f t="shared" si="234"/>
        <v>11.695294613668043</v>
      </c>
      <c r="BG107" s="46">
        <f t="shared" si="235"/>
        <v>0</v>
      </c>
      <c r="BH107" s="59" t="e">
        <f t="shared" si="236"/>
        <v>#DIV/0!</v>
      </c>
      <c r="BI107" s="78">
        <v>0</v>
      </c>
      <c r="BJ107" s="78">
        <v>11</v>
      </c>
      <c r="BK107" s="78">
        <v>0</v>
      </c>
      <c r="BL107" s="10">
        <f t="shared" si="237"/>
        <v>11</v>
      </c>
      <c r="BM107" s="15">
        <f t="shared" si="238"/>
        <v>0</v>
      </c>
      <c r="BN107" s="9">
        <f t="shared" si="239"/>
        <v>-11</v>
      </c>
      <c r="BO107" s="48">
        <f t="shared" si="240"/>
        <v>11.490860530968593</v>
      </c>
      <c r="BP107" s="48">
        <f t="shared" si="241"/>
        <v>11.695294613668043</v>
      </c>
      <c r="BQ107" s="48">
        <f t="shared" si="242"/>
        <v>11.903365786388431</v>
      </c>
      <c r="BR107" s="46">
        <f t="shared" si="243"/>
        <v>-0.94054920062847613</v>
      </c>
      <c r="BS107" s="59" t="e">
        <f t="shared" si="244"/>
        <v>#DIV/0!</v>
      </c>
      <c r="BT107" s="16">
        <f t="shared" si="245"/>
        <v>11</v>
      </c>
      <c r="BU107" s="64">
        <f t="shared" si="246"/>
        <v>0</v>
      </c>
      <c r="BV107" s="78">
        <v>0</v>
      </c>
      <c r="BW107" s="15">
        <f t="shared" si="247"/>
        <v>0</v>
      </c>
      <c r="BX107" s="37">
        <f t="shared" si="248"/>
        <v>0</v>
      </c>
      <c r="BY107" s="51">
        <f t="shared" si="249"/>
        <v>0</v>
      </c>
      <c r="BZ107" s="26">
        <f t="shared" si="250"/>
        <v>0</v>
      </c>
      <c r="CA107" s="47">
        <f t="shared" si="251"/>
        <v>0</v>
      </c>
      <c r="CB107" s="48">
        <f t="shared" si="252"/>
        <v>11.490860530968593</v>
      </c>
      <c r="CC107" s="48">
        <f t="shared" si="253"/>
        <v>11.695294613668043</v>
      </c>
      <c r="CD107" s="60">
        <f t="shared" si="254"/>
        <v>0</v>
      </c>
      <c r="CE107" s="61">
        <v>0</v>
      </c>
      <c r="CF107" s="15">
        <f t="shared" si="255"/>
        <v>0</v>
      </c>
      <c r="CG107" s="37">
        <f t="shared" si="256"/>
        <v>0</v>
      </c>
      <c r="CH107" s="51">
        <f t="shared" si="257"/>
        <v>0</v>
      </c>
      <c r="CI107" s="26">
        <f t="shared" si="258"/>
        <v>0</v>
      </c>
      <c r="CJ107" s="47">
        <f t="shared" si="259"/>
        <v>0</v>
      </c>
      <c r="CK107" s="48">
        <f t="shared" si="260"/>
        <v>11.490860530968593</v>
      </c>
      <c r="CL107" s="60">
        <f t="shared" si="261"/>
        <v>0</v>
      </c>
      <c r="CM107" s="65">
        <f t="shared" si="262"/>
        <v>0</v>
      </c>
      <c r="CN107" s="73">
        <f t="shared" si="263"/>
        <v>11</v>
      </c>
      <c r="CO107">
        <f t="shared" si="264"/>
        <v>2.4887641340231329E-3</v>
      </c>
      <c r="CP107">
        <f t="shared" si="265"/>
        <v>0.56660038815765401</v>
      </c>
      <c r="CQ107">
        <f t="shared" si="266"/>
        <v>6.1777386648191584E-3</v>
      </c>
      <c r="CR107">
        <f t="shared" si="267"/>
        <v>0</v>
      </c>
      <c r="CS107">
        <f t="shared" si="268"/>
        <v>0</v>
      </c>
      <c r="CT107" s="1">
        <f t="shared" si="269"/>
        <v>0</v>
      </c>
      <c r="CU107" s="78">
        <v>0</v>
      </c>
      <c r="CV107" s="1">
        <f t="shared" si="270"/>
        <v>0</v>
      </c>
      <c r="CW107" t="e">
        <f t="shared" si="271"/>
        <v>#DIV/0!</v>
      </c>
    </row>
    <row r="108" spans="1:101" x14ac:dyDescent="0.2">
      <c r="A108" s="30" t="s">
        <v>164</v>
      </c>
      <c r="B108">
        <v>1</v>
      </c>
      <c r="C108">
        <v>1</v>
      </c>
      <c r="D108">
        <v>0.46344386735916898</v>
      </c>
      <c r="E108">
        <v>0.53655613264083102</v>
      </c>
      <c r="F108">
        <v>0.68096940802542705</v>
      </c>
      <c r="G108">
        <v>1.7083829956297099E-2</v>
      </c>
      <c r="H108">
        <v>0.111157542833263</v>
      </c>
      <c r="I108">
        <v>0.121604680317592</v>
      </c>
      <c r="J108">
        <v>0.116263826967497</v>
      </c>
      <c r="K108">
        <v>0.111982592505939</v>
      </c>
      <c r="L108">
        <v>0.73002534279090103</v>
      </c>
      <c r="M108">
        <v>0.80331141305841902</v>
      </c>
      <c r="N108" s="21">
        <v>0</v>
      </c>
      <c r="O108">
        <v>1.0001712950460699</v>
      </c>
      <c r="P108">
        <v>0.99098621669361497</v>
      </c>
      <c r="Q108">
        <v>1.0248149529620001</v>
      </c>
      <c r="R108">
        <v>0.98926145306662305</v>
      </c>
      <c r="S108">
        <v>146.100006103515</v>
      </c>
      <c r="T108" s="27">
        <f t="shared" si="204"/>
        <v>0.99098621669361497</v>
      </c>
      <c r="U108" s="27">
        <f t="shared" si="205"/>
        <v>1.0248149529620001</v>
      </c>
      <c r="V108" s="39">
        <f t="shared" si="206"/>
        <v>144.78309230743639</v>
      </c>
      <c r="W108" s="38">
        <f t="shared" si="207"/>
        <v>149.72547088272165</v>
      </c>
      <c r="X108" s="44">
        <f t="shared" si="208"/>
        <v>1.0160289029106451</v>
      </c>
      <c r="Y108" s="44">
        <f t="shared" si="209"/>
        <v>0.23178653542359776</v>
      </c>
      <c r="Z108" s="22">
        <f t="shared" si="210"/>
        <v>1</v>
      </c>
      <c r="AA108" s="22">
        <f t="shared" si="211"/>
        <v>1</v>
      </c>
      <c r="AB108" s="22">
        <f t="shared" si="212"/>
        <v>1</v>
      </c>
      <c r="AC108" s="22">
        <v>1</v>
      </c>
      <c r="AD108" s="22">
        <v>1</v>
      </c>
      <c r="AE108" s="22">
        <v>1</v>
      </c>
      <c r="AF108" s="22">
        <f t="shared" si="213"/>
        <v>4.1725635867596117E-2</v>
      </c>
      <c r="AG108" s="22">
        <f t="shared" si="214"/>
        <v>0.96421639787204261</v>
      </c>
      <c r="AH108" s="22">
        <f t="shared" si="215"/>
        <v>0.73002534279090103</v>
      </c>
      <c r="AI108" s="22">
        <f t="shared" si="216"/>
        <v>1.688299706923305</v>
      </c>
      <c r="AJ108" s="22">
        <f t="shared" si="217"/>
        <v>0.20671858817904254</v>
      </c>
      <c r="AK108" s="22">
        <f t="shared" si="218"/>
        <v>2.2543535458650248</v>
      </c>
      <c r="AL108" s="22">
        <f t="shared" si="219"/>
        <v>0.80331141305841902</v>
      </c>
      <c r="AM108" s="22">
        <f t="shared" si="220"/>
        <v>1.5965928248793766</v>
      </c>
      <c r="AN108" s="46">
        <v>1</v>
      </c>
      <c r="AO108" s="49">
        <v>1</v>
      </c>
      <c r="AP108" s="49">
        <v>1</v>
      </c>
      <c r="AQ108" s="21">
        <v>1</v>
      </c>
      <c r="AR108" s="17">
        <f t="shared" si="221"/>
        <v>8.1245287589298023</v>
      </c>
      <c r="AS108" s="17">
        <f t="shared" si="222"/>
        <v>6.4979549016347438</v>
      </c>
      <c r="AT108" s="17">
        <f t="shared" si="223"/>
        <v>6.4979549016347438</v>
      </c>
      <c r="AU108" s="17">
        <f t="shared" si="224"/>
        <v>8.1245287589298023</v>
      </c>
      <c r="AV108" s="17">
        <f t="shared" si="225"/>
        <v>6.4979549016347438</v>
      </c>
      <c r="AW108" s="17">
        <f t="shared" si="226"/>
        <v>6.4979549016347438</v>
      </c>
      <c r="AX108" s="14">
        <f t="shared" si="227"/>
        <v>1.9351349412798643E-2</v>
      </c>
      <c r="AY108" s="14">
        <f t="shared" si="228"/>
        <v>2.3962002834088895E-3</v>
      </c>
      <c r="AZ108" s="62">
        <f t="shared" si="229"/>
        <v>2.2163328896932619E-3</v>
      </c>
      <c r="BA108" s="21">
        <f t="shared" si="230"/>
        <v>0</v>
      </c>
      <c r="BB108" s="78">
        <v>2922</v>
      </c>
      <c r="BC108" s="15">
        <f t="shared" si="231"/>
        <v>2683.548379819852</v>
      </c>
      <c r="BD108" s="19">
        <f t="shared" si="232"/>
        <v>-238.45162018014798</v>
      </c>
      <c r="BE108" s="58">
        <f t="shared" si="233"/>
        <v>149.72547088272165</v>
      </c>
      <c r="BF108" s="58">
        <f t="shared" si="234"/>
        <v>153.44090139988973</v>
      </c>
      <c r="BG108" s="46">
        <f t="shared" si="235"/>
        <v>-1.592592220778017</v>
      </c>
      <c r="BH108" s="59">
        <f t="shared" si="236"/>
        <v>1.0888568367066873</v>
      </c>
      <c r="BI108" s="78">
        <v>0</v>
      </c>
      <c r="BJ108" s="78">
        <v>2045</v>
      </c>
      <c r="BK108" s="78">
        <v>0</v>
      </c>
      <c r="BL108" s="10">
        <f t="shared" si="237"/>
        <v>2045</v>
      </c>
      <c r="BM108" s="15">
        <f t="shared" si="238"/>
        <v>458.83161886798439</v>
      </c>
      <c r="BN108" s="9">
        <f t="shared" si="239"/>
        <v>-1586.1683811320156</v>
      </c>
      <c r="BO108" s="48">
        <f t="shared" si="240"/>
        <v>149.72547088272165</v>
      </c>
      <c r="BP108" s="48">
        <f t="shared" si="241"/>
        <v>153.44090139988973</v>
      </c>
      <c r="BQ108" s="48">
        <f t="shared" si="242"/>
        <v>157.24853015057488</v>
      </c>
      <c r="BR108" s="46">
        <f t="shared" si="243"/>
        <v>-10.337324446486571</v>
      </c>
      <c r="BS108" s="59">
        <f t="shared" si="244"/>
        <v>4.456972701762278</v>
      </c>
      <c r="BT108" s="16">
        <f t="shared" si="245"/>
        <v>5113</v>
      </c>
      <c r="BU108" s="64">
        <f t="shared" si="246"/>
        <v>3164.494568261196</v>
      </c>
      <c r="BV108" s="78">
        <v>146</v>
      </c>
      <c r="BW108" s="15">
        <f t="shared" si="247"/>
        <v>22.114569573359368</v>
      </c>
      <c r="BX108" s="37">
        <f t="shared" si="248"/>
        <v>-123.88543042664062</v>
      </c>
      <c r="BY108" s="51">
        <f t="shared" si="249"/>
        <v>-123.88543042664062</v>
      </c>
      <c r="BZ108" s="26">
        <f t="shared" si="250"/>
        <v>-0.27652997863089468</v>
      </c>
      <c r="CA108" s="47">
        <f t="shared" si="251"/>
        <v>-123.88543042664062</v>
      </c>
      <c r="CB108" s="48">
        <f t="shared" si="252"/>
        <v>149.72547088272165</v>
      </c>
      <c r="CC108" s="48">
        <f t="shared" si="253"/>
        <v>153.44090139988973</v>
      </c>
      <c r="CD108" s="60">
        <f t="shared" si="254"/>
        <v>-0.82741720360778659</v>
      </c>
      <c r="CE108" s="61">
        <v>0</v>
      </c>
      <c r="CF108" s="15">
        <f t="shared" si="255"/>
        <v>14.244371482058595</v>
      </c>
      <c r="CG108" s="37">
        <f t="shared" si="256"/>
        <v>14.244371482058595</v>
      </c>
      <c r="CH108" s="51">
        <f t="shared" si="257"/>
        <v>14.244371482058595</v>
      </c>
      <c r="CI108" s="26">
        <f t="shared" si="258"/>
        <v>2.2163328896932623E-3</v>
      </c>
      <c r="CJ108" s="47">
        <f t="shared" si="259"/>
        <v>14.244371482058595</v>
      </c>
      <c r="CK108" s="48">
        <f t="shared" si="260"/>
        <v>149.72547088272165</v>
      </c>
      <c r="CL108" s="60">
        <f t="shared" si="261"/>
        <v>9.5136594983334918E-2</v>
      </c>
      <c r="CM108" s="65">
        <f t="shared" si="262"/>
        <v>0</v>
      </c>
      <c r="CN108" s="73">
        <f t="shared" si="263"/>
        <v>5259</v>
      </c>
      <c r="CO108">
        <f t="shared" si="264"/>
        <v>8.6255747922401749E-3</v>
      </c>
      <c r="CP108">
        <f t="shared" si="265"/>
        <v>0.73002534279090103</v>
      </c>
      <c r="CQ108">
        <f t="shared" si="266"/>
        <v>7.9595882401731575E-3</v>
      </c>
      <c r="CR108">
        <f t="shared" si="267"/>
        <v>6.8656023681048917E-5</v>
      </c>
      <c r="CS108">
        <f t="shared" si="268"/>
        <v>1.7013685814453575E-2</v>
      </c>
      <c r="CT108" s="1">
        <f t="shared" si="269"/>
        <v>1210.6521782778736</v>
      </c>
      <c r="CU108" s="78">
        <v>1315</v>
      </c>
      <c r="CV108" s="1">
        <f t="shared" si="270"/>
        <v>-104.34782172212635</v>
      </c>
      <c r="CW108">
        <f t="shared" si="271"/>
        <v>1.0861914128553081</v>
      </c>
    </row>
    <row r="109" spans="1:101" x14ac:dyDescent="0.2">
      <c r="A109" s="30" t="s">
        <v>162</v>
      </c>
      <c r="B109">
        <v>1</v>
      </c>
      <c r="C109">
        <v>1</v>
      </c>
      <c r="D109">
        <v>0.468094804010938</v>
      </c>
      <c r="E109">
        <v>0.53190519598906105</v>
      </c>
      <c r="F109">
        <v>0.61458333333333304</v>
      </c>
      <c r="G109">
        <v>0.21286231884057899</v>
      </c>
      <c r="H109">
        <v>0.18234165067178501</v>
      </c>
      <c r="I109">
        <v>8.3973128598848298E-2</v>
      </c>
      <c r="J109">
        <v>0.12374085372579199</v>
      </c>
      <c r="K109">
        <v>0.21155653529860699</v>
      </c>
      <c r="L109">
        <v>0.97254443746235697</v>
      </c>
      <c r="M109">
        <v>1.3731859641741599</v>
      </c>
      <c r="N109" s="21">
        <v>0</v>
      </c>
      <c r="O109">
        <v>0.99976860831115799</v>
      </c>
      <c r="P109">
        <v>0.98704623991858598</v>
      </c>
      <c r="Q109">
        <v>1.0061201613577899</v>
      </c>
      <c r="R109">
        <v>0.98721872918702402</v>
      </c>
      <c r="S109">
        <v>313.45999145507801</v>
      </c>
      <c r="T109" s="27">
        <f t="shared" si="204"/>
        <v>0.98704623991858598</v>
      </c>
      <c r="U109" s="27">
        <f t="shared" si="205"/>
        <v>1.0061201613577899</v>
      </c>
      <c r="V109" s="39">
        <f t="shared" si="206"/>
        <v>309.39950593064685</v>
      </c>
      <c r="W109" s="38">
        <f t="shared" si="207"/>
        <v>315.37841718199456</v>
      </c>
      <c r="X109" s="44">
        <f t="shared" si="208"/>
        <v>1.01365941493194</v>
      </c>
      <c r="Y109" s="44">
        <f t="shared" si="209"/>
        <v>0.27102180349712607</v>
      </c>
      <c r="Z109" s="22">
        <f t="shared" si="210"/>
        <v>1</v>
      </c>
      <c r="AA109" s="22">
        <f t="shared" si="211"/>
        <v>1</v>
      </c>
      <c r="AB109" s="22">
        <f t="shared" si="212"/>
        <v>1</v>
      </c>
      <c r="AC109" s="22">
        <v>1</v>
      </c>
      <c r="AD109" s="22">
        <v>1</v>
      </c>
      <c r="AE109" s="22">
        <v>1</v>
      </c>
      <c r="AF109" s="22">
        <f t="shared" si="213"/>
        <v>4.1725635867596117E-2</v>
      </c>
      <c r="AG109" s="22">
        <f t="shared" si="214"/>
        <v>0.96421639787204261</v>
      </c>
      <c r="AH109" s="22">
        <f t="shared" si="215"/>
        <v>0.96421639787204261</v>
      </c>
      <c r="AI109" s="22">
        <f t="shared" si="216"/>
        <v>1.9224907620044465</v>
      </c>
      <c r="AJ109" s="22">
        <f t="shared" si="217"/>
        <v>0.20671858817904254</v>
      </c>
      <c r="AK109" s="22">
        <f t="shared" si="218"/>
        <v>2.2543535458650248</v>
      </c>
      <c r="AL109" s="22">
        <f t="shared" si="219"/>
        <v>1.3731859641741599</v>
      </c>
      <c r="AM109" s="22">
        <f t="shared" si="220"/>
        <v>2.1664673759951176</v>
      </c>
      <c r="AN109" s="46">
        <v>1</v>
      </c>
      <c r="AO109" s="49">
        <v>1</v>
      </c>
      <c r="AP109" s="49">
        <v>1</v>
      </c>
      <c r="AQ109" s="21">
        <v>1</v>
      </c>
      <c r="AR109" s="17">
        <f t="shared" si="221"/>
        <v>13.660199636960829</v>
      </c>
      <c r="AS109" s="17">
        <f t="shared" si="222"/>
        <v>22.029701582718133</v>
      </c>
      <c r="AT109" s="17">
        <f t="shared" si="223"/>
        <v>22.029701582718133</v>
      </c>
      <c r="AU109" s="17">
        <f t="shared" si="224"/>
        <v>13.660199636960829</v>
      </c>
      <c r="AV109" s="17">
        <f t="shared" si="225"/>
        <v>22.029701582718133</v>
      </c>
      <c r="AW109" s="17">
        <f t="shared" si="226"/>
        <v>22.029701582718133</v>
      </c>
      <c r="AX109" s="14">
        <f t="shared" si="227"/>
        <v>3.2536446613333748E-2</v>
      </c>
      <c r="AY109" s="14">
        <f t="shared" si="228"/>
        <v>8.1237216901339608E-3</v>
      </c>
      <c r="AZ109" s="62">
        <f t="shared" si="229"/>
        <v>7.5139259824075662E-3</v>
      </c>
      <c r="BA109" s="21">
        <f t="shared" si="230"/>
        <v>0</v>
      </c>
      <c r="BB109" s="78">
        <v>4075</v>
      </c>
      <c r="BC109" s="15">
        <f t="shared" si="231"/>
        <v>4511.9917341040573</v>
      </c>
      <c r="BD109" s="19">
        <f t="shared" si="232"/>
        <v>436.99173410405729</v>
      </c>
      <c r="BE109" s="58">
        <f t="shared" si="233"/>
        <v>309.39950593064685</v>
      </c>
      <c r="BF109" s="58">
        <f t="shared" si="234"/>
        <v>305.39161896151319</v>
      </c>
      <c r="BG109" s="46">
        <f t="shared" si="235"/>
        <v>1.4123866577925652</v>
      </c>
      <c r="BH109" s="59">
        <f t="shared" si="236"/>
        <v>0.90314881767157529</v>
      </c>
      <c r="BI109" s="78">
        <v>0</v>
      </c>
      <c r="BJ109" s="78">
        <v>627</v>
      </c>
      <c r="BK109" s="78">
        <v>0</v>
      </c>
      <c r="BL109" s="10">
        <f t="shared" si="237"/>
        <v>627</v>
      </c>
      <c r="BM109" s="15">
        <f t="shared" si="238"/>
        <v>1555.5546003919212</v>
      </c>
      <c r="BN109" s="9">
        <f t="shared" si="239"/>
        <v>928.55460039192121</v>
      </c>
      <c r="BO109" s="48">
        <f t="shared" si="240"/>
        <v>309.39950593064685</v>
      </c>
      <c r="BP109" s="48">
        <f t="shared" si="241"/>
        <v>305.39161896151319</v>
      </c>
      <c r="BQ109" s="48">
        <f t="shared" si="242"/>
        <v>301.43564919861115</v>
      </c>
      <c r="BR109" s="46">
        <f t="shared" si="243"/>
        <v>3.0405372732541878</v>
      </c>
      <c r="BS109" s="59">
        <f t="shared" si="244"/>
        <v>0.40307167607104738</v>
      </c>
      <c r="BT109" s="16">
        <f t="shared" si="245"/>
        <v>4702</v>
      </c>
      <c r="BU109" s="64">
        <f t="shared" si="246"/>
        <v>6142.5202879484414</v>
      </c>
      <c r="BV109" s="78">
        <v>0</v>
      </c>
      <c r="BW109" s="15">
        <f t="shared" si="247"/>
        <v>74.973953452462695</v>
      </c>
      <c r="BX109" s="37">
        <f t="shared" si="248"/>
        <v>74.973953452462695</v>
      </c>
      <c r="BY109" s="51">
        <f t="shared" si="249"/>
        <v>74.973953452462695</v>
      </c>
      <c r="BZ109" s="26">
        <f t="shared" si="250"/>
        <v>0.16735257467067591</v>
      </c>
      <c r="CA109" s="47">
        <f t="shared" si="251"/>
        <v>74.973953452462695</v>
      </c>
      <c r="CB109" s="48">
        <f t="shared" si="252"/>
        <v>309.39950593064685</v>
      </c>
      <c r="CC109" s="48">
        <f t="shared" si="253"/>
        <v>305.39161896151319</v>
      </c>
      <c r="CD109" s="60">
        <f t="shared" si="254"/>
        <v>0.24232085706455009</v>
      </c>
      <c r="CE109" s="61">
        <v>0</v>
      </c>
      <c r="CF109" s="15">
        <f t="shared" si="255"/>
        <v>48.292002288933425</v>
      </c>
      <c r="CG109" s="37">
        <f t="shared" si="256"/>
        <v>48.292002288933425</v>
      </c>
      <c r="CH109" s="51">
        <f t="shared" si="257"/>
        <v>48.292002288933425</v>
      </c>
      <c r="CI109" s="26">
        <f t="shared" si="258"/>
        <v>7.513925982407567E-3</v>
      </c>
      <c r="CJ109" s="47">
        <f t="shared" si="259"/>
        <v>48.292002288933425</v>
      </c>
      <c r="CK109" s="48">
        <f t="shared" si="260"/>
        <v>309.39950593064685</v>
      </c>
      <c r="CL109" s="60">
        <f t="shared" si="261"/>
        <v>0.15608299742973175</v>
      </c>
      <c r="CM109" s="65">
        <f t="shared" si="262"/>
        <v>0</v>
      </c>
      <c r="CN109" s="73">
        <f t="shared" si="263"/>
        <v>4702</v>
      </c>
      <c r="CO109">
        <f t="shared" si="264"/>
        <v>8.5508072152741567E-3</v>
      </c>
      <c r="CP109">
        <f t="shared" si="265"/>
        <v>0.97254443746235697</v>
      </c>
      <c r="CQ109">
        <f t="shared" si="266"/>
        <v>1.0603814434546888E-2</v>
      </c>
      <c r="CR109">
        <f t="shared" si="267"/>
        <v>9.0671172976351775E-5</v>
      </c>
      <c r="CS109">
        <f t="shared" si="268"/>
        <v>2.2469271692957649E-2</v>
      </c>
      <c r="CT109" s="1">
        <f t="shared" si="269"/>
        <v>1598.8582965536677</v>
      </c>
      <c r="CU109" s="78">
        <v>1567</v>
      </c>
      <c r="CV109" s="1">
        <f t="shared" si="270"/>
        <v>31.858296553667742</v>
      </c>
      <c r="CW109">
        <f t="shared" si="271"/>
        <v>0.98007434641185021</v>
      </c>
    </row>
    <row r="110" spans="1:101" x14ac:dyDescent="0.2">
      <c r="A110" s="30" t="s">
        <v>212</v>
      </c>
      <c r="B110">
        <v>1</v>
      </c>
      <c r="C110">
        <v>1</v>
      </c>
      <c r="D110">
        <v>0.76313276026743004</v>
      </c>
      <c r="E110">
        <v>0.23686723973256901</v>
      </c>
      <c r="F110">
        <v>0.64089184060721005</v>
      </c>
      <c r="G110">
        <v>4.74383301707779E-2</v>
      </c>
      <c r="H110">
        <v>0.82762096774193505</v>
      </c>
      <c r="I110">
        <v>0.26008064516128998</v>
      </c>
      <c r="J110">
        <v>0.46394848338941003</v>
      </c>
      <c r="K110">
        <v>0.28442214912691099</v>
      </c>
      <c r="L110">
        <v>0.735319932877738</v>
      </c>
      <c r="M110">
        <v>0.87807354268971805</v>
      </c>
      <c r="N110" s="21">
        <v>0</v>
      </c>
      <c r="O110">
        <v>0.99594979584901899</v>
      </c>
      <c r="P110">
        <v>1</v>
      </c>
      <c r="Q110">
        <v>1.0132940632282399</v>
      </c>
      <c r="R110">
        <v>0.97993239420588996</v>
      </c>
      <c r="S110">
        <v>2.37989997863769</v>
      </c>
      <c r="T110" s="27">
        <f t="shared" si="204"/>
        <v>1</v>
      </c>
      <c r="U110" s="27">
        <f t="shared" si="205"/>
        <v>1.0132940632282399</v>
      </c>
      <c r="V110" s="39">
        <f t="shared" si="206"/>
        <v>2.37989997863769</v>
      </c>
      <c r="W110" s="38">
        <f t="shared" si="207"/>
        <v>2.4115385194305863</v>
      </c>
      <c r="X110" s="44">
        <f t="shared" si="208"/>
        <v>0.86334799532884632</v>
      </c>
      <c r="Y110" s="44">
        <f t="shared" si="209"/>
        <v>0.46964788235213772</v>
      </c>
      <c r="Z110" s="22">
        <f t="shared" si="210"/>
        <v>1</v>
      </c>
      <c r="AA110" s="22">
        <f t="shared" si="211"/>
        <v>1</v>
      </c>
      <c r="AB110" s="22">
        <f t="shared" si="212"/>
        <v>1</v>
      </c>
      <c r="AC110" s="22">
        <v>1</v>
      </c>
      <c r="AD110" s="22">
        <v>1</v>
      </c>
      <c r="AE110" s="22">
        <v>1</v>
      </c>
      <c r="AF110" s="22">
        <f t="shared" si="213"/>
        <v>4.1725635867596117E-2</v>
      </c>
      <c r="AG110" s="22">
        <f t="shared" si="214"/>
        <v>0.96421639787204261</v>
      </c>
      <c r="AH110" s="22">
        <f t="shared" si="215"/>
        <v>0.735319932877738</v>
      </c>
      <c r="AI110" s="22">
        <f t="shared" si="216"/>
        <v>1.6935942970101419</v>
      </c>
      <c r="AJ110" s="22">
        <f t="shared" si="217"/>
        <v>0.20671858817904254</v>
      </c>
      <c r="AK110" s="22">
        <f t="shared" si="218"/>
        <v>2.2543535458650248</v>
      </c>
      <c r="AL110" s="22">
        <f t="shared" si="219"/>
        <v>0.87807354268971805</v>
      </c>
      <c r="AM110" s="22">
        <f t="shared" si="220"/>
        <v>1.6713549545106754</v>
      </c>
      <c r="AN110" s="46">
        <v>0</v>
      </c>
      <c r="AO110" s="75">
        <v>0</v>
      </c>
      <c r="AP110" s="75">
        <v>0</v>
      </c>
      <c r="AQ110" s="21">
        <v>1</v>
      </c>
      <c r="AR110" s="17">
        <f t="shared" si="221"/>
        <v>0</v>
      </c>
      <c r="AS110" s="17">
        <f t="shared" si="222"/>
        <v>0</v>
      </c>
      <c r="AT110" s="17">
        <f t="shared" si="223"/>
        <v>0</v>
      </c>
      <c r="AU110" s="17">
        <f t="shared" si="224"/>
        <v>0</v>
      </c>
      <c r="AV110" s="17">
        <f t="shared" si="225"/>
        <v>0</v>
      </c>
      <c r="AW110" s="17">
        <f t="shared" si="226"/>
        <v>0</v>
      </c>
      <c r="AX110" s="14">
        <f t="shared" si="227"/>
        <v>0</v>
      </c>
      <c r="AY110" s="14">
        <f t="shared" si="228"/>
        <v>0</v>
      </c>
      <c r="AZ110" s="62">
        <f t="shared" si="229"/>
        <v>0</v>
      </c>
      <c r="BA110" s="21">
        <f t="shared" si="230"/>
        <v>0</v>
      </c>
      <c r="BB110" s="78">
        <v>0</v>
      </c>
      <c r="BC110" s="15">
        <f t="shared" si="231"/>
        <v>0</v>
      </c>
      <c r="BD110" s="19">
        <f t="shared" si="232"/>
        <v>0</v>
      </c>
      <c r="BE110" s="58">
        <f t="shared" si="233"/>
        <v>2.4115385194305863</v>
      </c>
      <c r="BF110" s="58">
        <f t="shared" si="234"/>
        <v>2.4435976649852322</v>
      </c>
      <c r="BG110" s="46">
        <f t="shared" si="235"/>
        <v>0</v>
      </c>
      <c r="BH110" s="59" t="e">
        <f t="shared" si="236"/>
        <v>#DIV/0!</v>
      </c>
      <c r="BI110" s="78">
        <v>0</v>
      </c>
      <c r="BJ110" s="78">
        <v>2423</v>
      </c>
      <c r="BK110" s="78">
        <v>0</v>
      </c>
      <c r="BL110" s="10">
        <f t="shared" si="237"/>
        <v>2423</v>
      </c>
      <c r="BM110" s="15">
        <f t="shared" si="238"/>
        <v>0</v>
      </c>
      <c r="BN110" s="9">
        <f t="shared" si="239"/>
        <v>-2423</v>
      </c>
      <c r="BO110" s="48">
        <f t="shared" si="240"/>
        <v>2.4115385194305863</v>
      </c>
      <c r="BP110" s="48">
        <f t="shared" si="241"/>
        <v>2.4435976649852322</v>
      </c>
      <c r="BQ110" s="48">
        <f t="shared" si="242"/>
        <v>2.4760830068479254</v>
      </c>
      <c r="BR110" s="46">
        <f t="shared" si="243"/>
        <v>-991.57076253575622</v>
      </c>
      <c r="BS110" s="59" t="e">
        <f t="shared" si="244"/>
        <v>#DIV/0!</v>
      </c>
      <c r="BT110" s="16">
        <f t="shared" si="245"/>
        <v>2511</v>
      </c>
      <c r="BU110" s="64">
        <f t="shared" si="246"/>
        <v>0</v>
      </c>
      <c r="BV110" s="78">
        <v>88</v>
      </c>
      <c r="BW110" s="15">
        <f t="shared" si="247"/>
        <v>0</v>
      </c>
      <c r="BX110" s="37">
        <f t="shared" si="248"/>
        <v>-88</v>
      </c>
      <c r="BY110" s="51">
        <f t="shared" si="249"/>
        <v>-88</v>
      </c>
      <c r="BZ110" s="26">
        <f t="shared" si="250"/>
        <v>-0.19642857142857173</v>
      </c>
      <c r="CA110" s="47">
        <f t="shared" si="251"/>
        <v>-88</v>
      </c>
      <c r="CB110" s="48">
        <f t="shared" si="252"/>
        <v>2.4115385194305863</v>
      </c>
      <c r="CC110" s="48">
        <f t="shared" si="253"/>
        <v>2.4435976649852322</v>
      </c>
      <c r="CD110" s="60">
        <f t="shared" si="254"/>
        <v>-36.491227194155954</v>
      </c>
      <c r="CE110" s="61">
        <v>0</v>
      </c>
      <c r="CF110" s="15">
        <f t="shared" si="255"/>
        <v>0</v>
      </c>
      <c r="CG110" s="37">
        <f t="shared" si="256"/>
        <v>0</v>
      </c>
      <c r="CH110" s="51">
        <f t="shared" si="257"/>
        <v>0</v>
      </c>
      <c r="CI110" s="26">
        <f t="shared" si="258"/>
        <v>0</v>
      </c>
      <c r="CJ110" s="47">
        <f t="shared" si="259"/>
        <v>0</v>
      </c>
      <c r="CK110" s="48">
        <f t="shared" si="260"/>
        <v>2.4115385194305863</v>
      </c>
      <c r="CL110" s="60">
        <f t="shared" si="261"/>
        <v>0</v>
      </c>
      <c r="CM110" s="65">
        <f t="shared" si="262"/>
        <v>0</v>
      </c>
      <c r="CN110" s="73">
        <f t="shared" si="263"/>
        <v>2599</v>
      </c>
      <c r="CO110">
        <f t="shared" si="264"/>
        <v>3.8078328954864698E-3</v>
      </c>
      <c r="CP110">
        <f t="shared" si="265"/>
        <v>0.735319932877738</v>
      </c>
      <c r="CQ110">
        <f t="shared" si="266"/>
        <v>8.0173160401843351E-3</v>
      </c>
      <c r="CR110">
        <f t="shared" si="267"/>
        <v>0</v>
      </c>
      <c r="CS110">
        <f t="shared" si="268"/>
        <v>0</v>
      </c>
      <c r="CT110" s="1">
        <f t="shared" si="269"/>
        <v>0</v>
      </c>
      <c r="CU110" s="78">
        <v>0</v>
      </c>
      <c r="CV110" s="1">
        <f t="shared" si="270"/>
        <v>0</v>
      </c>
      <c r="CW110" t="e">
        <f t="shared" si="271"/>
        <v>#DIV/0!</v>
      </c>
    </row>
    <row r="111" spans="1:101" x14ac:dyDescent="0.2">
      <c r="A111" s="30" t="s">
        <v>163</v>
      </c>
      <c r="B111">
        <v>1</v>
      </c>
      <c r="C111">
        <v>1</v>
      </c>
      <c r="D111">
        <v>0.73311897106109303</v>
      </c>
      <c r="E111">
        <v>0.26688102893890597</v>
      </c>
      <c r="F111">
        <v>0.72122492080253398</v>
      </c>
      <c r="G111">
        <v>6.4413938753959801E-2</v>
      </c>
      <c r="H111">
        <v>0.92466585662211398</v>
      </c>
      <c r="I111">
        <v>0.68165249088699797</v>
      </c>
      <c r="J111">
        <v>0.79391484707405702</v>
      </c>
      <c r="K111">
        <v>0.41366579064411602</v>
      </c>
      <c r="L111">
        <v>0.383999940006438</v>
      </c>
      <c r="M111">
        <v>2.0705544554825202</v>
      </c>
      <c r="N111" s="21">
        <v>0</v>
      </c>
      <c r="O111">
        <v>1.0037628375227501</v>
      </c>
      <c r="P111">
        <v>0.98339581265871701</v>
      </c>
      <c r="Q111">
        <v>1.0576437086766699</v>
      </c>
      <c r="R111">
        <v>0.994258260140094</v>
      </c>
      <c r="S111">
        <v>26.600000381469702</v>
      </c>
      <c r="T111" s="27">
        <f t="shared" si="204"/>
        <v>0.98339581265871701</v>
      </c>
      <c r="U111" s="27">
        <f t="shared" si="205"/>
        <v>1.0576437086766699</v>
      </c>
      <c r="V111" s="39">
        <f t="shared" si="206"/>
        <v>26.15832899185758</v>
      </c>
      <c r="W111" s="38">
        <f t="shared" si="207"/>
        <v>28.133323054258451</v>
      </c>
      <c r="X111" s="44">
        <f t="shared" si="208"/>
        <v>0.87863896100836225</v>
      </c>
      <c r="Y111" s="44">
        <f t="shared" si="209"/>
        <v>0.61895097369212448</v>
      </c>
      <c r="Z111" s="22">
        <f t="shared" si="210"/>
        <v>1</v>
      </c>
      <c r="AA111" s="22">
        <f t="shared" si="211"/>
        <v>1</v>
      </c>
      <c r="AB111" s="22">
        <f t="shared" si="212"/>
        <v>1</v>
      </c>
      <c r="AC111" s="22">
        <v>1</v>
      </c>
      <c r="AD111" s="22">
        <v>1</v>
      </c>
      <c r="AE111" s="22">
        <v>1</v>
      </c>
      <c r="AF111" s="22">
        <f t="shared" si="213"/>
        <v>4.1725635867596117E-2</v>
      </c>
      <c r="AG111" s="22">
        <f t="shared" si="214"/>
        <v>0.96421639787204261</v>
      </c>
      <c r="AH111" s="22">
        <f t="shared" si="215"/>
        <v>0.383999940006438</v>
      </c>
      <c r="AI111" s="22">
        <f t="shared" si="216"/>
        <v>1.3422743041388419</v>
      </c>
      <c r="AJ111" s="22">
        <f t="shared" si="217"/>
        <v>0.20671858817904254</v>
      </c>
      <c r="AK111" s="22">
        <f t="shared" si="218"/>
        <v>2.2543535458650248</v>
      </c>
      <c r="AL111" s="22">
        <f t="shared" si="219"/>
        <v>2.0705544554825202</v>
      </c>
      <c r="AM111" s="22">
        <f t="shared" si="220"/>
        <v>2.8638358673034778</v>
      </c>
      <c r="AN111" s="46">
        <v>1</v>
      </c>
      <c r="AO111" s="49">
        <v>1</v>
      </c>
      <c r="AP111" s="49">
        <v>1</v>
      </c>
      <c r="AQ111" s="21">
        <v>1</v>
      </c>
      <c r="AR111" s="17">
        <f t="shared" si="221"/>
        <v>3.2461239982308534</v>
      </c>
      <c r="AS111" s="17">
        <f t="shared" si="222"/>
        <v>67.265518768349921</v>
      </c>
      <c r="AT111" s="17">
        <f t="shared" si="223"/>
        <v>67.265518768349921</v>
      </c>
      <c r="AU111" s="17">
        <f t="shared" si="224"/>
        <v>3.2461239982308534</v>
      </c>
      <c r="AV111" s="17">
        <f t="shared" si="225"/>
        <v>67.265518768349921</v>
      </c>
      <c r="AW111" s="17">
        <f t="shared" si="226"/>
        <v>67.265518768349921</v>
      </c>
      <c r="AX111" s="14">
        <f t="shared" si="227"/>
        <v>7.7317567074881915E-3</v>
      </c>
      <c r="AY111" s="14">
        <f t="shared" si="228"/>
        <v>2.4804982117653088E-2</v>
      </c>
      <c r="AZ111" s="62">
        <f t="shared" si="229"/>
        <v>2.2943031129850924E-2</v>
      </c>
      <c r="BA111" s="21">
        <f t="shared" si="230"/>
        <v>0</v>
      </c>
      <c r="BB111" s="78">
        <v>931</v>
      </c>
      <c r="BC111" s="15">
        <f t="shared" si="231"/>
        <v>1072.2013614109248</v>
      </c>
      <c r="BD111" s="19">
        <f t="shared" si="232"/>
        <v>141.20136141092485</v>
      </c>
      <c r="BE111" s="58">
        <f t="shared" si="233"/>
        <v>26.15832899185758</v>
      </c>
      <c r="BF111" s="58">
        <f t="shared" si="234"/>
        <v>25.723991196741864</v>
      </c>
      <c r="BG111" s="46">
        <f t="shared" si="235"/>
        <v>5.3979503604713139</v>
      </c>
      <c r="BH111" s="59">
        <f t="shared" si="236"/>
        <v>0.86830704894357158</v>
      </c>
      <c r="BI111" s="78">
        <v>771</v>
      </c>
      <c r="BJ111" s="78">
        <v>3777</v>
      </c>
      <c r="BK111" s="78">
        <v>0</v>
      </c>
      <c r="BL111" s="10">
        <f t="shared" si="237"/>
        <v>4548</v>
      </c>
      <c r="BM111" s="15">
        <f t="shared" si="238"/>
        <v>4749.7323908345661</v>
      </c>
      <c r="BN111" s="9">
        <f t="shared" si="239"/>
        <v>201.7323908345661</v>
      </c>
      <c r="BO111" s="48">
        <f t="shared" si="240"/>
        <v>26.15832899185758</v>
      </c>
      <c r="BP111" s="48">
        <f t="shared" si="241"/>
        <v>25.723991196741864</v>
      </c>
      <c r="BQ111" s="48">
        <f t="shared" si="242"/>
        <v>25.296865227745648</v>
      </c>
      <c r="BR111" s="46">
        <f t="shared" si="243"/>
        <v>7.8421886126332145</v>
      </c>
      <c r="BS111" s="59">
        <f t="shared" si="244"/>
        <v>0.9575276301410488</v>
      </c>
      <c r="BT111" s="16">
        <f t="shared" si="245"/>
        <v>5612</v>
      </c>
      <c r="BU111" s="64">
        <f t="shared" si="246"/>
        <v>6050.8593168591433</v>
      </c>
      <c r="BV111" s="78">
        <v>133</v>
      </c>
      <c r="BW111" s="15">
        <f t="shared" si="247"/>
        <v>228.92556461365251</v>
      </c>
      <c r="BX111" s="37">
        <f t="shared" si="248"/>
        <v>95.925564613652512</v>
      </c>
      <c r="BY111" s="51">
        <f t="shared" si="249"/>
        <v>95.925564613652512</v>
      </c>
      <c r="BZ111" s="26">
        <f t="shared" si="250"/>
        <v>0.21411956386976039</v>
      </c>
      <c r="CA111" s="47">
        <f t="shared" si="251"/>
        <v>95.925564613652512</v>
      </c>
      <c r="CB111" s="48">
        <f t="shared" si="252"/>
        <v>26.15832899185758</v>
      </c>
      <c r="CC111" s="48">
        <f t="shared" si="253"/>
        <v>25.723991196741864</v>
      </c>
      <c r="CD111" s="60">
        <f t="shared" si="254"/>
        <v>3.6671136234853416</v>
      </c>
      <c r="CE111" s="61">
        <v>0</v>
      </c>
      <c r="CF111" s="15">
        <f t="shared" si="255"/>
        <v>147.4548610715519</v>
      </c>
      <c r="CG111" s="37">
        <f t="shared" si="256"/>
        <v>147.4548610715519</v>
      </c>
      <c r="CH111" s="51">
        <f t="shared" si="257"/>
        <v>147.4548610715519</v>
      </c>
      <c r="CI111" s="26">
        <f t="shared" si="258"/>
        <v>2.2943031129850931E-2</v>
      </c>
      <c r="CJ111" s="47">
        <f t="shared" si="259"/>
        <v>147.4548610715519</v>
      </c>
      <c r="CK111" s="48">
        <f t="shared" si="260"/>
        <v>26.15832899185758</v>
      </c>
      <c r="CL111" s="60">
        <f t="shared" si="261"/>
        <v>5.6370137831606462</v>
      </c>
      <c r="CM111" s="65">
        <f t="shared" si="262"/>
        <v>0</v>
      </c>
      <c r="CN111" s="73">
        <f t="shared" si="263"/>
        <v>5745</v>
      </c>
      <c r="CO111">
        <f t="shared" si="264"/>
        <v>4.2903288877018603E-3</v>
      </c>
      <c r="CP111">
        <f t="shared" si="265"/>
        <v>0.383999940006438</v>
      </c>
      <c r="CQ111">
        <f t="shared" si="266"/>
        <v>4.1868154809769405E-3</v>
      </c>
      <c r="CR111">
        <f t="shared" si="267"/>
        <v>1.7962815405512725E-5</v>
      </c>
      <c r="CS111">
        <f t="shared" si="268"/>
        <v>4.4513748578302583E-3</v>
      </c>
      <c r="CT111" s="1">
        <f t="shared" si="269"/>
        <v>316.74892358629359</v>
      </c>
      <c r="CU111" s="78">
        <v>0</v>
      </c>
      <c r="CV111" s="1">
        <f t="shared" si="270"/>
        <v>316.74892358629359</v>
      </c>
      <c r="CW111">
        <f t="shared" si="271"/>
        <v>0</v>
      </c>
    </row>
    <row r="112" spans="1:101" x14ac:dyDescent="0.2">
      <c r="A112" s="30" t="s">
        <v>203</v>
      </c>
      <c r="B112">
        <v>1</v>
      </c>
      <c r="C112">
        <v>1</v>
      </c>
      <c r="D112">
        <v>0.56430976430976398</v>
      </c>
      <c r="E112">
        <v>0.43569023569023502</v>
      </c>
      <c r="F112">
        <v>0.56637758505670399</v>
      </c>
      <c r="G112">
        <v>0.22948632421614401</v>
      </c>
      <c r="H112">
        <v>1.74545454545454E-2</v>
      </c>
      <c r="I112">
        <v>0.498181818181818</v>
      </c>
      <c r="J112">
        <v>9.3249864289888601E-2</v>
      </c>
      <c r="K112">
        <v>0.18335376026046299</v>
      </c>
      <c r="L112">
        <v>0.43419703197965598</v>
      </c>
      <c r="M112">
        <v>0.41587889532071898</v>
      </c>
      <c r="N112" s="21">
        <v>0</v>
      </c>
      <c r="O112">
        <v>0.99486816362549502</v>
      </c>
      <c r="P112">
        <v>0.99969135831994305</v>
      </c>
      <c r="Q112">
        <v>1.00631522785234</v>
      </c>
      <c r="R112">
        <v>0.98736885378593298</v>
      </c>
      <c r="S112">
        <v>2.0499999523162802</v>
      </c>
      <c r="T112" s="27">
        <f t="shared" si="204"/>
        <v>0.99969135831994305</v>
      </c>
      <c r="U112" s="27">
        <f t="shared" si="205"/>
        <v>1.00631522785234</v>
      </c>
      <c r="V112" s="39">
        <f t="shared" si="206"/>
        <v>2.0493672368868805</v>
      </c>
      <c r="W112" s="38">
        <f t="shared" si="207"/>
        <v>2.0629461691124433</v>
      </c>
      <c r="X112" s="44">
        <f t="shared" si="208"/>
        <v>0.96464129044019131</v>
      </c>
      <c r="Y112" s="44">
        <f t="shared" si="209"/>
        <v>0.30748766596704674</v>
      </c>
      <c r="Z112" s="22">
        <f t="shared" si="210"/>
        <v>1</v>
      </c>
      <c r="AA112" s="22">
        <f t="shared" si="211"/>
        <v>1</v>
      </c>
      <c r="AB112" s="22">
        <f t="shared" si="212"/>
        <v>1</v>
      </c>
      <c r="AC112" s="22">
        <v>1</v>
      </c>
      <c r="AD112" s="22">
        <v>1</v>
      </c>
      <c r="AE112" s="22">
        <v>1</v>
      </c>
      <c r="AF112" s="22">
        <f t="shared" si="213"/>
        <v>4.1725635867596117E-2</v>
      </c>
      <c r="AG112" s="22">
        <f t="shared" si="214"/>
        <v>0.96421639787204261</v>
      </c>
      <c r="AH112" s="22">
        <f t="shared" si="215"/>
        <v>0.43419703197965598</v>
      </c>
      <c r="AI112" s="22">
        <f t="shared" si="216"/>
        <v>1.3924713961120598</v>
      </c>
      <c r="AJ112" s="22">
        <f t="shared" si="217"/>
        <v>0.20671858817904254</v>
      </c>
      <c r="AK112" s="22">
        <f t="shared" si="218"/>
        <v>2.2543535458650248</v>
      </c>
      <c r="AL112" s="22">
        <f t="shared" si="219"/>
        <v>0.41587889532071898</v>
      </c>
      <c r="AM112" s="22">
        <f t="shared" si="220"/>
        <v>1.2091603071416763</v>
      </c>
      <c r="AN112" s="46">
        <v>0</v>
      </c>
      <c r="AO112" s="75">
        <v>0</v>
      </c>
      <c r="AP112" s="75">
        <v>0</v>
      </c>
      <c r="AQ112" s="21">
        <v>1</v>
      </c>
      <c r="AR112" s="17">
        <f t="shared" si="221"/>
        <v>0</v>
      </c>
      <c r="AS112" s="17">
        <f t="shared" si="222"/>
        <v>0</v>
      </c>
      <c r="AT112" s="17">
        <f t="shared" si="223"/>
        <v>0</v>
      </c>
      <c r="AU112" s="17">
        <f t="shared" si="224"/>
        <v>0</v>
      </c>
      <c r="AV112" s="17">
        <f t="shared" si="225"/>
        <v>0</v>
      </c>
      <c r="AW112" s="17">
        <f t="shared" si="226"/>
        <v>0</v>
      </c>
      <c r="AX112" s="14">
        <f t="shared" si="227"/>
        <v>0</v>
      </c>
      <c r="AY112" s="14">
        <f t="shared" si="228"/>
        <v>0</v>
      </c>
      <c r="AZ112" s="62">
        <f t="shared" si="229"/>
        <v>0</v>
      </c>
      <c r="BA112" s="21">
        <f t="shared" si="230"/>
        <v>0</v>
      </c>
      <c r="BB112" s="78">
        <v>0</v>
      </c>
      <c r="BC112" s="15">
        <f t="shared" si="231"/>
        <v>0</v>
      </c>
      <c r="BD112" s="19">
        <f t="shared" si="232"/>
        <v>0</v>
      </c>
      <c r="BE112" s="58">
        <f t="shared" si="233"/>
        <v>2.0629461691124433</v>
      </c>
      <c r="BF112" s="58">
        <f t="shared" si="234"/>
        <v>2.0759741442175002</v>
      </c>
      <c r="BG112" s="46">
        <f t="shared" si="235"/>
        <v>0</v>
      </c>
      <c r="BH112" s="59" t="e">
        <f t="shared" si="236"/>
        <v>#DIV/0!</v>
      </c>
      <c r="BI112" s="78">
        <v>0</v>
      </c>
      <c r="BJ112" s="78">
        <v>88</v>
      </c>
      <c r="BK112" s="78">
        <v>0</v>
      </c>
      <c r="BL112" s="10">
        <f t="shared" si="237"/>
        <v>88</v>
      </c>
      <c r="BM112" s="15">
        <f t="shared" si="238"/>
        <v>0</v>
      </c>
      <c r="BN112" s="9">
        <f t="shared" si="239"/>
        <v>-88</v>
      </c>
      <c r="BO112" s="48">
        <f t="shared" si="240"/>
        <v>2.0629461691124433</v>
      </c>
      <c r="BP112" s="48">
        <f t="shared" si="241"/>
        <v>2.0759741442175002</v>
      </c>
      <c r="BQ112" s="48">
        <f t="shared" si="242"/>
        <v>2.0890843939538004</v>
      </c>
      <c r="BR112" s="46">
        <f t="shared" si="243"/>
        <v>-42.389737967170092</v>
      </c>
      <c r="BS112" s="59" t="e">
        <f t="shared" si="244"/>
        <v>#DIV/0!</v>
      </c>
      <c r="BT112" s="16">
        <f t="shared" si="245"/>
        <v>90</v>
      </c>
      <c r="BU112" s="64">
        <f t="shared" si="246"/>
        <v>0</v>
      </c>
      <c r="BV112" s="78">
        <v>2</v>
      </c>
      <c r="BW112" s="15">
        <f t="shared" si="247"/>
        <v>0</v>
      </c>
      <c r="BX112" s="37">
        <f t="shared" si="248"/>
        <v>-2</v>
      </c>
      <c r="BY112" s="51">
        <f t="shared" si="249"/>
        <v>-2</v>
      </c>
      <c r="BZ112" s="26">
        <f t="shared" si="250"/>
        <v>-4.464285714285721E-3</v>
      </c>
      <c r="CA112" s="47">
        <f t="shared" si="251"/>
        <v>-2</v>
      </c>
      <c r="CB112" s="48">
        <f t="shared" si="252"/>
        <v>2.0629461691124433</v>
      </c>
      <c r="CC112" s="48">
        <f t="shared" si="253"/>
        <v>2.0759741442175002</v>
      </c>
      <c r="CD112" s="60">
        <f t="shared" si="254"/>
        <v>-0.96948724593258528</v>
      </c>
      <c r="CE112" s="61">
        <v>0</v>
      </c>
      <c r="CF112" s="15">
        <f t="shared" si="255"/>
        <v>0</v>
      </c>
      <c r="CG112" s="37">
        <f t="shared" si="256"/>
        <v>0</v>
      </c>
      <c r="CH112" s="51">
        <f t="shared" si="257"/>
        <v>0</v>
      </c>
      <c r="CI112" s="26">
        <f t="shared" si="258"/>
        <v>0</v>
      </c>
      <c r="CJ112" s="47">
        <f t="shared" si="259"/>
        <v>0</v>
      </c>
      <c r="CK112" s="48">
        <f t="shared" si="260"/>
        <v>2.0629461691124433</v>
      </c>
      <c r="CL112" s="60">
        <f t="shared" si="261"/>
        <v>0</v>
      </c>
      <c r="CM112" s="65">
        <f t="shared" si="262"/>
        <v>0</v>
      </c>
      <c r="CN112" s="73">
        <f t="shared" si="263"/>
        <v>92</v>
      </c>
      <c r="CO112">
        <f t="shared" si="264"/>
        <v>7.004073731667732E-3</v>
      </c>
      <c r="CP112">
        <f t="shared" si="265"/>
        <v>0.43419703197965598</v>
      </c>
      <c r="CQ112">
        <f t="shared" si="266"/>
        <v>4.7341227586029959E-3</v>
      </c>
      <c r="CR112">
        <f t="shared" si="267"/>
        <v>0</v>
      </c>
      <c r="CS112">
        <f t="shared" si="268"/>
        <v>0</v>
      </c>
      <c r="CT112" s="1">
        <f t="shared" si="269"/>
        <v>0</v>
      </c>
      <c r="CU112" s="78">
        <v>0</v>
      </c>
      <c r="CV112" s="1">
        <f t="shared" si="270"/>
        <v>0</v>
      </c>
      <c r="CW112" t="e">
        <f t="shared" si="271"/>
        <v>#DIV/0!</v>
      </c>
    </row>
    <row r="113" spans="1:101" x14ac:dyDescent="0.2">
      <c r="A113" s="30" t="s">
        <v>208</v>
      </c>
      <c r="B113">
        <v>0</v>
      </c>
      <c r="C113">
        <v>0</v>
      </c>
      <c r="D113">
        <v>9.4286855773072303E-2</v>
      </c>
      <c r="E113">
        <v>0.90571314422692695</v>
      </c>
      <c r="F113">
        <v>0.85538339292808896</v>
      </c>
      <c r="G113">
        <v>0.441001191895113</v>
      </c>
      <c r="H113">
        <v>0.15294609277057999</v>
      </c>
      <c r="I113">
        <v>5.2235687421646401E-2</v>
      </c>
      <c r="J113">
        <v>8.9382572654439704E-2</v>
      </c>
      <c r="K113">
        <v>0.234302309633039</v>
      </c>
      <c r="L113">
        <v>0.67954866878238795</v>
      </c>
      <c r="M113">
        <v>1.2709675995407199</v>
      </c>
      <c r="N113" s="21">
        <v>0</v>
      </c>
      <c r="O113">
        <v>1.0015795427007299</v>
      </c>
      <c r="P113">
        <v>0.98471508374517902</v>
      </c>
      <c r="Q113">
        <v>1.0123734142215</v>
      </c>
      <c r="R113">
        <v>1.00389483544986</v>
      </c>
      <c r="S113">
        <v>8.8400001525878906</v>
      </c>
      <c r="T113" s="27">
        <f t="shared" si="204"/>
        <v>1.00389483544986</v>
      </c>
      <c r="U113" s="27">
        <f t="shared" si="205"/>
        <v>1.0123734142215</v>
      </c>
      <c r="V113" s="39">
        <f t="shared" si="206"/>
        <v>8.8744304985589579</v>
      </c>
      <c r="W113" s="38">
        <f t="shared" si="207"/>
        <v>8.949381136193983</v>
      </c>
      <c r="X113" s="44">
        <f t="shared" si="208"/>
        <v>1.2041013637288827</v>
      </c>
      <c r="Y113" s="44">
        <f t="shared" si="209"/>
        <v>0.27421972901085417</v>
      </c>
      <c r="Z113" s="22">
        <f t="shared" si="210"/>
        <v>1</v>
      </c>
      <c r="AA113" s="22">
        <f t="shared" si="211"/>
        <v>1</v>
      </c>
      <c r="AB113" s="22">
        <f t="shared" si="212"/>
        <v>1</v>
      </c>
      <c r="AC113" s="22">
        <v>1</v>
      </c>
      <c r="AD113" s="22">
        <v>1</v>
      </c>
      <c r="AE113" s="22">
        <v>1</v>
      </c>
      <c r="AF113" s="22">
        <f t="shared" si="213"/>
        <v>4.1725635867596117E-2</v>
      </c>
      <c r="AG113" s="22">
        <f t="shared" si="214"/>
        <v>0.96421639787204261</v>
      </c>
      <c r="AH113" s="22">
        <f t="shared" si="215"/>
        <v>0.67954866878238795</v>
      </c>
      <c r="AI113" s="22">
        <f t="shared" si="216"/>
        <v>1.6378230329147918</v>
      </c>
      <c r="AJ113" s="22">
        <f t="shared" si="217"/>
        <v>0.20671858817904254</v>
      </c>
      <c r="AK113" s="22">
        <f t="shared" si="218"/>
        <v>2.2543535458650248</v>
      </c>
      <c r="AL113" s="22">
        <f t="shared" si="219"/>
        <v>1.2709675995407199</v>
      </c>
      <c r="AM113" s="22">
        <f t="shared" si="220"/>
        <v>2.0642490113616772</v>
      </c>
      <c r="AN113" s="46">
        <v>0</v>
      </c>
      <c r="AO113" s="75">
        <v>0</v>
      </c>
      <c r="AP113" s="75">
        <v>0</v>
      </c>
      <c r="AQ113" s="21">
        <v>1</v>
      </c>
      <c r="AR113" s="17">
        <f t="shared" si="221"/>
        <v>0</v>
      </c>
      <c r="AS113" s="17">
        <f t="shared" si="222"/>
        <v>0</v>
      </c>
      <c r="AT113" s="17">
        <f t="shared" si="223"/>
        <v>0</v>
      </c>
      <c r="AU113" s="17">
        <f t="shared" si="224"/>
        <v>0</v>
      </c>
      <c r="AV113" s="17">
        <f t="shared" si="225"/>
        <v>0</v>
      </c>
      <c r="AW113" s="17">
        <f t="shared" si="226"/>
        <v>0</v>
      </c>
      <c r="AX113" s="14">
        <f t="shared" si="227"/>
        <v>0</v>
      </c>
      <c r="AY113" s="14">
        <f t="shared" si="228"/>
        <v>0</v>
      </c>
      <c r="AZ113" s="62">
        <f t="shared" si="229"/>
        <v>0</v>
      </c>
      <c r="BA113" s="21">
        <f t="shared" si="230"/>
        <v>0</v>
      </c>
      <c r="BB113" s="78">
        <v>0</v>
      </c>
      <c r="BC113" s="15">
        <f t="shared" si="231"/>
        <v>0</v>
      </c>
      <c r="BD113" s="19">
        <f t="shared" si="232"/>
        <v>0</v>
      </c>
      <c r="BE113" s="58">
        <f t="shared" si="233"/>
        <v>8.949381136193983</v>
      </c>
      <c r="BF113" s="58">
        <f t="shared" si="234"/>
        <v>9.0601155360181895</v>
      </c>
      <c r="BG113" s="46">
        <f t="shared" si="235"/>
        <v>0</v>
      </c>
      <c r="BH113" s="59" t="e">
        <f t="shared" si="236"/>
        <v>#DIV/0!</v>
      </c>
      <c r="BI113" s="78">
        <v>0</v>
      </c>
      <c r="BJ113" s="78">
        <v>1989</v>
      </c>
      <c r="BK113" s="78">
        <v>0</v>
      </c>
      <c r="BL113" s="10">
        <f t="shared" si="237"/>
        <v>1989</v>
      </c>
      <c r="BM113" s="15">
        <f t="shared" si="238"/>
        <v>0</v>
      </c>
      <c r="BN113" s="9">
        <f t="shared" si="239"/>
        <v>-1989</v>
      </c>
      <c r="BO113" s="48">
        <f t="shared" si="240"/>
        <v>8.949381136193983</v>
      </c>
      <c r="BP113" s="48">
        <f t="shared" si="241"/>
        <v>9.0601155360181895</v>
      </c>
      <c r="BQ113" s="48">
        <f t="shared" si="242"/>
        <v>9.1722200984399898</v>
      </c>
      <c r="BR113" s="46">
        <f t="shared" si="243"/>
        <v>-219.53362427805652</v>
      </c>
      <c r="BS113" s="59" t="e">
        <f t="shared" si="244"/>
        <v>#DIV/0!</v>
      </c>
      <c r="BT113" s="16">
        <f t="shared" si="245"/>
        <v>2112</v>
      </c>
      <c r="BU113" s="64">
        <f t="shared" si="246"/>
        <v>0</v>
      </c>
      <c r="BV113" s="78">
        <v>123</v>
      </c>
      <c r="BW113" s="15">
        <f t="shared" si="247"/>
        <v>0</v>
      </c>
      <c r="BX113" s="37">
        <f t="shared" si="248"/>
        <v>-123</v>
      </c>
      <c r="BY113" s="51">
        <f t="shared" si="249"/>
        <v>-123</v>
      </c>
      <c r="BZ113" s="26">
        <f t="shared" si="250"/>
        <v>-0.27455357142857184</v>
      </c>
      <c r="CA113" s="47">
        <f t="shared" si="251"/>
        <v>-123</v>
      </c>
      <c r="CB113" s="48">
        <f t="shared" si="252"/>
        <v>8.949381136193983</v>
      </c>
      <c r="CC113" s="48">
        <f t="shared" si="253"/>
        <v>9.0601155360181895</v>
      </c>
      <c r="CD113" s="60">
        <f t="shared" si="254"/>
        <v>-13.743967111038671</v>
      </c>
      <c r="CE113" s="61">
        <v>0</v>
      </c>
      <c r="CF113" s="15">
        <f t="shared" si="255"/>
        <v>0</v>
      </c>
      <c r="CG113" s="37">
        <f t="shared" si="256"/>
        <v>0</v>
      </c>
      <c r="CH113" s="51">
        <f t="shared" si="257"/>
        <v>0</v>
      </c>
      <c r="CI113" s="26">
        <f t="shared" si="258"/>
        <v>0</v>
      </c>
      <c r="CJ113" s="47">
        <f t="shared" si="259"/>
        <v>0</v>
      </c>
      <c r="CK113" s="48">
        <f t="shared" si="260"/>
        <v>8.949381136193983</v>
      </c>
      <c r="CL113" s="60">
        <f t="shared" si="261"/>
        <v>0</v>
      </c>
      <c r="CM113" s="65">
        <f t="shared" si="262"/>
        <v>0</v>
      </c>
      <c r="CN113" s="73">
        <f t="shared" si="263"/>
        <v>2235</v>
      </c>
      <c r="CO113">
        <f t="shared" si="264"/>
        <v>1.4560073011175326E-2</v>
      </c>
      <c r="CP113">
        <f t="shared" si="265"/>
        <v>0.67954866878238795</v>
      </c>
      <c r="CQ113">
        <f t="shared" si="266"/>
        <v>7.4092326329209127E-3</v>
      </c>
      <c r="CR113">
        <f t="shared" si="267"/>
        <v>0</v>
      </c>
      <c r="CS113">
        <f t="shared" si="268"/>
        <v>0</v>
      </c>
      <c r="CT113" s="1">
        <f t="shared" si="269"/>
        <v>0</v>
      </c>
      <c r="CU113" s="78">
        <v>0</v>
      </c>
      <c r="CV113" s="1">
        <f t="shared" si="270"/>
        <v>0</v>
      </c>
      <c r="CW113" t="e">
        <f t="shared" si="271"/>
        <v>#DIV/0!</v>
      </c>
    </row>
    <row r="114" spans="1:101" x14ac:dyDescent="0.2">
      <c r="A114" s="30" t="s">
        <v>231</v>
      </c>
      <c r="B114">
        <v>0</v>
      </c>
      <c r="C114">
        <v>0</v>
      </c>
      <c r="D114">
        <v>0.70559610705596099</v>
      </c>
      <c r="E114">
        <v>0.29440389294403801</v>
      </c>
      <c r="F114">
        <v>0.75</v>
      </c>
      <c r="G114">
        <v>0.25</v>
      </c>
      <c r="H114">
        <v>0.66853932584269604</v>
      </c>
      <c r="I114">
        <v>0.66151685393258397</v>
      </c>
      <c r="J114">
        <v>0.66501882045673799</v>
      </c>
      <c r="K114">
        <v>0.53662053283036804</v>
      </c>
      <c r="L114">
        <v>0.14006103021886601</v>
      </c>
      <c r="M114">
        <v>1.38657940657769</v>
      </c>
      <c r="N114" s="21">
        <v>0</v>
      </c>
      <c r="O114">
        <v>1.0215022515609899</v>
      </c>
      <c r="P114">
        <v>0.98648527456950696</v>
      </c>
      <c r="Q114">
        <v>1.00538287060648</v>
      </c>
      <c r="R114">
        <v>0.98747016389009501</v>
      </c>
      <c r="S114">
        <v>11.060000419616699</v>
      </c>
      <c r="T114" s="27">
        <f t="shared" si="204"/>
        <v>0.98747016389009501</v>
      </c>
      <c r="U114" s="27">
        <f t="shared" si="205"/>
        <v>1.00538287060648</v>
      </c>
      <c r="V114" s="39">
        <f t="shared" si="206"/>
        <v>10.921420426983422</v>
      </c>
      <c r="W114" s="38">
        <f t="shared" si="207"/>
        <v>11.119534970783111</v>
      </c>
      <c r="X114" s="44">
        <f t="shared" si="208"/>
        <v>0.89266088826357193</v>
      </c>
      <c r="Y114" s="44">
        <f t="shared" si="209"/>
        <v>0.60532737715976381</v>
      </c>
      <c r="Z114" s="22">
        <f t="shared" si="210"/>
        <v>1</v>
      </c>
      <c r="AA114" s="22">
        <f t="shared" si="211"/>
        <v>1</v>
      </c>
      <c r="AB114" s="22">
        <f t="shared" si="212"/>
        <v>1</v>
      </c>
      <c r="AC114" s="22">
        <v>1</v>
      </c>
      <c r="AD114" s="22">
        <v>1</v>
      </c>
      <c r="AE114" s="22">
        <v>1</v>
      </c>
      <c r="AF114" s="22">
        <f t="shared" si="213"/>
        <v>4.1725635867596117E-2</v>
      </c>
      <c r="AG114" s="22">
        <f t="shared" si="214"/>
        <v>0.96421639787204261</v>
      </c>
      <c r="AH114" s="22">
        <f t="shared" si="215"/>
        <v>0.14006103021886601</v>
      </c>
      <c r="AI114" s="22">
        <f t="shared" si="216"/>
        <v>1.0983353943512699</v>
      </c>
      <c r="AJ114" s="22">
        <f t="shared" si="217"/>
        <v>0.20671858817904254</v>
      </c>
      <c r="AK114" s="22">
        <f t="shared" si="218"/>
        <v>2.2543535458650248</v>
      </c>
      <c r="AL114" s="22">
        <f t="shared" si="219"/>
        <v>1.38657940657769</v>
      </c>
      <c r="AM114" s="22">
        <f t="shared" si="220"/>
        <v>2.1798608183986472</v>
      </c>
      <c r="AN114" s="46">
        <v>0</v>
      </c>
      <c r="AO114" s="68">
        <v>0.6</v>
      </c>
      <c r="AP114" s="49">
        <v>1</v>
      </c>
      <c r="AQ114" s="21">
        <v>1</v>
      </c>
      <c r="AR114" s="17">
        <f t="shared" si="221"/>
        <v>0</v>
      </c>
      <c r="AS114" s="17">
        <f t="shared" si="222"/>
        <v>13.54772309857387</v>
      </c>
      <c r="AT114" s="17">
        <f t="shared" si="223"/>
        <v>22.579538497623119</v>
      </c>
      <c r="AU114" s="17">
        <f t="shared" si="224"/>
        <v>0</v>
      </c>
      <c r="AV114" s="17">
        <f t="shared" si="225"/>
        <v>13.54772309857387</v>
      </c>
      <c r="AW114" s="17">
        <f t="shared" si="226"/>
        <v>22.579538497623119</v>
      </c>
      <c r="AX114" s="14">
        <f t="shared" si="227"/>
        <v>0</v>
      </c>
      <c r="AY114" s="14">
        <f t="shared" si="228"/>
        <v>4.9958884633349594E-3</v>
      </c>
      <c r="AZ114" s="62">
        <f t="shared" si="229"/>
        <v>7.7014652400538173E-3</v>
      </c>
      <c r="BA114" s="21">
        <f t="shared" si="230"/>
        <v>0</v>
      </c>
      <c r="BB114" s="78">
        <v>0</v>
      </c>
      <c r="BC114" s="15">
        <f t="shared" si="231"/>
        <v>0</v>
      </c>
      <c r="BD114" s="19">
        <f t="shared" si="232"/>
        <v>0</v>
      </c>
      <c r="BE114" s="58">
        <f t="shared" si="233"/>
        <v>11.119534970783111</v>
      </c>
      <c r="BF114" s="58">
        <f t="shared" si="234"/>
        <v>11.179389988735066</v>
      </c>
      <c r="BG114" s="46">
        <f t="shared" si="235"/>
        <v>0</v>
      </c>
      <c r="BH114" s="59" t="e">
        <f t="shared" si="236"/>
        <v>#DIV/0!</v>
      </c>
      <c r="BI114" s="78">
        <v>0</v>
      </c>
      <c r="BJ114" s="78">
        <v>55</v>
      </c>
      <c r="BK114" s="78">
        <v>0</v>
      </c>
      <c r="BL114" s="10">
        <f t="shared" si="237"/>
        <v>55</v>
      </c>
      <c r="BM114" s="15">
        <f t="shared" si="238"/>
        <v>956.62771062476804</v>
      </c>
      <c r="BN114" s="9">
        <f t="shared" si="239"/>
        <v>901.62771062476804</v>
      </c>
      <c r="BO114" s="48">
        <f t="shared" si="240"/>
        <v>10.921420426983422</v>
      </c>
      <c r="BP114" s="48">
        <f t="shared" si="241"/>
        <v>10.784576818945951</v>
      </c>
      <c r="BQ114" s="48">
        <f t="shared" si="242"/>
        <v>10.649447838889879</v>
      </c>
      <c r="BR114" s="46">
        <f t="shared" si="243"/>
        <v>83.603439037201852</v>
      </c>
      <c r="BS114" s="59">
        <f t="shared" si="244"/>
        <v>5.749363037380531E-2</v>
      </c>
      <c r="BT114" s="16">
        <f t="shared" si="245"/>
        <v>121</v>
      </c>
      <c r="BU114" s="64">
        <f t="shared" si="246"/>
        <v>1033.472930790025</v>
      </c>
      <c r="BV114" s="78">
        <v>66</v>
      </c>
      <c r="BW114" s="15">
        <f t="shared" si="247"/>
        <v>76.84522016525699</v>
      </c>
      <c r="BX114" s="37">
        <f t="shared" si="248"/>
        <v>10.84522016525699</v>
      </c>
      <c r="BY114" s="51">
        <f t="shared" si="249"/>
        <v>10.84522016525699</v>
      </c>
      <c r="BZ114" s="26">
        <f t="shared" si="250"/>
        <v>2.4208080726020102E-2</v>
      </c>
      <c r="CA114" s="47">
        <f t="shared" si="251"/>
        <v>10.84522016525699</v>
      </c>
      <c r="CB114" s="48">
        <f t="shared" si="252"/>
        <v>10.921420426983422</v>
      </c>
      <c r="CC114" s="48">
        <f t="shared" si="253"/>
        <v>10.784576818945951</v>
      </c>
      <c r="CD114" s="60">
        <f t="shared" si="254"/>
        <v>0.99302286161073283</v>
      </c>
      <c r="CE114" s="61">
        <v>0</v>
      </c>
      <c r="CF114" s="15">
        <f t="shared" si="255"/>
        <v>49.497317097825885</v>
      </c>
      <c r="CG114" s="37">
        <f t="shared" si="256"/>
        <v>49.497317097825885</v>
      </c>
      <c r="CH114" s="51">
        <f t="shared" si="257"/>
        <v>49.497317097825885</v>
      </c>
      <c r="CI114" s="26">
        <f t="shared" si="258"/>
        <v>7.7014652400538182E-3</v>
      </c>
      <c r="CJ114" s="47">
        <f t="shared" si="259"/>
        <v>49.497317097825885</v>
      </c>
      <c r="CK114" s="48">
        <f t="shared" si="260"/>
        <v>10.921420426983422</v>
      </c>
      <c r="CL114" s="60">
        <f t="shared" si="261"/>
        <v>4.532131825594174</v>
      </c>
      <c r="CM114" s="65">
        <f t="shared" si="262"/>
        <v>0</v>
      </c>
      <c r="CN114" s="73">
        <f t="shared" si="263"/>
        <v>187</v>
      </c>
      <c r="CO114">
        <f t="shared" si="264"/>
        <v>4.732781238035607E-3</v>
      </c>
      <c r="CP114">
        <f t="shared" si="265"/>
        <v>0.14006103021886601</v>
      </c>
      <c r="CQ114">
        <f t="shared" si="266"/>
        <v>1.5271088052568335E-3</v>
      </c>
      <c r="CR114">
        <f t="shared" si="267"/>
        <v>4.3364831411751076E-6</v>
      </c>
      <c r="CS114">
        <f t="shared" si="268"/>
        <v>1.0746261980795915E-3</v>
      </c>
      <c r="CT114" s="1">
        <f t="shared" si="269"/>
        <v>76.467766110638692</v>
      </c>
      <c r="CU114" s="78">
        <v>0</v>
      </c>
      <c r="CV114" s="1">
        <f t="shared" si="270"/>
        <v>76.467766110638692</v>
      </c>
      <c r="CW114">
        <f t="shared" si="271"/>
        <v>0</v>
      </c>
    </row>
    <row r="115" spans="1:101" x14ac:dyDescent="0.2">
      <c r="A115" s="30" t="s">
        <v>114</v>
      </c>
      <c r="B115">
        <v>1</v>
      </c>
      <c r="C115">
        <v>1</v>
      </c>
      <c r="D115">
        <v>0.64811870694223594</v>
      </c>
      <c r="E115">
        <v>0.351881293057763</v>
      </c>
      <c r="F115">
        <v>0.81378221988427102</v>
      </c>
      <c r="G115">
        <v>0.48290373487638</v>
      </c>
      <c r="H115">
        <v>0.150253235790658</v>
      </c>
      <c r="I115">
        <v>0.37760270118176698</v>
      </c>
      <c r="J115">
        <v>0.23819325703271599</v>
      </c>
      <c r="K115">
        <v>0.38641762042088301</v>
      </c>
      <c r="L115">
        <v>0.45785151036682897</v>
      </c>
      <c r="M115">
        <v>1.3280002334904699</v>
      </c>
      <c r="N115" s="21">
        <v>0</v>
      </c>
      <c r="O115">
        <v>1.01139713667541</v>
      </c>
      <c r="P115">
        <v>0.99833071973224896</v>
      </c>
      <c r="Q115">
        <v>1.0103062722507601</v>
      </c>
      <c r="R115">
        <v>0.98621822107291401</v>
      </c>
      <c r="S115">
        <v>79.089996337890597</v>
      </c>
      <c r="T115" s="27">
        <f t="shared" si="204"/>
        <v>0.99833071973224896</v>
      </c>
      <c r="U115" s="27">
        <f t="shared" si="205"/>
        <v>1.0103062722507601</v>
      </c>
      <c r="V115" s="39">
        <f t="shared" si="206"/>
        <v>78.957972967627256</v>
      </c>
      <c r="W115" s="38">
        <f t="shared" si="207"/>
        <v>79.905119372460518</v>
      </c>
      <c r="X115" s="44">
        <f t="shared" si="208"/>
        <v>0.92194359383748892</v>
      </c>
      <c r="Y115" s="44">
        <f t="shared" si="209"/>
        <v>0.44246735373270152</v>
      </c>
      <c r="Z115" s="22">
        <f t="shared" si="210"/>
        <v>1</v>
      </c>
      <c r="AA115" s="22">
        <f t="shared" si="211"/>
        <v>1</v>
      </c>
      <c r="AB115" s="22">
        <f t="shared" si="212"/>
        <v>1</v>
      </c>
      <c r="AC115" s="22">
        <v>1</v>
      </c>
      <c r="AD115" s="22">
        <v>1</v>
      </c>
      <c r="AE115" s="22">
        <v>1</v>
      </c>
      <c r="AF115" s="22">
        <f t="shared" si="213"/>
        <v>4.1725635867596117E-2</v>
      </c>
      <c r="AG115" s="22">
        <f t="shared" si="214"/>
        <v>0.96421639787204261</v>
      </c>
      <c r="AH115" s="22">
        <f t="shared" si="215"/>
        <v>0.45785151036682897</v>
      </c>
      <c r="AI115" s="22">
        <f t="shared" si="216"/>
        <v>1.4161258744992329</v>
      </c>
      <c r="AJ115" s="22">
        <f t="shared" si="217"/>
        <v>0.20671858817904254</v>
      </c>
      <c r="AK115" s="22">
        <f t="shared" si="218"/>
        <v>2.2543535458650248</v>
      </c>
      <c r="AL115" s="22">
        <f t="shared" si="219"/>
        <v>1.3280002334904699</v>
      </c>
      <c r="AM115" s="22">
        <f t="shared" si="220"/>
        <v>2.1212816453114272</v>
      </c>
      <c r="AN115" s="46">
        <v>1</v>
      </c>
      <c r="AO115" s="49">
        <v>1</v>
      </c>
      <c r="AP115" s="49">
        <v>1</v>
      </c>
      <c r="AQ115" s="21">
        <v>1</v>
      </c>
      <c r="AR115" s="17">
        <f t="shared" si="221"/>
        <v>4.0216792647791317</v>
      </c>
      <c r="AS115" s="17">
        <f t="shared" si="222"/>
        <v>20.248522395571886</v>
      </c>
      <c r="AT115" s="17">
        <f t="shared" si="223"/>
        <v>20.248522395571886</v>
      </c>
      <c r="AU115" s="17">
        <f t="shared" si="224"/>
        <v>4.0216792647791317</v>
      </c>
      <c r="AV115" s="17">
        <f t="shared" si="225"/>
        <v>20.248522395571886</v>
      </c>
      <c r="AW115" s="17">
        <f t="shared" si="226"/>
        <v>20.248522395571886</v>
      </c>
      <c r="AX115" s="14">
        <f t="shared" si="227"/>
        <v>9.5790073477688767E-3</v>
      </c>
      <c r="AY115" s="14">
        <f t="shared" si="228"/>
        <v>7.4668900965554792E-3</v>
      </c>
      <c r="AZ115" s="62">
        <f t="shared" si="229"/>
        <v>6.9063985257432885E-3</v>
      </c>
      <c r="BA115" s="21">
        <f t="shared" si="230"/>
        <v>0</v>
      </c>
      <c r="BB115" s="78">
        <v>1265</v>
      </c>
      <c r="BC115" s="15">
        <f t="shared" si="231"/>
        <v>1328.3688439518489</v>
      </c>
      <c r="BD115" s="19">
        <f t="shared" si="232"/>
        <v>63.36884395184893</v>
      </c>
      <c r="BE115" s="58">
        <f t="shared" si="233"/>
        <v>78.957972967627256</v>
      </c>
      <c r="BF115" s="58">
        <f t="shared" si="234"/>
        <v>78.826169981370782</v>
      </c>
      <c r="BG115" s="46">
        <f t="shared" si="235"/>
        <v>0.80256421954791235</v>
      </c>
      <c r="BH115" s="59">
        <f t="shared" si="236"/>
        <v>0.95229574659148963</v>
      </c>
      <c r="BI115" s="78">
        <v>1424</v>
      </c>
      <c r="BJ115" s="78">
        <v>0</v>
      </c>
      <c r="BK115" s="78">
        <v>0</v>
      </c>
      <c r="BL115" s="10">
        <f t="shared" si="237"/>
        <v>1424</v>
      </c>
      <c r="BM115" s="15">
        <f t="shared" si="238"/>
        <v>1429.7825163587329</v>
      </c>
      <c r="BN115" s="9">
        <f t="shared" si="239"/>
        <v>5.7825163587328916</v>
      </c>
      <c r="BO115" s="48">
        <f t="shared" si="240"/>
        <v>78.957972967627256</v>
      </c>
      <c r="BP115" s="48">
        <f t="shared" si="241"/>
        <v>78.826169981370782</v>
      </c>
      <c r="BQ115" s="48">
        <f t="shared" si="242"/>
        <v>78.694587011238482</v>
      </c>
      <c r="BR115" s="46">
        <f t="shared" si="243"/>
        <v>7.335782469323944E-2</v>
      </c>
      <c r="BS115" s="59">
        <f t="shared" si="244"/>
        <v>0.9959556671783486</v>
      </c>
      <c r="BT115" s="16">
        <f t="shared" si="245"/>
        <v>2689</v>
      </c>
      <c r="BU115" s="64">
        <f t="shared" si="246"/>
        <v>2827.0634048004486</v>
      </c>
      <c r="BV115" s="78">
        <v>0</v>
      </c>
      <c r="BW115" s="15">
        <f t="shared" si="247"/>
        <v>68.912044489866531</v>
      </c>
      <c r="BX115" s="37">
        <f t="shared" si="248"/>
        <v>68.912044489866531</v>
      </c>
      <c r="BY115" s="51">
        <f t="shared" si="249"/>
        <v>68.912044489866531</v>
      </c>
      <c r="BZ115" s="26">
        <f t="shared" si="250"/>
        <v>0.15382152787916659</v>
      </c>
      <c r="CA115" s="47">
        <f t="shared" si="251"/>
        <v>68.912044489866531</v>
      </c>
      <c r="CB115" s="48">
        <f t="shared" si="252"/>
        <v>78.957972967627256</v>
      </c>
      <c r="CC115" s="48">
        <f t="shared" si="253"/>
        <v>78.826169981370782</v>
      </c>
      <c r="CD115" s="60">
        <f t="shared" si="254"/>
        <v>0.87276866286980859</v>
      </c>
      <c r="CE115" s="61">
        <v>0</v>
      </c>
      <c r="CF115" s="15">
        <f t="shared" si="255"/>
        <v>44.387423324952117</v>
      </c>
      <c r="CG115" s="37">
        <f t="shared" si="256"/>
        <v>44.387423324952117</v>
      </c>
      <c r="CH115" s="51">
        <f t="shared" si="257"/>
        <v>44.387423324952117</v>
      </c>
      <c r="CI115" s="26">
        <f t="shared" si="258"/>
        <v>6.9063985257432894E-3</v>
      </c>
      <c r="CJ115" s="47">
        <f t="shared" si="259"/>
        <v>44.387423324952117</v>
      </c>
      <c r="CK115" s="48">
        <f t="shared" si="260"/>
        <v>78.957972967627256</v>
      </c>
      <c r="CL115" s="60">
        <f t="shared" si="261"/>
        <v>0.56216518302909002</v>
      </c>
      <c r="CM115" s="65">
        <f t="shared" si="262"/>
        <v>0</v>
      </c>
      <c r="CN115" s="73">
        <f t="shared" si="263"/>
        <v>2689</v>
      </c>
      <c r="CO115">
        <f t="shared" si="264"/>
        <v>5.6567770390048965E-3</v>
      </c>
      <c r="CP115">
        <f t="shared" si="265"/>
        <v>0.45785151036682897</v>
      </c>
      <c r="CQ115">
        <f t="shared" si="266"/>
        <v>4.9920314871933959E-3</v>
      </c>
      <c r="CR115">
        <f t="shared" si="267"/>
        <v>2.823880909474507E-5</v>
      </c>
      <c r="CS115">
        <f t="shared" si="268"/>
        <v>6.9978743299248776E-3</v>
      </c>
      <c r="CT115" s="1">
        <f t="shared" si="269"/>
        <v>497.95158399135289</v>
      </c>
      <c r="CU115" s="78">
        <v>0</v>
      </c>
      <c r="CV115" s="1">
        <f t="shared" si="270"/>
        <v>497.95158399135289</v>
      </c>
      <c r="CW115">
        <f t="shared" si="271"/>
        <v>0</v>
      </c>
    </row>
    <row r="116" spans="1:101" x14ac:dyDescent="0.2">
      <c r="A116" s="30" t="s">
        <v>165</v>
      </c>
      <c r="B116">
        <v>0</v>
      </c>
      <c r="C116">
        <v>1</v>
      </c>
      <c r="D116">
        <v>0.57491010787055497</v>
      </c>
      <c r="E116">
        <v>0.42508989212944398</v>
      </c>
      <c r="F116">
        <v>0.58680969408025396</v>
      </c>
      <c r="G116">
        <v>0.23559793404846999</v>
      </c>
      <c r="H116">
        <v>0.509820309235269</v>
      </c>
      <c r="I116">
        <v>0.58629335562055995</v>
      </c>
      <c r="J116">
        <v>0.54672137315552005</v>
      </c>
      <c r="K116">
        <v>0.45086883345919898</v>
      </c>
      <c r="L116">
        <v>0.528302471394405</v>
      </c>
      <c r="M116">
        <v>0.38965789916057603</v>
      </c>
      <c r="N116" s="21">
        <v>0</v>
      </c>
      <c r="O116">
        <v>1.0121515814797</v>
      </c>
      <c r="P116">
        <v>0.99508507245984901</v>
      </c>
      <c r="Q116">
        <v>1.0086654752869999</v>
      </c>
      <c r="R116">
        <v>0.99672951265961396</v>
      </c>
      <c r="S116">
        <v>88.129997253417898</v>
      </c>
      <c r="T116" s="27">
        <f t="shared" si="204"/>
        <v>0.99508507245984901</v>
      </c>
      <c r="U116" s="27">
        <f t="shared" si="205"/>
        <v>1.0086654752869999</v>
      </c>
      <c r="V116" s="39">
        <f t="shared" si="206"/>
        <v>87.696844702803645</v>
      </c>
      <c r="W116" s="38">
        <f t="shared" si="207"/>
        <v>88.893685566660764</v>
      </c>
      <c r="X116" s="44">
        <f t="shared" si="208"/>
        <v>0.95924078974150229</v>
      </c>
      <c r="Y116" s="44">
        <f t="shared" si="209"/>
        <v>0.49871737249568954</v>
      </c>
      <c r="Z116" s="22">
        <f t="shared" si="210"/>
        <v>1</v>
      </c>
      <c r="AA116" s="22">
        <f t="shared" si="211"/>
        <v>1</v>
      </c>
      <c r="AB116" s="22">
        <f t="shared" si="212"/>
        <v>1</v>
      </c>
      <c r="AC116" s="22">
        <v>1</v>
      </c>
      <c r="AD116" s="22">
        <v>1</v>
      </c>
      <c r="AE116" s="22">
        <v>1</v>
      </c>
      <c r="AF116" s="22">
        <f t="shared" si="213"/>
        <v>4.1725635867596117E-2</v>
      </c>
      <c r="AG116" s="22">
        <f t="shared" si="214"/>
        <v>0.96421639787204261</v>
      </c>
      <c r="AH116" s="22">
        <f t="shared" si="215"/>
        <v>0.528302471394405</v>
      </c>
      <c r="AI116" s="22">
        <f t="shared" si="216"/>
        <v>1.486576835526809</v>
      </c>
      <c r="AJ116" s="22">
        <f t="shared" si="217"/>
        <v>0.20671858817904254</v>
      </c>
      <c r="AK116" s="22">
        <f t="shared" si="218"/>
        <v>2.2543535458650248</v>
      </c>
      <c r="AL116" s="22">
        <f t="shared" si="219"/>
        <v>0.38965789916057603</v>
      </c>
      <c r="AM116" s="22">
        <f t="shared" si="220"/>
        <v>1.1829393109815336</v>
      </c>
      <c r="AN116" s="46">
        <v>1</v>
      </c>
      <c r="AO116" s="49">
        <v>1</v>
      </c>
      <c r="AP116" s="49">
        <v>1</v>
      </c>
      <c r="AQ116" s="21">
        <v>1</v>
      </c>
      <c r="AR116" s="17">
        <f t="shared" si="221"/>
        <v>4.8837052486047101</v>
      </c>
      <c r="AS116" s="17">
        <f t="shared" si="222"/>
        <v>1.9581675861868346</v>
      </c>
      <c r="AT116" s="17">
        <f t="shared" si="223"/>
        <v>1.9581675861868346</v>
      </c>
      <c r="AU116" s="17">
        <f t="shared" si="224"/>
        <v>4.8837052486047101</v>
      </c>
      <c r="AV116" s="17">
        <f t="shared" si="225"/>
        <v>1.9581675861868346</v>
      </c>
      <c r="AW116" s="17">
        <f t="shared" si="226"/>
        <v>1.9581675861868346</v>
      </c>
      <c r="AX116" s="14">
        <f t="shared" si="227"/>
        <v>1.1632217633668292E-2</v>
      </c>
      <c r="AY116" s="14">
        <f t="shared" si="228"/>
        <v>7.2209822875233382E-4</v>
      </c>
      <c r="AZ116" s="62">
        <f t="shared" si="229"/>
        <v>6.6789494394695005E-4</v>
      </c>
      <c r="BA116" s="21">
        <f t="shared" si="230"/>
        <v>0</v>
      </c>
      <c r="BB116" s="78">
        <v>1586</v>
      </c>
      <c r="BC116" s="15">
        <f t="shared" si="231"/>
        <v>1613.0977803489504</v>
      </c>
      <c r="BD116" s="19">
        <f t="shared" si="232"/>
        <v>27.097780348950437</v>
      </c>
      <c r="BE116" s="58">
        <f t="shared" si="233"/>
        <v>87.696844702803645</v>
      </c>
      <c r="BF116" s="58">
        <f t="shared" si="234"/>
        <v>87.265821065589492</v>
      </c>
      <c r="BG116" s="46">
        <f t="shared" si="235"/>
        <v>0.30899378923816773</v>
      </c>
      <c r="BH116" s="59">
        <f t="shared" si="236"/>
        <v>0.98320140249459109</v>
      </c>
      <c r="BI116" s="78">
        <v>0</v>
      </c>
      <c r="BJ116" s="78">
        <v>0</v>
      </c>
      <c r="BK116" s="78">
        <v>0</v>
      </c>
      <c r="BL116" s="10">
        <f t="shared" si="237"/>
        <v>0</v>
      </c>
      <c r="BM116" s="15">
        <f t="shared" si="238"/>
        <v>138.26953513618312</v>
      </c>
      <c r="BN116" s="9">
        <f t="shared" si="239"/>
        <v>138.26953513618312</v>
      </c>
      <c r="BO116" s="48">
        <f t="shared" si="240"/>
        <v>87.696844702803645</v>
      </c>
      <c r="BP116" s="48">
        <f t="shared" si="241"/>
        <v>87.265821065589492</v>
      </c>
      <c r="BQ116" s="48">
        <f t="shared" si="242"/>
        <v>86.83691587832034</v>
      </c>
      <c r="BR116" s="46">
        <f t="shared" si="243"/>
        <v>1.584463807797774</v>
      </c>
      <c r="BS116" s="59">
        <f t="shared" si="244"/>
        <v>0</v>
      </c>
      <c r="BT116" s="16">
        <f t="shared" si="245"/>
        <v>1674</v>
      </c>
      <c r="BU116" s="64">
        <f t="shared" si="246"/>
        <v>1758.0315712358363</v>
      </c>
      <c r="BV116" s="78">
        <v>88</v>
      </c>
      <c r="BW116" s="15">
        <f t="shared" si="247"/>
        <v>6.6642557507026678</v>
      </c>
      <c r="BX116" s="37">
        <f t="shared" si="248"/>
        <v>-81.335744249297335</v>
      </c>
      <c r="BY116" s="51">
        <f t="shared" si="249"/>
        <v>-81.335744249297335</v>
      </c>
      <c r="BZ116" s="26">
        <f t="shared" si="250"/>
        <v>-0.18155300055646753</v>
      </c>
      <c r="CA116" s="47">
        <f t="shared" si="251"/>
        <v>-81.335744249297335</v>
      </c>
      <c r="CB116" s="48">
        <f t="shared" si="252"/>
        <v>88.893685566660764</v>
      </c>
      <c r="CC116" s="48">
        <f t="shared" si="253"/>
        <v>89.663991602108993</v>
      </c>
      <c r="CD116" s="60">
        <f t="shared" si="254"/>
        <v>-0.91497774820354616</v>
      </c>
      <c r="CE116" s="61">
        <v>0</v>
      </c>
      <c r="CF116" s="15">
        <f t="shared" si="255"/>
        <v>4.2925608047470476</v>
      </c>
      <c r="CG116" s="37">
        <f t="shared" si="256"/>
        <v>4.2925608047470476</v>
      </c>
      <c r="CH116" s="51">
        <f t="shared" si="257"/>
        <v>4.2925608047470476</v>
      </c>
      <c r="CI116" s="26">
        <f t="shared" si="258"/>
        <v>6.6789494394695005E-4</v>
      </c>
      <c r="CJ116" s="47">
        <f t="shared" si="259"/>
        <v>4.2925608047470476</v>
      </c>
      <c r="CK116" s="48">
        <f t="shared" si="260"/>
        <v>88.893685566660764</v>
      </c>
      <c r="CL116" s="60">
        <f t="shared" si="261"/>
        <v>4.8288703268221295E-2</v>
      </c>
      <c r="CM116" s="65">
        <f t="shared" si="262"/>
        <v>0</v>
      </c>
      <c r="CN116" s="73">
        <f t="shared" si="263"/>
        <v>1762</v>
      </c>
      <c r="CO116">
        <f t="shared" si="264"/>
        <v>6.8336646157435088E-3</v>
      </c>
      <c r="CP116">
        <f t="shared" si="265"/>
        <v>0.528302471394405</v>
      </c>
      <c r="CQ116">
        <f t="shared" si="266"/>
        <v>5.7601700818895648E-3</v>
      </c>
      <c r="CR116">
        <f t="shared" si="267"/>
        <v>3.9363070469273106E-5</v>
      </c>
      <c r="CS116">
        <f t="shared" si="268"/>
        <v>9.7545834691453032E-3</v>
      </c>
      <c r="CT116" s="1">
        <f t="shared" si="269"/>
        <v>694.1122490390469</v>
      </c>
      <c r="CU116" s="78">
        <v>529</v>
      </c>
      <c r="CV116" s="1">
        <f t="shared" si="270"/>
        <v>165.1122490390469</v>
      </c>
      <c r="CW116">
        <f t="shared" si="271"/>
        <v>0.76212457096437347</v>
      </c>
    </row>
    <row r="117" spans="1:101" x14ac:dyDescent="0.2">
      <c r="A117" s="30" t="s">
        <v>166</v>
      </c>
      <c r="B117">
        <v>1</v>
      </c>
      <c r="C117">
        <v>1</v>
      </c>
      <c r="D117">
        <v>0.87308533916848996</v>
      </c>
      <c r="E117">
        <v>0.12691466083150901</v>
      </c>
      <c r="F117">
        <v>0.86411889596602898</v>
      </c>
      <c r="G117">
        <v>0.44798301486199499</v>
      </c>
      <c r="H117">
        <v>0.57492795389048901</v>
      </c>
      <c r="I117">
        <v>0.53602305475504297</v>
      </c>
      <c r="J117">
        <v>0.55513479273816602</v>
      </c>
      <c r="K117">
        <v>0.58770310636845802</v>
      </c>
      <c r="L117">
        <v>4.5963896476273199E-2</v>
      </c>
      <c r="M117">
        <v>2.0099304702395102</v>
      </c>
      <c r="N117" s="21">
        <v>0</v>
      </c>
      <c r="O117">
        <v>1.02164983029905</v>
      </c>
      <c r="P117">
        <v>0.95140612240135303</v>
      </c>
      <c r="Q117">
        <v>1.0105611987336001</v>
      </c>
      <c r="R117">
        <v>0.98420895256629404</v>
      </c>
      <c r="S117">
        <v>35.380001068115199</v>
      </c>
      <c r="T117" s="27">
        <f t="shared" si="204"/>
        <v>0.95140612240135303</v>
      </c>
      <c r="U117" s="27">
        <f t="shared" si="205"/>
        <v>1.0105611987336001</v>
      </c>
      <c r="V117" s="39">
        <f t="shared" si="206"/>
        <v>33.660749626771207</v>
      </c>
      <c r="W117" s="38">
        <f t="shared" si="207"/>
        <v>35.753656290590548</v>
      </c>
      <c r="X117" s="44">
        <f t="shared" si="208"/>
        <v>0.80733103929600425</v>
      </c>
      <c r="Y117" s="44">
        <f t="shared" si="209"/>
        <v>0.63413945110695291</v>
      </c>
      <c r="Z117" s="22">
        <f t="shared" si="210"/>
        <v>1</v>
      </c>
      <c r="AA117" s="22">
        <f t="shared" si="211"/>
        <v>1</v>
      </c>
      <c r="AB117" s="22">
        <f t="shared" si="212"/>
        <v>1</v>
      </c>
      <c r="AC117" s="22">
        <v>1</v>
      </c>
      <c r="AD117" s="22">
        <v>1</v>
      </c>
      <c r="AE117" s="22">
        <v>1</v>
      </c>
      <c r="AF117" s="22">
        <f t="shared" si="213"/>
        <v>4.1725635867596117E-2</v>
      </c>
      <c r="AG117" s="22">
        <f t="shared" si="214"/>
        <v>0.96421639787204261</v>
      </c>
      <c r="AH117" s="22">
        <f t="shared" si="215"/>
        <v>4.5963896476273199E-2</v>
      </c>
      <c r="AI117" s="22">
        <f t="shared" si="216"/>
        <v>1.004238260608677</v>
      </c>
      <c r="AJ117" s="22">
        <f t="shared" si="217"/>
        <v>0.20671858817904254</v>
      </c>
      <c r="AK117" s="22">
        <f t="shared" si="218"/>
        <v>2.2543535458650248</v>
      </c>
      <c r="AL117" s="22">
        <f t="shared" si="219"/>
        <v>2.0099304702395102</v>
      </c>
      <c r="AM117" s="22">
        <f t="shared" si="220"/>
        <v>2.8032118820604675</v>
      </c>
      <c r="AN117" s="46">
        <v>1</v>
      </c>
      <c r="AO117" s="49">
        <v>1</v>
      </c>
      <c r="AP117" s="49">
        <v>1</v>
      </c>
      <c r="AQ117" s="21">
        <v>1</v>
      </c>
      <c r="AR117" s="17">
        <f t="shared" si="221"/>
        <v>1.0170611244003036</v>
      </c>
      <c r="AS117" s="17">
        <f t="shared" si="222"/>
        <v>61.748114584583796</v>
      </c>
      <c r="AT117" s="17">
        <f t="shared" si="223"/>
        <v>61.748114584583796</v>
      </c>
      <c r="AU117" s="17">
        <f t="shared" si="224"/>
        <v>1.0170611244003036</v>
      </c>
      <c r="AV117" s="17">
        <f t="shared" si="225"/>
        <v>61.748114584583796</v>
      </c>
      <c r="AW117" s="17">
        <f t="shared" si="226"/>
        <v>61.748114584583796</v>
      </c>
      <c r="AX117" s="14">
        <f t="shared" si="227"/>
        <v>2.4224796017629797E-3</v>
      </c>
      <c r="AY117" s="14">
        <f t="shared" si="228"/>
        <v>2.2770371895058945E-2</v>
      </c>
      <c r="AZ117" s="62">
        <f t="shared" si="229"/>
        <v>2.106114605318847E-2</v>
      </c>
      <c r="BA117" s="21">
        <f t="shared" si="230"/>
        <v>0</v>
      </c>
      <c r="BB117" s="78">
        <v>318</v>
      </c>
      <c r="BC117" s="15">
        <f t="shared" si="231"/>
        <v>335.9373587744812</v>
      </c>
      <c r="BD117" s="19">
        <f t="shared" si="232"/>
        <v>17.937358774481197</v>
      </c>
      <c r="BE117" s="58">
        <f t="shared" si="233"/>
        <v>33.660749626771207</v>
      </c>
      <c r="BF117" s="58">
        <f t="shared" si="234"/>
        <v>32.025043279529193</v>
      </c>
      <c r="BG117" s="46">
        <f t="shared" si="235"/>
        <v>0.53288649163698909</v>
      </c>
      <c r="BH117" s="59">
        <f t="shared" si="236"/>
        <v>0.94660504910820964</v>
      </c>
      <c r="BI117" s="78">
        <v>71</v>
      </c>
      <c r="BJ117" s="78">
        <v>354</v>
      </c>
      <c r="BK117" s="78">
        <v>71</v>
      </c>
      <c r="BL117" s="10">
        <f t="shared" si="237"/>
        <v>496</v>
      </c>
      <c r="BM117" s="15">
        <f t="shared" si="238"/>
        <v>4360.139121581572</v>
      </c>
      <c r="BN117" s="9">
        <f t="shared" si="239"/>
        <v>3864.139121581572</v>
      </c>
      <c r="BO117" s="48">
        <f t="shared" si="240"/>
        <v>33.660749626771207</v>
      </c>
      <c r="BP117" s="48">
        <f t="shared" si="241"/>
        <v>32.025043279529193</v>
      </c>
      <c r="BQ117" s="48">
        <f t="shared" si="242"/>
        <v>30.468822246312378</v>
      </c>
      <c r="BR117" s="46">
        <f t="shared" si="243"/>
        <v>120.65991879709895</v>
      </c>
      <c r="BS117" s="59">
        <f t="shared" si="244"/>
        <v>0.11375783803432488</v>
      </c>
      <c r="BT117" s="16">
        <f t="shared" si="245"/>
        <v>849</v>
      </c>
      <c r="BU117" s="64">
        <f t="shared" si="246"/>
        <v>4906.2245956747674</v>
      </c>
      <c r="BV117" s="78">
        <v>35</v>
      </c>
      <c r="BW117" s="15">
        <f t="shared" si="247"/>
        <v>210.14811531871456</v>
      </c>
      <c r="BX117" s="37">
        <f t="shared" si="248"/>
        <v>175.14811531871456</v>
      </c>
      <c r="BY117" s="51">
        <f t="shared" si="249"/>
        <v>175.14811531871456</v>
      </c>
      <c r="BZ117" s="26">
        <f t="shared" si="250"/>
        <v>0.39095561455070271</v>
      </c>
      <c r="CA117" s="47">
        <f t="shared" si="251"/>
        <v>175.14811531871456</v>
      </c>
      <c r="CB117" s="48">
        <f t="shared" si="252"/>
        <v>33.660749626771207</v>
      </c>
      <c r="CC117" s="48">
        <f t="shared" si="253"/>
        <v>32.025043279529193</v>
      </c>
      <c r="CD117" s="60">
        <f t="shared" si="254"/>
        <v>5.2033337718484747</v>
      </c>
      <c r="CE117" s="61">
        <v>0</v>
      </c>
      <c r="CF117" s="15">
        <f t="shared" si="255"/>
        <v>135.3599856838423</v>
      </c>
      <c r="CG117" s="37">
        <f t="shared" si="256"/>
        <v>135.3599856838423</v>
      </c>
      <c r="CH117" s="51">
        <f t="shared" si="257"/>
        <v>135.3599856838423</v>
      </c>
      <c r="CI117" s="26">
        <f t="shared" si="258"/>
        <v>2.1061146053188474E-2</v>
      </c>
      <c r="CJ117" s="47">
        <f t="shared" si="259"/>
        <v>135.3599856838423</v>
      </c>
      <c r="CK117" s="48">
        <f t="shared" si="260"/>
        <v>33.660749626771207</v>
      </c>
      <c r="CL117" s="60">
        <f t="shared" si="261"/>
        <v>4.0213003924365136</v>
      </c>
      <c r="CM117" s="65">
        <f t="shared" si="262"/>
        <v>0</v>
      </c>
      <c r="CN117" s="73">
        <f t="shared" si="263"/>
        <v>884</v>
      </c>
      <c r="CO117">
        <f t="shared" si="264"/>
        <v>2.0402560564278787E-3</v>
      </c>
      <c r="CP117">
        <f t="shared" si="265"/>
        <v>4.5963896476273199E-2</v>
      </c>
      <c r="CQ117">
        <f t="shared" si="266"/>
        <v>5.0115204010098453E-4</v>
      </c>
      <c r="CR117">
        <f t="shared" si="267"/>
        <v>1.0224784850072209E-6</v>
      </c>
      <c r="CS117">
        <f t="shared" si="268"/>
        <v>2.5338093823737098E-4</v>
      </c>
      <c r="CT117" s="1">
        <f t="shared" si="269"/>
        <v>18.029966472671493</v>
      </c>
      <c r="CU117" s="78">
        <v>0</v>
      </c>
      <c r="CV117" s="1">
        <f t="shared" si="270"/>
        <v>18.029966472671493</v>
      </c>
      <c r="CW117">
        <f t="shared" si="271"/>
        <v>0</v>
      </c>
    </row>
    <row r="118" spans="1:101" x14ac:dyDescent="0.2">
      <c r="A118" s="30" t="s">
        <v>115</v>
      </c>
      <c r="B118">
        <v>1</v>
      </c>
      <c r="C118">
        <v>1</v>
      </c>
      <c r="D118">
        <v>0.87701317715959004</v>
      </c>
      <c r="E118">
        <v>0.122986822840409</v>
      </c>
      <c r="F118">
        <v>0.95724637681159397</v>
      </c>
      <c r="G118">
        <v>0.37028985507246298</v>
      </c>
      <c r="H118">
        <v>0.196656050955414</v>
      </c>
      <c r="I118">
        <v>0.84235668789808904</v>
      </c>
      <c r="J118">
        <v>0.40700680551794199</v>
      </c>
      <c r="K118">
        <v>0.49225736402463899</v>
      </c>
      <c r="L118">
        <v>5.0764219230632797E-2</v>
      </c>
      <c r="M118">
        <v>0.89050143642117596</v>
      </c>
      <c r="N118" s="21">
        <v>0</v>
      </c>
      <c r="O118">
        <v>0.99556425886167299</v>
      </c>
      <c r="P118">
        <v>0.99288869183069595</v>
      </c>
      <c r="Q118">
        <v>1.0075348588400299</v>
      </c>
      <c r="R118">
        <v>0.98422902317212102</v>
      </c>
      <c r="S118">
        <v>6.1799998283386204</v>
      </c>
      <c r="T118" s="27">
        <f t="shared" si="204"/>
        <v>0.99288869183069595</v>
      </c>
      <c r="U118" s="27">
        <f t="shared" si="205"/>
        <v>1.0075348588400299</v>
      </c>
      <c r="V118" s="39">
        <f t="shared" si="206"/>
        <v>6.1360519450730582</v>
      </c>
      <c r="W118" s="38">
        <f t="shared" si="207"/>
        <v>6.2265652546765606</v>
      </c>
      <c r="X118" s="44">
        <f t="shared" si="208"/>
        <v>0.8053299445490627</v>
      </c>
      <c r="Y118" s="44">
        <f t="shared" si="209"/>
        <v>0.59183233106281885</v>
      </c>
      <c r="Z118" s="22">
        <f t="shared" si="210"/>
        <v>1</v>
      </c>
      <c r="AA118" s="22">
        <f t="shared" si="211"/>
        <v>1</v>
      </c>
      <c r="AB118" s="22">
        <f t="shared" si="212"/>
        <v>1</v>
      </c>
      <c r="AC118" s="22">
        <v>1</v>
      </c>
      <c r="AD118" s="22">
        <v>1</v>
      </c>
      <c r="AE118" s="22">
        <v>1</v>
      </c>
      <c r="AF118" s="22">
        <f t="shared" si="213"/>
        <v>4.1725635867596117E-2</v>
      </c>
      <c r="AG118" s="22">
        <f t="shared" si="214"/>
        <v>0.96421639787204261</v>
      </c>
      <c r="AH118" s="22">
        <f t="shared" si="215"/>
        <v>5.0764219230632797E-2</v>
      </c>
      <c r="AI118" s="22">
        <f t="shared" si="216"/>
        <v>1.0090385833630366</v>
      </c>
      <c r="AJ118" s="22">
        <f t="shared" si="217"/>
        <v>0.20671858817904254</v>
      </c>
      <c r="AK118" s="22">
        <f t="shared" si="218"/>
        <v>2.2543535458650248</v>
      </c>
      <c r="AL118" s="22">
        <f t="shared" si="219"/>
        <v>0.89050143642117596</v>
      </c>
      <c r="AM118" s="22">
        <f t="shared" si="220"/>
        <v>1.6837828482421333</v>
      </c>
      <c r="AN118" s="46">
        <v>1</v>
      </c>
      <c r="AO118" s="49">
        <v>1</v>
      </c>
      <c r="AP118" s="49">
        <v>1</v>
      </c>
      <c r="AQ118" s="21">
        <v>1</v>
      </c>
      <c r="AR118" s="17">
        <f t="shared" si="221"/>
        <v>1.03664746972568</v>
      </c>
      <c r="AS118" s="17">
        <f t="shared" si="222"/>
        <v>8.0379319513401075</v>
      </c>
      <c r="AT118" s="17">
        <f t="shared" si="223"/>
        <v>8.0379319513401075</v>
      </c>
      <c r="AU118" s="17">
        <f t="shared" si="224"/>
        <v>1.03664746972568</v>
      </c>
      <c r="AV118" s="17">
        <f t="shared" si="225"/>
        <v>8.0379319513401075</v>
      </c>
      <c r="AW118" s="17">
        <f t="shared" si="226"/>
        <v>8.0379319513401075</v>
      </c>
      <c r="AX118" s="14">
        <f t="shared" si="227"/>
        <v>2.469131195148566E-3</v>
      </c>
      <c r="AY118" s="14">
        <f t="shared" si="228"/>
        <v>2.9640856410032969E-3</v>
      </c>
      <c r="AZ118" s="62">
        <f t="shared" si="229"/>
        <v>2.7415907340922942E-3</v>
      </c>
      <c r="BA118" s="21">
        <f t="shared" si="230"/>
        <v>0</v>
      </c>
      <c r="BB118" s="78">
        <v>105</v>
      </c>
      <c r="BC118" s="15">
        <f t="shared" si="231"/>
        <v>342.4067684872274</v>
      </c>
      <c r="BD118" s="19">
        <f t="shared" si="232"/>
        <v>237.4067684872274</v>
      </c>
      <c r="BE118" s="58">
        <f t="shared" si="233"/>
        <v>6.1360519450730582</v>
      </c>
      <c r="BF118" s="58">
        <f t="shared" si="234"/>
        <v>6.0924165887487867</v>
      </c>
      <c r="BG118" s="46">
        <f t="shared" si="235"/>
        <v>38.690475669433198</v>
      </c>
      <c r="BH118" s="59">
        <f t="shared" si="236"/>
        <v>0.30665281665983407</v>
      </c>
      <c r="BI118" s="78">
        <v>80</v>
      </c>
      <c r="BJ118" s="78">
        <v>420</v>
      </c>
      <c r="BK118" s="78">
        <v>0</v>
      </c>
      <c r="BL118" s="10">
        <f t="shared" si="237"/>
        <v>500</v>
      </c>
      <c r="BM118" s="15">
        <f t="shared" si="238"/>
        <v>567.57201079623428</v>
      </c>
      <c r="BN118" s="9">
        <f t="shared" si="239"/>
        <v>67.572010796234281</v>
      </c>
      <c r="BO118" s="48">
        <f t="shared" si="240"/>
        <v>6.1360519450730582</v>
      </c>
      <c r="BP118" s="48">
        <f t="shared" si="241"/>
        <v>6.0924165887487867</v>
      </c>
      <c r="BQ118" s="48">
        <f t="shared" si="242"/>
        <v>6.0490915368904137</v>
      </c>
      <c r="BR118" s="46">
        <f t="shared" si="243"/>
        <v>11.091167160338866</v>
      </c>
      <c r="BS118" s="59">
        <f t="shared" si="244"/>
        <v>0.88094548443035625</v>
      </c>
      <c r="BT118" s="16">
        <f t="shared" si="245"/>
        <v>617</v>
      </c>
      <c r="BU118" s="64">
        <f t="shared" si="246"/>
        <v>937.33437162823463</v>
      </c>
      <c r="BV118" s="78">
        <v>12</v>
      </c>
      <c r="BW118" s="15">
        <f t="shared" si="247"/>
        <v>27.355592344772912</v>
      </c>
      <c r="BX118" s="37">
        <f t="shared" si="248"/>
        <v>15.355592344772912</v>
      </c>
      <c r="BY118" s="51">
        <f t="shared" si="249"/>
        <v>15.355592344772912</v>
      </c>
      <c r="BZ118" s="26">
        <f t="shared" si="250"/>
        <v>3.4275875769582444E-2</v>
      </c>
      <c r="CA118" s="47">
        <f t="shared" si="251"/>
        <v>15.355592344772912</v>
      </c>
      <c r="CB118" s="48">
        <f t="shared" si="252"/>
        <v>6.1360519450730582</v>
      </c>
      <c r="CC118" s="48">
        <f t="shared" si="253"/>
        <v>6.0924165887487867</v>
      </c>
      <c r="CD118" s="60">
        <f t="shared" si="254"/>
        <v>2.5025199398943618</v>
      </c>
      <c r="CE118" s="61">
        <v>0</v>
      </c>
      <c r="CF118" s="15">
        <f t="shared" si="255"/>
        <v>17.620203648011174</v>
      </c>
      <c r="CG118" s="37">
        <f t="shared" si="256"/>
        <v>17.620203648011174</v>
      </c>
      <c r="CH118" s="51">
        <f t="shared" si="257"/>
        <v>17.620203648011174</v>
      </c>
      <c r="CI118" s="26">
        <f t="shared" si="258"/>
        <v>2.7415907340922942E-3</v>
      </c>
      <c r="CJ118" s="47">
        <f t="shared" si="259"/>
        <v>17.620203648011174</v>
      </c>
      <c r="CK118" s="48">
        <f t="shared" si="260"/>
        <v>6.1360519450730582</v>
      </c>
      <c r="CL118" s="60">
        <f t="shared" si="261"/>
        <v>2.8715864542442984</v>
      </c>
      <c r="CM118" s="65">
        <f t="shared" si="262"/>
        <v>0</v>
      </c>
      <c r="CN118" s="73">
        <f t="shared" si="263"/>
        <v>629</v>
      </c>
      <c r="CO118">
        <f t="shared" si="264"/>
        <v>1.9771128766131497E-3</v>
      </c>
      <c r="CP118">
        <f t="shared" si="265"/>
        <v>5.0764219230632797E-2</v>
      </c>
      <c r="CQ118">
        <f t="shared" si="266"/>
        <v>5.5349076083438271E-4</v>
      </c>
      <c r="CR118">
        <f t="shared" si="267"/>
        <v>1.0943137103320672E-6</v>
      </c>
      <c r="CS118">
        <f t="shared" si="268"/>
        <v>2.7118246370533614E-4</v>
      </c>
      <c r="CT118" s="1">
        <f t="shared" si="269"/>
        <v>19.29667938952532</v>
      </c>
      <c r="CU118" s="78">
        <v>0</v>
      </c>
      <c r="CV118" s="1">
        <f t="shared" si="270"/>
        <v>19.29667938952532</v>
      </c>
      <c r="CW118">
        <f t="shared" si="271"/>
        <v>0</v>
      </c>
    </row>
    <row r="119" spans="1:101" x14ac:dyDescent="0.2">
      <c r="A119" s="30" t="s">
        <v>116</v>
      </c>
      <c r="B119">
        <v>1</v>
      </c>
      <c r="C119">
        <v>1</v>
      </c>
      <c r="D119">
        <v>0.69157011586096595</v>
      </c>
      <c r="E119">
        <v>0.30842988413903299</v>
      </c>
      <c r="F119">
        <v>0.901072705601907</v>
      </c>
      <c r="G119">
        <v>0.29956297179181501</v>
      </c>
      <c r="H119">
        <v>0.13163393230254899</v>
      </c>
      <c r="I119">
        <v>0.25407438361888801</v>
      </c>
      <c r="J119">
        <v>0.182879223021918</v>
      </c>
      <c r="K119">
        <v>0.30824367595475699</v>
      </c>
      <c r="L119">
        <v>0.94200087083734796</v>
      </c>
      <c r="M119">
        <v>1.0278336766842799</v>
      </c>
      <c r="N119" s="21">
        <v>0</v>
      </c>
      <c r="O119">
        <v>0.99969162100263997</v>
      </c>
      <c r="P119">
        <v>0.98592248686818895</v>
      </c>
      <c r="Q119">
        <v>1.0210251008612601</v>
      </c>
      <c r="R119">
        <v>0.99705043028936202</v>
      </c>
      <c r="S119">
        <v>186.30000305175699</v>
      </c>
      <c r="T119" s="27">
        <f t="shared" si="204"/>
        <v>0.98592248686818895</v>
      </c>
      <c r="U119" s="27">
        <f t="shared" si="205"/>
        <v>1.0210251008612601</v>
      </c>
      <c r="V119" s="39">
        <f t="shared" si="206"/>
        <v>183.67736231233945</v>
      </c>
      <c r="W119" s="38">
        <f t="shared" si="207"/>
        <v>190.21697940637324</v>
      </c>
      <c r="X119" s="44">
        <f t="shared" si="208"/>
        <v>0.89980663545695128</v>
      </c>
      <c r="Y119" s="44">
        <f t="shared" si="209"/>
        <v>0.39557671545039996</v>
      </c>
      <c r="Z119" s="22">
        <f t="shared" si="210"/>
        <v>1</v>
      </c>
      <c r="AA119" s="22">
        <f t="shared" si="211"/>
        <v>1</v>
      </c>
      <c r="AB119" s="22">
        <f t="shared" si="212"/>
        <v>1</v>
      </c>
      <c r="AC119" s="22">
        <v>1</v>
      </c>
      <c r="AD119" s="22">
        <v>1</v>
      </c>
      <c r="AE119" s="22">
        <v>1</v>
      </c>
      <c r="AF119" s="22">
        <f t="shared" si="213"/>
        <v>4.1725635867596117E-2</v>
      </c>
      <c r="AG119" s="22">
        <f t="shared" si="214"/>
        <v>0.96421639787204261</v>
      </c>
      <c r="AH119" s="22">
        <f t="shared" si="215"/>
        <v>0.94200087083734796</v>
      </c>
      <c r="AI119" s="22">
        <f t="shared" si="216"/>
        <v>1.9002752349697518</v>
      </c>
      <c r="AJ119" s="22">
        <f t="shared" si="217"/>
        <v>0.20671858817904254</v>
      </c>
      <c r="AK119" s="22">
        <f t="shared" si="218"/>
        <v>2.2543535458650248</v>
      </c>
      <c r="AL119" s="22">
        <f t="shared" si="219"/>
        <v>1.0278336766842799</v>
      </c>
      <c r="AM119" s="22">
        <f t="shared" si="220"/>
        <v>1.8211150885052374</v>
      </c>
      <c r="AN119" s="46">
        <v>1</v>
      </c>
      <c r="AO119" s="49">
        <v>1</v>
      </c>
      <c r="AP119" s="49">
        <v>1</v>
      </c>
      <c r="AQ119" s="21">
        <v>1</v>
      </c>
      <c r="AR119" s="17">
        <f t="shared" si="221"/>
        <v>13.039652987626468</v>
      </c>
      <c r="AS119" s="17">
        <f t="shared" si="222"/>
        <v>10.998908029888463</v>
      </c>
      <c r="AT119" s="17">
        <f t="shared" si="223"/>
        <v>10.998908029888463</v>
      </c>
      <c r="AU119" s="17">
        <f t="shared" si="224"/>
        <v>13.039652987626468</v>
      </c>
      <c r="AV119" s="17">
        <f t="shared" si="225"/>
        <v>10.998908029888463</v>
      </c>
      <c r="AW119" s="17">
        <f t="shared" si="226"/>
        <v>10.998908029888463</v>
      </c>
      <c r="AX119" s="14">
        <f t="shared" si="227"/>
        <v>3.1058402114443641E-2</v>
      </c>
      <c r="AY119" s="14">
        <f t="shared" si="228"/>
        <v>4.0559817569334865E-3</v>
      </c>
      <c r="AZ119" s="62">
        <f t="shared" si="229"/>
        <v>3.7515252085268147E-3</v>
      </c>
      <c r="BA119" s="21">
        <f t="shared" si="230"/>
        <v>0</v>
      </c>
      <c r="BB119" s="78">
        <v>3912</v>
      </c>
      <c r="BC119" s="15">
        <f t="shared" si="231"/>
        <v>4307.0239132204715</v>
      </c>
      <c r="BD119" s="19">
        <f t="shared" si="232"/>
        <v>395.02391322047151</v>
      </c>
      <c r="BE119" s="58">
        <f t="shared" si="233"/>
        <v>183.67736231233945</v>
      </c>
      <c r="BF119" s="58">
        <f t="shared" si="234"/>
        <v>181.09164183237107</v>
      </c>
      <c r="BG119" s="46">
        <f t="shared" si="235"/>
        <v>2.1506401673426785</v>
      </c>
      <c r="BH119" s="59">
        <f t="shared" si="236"/>
        <v>0.90828378918260932</v>
      </c>
      <c r="BI119" s="78">
        <v>0</v>
      </c>
      <c r="BJ119" s="78">
        <v>0</v>
      </c>
      <c r="BK119" s="78">
        <v>186</v>
      </c>
      <c r="BL119" s="10">
        <f t="shared" si="237"/>
        <v>186</v>
      </c>
      <c r="BM119" s="15">
        <f t="shared" si="238"/>
        <v>776.65155476289476</v>
      </c>
      <c r="BN119" s="9">
        <f t="shared" si="239"/>
        <v>590.65155476289476</v>
      </c>
      <c r="BO119" s="48">
        <f t="shared" si="240"/>
        <v>183.67736231233945</v>
      </c>
      <c r="BP119" s="48">
        <f t="shared" si="241"/>
        <v>181.09164183237107</v>
      </c>
      <c r="BQ119" s="48">
        <f t="shared" si="242"/>
        <v>178.54232186641465</v>
      </c>
      <c r="BR119" s="46">
        <f t="shared" si="243"/>
        <v>3.2616168741218665</v>
      </c>
      <c r="BS119" s="59">
        <f t="shared" si="244"/>
        <v>0.23948963838330853</v>
      </c>
      <c r="BT119" s="16">
        <f t="shared" si="245"/>
        <v>4098</v>
      </c>
      <c r="BU119" s="64">
        <f t="shared" si="246"/>
        <v>5121.1081865140468</v>
      </c>
      <c r="BV119" s="78">
        <v>0</v>
      </c>
      <c r="BW119" s="15">
        <f t="shared" si="247"/>
        <v>37.432718530680553</v>
      </c>
      <c r="BX119" s="37">
        <f t="shared" si="248"/>
        <v>37.432718530680553</v>
      </c>
      <c r="BY119" s="51">
        <f t="shared" si="249"/>
        <v>37.432718530680553</v>
      </c>
      <c r="BZ119" s="26">
        <f t="shared" si="250"/>
        <v>8.3555175291697786E-2</v>
      </c>
      <c r="CA119" s="47">
        <f t="shared" si="251"/>
        <v>37.432718530680553</v>
      </c>
      <c r="CB119" s="48">
        <f t="shared" si="252"/>
        <v>183.67736231233945</v>
      </c>
      <c r="CC119" s="48">
        <f t="shared" si="253"/>
        <v>181.09164183237107</v>
      </c>
      <c r="CD119" s="60">
        <f t="shared" si="254"/>
        <v>0.20379603702620147</v>
      </c>
      <c r="CE119" s="61">
        <v>0</v>
      </c>
      <c r="CF119" s="15">
        <f t="shared" si="255"/>
        <v>24.111052515201838</v>
      </c>
      <c r="CG119" s="37">
        <f t="shared" si="256"/>
        <v>24.111052515201838</v>
      </c>
      <c r="CH119" s="51">
        <f t="shared" si="257"/>
        <v>24.111052515201838</v>
      </c>
      <c r="CI119" s="26">
        <f t="shared" si="258"/>
        <v>3.7515252085268151E-3</v>
      </c>
      <c r="CJ119" s="47">
        <f t="shared" si="259"/>
        <v>24.111052515201838</v>
      </c>
      <c r="CK119" s="48">
        <f t="shared" si="260"/>
        <v>183.67736231233945</v>
      </c>
      <c r="CL119" s="60">
        <f t="shared" si="261"/>
        <v>0.13126850370489046</v>
      </c>
      <c r="CM119" s="65">
        <f t="shared" si="262"/>
        <v>0</v>
      </c>
      <c r="CN119" s="73">
        <f t="shared" si="263"/>
        <v>4098</v>
      </c>
      <c r="CO119">
        <f t="shared" si="264"/>
        <v>4.9582604166860849E-3</v>
      </c>
      <c r="CP119">
        <f t="shared" si="265"/>
        <v>0.94200087083734796</v>
      </c>
      <c r="CQ119">
        <f t="shared" si="266"/>
        <v>1.0270792826294306E-2</v>
      </c>
      <c r="CR119">
        <f t="shared" si="267"/>
        <v>5.0925265518598459E-5</v>
      </c>
      <c r="CS119">
        <f t="shared" si="268"/>
        <v>1.2619817185687372E-2</v>
      </c>
      <c r="CT119" s="1">
        <f t="shared" si="269"/>
        <v>897.99525699138746</v>
      </c>
      <c r="CU119" s="78">
        <v>745</v>
      </c>
      <c r="CV119" s="1">
        <f t="shared" si="270"/>
        <v>152.99525699138746</v>
      </c>
      <c r="CW119">
        <f t="shared" si="271"/>
        <v>0.82962576271952981</v>
      </c>
    </row>
    <row r="120" spans="1:101" x14ac:dyDescent="0.2">
      <c r="A120" s="30" t="s">
        <v>167</v>
      </c>
      <c r="B120">
        <v>0</v>
      </c>
      <c r="C120">
        <v>0</v>
      </c>
      <c r="D120">
        <v>0.14685314685314599</v>
      </c>
      <c r="E120">
        <v>0.85314685314685301</v>
      </c>
      <c r="F120">
        <v>0.42</v>
      </c>
      <c r="G120">
        <v>0.76666666666666605</v>
      </c>
      <c r="H120">
        <v>0.27272727272727199</v>
      </c>
      <c r="I120">
        <v>0.13636363636363599</v>
      </c>
      <c r="J120">
        <v>0.19284730395996699</v>
      </c>
      <c r="K120">
        <v>0.33080400113886799</v>
      </c>
      <c r="L120">
        <v>-1.1869830094688101</v>
      </c>
      <c r="M120">
        <v>1.6069999472965499</v>
      </c>
      <c r="N120" s="21">
        <v>0</v>
      </c>
      <c r="O120">
        <v>0.98769146935178398</v>
      </c>
      <c r="P120">
        <v>0.98195130358747196</v>
      </c>
      <c r="Q120">
        <v>1.00516162600306</v>
      </c>
      <c r="R120">
        <v>0.97952698321949505</v>
      </c>
      <c r="S120">
        <v>16.2299995422363</v>
      </c>
      <c r="T120" s="27">
        <f t="shared" si="204"/>
        <v>0.97952698321949505</v>
      </c>
      <c r="U120" s="27">
        <f t="shared" si="205"/>
        <v>1.00516162600306</v>
      </c>
      <c r="V120" s="39">
        <f t="shared" si="206"/>
        <v>15.897722489260508</v>
      </c>
      <c r="W120" s="38">
        <f t="shared" si="207"/>
        <v>16.31377272990316</v>
      </c>
      <c r="X120" s="44">
        <f t="shared" si="208"/>
        <v>1.1773206947743895</v>
      </c>
      <c r="Y120" s="44">
        <f t="shared" si="209"/>
        <v>0.32375171824422211</v>
      </c>
      <c r="Z120" s="22">
        <f t="shared" si="210"/>
        <v>1</v>
      </c>
      <c r="AA120" s="22">
        <f t="shared" si="211"/>
        <v>1</v>
      </c>
      <c r="AB120" s="22">
        <f t="shared" si="212"/>
        <v>1</v>
      </c>
      <c r="AC120" s="22">
        <v>1</v>
      </c>
      <c r="AD120" s="22">
        <v>1</v>
      </c>
      <c r="AE120" s="22">
        <v>1</v>
      </c>
      <c r="AF120" s="22">
        <f t="shared" si="213"/>
        <v>4.1725635867596117E-2</v>
      </c>
      <c r="AG120" s="22">
        <f t="shared" si="214"/>
        <v>0.96421639787204261</v>
      </c>
      <c r="AH120" s="22">
        <f t="shared" si="215"/>
        <v>4.1725635867596117E-2</v>
      </c>
      <c r="AI120" s="22">
        <f t="shared" si="216"/>
        <v>1</v>
      </c>
      <c r="AJ120" s="22">
        <f t="shared" si="217"/>
        <v>0.20671858817904254</v>
      </c>
      <c r="AK120" s="22">
        <f t="shared" si="218"/>
        <v>2.2543535458650248</v>
      </c>
      <c r="AL120" s="22">
        <f t="shared" si="219"/>
        <v>1.6069999472965499</v>
      </c>
      <c r="AM120" s="22">
        <f t="shared" si="220"/>
        <v>2.4002813591175074</v>
      </c>
      <c r="AN120" s="46">
        <v>1</v>
      </c>
      <c r="AO120" s="49">
        <v>1</v>
      </c>
      <c r="AP120" s="49">
        <v>1</v>
      </c>
      <c r="AQ120" s="21">
        <v>1</v>
      </c>
      <c r="AR120" s="17">
        <f t="shared" si="221"/>
        <v>1</v>
      </c>
      <c r="AS120" s="17">
        <f t="shared" si="222"/>
        <v>33.193160769847175</v>
      </c>
      <c r="AT120" s="17">
        <f t="shared" si="223"/>
        <v>33.193160769847175</v>
      </c>
      <c r="AU120" s="17">
        <f t="shared" si="224"/>
        <v>1</v>
      </c>
      <c r="AV120" s="17">
        <f t="shared" si="225"/>
        <v>33.193160769847175</v>
      </c>
      <c r="AW120" s="17">
        <f t="shared" si="226"/>
        <v>33.193160769847175</v>
      </c>
      <c r="AX120" s="14">
        <f t="shared" si="227"/>
        <v>2.3818426873717766E-3</v>
      </c>
      <c r="AY120" s="14">
        <f t="shared" si="228"/>
        <v>1.2240383697328331E-2</v>
      </c>
      <c r="AZ120" s="62">
        <f t="shared" si="229"/>
        <v>1.1321576563817107E-2</v>
      </c>
      <c r="BA120" s="21">
        <f t="shared" si="230"/>
        <v>0</v>
      </c>
      <c r="BB120" s="78">
        <v>97</v>
      </c>
      <c r="BC120" s="15">
        <f t="shared" si="231"/>
        <v>330.30203467128109</v>
      </c>
      <c r="BD120" s="19">
        <f t="shared" si="232"/>
        <v>233.30203467128109</v>
      </c>
      <c r="BE120" s="58">
        <f t="shared" si="233"/>
        <v>15.897722489260508</v>
      </c>
      <c r="BF120" s="58">
        <f t="shared" si="234"/>
        <v>15.572248149966066</v>
      </c>
      <c r="BG120" s="46">
        <f t="shared" si="235"/>
        <v>14.675186010378853</v>
      </c>
      <c r="BH120" s="59">
        <f t="shared" si="236"/>
        <v>0.29367060998136169</v>
      </c>
      <c r="BI120" s="78">
        <v>16</v>
      </c>
      <c r="BJ120" s="78">
        <v>390</v>
      </c>
      <c r="BK120" s="78">
        <v>0</v>
      </c>
      <c r="BL120" s="10">
        <f t="shared" si="237"/>
        <v>406</v>
      </c>
      <c r="BM120" s="15">
        <f t="shared" si="238"/>
        <v>2343.825391515521</v>
      </c>
      <c r="BN120" s="9">
        <f t="shared" si="239"/>
        <v>1937.825391515521</v>
      </c>
      <c r="BO120" s="48">
        <f t="shared" si="240"/>
        <v>15.897722489260508</v>
      </c>
      <c r="BP120" s="48">
        <f t="shared" si="241"/>
        <v>15.572248149966066</v>
      </c>
      <c r="BQ120" s="48">
        <f t="shared" si="242"/>
        <v>15.253437252281623</v>
      </c>
      <c r="BR120" s="46">
        <f t="shared" si="243"/>
        <v>124.44095244653187</v>
      </c>
      <c r="BS120" s="59">
        <f t="shared" si="244"/>
        <v>0.17322109465563892</v>
      </c>
      <c r="BT120" s="16">
        <f t="shared" si="245"/>
        <v>535</v>
      </c>
      <c r="BU120" s="64">
        <f t="shared" si="246"/>
        <v>2787.0941171405693</v>
      </c>
      <c r="BV120" s="78">
        <v>32</v>
      </c>
      <c r="BW120" s="15">
        <f t="shared" si="247"/>
        <v>112.9666909537671</v>
      </c>
      <c r="BX120" s="37">
        <f t="shared" si="248"/>
        <v>80.966690953767099</v>
      </c>
      <c r="BY120" s="51">
        <f t="shared" si="249"/>
        <v>80.966690953767099</v>
      </c>
      <c r="BZ120" s="26">
        <f t="shared" si="250"/>
        <v>0.18072922087894469</v>
      </c>
      <c r="CA120" s="47">
        <f t="shared" si="251"/>
        <v>80.966690953767099</v>
      </c>
      <c r="CB120" s="48">
        <f t="shared" si="252"/>
        <v>15.897722489260508</v>
      </c>
      <c r="CC120" s="48">
        <f t="shared" si="253"/>
        <v>15.572248149966066</v>
      </c>
      <c r="CD120" s="60">
        <f t="shared" si="254"/>
        <v>5.0929742300171021</v>
      </c>
      <c r="CE120" s="61">
        <v>0</v>
      </c>
      <c r="CF120" s="15">
        <f t="shared" si="255"/>
        <v>72.763772575652553</v>
      </c>
      <c r="CG120" s="37">
        <f t="shared" si="256"/>
        <v>72.763772575652553</v>
      </c>
      <c r="CH120" s="51">
        <f t="shared" si="257"/>
        <v>72.763772575652553</v>
      </c>
      <c r="CI120" s="26">
        <f t="shared" si="258"/>
        <v>1.1321576563817109E-2</v>
      </c>
      <c r="CJ120" s="47">
        <f t="shared" si="259"/>
        <v>72.763772575652553</v>
      </c>
      <c r="CK120" s="48">
        <f t="shared" si="260"/>
        <v>15.897722489260508</v>
      </c>
      <c r="CL120" s="60">
        <f t="shared" si="261"/>
        <v>4.5769935048751256</v>
      </c>
      <c r="CM120" s="65">
        <f t="shared" si="262"/>
        <v>0</v>
      </c>
      <c r="CN120" s="73">
        <f t="shared" si="263"/>
        <v>567</v>
      </c>
      <c r="CO120">
        <f t="shared" si="264"/>
        <v>1.3715027269119927E-2</v>
      </c>
      <c r="CP120">
        <f t="shared" si="265"/>
        <v>0</v>
      </c>
      <c r="CQ120">
        <f t="shared" si="266"/>
        <v>0</v>
      </c>
      <c r="CR120">
        <f t="shared" si="267"/>
        <v>0</v>
      </c>
      <c r="CS120">
        <f t="shared" si="268"/>
        <v>0</v>
      </c>
      <c r="CT120" s="1">
        <f t="shared" si="269"/>
        <v>0</v>
      </c>
      <c r="CU120" s="78">
        <v>0</v>
      </c>
      <c r="CV120" s="1">
        <f t="shared" si="270"/>
        <v>0</v>
      </c>
      <c r="CW120" t="e">
        <f t="shared" si="271"/>
        <v>#DIV/0!</v>
      </c>
    </row>
    <row r="121" spans="1:101" x14ac:dyDescent="0.2">
      <c r="A121" s="30" t="s">
        <v>239</v>
      </c>
      <c r="B121">
        <v>1</v>
      </c>
      <c r="C121">
        <v>1</v>
      </c>
      <c r="D121">
        <v>0.93967239312824602</v>
      </c>
      <c r="E121">
        <v>6.03276068717538E-2</v>
      </c>
      <c r="F121">
        <v>0.99523241954707897</v>
      </c>
      <c r="G121">
        <v>0.33055224473579597</v>
      </c>
      <c r="H121">
        <v>0.62682824905975698</v>
      </c>
      <c r="I121">
        <v>0.32302549101546102</v>
      </c>
      <c r="J121">
        <v>0.44997944723608202</v>
      </c>
      <c r="K121">
        <v>0.50802782005397196</v>
      </c>
      <c r="L121">
        <v>0.76045598743640097</v>
      </c>
      <c r="M121">
        <v>1.8921662742057701</v>
      </c>
      <c r="N121" s="21">
        <v>-1</v>
      </c>
      <c r="O121">
        <v>1.0010526017992101</v>
      </c>
      <c r="P121">
        <v>0.98697938633932603</v>
      </c>
      <c r="Q121">
        <v>1.0097068325468299</v>
      </c>
      <c r="R121">
        <v>0.99568026377533803</v>
      </c>
      <c r="S121">
        <v>234.72999572753901</v>
      </c>
      <c r="T121" s="27">
        <f t="shared" si="204"/>
        <v>0.98697938633932603</v>
      </c>
      <c r="U121" s="27">
        <f t="shared" si="205"/>
        <v>1.0097068325468299</v>
      </c>
      <c r="V121" s="39">
        <f t="shared" si="206"/>
        <v>228.6571338234358</v>
      </c>
      <c r="W121" s="38">
        <f t="shared" si="207"/>
        <v>234.72999572753901</v>
      </c>
      <c r="X121" s="44">
        <f t="shared" si="208"/>
        <v>0.77340728679014847</v>
      </c>
      <c r="Y121" s="44">
        <f t="shared" si="209"/>
        <v>0.59618829496805603</v>
      </c>
      <c r="Z121" s="22">
        <f t="shared" si="210"/>
        <v>0.58182483313175359</v>
      </c>
      <c r="AA121" s="22">
        <f t="shared" si="211"/>
        <v>0.47710111150924334</v>
      </c>
      <c r="AB121" s="22">
        <f t="shared" si="212"/>
        <v>0.37237738988673308</v>
      </c>
      <c r="AC121" s="22">
        <v>1</v>
      </c>
      <c r="AD121" s="22">
        <v>1</v>
      </c>
      <c r="AE121" s="22">
        <v>1</v>
      </c>
      <c r="AF121" s="22">
        <f t="shared" si="213"/>
        <v>4.1725635867596117E-2</v>
      </c>
      <c r="AG121" s="22">
        <f t="shared" si="214"/>
        <v>0.96421639787204261</v>
      </c>
      <c r="AH121" s="22">
        <f t="shared" si="215"/>
        <v>0.76045598743640097</v>
      </c>
      <c r="AI121" s="22">
        <f t="shared" si="216"/>
        <v>1.7187303515688048</v>
      </c>
      <c r="AJ121" s="22">
        <f t="shared" si="217"/>
        <v>0.20671858817904254</v>
      </c>
      <c r="AK121" s="22">
        <f t="shared" si="218"/>
        <v>2.2543535458650248</v>
      </c>
      <c r="AL121" s="22">
        <f t="shared" si="219"/>
        <v>1.8921662742057701</v>
      </c>
      <c r="AM121" s="22">
        <f t="shared" si="220"/>
        <v>2.6854476860267278</v>
      </c>
      <c r="AN121" s="46">
        <v>0</v>
      </c>
      <c r="AO121" s="49">
        <v>1</v>
      </c>
      <c r="AP121" s="49">
        <v>1</v>
      </c>
      <c r="AQ121" s="21">
        <v>1</v>
      </c>
      <c r="AR121" s="17">
        <f t="shared" si="221"/>
        <v>0</v>
      </c>
      <c r="AS121" s="17">
        <f t="shared" si="222"/>
        <v>30.259311324615069</v>
      </c>
      <c r="AT121" s="17">
        <f t="shared" si="223"/>
        <v>24.812882235999194</v>
      </c>
      <c r="AU121" s="17">
        <f t="shared" si="224"/>
        <v>0</v>
      </c>
      <c r="AV121" s="17">
        <f t="shared" si="225"/>
        <v>30.259311324615069</v>
      </c>
      <c r="AW121" s="17">
        <f t="shared" si="226"/>
        <v>24.812882235999194</v>
      </c>
      <c r="AX121" s="14">
        <f t="shared" si="227"/>
        <v>0</v>
      </c>
      <c r="AY121" s="14">
        <f t="shared" si="228"/>
        <v>1.1158490858956127E-2</v>
      </c>
      <c r="AZ121" s="62">
        <f t="shared" si="229"/>
        <v>8.463217707758406E-3</v>
      </c>
      <c r="BA121" s="21">
        <f t="shared" si="230"/>
        <v>-1</v>
      </c>
      <c r="BB121" s="78">
        <v>0</v>
      </c>
      <c r="BC121" s="15">
        <f t="shared" si="231"/>
        <v>0</v>
      </c>
      <c r="BD121" s="19">
        <f t="shared" si="232"/>
        <v>0</v>
      </c>
      <c r="BE121" s="58">
        <f t="shared" si="233"/>
        <v>234.72999572753901</v>
      </c>
      <c r="BF121" s="58">
        <f t="shared" si="234"/>
        <v>237.00848048978432</v>
      </c>
      <c r="BG121" s="46">
        <f t="shared" si="235"/>
        <v>0</v>
      </c>
      <c r="BH121" s="59" t="e">
        <f t="shared" si="236"/>
        <v>#DIV/0!</v>
      </c>
      <c r="BI121" s="78">
        <v>0</v>
      </c>
      <c r="BJ121" s="78">
        <v>0</v>
      </c>
      <c r="BK121" s="78">
        <v>0</v>
      </c>
      <c r="BL121" s="10">
        <f t="shared" si="237"/>
        <v>0</v>
      </c>
      <c r="BM121" s="15">
        <f t="shared" si="238"/>
        <v>2136.661305145496</v>
      </c>
      <c r="BN121" s="9">
        <f t="shared" si="239"/>
        <v>2136.661305145496</v>
      </c>
      <c r="BO121" s="48">
        <f t="shared" si="240"/>
        <v>228.6571338234358</v>
      </c>
      <c r="BP121" s="48">
        <f t="shared" si="241"/>
        <v>225.6798776231638</v>
      </c>
      <c r="BQ121" s="48">
        <f t="shared" si="242"/>
        <v>222.74138712564439</v>
      </c>
      <c r="BR121" s="46">
        <f t="shared" si="243"/>
        <v>9.4676642315149362</v>
      </c>
      <c r="BS121" s="59">
        <f t="shared" si="244"/>
        <v>0</v>
      </c>
      <c r="BT121" s="16">
        <f t="shared" si="245"/>
        <v>0</v>
      </c>
      <c r="BU121" s="64">
        <f t="shared" si="246"/>
        <v>2221.1072914335095</v>
      </c>
      <c r="BV121" s="78">
        <v>0</v>
      </c>
      <c r="BW121" s="15">
        <f t="shared" si="247"/>
        <v>84.445986288013373</v>
      </c>
      <c r="BX121" s="37">
        <f t="shared" si="248"/>
        <v>84.445986288013373</v>
      </c>
      <c r="BY121" s="51">
        <f t="shared" si="249"/>
        <v>84.445986288013373</v>
      </c>
      <c r="BZ121" s="26">
        <f t="shared" si="250"/>
        <v>0.188495505107173</v>
      </c>
      <c r="CA121" s="47">
        <f t="shared" si="251"/>
        <v>84.445986288013373</v>
      </c>
      <c r="CB121" s="48">
        <f t="shared" si="252"/>
        <v>228.6571338234358</v>
      </c>
      <c r="CC121" s="48">
        <f t="shared" si="253"/>
        <v>225.6798776231638</v>
      </c>
      <c r="CD121" s="60">
        <f t="shared" si="254"/>
        <v>0.36931271233908136</v>
      </c>
      <c r="CE121" s="61">
        <v>0</v>
      </c>
      <c r="CF121" s="15">
        <f t="shared" si="255"/>
        <v>54.393100207763275</v>
      </c>
      <c r="CG121" s="37">
        <f t="shared" si="256"/>
        <v>54.393100207763275</v>
      </c>
      <c r="CH121" s="51">
        <f t="shared" si="257"/>
        <v>54.393100207763275</v>
      </c>
      <c r="CI121" s="26">
        <f t="shared" si="258"/>
        <v>8.4632177077584077E-3</v>
      </c>
      <c r="CJ121" s="47">
        <f t="shared" si="259"/>
        <v>54.393100207763275</v>
      </c>
      <c r="CK121" s="48">
        <f t="shared" si="260"/>
        <v>228.6571338234358</v>
      </c>
      <c r="CL121" s="60">
        <f t="shared" si="261"/>
        <v>0.23788061757900139</v>
      </c>
      <c r="CM121" s="65">
        <f t="shared" si="262"/>
        <v>-1</v>
      </c>
      <c r="CN121" s="73">
        <f t="shared" si="263"/>
        <v>0</v>
      </c>
      <c r="CO121">
        <f t="shared" si="264"/>
        <v>9.6981518512901299E-4</v>
      </c>
      <c r="CP121">
        <f t="shared" si="265"/>
        <v>0.76045598743640097</v>
      </c>
      <c r="CQ121">
        <f t="shared" si="266"/>
        <v>8.2913786412230923E-3</v>
      </c>
      <c r="CR121">
        <f t="shared" si="267"/>
        <v>8.0411049119125176E-6</v>
      </c>
      <c r="CS121">
        <f t="shared" si="268"/>
        <v>1.9926704932389234E-3</v>
      </c>
      <c r="CT121" s="1">
        <f t="shared" si="269"/>
        <v>141.7935478260874</v>
      </c>
      <c r="CU121" s="78">
        <v>235</v>
      </c>
      <c r="CV121" s="1">
        <f t="shared" si="270"/>
        <v>-93.206452173912595</v>
      </c>
      <c r="CW121">
        <f t="shared" si="271"/>
        <v>1.6573391638964572</v>
      </c>
    </row>
    <row r="122" spans="1:101" x14ac:dyDescent="0.2">
      <c r="A122" s="30" t="s">
        <v>185</v>
      </c>
      <c r="B122">
        <v>1</v>
      </c>
      <c r="C122">
        <v>1</v>
      </c>
      <c r="D122">
        <v>0.78987150415721796</v>
      </c>
      <c r="E122">
        <v>0.21012849584278101</v>
      </c>
      <c r="F122">
        <v>0.86387434554973797</v>
      </c>
      <c r="G122">
        <v>0.46372475691847398</v>
      </c>
      <c r="H122">
        <v>0.34377576257213499</v>
      </c>
      <c r="I122">
        <v>0.40560593569661901</v>
      </c>
      <c r="J122">
        <v>0.37341329629231101</v>
      </c>
      <c r="K122">
        <v>0.486152589983182</v>
      </c>
      <c r="L122">
        <v>0.57941893080778795</v>
      </c>
      <c r="M122">
        <v>1.35933753409146</v>
      </c>
      <c r="N122" s="21">
        <v>0</v>
      </c>
      <c r="O122">
        <v>1.0088651905672199</v>
      </c>
      <c r="P122">
        <v>0.99393774393541401</v>
      </c>
      <c r="Q122">
        <v>1.0136492162452</v>
      </c>
      <c r="R122">
        <v>0.98901334896862902</v>
      </c>
      <c r="S122">
        <v>52.389999389648402</v>
      </c>
      <c r="T122" s="27">
        <f t="shared" si="204"/>
        <v>0.99393774393541401</v>
      </c>
      <c r="U122" s="27">
        <f t="shared" si="205"/>
        <v>1.0136492162452</v>
      </c>
      <c r="V122" s="39">
        <f t="shared" si="206"/>
        <v>52.072397798124847</v>
      </c>
      <c r="W122" s="38">
        <f t="shared" si="207"/>
        <v>53.105081820403612</v>
      </c>
      <c r="X122" s="44">
        <f t="shared" si="208"/>
        <v>0.84972554958161672</v>
      </c>
      <c r="Y122" s="44">
        <f t="shared" si="209"/>
        <v>0.53234545588138238</v>
      </c>
      <c r="Z122" s="22">
        <f t="shared" si="210"/>
        <v>1</v>
      </c>
      <c r="AA122" s="22">
        <f t="shared" si="211"/>
        <v>1</v>
      </c>
      <c r="AB122" s="22">
        <f t="shared" si="212"/>
        <v>1</v>
      </c>
      <c r="AC122" s="22">
        <v>1</v>
      </c>
      <c r="AD122" s="22">
        <v>1</v>
      </c>
      <c r="AE122" s="22">
        <v>1</v>
      </c>
      <c r="AF122" s="22">
        <f t="shared" si="213"/>
        <v>4.1725635867596117E-2</v>
      </c>
      <c r="AG122" s="22">
        <f t="shared" si="214"/>
        <v>0.96421639787204261</v>
      </c>
      <c r="AH122" s="22">
        <f t="shared" si="215"/>
        <v>0.57941893080778795</v>
      </c>
      <c r="AI122" s="22">
        <f t="shared" si="216"/>
        <v>1.5376932949401918</v>
      </c>
      <c r="AJ122" s="22">
        <f t="shared" si="217"/>
        <v>0.20671858817904254</v>
      </c>
      <c r="AK122" s="22">
        <f t="shared" si="218"/>
        <v>2.2543535458650248</v>
      </c>
      <c r="AL122" s="22">
        <f t="shared" si="219"/>
        <v>1.35933753409146</v>
      </c>
      <c r="AM122" s="22">
        <f t="shared" si="220"/>
        <v>2.1526189459124172</v>
      </c>
      <c r="AN122" s="46">
        <v>1</v>
      </c>
      <c r="AO122" s="49">
        <v>1</v>
      </c>
      <c r="AP122" s="49">
        <v>1</v>
      </c>
      <c r="AQ122" s="21">
        <v>1</v>
      </c>
      <c r="AR122" s="17">
        <f t="shared" si="221"/>
        <v>5.590863415139177</v>
      </c>
      <c r="AS122" s="17">
        <f t="shared" si="222"/>
        <v>21.471808901831171</v>
      </c>
      <c r="AT122" s="17">
        <f t="shared" si="223"/>
        <v>21.471808901831171</v>
      </c>
      <c r="AU122" s="17">
        <f t="shared" si="224"/>
        <v>5.590863415139177</v>
      </c>
      <c r="AV122" s="17">
        <f t="shared" si="225"/>
        <v>21.471808901831171</v>
      </c>
      <c r="AW122" s="17">
        <f t="shared" si="226"/>
        <v>21.471808901831171</v>
      </c>
      <c r="AX122" s="14">
        <f t="shared" si="227"/>
        <v>1.3316557141443645E-2</v>
      </c>
      <c r="AY122" s="14">
        <f t="shared" si="228"/>
        <v>7.9179919458852322E-3</v>
      </c>
      <c r="AZ122" s="62">
        <f t="shared" si="229"/>
        <v>7.3236390511674234E-3</v>
      </c>
      <c r="BA122" s="21">
        <f t="shared" si="230"/>
        <v>0</v>
      </c>
      <c r="BB122" s="78">
        <v>1729</v>
      </c>
      <c r="BC122" s="15">
        <f t="shared" si="231"/>
        <v>1846.6735615896973</v>
      </c>
      <c r="BD122" s="19">
        <f t="shared" si="232"/>
        <v>117.67356158969733</v>
      </c>
      <c r="BE122" s="58">
        <f t="shared" si="233"/>
        <v>52.072397798124847</v>
      </c>
      <c r="BF122" s="58">
        <f t="shared" si="234"/>
        <v>51.756721588775633</v>
      </c>
      <c r="BG122" s="46">
        <f t="shared" si="235"/>
        <v>2.2598068567131513</v>
      </c>
      <c r="BH122" s="59">
        <f t="shared" si="236"/>
        <v>0.93627809265412409</v>
      </c>
      <c r="BI122" s="78">
        <v>105</v>
      </c>
      <c r="BJ122" s="78">
        <v>0</v>
      </c>
      <c r="BK122" s="78">
        <v>0</v>
      </c>
      <c r="BL122" s="10">
        <f t="shared" si="237"/>
        <v>105</v>
      </c>
      <c r="BM122" s="15">
        <f t="shared" si="238"/>
        <v>1516.1608517739419</v>
      </c>
      <c r="BN122" s="9">
        <f t="shared" si="239"/>
        <v>1411.1608517739419</v>
      </c>
      <c r="BO122" s="48">
        <f t="shared" si="240"/>
        <v>52.072397798124847</v>
      </c>
      <c r="BP122" s="48">
        <f t="shared" si="241"/>
        <v>51.756721588775633</v>
      </c>
      <c r="BQ122" s="48">
        <f t="shared" si="242"/>
        <v>51.44295908944099</v>
      </c>
      <c r="BR122" s="46">
        <f t="shared" si="243"/>
        <v>27.265267359592137</v>
      </c>
      <c r="BS122" s="59">
        <f t="shared" si="244"/>
        <v>6.9253865694492545E-2</v>
      </c>
      <c r="BT122" s="16">
        <f t="shared" si="245"/>
        <v>1886</v>
      </c>
      <c r="BU122" s="64">
        <f t="shared" si="246"/>
        <v>3435.9096838161877</v>
      </c>
      <c r="BV122" s="78">
        <v>52</v>
      </c>
      <c r="BW122" s="15">
        <f t="shared" si="247"/>
        <v>73.075270452548551</v>
      </c>
      <c r="BX122" s="37">
        <f t="shared" si="248"/>
        <v>21.075270452548551</v>
      </c>
      <c r="BY122" s="51">
        <f t="shared" si="249"/>
        <v>21.075270452548551</v>
      </c>
      <c r="BZ122" s="26">
        <f t="shared" si="250"/>
        <v>4.704301440301023E-2</v>
      </c>
      <c r="CA122" s="47">
        <f t="shared" si="251"/>
        <v>21.075270452548551</v>
      </c>
      <c r="CB122" s="48">
        <f t="shared" si="252"/>
        <v>52.072397798124847</v>
      </c>
      <c r="CC122" s="48">
        <f t="shared" si="253"/>
        <v>51.756721588775633</v>
      </c>
      <c r="CD122" s="60">
        <f t="shared" si="254"/>
        <v>0.40473017075675133</v>
      </c>
      <c r="CE122" s="61">
        <v>0</v>
      </c>
      <c r="CF122" s="15">
        <f t="shared" si="255"/>
        <v>47.069028181853028</v>
      </c>
      <c r="CG122" s="37">
        <f t="shared" si="256"/>
        <v>47.069028181853028</v>
      </c>
      <c r="CH122" s="51">
        <f t="shared" si="257"/>
        <v>47.069028181853028</v>
      </c>
      <c r="CI122" s="26">
        <f t="shared" si="258"/>
        <v>7.3236390511674243E-3</v>
      </c>
      <c r="CJ122" s="47">
        <f t="shared" si="259"/>
        <v>47.069028181853028</v>
      </c>
      <c r="CK122" s="48">
        <f t="shared" si="260"/>
        <v>52.072397798124847</v>
      </c>
      <c r="CL122" s="60">
        <f t="shared" si="261"/>
        <v>0.90391512916941208</v>
      </c>
      <c r="CM122" s="65">
        <f t="shared" si="262"/>
        <v>0</v>
      </c>
      <c r="CN122" s="73">
        <f t="shared" si="263"/>
        <v>1938</v>
      </c>
      <c r="CO122">
        <f t="shared" si="264"/>
        <v>3.3779859116550332E-3</v>
      </c>
      <c r="CP122">
        <f t="shared" si="265"/>
        <v>0.57941893080778795</v>
      </c>
      <c r="CQ122">
        <f t="shared" si="266"/>
        <v>6.3175013762670927E-3</v>
      </c>
      <c r="CR122">
        <f t="shared" si="267"/>
        <v>2.1340430645891522E-5</v>
      </c>
      <c r="CS122">
        <f t="shared" si="268"/>
        <v>5.2883834904431772E-3</v>
      </c>
      <c r="CT122" s="1">
        <f t="shared" si="269"/>
        <v>376.30840619113673</v>
      </c>
      <c r="CU122" s="78">
        <v>0</v>
      </c>
      <c r="CV122" s="1">
        <f t="shared" si="270"/>
        <v>376.30840619113673</v>
      </c>
      <c r="CW122">
        <f t="shared" si="271"/>
        <v>0</v>
      </c>
    </row>
    <row r="123" spans="1:101" x14ac:dyDescent="0.2">
      <c r="A123" s="30" t="s">
        <v>186</v>
      </c>
      <c r="B123">
        <v>0</v>
      </c>
      <c r="C123">
        <v>1</v>
      </c>
      <c r="D123">
        <v>0.73192436040044495</v>
      </c>
      <c r="E123">
        <v>0.26807563959955499</v>
      </c>
      <c r="F123">
        <v>0.76779846659364703</v>
      </c>
      <c r="G123">
        <v>0.42497261774370199</v>
      </c>
      <c r="H123">
        <v>0.61216730038022804</v>
      </c>
      <c r="I123">
        <v>0.33967046894803499</v>
      </c>
      <c r="J123">
        <v>0.455999072361781</v>
      </c>
      <c r="K123">
        <v>0.51036869375731797</v>
      </c>
      <c r="L123">
        <v>0.26285020724755798</v>
      </c>
      <c r="M123">
        <v>1.04516986398171</v>
      </c>
      <c r="N123" s="21">
        <v>0</v>
      </c>
      <c r="O123">
        <v>1.00844744150197</v>
      </c>
      <c r="P123">
        <v>0.98424815226495999</v>
      </c>
      <c r="Q123">
        <v>1.0171280013283699</v>
      </c>
      <c r="R123">
        <v>0.99121804729495</v>
      </c>
      <c r="S123">
        <v>25.040000915527301</v>
      </c>
      <c r="T123" s="27">
        <f t="shared" si="204"/>
        <v>0.98424815226495999</v>
      </c>
      <c r="U123" s="27">
        <f t="shared" si="205"/>
        <v>1.0171280013283699</v>
      </c>
      <c r="V123" s="39">
        <f t="shared" si="206"/>
        <v>24.645574633820651</v>
      </c>
      <c r="W123" s="38">
        <f t="shared" si="207"/>
        <v>25.468886084470835</v>
      </c>
      <c r="X123" s="44">
        <f t="shared" si="208"/>
        <v>0.87924757295291789</v>
      </c>
      <c r="Y123" s="44">
        <f t="shared" si="209"/>
        <v>0.54898585431216518</v>
      </c>
      <c r="Z123" s="22">
        <f t="shared" si="210"/>
        <v>1</v>
      </c>
      <c r="AA123" s="22">
        <f t="shared" si="211"/>
        <v>1</v>
      </c>
      <c r="AB123" s="22">
        <f t="shared" si="212"/>
        <v>1</v>
      </c>
      <c r="AC123" s="22">
        <v>1</v>
      </c>
      <c r="AD123" s="22">
        <v>1</v>
      </c>
      <c r="AE123" s="22">
        <v>1</v>
      </c>
      <c r="AF123" s="22">
        <f t="shared" si="213"/>
        <v>4.1725635867596117E-2</v>
      </c>
      <c r="AG123" s="22">
        <f t="shared" si="214"/>
        <v>0.96421639787204261</v>
      </c>
      <c r="AH123" s="22">
        <f t="shared" si="215"/>
        <v>0.26285020724755798</v>
      </c>
      <c r="AI123" s="22">
        <f t="shared" si="216"/>
        <v>1.2211245713799619</v>
      </c>
      <c r="AJ123" s="22">
        <f t="shared" si="217"/>
        <v>0.20671858817904254</v>
      </c>
      <c r="AK123" s="22">
        <f t="shared" si="218"/>
        <v>2.2543535458650248</v>
      </c>
      <c r="AL123" s="22">
        <f t="shared" si="219"/>
        <v>1.04516986398171</v>
      </c>
      <c r="AM123" s="22">
        <f t="shared" si="220"/>
        <v>1.8384512758026674</v>
      </c>
      <c r="AN123" s="46">
        <v>1</v>
      </c>
      <c r="AO123" s="49">
        <v>1</v>
      </c>
      <c r="AP123" s="49">
        <v>1</v>
      </c>
      <c r="AQ123" s="21">
        <v>1</v>
      </c>
      <c r="AR123" s="17">
        <f t="shared" si="221"/>
        <v>2.2235140636332926</v>
      </c>
      <c r="AS123" s="17">
        <f t="shared" si="222"/>
        <v>11.423744921453949</v>
      </c>
      <c r="AT123" s="17">
        <f t="shared" si="223"/>
        <v>11.423744921453949</v>
      </c>
      <c r="AU123" s="17">
        <f t="shared" si="224"/>
        <v>2.2235140636332926</v>
      </c>
      <c r="AV123" s="17">
        <f t="shared" si="225"/>
        <v>11.423744921453949</v>
      </c>
      <c r="AW123" s="17">
        <f t="shared" si="226"/>
        <v>11.423744921453949</v>
      </c>
      <c r="AX123" s="14">
        <f t="shared" si="227"/>
        <v>5.2960607127332613E-3</v>
      </c>
      <c r="AY123" s="14">
        <f t="shared" si="228"/>
        <v>4.2126455527557172E-3</v>
      </c>
      <c r="AZ123" s="62">
        <f t="shared" si="229"/>
        <v>3.8964292575368741E-3</v>
      </c>
      <c r="BA123" s="21">
        <f t="shared" si="230"/>
        <v>0</v>
      </c>
      <c r="BB123" s="78">
        <v>651</v>
      </c>
      <c r="BC123" s="15">
        <f t="shared" si="231"/>
        <v>734.43121933828502</v>
      </c>
      <c r="BD123" s="19">
        <f t="shared" si="232"/>
        <v>83.431219338285018</v>
      </c>
      <c r="BE123" s="58">
        <f t="shared" si="233"/>
        <v>24.645574633820651</v>
      </c>
      <c r="BF123" s="58">
        <f t="shared" si="234"/>
        <v>24.257361294846145</v>
      </c>
      <c r="BG123" s="46">
        <f t="shared" si="235"/>
        <v>3.3852413903059881</v>
      </c>
      <c r="BH123" s="59">
        <f t="shared" si="236"/>
        <v>0.8864002276299533</v>
      </c>
      <c r="BI123" s="78">
        <v>0</v>
      </c>
      <c r="BJ123" s="78">
        <v>25</v>
      </c>
      <c r="BK123" s="78">
        <v>0</v>
      </c>
      <c r="BL123" s="10">
        <f t="shared" si="237"/>
        <v>25</v>
      </c>
      <c r="BM123" s="15">
        <f t="shared" si="238"/>
        <v>806.65000837832304</v>
      </c>
      <c r="BN123" s="9">
        <f t="shared" si="239"/>
        <v>781.65000837832304</v>
      </c>
      <c r="BO123" s="48">
        <f t="shared" si="240"/>
        <v>24.645574633820651</v>
      </c>
      <c r="BP123" s="48">
        <f t="shared" si="241"/>
        <v>24.257361294846145</v>
      </c>
      <c r="BQ123" s="48">
        <f t="shared" si="242"/>
        <v>23.875263033275875</v>
      </c>
      <c r="BR123" s="46">
        <f t="shared" si="243"/>
        <v>32.223208405788007</v>
      </c>
      <c r="BS123" s="59">
        <f t="shared" si="244"/>
        <v>3.099237555363028E-2</v>
      </c>
      <c r="BT123" s="16">
        <f t="shared" si="245"/>
        <v>676</v>
      </c>
      <c r="BU123" s="64">
        <f t="shared" si="246"/>
        <v>1579.959798848311</v>
      </c>
      <c r="BV123" s="78">
        <v>0</v>
      </c>
      <c r="BW123" s="15">
        <f t="shared" si="247"/>
        <v>38.878571131702927</v>
      </c>
      <c r="BX123" s="37">
        <f t="shared" si="248"/>
        <v>38.878571131702927</v>
      </c>
      <c r="BY123" s="51">
        <f t="shared" si="249"/>
        <v>38.878571131702927</v>
      </c>
      <c r="BZ123" s="26">
        <f t="shared" si="250"/>
        <v>8.6782524847551307E-2</v>
      </c>
      <c r="CA123" s="47">
        <f t="shared" si="251"/>
        <v>38.878571131702927</v>
      </c>
      <c r="CB123" s="48">
        <f t="shared" si="252"/>
        <v>24.645574633820651</v>
      </c>
      <c r="CC123" s="48">
        <f t="shared" si="253"/>
        <v>24.257361294846145</v>
      </c>
      <c r="CD123" s="60">
        <f t="shared" si="254"/>
        <v>1.5775071877752287</v>
      </c>
      <c r="CE123" s="61">
        <v>0</v>
      </c>
      <c r="CF123" s="15">
        <f t="shared" si="255"/>
        <v>25.042350838189488</v>
      </c>
      <c r="CG123" s="37">
        <f t="shared" si="256"/>
        <v>25.042350838189488</v>
      </c>
      <c r="CH123" s="51">
        <f t="shared" si="257"/>
        <v>25.042350838189488</v>
      </c>
      <c r="CI123" s="26">
        <f t="shared" si="258"/>
        <v>3.8964292575368745E-3</v>
      </c>
      <c r="CJ123" s="47">
        <f t="shared" si="259"/>
        <v>25.042350838189488</v>
      </c>
      <c r="CK123" s="48">
        <f t="shared" si="260"/>
        <v>24.645574633820651</v>
      </c>
      <c r="CL123" s="60">
        <f t="shared" si="261"/>
        <v>1.0160992880167765</v>
      </c>
      <c r="CM123" s="65">
        <f t="shared" si="262"/>
        <v>0</v>
      </c>
      <c r="CN123" s="73">
        <f t="shared" si="263"/>
        <v>676</v>
      </c>
      <c r="CO123">
        <f t="shared" si="264"/>
        <v>4.3095332224847285E-3</v>
      </c>
      <c r="CP123">
        <f t="shared" si="265"/>
        <v>0.26285020724755798</v>
      </c>
      <c r="CQ123">
        <f t="shared" si="266"/>
        <v>2.8658997104625125E-3</v>
      </c>
      <c r="CR123">
        <f t="shared" si="267"/>
        <v>1.2350690014547562E-5</v>
      </c>
      <c r="CS123">
        <f t="shared" si="268"/>
        <v>3.0606310740542279E-3</v>
      </c>
      <c r="CT123" s="1">
        <f t="shared" si="269"/>
        <v>217.78700495109052</v>
      </c>
      <c r="CU123" s="78">
        <v>0</v>
      </c>
      <c r="CV123" s="1">
        <f t="shared" si="270"/>
        <v>217.78700495109052</v>
      </c>
      <c r="CW123">
        <f t="shared" si="271"/>
        <v>0</v>
      </c>
    </row>
    <row r="124" spans="1:101" x14ac:dyDescent="0.2">
      <c r="A124" s="30" t="s">
        <v>204</v>
      </c>
      <c r="B124">
        <v>1</v>
      </c>
      <c r="C124">
        <v>1</v>
      </c>
      <c r="D124">
        <v>0.64842189372752701</v>
      </c>
      <c r="E124">
        <v>0.35157810627247299</v>
      </c>
      <c r="F124">
        <v>0.80373460468811997</v>
      </c>
      <c r="G124">
        <v>0.402463249900675</v>
      </c>
      <c r="H124">
        <v>7.0622649394065998E-2</v>
      </c>
      <c r="I124">
        <v>0.44797325532804</v>
      </c>
      <c r="J124">
        <v>0.17786809199221301</v>
      </c>
      <c r="K124">
        <v>0.31805977504422001</v>
      </c>
      <c r="L124">
        <v>0.48355605276504499</v>
      </c>
      <c r="M124">
        <v>0.368505716149722</v>
      </c>
      <c r="N124" s="21">
        <v>0</v>
      </c>
      <c r="O124">
        <v>1.00083333587204</v>
      </c>
      <c r="P124">
        <v>0.99918032866977402</v>
      </c>
      <c r="Q124">
        <v>1.0193902256221401</v>
      </c>
      <c r="R124">
        <v>1</v>
      </c>
      <c r="S124">
        <v>1.9800000190734801</v>
      </c>
      <c r="T124" s="27">
        <f t="shared" si="204"/>
        <v>0.99918032866977402</v>
      </c>
      <c r="U124" s="27">
        <f t="shared" si="205"/>
        <v>1.0193902256221401</v>
      </c>
      <c r="V124" s="39">
        <f t="shared" si="206"/>
        <v>1.9783770698239986</v>
      </c>
      <c r="W124" s="38">
        <f t="shared" si="207"/>
        <v>2.0183926661751568</v>
      </c>
      <c r="X124" s="44">
        <f t="shared" si="208"/>
        <v>0.92178913087726422</v>
      </c>
      <c r="Y124" s="44">
        <f t="shared" si="209"/>
        <v>0.40987764572498009</v>
      </c>
      <c r="Z124" s="22">
        <f t="shared" si="210"/>
        <v>1</v>
      </c>
      <c r="AA124" s="22">
        <f t="shared" si="211"/>
        <v>1</v>
      </c>
      <c r="AB124" s="22">
        <f t="shared" si="212"/>
        <v>1</v>
      </c>
      <c r="AC124" s="22">
        <v>1</v>
      </c>
      <c r="AD124" s="22">
        <v>1</v>
      </c>
      <c r="AE124" s="22">
        <v>1</v>
      </c>
      <c r="AF124" s="22">
        <f t="shared" si="213"/>
        <v>4.1725635867596117E-2</v>
      </c>
      <c r="AG124" s="22">
        <f t="shared" si="214"/>
        <v>0.96421639787204261</v>
      </c>
      <c r="AH124" s="22">
        <f t="shared" si="215"/>
        <v>0.48355605276504499</v>
      </c>
      <c r="AI124" s="22">
        <f t="shared" si="216"/>
        <v>1.441830416897449</v>
      </c>
      <c r="AJ124" s="22">
        <f t="shared" si="217"/>
        <v>0.20671858817904254</v>
      </c>
      <c r="AK124" s="22">
        <f t="shared" si="218"/>
        <v>2.2543535458650248</v>
      </c>
      <c r="AL124" s="22">
        <f t="shared" si="219"/>
        <v>0.368505716149722</v>
      </c>
      <c r="AM124" s="22">
        <f t="shared" si="220"/>
        <v>1.1617871279706795</v>
      </c>
      <c r="AN124" s="46">
        <v>0</v>
      </c>
      <c r="AO124" s="75">
        <v>0</v>
      </c>
      <c r="AP124" s="75">
        <v>0</v>
      </c>
      <c r="AQ124" s="21">
        <v>1</v>
      </c>
      <c r="AR124" s="17">
        <f t="shared" si="221"/>
        <v>0</v>
      </c>
      <c r="AS124" s="17">
        <f t="shared" si="222"/>
        <v>0</v>
      </c>
      <c r="AT124" s="17">
        <f t="shared" si="223"/>
        <v>0</v>
      </c>
      <c r="AU124" s="17">
        <f t="shared" si="224"/>
        <v>0</v>
      </c>
      <c r="AV124" s="17">
        <f t="shared" si="225"/>
        <v>0</v>
      </c>
      <c r="AW124" s="17">
        <f t="shared" si="226"/>
        <v>0</v>
      </c>
      <c r="AX124" s="14">
        <f t="shared" si="227"/>
        <v>0</v>
      </c>
      <c r="AY124" s="14">
        <f t="shared" si="228"/>
        <v>0</v>
      </c>
      <c r="AZ124" s="62">
        <f t="shared" si="229"/>
        <v>0</v>
      </c>
      <c r="BA124" s="21">
        <f t="shared" si="230"/>
        <v>0</v>
      </c>
      <c r="BB124" s="78">
        <v>0</v>
      </c>
      <c r="BC124" s="15">
        <f t="shared" si="231"/>
        <v>0</v>
      </c>
      <c r="BD124" s="19">
        <f t="shared" si="232"/>
        <v>0</v>
      </c>
      <c r="BE124" s="58">
        <f t="shared" si="233"/>
        <v>2.0183926661751568</v>
      </c>
      <c r="BF124" s="58">
        <f t="shared" si="234"/>
        <v>2.0575297553663656</v>
      </c>
      <c r="BG124" s="46">
        <f t="shared" si="235"/>
        <v>0</v>
      </c>
      <c r="BH124" s="59" t="e">
        <f t="shared" si="236"/>
        <v>#DIV/0!</v>
      </c>
      <c r="BI124" s="78">
        <v>1043</v>
      </c>
      <c r="BJ124" s="78">
        <v>828</v>
      </c>
      <c r="BK124" s="78">
        <v>0</v>
      </c>
      <c r="BL124" s="10">
        <f t="shared" si="237"/>
        <v>1871</v>
      </c>
      <c r="BM124" s="15">
        <f t="shared" si="238"/>
        <v>0</v>
      </c>
      <c r="BN124" s="9">
        <f t="shared" si="239"/>
        <v>-1871</v>
      </c>
      <c r="BO124" s="48">
        <f t="shared" si="240"/>
        <v>2.0183926661751568</v>
      </c>
      <c r="BP124" s="48">
        <f t="shared" si="241"/>
        <v>2.0575297553663656</v>
      </c>
      <c r="BQ124" s="48">
        <f t="shared" si="242"/>
        <v>2.0974257215471863</v>
      </c>
      <c r="BR124" s="46">
        <f t="shared" si="243"/>
        <v>-909.34286375209581</v>
      </c>
      <c r="BS124" s="59" t="e">
        <f t="shared" si="244"/>
        <v>#DIV/0!</v>
      </c>
      <c r="BT124" s="16">
        <f t="shared" si="245"/>
        <v>1875</v>
      </c>
      <c r="BU124" s="64">
        <f t="shared" si="246"/>
        <v>0</v>
      </c>
      <c r="BV124" s="78">
        <v>4</v>
      </c>
      <c r="BW124" s="15">
        <f t="shared" si="247"/>
        <v>0</v>
      </c>
      <c r="BX124" s="37">
        <f t="shared" si="248"/>
        <v>-4</v>
      </c>
      <c r="BY124" s="51">
        <f t="shared" si="249"/>
        <v>-4</v>
      </c>
      <c r="BZ124" s="26">
        <f t="shared" si="250"/>
        <v>-8.928571428571442E-3</v>
      </c>
      <c r="CA124" s="47">
        <f t="shared" si="251"/>
        <v>-4</v>
      </c>
      <c r="CB124" s="48">
        <f t="shared" si="252"/>
        <v>2.0183926661751568</v>
      </c>
      <c r="CC124" s="48">
        <f t="shared" si="253"/>
        <v>2.0575297553663656</v>
      </c>
      <c r="CD124" s="60">
        <f t="shared" si="254"/>
        <v>-1.981774937569496</v>
      </c>
      <c r="CE124" s="61">
        <v>0</v>
      </c>
      <c r="CF124" s="15">
        <f t="shared" si="255"/>
        <v>0</v>
      </c>
      <c r="CG124" s="37">
        <f t="shared" si="256"/>
        <v>0</v>
      </c>
      <c r="CH124" s="51">
        <f t="shared" si="257"/>
        <v>0</v>
      </c>
      <c r="CI124" s="26">
        <f t="shared" si="258"/>
        <v>0</v>
      </c>
      <c r="CJ124" s="47">
        <f t="shared" si="259"/>
        <v>0</v>
      </c>
      <c r="CK124" s="48">
        <f t="shared" si="260"/>
        <v>2.0183926661751568</v>
      </c>
      <c r="CL124" s="60">
        <f t="shared" si="261"/>
        <v>0</v>
      </c>
      <c r="CM124" s="65">
        <f t="shared" si="262"/>
        <v>0</v>
      </c>
      <c r="CN124" s="73">
        <f t="shared" si="263"/>
        <v>1879</v>
      </c>
      <c r="CO124">
        <f t="shared" si="264"/>
        <v>5.6519030656525344E-3</v>
      </c>
      <c r="CP124">
        <f t="shared" si="265"/>
        <v>0.48355605276504499</v>
      </c>
      <c r="CQ124">
        <f t="shared" si="266"/>
        <v>5.2722924060947755E-3</v>
      </c>
      <c r="CR124">
        <f t="shared" si="267"/>
        <v>0</v>
      </c>
      <c r="CS124">
        <f t="shared" si="268"/>
        <v>0</v>
      </c>
      <c r="CT124" s="1">
        <f t="shared" si="269"/>
        <v>0</v>
      </c>
      <c r="CU124" s="78">
        <v>0</v>
      </c>
      <c r="CV124" s="1">
        <f t="shared" si="270"/>
        <v>0</v>
      </c>
      <c r="CW124" t="e">
        <f t="shared" si="271"/>
        <v>#DIV/0!</v>
      </c>
    </row>
    <row r="125" spans="1:101" x14ac:dyDescent="0.2">
      <c r="A125" s="30" t="s">
        <v>244</v>
      </c>
      <c r="B125">
        <v>1</v>
      </c>
      <c r="C125">
        <v>1</v>
      </c>
      <c r="D125">
        <v>0.88593309149536403</v>
      </c>
      <c r="E125">
        <v>0.114066908504635</v>
      </c>
      <c r="F125">
        <v>0.85725741780272602</v>
      </c>
      <c r="G125">
        <v>0.85725741780272602</v>
      </c>
      <c r="H125">
        <v>0.35562055996656899</v>
      </c>
      <c r="I125">
        <v>0.58629335562055995</v>
      </c>
      <c r="J125">
        <v>0.456615780969583</v>
      </c>
      <c r="K125">
        <v>0.62564947480355104</v>
      </c>
      <c r="L125">
        <v>1.19833955348708</v>
      </c>
      <c r="M125">
        <v>1.6950204552571999</v>
      </c>
      <c r="N125" s="21">
        <v>0</v>
      </c>
      <c r="O125">
        <v>1.0107142754507299</v>
      </c>
      <c r="P125">
        <v>1</v>
      </c>
      <c r="Q125">
        <v>1</v>
      </c>
      <c r="R125">
        <v>1</v>
      </c>
      <c r="S125">
        <v>0.81800001859664895</v>
      </c>
      <c r="T125" s="27">
        <f t="shared" si="204"/>
        <v>1</v>
      </c>
      <c r="U125" s="27">
        <f t="shared" si="205"/>
        <v>1</v>
      </c>
      <c r="V125" s="39">
        <f t="shared" si="206"/>
        <v>0.81800001859664895</v>
      </c>
      <c r="W125" s="38">
        <f t="shared" si="207"/>
        <v>0.81800001859664895</v>
      </c>
      <c r="X125" s="44">
        <f t="shared" si="208"/>
        <v>0.8007855631970493</v>
      </c>
      <c r="Y125" s="44">
        <f t="shared" si="209"/>
        <v>0.66066101406586852</v>
      </c>
      <c r="Z125" s="22">
        <f t="shared" si="210"/>
        <v>1</v>
      </c>
      <c r="AA125" s="22">
        <f t="shared" si="211"/>
        <v>1</v>
      </c>
      <c r="AB125" s="22">
        <f t="shared" si="212"/>
        <v>1</v>
      </c>
      <c r="AC125" s="22">
        <v>1</v>
      </c>
      <c r="AD125" s="22">
        <v>1</v>
      </c>
      <c r="AE125" s="22">
        <v>1</v>
      </c>
      <c r="AF125" s="22">
        <f t="shared" si="213"/>
        <v>4.1725635867596117E-2</v>
      </c>
      <c r="AG125" s="22">
        <f t="shared" si="214"/>
        <v>0.96421639787204261</v>
      </c>
      <c r="AH125" s="22">
        <f t="shared" si="215"/>
        <v>0.96421639787204261</v>
      </c>
      <c r="AI125" s="22">
        <f t="shared" si="216"/>
        <v>1.9224907620044465</v>
      </c>
      <c r="AJ125" s="22">
        <f t="shared" si="217"/>
        <v>0.20671858817904254</v>
      </c>
      <c r="AK125" s="22">
        <f t="shared" si="218"/>
        <v>2.2543535458650248</v>
      </c>
      <c r="AL125" s="22">
        <f t="shared" si="219"/>
        <v>1.6950204552571999</v>
      </c>
      <c r="AM125" s="22">
        <f t="shared" si="220"/>
        <v>2.4883018670781576</v>
      </c>
      <c r="AN125" s="46">
        <v>0</v>
      </c>
      <c r="AO125" s="75">
        <v>0</v>
      </c>
      <c r="AP125" s="75">
        <v>0</v>
      </c>
      <c r="AQ125" s="21">
        <v>1</v>
      </c>
      <c r="AR125" s="17">
        <f t="shared" si="221"/>
        <v>0</v>
      </c>
      <c r="AS125" s="17">
        <f t="shared" si="222"/>
        <v>0</v>
      </c>
      <c r="AT125" s="17">
        <f t="shared" si="223"/>
        <v>0</v>
      </c>
      <c r="AU125" s="17">
        <f t="shared" si="224"/>
        <v>0</v>
      </c>
      <c r="AV125" s="17">
        <f t="shared" si="225"/>
        <v>0</v>
      </c>
      <c r="AW125" s="17">
        <f t="shared" si="226"/>
        <v>0</v>
      </c>
      <c r="AX125" s="14">
        <f t="shared" si="227"/>
        <v>0</v>
      </c>
      <c r="AY125" s="14">
        <f t="shared" si="228"/>
        <v>0</v>
      </c>
      <c r="AZ125" s="62">
        <f t="shared" si="229"/>
        <v>0</v>
      </c>
      <c r="BA125" s="21">
        <f t="shared" si="230"/>
        <v>0</v>
      </c>
      <c r="BB125" s="78">
        <v>0</v>
      </c>
      <c r="BC125" s="15">
        <f t="shared" si="231"/>
        <v>0</v>
      </c>
      <c r="BD125" s="19">
        <f t="shared" si="232"/>
        <v>0</v>
      </c>
      <c r="BE125" s="58">
        <f t="shared" si="233"/>
        <v>0.81800001859664895</v>
      </c>
      <c r="BF125" s="58">
        <f t="shared" si="234"/>
        <v>0.81800001859664895</v>
      </c>
      <c r="BG125" s="46">
        <f t="shared" si="235"/>
        <v>0</v>
      </c>
      <c r="BH125" s="59" t="e">
        <f t="shared" si="236"/>
        <v>#DIV/0!</v>
      </c>
      <c r="BI125" s="78">
        <v>133</v>
      </c>
      <c r="BJ125" s="78">
        <v>0</v>
      </c>
      <c r="BK125" s="78">
        <v>0</v>
      </c>
      <c r="BL125" s="10">
        <f t="shared" si="237"/>
        <v>133</v>
      </c>
      <c r="BM125" s="15">
        <f t="shared" si="238"/>
        <v>0</v>
      </c>
      <c r="BN125" s="9">
        <f t="shared" si="239"/>
        <v>-133</v>
      </c>
      <c r="BO125" s="48">
        <f t="shared" si="240"/>
        <v>0.81800001859664895</v>
      </c>
      <c r="BP125" s="48">
        <f t="shared" si="241"/>
        <v>0.81800001859664895</v>
      </c>
      <c r="BQ125" s="48">
        <f t="shared" si="242"/>
        <v>0.81800001859664895</v>
      </c>
      <c r="BR125" s="46">
        <f t="shared" si="243"/>
        <v>-162.59168334515837</v>
      </c>
      <c r="BS125" s="59" t="e">
        <f t="shared" si="244"/>
        <v>#DIV/0!</v>
      </c>
      <c r="BT125" s="16">
        <f t="shared" si="245"/>
        <v>136</v>
      </c>
      <c r="BU125" s="64">
        <f t="shared" si="246"/>
        <v>0</v>
      </c>
      <c r="BV125" s="78">
        <v>3</v>
      </c>
      <c r="BW125" s="15">
        <f t="shared" si="247"/>
        <v>0</v>
      </c>
      <c r="BX125" s="37">
        <f t="shared" si="248"/>
        <v>-3</v>
      </c>
      <c r="BY125" s="51">
        <f t="shared" si="249"/>
        <v>-3</v>
      </c>
      <c r="BZ125" s="26">
        <f t="shared" si="250"/>
        <v>-6.6964285714285815E-3</v>
      </c>
      <c r="CA125" s="47">
        <f t="shared" si="251"/>
        <v>-3</v>
      </c>
      <c r="CB125" s="48">
        <f t="shared" si="252"/>
        <v>0.81800001859664895</v>
      </c>
      <c r="CC125" s="48">
        <f t="shared" si="253"/>
        <v>0.81800001859664895</v>
      </c>
      <c r="CD125" s="60">
        <f t="shared" si="254"/>
        <v>-3.6674815792140985</v>
      </c>
      <c r="CE125" s="61">
        <v>0</v>
      </c>
      <c r="CF125" s="15">
        <f t="shared" si="255"/>
        <v>0</v>
      </c>
      <c r="CG125" s="37">
        <f t="shared" si="256"/>
        <v>0</v>
      </c>
      <c r="CH125" s="51">
        <f t="shared" si="257"/>
        <v>0</v>
      </c>
      <c r="CI125" s="26">
        <f t="shared" si="258"/>
        <v>0</v>
      </c>
      <c r="CJ125" s="47">
        <f t="shared" si="259"/>
        <v>0</v>
      </c>
      <c r="CK125" s="48">
        <f t="shared" si="260"/>
        <v>0.81800001859664895</v>
      </c>
      <c r="CL125" s="60">
        <f t="shared" si="261"/>
        <v>0</v>
      </c>
      <c r="CM125" s="65">
        <f t="shared" si="262"/>
        <v>0</v>
      </c>
      <c r="CN125" s="73">
        <f t="shared" si="263"/>
        <v>139</v>
      </c>
      <c r="CO125">
        <f t="shared" si="264"/>
        <v>1.8337180227235624E-3</v>
      </c>
      <c r="CP125">
        <f t="shared" si="265"/>
        <v>1.19833955348708</v>
      </c>
      <c r="CQ125">
        <f t="shared" si="266"/>
        <v>1.3065696296521774E-2</v>
      </c>
      <c r="CR125">
        <f t="shared" si="267"/>
        <v>0</v>
      </c>
      <c r="CS125">
        <f t="shared" si="268"/>
        <v>0</v>
      </c>
      <c r="CT125" s="1">
        <f t="shared" si="269"/>
        <v>0</v>
      </c>
      <c r="CU125" s="78">
        <v>0</v>
      </c>
      <c r="CV125" s="1">
        <f t="shared" si="270"/>
        <v>0</v>
      </c>
      <c r="CW125" t="e">
        <f t="shared" si="271"/>
        <v>#DIV/0!</v>
      </c>
    </row>
    <row r="126" spans="1:101" x14ac:dyDescent="0.2">
      <c r="A126" s="30" t="s">
        <v>267</v>
      </c>
      <c r="B126">
        <v>1</v>
      </c>
      <c r="C126">
        <v>1</v>
      </c>
      <c r="D126">
        <v>0.62924490611266404</v>
      </c>
      <c r="E126">
        <v>0.37075509388733502</v>
      </c>
      <c r="F126">
        <v>0.70798569725864102</v>
      </c>
      <c r="G126">
        <v>0.122367898291617</v>
      </c>
      <c r="H126">
        <v>0.46009193480986199</v>
      </c>
      <c r="I126">
        <v>0.37150020894274899</v>
      </c>
      <c r="J126">
        <v>0.41342986093742401</v>
      </c>
      <c r="K126">
        <v>0.34883810368012402</v>
      </c>
      <c r="L126">
        <v>0.42572683569522901</v>
      </c>
      <c r="M126">
        <v>0.74512935886375697</v>
      </c>
      <c r="N126" s="21">
        <v>0</v>
      </c>
      <c r="O126">
        <v>0.99617409120320199</v>
      </c>
      <c r="P126">
        <v>0.985630084142055</v>
      </c>
      <c r="Q126">
        <v>1.00749870489217</v>
      </c>
      <c r="R126">
        <v>0.99433445905161999</v>
      </c>
      <c r="S126">
        <v>354.829986572265</v>
      </c>
      <c r="T126" s="27">
        <f t="shared" si="204"/>
        <v>0.985630084142055</v>
      </c>
      <c r="U126" s="27">
        <f t="shared" si="205"/>
        <v>1.00749870489217</v>
      </c>
      <c r="V126" s="39">
        <f t="shared" si="206"/>
        <v>349.73110952134579</v>
      </c>
      <c r="W126" s="38">
        <f t="shared" si="207"/>
        <v>357.49075192846306</v>
      </c>
      <c r="X126" s="44">
        <f t="shared" si="208"/>
        <v>0.93155912884184844</v>
      </c>
      <c r="Y126" s="44">
        <f t="shared" si="209"/>
        <v>0.4362083728618687</v>
      </c>
      <c r="Z126" s="22">
        <f t="shared" si="210"/>
        <v>1</v>
      </c>
      <c r="AA126" s="22">
        <f t="shared" si="211"/>
        <v>1</v>
      </c>
      <c r="AB126" s="22">
        <f t="shared" si="212"/>
        <v>1</v>
      </c>
      <c r="AC126" s="22">
        <v>1</v>
      </c>
      <c r="AD126" s="22">
        <v>1</v>
      </c>
      <c r="AE126" s="22">
        <v>1</v>
      </c>
      <c r="AF126" s="22">
        <f t="shared" si="213"/>
        <v>4.1725635867596117E-2</v>
      </c>
      <c r="AG126" s="22">
        <f t="shared" si="214"/>
        <v>0.96421639787204261</v>
      </c>
      <c r="AH126" s="22">
        <f t="shared" si="215"/>
        <v>0.42572683569522901</v>
      </c>
      <c r="AI126" s="22">
        <f t="shared" si="216"/>
        <v>1.3840011998276329</v>
      </c>
      <c r="AJ126" s="22">
        <f t="shared" si="217"/>
        <v>0.20671858817904254</v>
      </c>
      <c r="AK126" s="22">
        <f t="shared" si="218"/>
        <v>2.2543535458650248</v>
      </c>
      <c r="AL126" s="22">
        <f t="shared" si="219"/>
        <v>0.74512935886375697</v>
      </c>
      <c r="AM126" s="22">
        <f t="shared" si="220"/>
        <v>1.5384107706847145</v>
      </c>
      <c r="AN126" s="46">
        <v>0</v>
      </c>
      <c r="AO126" s="49">
        <v>1</v>
      </c>
      <c r="AP126" s="49">
        <v>1</v>
      </c>
      <c r="AQ126" s="21">
        <v>1</v>
      </c>
      <c r="AR126" s="17">
        <f t="shared" si="221"/>
        <v>0</v>
      </c>
      <c r="AS126" s="17">
        <f t="shared" si="222"/>
        <v>5.6013053342039285</v>
      </c>
      <c r="AT126" s="17">
        <f t="shared" si="223"/>
        <v>5.6013053342039285</v>
      </c>
      <c r="AU126" s="17">
        <f t="shared" si="224"/>
        <v>0</v>
      </c>
      <c r="AV126" s="17">
        <f t="shared" si="225"/>
        <v>5.6013053342039285</v>
      </c>
      <c r="AW126" s="17">
        <f t="shared" si="226"/>
        <v>5.6013053342039285</v>
      </c>
      <c r="AX126" s="14">
        <f t="shared" si="227"/>
        <v>0</v>
      </c>
      <c r="AY126" s="14">
        <f t="shared" si="228"/>
        <v>2.0655497971988901E-3</v>
      </c>
      <c r="AZ126" s="62">
        <f t="shared" si="229"/>
        <v>1.9105022157490342E-3</v>
      </c>
      <c r="BA126" s="21">
        <f t="shared" si="230"/>
        <v>0</v>
      </c>
      <c r="BB126" s="78">
        <v>0</v>
      </c>
      <c r="BC126" s="15">
        <f t="shared" si="231"/>
        <v>0</v>
      </c>
      <c r="BD126" s="19">
        <f t="shared" si="232"/>
        <v>0</v>
      </c>
      <c r="BE126" s="58">
        <f t="shared" si="233"/>
        <v>357.49075192846306</v>
      </c>
      <c r="BF126" s="58">
        <f t="shared" si="234"/>
        <v>360.1714695788545</v>
      </c>
      <c r="BG126" s="46">
        <f t="shared" si="235"/>
        <v>0</v>
      </c>
      <c r="BH126" s="59" t="e">
        <f t="shared" si="236"/>
        <v>#DIV/0!</v>
      </c>
      <c r="BI126" s="78">
        <v>355</v>
      </c>
      <c r="BJ126" s="78">
        <v>1774</v>
      </c>
      <c r="BK126" s="78">
        <v>0</v>
      </c>
      <c r="BL126" s="10">
        <f t="shared" si="237"/>
        <v>2129</v>
      </c>
      <c r="BM126" s="15">
        <f t="shared" si="238"/>
        <v>395.51767181703508</v>
      </c>
      <c r="BN126" s="9">
        <f t="shared" si="239"/>
        <v>-1733.4823281829649</v>
      </c>
      <c r="BO126" s="48">
        <f t="shared" si="240"/>
        <v>357.49075192846306</v>
      </c>
      <c r="BP126" s="48">
        <f t="shared" si="241"/>
        <v>360.1714695788545</v>
      </c>
      <c r="BQ126" s="48">
        <f t="shared" si="242"/>
        <v>362.8722891398055</v>
      </c>
      <c r="BR126" s="46">
        <f t="shared" si="243"/>
        <v>-4.8129362667451465</v>
      </c>
      <c r="BS126" s="59">
        <f t="shared" si="244"/>
        <v>5.3828189021725104</v>
      </c>
      <c r="BT126" s="16">
        <f t="shared" si="245"/>
        <v>2129</v>
      </c>
      <c r="BU126" s="64">
        <f t="shared" si="246"/>
        <v>414.58066292577894</v>
      </c>
      <c r="BV126" s="78">
        <v>0</v>
      </c>
      <c r="BW126" s="15">
        <f t="shared" si="247"/>
        <v>19.062991108743862</v>
      </c>
      <c r="BX126" s="37">
        <f t="shared" si="248"/>
        <v>19.062991108743862</v>
      </c>
      <c r="BY126" s="51">
        <f t="shared" si="249"/>
        <v>19.062991108743862</v>
      </c>
      <c r="BZ126" s="26">
        <f t="shared" si="250"/>
        <v>4.2551319439160469E-2</v>
      </c>
      <c r="CA126" s="47">
        <f t="shared" si="251"/>
        <v>19.062991108743862</v>
      </c>
      <c r="CB126" s="48">
        <f t="shared" si="252"/>
        <v>349.73110952134579</v>
      </c>
      <c r="CC126" s="48">
        <f t="shared" si="253"/>
        <v>344.7055029046183</v>
      </c>
      <c r="CD126" s="60">
        <f t="shared" si="254"/>
        <v>5.4507564782652985E-2</v>
      </c>
      <c r="CE126" s="61">
        <v>0</v>
      </c>
      <c r="CF126" s="15">
        <f t="shared" si="255"/>
        <v>12.278797740619043</v>
      </c>
      <c r="CG126" s="37">
        <f t="shared" si="256"/>
        <v>12.278797740619043</v>
      </c>
      <c r="CH126" s="51">
        <f t="shared" si="257"/>
        <v>12.278797740619043</v>
      </c>
      <c r="CI126" s="26">
        <f t="shared" si="258"/>
        <v>1.9105022157490344E-3</v>
      </c>
      <c r="CJ126" s="47">
        <f t="shared" si="259"/>
        <v>12.278797740619043</v>
      </c>
      <c r="CK126" s="48">
        <f t="shared" si="260"/>
        <v>349.73110952134579</v>
      </c>
      <c r="CL126" s="60">
        <f t="shared" si="261"/>
        <v>3.5109252240740706E-2</v>
      </c>
      <c r="CM126" s="65">
        <f t="shared" si="262"/>
        <v>0</v>
      </c>
      <c r="CN126" s="73">
        <f t="shared" si="263"/>
        <v>2129</v>
      </c>
      <c r="CO126">
        <f t="shared" si="264"/>
        <v>5.960188687415398E-3</v>
      </c>
      <c r="CP126">
        <f t="shared" si="265"/>
        <v>0.42572683569522901</v>
      </c>
      <c r="CQ126">
        <f t="shared" si="266"/>
        <v>4.6417707938345701E-3</v>
      </c>
      <c r="CR126">
        <f t="shared" si="267"/>
        <v>2.7665829774987995E-5</v>
      </c>
      <c r="CS126">
        <f t="shared" si="268"/>
        <v>6.8558840193613914E-3</v>
      </c>
      <c r="CT126" s="1">
        <f t="shared" si="269"/>
        <v>487.84790154107503</v>
      </c>
      <c r="CU126" s="78">
        <v>0</v>
      </c>
      <c r="CV126" s="1">
        <f t="shared" si="270"/>
        <v>487.84790154107503</v>
      </c>
      <c r="CW126">
        <f t="shared" si="271"/>
        <v>0</v>
      </c>
    </row>
    <row r="127" spans="1:101" x14ac:dyDescent="0.2">
      <c r="A127" s="30" t="s">
        <v>295</v>
      </c>
      <c r="B127">
        <v>1</v>
      </c>
      <c r="C127">
        <v>1</v>
      </c>
      <c r="D127">
        <v>0.923691570115861</v>
      </c>
      <c r="E127">
        <v>7.6308429884138995E-2</v>
      </c>
      <c r="F127">
        <v>0.942789034564958</v>
      </c>
      <c r="G127">
        <v>0.35677393722685702</v>
      </c>
      <c r="H127">
        <v>0.78813205181780099</v>
      </c>
      <c r="I127">
        <v>0.63142498955286197</v>
      </c>
      <c r="J127">
        <v>0.70544048124936198</v>
      </c>
      <c r="K127">
        <v>0.63963482336330502</v>
      </c>
      <c r="L127">
        <v>0.138941430554782</v>
      </c>
      <c r="M127">
        <v>0.73768032190076704</v>
      </c>
      <c r="N127" s="21">
        <v>0</v>
      </c>
      <c r="O127">
        <v>1.0053446225667699</v>
      </c>
      <c r="P127">
        <v>0.99226331029043302</v>
      </c>
      <c r="Q127">
        <v>1.0199426586095399</v>
      </c>
      <c r="R127">
        <v>1.00225460565735</v>
      </c>
      <c r="S127">
        <v>6.0500001907348597</v>
      </c>
      <c r="T127" s="27">
        <f t="shared" si="204"/>
        <v>0.99226331029043302</v>
      </c>
      <c r="U127" s="27">
        <f t="shared" si="205"/>
        <v>1.0199426586095399</v>
      </c>
      <c r="V127" s="39">
        <f t="shared" si="206"/>
        <v>6.0031932165163227</v>
      </c>
      <c r="W127" s="38">
        <f t="shared" si="207"/>
        <v>6.1706532791263369</v>
      </c>
      <c r="X127" s="44">
        <f t="shared" si="208"/>
        <v>0.78154895176063488</v>
      </c>
      <c r="Y127" s="44">
        <f t="shared" si="209"/>
        <v>0.71255526969871508</v>
      </c>
      <c r="Z127" s="22">
        <f t="shared" si="210"/>
        <v>1</v>
      </c>
      <c r="AA127" s="22">
        <f t="shared" si="211"/>
        <v>1</v>
      </c>
      <c r="AB127" s="22">
        <f t="shared" si="212"/>
        <v>1</v>
      </c>
      <c r="AC127" s="22">
        <v>1</v>
      </c>
      <c r="AD127" s="22">
        <v>1</v>
      </c>
      <c r="AE127" s="22">
        <v>1</v>
      </c>
      <c r="AF127" s="22">
        <f t="shared" si="213"/>
        <v>4.1725635867596117E-2</v>
      </c>
      <c r="AG127" s="22">
        <f t="shared" si="214"/>
        <v>0.96421639787204261</v>
      </c>
      <c r="AH127" s="22">
        <f t="shared" si="215"/>
        <v>0.138941430554782</v>
      </c>
      <c r="AI127" s="22">
        <f t="shared" si="216"/>
        <v>1.0972157946871859</v>
      </c>
      <c r="AJ127" s="22">
        <f t="shared" si="217"/>
        <v>0.20671858817904254</v>
      </c>
      <c r="AK127" s="22">
        <f t="shared" si="218"/>
        <v>2.2543535458650248</v>
      </c>
      <c r="AL127" s="22">
        <f t="shared" si="219"/>
        <v>0.73768032190076704</v>
      </c>
      <c r="AM127" s="22">
        <f t="shared" si="220"/>
        <v>1.5309617337217245</v>
      </c>
      <c r="AN127" s="46">
        <v>0</v>
      </c>
      <c r="AO127" s="68">
        <v>0.6</v>
      </c>
      <c r="AP127" s="49">
        <v>1</v>
      </c>
      <c r="AQ127" s="21">
        <v>1</v>
      </c>
      <c r="AR127" s="17">
        <f t="shared" si="221"/>
        <v>0</v>
      </c>
      <c r="AS127" s="17">
        <f t="shared" si="222"/>
        <v>3.2961623399955982</v>
      </c>
      <c r="AT127" s="17">
        <f t="shared" si="223"/>
        <v>5.4936038999926637</v>
      </c>
      <c r="AU127" s="17">
        <f t="shared" si="224"/>
        <v>0</v>
      </c>
      <c r="AV127" s="17">
        <f t="shared" si="225"/>
        <v>3.2961623399955982</v>
      </c>
      <c r="AW127" s="17">
        <f t="shared" si="226"/>
        <v>5.4936038999926637</v>
      </c>
      <c r="AX127" s="14">
        <f t="shared" si="227"/>
        <v>0</v>
      </c>
      <c r="AY127" s="14">
        <f t="shared" si="228"/>
        <v>1.215500146249419E-3</v>
      </c>
      <c r="AZ127" s="62">
        <f t="shared" si="229"/>
        <v>1.873767237663928E-3</v>
      </c>
      <c r="BA127" s="21">
        <f t="shared" si="230"/>
        <v>0</v>
      </c>
      <c r="BB127" s="78">
        <v>0</v>
      </c>
      <c r="BC127" s="15">
        <f t="shared" si="231"/>
        <v>0</v>
      </c>
      <c r="BD127" s="19">
        <f t="shared" si="232"/>
        <v>0</v>
      </c>
      <c r="BE127" s="58">
        <f t="shared" si="233"/>
        <v>6.1706532791263369</v>
      </c>
      <c r="BF127" s="58">
        <f t="shared" si="234"/>
        <v>6.2937125108697902</v>
      </c>
      <c r="BG127" s="46">
        <f t="shared" si="235"/>
        <v>0</v>
      </c>
      <c r="BH127" s="59" t="e">
        <f t="shared" si="236"/>
        <v>#DIV/0!</v>
      </c>
      <c r="BI127" s="78">
        <v>0</v>
      </c>
      <c r="BJ127" s="78">
        <v>0</v>
      </c>
      <c r="BK127" s="78">
        <v>0</v>
      </c>
      <c r="BL127" s="10">
        <f t="shared" si="237"/>
        <v>0</v>
      </c>
      <c r="BM127" s="15">
        <f t="shared" si="238"/>
        <v>232.74761450427749</v>
      </c>
      <c r="BN127" s="9">
        <f t="shared" si="239"/>
        <v>232.74761450427749</v>
      </c>
      <c r="BO127" s="48">
        <f t="shared" si="240"/>
        <v>6.0031932165163227</v>
      </c>
      <c r="BP127" s="48">
        <f t="shared" si="241"/>
        <v>5.9567483733335589</v>
      </c>
      <c r="BQ127" s="48">
        <f t="shared" si="242"/>
        <v>5.9106628594911097</v>
      </c>
      <c r="BR127" s="46">
        <f t="shared" si="243"/>
        <v>39.072930383665941</v>
      </c>
      <c r="BS127" s="59">
        <f t="shared" si="244"/>
        <v>0</v>
      </c>
      <c r="BT127" s="16">
        <f t="shared" si="245"/>
        <v>121</v>
      </c>
      <c r="BU127" s="64">
        <f t="shared" si="246"/>
        <v>251.44406400168816</v>
      </c>
      <c r="BV127" s="78">
        <v>121</v>
      </c>
      <c r="BW127" s="15">
        <f t="shared" si="247"/>
        <v>18.696449497410672</v>
      </c>
      <c r="BX127" s="37">
        <f t="shared" si="248"/>
        <v>-102.30355050258933</v>
      </c>
      <c r="BY127" s="51">
        <f t="shared" si="249"/>
        <v>-102.30355050258933</v>
      </c>
      <c r="BZ127" s="26">
        <f t="shared" si="250"/>
        <v>-0.22835613951470868</v>
      </c>
      <c r="CA127" s="47">
        <f t="shared" si="251"/>
        <v>-102.30355050258933</v>
      </c>
      <c r="CB127" s="48">
        <f t="shared" si="252"/>
        <v>6.1706532791263369</v>
      </c>
      <c r="CC127" s="48">
        <f t="shared" si="253"/>
        <v>6.2937125108697902</v>
      </c>
      <c r="CD127" s="60">
        <f t="shared" si="254"/>
        <v>-16.579046962281087</v>
      </c>
      <c r="CE127" s="61">
        <v>0</v>
      </c>
      <c r="CF127" s="15">
        <f t="shared" si="255"/>
        <v>12.042702036466064</v>
      </c>
      <c r="CG127" s="37">
        <f t="shared" si="256"/>
        <v>12.042702036466064</v>
      </c>
      <c r="CH127" s="51">
        <f t="shared" si="257"/>
        <v>12.042702036466064</v>
      </c>
      <c r="CI127" s="26">
        <f t="shared" si="258"/>
        <v>1.8737672376639282E-3</v>
      </c>
      <c r="CJ127" s="47">
        <f t="shared" si="259"/>
        <v>12.042702036466064</v>
      </c>
      <c r="CK127" s="48">
        <f t="shared" si="260"/>
        <v>6.1706532791263369</v>
      </c>
      <c r="CL127" s="60">
        <f t="shared" si="261"/>
        <v>1.9516089288638678</v>
      </c>
      <c r="CM127" s="65">
        <f t="shared" si="262"/>
        <v>0</v>
      </c>
      <c r="CN127" s="73">
        <f t="shared" si="263"/>
        <v>242</v>
      </c>
      <c r="CO127">
        <f t="shared" si="264"/>
        <v>1.2267198699314019E-3</v>
      </c>
      <c r="CP127">
        <f t="shared" si="265"/>
        <v>0.138941430554782</v>
      </c>
      <c r="CQ127">
        <f t="shared" si="266"/>
        <v>1.5149016231254901E-3</v>
      </c>
      <c r="CR127">
        <f t="shared" si="267"/>
        <v>1.1150159532476225E-6</v>
      </c>
      <c r="CS127">
        <f t="shared" si="268"/>
        <v>2.7631269755424139E-4</v>
      </c>
      <c r="CT127" s="1">
        <f t="shared" si="269"/>
        <v>19.661734254884106</v>
      </c>
      <c r="CU127" s="78">
        <v>0</v>
      </c>
      <c r="CV127" s="1">
        <f t="shared" si="270"/>
        <v>19.661734254884106</v>
      </c>
      <c r="CW127">
        <f t="shared" si="271"/>
        <v>0</v>
      </c>
    </row>
    <row r="128" spans="1:101" x14ac:dyDescent="0.2">
      <c r="A128" s="30" t="s">
        <v>255</v>
      </c>
      <c r="B128">
        <v>0</v>
      </c>
      <c r="C128">
        <v>0</v>
      </c>
      <c r="D128">
        <v>0.607271274470635</v>
      </c>
      <c r="E128">
        <v>0.392728725529364</v>
      </c>
      <c r="F128">
        <v>0.93206197854588801</v>
      </c>
      <c r="G128">
        <v>0.26777910210568101</v>
      </c>
      <c r="H128">
        <v>0.74091099038863295</v>
      </c>
      <c r="I128">
        <v>0.79481821980777201</v>
      </c>
      <c r="J128">
        <v>0.76739139584485005</v>
      </c>
      <c r="K128">
        <v>0.61917559626777696</v>
      </c>
      <c r="L128">
        <v>0.71970266562077501</v>
      </c>
      <c r="M128">
        <v>2.3213261483348</v>
      </c>
      <c r="N128" s="21">
        <v>0</v>
      </c>
      <c r="O128">
        <v>1.00520237508601</v>
      </c>
      <c r="P128">
        <v>0.99772135396322104</v>
      </c>
      <c r="Q128">
        <v>1.0274398363100601</v>
      </c>
      <c r="R128">
        <v>0.99535727348356995</v>
      </c>
      <c r="S128">
        <v>105.040000915527</v>
      </c>
      <c r="T128" s="27">
        <f t="shared" si="204"/>
        <v>0.99535727348356995</v>
      </c>
      <c r="U128" s="27">
        <f t="shared" si="205"/>
        <v>1.0274398363100601</v>
      </c>
      <c r="V128" s="39">
        <f t="shared" si="206"/>
        <v>104.55232891799065</v>
      </c>
      <c r="W128" s="38">
        <f t="shared" si="207"/>
        <v>107.92228134665763</v>
      </c>
      <c r="X128" s="44">
        <f t="shared" si="208"/>
        <v>0.94275391817626708</v>
      </c>
      <c r="Y128" s="44">
        <f t="shared" si="209"/>
        <v>0.675629793918748</v>
      </c>
      <c r="Z128" s="22">
        <f t="shared" si="210"/>
        <v>1</v>
      </c>
      <c r="AA128" s="22">
        <f t="shared" si="211"/>
        <v>1</v>
      </c>
      <c r="AB128" s="22">
        <f t="shared" si="212"/>
        <v>1</v>
      </c>
      <c r="AC128" s="22">
        <v>1</v>
      </c>
      <c r="AD128" s="22">
        <v>1</v>
      </c>
      <c r="AE128" s="22">
        <v>1</v>
      </c>
      <c r="AF128" s="22">
        <f t="shared" si="213"/>
        <v>4.1725635867596117E-2</v>
      </c>
      <c r="AG128" s="22">
        <f t="shared" si="214"/>
        <v>0.96421639787204261</v>
      </c>
      <c r="AH128" s="22">
        <f t="shared" si="215"/>
        <v>0.71970266562077501</v>
      </c>
      <c r="AI128" s="22">
        <f t="shared" si="216"/>
        <v>1.6779770297531789</v>
      </c>
      <c r="AJ128" s="22">
        <f t="shared" si="217"/>
        <v>0.20671858817904254</v>
      </c>
      <c r="AK128" s="22">
        <f t="shared" si="218"/>
        <v>2.2543535458650248</v>
      </c>
      <c r="AL128" s="22">
        <f t="shared" si="219"/>
        <v>2.2543535458650248</v>
      </c>
      <c r="AM128" s="22">
        <f t="shared" si="220"/>
        <v>3.0476349576859825</v>
      </c>
      <c r="AN128" s="46">
        <v>1</v>
      </c>
      <c r="AO128" s="49">
        <v>1</v>
      </c>
      <c r="AP128" s="49">
        <v>1</v>
      </c>
      <c r="AQ128" s="21">
        <v>1</v>
      </c>
      <c r="AR128" s="17">
        <f t="shared" si="221"/>
        <v>7.9276422850380976</v>
      </c>
      <c r="AS128" s="17">
        <f t="shared" si="222"/>
        <v>86.268408450926884</v>
      </c>
      <c r="AT128" s="17">
        <f t="shared" si="223"/>
        <v>86.268408450926884</v>
      </c>
      <c r="AU128" s="17">
        <f t="shared" si="224"/>
        <v>7.9276422850380976</v>
      </c>
      <c r="AV128" s="17">
        <f t="shared" si="225"/>
        <v>86.268408450926884</v>
      </c>
      <c r="AW128" s="17">
        <f t="shared" si="226"/>
        <v>86.268408450926884</v>
      </c>
      <c r="AX128" s="14">
        <f t="shared" si="227"/>
        <v>1.8882396804717275E-2</v>
      </c>
      <c r="AY128" s="14">
        <f t="shared" si="228"/>
        <v>3.1812529928045438E-2</v>
      </c>
      <c r="AZ128" s="62">
        <f t="shared" si="229"/>
        <v>2.9424567250101993E-2</v>
      </c>
      <c r="BA128" s="21">
        <f t="shared" si="230"/>
        <v>0</v>
      </c>
      <c r="BB128" s="78">
        <v>2416</v>
      </c>
      <c r="BC128" s="15">
        <f t="shared" si="231"/>
        <v>2618.5163768941679</v>
      </c>
      <c r="BD128" s="19">
        <f t="shared" si="232"/>
        <v>202.51637689416793</v>
      </c>
      <c r="BE128" s="58">
        <f t="shared" si="233"/>
        <v>104.55232891799065</v>
      </c>
      <c r="BF128" s="58">
        <f t="shared" si="234"/>
        <v>104.06692104816858</v>
      </c>
      <c r="BG128" s="46">
        <f t="shared" si="235"/>
        <v>1.9369858040466883</v>
      </c>
      <c r="BH128" s="59">
        <f t="shared" si="236"/>
        <v>0.92265987767684943</v>
      </c>
      <c r="BI128" s="78">
        <v>0</v>
      </c>
      <c r="BJ128" s="78">
        <v>1576</v>
      </c>
      <c r="BK128" s="78">
        <v>0</v>
      </c>
      <c r="BL128" s="10">
        <f t="shared" si="237"/>
        <v>1576</v>
      </c>
      <c r="BM128" s="15">
        <f t="shared" si="238"/>
        <v>6091.5586682119247</v>
      </c>
      <c r="BN128" s="9">
        <f t="shared" si="239"/>
        <v>4515.5586682119247</v>
      </c>
      <c r="BO128" s="48">
        <f t="shared" si="240"/>
        <v>104.55232891799065</v>
      </c>
      <c r="BP128" s="48">
        <f t="shared" si="241"/>
        <v>104.06692104816858</v>
      </c>
      <c r="BQ128" s="48">
        <f t="shared" si="242"/>
        <v>103.58376679433502</v>
      </c>
      <c r="BR128" s="46">
        <f t="shared" si="243"/>
        <v>43.390912527544138</v>
      </c>
      <c r="BS128" s="59">
        <f t="shared" si="244"/>
        <v>0.25871867708082152</v>
      </c>
      <c r="BT128" s="16">
        <f t="shared" si="245"/>
        <v>3992</v>
      </c>
      <c r="BU128" s="64">
        <f t="shared" si="246"/>
        <v>9003.6733771276104</v>
      </c>
      <c r="BV128" s="78">
        <v>0</v>
      </c>
      <c r="BW128" s="15">
        <f t="shared" si="247"/>
        <v>293.59833202151771</v>
      </c>
      <c r="BX128" s="37">
        <f t="shared" si="248"/>
        <v>293.59833202151771</v>
      </c>
      <c r="BY128" s="51">
        <f t="shared" si="249"/>
        <v>293.59833202151771</v>
      </c>
      <c r="BZ128" s="26">
        <f t="shared" si="250"/>
        <v>0.65535341969088878</v>
      </c>
      <c r="CA128" s="47">
        <f t="shared" si="251"/>
        <v>293.59833202151771</v>
      </c>
      <c r="CB128" s="48">
        <f t="shared" si="252"/>
        <v>104.55232891799065</v>
      </c>
      <c r="CC128" s="48">
        <f t="shared" si="253"/>
        <v>104.06692104816858</v>
      </c>
      <c r="CD128" s="60">
        <f t="shared" si="254"/>
        <v>2.8081472221609913</v>
      </c>
      <c r="CE128" s="61">
        <v>0</v>
      </c>
      <c r="CF128" s="15">
        <f t="shared" si="255"/>
        <v>189.11169371640551</v>
      </c>
      <c r="CG128" s="37">
        <f t="shared" si="256"/>
        <v>189.11169371640551</v>
      </c>
      <c r="CH128" s="51">
        <f t="shared" si="257"/>
        <v>189.11169371640551</v>
      </c>
      <c r="CI128" s="26">
        <f t="shared" si="258"/>
        <v>2.9424567250101997E-2</v>
      </c>
      <c r="CJ128" s="47">
        <f t="shared" si="259"/>
        <v>189.11169371640551</v>
      </c>
      <c r="CK128" s="48">
        <f t="shared" si="260"/>
        <v>104.55232891799065</v>
      </c>
      <c r="CL128" s="60">
        <f t="shared" si="261"/>
        <v>1.8087755258397162</v>
      </c>
      <c r="CM128" s="65">
        <f t="shared" si="262"/>
        <v>0</v>
      </c>
      <c r="CN128" s="73">
        <f t="shared" si="263"/>
        <v>3992</v>
      </c>
      <c r="CO128">
        <f t="shared" si="264"/>
        <v>6.3134326290186712E-3</v>
      </c>
      <c r="CP128">
        <f t="shared" si="265"/>
        <v>0.71970266562077501</v>
      </c>
      <c r="CQ128">
        <f t="shared" si="266"/>
        <v>7.8470383669094115E-3</v>
      </c>
      <c r="CR128">
        <f t="shared" si="267"/>
        <v>4.9541748066807269E-5</v>
      </c>
      <c r="CS128">
        <f t="shared" si="268"/>
        <v>1.2276966988697503E-2</v>
      </c>
      <c r="CT128" s="1">
        <f t="shared" si="269"/>
        <v>873.59887737468102</v>
      </c>
      <c r="CU128" s="78">
        <v>630</v>
      </c>
      <c r="CV128" s="1">
        <f t="shared" si="270"/>
        <v>243.59887737468102</v>
      </c>
      <c r="CW128">
        <f t="shared" si="271"/>
        <v>0.72115477287844199</v>
      </c>
    </row>
    <row r="129" spans="1:101" x14ac:dyDescent="0.2">
      <c r="A129" s="24" t="s">
        <v>187</v>
      </c>
      <c r="B129">
        <v>1</v>
      </c>
      <c r="C129">
        <v>1</v>
      </c>
      <c r="D129">
        <v>0.86457536342769703</v>
      </c>
      <c r="E129">
        <v>0.135424636572302</v>
      </c>
      <c r="F129">
        <v>0.94928084784254296</v>
      </c>
      <c r="G129">
        <v>0.34746404239212703</v>
      </c>
      <c r="H129">
        <v>0.27986633249791099</v>
      </c>
      <c r="I129">
        <v>0.620718462823726</v>
      </c>
      <c r="J129">
        <v>0.41679515316785698</v>
      </c>
      <c r="K129">
        <v>0.48925748294754501</v>
      </c>
      <c r="L129">
        <v>0.72450304354165396</v>
      </c>
      <c r="M129">
        <v>1.0958063270959899</v>
      </c>
      <c r="N129" s="21">
        <v>0</v>
      </c>
      <c r="O129">
        <v>1.0085388068765799</v>
      </c>
      <c r="P129">
        <v>0.987684551555566</v>
      </c>
      <c r="Q129">
        <v>1.0680864877902501</v>
      </c>
      <c r="R129">
        <v>0.99935770964862702</v>
      </c>
      <c r="S129">
        <v>65.860000610351506</v>
      </c>
      <c r="T129" s="27">
        <f t="shared" si="204"/>
        <v>0.987684551555566</v>
      </c>
      <c r="U129" s="27">
        <f t="shared" si="205"/>
        <v>1.0680864877902501</v>
      </c>
      <c r="V129" s="39">
        <f t="shared" si="206"/>
        <v>65.048905168284335</v>
      </c>
      <c r="W129" s="38">
        <f t="shared" si="207"/>
        <v>70.344176737774063</v>
      </c>
      <c r="X129" s="44">
        <f t="shared" si="208"/>
        <v>0.8116665714106398</v>
      </c>
      <c r="Y129" s="44">
        <f t="shared" si="209"/>
        <v>0.5668510978713438</v>
      </c>
      <c r="Z129" s="22">
        <f t="shared" si="210"/>
        <v>1</v>
      </c>
      <c r="AA129" s="22">
        <f t="shared" si="211"/>
        <v>1</v>
      </c>
      <c r="AB129" s="22">
        <f t="shared" si="212"/>
        <v>1</v>
      </c>
      <c r="AC129" s="22">
        <v>1</v>
      </c>
      <c r="AD129" s="22">
        <v>1</v>
      </c>
      <c r="AE129" s="22">
        <v>1</v>
      </c>
      <c r="AF129" s="22">
        <f t="shared" si="213"/>
        <v>4.1725635867596117E-2</v>
      </c>
      <c r="AG129" s="22">
        <f t="shared" si="214"/>
        <v>0.96421639787204261</v>
      </c>
      <c r="AH129" s="22">
        <f t="shared" si="215"/>
        <v>0.72450304354165396</v>
      </c>
      <c r="AI129" s="22">
        <f t="shared" si="216"/>
        <v>1.6827774076740578</v>
      </c>
      <c r="AJ129" s="22">
        <f t="shared" si="217"/>
        <v>0.20671858817904254</v>
      </c>
      <c r="AK129" s="22">
        <f t="shared" si="218"/>
        <v>2.2543535458650248</v>
      </c>
      <c r="AL129" s="22">
        <f t="shared" si="219"/>
        <v>1.0958063270959899</v>
      </c>
      <c r="AM129" s="22">
        <f t="shared" si="220"/>
        <v>1.8890877389169474</v>
      </c>
      <c r="AN129" s="46">
        <v>1</v>
      </c>
      <c r="AO129" s="49">
        <v>1</v>
      </c>
      <c r="AP129" s="49">
        <v>1</v>
      </c>
      <c r="AQ129" s="21">
        <v>1</v>
      </c>
      <c r="AR129" s="17">
        <f t="shared" si="221"/>
        <v>8.018750316301924</v>
      </c>
      <c r="AS129" s="17">
        <f t="shared" si="222"/>
        <v>12.735280561025895</v>
      </c>
      <c r="AT129" s="17">
        <f t="shared" si="223"/>
        <v>12.735280561025895</v>
      </c>
      <c r="AU129" s="17">
        <f t="shared" si="224"/>
        <v>8.018750316301924</v>
      </c>
      <c r="AV129" s="17">
        <f t="shared" si="225"/>
        <v>12.735280561025895</v>
      </c>
      <c r="AW129" s="17">
        <f t="shared" si="226"/>
        <v>12.735280561025895</v>
      </c>
      <c r="AX129" s="14">
        <f t="shared" si="227"/>
        <v>1.9099401802743856E-2</v>
      </c>
      <c r="AY129" s="14">
        <f t="shared" si="228"/>
        <v>4.6962903485133056E-3</v>
      </c>
      <c r="AZ129" s="62">
        <f t="shared" si="229"/>
        <v>4.3437699390268154E-3</v>
      </c>
      <c r="BA129" s="21">
        <f t="shared" si="230"/>
        <v>0</v>
      </c>
      <c r="BB129" s="78">
        <v>4610</v>
      </c>
      <c r="BC129" s="15">
        <f t="shared" si="231"/>
        <v>2648.6095449955042</v>
      </c>
      <c r="BD129" s="19">
        <f t="shared" si="232"/>
        <v>-1961.3904550044958</v>
      </c>
      <c r="BE129" s="58">
        <f t="shared" si="233"/>
        <v>70.344176737774063</v>
      </c>
      <c r="BF129" s="58">
        <f t="shared" si="234"/>
        <v>75.133664668345702</v>
      </c>
      <c r="BG129" s="46">
        <f t="shared" si="235"/>
        <v>-27.882769348713556</v>
      </c>
      <c r="BH129" s="59">
        <f t="shared" si="236"/>
        <v>1.7405359006994838</v>
      </c>
      <c r="BI129" s="78">
        <v>1581</v>
      </c>
      <c r="BJ129" s="78">
        <v>922</v>
      </c>
      <c r="BK129" s="78">
        <v>0</v>
      </c>
      <c r="BL129" s="10">
        <f t="shared" si="237"/>
        <v>2503</v>
      </c>
      <c r="BM129" s="15">
        <f t="shared" si="238"/>
        <v>899.25976480437328</v>
      </c>
      <c r="BN129" s="9">
        <f t="shared" si="239"/>
        <v>-1603.7402351956266</v>
      </c>
      <c r="BO129" s="48">
        <f t="shared" si="240"/>
        <v>70.344176737774063</v>
      </c>
      <c r="BP129" s="48">
        <f t="shared" si="241"/>
        <v>75.133664668345702</v>
      </c>
      <c r="BQ129" s="48">
        <f t="shared" si="242"/>
        <v>80.249252010423774</v>
      </c>
      <c r="BR129" s="46">
        <f t="shared" si="243"/>
        <v>-21.34516188282365</v>
      </c>
      <c r="BS129" s="59">
        <f t="shared" si="244"/>
        <v>2.7834004121651184</v>
      </c>
      <c r="BT129" s="16">
        <f t="shared" si="245"/>
        <v>7245</v>
      </c>
      <c r="BU129" s="64">
        <f t="shared" si="246"/>
        <v>3591.2114462514869</v>
      </c>
      <c r="BV129" s="78">
        <v>132</v>
      </c>
      <c r="BW129" s="15">
        <f t="shared" si="247"/>
        <v>43.342136451609562</v>
      </c>
      <c r="BX129" s="37">
        <f t="shared" si="248"/>
        <v>-88.657863548390438</v>
      </c>
      <c r="BY129" s="51">
        <f t="shared" si="249"/>
        <v>-88.657863548390438</v>
      </c>
      <c r="BZ129" s="26">
        <f t="shared" si="250"/>
        <v>-0.19789701684908609</v>
      </c>
      <c r="CA129" s="47">
        <f t="shared" si="251"/>
        <v>-88.657863548390438</v>
      </c>
      <c r="CB129" s="48">
        <f t="shared" si="252"/>
        <v>70.344176737774063</v>
      </c>
      <c r="CC129" s="48">
        <f t="shared" si="253"/>
        <v>75.133664668345702</v>
      </c>
      <c r="CD129" s="60">
        <f t="shared" si="254"/>
        <v>-1.2603440349993054</v>
      </c>
      <c r="CE129" s="61">
        <v>0</v>
      </c>
      <c r="CF129" s="15">
        <f t="shared" si="255"/>
        <v>27.917409398125344</v>
      </c>
      <c r="CG129" s="37">
        <f t="shared" si="256"/>
        <v>27.917409398125344</v>
      </c>
      <c r="CH129" s="51">
        <f t="shared" si="257"/>
        <v>27.917409398125344</v>
      </c>
      <c r="CI129" s="26">
        <f t="shared" si="258"/>
        <v>4.3437699390268163E-3</v>
      </c>
      <c r="CJ129" s="47">
        <f t="shared" si="259"/>
        <v>27.917409398125344</v>
      </c>
      <c r="CK129" s="48">
        <f t="shared" si="260"/>
        <v>70.344176737774063</v>
      </c>
      <c r="CL129" s="60">
        <f t="shared" si="261"/>
        <v>0.39686880553303849</v>
      </c>
      <c r="CM129" s="65">
        <f t="shared" si="262"/>
        <v>0</v>
      </c>
      <c r="CN129" s="73">
        <f t="shared" si="263"/>
        <v>7377</v>
      </c>
      <c r="CO129">
        <f t="shared" si="264"/>
        <v>2.1770608150858055E-3</v>
      </c>
      <c r="CP129">
        <f t="shared" si="265"/>
        <v>0.72450304354165396</v>
      </c>
      <c r="CQ129">
        <f t="shared" si="266"/>
        <v>7.8993776891325834E-3</v>
      </c>
      <c r="CR129">
        <f t="shared" si="267"/>
        <v>1.7197425630573607E-5</v>
      </c>
      <c r="CS129">
        <f t="shared" si="268"/>
        <v>4.2617032098346578E-3</v>
      </c>
      <c r="CT129" s="1">
        <f t="shared" si="269"/>
        <v>303.25235404177113</v>
      </c>
      <c r="CU129" s="78">
        <v>0</v>
      </c>
      <c r="CV129" s="1">
        <f t="shared" si="270"/>
        <v>303.25235404177113</v>
      </c>
      <c r="CW129">
        <f t="shared" si="271"/>
        <v>0</v>
      </c>
    </row>
    <row r="130" spans="1:101" x14ac:dyDescent="0.2">
      <c r="A130" s="24" t="s">
        <v>170</v>
      </c>
      <c r="B130">
        <v>0</v>
      </c>
      <c r="C130">
        <v>1</v>
      </c>
      <c r="D130">
        <v>0.68404588112617304</v>
      </c>
      <c r="E130">
        <v>0.31595411887382602</v>
      </c>
      <c r="F130">
        <v>0.844122216468151</v>
      </c>
      <c r="G130">
        <v>0.844122216468151</v>
      </c>
      <c r="H130">
        <v>0.59789823008849496</v>
      </c>
      <c r="I130">
        <v>0.65597345132743301</v>
      </c>
      <c r="J130">
        <v>0.62626301625891501</v>
      </c>
      <c r="K130">
        <v>0.72707807378334899</v>
      </c>
      <c r="L130">
        <v>0.96759926613136904</v>
      </c>
      <c r="M130">
        <v>1.36743277114902</v>
      </c>
      <c r="N130" s="21">
        <v>0</v>
      </c>
      <c r="O130">
        <v>1.0176091440766</v>
      </c>
      <c r="P130">
        <v>0.99032056086656395</v>
      </c>
      <c r="Q130">
        <v>1.04154430146599</v>
      </c>
      <c r="R130">
        <v>0.98561575364903398</v>
      </c>
      <c r="S130">
        <v>40.4799995422363</v>
      </c>
      <c r="T130" s="27">
        <f t="shared" ref="T130:T165" si="272">IF(C130,P130,R130)</f>
        <v>0.99032056086656395</v>
      </c>
      <c r="U130" s="27">
        <f t="shared" ref="U130:U165" si="273">IF(D130 = 0,O130,Q130)</f>
        <v>1.04154430146599</v>
      </c>
      <c r="V130" s="39">
        <f t="shared" ref="V130:V165" si="274">S130*T130^(1-N130)</f>
        <v>40.088175850545703</v>
      </c>
      <c r="W130" s="38">
        <f t="shared" ref="W130:W165" si="275">S130*U130^(N130+1)</f>
        <v>42.161712846562104</v>
      </c>
      <c r="X130" s="44">
        <f t="shared" ref="X130:X165" si="276">0.5 * (D130-MAX($D$3:$D$165))/(MIN($D$3:$D$165)-MAX($D$3:$D$165)) + 0.75</f>
        <v>0.90363996733995289</v>
      </c>
      <c r="Y130" s="44">
        <f t="shared" ref="Y130:Y165" si="277">AVERAGE(D130, F130, G130, H130, I130, J130, K130)</f>
        <v>0.71135758364580959</v>
      </c>
      <c r="Z130" s="22">
        <f t="shared" ref="Z130:Z165" si="278">AI130^N130</f>
        <v>1</v>
      </c>
      <c r="AA130" s="22">
        <f t="shared" ref="AA130:AA161" si="279">(Z130+AB130)/2</f>
        <v>1</v>
      </c>
      <c r="AB130" s="22">
        <f t="shared" ref="AB130:AB165" si="280">AM130^N130</f>
        <v>1</v>
      </c>
      <c r="AC130" s="22">
        <v>1</v>
      </c>
      <c r="AD130" s="22">
        <v>1</v>
      </c>
      <c r="AE130" s="22">
        <v>1</v>
      </c>
      <c r="AF130" s="22">
        <f t="shared" ref="AF130:AF165" si="281">PERCENTILE($L$2:$L$165, 0.05)</f>
        <v>4.1725635867596117E-2</v>
      </c>
      <c r="AG130" s="22">
        <f t="shared" ref="AG130:AG165" si="282">PERCENTILE($L$2:$L$165, 0.95)</f>
        <v>0.96421639787204261</v>
      </c>
      <c r="AH130" s="22">
        <f t="shared" ref="AH130:AH161" si="283">MIN(MAX(L130,AF130), AG130)</f>
        <v>0.96421639787204261</v>
      </c>
      <c r="AI130" s="22">
        <f t="shared" ref="AI130:AI161" si="284">AH130-$AH$166+1</f>
        <v>1.9224907620044465</v>
      </c>
      <c r="AJ130" s="22">
        <f t="shared" ref="AJ130:AJ165" si="285">PERCENTILE($M$2:$M$165, 0.02)</f>
        <v>0.20671858817904254</v>
      </c>
      <c r="AK130" s="22">
        <f t="shared" ref="AK130:AK165" si="286">PERCENTILE($M$2:$M$165, 0.98)</f>
        <v>2.2543535458650248</v>
      </c>
      <c r="AL130" s="22">
        <f t="shared" ref="AL130:AL161" si="287">MIN(MAX(M130,AJ130), AK130)</f>
        <v>1.36743277114902</v>
      </c>
      <c r="AM130" s="22">
        <f t="shared" ref="AM130:AM161" si="288">AL130-$AL$166 + 1</f>
        <v>2.1607141829699774</v>
      </c>
      <c r="AN130" s="46">
        <v>1</v>
      </c>
      <c r="AO130" s="49">
        <v>1</v>
      </c>
      <c r="AP130" s="49">
        <v>1</v>
      </c>
      <c r="AQ130" s="21">
        <v>1</v>
      </c>
      <c r="AR130" s="17">
        <f t="shared" ref="AR130:AR165" si="289">(AI130^4)*AB130*AE130*AN130</f>
        <v>13.660199636960829</v>
      </c>
      <c r="AS130" s="17">
        <f t="shared" ref="AS130:AS165" si="290">(AM130^4) *Z130*AC130*AO130</f>
        <v>21.796626916927266</v>
      </c>
      <c r="AT130" s="17">
        <f t="shared" ref="AT130:AT165" si="291">(AM130^4)*AA130*AP130*AQ130</f>
        <v>21.796626916927266</v>
      </c>
      <c r="AU130" s="17">
        <f t="shared" ref="AU130:AU165" si="292">MIN(AR130, 0.05*AR$166)</f>
        <v>13.660199636960829</v>
      </c>
      <c r="AV130" s="17">
        <f t="shared" ref="AV130:AV165" si="293">MIN(AS130, 0.05*AS$166)</f>
        <v>21.796626916927266</v>
      </c>
      <c r="AW130" s="17">
        <f t="shared" ref="AW130:AW165" si="294">MIN(AT130, 0.05*AT$166)</f>
        <v>21.796626916927266</v>
      </c>
      <c r="AX130" s="14">
        <f t="shared" ref="AX130:AX165" si="295">AU130/$AU$166</f>
        <v>3.2536446613333748E-2</v>
      </c>
      <c r="AY130" s="14">
        <f t="shared" ref="AY130:AY165" si="296">AV130/$AV$166</f>
        <v>8.0377725586490683E-3</v>
      </c>
      <c r="AZ130" s="62">
        <f t="shared" ref="AZ130:AZ165" si="297">AW130/$AW$166</f>
        <v>7.4344285012205849E-3</v>
      </c>
      <c r="BA130" s="21">
        <f t="shared" ref="BA130:BA165" si="298">N130</f>
        <v>0</v>
      </c>
      <c r="BB130" s="78">
        <v>4169</v>
      </c>
      <c r="BC130" s="15">
        <f t="shared" ref="BC130:BC165" si="299">$D$172*AX130</f>
        <v>4511.9917341040573</v>
      </c>
      <c r="BD130" s="19">
        <f t="shared" ref="BD130:BD161" si="300">BC130-BB130</f>
        <v>342.99173410405729</v>
      </c>
      <c r="BE130" s="58">
        <f t="shared" ref="BE130:BE161" si="301">(IF(BD130 &gt; 0, V130, W130))</f>
        <v>40.088175850545703</v>
      </c>
      <c r="BF130" s="58">
        <f t="shared" ref="BF130:BF165" si="302">IF(BD130&gt;0, S130*(T130^(2-N130)), S130*(U130^(N130 + 2)))</f>
        <v>39.700144792429867</v>
      </c>
      <c r="BG130" s="46">
        <f t="shared" ref="BG130:BG165" si="303">BD130/BE130</f>
        <v>8.555932686555213</v>
      </c>
      <c r="BH130" s="59">
        <f t="shared" ref="BH130:BH165" si="304">BB130/BC130</f>
        <v>0.92398218917123864</v>
      </c>
      <c r="BI130" s="78">
        <v>0</v>
      </c>
      <c r="BJ130" s="78">
        <v>283</v>
      </c>
      <c r="BK130" s="78">
        <v>0</v>
      </c>
      <c r="BL130" s="10">
        <f t="shared" ref="BL130:BL161" si="305">SUM(BI130:BK130)</f>
        <v>283</v>
      </c>
      <c r="BM130" s="15">
        <f t="shared" ref="BM130:BM165" si="306">AY130*$D$171</f>
        <v>1539.0968028477996</v>
      </c>
      <c r="BN130" s="9">
        <f t="shared" ref="BN130:BN161" si="307">BM130-BL130</f>
        <v>1256.0968028477996</v>
      </c>
      <c r="BO130" s="48">
        <f t="shared" ref="BO130:BO161" si="308">IF(BN130&gt;0,V130,W130)</f>
        <v>40.088175850545703</v>
      </c>
      <c r="BP130" s="48">
        <f t="shared" ref="BP130:BP165" si="309" xml:space="preserve"> IF(BN130 &gt;0, S130*T130^(2-N130), S130*U130^(N130+2))</f>
        <v>39.700144792429867</v>
      </c>
      <c r="BQ130" s="48">
        <f t="shared" ref="BQ130:BQ165" si="310">IF(BN130&gt;0, S130*T130^(3-N130), S130*U130^(N130+3))</f>
        <v>39.315869657322942</v>
      </c>
      <c r="BR130" s="46">
        <f t="shared" ref="BR130:BR165" si="311">BN130/BP130</f>
        <v>31.639602561029339</v>
      </c>
      <c r="BS130" s="59">
        <f t="shared" ref="BS130:BS165" si="312">BL130/BM130</f>
        <v>0.18387407437684458</v>
      </c>
      <c r="BT130" s="16">
        <f t="shared" ref="BT130:BT165" si="313">BB130+BL130+BV130</f>
        <v>4493</v>
      </c>
      <c r="BU130" s="64">
        <f t="shared" ref="BU130:BU165" si="314">BC130+BM130+BW130</f>
        <v>6125.2692645370353</v>
      </c>
      <c r="BV130" s="78">
        <v>41</v>
      </c>
      <c r="BW130" s="15">
        <f t="shared" ref="BW130:BW165" si="315">AZ130*$D$174</f>
        <v>74.180727585179</v>
      </c>
      <c r="BX130" s="37">
        <f t="shared" ref="BX130:BX161" si="316">BW130-BV130</f>
        <v>33.180727585179</v>
      </c>
      <c r="BY130" s="51">
        <f t="shared" ref="BY130:BY161" si="317">BX130*(BX130&lt;&gt;0)</f>
        <v>33.180727585179</v>
      </c>
      <c r="BZ130" s="26">
        <f t="shared" ref="BZ130:BZ161" si="318">BY130/$BY$166</f>
        <v>7.4064124074060378E-2</v>
      </c>
      <c r="CA130" s="47">
        <f t="shared" ref="CA130:CA161" si="319">BZ130 * $BX$166</f>
        <v>33.180727585179</v>
      </c>
      <c r="CB130" s="48">
        <f t="shared" ref="CB130:CB161" si="320">IF(CA130&gt;0, V130, W130)</f>
        <v>40.088175850545703</v>
      </c>
      <c r="CC130" s="48">
        <f t="shared" ref="CC130:CC165" si="321">IF(BX130&gt;0, S130*T130^(2-N130), S130*U130^(N130+2))</f>
        <v>39.700144792429867</v>
      </c>
      <c r="CD130" s="60">
        <f t="shared" ref="CD130:CD165" si="322">CA130/CB130</f>
        <v>0.82769362489531495</v>
      </c>
      <c r="CE130" s="61">
        <v>0</v>
      </c>
      <c r="CF130" s="15">
        <f t="shared" ref="CF130:CF165" si="323">AZ130*$CE$169</f>
        <v>47.781071977344702</v>
      </c>
      <c r="CG130" s="37">
        <f t="shared" ref="CG130:CG161" si="324">CF130-CE130</f>
        <v>47.781071977344702</v>
      </c>
      <c r="CH130" s="51">
        <f t="shared" ref="CH130:CH161" si="325">CG130*(CG130&lt;&gt;0)</f>
        <v>47.781071977344702</v>
      </c>
      <c r="CI130" s="26">
        <f t="shared" ref="CI130:CI161" si="326">CH130/$CH$166</f>
        <v>7.4344285012205866E-3</v>
      </c>
      <c r="CJ130" s="47">
        <f t="shared" ref="CJ130:CJ161" si="327">CI130 * $CG$166</f>
        <v>47.781071977344702</v>
      </c>
      <c r="CK130" s="48">
        <f t="shared" ref="CK130:CK165" si="328">IF(CA130&gt;0,V130,W130)</f>
        <v>40.088175850545703</v>
      </c>
      <c r="CL130" s="60">
        <f t="shared" ref="CL130:CL161" si="329">CJ130/CK130</f>
        <v>1.191899380891742</v>
      </c>
      <c r="CM130" s="65">
        <f t="shared" ref="CM130:CM165" si="330">N130</f>
        <v>0</v>
      </c>
      <c r="CN130" s="73">
        <f t="shared" ref="CN130:CN165" si="331">BT130+BV130</f>
        <v>4534</v>
      </c>
      <c r="CO130">
        <f t="shared" ref="CO130:CO165" si="332">E130/$E$166</f>
        <v>5.0792185895801277E-3</v>
      </c>
      <c r="CP130">
        <f t="shared" ref="CP130:CP165" si="333">MAX(0,L130)</f>
        <v>0.96759926613136904</v>
      </c>
      <c r="CQ130">
        <f t="shared" ref="CQ130:CQ161" si="334">CP130/$CP$166</f>
        <v>1.054989640559012E-2</v>
      </c>
      <c r="CR130">
        <f t="shared" ref="CR130:CR161" si="335">CO130*CQ130*AO130</f>
        <v>5.3585229941417906E-5</v>
      </c>
      <c r="CS130">
        <f t="shared" ref="CS130:CS161" si="336">CR130/$CR$166</f>
        <v>1.3278984386772545E-2</v>
      </c>
      <c r="CT130" s="1">
        <f t="shared" ref="CT130:CT161" si="337">$CT$168*CS130</f>
        <v>944.89997925710338</v>
      </c>
      <c r="CU130" s="78">
        <v>972</v>
      </c>
      <c r="CV130" s="1">
        <f t="shared" ref="CV130:CV161" si="338">CT130-CU130</f>
        <v>-27.100020742896618</v>
      </c>
      <c r="CW130">
        <f t="shared" ref="CW130:CW165" si="339">CU130/CT130</f>
        <v>1.0286803062099792</v>
      </c>
    </row>
    <row r="131" spans="1:101" x14ac:dyDescent="0.2">
      <c r="A131" s="24" t="s">
        <v>316</v>
      </c>
      <c r="B131">
        <v>0</v>
      </c>
      <c r="C131">
        <v>1</v>
      </c>
      <c r="D131">
        <v>0.95245705153815396</v>
      </c>
      <c r="E131">
        <v>4.7542948461845799E-2</v>
      </c>
      <c r="F131">
        <v>0.99801350814461598</v>
      </c>
      <c r="G131">
        <v>0.33333333333333298</v>
      </c>
      <c r="H131">
        <v>6.6861679899707399E-2</v>
      </c>
      <c r="I131">
        <v>0.776013372335979</v>
      </c>
      <c r="J131">
        <v>0.22778401545986601</v>
      </c>
      <c r="K131">
        <v>0.36246444623059099</v>
      </c>
      <c r="L131">
        <v>0.583534133076136</v>
      </c>
      <c r="M131">
        <v>1.3093112346432501</v>
      </c>
      <c r="N131" s="21">
        <v>-1</v>
      </c>
      <c r="O131">
        <v>1.01994403600371</v>
      </c>
      <c r="P131">
        <v>0.98927297903842404</v>
      </c>
      <c r="Q131">
        <v>1.0282436703683899</v>
      </c>
      <c r="R131">
        <v>0.99611695095620101</v>
      </c>
      <c r="S131">
        <v>291.44000244140602</v>
      </c>
      <c r="T131" s="27">
        <f t="shared" si="272"/>
        <v>0.98927297903842404</v>
      </c>
      <c r="U131" s="27">
        <f t="shared" si="273"/>
        <v>1.0282436703683899</v>
      </c>
      <c r="V131" s="39">
        <f t="shared" si="274"/>
        <v>285.2209721143808</v>
      </c>
      <c r="W131" s="38">
        <f t="shared" si="275"/>
        <v>291.44000244140602</v>
      </c>
      <c r="X131" s="44">
        <f t="shared" si="276"/>
        <v>0.76689395481375933</v>
      </c>
      <c r="Y131" s="44">
        <f t="shared" si="277"/>
        <v>0.53098962956317808</v>
      </c>
      <c r="Z131" s="22">
        <f t="shared" si="278"/>
        <v>0.6485889796369072</v>
      </c>
      <c r="AA131" s="22">
        <f t="shared" si="279"/>
        <v>0.56209613952973614</v>
      </c>
      <c r="AB131" s="22">
        <f t="shared" si="280"/>
        <v>0.47560329942256507</v>
      </c>
      <c r="AC131" s="22">
        <v>1</v>
      </c>
      <c r="AD131" s="22">
        <v>1</v>
      </c>
      <c r="AE131" s="22">
        <v>1</v>
      </c>
      <c r="AF131" s="22">
        <f t="shared" si="281"/>
        <v>4.1725635867596117E-2</v>
      </c>
      <c r="AG131" s="22">
        <f t="shared" si="282"/>
        <v>0.96421639787204261</v>
      </c>
      <c r="AH131" s="22">
        <f t="shared" si="283"/>
        <v>0.583534133076136</v>
      </c>
      <c r="AI131" s="22">
        <f t="shared" si="284"/>
        <v>1.5418084972085397</v>
      </c>
      <c r="AJ131" s="22">
        <f t="shared" si="285"/>
        <v>0.20671858817904254</v>
      </c>
      <c r="AK131" s="22">
        <f t="shared" si="286"/>
        <v>2.2543535458650248</v>
      </c>
      <c r="AL131" s="22">
        <f t="shared" si="287"/>
        <v>1.3093112346432501</v>
      </c>
      <c r="AM131" s="22">
        <f t="shared" si="288"/>
        <v>2.1025926464642075</v>
      </c>
      <c r="AN131" s="46">
        <v>0</v>
      </c>
      <c r="AO131" s="68">
        <v>0.6</v>
      </c>
      <c r="AP131" s="49">
        <v>1</v>
      </c>
      <c r="AQ131" s="21">
        <v>1</v>
      </c>
      <c r="AR131" s="17">
        <f t="shared" si="289"/>
        <v>0</v>
      </c>
      <c r="AS131" s="17">
        <f t="shared" si="290"/>
        <v>7.6057383404033034</v>
      </c>
      <c r="AT131" s="17">
        <f t="shared" si="291"/>
        <v>10.985786822463217</v>
      </c>
      <c r="AU131" s="17">
        <f t="shared" si="292"/>
        <v>0</v>
      </c>
      <c r="AV131" s="17">
        <f t="shared" si="293"/>
        <v>7.6057383404033034</v>
      </c>
      <c r="AW131" s="17">
        <f t="shared" si="294"/>
        <v>10.985786822463217</v>
      </c>
      <c r="AX131" s="14">
        <f t="shared" si="295"/>
        <v>0</v>
      </c>
      <c r="AY131" s="14">
        <f t="shared" si="296"/>
        <v>2.8047089650042466E-3</v>
      </c>
      <c r="AZ131" s="62">
        <f t="shared" si="297"/>
        <v>3.7470498060333708E-3</v>
      </c>
      <c r="BA131" s="21">
        <f t="shared" si="298"/>
        <v>-1</v>
      </c>
      <c r="BB131" s="78">
        <v>0</v>
      </c>
      <c r="BC131" s="15">
        <f t="shared" si="299"/>
        <v>0</v>
      </c>
      <c r="BD131" s="19">
        <f t="shared" si="300"/>
        <v>0</v>
      </c>
      <c r="BE131" s="58">
        <f t="shared" si="301"/>
        <v>291.44000244140602</v>
      </c>
      <c r="BF131" s="58">
        <f t="shared" si="302"/>
        <v>299.67133780252385</v>
      </c>
      <c r="BG131" s="46">
        <f t="shared" si="303"/>
        <v>0</v>
      </c>
      <c r="BH131" s="59" t="e">
        <f t="shared" si="304"/>
        <v>#DIV/0!</v>
      </c>
      <c r="BI131" s="78">
        <v>0</v>
      </c>
      <c r="BJ131" s="78">
        <v>0</v>
      </c>
      <c r="BK131" s="78">
        <v>0</v>
      </c>
      <c r="BL131" s="10">
        <f t="shared" si="305"/>
        <v>0</v>
      </c>
      <c r="BM131" s="15">
        <f t="shared" si="306"/>
        <v>537.05408674590819</v>
      </c>
      <c r="BN131" s="9">
        <f t="shared" si="307"/>
        <v>537.05408674590819</v>
      </c>
      <c r="BO131" s="48">
        <f t="shared" si="308"/>
        <v>285.2209721143808</v>
      </c>
      <c r="BP131" s="48">
        <f t="shared" si="309"/>
        <v>282.16140076782875</v>
      </c>
      <c r="BQ131" s="48">
        <f t="shared" si="310"/>
        <v>279.1346495072446</v>
      </c>
      <c r="BR131" s="46">
        <f t="shared" si="311"/>
        <v>1.9033577423575847</v>
      </c>
      <c r="BS131" s="59">
        <f t="shared" si="312"/>
        <v>0</v>
      </c>
      <c r="BT131" s="16">
        <f t="shared" si="313"/>
        <v>0</v>
      </c>
      <c r="BU131" s="64">
        <f t="shared" si="314"/>
        <v>574.44214971050917</v>
      </c>
      <c r="BV131" s="78">
        <v>0</v>
      </c>
      <c r="BW131" s="15">
        <f t="shared" si="315"/>
        <v>37.388062964600977</v>
      </c>
      <c r="BX131" s="37">
        <f t="shared" si="316"/>
        <v>37.388062964600977</v>
      </c>
      <c r="BY131" s="51">
        <f t="shared" si="317"/>
        <v>37.388062964600977</v>
      </c>
      <c r="BZ131" s="26">
        <f t="shared" si="318"/>
        <v>8.3455497688841598E-2</v>
      </c>
      <c r="CA131" s="47">
        <f t="shared" si="319"/>
        <v>37.388062964600977</v>
      </c>
      <c r="CB131" s="48">
        <f t="shared" si="320"/>
        <v>285.2209721143808</v>
      </c>
      <c r="CC131" s="48">
        <f t="shared" si="321"/>
        <v>282.16140076782875</v>
      </c>
      <c r="CD131" s="60">
        <f t="shared" si="322"/>
        <v>0.13108455064660329</v>
      </c>
      <c r="CE131" s="61">
        <v>0</v>
      </c>
      <c r="CF131" s="15">
        <f t="shared" si="323"/>
        <v>24.082289103376475</v>
      </c>
      <c r="CG131" s="37">
        <f t="shared" si="324"/>
        <v>24.082289103376475</v>
      </c>
      <c r="CH131" s="51">
        <f t="shared" si="325"/>
        <v>24.082289103376475</v>
      </c>
      <c r="CI131" s="26">
        <f t="shared" si="326"/>
        <v>3.7470498060333713E-3</v>
      </c>
      <c r="CJ131" s="47">
        <f t="shared" si="327"/>
        <v>24.082289103376475</v>
      </c>
      <c r="CK131" s="48">
        <f t="shared" si="328"/>
        <v>285.2209721143808</v>
      </c>
      <c r="CL131" s="60">
        <f t="shared" si="329"/>
        <v>8.4433795049681237E-2</v>
      </c>
      <c r="CM131" s="65">
        <f t="shared" si="330"/>
        <v>-1</v>
      </c>
      <c r="CN131" s="73">
        <f t="shared" si="331"/>
        <v>0</v>
      </c>
      <c r="CO131">
        <f t="shared" si="332"/>
        <v>7.6429143728710437E-4</v>
      </c>
      <c r="CP131">
        <f t="shared" si="333"/>
        <v>0.583534133076136</v>
      </c>
      <c r="CQ131">
        <f t="shared" si="334"/>
        <v>6.3623701139137239E-3</v>
      </c>
      <c r="CR131">
        <f t="shared" si="335"/>
        <v>2.9176229993493828E-6</v>
      </c>
      <c r="CS131">
        <f t="shared" si="336"/>
        <v>7.2301771023852712E-4</v>
      </c>
      <c r="CT131" s="1">
        <f t="shared" si="337"/>
        <v>51.448167985454589</v>
      </c>
      <c r="CU131" s="78">
        <v>0</v>
      </c>
      <c r="CV131" s="1">
        <f t="shared" si="338"/>
        <v>51.448167985454589</v>
      </c>
      <c r="CW131">
        <f t="shared" si="339"/>
        <v>0</v>
      </c>
    </row>
    <row r="132" spans="1:101" x14ac:dyDescent="0.2">
      <c r="A132" s="24" t="s">
        <v>302</v>
      </c>
      <c r="B132">
        <v>1</v>
      </c>
      <c r="C132">
        <v>1</v>
      </c>
      <c r="D132">
        <v>0.85177786656012699</v>
      </c>
      <c r="E132">
        <v>0.14822213343987201</v>
      </c>
      <c r="F132">
        <v>0.95152959872864495</v>
      </c>
      <c r="G132">
        <v>0.35001986491855303</v>
      </c>
      <c r="H132">
        <v>0.96970330129544502</v>
      </c>
      <c r="I132">
        <v>0.89594651065608</v>
      </c>
      <c r="J132">
        <v>0.932095643787339</v>
      </c>
      <c r="K132">
        <v>0.73343053646808998</v>
      </c>
      <c r="L132">
        <v>0.26447301676225299</v>
      </c>
      <c r="M132">
        <v>2.0054214162962301</v>
      </c>
      <c r="N132" s="21">
        <v>0</v>
      </c>
      <c r="O132">
        <v>1.0059426648921499</v>
      </c>
      <c r="P132">
        <v>0.98728071009492302</v>
      </c>
      <c r="Q132">
        <v>1.0731645068055999</v>
      </c>
      <c r="R132">
        <v>0.98493943255545902</v>
      </c>
      <c r="S132">
        <v>26.520000457763601</v>
      </c>
      <c r="T132" s="27">
        <f t="shared" si="272"/>
        <v>0.98728071009492302</v>
      </c>
      <c r="U132" s="27">
        <f t="shared" si="273"/>
        <v>1.0731645068055999</v>
      </c>
      <c r="V132" s="39">
        <f t="shared" si="274"/>
        <v>26.182684883658531</v>
      </c>
      <c r="W132" s="38">
        <f t="shared" si="275"/>
        <v>28.46032321174016</v>
      </c>
      <c r="X132" s="44">
        <f t="shared" si="276"/>
        <v>0.81818644412782437</v>
      </c>
      <c r="Y132" s="44">
        <f t="shared" si="277"/>
        <v>0.81207190320203981</v>
      </c>
      <c r="Z132" s="22">
        <f t="shared" si="278"/>
        <v>1</v>
      </c>
      <c r="AA132" s="22">
        <f t="shared" si="279"/>
        <v>1</v>
      </c>
      <c r="AB132" s="22">
        <f t="shared" si="280"/>
        <v>1</v>
      </c>
      <c r="AC132" s="22">
        <v>1</v>
      </c>
      <c r="AD132" s="22">
        <v>1</v>
      </c>
      <c r="AE132" s="22">
        <v>1</v>
      </c>
      <c r="AF132" s="22">
        <f t="shared" si="281"/>
        <v>4.1725635867596117E-2</v>
      </c>
      <c r="AG132" s="22">
        <f t="shared" si="282"/>
        <v>0.96421639787204261</v>
      </c>
      <c r="AH132" s="22">
        <f t="shared" si="283"/>
        <v>0.26447301676225299</v>
      </c>
      <c r="AI132" s="22">
        <f t="shared" si="284"/>
        <v>1.222747380894657</v>
      </c>
      <c r="AJ132" s="22">
        <f t="shared" si="285"/>
        <v>0.20671858817904254</v>
      </c>
      <c r="AK132" s="22">
        <f t="shared" si="286"/>
        <v>2.2543535458650248</v>
      </c>
      <c r="AL132" s="22">
        <f t="shared" si="287"/>
        <v>2.0054214162962301</v>
      </c>
      <c r="AM132" s="22">
        <f t="shared" si="288"/>
        <v>2.7987028281171877</v>
      </c>
      <c r="AN132" s="46">
        <v>0</v>
      </c>
      <c r="AO132" s="68">
        <v>0.6</v>
      </c>
      <c r="AP132" s="49">
        <v>1</v>
      </c>
      <c r="AQ132" s="21">
        <v>1</v>
      </c>
      <c r="AR132" s="17">
        <f t="shared" si="289"/>
        <v>0</v>
      </c>
      <c r="AS132" s="17">
        <f t="shared" si="290"/>
        <v>36.811066235374135</v>
      </c>
      <c r="AT132" s="17">
        <f t="shared" si="291"/>
        <v>61.351777058956891</v>
      </c>
      <c r="AU132" s="17">
        <f t="shared" si="292"/>
        <v>0</v>
      </c>
      <c r="AV132" s="17">
        <f t="shared" si="293"/>
        <v>36.811066235374135</v>
      </c>
      <c r="AW132" s="17">
        <f t="shared" si="294"/>
        <v>61.351777058956891</v>
      </c>
      <c r="AX132" s="14">
        <f t="shared" si="295"/>
        <v>0</v>
      </c>
      <c r="AY132" s="14">
        <f t="shared" si="296"/>
        <v>1.3574530553235454E-2</v>
      </c>
      <c r="AZ132" s="62">
        <f t="shared" si="297"/>
        <v>2.0925962613665743E-2</v>
      </c>
      <c r="BA132" s="21">
        <f t="shared" si="298"/>
        <v>0</v>
      </c>
      <c r="BB132" s="78">
        <v>0</v>
      </c>
      <c r="BC132" s="15">
        <f t="shared" si="299"/>
        <v>0</v>
      </c>
      <c r="BD132" s="19">
        <f t="shared" si="300"/>
        <v>0</v>
      </c>
      <c r="BE132" s="58">
        <f t="shared" si="301"/>
        <v>28.46032321174016</v>
      </c>
      <c r="BF132" s="58">
        <f t="shared" si="302"/>
        <v>30.5426087230551</v>
      </c>
      <c r="BG132" s="46">
        <f t="shared" si="303"/>
        <v>0</v>
      </c>
      <c r="BH132" s="59" t="e">
        <f t="shared" si="304"/>
        <v>#DIV/0!</v>
      </c>
      <c r="BI132" s="78">
        <v>0</v>
      </c>
      <c r="BJ132" s="78">
        <v>0</v>
      </c>
      <c r="BK132" s="78">
        <v>0</v>
      </c>
      <c r="BL132" s="10">
        <f t="shared" si="305"/>
        <v>0</v>
      </c>
      <c r="BM132" s="15">
        <f t="shared" si="306"/>
        <v>2599.2918339251842</v>
      </c>
      <c r="BN132" s="9">
        <f t="shared" si="307"/>
        <v>2599.2918339251842</v>
      </c>
      <c r="BO132" s="48">
        <f t="shared" si="308"/>
        <v>26.182684883658531</v>
      </c>
      <c r="BP132" s="48">
        <f t="shared" si="309"/>
        <v>25.849659724129999</v>
      </c>
      <c r="BQ132" s="48">
        <f t="shared" si="310"/>
        <v>25.5208704081512</v>
      </c>
      <c r="BR132" s="46">
        <f t="shared" si="311"/>
        <v>100.55419922989591</v>
      </c>
      <c r="BS132" s="59">
        <f t="shared" si="312"/>
        <v>0</v>
      </c>
      <c r="BT132" s="16">
        <f t="shared" si="313"/>
        <v>0</v>
      </c>
      <c r="BU132" s="64">
        <f t="shared" si="314"/>
        <v>2808.0910888843409</v>
      </c>
      <c r="BV132" s="78">
        <v>0</v>
      </c>
      <c r="BW132" s="15">
        <f t="shared" si="315"/>
        <v>208.79925495915677</v>
      </c>
      <c r="BX132" s="37">
        <f t="shared" si="316"/>
        <v>208.79925495915677</v>
      </c>
      <c r="BY132" s="51">
        <f t="shared" si="317"/>
        <v>208.79925495915677</v>
      </c>
      <c r="BZ132" s="26">
        <f t="shared" si="318"/>
        <v>0.46606976553383278</v>
      </c>
      <c r="CA132" s="47">
        <f t="shared" si="319"/>
        <v>208.79925495915677</v>
      </c>
      <c r="CB132" s="48">
        <f t="shared" si="320"/>
        <v>26.182684883658531</v>
      </c>
      <c r="CC132" s="48">
        <f t="shared" si="321"/>
        <v>25.849659724129999</v>
      </c>
      <c r="CD132" s="60">
        <f t="shared" si="322"/>
        <v>7.9747075552773126</v>
      </c>
      <c r="CE132" s="61">
        <v>0</v>
      </c>
      <c r="CF132" s="15">
        <f t="shared" si="323"/>
        <v>134.49116171802973</v>
      </c>
      <c r="CG132" s="37">
        <f t="shared" si="324"/>
        <v>134.49116171802973</v>
      </c>
      <c r="CH132" s="51">
        <f t="shared" si="325"/>
        <v>134.49116171802973</v>
      </c>
      <c r="CI132" s="26">
        <f t="shared" si="326"/>
        <v>2.0925962613665746E-2</v>
      </c>
      <c r="CJ132" s="47">
        <f t="shared" si="327"/>
        <v>134.49116171802973</v>
      </c>
      <c r="CK132" s="48">
        <f t="shared" si="328"/>
        <v>26.182684883658531</v>
      </c>
      <c r="CL132" s="60">
        <f t="shared" si="329"/>
        <v>5.1366451651400373</v>
      </c>
      <c r="CM132" s="65">
        <f t="shared" si="330"/>
        <v>0</v>
      </c>
      <c r="CN132" s="73">
        <f t="shared" si="331"/>
        <v>0</v>
      </c>
      <c r="CO132">
        <f t="shared" si="332"/>
        <v>2.3827909515421459E-3</v>
      </c>
      <c r="CP132">
        <f t="shared" si="333"/>
        <v>0.26447301676225299</v>
      </c>
      <c r="CQ132">
        <f t="shared" si="334"/>
        <v>2.8835934736404127E-3</v>
      </c>
      <c r="CR132">
        <f t="shared" si="335"/>
        <v>4.1226002621498169E-6</v>
      </c>
      <c r="CS132">
        <f t="shared" si="336"/>
        <v>1.0216237678524601E-3</v>
      </c>
      <c r="CT132" s="1">
        <f t="shared" si="337"/>
        <v>72.696243096267182</v>
      </c>
      <c r="CU132" s="78">
        <v>0</v>
      </c>
      <c r="CV132" s="1">
        <f t="shared" si="338"/>
        <v>72.696243096267182</v>
      </c>
      <c r="CW132">
        <f t="shared" si="339"/>
        <v>0</v>
      </c>
    </row>
    <row r="133" spans="1:101" x14ac:dyDescent="0.2">
      <c r="A133" s="24" t="s">
        <v>168</v>
      </c>
      <c r="B133">
        <v>0</v>
      </c>
      <c r="C133">
        <v>1</v>
      </c>
      <c r="D133">
        <v>0.66724436741767701</v>
      </c>
      <c r="E133">
        <v>0.33275563258232199</v>
      </c>
      <c r="F133">
        <v>0.77664974619289295</v>
      </c>
      <c r="G133">
        <v>0.4331641285956</v>
      </c>
      <c r="H133">
        <v>0.57387580299785801</v>
      </c>
      <c r="I133">
        <v>0.33618843683083499</v>
      </c>
      <c r="J133">
        <v>0.43923844224394798</v>
      </c>
      <c r="K133">
        <v>0.50474217358460105</v>
      </c>
      <c r="L133">
        <v>-8.5464356915792997E-4</v>
      </c>
      <c r="M133">
        <v>1.57001529684876</v>
      </c>
      <c r="N133" s="21">
        <v>0</v>
      </c>
      <c r="O133">
        <v>0.999358598048812</v>
      </c>
      <c r="P133">
        <v>0.99019521536892896</v>
      </c>
      <c r="Q133">
        <v>1.01267320557565</v>
      </c>
      <c r="R133">
        <v>0.98603566978651402</v>
      </c>
      <c r="S133">
        <v>144.82000732421801</v>
      </c>
      <c r="T133" s="27">
        <f t="shared" si="272"/>
        <v>0.99019521536892896</v>
      </c>
      <c r="U133" s="27">
        <f t="shared" si="273"/>
        <v>1.01267320557565</v>
      </c>
      <c r="V133" s="39">
        <f t="shared" si="274"/>
        <v>143.40007834213392</v>
      </c>
      <c r="W133" s="38">
        <f t="shared" si="275"/>
        <v>146.65534104850497</v>
      </c>
      <c r="X133" s="44">
        <f t="shared" si="276"/>
        <v>0.91219974523784941</v>
      </c>
      <c r="Y133" s="44">
        <f t="shared" si="277"/>
        <v>0.53301472826620178</v>
      </c>
      <c r="Z133" s="22">
        <f t="shared" si="278"/>
        <v>1</v>
      </c>
      <c r="AA133" s="22">
        <f t="shared" si="279"/>
        <v>1</v>
      </c>
      <c r="AB133" s="22">
        <f t="shared" si="280"/>
        <v>1</v>
      </c>
      <c r="AC133" s="22">
        <v>1</v>
      </c>
      <c r="AD133" s="22">
        <v>1</v>
      </c>
      <c r="AE133" s="22">
        <v>1</v>
      </c>
      <c r="AF133" s="22">
        <f t="shared" si="281"/>
        <v>4.1725635867596117E-2</v>
      </c>
      <c r="AG133" s="22">
        <f t="shared" si="282"/>
        <v>0.96421639787204261</v>
      </c>
      <c r="AH133" s="22">
        <f t="shared" si="283"/>
        <v>4.1725635867596117E-2</v>
      </c>
      <c r="AI133" s="22">
        <f t="shared" si="284"/>
        <v>1</v>
      </c>
      <c r="AJ133" s="22">
        <f t="shared" si="285"/>
        <v>0.20671858817904254</v>
      </c>
      <c r="AK133" s="22">
        <f t="shared" si="286"/>
        <v>2.2543535458650248</v>
      </c>
      <c r="AL133" s="22">
        <f t="shared" si="287"/>
        <v>1.57001529684876</v>
      </c>
      <c r="AM133" s="22">
        <f t="shared" si="288"/>
        <v>2.3632967086697176</v>
      </c>
      <c r="AN133" s="46">
        <v>1</v>
      </c>
      <c r="AO133" s="49">
        <v>1</v>
      </c>
      <c r="AP133" s="49">
        <v>1</v>
      </c>
      <c r="AQ133" s="21">
        <v>1</v>
      </c>
      <c r="AR133" s="17">
        <f t="shared" si="289"/>
        <v>1</v>
      </c>
      <c r="AS133" s="17">
        <f t="shared" si="290"/>
        <v>31.194138821300946</v>
      </c>
      <c r="AT133" s="17">
        <f t="shared" si="291"/>
        <v>31.194138821300946</v>
      </c>
      <c r="AU133" s="17">
        <f t="shared" si="292"/>
        <v>1</v>
      </c>
      <c r="AV133" s="17">
        <f t="shared" si="293"/>
        <v>31.194138821300946</v>
      </c>
      <c r="AW133" s="17">
        <f t="shared" si="294"/>
        <v>31.194138821300946</v>
      </c>
      <c r="AX133" s="14">
        <f t="shared" si="295"/>
        <v>2.3818426873717766E-3</v>
      </c>
      <c r="AY133" s="14">
        <f t="shared" si="296"/>
        <v>1.150321992316271E-2</v>
      </c>
      <c r="AZ133" s="62">
        <f t="shared" si="297"/>
        <v>1.0639746948368852E-2</v>
      </c>
      <c r="BA133" s="21">
        <f t="shared" si="298"/>
        <v>0</v>
      </c>
      <c r="BB133" s="78">
        <v>290</v>
      </c>
      <c r="BC133" s="15">
        <f t="shared" si="299"/>
        <v>330.30203467128109</v>
      </c>
      <c r="BD133" s="19">
        <f t="shared" si="300"/>
        <v>40.302034671281092</v>
      </c>
      <c r="BE133" s="58">
        <f t="shared" si="301"/>
        <v>143.40007834213392</v>
      </c>
      <c r="BF133" s="58">
        <f t="shared" si="302"/>
        <v>141.99407145791059</v>
      </c>
      <c r="BG133" s="46">
        <f t="shared" si="303"/>
        <v>0.28104611334399471</v>
      </c>
      <c r="BH133" s="59">
        <f t="shared" si="304"/>
        <v>0.8779842978824216</v>
      </c>
      <c r="BI133" s="78">
        <v>0</v>
      </c>
      <c r="BJ133" s="78">
        <v>579</v>
      </c>
      <c r="BK133" s="78">
        <v>0</v>
      </c>
      <c r="BL133" s="10">
        <f t="shared" si="305"/>
        <v>579</v>
      </c>
      <c r="BM133" s="15">
        <f t="shared" si="306"/>
        <v>2202.6710605469652</v>
      </c>
      <c r="BN133" s="9">
        <f t="shared" si="307"/>
        <v>1623.6710605469652</v>
      </c>
      <c r="BO133" s="48">
        <f t="shared" si="308"/>
        <v>143.40007834213392</v>
      </c>
      <c r="BP133" s="48">
        <f t="shared" si="309"/>
        <v>141.99407145791059</v>
      </c>
      <c r="BQ133" s="48">
        <f t="shared" si="310"/>
        <v>140.60185016837687</v>
      </c>
      <c r="BR133" s="46">
        <f t="shared" si="311"/>
        <v>11.434780648769891</v>
      </c>
      <c r="BS133" s="59">
        <f t="shared" si="312"/>
        <v>0.26286267176735106</v>
      </c>
      <c r="BT133" s="16">
        <f t="shared" si="313"/>
        <v>869</v>
      </c>
      <c r="BU133" s="64">
        <f t="shared" si="314"/>
        <v>2639.1364902690707</v>
      </c>
      <c r="BV133" s="78">
        <v>0</v>
      </c>
      <c r="BW133" s="15">
        <f t="shared" si="315"/>
        <v>106.16339505082441</v>
      </c>
      <c r="BX133" s="37">
        <f t="shared" si="316"/>
        <v>106.16339505082441</v>
      </c>
      <c r="BY133" s="51">
        <f t="shared" si="317"/>
        <v>106.16339505082441</v>
      </c>
      <c r="BZ133" s="26">
        <f t="shared" si="318"/>
        <v>0.2369718639527334</v>
      </c>
      <c r="CA133" s="47">
        <f t="shared" si="319"/>
        <v>106.16339505082441</v>
      </c>
      <c r="CB133" s="48">
        <f t="shared" si="320"/>
        <v>143.40007834213392</v>
      </c>
      <c r="CC133" s="48">
        <f t="shared" si="321"/>
        <v>141.99407145791059</v>
      </c>
      <c r="CD133" s="60">
        <f t="shared" si="322"/>
        <v>0.74033010496362739</v>
      </c>
      <c r="CE133" s="61">
        <v>0</v>
      </c>
      <c r="CF133" s="15">
        <f t="shared" si="323"/>
        <v>68.381653637166622</v>
      </c>
      <c r="CG133" s="37">
        <f t="shared" si="324"/>
        <v>68.381653637166622</v>
      </c>
      <c r="CH133" s="51">
        <f t="shared" si="325"/>
        <v>68.381653637166622</v>
      </c>
      <c r="CI133" s="26">
        <f t="shared" si="326"/>
        <v>1.0639746948368854E-2</v>
      </c>
      <c r="CJ133" s="47">
        <f t="shared" si="327"/>
        <v>68.381653637166622</v>
      </c>
      <c r="CK133" s="48">
        <f t="shared" si="328"/>
        <v>143.40007834213392</v>
      </c>
      <c r="CL133" s="60">
        <f t="shared" si="329"/>
        <v>0.47685924880749991</v>
      </c>
      <c r="CM133" s="65">
        <f t="shared" si="330"/>
        <v>0</v>
      </c>
      <c r="CN133" s="73">
        <f t="shared" si="331"/>
        <v>869</v>
      </c>
      <c r="CO133">
        <f t="shared" si="332"/>
        <v>5.3493165426166493E-3</v>
      </c>
      <c r="CP133">
        <f t="shared" si="333"/>
        <v>0</v>
      </c>
      <c r="CQ133">
        <f t="shared" si="334"/>
        <v>0</v>
      </c>
      <c r="CR133">
        <f t="shared" si="335"/>
        <v>0</v>
      </c>
      <c r="CS133">
        <f t="shared" si="336"/>
        <v>0</v>
      </c>
      <c r="CT133" s="1">
        <f t="shared" si="337"/>
        <v>0</v>
      </c>
      <c r="CU133" s="78">
        <v>0</v>
      </c>
      <c r="CV133" s="1">
        <f t="shared" si="338"/>
        <v>0</v>
      </c>
      <c r="CW133" t="e">
        <f t="shared" si="339"/>
        <v>#DIV/0!</v>
      </c>
    </row>
    <row r="134" spans="1:101" x14ac:dyDescent="0.2">
      <c r="A134" s="24" t="s">
        <v>217</v>
      </c>
      <c r="B134">
        <v>1</v>
      </c>
      <c r="C134">
        <v>1</v>
      </c>
      <c r="D134">
        <v>0.76827806632041495</v>
      </c>
      <c r="E134">
        <v>0.23172193367958399</v>
      </c>
      <c r="F134">
        <v>0.718152866242038</v>
      </c>
      <c r="G134">
        <v>0.718152866242038</v>
      </c>
      <c r="H134">
        <v>0.25240284162139498</v>
      </c>
      <c r="I134">
        <v>0.50020894274968597</v>
      </c>
      <c r="J134">
        <v>0.35532261193801701</v>
      </c>
      <c r="K134">
        <v>0.50514943551774305</v>
      </c>
      <c r="L134">
        <v>0.67928282487163105</v>
      </c>
      <c r="M134">
        <v>0.65060014816217104</v>
      </c>
      <c r="N134" s="21">
        <v>0</v>
      </c>
      <c r="O134">
        <v>0.99766341009799298</v>
      </c>
      <c r="P134">
        <v>0.99539003876767695</v>
      </c>
      <c r="Q134">
        <v>1.0072115318485899</v>
      </c>
      <c r="R134">
        <v>1.0069818380901201</v>
      </c>
      <c r="S134">
        <v>1.16999995708465</v>
      </c>
      <c r="T134" s="27">
        <f t="shared" si="272"/>
        <v>0.99539003876767695</v>
      </c>
      <c r="U134" s="27">
        <f t="shared" si="273"/>
        <v>1.0072115318485899</v>
      </c>
      <c r="V134" s="39">
        <f t="shared" si="274"/>
        <v>1.1646063026406701</v>
      </c>
      <c r="W134" s="38">
        <f t="shared" si="275"/>
        <v>1.1784374490380147</v>
      </c>
      <c r="X134" s="44">
        <f t="shared" si="276"/>
        <v>0.86072664359861606</v>
      </c>
      <c r="Y134" s="44">
        <f t="shared" si="277"/>
        <v>0.5453810900901902</v>
      </c>
      <c r="Z134" s="22">
        <f t="shared" si="278"/>
        <v>1</v>
      </c>
      <c r="AA134" s="22">
        <f t="shared" si="279"/>
        <v>1</v>
      </c>
      <c r="AB134" s="22">
        <f t="shared" si="280"/>
        <v>1</v>
      </c>
      <c r="AC134" s="22">
        <v>1</v>
      </c>
      <c r="AD134" s="22">
        <v>1</v>
      </c>
      <c r="AE134" s="22">
        <v>1</v>
      </c>
      <c r="AF134" s="22">
        <f t="shared" si="281"/>
        <v>4.1725635867596117E-2</v>
      </c>
      <c r="AG134" s="22">
        <f t="shared" si="282"/>
        <v>0.96421639787204261</v>
      </c>
      <c r="AH134" s="22">
        <f t="shared" si="283"/>
        <v>0.67928282487163105</v>
      </c>
      <c r="AI134" s="22">
        <f t="shared" si="284"/>
        <v>1.6375571890040348</v>
      </c>
      <c r="AJ134" s="22">
        <f t="shared" si="285"/>
        <v>0.20671858817904254</v>
      </c>
      <c r="AK134" s="22">
        <f t="shared" si="286"/>
        <v>2.2543535458650248</v>
      </c>
      <c r="AL134" s="22">
        <f t="shared" si="287"/>
        <v>0.65060014816217104</v>
      </c>
      <c r="AM134" s="22">
        <f t="shared" si="288"/>
        <v>1.4438815599831285</v>
      </c>
      <c r="AN134" s="46">
        <v>0</v>
      </c>
      <c r="AO134" s="75">
        <v>0</v>
      </c>
      <c r="AP134" s="75">
        <v>0</v>
      </c>
      <c r="AQ134" s="21">
        <v>1</v>
      </c>
      <c r="AR134" s="17">
        <f t="shared" si="289"/>
        <v>0</v>
      </c>
      <c r="AS134" s="17">
        <f t="shared" si="290"/>
        <v>0</v>
      </c>
      <c r="AT134" s="17">
        <f t="shared" si="291"/>
        <v>0</v>
      </c>
      <c r="AU134" s="17">
        <f t="shared" si="292"/>
        <v>0</v>
      </c>
      <c r="AV134" s="17">
        <f t="shared" si="293"/>
        <v>0</v>
      </c>
      <c r="AW134" s="17">
        <f t="shared" si="294"/>
        <v>0</v>
      </c>
      <c r="AX134" s="14">
        <f t="shared" si="295"/>
        <v>0</v>
      </c>
      <c r="AY134" s="14">
        <f t="shared" si="296"/>
        <v>0</v>
      </c>
      <c r="AZ134" s="62">
        <f t="shared" si="297"/>
        <v>0</v>
      </c>
      <c r="BA134" s="21">
        <f t="shared" si="298"/>
        <v>0</v>
      </c>
      <c r="BB134" s="78">
        <v>0</v>
      </c>
      <c r="BC134" s="15">
        <f t="shared" si="299"/>
        <v>0</v>
      </c>
      <c r="BD134" s="19">
        <f t="shared" si="300"/>
        <v>0</v>
      </c>
      <c r="BE134" s="58">
        <f t="shared" si="301"/>
        <v>1.1784374490380147</v>
      </c>
      <c r="BF134" s="58">
        <f t="shared" si="302"/>
        <v>1.1869357882333234</v>
      </c>
      <c r="BG134" s="46">
        <f t="shared" si="303"/>
        <v>0</v>
      </c>
      <c r="BH134" s="59" t="e">
        <f t="shared" si="304"/>
        <v>#DIV/0!</v>
      </c>
      <c r="BI134" s="78">
        <v>0</v>
      </c>
      <c r="BJ134" s="78">
        <v>3950</v>
      </c>
      <c r="BK134" s="78">
        <v>0</v>
      </c>
      <c r="BL134" s="10">
        <f t="shared" si="305"/>
        <v>3950</v>
      </c>
      <c r="BM134" s="15">
        <f t="shared" si="306"/>
        <v>0</v>
      </c>
      <c r="BN134" s="9">
        <f t="shared" si="307"/>
        <v>-3950</v>
      </c>
      <c r="BO134" s="48">
        <f t="shared" si="308"/>
        <v>1.1784374490380147</v>
      </c>
      <c r="BP134" s="48">
        <f t="shared" si="309"/>
        <v>1.1869357882333234</v>
      </c>
      <c r="BQ134" s="48">
        <f t="shared" si="310"/>
        <v>1.1954954134723992</v>
      </c>
      <c r="BR134" s="46">
        <f t="shared" si="311"/>
        <v>-3327.8969588399705</v>
      </c>
      <c r="BS134" s="59" t="e">
        <f t="shared" si="312"/>
        <v>#DIV/0!</v>
      </c>
      <c r="BT134" s="16">
        <f t="shared" si="313"/>
        <v>4063</v>
      </c>
      <c r="BU134" s="64">
        <f t="shared" si="314"/>
        <v>0</v>
      </c>
      <c r="BV134" s="78">
        <v>113</v>
      </c>
      <c r="BW134" s="15">
        <f t="shared" si="315"/>
        <v>0</v>
      </c>
      <c r="BX134" s="37">
        <f t="shared" si="316"/>
        <v>-113</v>
      </c>
      <c r="BY134" s="51">
        <f t="shared" si="317"/>
        <v>-113</v>
      </c>
      <c r="BZ134" s="26">
        <f t="shared" si="318"/>
        <v>-0.25223214285714324</v>
      </c>
      <c r="CA134" s="47">
        <f t="shared" si="319"/>
        <v>-113</v>
      </c>
      <c r="CB134" s="48">
        <f t="shared" si="320"/>
        <v>1.1784374490380147</v>
      </c>
      <c r="CC134" s="48">
        <f t="shared" si="321"/>
        <v>1.1869357882333234</v>
      </c>
      <c r="CD134" s="60">
        <f t="shared" si="322"/>
        <v>-95.889688580623826</v>
      </c>
      <c r="CE134" s="61">
        <v>0</v>
      </c>
      <c r="CF134" s="15">
        <f t="shared" si="323"/>
        <v>0</v>
      </c>
      <c r="CG134" s="37">
        <f t="shared" si="324"/>
        <v>0</v>
      </c>
      <c r="CH134" s="51">
        <f t="shared" si="325"/>
        <v>0</v>
      </c>
      <c r="CI134" s="26">
        <f t="shared" si="326"/>
        <v>0</v>
      </c>
      <c r="CJ134" s="47">
        <f t="shared" si="327"/>
        <v>0</v>
      </c>
      <c r="CK134" s="48">
        <f t="shared" si="328"/>
        <v>1.1784374490380147</v>
      </c>
      <c r="CL134" s="60">
        <f t="shared" si="329"/>
        <v>0</v>
      </c>
      <c r="CM134" s="65">
        <f t="shared" si="330"/>
        <v>0</v>
      </c>
      <c r="CN134" s="73">
        <f t="shared" si="331"/>
        <v>4176</v>
      </c>
      <c r="CO134">
        <f t="shared" si="332"/>
        <v>3.7251179296346171E-3</v>
      </c>
      <c r="CP134">
        <f t="shared" si="333"/>
        <v>0.67928282487163105</v>
      </c>
      <c r="CQ134">
        <f t="shared" si="334"/>
        <v>7.4063340923610837E-3</v>
      </c>
      <c r="CR134">
        <f t="shared" si="335"/>
        <v>0</v>
      </c>
      <c r="CS134">
        <f t="shared" si="336"/>
        <v>0</v>
      </c>
      <c r="CT134" s="1">
        <f t="shared" si="337"/>
        <v>0</v>
      </c>
      <c r="CU134" s="78">
        <v>0</v>
      </c>
      <c r="CV134" s="1">
        <f t="shared" si="338"/>
        <v>0</v>
      </c>
      <c r="CW134" t="e">
        <f t="shared" si="339"/>
        <v>#DIV/0!</v>
      </c>
    </row>
    <row r="135" spans="1:101" x14ac:dyDescent="0.2">
      <c r="A135" s="24" t="s">
        <v>169</v>
      </c>
      <c r="B135">
        <v>0</v>
      </c>
      <c r="C135">
        <v>1</v>
      </c>
      <c r="D135">
        <v>0.77806122448979498</v>
      </c>
      <c r="E135">
        <v>0.22193877551020399</v>
      </c>
      <c r="F135">
        <v>0.75123152709359597</v>
      </c>
      <c r="G135">
        <v>0.248768472906403</v>
      </c>
      <c r="H135">
        <v>0.95390070921985803</v>
      </c>
      <c r="I135">
        <v>0.64361702127659504</v>
      </c>
      <c r="J135">
        <v>0.78354753082484796</v>
      </c>
      <c r="K135">
        <v>0.582002646749742</v>
      </c>
      <c r="L135">
        <v>8.81940078902584E-2</v>
      </c>
      <c r="M135">
        <v>2.0676326854259801</v>
      </c>
      <c r="N135" s="21">
        <v>0</v>
      </c>
      <c r="O135">
        <v>0.99851408192907598</v>
      </c>
      <c r="P135">
        <v>0.991141717131933</v>
      </c>
      <c r="Q135">
        <v>1.01739694927371</v>
      </c>
      <c r="R135">
        <v>0.99633141271626902</v>
      </c>
      <c r="S135">
        <v>18.389999389648398</v>
      </c>
      <c r="T135" s="27">
        <f t="shared" si="272"/>
        <v>0.991141717131933</v>
      </c>
      <c r="U135" s="27">
        <f t="shared" si="273"/>
        <v>1.01739694927371</v>
      </c>
      <c r="V135" s="39">
        <f t="shared" si="274"/>
        <v>18.227095573111313</v>
      </c>
      <c r="W135" s="38">
        <f t="shared" si="275"/>
        <v>18.709929276173671</v>
      </c>
      <c r="X135" s="44">
        <f t="shared" si="276"/>
        <v>0.85574246999838033</v>
      </c>
      <c r="Y135" s="44">
        <f t="shared" si="277"/>
        <v>0.67730416179440522</v>
      </c>
      <c r="Z135" s="22">
        <f t="shared" si="278"/>
        <v>1</v>
      </c>
      <c r="AA135" s="22">
        <f t="shared" si="279"/>
        <v>1</v>
      </c>
      <c r="AB135" s="22">
        <f t="shared" si="280"/>
        <v>1</v>
      </c>
      <c r="AC135" s="22">
        <v>1</v>
      </c>
      <c r="AD135" s="22">
        <v>1</v>
      </c>
      <c r="AE135" s="22">
        <v>1</v>
      </c>
      <c r="AF135" s="22">
        <f t="shared" si="281"/>
        <v>4.1725635867596117E-2</v>
      </c>
      <c r="AG135" s="22">
        <f t="shared" si="282"/>
        <v>0.96421639787204261</v>
      </c>
      <c r="AH135" s="22">
        <f t="shared" si="283"/>
        <v>8.81940078902584E-2</v>
      </c>
      <c r="AI135" s="22">
        <f t="shared" si="284"/>
        <v>1.0464683720226622</v>
      </c>
      <c r="AJ135" s="22">
        <f t="shared" si="285"/>
        <v>0.20671858817904254</v>
      </c>
      <c r="AK135" s="22">
        <f t="shared" si="286"/>
        <v>2.2543535458650248</v>
      </c>
      <c r="AL135" s="22">
        <f t="shared" si="287"/>
        <v>2.0676326854259801</v>
      </c>
      <c r="AM135" s="22">
        <f t="shared" si="288"/>
        <v>2.8609140972469378</v>
      </c>
      <c r="AN135" s="46">
        <v>1</v>
      </c>
      <c r="AO135" s="49">
        <v>1</v>
      </c>
      <c r="AP135" s="49">
        <v>1</v>
      </c>
      <c r="AQ135" s="21">
        <v>1</v>
      </c>
      <c r="AR135" s="17">
        <f t="shared" si="289"/>
        <v>1.1992353667061386</v>
      </c>
      <c r="AS135" s="17">
        <f t="shared" si="290"/>
        <v>66.991433482875735</v>
      </c>
      <c r="AT135" s="17">
        <f t="shared" si="291"/>
        <v>66.991433482875735</v>
      </c>
      <c r="AU135" s="17">
        <f t="shared" si="292"/>
        <v>1.1992353667061386</v>
      </c>
      <c r="AV135" s="17">
        <f t="shared" si="293"/>
        <v>66.991433482875735</v>
      </c>
      <c r="AW135" s="17">
        <f t="shared" si="294"/>
        <v>66.991433482875735</v>
      </c>
      <c r="AX135" s="14">
        <f t="shared" si="295"/>
        <v>2.8563899886266272E-3</v>
      </c>
      <c r="AY135" s="14">
        <f t="shared" si="296"/>
        <v>2.4703909818957044E-2</v>
      </c>
      <c r="AZ135" s="62">
        <f t="shared" si="297"/>
        <v>2.2849545680663736E-2</v>
      </c>
      <c r="BA135" s="21">
        <f t="shared" si="298"/>
        <v>0</v>
      </c>
      <c r="BB135" s="78">
        <v>791</v>
      </c>
      <c r="BC135" s="15">
        <f t="shared" si="299"/>
        <v>396.10988167279754</v>
      </c>
      <c r="BD135" s="19">
        <f t="shared" si="300"/>
        <v>-394.89011832720246</v>
      </c>
      <c r="BE135" s="58">
        <f t="shared" si="301"/>
        <v>18.709929276173671</v>
      </c>
      <c r="BF135" s="58">
        <f t="shared" si="302"/>
        <v>19.035424966705968</v>
      </c>
      <c r="BG135" s="46">
        <f t="shared" si="303"/>
        <v>-21.105911866277275</v>
      </c>
      <c r="BH135" s="59">
        <f t="shared" si="304"/>
        <v>1.9969206439878653</v>
      </c>
      <c r="BI135" s="78">
        <v>2078</v>
      </c>
      <c r="BJ135" s="78">
        <v>294</v>
      </c>
      <c r="BK135" s="78">
        <v>0</v>
      </c>
      <c r="BL135" s="10">
        <f t="shared" si="305"/>
        <v>2372</v>
      </c>
      <c r="BM135" s="15">
        <f t="shared" si="306"/>
        <v>4730.3787638633521</v>
      </c>
      <c r="BN135" s="9">
        <f t="shared" si="307"/>
        <v>2358.3787638633521</v>
      </c>
      <c r="BO135" s="48">
        <f t="shared" si="308"/>
        <v>18.227095573111313</v>
      </c>
      <c r="BP135" s="48">
        <f t="shared" si="309"/>
        <v>18.0656348046614</v>
      </c>
      <c r="BQ135" s="48">
        <f t="shared" si="310"/>
        <v>17.905604301370516</v>
      </c>
      <c r="BR135" s="46">
        <f t="shared" si="311"/>
        <v>130.54502592152642</v>
      </c>
      <c r="BS135" s="59">
        <f t="shared" si="312"/>
        <v>0.50143976167835691</v>
      </c>
      <c r="BT135" s="16">
        <f t="shared" si="313"/>
        <v>3365</v>
      </c>
      <c r="BU135" s="64">
        <f t="shared" si="314"/>
        <v>5354.4814123378119</v>
      </c>
      <c r="BV135" s="78">
        <v>202</v>
      </c>
      <c r="BW135" s="15">
        <f t="shared" si="315"/>
        <v>227.99276680166275</v>
      </c>
      <c r="BX135" s="37">
        <f t="shared" si="316"/>
        <v>25.992766801662754</v>
      </c>
      <c r="BY135" s="51">
        <f t="shared" si="317"/>
        <v>25.992766801662754</v>
      </c>
      <c r="BZ135" s="26">
        <f t="shared" si="318"/>
        <v>5.8019568753711594E-2</v>
      </c>
      <c r="CA135" s="47">
        <f t="shared" si="319"/>
        <v>25.992766801662754</v>
      </c>
      <c r="CB135" s="48">
        <f t="shared" si="320"/>
        <v>18.227095573111313</v>
      </c>
      <c r="CC135" s="48">
        <f t="shared" si="321"/>
        <v>18.0656348046614</v>
      </c>
      <c r="CD135" s="60">
        <f t="shared" si="322"/>
        <v>1.4260509414350901</v>
      </c>
      <c r="CE135" s="61">
        <v>0</v>
      </c>
      <c r="CF135" s="15">
        <f t="shared" si="323"/>
        <v>146.85403008962584</v>
      </c>
      <c r="CG135" s="37">
        <f t="shared" si="324"/>
        <v>146.85403008962584</v>
      </c>
      <c r="CH135" s="51">
        <f t="shared" si="325"/>
        <v>146.85403008962584</v>
      </c>
      <c r="CI135" s="26">
        <f t="shared" si="326"/>
        <v>2.284954568066374E-2</v>
      </c>
      <c r="CJ135" s="47">
        <f t="shared" si="327"/>
        <v>146.85403008962584</v>
      </c>
      <c r="CK135" s="48">
        <f t="shared" si="328"/>
        <v>18.227095573111313</v>
      </c>
      <c r="CL135" s="60">
        <f t="shared" si="329"/>
        <v>8.0569078875224367</v>
      </c>
      <c r="CM135" s="65">
        <f t="shared" si="330"/>
        <v>0</v>
      </c>
      <c r="CN135" s="73">
        <f t="shared" si="331"/>
        <v>3567</v>
      </c>
      <c r="CO135">
        <f t="shared" si="332"/>
        <v>3.5678457313298969E-3</v>
      </c>
      <c r="CP135">
        <f t="shared" si="333"/>
        <v>8.81940078902584E-2</v>
      </c>
      <c r="CQ135">
        <f t="shared" si="334"/>
        <v>9.6159399805673292E-4</v>
      </c>
      <c r="CR135">
        <f t="shared" si="335"/>
        <v>3.4308190412391638E-6</v>
      </c>
      <c r="CS135">
        <f t="shared" si="336"/>
        <v>8.5019309485585674E-4</v>
      </c>
      <c r="CT135" s="1">
        <f t="shared" si="337"/>
        <v>60.497656620039521</v>
      </c>
      <c r="CU135" s="78">
        <v>0</v>
      </c>
      <c r="CV135" s="1">
        <f t="shared" si="338"/>
        <v>60.497656620039521</v>
      </c>
      <c r="CW135">
        <f t="shared" si="339"/>
        <v>0</v>
      </c>
    </row>
    <row r="136" spans="1:101" x14ac:dyDescent="0.2">
      <c r="A136" s="24" t="s">
        <v>171</v>
      </c>
      <c r="B136">
        <v>0</v>
      </c>
      <c r="C136">
        <v>1</v>
      </c>
      <c r="D136">
        <v>0.54550264550264504</v>
      </c>
      <c r="E136">
        <v>0.45449735449735401</v>
      </c>
      <c r="F136">
        <v>0.64897530215449295</v>
      </c>
      <c r="G136">
        <v>0.64897530215449295</v>
      </c>
      <c r="H136">
        <v>0.26067415730337001</v>
      </c>
      <c r="I136">
        <v>0.28764044943820199</v>
      </c>
      <c r="J136">
        <v>0.27382554987375801</v>
      </c>
      <c r="K136">
        <v>0.42155191728533498</v>
      </c>
      <c r="L136">
        <v>0.39056612410102098</v>
      </c>
      <c r="M136">
        <v>0.216509014326357</v>
      </c>
      <c r="N136" s="21">
        <v>0</v>
      </c>
      <c r="O136">
        <v>0.99204552664620704</v>
      </c>
      <c r="P136">
        <v>0.98201089100269501</v>
      </c>
      <c r="Q136">
        <v>1.0390323027760699</v>
      </c>
      <c r="R136">
        <v>0.98554193982910498</v>
      </c>
      <c r="S136">
        <v>26.1800003051757</v>
      </c>
      <c r="T136" s="27">
        <f t="shared" si="272"/>
        <v>0.98201089100269501</v>
      </c>
      <c r="U136" s="27">
        <f t="shared" si="273"/>
        <v>1.0390323027760699</v>
      </c>
      <c r="V136" s="39">
        <f t="shared" si="274"/>
        <v>25.709045426136417</v>
      </c>
      <c r="W136" s="38">
        <f t="shared" si="275"/>
        <v>27.20186600376492</v>
      </c>
      <c r="X136" s="44">
        <f t="shared" si="276"/>
        <v>0.97422285330895153</v>
      </c>
      <c r="Y136" s="44">
        <f t="shared" si="277"/>
        <v>0.44102076053032802</v>
      </c>
      <c r="Z136" s="22">
        <f t="shared" si="278"/>
        <v>1</v>
      </c>
      <c r="AA136" s="22">
        <f t="shared" si="279"/>
        <v>1</v>
      </c>
      <c r="AB136" s="22">
        <f t="shared" si="280"/>
        <v>1</v>
      </c>
      <c r="AC136" s="22">
        <v>1</v>
      </c>
      <c r="AD136" s="22">
        <v>1</v>
      </c>
      <c r="AE136" s="22">
        <v>1</v>
      </c>
      <c r="AF136" s="22">
        <f t="shared" si="281"/>
        <v>4.1725635867596117E-2</v>
      </c>
      <c r="AG136" s="22">
        <f t="shared" si="282"/>
        <v>0.96421639787204261</v>
      </c>
      <c r="AH136" s="22">
        <f t="shared" si="283"/>
        <v>0.39056612410102098</v>
      </c>
      <c r="AI136" s="22">
        <f t="shared" si="284"/>
        <v>1.3488404882334248</v>
      </c>
      <c r="AJ136" s="22">
        <f t="shared" si="285"/>
        <v>0.20671858817904254</v>
      </c>
      <c r="AK136" s="22">
        <f t="shared" si="286"/>
        <v>2.2543535458650248</v>
      </c>
      <c r="AL136" s="22">
        <f t="shared" si="287"/>
        <v>0.216509014326357</v>
      </c>
      <c r="AM136" s="22">
        <f t="shared" si="288"/>
        <v>1.0097904261473145</v>
      </c>
      <c r="AN136" s="46">
        <v>1</v>
      </c>
      <c r="AO136" s="49">
        <v>1</v>
      </c>
      <c r="AP136" s="49">
        <v>1</v>
      </c>
      <c r="AQ136" s="21">
        <v>1</v>
      </c>
      <c r="AR136" s="17">
        <f t="shared" si="289"/>
        <v>3.3101096082853734</v>
      </c>
      <c r="AS136" s="17">
        <f t="shared" si="290"/>
        <v>1.0397405821869272</v>
      </c>
      <c r="AT136" s="17">
        <f t="shared" si="291"/>
        <v>1.0397405821869272</v>
      </c>
      <c r="AU136" s="17">
        <f t="shared" si="292"/>
        <v>3.3101096082853734</v>
      </c>
      <c r="AV136" s="17">
        <f t="shared" si="293"/>
        <v>1.0397405821869272</v>
      </c>
      <c r="AW136" s="17">
        <f t="shared" si="294"/>
        <v>1.0397405821869272</v>
      </c>
      <c r="AX136" s="14">
        <f t="shared" si="295"/>
        <v>7.8841603648935714E-3</v>
      </c>
      <c r="AY136" s="14">
        <f t="shared" si="296"/>
        <v>3.8341704665898038E-4</v>
      </c>
      <c r="AZ136" s="62">
        <f t="shared" si="297"/>
        <v>3.5463638697614955E-4</v>
      </c>
      <c r="BA136" s="21">
        <f t="shared" si="298"/>
        <v>0</v>
      </c>
      <c r="BB136" s="78">
        <v>890</v>
      </c>
      <c r="BC136" s="15">
        <f t="shared" si="299"/>
        <v>1093.3359386016159</v>
      </c>
      <c r="BD136" s="19">
        <f t="shared" si="300"/>
        <v>203.33593860161591</v>
      </c>
      <c r="BE136" s="58">
        <f t="shared" si="301"/>
        <v>25.709045426136417</v>
      </c>
      <c r="BF136" s="58">
        <f t="shared" si="302"/>
        <v>25.246562605748984</v>
      </c>
      <c r="BG136" s="46">
        <f t="shared" si="303"/>
        <v>7.9091205150269737</v>
      </c>
      <c r="BH136" s="59">
        <f t="shared" si="304"/>
        <v>0.81402245053639788</v>
      </c>
      <c r="BI136" s="78">
        <v>419</v>
      </c>
      <c r="BJ136" s="78">
        <v>1100</v>
      </c>
      <c r="BK136" s="78">
        <v>26</v>
      </c>
      <c r="BL136" s="10">
        <f t="shared" si="305"/>
        <v>1545</v>
      </c>
      <c r="BM136" s="15">
        <f t="shared" si="306"/>
        <v>73.417846345401543</v>
      </c>
      <c r="BN136" s="9">
        <f t="shared" si="307"/>
        <v>-1471.5821536545984</v>
      </c>
      <c r="BO136" s="48">
        <f t="shared" si="308"/>
        <v>27.20186600376492</v>
      </c>
      <c r="BP136" s="48">
        <f t="shared" si="309"/>
        <v>28.263617473697959</v>
      </c>
      <c r="BQ136" s="48">
        <f t="shared" si="310"/>
        <v>29.366811548478356</v>
      </c>
      <c r="BR136" s="46">
        <f t="shared" si="311"/>
        <v>-52.066305915159248</v>
      </c>
      <c r="BS136" s="59">
        <f t="shared" si="312"/>
        <v>21.04392973789226</v>
      </c>
      <c r="BT136" s="16">
        <f t="shared" si="313"/>
        <v>2435</v>
      </c>
      <c r="BU136" s="64">
        <f t="shared" si="314"/>
        <v>1170.2923468162655</v>
      </c>
      <c r="BV136" s="78">
        <v>0</v>
      </c>
      <c r="BW136" s="15">
        <f t="shared" si="315"/>
        <v>3.5385618692480203</v>
      </c>
      <c r="BX136" s="37">
        <f t="shared" si="316"/>
        <v>3.5385618692480203</v>
      </c>
      <c r="BY136" s="51">
        <f t="shared" si="317"/>
        <v>3.5385618692480203</v>
      </c>
      <c r="BZ136" s="26">
        <f t="shared" si="318"/>
        <v>7.8985756010000567E-3</v>
      </c>
      <c r="CA136" s="47">
        <f t="shared" si="319"/>
        <v>3.5385618692480199</v>
      </c>
      <c r="CB136" s="48">
        <f t="shared" si="320"/>
        <v>25.709045426136417</v>
      </c>
      <c r="CC136" s="48">
        <f t="shared" si="321"/>
        <v>25.246562605748984</v>
      </c>
      <c r="CD136" s="60">
        <f t="shared" si="322"/>
        <v>0.13763878862848153</v>
      </c>
      <c r="CE136" s="61">
        <v>0</v>
      </c>
      <c r="CF136" s="15">
        <f t="shared" si="323"/>
        <v>2.2792480590957132</v>
      </c>
      <c r="CG136" s="37">
        <f t="shared" si="324"/>
        <v>2.2792480590957132</v>
      </c>
      <c r="CH136" s="51">
        <f t="shared" si="325"/>
        <v>2.2792480590957132</v>
      </c>
      <c r="CI136" s="26">
        <f t="shared" si="326"/>
        <v>3.5463638697614961E-4</v>
      </c>
      <c r="CJ136" s="47">
        <f t="shared" si="327"/>
        <v>2.2792480590957132</v>
      </c>
      <c r="CK136" s="48">
        <f t="shared" si="328"/>
        <v>25.709045426136417</v>
      </c>
      <c r="CL136" s="60">
        <f t="shared" si="329"/>
        <v>8.8655491532897451E-2</v>
      </c>
      <c r="CM136" s="65">
        <f t="shared" si="330"/>
        <v>0</v>
      </c>
      <c r="CN136" s="73">
        <f t="shared" si="331"/>
        <v>2435</v>
      </c>
      <c r="CO136">
        <f t="shared" si="332"/>
        <v>7.3064134125114194E-3</v>
      </c>
      <c r="CP136">
        <f t="shared" si="333"/>
        <v>0.39056612410102098</v>
      </c>
      <c r="CQ136">
        <f t="shared" si="334"/>
        <v>4.2584076828342731E-3</v>
      </c>
      <c r="CR136">
        <f t="shared" si="335"/>
        <v>3.1113687009802005E-5</v>
      </c>
      <c r="CS136">
        <f t="shared" si="336"/>
        <v>7.7102993580464999E-3</v>
      </c>
      <c r="CT136" s="1">
        <f t="shared" si="337"/>
        <v>548.64600268235768</v>
      </c>
      <c r="CU136" s="78">
        <v>0</v>
      </c>
      <c r="CV136" s="1">
        <f t="shared" si="338"/>
        <v>548.64600268235768</v>
      </c>
      <c r="CW136">
        <f t="shared" si="339"/>
        <v>0</v>
      </c>
    </row>
    <row r="137" spans="1:101" x14ac:dyDescent="0.2">
      <c r="A137" s="24" t="s">
        <v>188</v>
      </c>
      <c r="B137">
        <v>1</v>
      </c>
      <c r="C137">
        <v>1</v>
      </c>
      <c r="D137">
        <v>0.81541924592008996</v>
      </c>
      <c r="E137">
        <v>0.18458075407990901</v>
      </c>
      <c r="F137">
        <v>0.99385474860335199</v>
      </c>
      <c r="G137">
        <v>0.99385474860335199</v>
      </c>
      <c r="H137">
        <v>6.3587282543491302E-2</v>
      </c>
      <c r="I137">
        <v>0.45770845830833801</v>
      </c>
      <c r="J137">
        <v>0.170600225852717</v>
      </c>
      <c r="K137">
        <v>0.411766735636242</v>
      </c>
      <c r="L137">
        <v>0.80631082252032404</v>
      </c>
      <c r="M137">
        <v>1.3359505679524499</v>
      </c>
      <c r="N137" s="21">
        <v>-2</v>
      </c>
      <c r="O137">
        <v>1.0056558720453099</v>
      </c>
      <c r="P137">
        <v>0.99112696519769705</v>
      </c>
      <c r="Q137">
        <v>1.03164663697496</v>
      </c>
      <c r="R137">
        <v>0.98445198330859496</v>
      </c>
      <c r="S137">
        <v>157.75</v>
      </c>
      <c r="T137" s="27">
        <f t="shared" si="272"/>
        <v>0.99112696519769705</v>
      </c>
      <c r="U137" s="27">
        <f t="shared" si="273"/>
        <v>1.03164663697496</v>
      </c>
      <c r="V137" s="39">
        <f t="shared" si="274"/>
        <v>153.58798540454168</v>
      </c>
      <c r="W137" s="38">
        <f t="shared" si="275"/>
        <v>152.91088474107912</v>
      </c>
      <c r="X137" s="44">
        <f t="shared" si="276"/>
        <v>0.83670987735843971</v>
      </c>
      <c r="Y137" s="44">
        <f t="shared" si="277"/>
        <v>0.55811306363822599</v>
      </c>
      <c r="Z137" s="22">
        <f t="shared" si="278"/>
        <v>0.32115503991222999</v>
      </c>
      <c r="AA137" s="22">
        <f t="shared" si="279"/>
        <v>0.2708644489140673</v>
      </c>
      <c r="AB137" s="22">
        <f t="shared" si="280"/>
        <v>0.22057385791590461</v>
      </c>
      <c r="AC137" s="22">
        <v>1</v>
      </c>
      <c r="AD137" s="22">
        <v>1</v>
      </c>
      <c r="AE137" s="22">
        <v>1</v>
      </c>
      <c r="AF137" s="22">
        <f t="shared" si="281"/>
        <v>4.1725635867596117E-2</v>
      </c>
      <c r="AG137" s="22">
        <f t="shared" si="282"/>
        <v>0.96421639787204261</v>
      </c>
      <c r="AH137" s="22">
        <f t="shared" si="283"/>
        <v>0.80631082252032404</v>
      </c>
      <c r="AI137" s="22">
        <f t="shared" si="284"/>
        <v>1.7645851866527278</v>
      </c>
      <c r="AJ137" s="22">
        <f t="shared" si="285"/>
        <v>0.20671858817904254</v>
      </c>
      <c r="AK137" s="22">
        <f t="shared" si="286"/>
        <v>2.2543535458650248</v>
      </c>
      <c r="AL137" s="22">
        <f t="shared" si="287"/>
        <v>1.3359505679524499</v>
      </c>
      <c r="AM137" s="22">
        <f t="shared" si="288"/>
        <v>2.1292319797734072</v>
      </c>
      <c r="AN137" s="46">
        <v>1</v>
      </c>
      <c r="AO137" s="49">
        <v>1</v>
      </c>
      <c r="AP137" s="49">
        <v>1</v>
      </c>
      <c r="AQ137" s="21">
        <v>1</v>
      </c>
      <c r="AR137" s="17">
        <f t="shared" si="289"/>
        <v>2.1385753445669291</v>
      </c>
      <c r="AS137" s="17">
        <f t="shared" si="290"/>
        <v>6.6009533476738591</v>
      </c>
      <c r="AT137" s="17">
        <f t="shared" si="291"/>
        <v>5.5672910856818216</v>
      </c>
      <c r="AU137" s="17">
        <f t="shared" si="292"/>
        <v>2.1385753445669291</v>
      </c>
      <c r="AV137" s="17">
        <f t="shared" si="293"/>
        <v>6.6009533476738591</v>
      </c>
      <c r="AW137" s="17">
        <f t="shared" si="294"/>
        <v>5.5672910856818216</v>
      </c>
      <c r="AX137" s="14">
        <f t="shared" si="295"/>
        <v>5.0937500458503177E-3</v>
      </c>
      <c r="AY137" s="14">
        <f t="shared" si="296"/>
        <v>2.4341822191603231E-3</v>
      </c>
      <c r="AZ137" s="62">
        <f t="shared" si="297"/>
        <v>1.8989005812564987E-3</v>
      </c>
      <c r="BA137" s="21">
        <f t="shared" si="298"/>
        <v>-2</v>
      </c>
      <c r="BB137" s="78">
        <v>3944</v>
      </c>
      <c r="BC137" s="15">
        <f t="shared" si="299"/>
        <v>706.37578760829285</v>
      </c>
      <c r="BD137" s="19">
        <f t="shared" si="300"/>
        <v>-3237.6242123917073</v>
      </c>
      <c r="BE137" s="58">
        <f t="shared" si="301"/>
        <v>152.91088474107912</v>
      </c>
      <c r="BF137" s="58">
        <f t="shared" si="302"/>
        <v>157.75</v>
      </c>
      <c r="BG137" s="46">
        <f t="shared" si="303"/>
        <v>-21.173274995262176</v>
      </c>
      <c r="BH137" s="59">
        <f t="shared" si="304"/>
        <v>5.5834303343747527</v>
      </c>
      <c r="BI137" s="78">
        <v>0</v>
      </c>
      <c r="BJ137" s="78">
        <v>2366</v>
      </c>
      <c r="BK137" s="78">
        <v>0</v>
      </c>
      <c r="BL137" s="10">
        <f t="shared" si="305"/>
        <v>2366</v>
      </c>
      <c r="BM137" s="15">
        <f t="shared" si="306"/>
        <v>466.10451387147617</v>
      </c>
      <c r="BN137" s="9">
        <f t="shared" si="307"/>
        <v>-1899.8954861285238</v>
      </c>
      <c r="BO137" s="48">
        <f t="shared" si="308"/>
        <v>152.91088474107912</v>
      </c>
      <c r="BP137" s="48">
        <f t="shared" si="309"/>
        <v>157.75</v>
      </c>
      <c r="BQ137" s="48">
        <f t="shared" si="310"/>
        <v>162.74225698279994</v>
      </c>
      <c r="BR137" s="46">
        <f t="shared" si="311"/>
        <v>-12.043711481004905</v>
      </c>
      <c r="BS137" s="59">
        <f t="shared" si="312"/>
        <v>5.0761147544956016</v>
      </c>
      <c r="BT137" s="16">
        <f t="shared" si="313"/>
        <v>6310</v>
      </c>
      <c r="BU137" s="64">
        <f t="shared" si="314"/>
        <v>1191.4275314795464</v>
      </c>
      <c r="BV137" s="78">
        <v>0</v>
      </c>
      <c r="BW137" s="15">
        <f t="shared" si="315"/>
        <v>18.947229999777345</v>
      </c>
      <c r="BX137" s="37">
        <f t="shared" si="316"/>
        <v>18.947229999777345</v>
      </c>
      <c r="BY137" s="51">
        <f t="shared" si="317"/>
        <v>18.947229999777345</v>
      </c>
      <c r="BZ137" s="26">
        <f t="shared" si="318"/>
        <v>4.2292924106645924E-2</v>
      </c>
      <c r="CA137" s="47">
        <f t="shared" si="319"/>
        <v>18.947229999777345</v>
      </c>
      <c r="CB137" s="48">
        <f t="shared" si="320"/>
        <v>153.58798540454168</v>
      </c>
      <c r="CC137" s="48">
        <f t="shared" si="321"/>
        <v>152.2251938648316</v>
      </c>
      <c r="CD137" s="60">
        <f t="shared" si="322"/>
        <v>0.12336401151347523</v>
      </c>
      <c r="CE137" s="61">
        <v>0</v>
      </c>
      <c r="CF137" s="15">
        <f t="shared" si="323"/>
        <v>12.204234035735517</v>
      </c>
      <c r="CG137" s="37">
        <f t="shared" si="324"/>
        <v>12.204234035735517</v>
      </c>
      <c r="CH137" s="51">
        <f t="shared" si="325"/>
        <v>12.204234035735517</v>
      </c>
      <c r="CI137" s="26">
        <f t="shared" si="326"/>
        <v>1.8989005812564989E-3</v>
      </c>
      <c r="CJ137" s="47">
        <f t="shared" si="327"/>
        <v>12.204234035735517</v>
      </c>
      <c r="CK137" s="48">
        <f t="shared" si="328"/>
        <v>153.58798540454168</v>
      </c>
      <c r="CL137" s="60">
        <f t="shared" si="329"/>
        <v>7.9460864100732137E-2</v>
      </c>
      <c r="CM137" s="65">
        <f t="shared" si="330"/>
        <v>-2</v>
      </c>
      <c r="CN137" s="73">
        <f t="shared" si="331"/>
        <v>6310</v>
      </c>
      <c r="CO137">
        <f t="shared" si="332"/>
        <v>2.9672852525014434E-3</v>
      </c>
      <c r="CP137">
        <f t="shared" si="333"/>
        <v>0.80631082252032404</v>
      </c>
      <c r="CQ137">
        <f t="shared" si="334"/>
        <v>8.791341566748016E-3</v>
      </c>
      <c r="CR137">
        <f t="shared" si="335"/>
        <v>2.6086418180714321E-5</v>
      </c>
      <c r="CS137">
        <f t="shared" si="336"/>
        <v>6.4644891905330671E-3</v>
      </c>
      <c r="CT137" s="1">
        <f t="shared" si="337"/>
        <v>459.99720491629284</v>
      </c>
      <c r="CU137" s="78">
        <v>473</v>
      </c>
      <c r="CV137" s="1">
        <f t="shared" si="338"/>
        <v>-13.002795083707156</v>
      </c>
      <c r="CW137">
        <f t="shared" si="339"/>
        <v>1.0282671175927542</v>
      </c>
    </row>
    <row r="138" spans="1:101" x14ac:dyDescent="0.2">
      <c r="A138" s="24" t="s">
        <v>317</v>
      </c>
      <c r="B138">
        <v>1</v>
      </c>
      <c r="C138">
        <v>1</v>
      </c>
      <c r="D138">
        <v>0.92009588493807404</v>
      </c>
      <c r="E138">
        <v>7.9904115061925698E-2</v>
      </c>
      <c r="F138">
        <v>0.93365117203019399</v>
      </c>
      <c r="G138">
        <v>0.26897099721891099</v>
      </c>
      <c r="H138">
        <v>0.97367321353948999</v>
      </c>
      <c r="I138">
        <v>0.77058086084412802</v>
      </c>
      <c r="J138">
        <v>0.86619509527018701</v>
      </c>
      <c r="K138">
        <v>0.65884064713108903</v>
      </c>
      <c r="L138">
        <v>0.32979644810985598</v>
      </c>
      <c r="M138">
        <v>1.6466892665902599</v>
      </c>
      <c r="N138" s="21">
        <v>0</v>
      </c>
      <c r="O138">
        <v>1.0134906894668201</v>
      </c>
      <c r="P138">
        <v>0.99286309548469598</v>
      </c>
      <c r="Q138">
        <v>1.0455030438636701</v>
      </c>
      <c r="R138">
        <v>0.98513447325939196</v>
      </c>
      <c r="S138">
        <v>42.259998321533203</v>
      </c>
      <c r="T138" s="27">
        <f t="shared" si="272"/>
        <v>0.99286309548469598</v>
      </c>
      <c r="U138" s="27">
        <f t="shared" si="273"/>
        <v>1.0455030438636701</v>
      </c>
      <c r="V138" s="39">
        <f t="shared" si="274"/>
        <v>41.958392748695509</v>
      </c>
      <c r="W138" s="38">
        <f t="shared" si="275"/>
        <v>44.182956878836556</v>
      </c>
      <c r="X138" s="44">
        <f t="shared" si="276"/>
        <v>0.78338082637899453</v>
      </c>
      <c r="Y138" s="44">
        <f t="shared" si="277"/>
        <v>0.77028683871029613</v>
      </c>
      <c r="Z138" s="22">
        <f t="shared" si="278"/>
        <v>1</v>
      </c>
      <c r="AA138" s="22">
        <f t="shared" si="279"/>
        <v>1</v>
      </c>
      <c r="AB138" s="22">
        <f t="shared" si="280"/>
        <v>1</v>
      </c>
      <c r="AC138" s="22">
        <v>1</v>
      </c>
      <c r="AD138" s="22">
        <v>1</v>
      </c>
      <c r="AE138" s="22">
        <v>1</v>
      </c>
      <c r="AF138" s="22">
        <f t="shared" si="281"/>
        <v>4.1725635867596117E-2</v>
      </c>
      <c r="AG138" s="22">
        <f t="shared" si="282"/>
        <v>0.96421639787204261</v>
      </c>
      <c r="AH138" s="22">
        <f t="shared" si="283"/>
        <v>0.32979644810985598</v>
      </c>
      <c r="AI138" s="22">
        <f t="shared" si="284"/>
        <v>1.2880708122422599</v>
      </c>
      <c r="AJ138" s="22">
        <f t="shared" si="285"/>
        <v>0.20671858817904254</v>
      </c>
      <c r="AK138" s="22">
        <f t="shared" si="286"/>
        <v>2.2543535458650248</v>
      </c>
      <c r="AL138" s="22">
        <f t="shared" si="287"/>
        <v>1.6466892665902599</v>
      </c>
      <c r="AM138" s="22">
        <f t="shared" si="288"/>
        <v>2.4399706784112176</v>
      </c>
      <c r="AN138" s="46">
        <v>0</v>
      </c>
      <c r="AO138" s="68">
        <v>0.6</v>
      </c>
      <c r="AP138" s="49">
        <v>1</v>
      </c>
      <c r="AQ138" s="21">
        <v>1</v>
      </c>
      <c r="AR138" s="17">
        <f t="shared" si="289"/>
        <v>0</v>
      </c>
      <c r="AS138" s="17">
        <f t="shared" si="290"/>
        <v>21.266189518298692</v>
      </c>
      <c r="AT138" s="17">
        <f t="shared" si="291"/>
        <v>35.44364919716449</v>
      </c>
      <c r="AU138" s="17">
        <f t="shared" si="292"/>
        <v>0</v>
      </c>
      <c r="AV138" s="17">
        <f t="shared" si="293"/>
        <v>21.266189518298692</v>
      </c>
      <c r="AW138" s="17">
        <f t="shared" si="294"/>
        <v>35.44364919716449</v>
      </c>
      <c r="AX138" s="14">
        <f t="shared" si="295"/>
        <v>0</v>
      </c>
      <c r="AY138" s="14">
        <f t="shared" si="296"/>
        <v>7.8421672852722543E-3</v>
      </c>
      <c r="AZ138" s="62">
        <f t="shared" si="297"/>
        <v>1.2089176769549929E-2</v>
      </c>
      <c r="BA138" s="21">
        <f t="shared" si="298"/>
        <v>0</v>
      </c>
      <c r="BB138" s="78">
        <v>0</v>
      </c>
      <c r="BC138" s="15">
        <f t="shared" si="299"/>
        <v>0</v>
      </c>
      <c r="BD138" s="19">
        <f t="shared" si="300"/>
        <v>0</v>
      </c>
      <c r="BE138" s="58">
        <f t="shared" si="301"/>
        <v>44.182956878836556</v>
      </c>
      <c r="BF138" s="58">
        <f t="shared" si="302"/>
        <v>46.193415903720904</v>
      </c>
      <c r="BG138" s="46">
        <f t="shared" si="303"/>
        <v>0</v>
      </c>
      <c r="BH138" s="59" t="e">
        <f t="shared" si="304"/>
        <v>#DIV/0!</v>
      </c>
      <c r="BI138" s="78">
        <v>0</v>
      </c>
      <c r="BJ138" s="78">
        <v>0</v>
      </c>
      <c r="BK138" s="78">
        <v>0</v>
      </c>
      <c r="BL138" s="10">
        <f t="shared" si="305"/>
        <v>0</v>
      </c>
      <c r="BM138" s="15">
        <f t="shared" si="306"/>
        <v>1501.641718285787</v>
      </c>
      <c r="BN138" s="9">
        <f t="shared" si="307"/>
        <v>1501.641718285787</v>
      </c>
      <c r="BO138" s="48">
        <f t="shared" si="308"/>
        <v>41.958392748695509</v>
      </c>
      <c r="BP138" s="48">
        <f t="shared" si="309"/>
        <v>41.658939706032449</v>
      </c>
      <c r="BQ138" s="48">
        <f t="shared" si="310"/>
        <v>41.361623831141692</v>
      </c>
      <c r="BR138" s="46">
        <f t="shared" si="311"/>
        <v>36.046085879337461</v>
      </c>
      <c r="BS138" s="59">
        <f t="shared" si="312"/>
        <v>0</v>
      </c>
      <c r="BT138" s="16">
        <f t="shared" si="313"/>
        <v>0</v>
      </c>
      <c r="BU138" s="64">
        <f t="shared" si="314"/>
        <v>1622.2675240923561</v>
      </c>
      <c r="BV138" s="78">
        <v>0</v>
      </c>
      <c r="BW138" s="15">
        <f t="shared" si="315"/>
        <v>120.62580580656919</v>
      </c>
      <c r="BX138" s="37">
        <f t="shared" si="316"/>
        <v>120.62580580656919</v>
      </c>
      <c r="BY138" s="51">
        <f t="shared" si="317"/>
        <v>120.62580580656919</v>
      </c>
      <c r="BZ138" s="26">
        <f t="shared" si="318"/>
        <v>0.26925403081823523</v>
      </c>
      <c r="CA138" s="47">
        <f t="shared" si="319"/>
        <v>120.6258058065692</v>
      </c>
      <c r="CB138" s="48">
        <f t="shared" si="320"/>
        <v>41.958392748695509</v>
      </c>
      <c r="CC138" s="48">
        <f t="shared" si="321"/>
        <v>41.658939706032449</v>
      </c>
      <c r="CD138" s="60">
        <f t="shared" si="322"/>
        <v>2.8748910028332646</v>
      </c>
      <c r="CE138" s="61">
        <v>0</v>
      </c>
      <c r="CF138" s="15">
        <f t="shared" si="323"/>
        <v>77.697139097897391</v>
      </c>
      <c r="CG138" s="37">
        <f t="shared" si="324"/>
        <v>77.697139097897391</v>
      </c>
      <c r="CH138" s="51">
        <f t="shared" si="325"/>
        <v>77.697139097897391</v>
      </c>
      <c r="CI138" s="26">
        <f t="shared" si="326"/>
        <v>1.2089176769549931E-2</v>
      </c>
      <c r="CJ138" s="47">
        <f t="shared" si="327"/>
        <v>77.697139097897391</v>
      </c>
      <c r="CK138" s="48">
        <f t="shared" si="328"/>
        <v>41.958392748695509</v>
      </c>
      <c r="CL138" s="60">
        <f t="shared" si="329"/>
        <v>1.8517663334545389</v>
      </c>
      <c r="CM138" s="65">
        <f t="shared" si="330"/>
        <v>0</v>
      </c>
      <c r="CN138" s="73">
        <f t="shared" si="331"/>
        <v>0</v>
      </c>
      <c r="CO138">
        <f t="shared" si="332"/>
        <v>1.28452342401194E-3</v>
      </c>
      <c r="CP138">
        <f t="shared" si="333"/>
        <v>0.32979644810985598</v>
      </c>
      <c r="CQ138">
        <f t="shared" si="334"/>
        <v>3.595825755843616E-3</v>
      </c>
      <c r="CR138">
        <f t="shared" si="335"/>
        <v>2.7713534472279379E-6</v>
      </c>
      <c r="CS138">
        <f t="shared" si="336"/>
        <v>6.8677057458184864E-4</v>
      </c>
      <c r="CT138" s="1">
        <f t="shared" si="337"/>
        <v>48.868910661811533</v>
      </c>
      <c r="CU138" s="78">
        <v>0</v>
      </c>
      <c r="CV138" s="1">
        <f t="shared" si="338"/>
        <v>48.868910661811533</v>
      </c>
      <c r="CW138">
        <f t="shared" si="339"/>
        <v>0</v>
      </c>
    </row>
    <row r="139" spans="1:101" x14ac:dyDescent="0.2">
      <c r="A139" s="24" t="s">
        <v>318</v>
      </c>
      <c r="B139">
        <v>0</v>
      </c>
      <c r="C139">
        <v>1</v>
      </c>
      <c r="D139">
        <v>0.96164602477027505</v>
      </c>
      <c r="E139">
        <v>3.8353975229724203E-2</v>
      </c>
      <c r="F139">
        <v>0.90305919745729002</v>
      </c>
      <c r="G139">
        <v>0.30154946364719898</v>
      </c>
      <c r="H139">
        <v>0.96239030505641399</v>
      </c>
      <c r="I139">
        <v>0.59089009611366405</v>
      </c>
      <c r="J139">
        <v>0.75410005957673998</v>
      </c>
      <c r="K139">
        <v>0.62731140394024298</v>
      </c>
      <c r="L139">
        <v>0.27633205610761002</v>
      </c>
      <c r="M139">
        <v>1.3915609770583</v>
      </c>
      <c r="N139" s="21">
        <v>0</v>
      </c>
      <c r="O139">
        <v>1.00620164090293</v>
      </c>
      <c r="P139">
        <v>1</v>
      </c>
      <c r="Q139">
        <v>1.01595280058537</v>
      </c>
      <c r="R139">
        <v>0.99813778072371295</v>
      </c>
      <c r="S139">
        <v>33.509998321533203</v>
      </c>
      <c r="T139" s="27">
        <f t="shared" si="272"/>
        <v>1</v>
      </c>
      <c r="U139" s="27">
        <f t="shared" si="273"/>
        <v>1.01595280058537</v>
      </c>
      <c r="V139" s="39">
        <f t="shared" si="274"/>
        <v>33.509998321533203</v>
      </c>
      <c r="W139" s="38">
        <f t="shared" si="275"/>
        <v>34.044576642372704</v>
      </c>
      <c r="X139" s="44">
        <f t="shared" si="276"/>
        <v>0.76221249745572983</v>
      </c>
      <c r="Y139" s="44">
        <f t="shared" si="277"/>
        <v>0.7287066500802607</v>
      </c>
      <c r="Z139" s="22">
        <f t="shared" si="278"/>
        <v>1</v>
      </c>
      <c r="AA139" s="22">
        <f t="shared" si="279"/>
        <v>1</v>
      </c>
      <c r="AB139" s="22">
        <f t="shared" si="280"/>
        <v>1</v>
      </c>
      <c r="AC139" s="22">
        <v>1</v>
      </c>
      <c r="AD139" s="22">
        <v>1</v>
      </c>
      <c r="AE139" s="22">
        <v>1</v>
      </c>
      <c r="AF139" s="22">
        <f t="shared" si="281"/>
        <v>4.1725635867596117E-2</v>
      </c>
      <c r="AG139" s="22">
        <f t="shared" si="282"/>
        <v>0.96421639787204261</v>
      </c>
      <c r="AH139" s="22">
        <f t="shared" si="283"/>
        <v>0.27633205610761002</v>
      </c>
      <c r="AI139" s="22">
        <f t="shared" si="284"/>
        <v>1.234606420240014</v>
      </c>
      <c r="AJ139" s="22">
        <f t="shared" si="285"/>
        <v>0.20671858817904254</v>
      </c>
      <c r="AK139" s="22">
        <f t="shared" si="286"/>
        <v>2.2543535458650248</v>
      </c>
      <c r="AL139" s="22">
        <f t="shared" si="287"/>
        <v>1.3915609770583</v>
      </c>
      <c r="AM139" s="22">
        <f t="shared" si="288"/>
        <v>2.1848423888792574</v>
      </c>
      <c r="AN139" s="46">
        <v>0</v>
      </c>
      <c r="AO139" s="68">
        <v>0.6</v>
      </c>
      <c r="AP139" s="49">
        <v>1</v>
      </c>
      <c r="AQ139" s="21">
        <v>1</v>
      </c>
      <c r="AR139" s="17">
        <f t="shared" si="289"/>
        <v>0</v>
      </c>
      <c r="AS139" s="17">
        <f t="shared" si="290"/>
        <v>13.671989079629361</v>
      </c>
      <c r="AT139" s="17">
        <f t="shared" si="291"/>
        <v>22.786648466048934</v>
      </c>
      <c r="AU139" s="17">
        <f t="shared" si="292"/>
        <v>0</v>
      </c>
      <c r="AV139" s="17">
        <f t="shared" si="293"/>
        <v>13.671989079629361</v>
      </c>
      <c r="AW139" s="17">
        <f t="shared" si="294"/>
        <v>22.786648466048934</v>
      </c>
      <c r="AX139" s="14">
        <f t="shared" si="295"/>
        <v>0</v>
      </c>
      <c r="AY139" s="14">
        <f t="shared" si="296"/>
        <v>5.0417130625405246E-3</v>
      </c>
      <c r="AZ139" s="62">
        <f t="shared" si="297"/>
        <v>7.7721066405796943E-3</v>
      </c>
      <c r="BA139" s="21">
        <f t="shared" si="298"/>
        <v>0</v>
      </c>
      <c r="BB139" s="78">
        <v>0</v>
      </c>
      <c r="BC139" s="15">
        <f t="shared" si="299"/>
        <v>0</v>
      </c>
      <c r="BD139" s="19">
        <f t="shared" si="300"/>
        <v>0</v>
      </c>
      <c r="BE139" s="58">
        <f t="shared" si="301"/>
        <v>34.044576642372704</v>
      </c>
      <c r="BF139" s="58">
        <f t="shared" si="302"/>
        <v>34.587682984561823</v>
      </c>
      <c r="BG139" s="46">
        <f t="shared" si="303"/>
        <v>0</v>
      </c>
      <c r="BH139" s="59" t="e">
        <f t="shared" si="304"/>
        <v>#DIV/0!</v>
      </c>
      <c r="BI139" s="78">
        <v>0</v>
      </c>
      <c r="BJ139" s="78">
        <v>0</v>
      </c>
      <c r="BK139" s="78">
        <v>0</v>
      </c>
      <c r="BL139" s="10">
        <f t="shared" si="305"/>
        <v>0</v>
      </c>
      <c r="BM139" s="15">
        <f t="shared" si="306"/>
        <v>965.40234235444723</v>
      </c>
      <c r="BN139" s="9">
        <f t="shared" si="307"/>
        <v>965.40234235444723</v>
      </c>
      <c r="BO139" s="48">
        <f t="shared" si="308"/>
        <v>33.509998321533203</v>
      </c>
      <c r="BP139" s="48">
        <f t="shared" si="309"/>
        <v>33.509998321533203</v>
      </c>
      <c r="BQ139" s="48">
        <f t="shared" si="310"/>
        <v>33.509998321533203</v>
      </c>
      <c r="BR139" s="46">
        <f t="shared" si="311"/>
        <v>28.809381996718542</v>
      </c>
      <c r="BS139" s="59">
        <f t="shared" si="312"/>
        <v>0</v>
      </c>
      <c r="BT139" s="16">
        <f t="shared" si="313"/>
        <v>0</v>
      </c>
      <c r="BU139" s="64">
        <f t="shared" si="314"/>
        <v>1042.9524224141514</v>
      </c>
      <c r="BV139" s="78">
        <v>0</v>
      </c>
      <c r="BW139" s="15">
        <f t="shared" si="315"/>
        <v>77.550080059704186</v>
      </c>
      <c r="BX139" s="37">
        <f t="shared" si="316"/>
        <v>77.550080059704186</v>
      </c>
      <c r="BY139" s="51">
        <f t="shared" si="317"/>
        <v>77.550080059704186</v>
      </c>
      <c r="BZ139" s="26">
        <f t="shared" si="318"/>
        <v>0.17310285727612568</v>
      </c>
      <c r="CA139" s="47">
        <f t="shared" si="319"/>
        <v>77.550080059704186</v>
      </c>
      <c r="CB139" s="48">
        <f t="shared" si="320"/>
        <v>33.509998321533203</v>
      </c>
      <c r="CC139" s="48">
        <f t="shared" si="321"/>
        <v>33.509998321533203</v>
      </c>
      <c r="CD139" s="60">
        <f t="shared" si="322"/>
        <v>2.3142370618941883</v>
      </c>
      <c r="CE139" s="61">
        <v>0</v>
      </c>
      <c r="CF139" s="15">
        <f t="shared" si="323"/>
        <v>49.951329379005692</v>
      </c>
      <c r="CG139" s="37">
        <f t="shared" si="324"/>
        <v>49.951329379005692</v>
      </c>
      <c r="CH139" s="51">
        <f t="shared" si="325"/>
        <v>49.951329379005692</v>
      </c>
      <c r="CI139" s="26">
        <f t="shared" si="326"/>
        <v>7.7721066405796952E-3</v>
      </c>
      <c r="CJ139" s="47">
        <f t="shared" si="327"/>
        <v>49.951329379005692</v>
      </c>
      <c r="CK139" s="48">
        <f t="shared" si="328"/>
        <v>33.509998321533203</v>
      </c>
      <c r="CL139" s="60">
        <f t="shared" si="329"/>
        <v>1.4906395667261925</v>
      </c>
      <c r="CM139" s="65">
        <f t="shared" si="330"/>
        <v>0</v>
      </c>
      <c r="CN139" s="73">
        <f t="shared" si="331"/>
        <v>0</v>
      </c>
      <c r="CO139">
        <f t="shared" si="332"/>
        <v>6.1657124352572899E-4</v>
      </c>
      <c r="CP139">
        <f t="shared" si="333"/>
        <v>0.27633205610761002</v>
      </c>
      <c r="CQ139">
        <f t="shared" si="334"/>
        <v>3.0128945603015798E-3</v>
      </c>
      <c r="CR139">
        <f t="shared" si="335"/>
        <v>1.1145984873942297E-6</v>
      </c>
      <c r="CS139">
        <f t="shared" si="336"/>
        <v>2.7620924511864904E-4</v>
      </c>
      <c r="CT139" s="1">
        <f t="shared" si="337"/>
        <v>19.654372833151982</v>
      </c>
      <c r="CU139" s="78">
        <v>0</v>
      </c>
      <c r="CV139" s="1">
        <f t="shared" si="338"/>
        <v>19.654372833151982</v>
      </c>
      <c r="CW139">
        <f t="shared" si="339"/>
        <v>0</v>
      </c>
    </row>
    <row r="140" spans="1:101" x14ac:dyDescent="0.2">
      <c r="A140" s="24" t="s">
        <v>303</v>
      </c>
      <c r="B140">
        <v>0</v>
      </c>
      <c r="C140">
        <v>0</v>
      </c>
      <c r="D140">
        <v>0.77114228456913803</v>
      </c>
      <c r="E140">
        <v>0.228857715430861</v>
      </c>
      <c r="F140">
        <v>0.916500994035785</v>
      </c>
      <c r="G140">
        <v>0.916500994035785</v>
      </c>
      <c r="H140">
        <v>0.96218136230672702</v>
      </c>
      <c r="I140">
        <v>0.857501044713748</v>
      </c>
      <c r="J140">
        <v>0.90833447770197295</v>
      </c>
      <c r="K140">
        <v>0.91240859911052696</v>
      </c>
      <c r="L140">
        <v>0.53913393268715604</v>
      </c>
      <c r="M140">
        <v>1.1228120024823101</v>
      </c>
      <c r="N140" s="21">
        <v>0</v>
      </c>
      <c r="O140">
        <v>1.01308843375936</v>
      </c>
      <c r="P140">
        <v>0.99903795535290596</v>
      </c>
      <c r="Q140">
        <v>1.01094058581145</v>
      </c>
      <c r="R140">
        <v>1.0041122579176001</v>
      </c>
      <c r="S140">
        <v>32.869998931884702</v>
      </c>
      <c r="T140" s="27">
        <f t="shared" si="272"/>
        <v>1.0041122579176001</v>
      </c>
      <c r="U140" s="27">
        <f t="shared" si="273"/>
        <v>1.01094058581145</v>
      </c>
      <c r="V140" s="39">
        <f t="shared" si="274"/>
        <v>33.005168845243851</v>
      </c>
      <c r="W140" s="38">
        <f t="shared" si="275"/>
        <v>33.229615975821254</v>
      </c>
      <c r="X140" s="44">
        <f t="shared" si="276"/>
        <v>0.85926742554924629</v>
      </c>
      <c r="Y140" s="44">
        <f t="shared" si="277"/>
        <v>0.89208139378195472</v>
      </c>
      <c r="Z140" s="22">
        <f t="shared" si="278"/>
        <v>1</v>
      </c>
      <c r="AA140" s="22">
        <f t="shared" si="279"/>
        <v>1</v>
      </c>
      <c r="AB140" s="22">
        <f t="shared" si="280"/>
        <v>1</v>
      </c>
      <c r="AC140" s="22">
        <v>1</v>
      </c>
      <c r="AD140" s="22">
        <v>1</v>
      </c>
      <c r="AE140" s="22">
        <v>1</v>
      </c>
      <c r="AF140" s="22">
        <f t="shared" si="281"/>
        <v>4.1725635867596117E-2</v>
      </c>
      <c r="AG140" s="22">
        <f t="shared" si="282"/>
        <v>0.96421639787204261</v>
      </c>
      <c r="AH140" s="22">
        <f t="shared" si="283"/>
        <v>0.53913393268715604</v>
      </c>
      <c r="AI140" s="22">
        <f t="shared" si="284"/>
        <v>1.4974082968195599</v>
      </c>
      <c r="AJ140" s="22">
        <f t="shared" si="285"/>
        <v>0.20671858817904254</v>
      </c>
      <c r="AK140" s="22">
        <f t="shared" si="286"/>
        <v>2.2543535458650248</v>
      </c>
      <c r="AL140" s="22">
        <f t="shared" si="287"/>
        <v>1.1228120024823101</v>
      </c>
      <c r="AM140" s="22">
        <f t="shared" si="288"/>
        <v>1.9160934143032675</v>
      </c>
      <c r="AN140" s="46">
        <v>0</v>
      </c>
      <c r="AO140" s="79">
        <v>0.3</v>
      </c>
      <c r="AP140" s="80">
        <v>0.5</v>
      </c>
      <c r="AQ140" s="21">
        <v>1</v>
      </c>
      <c r="AR140" s="17">
        <f t="shared" si="289"/>
        <v>0</v>
      </c>
      <c r="AS140" s="17">
        <f t="shared" si="290"/>
        <v>4.0437841668799797</v>
      </c>
      <c r="AT140" s="17">
        <f t="shared" si="291"/>
        <v>6.7396402781333</v>
      </c>
      <c r="AU140" s="17">
        <f t="shared" si="292"/>
        <v>0</v>
      </c>
      <c r="AV140" s="17">
        <f t="shared" si="293"/>
        <v>4.0437841668799797</v>
      </c>
      <c r="AW140" s="17">
        <f t="shared" si="294"/>
        <v>6.7396402781333</v>
      </c>
      <c r="AX140" s="14">
        <f t="shared" si="295"/>
        <v>0</v>
      </c>
      <c r="AY140" s="14">
        <f t="shared" si="296"/>
        <v>1.4911948318207728E-3</v>
      </c>
      <c r="AZ140" s="62">
        <f t="shared" si="297"/>
        <v>2.2987673259120931E-3</v>
      </c>
      <c r="BA140" s="21">
        <f t="shared" si="298"/>
        <v>0</v>
      </c>
      <c r="BB140" s="78">
        <v>0</v>
      </c>
      <c r="BC140" s="15">
        <f t="shared" si="299"/>
        <v>0</v>
      </c>
      <c r="BD140" s="19">
        <f t="shared" si="300"/>
        <v>0</v>
      </c>
      <c r="BE140" s="58">
        <f t="shared" si="301"/>
        <v>33.229615975821254</v>
      </c>
      <c r="BF140" s="58">
        <f t="shared" si="302"/>
        <v>33.593167440886262</v>
      </c>
      <c r="BG140" s="46">
        <f t="shared" si="303"/>
        <v>0</v>
      </c>
      <c r="BH140" s="59" t="e">
        <f t="shared" si="304"/>
        <v>#DIV/0!</v>
      </c>
      <c r="BI140" s="78">
        <v>0</v>
      </c>
      <c r="BJ140" s="78">
        <v>0</v>
      </c>
      <c r="BK140" s="78">
        <v>0</v>
      </c>
      <c r="BL140" s="10">
        <f t="shared" si="305"/>
        <v>0</v>
      </c>
      <c r="BM140" s="15">
        <f t="shared" si="306"/>
        <v>285.53845998153702</v>
      </c>
      <c r="BN140" s="9">
        <f t="shared" si="307"/>
        <v>285.53845998153702</v>
      </c>
      <c r="BO140" s="48">
        <f t="shared" si="308"/>
        <v>33.005168845243851</v>
      </c>
      <c r="BP140" s="48">
        <f t="shared" si="309"/>
        <v>33.140894612149431</v>
      </c>
      <c r="BQ140" s="48">
        <f t="shared" si="310"/>
        <v>33.277178518414594</v>
      </c>
      <c r="BR140" s="46">
        <f t="shared" si="311"/>
        <v>8.6158947524868204</v>
      </c>
      <c r="BS140" s="59">
        <f t="shared" si="312"/>
        <v>0</v>
      </c>
      <c r="BT140" s="16">
        <f t="shared" si="313"/>
        <v>263</v>
      </c>
      <c r="BU140" s="64">
        <f t="shared" si="314"/>
        <v>308.47556035948787</v>
      </c>
      <c r="BV140" s="78">
        <v>263</v>
      </c>
      <c r="BW140" s="15">
        <f t="shared" si="315"/>
        <v>22.937100377950866</v>
      </c>
      <c r="BX140" s="37">
        <f t="shared" si="316"/>
        <v>-240.06289962204914</v>
      </c>
      <c r="BY140" s="51">
        <f t="shared" si="317"/>
        <v>-240.06289962204914</v>
      </c>
      <c r="BZ140" s="26">
        <f t="shared" si="318"/>
        <v>-0.53585468665636049</v>
      </c>
      <c r="CA140" s="47">
        <f t="shared" si="319"/>
        <v>-240.06289962204914</v>
      </c>
      <c r="CB140" s="48">
        <f t="shared" si="320"/>
        <v>33.229615975821254</v>
      </c>
      <c r="CC140" s="48">
        <f t="shared" si="321"/>
        <v>33.593167440886262</v>
      </c>
      <c r="CD140" s="60">
        <f t="shared" si="322"/>
        <v>-7.2243657524277518</v>
      </c>
      <c r="CE140" s="61">
        <v>0</v>
      </c>
      <c r="CF140" s="15">
        <f t="shared" si="323"/>
        <v>14.774177603637023</v>
      </c>
      <c r="CG140" s="37">
        <f t="shared" si="324"/>
        <v>14.774177603637023</v>
      </c>
      <c r="CH140" s="51">
        <f t="shared" si="325"/>
        <v>14.774177603637023</v>
      </c>
      <c r="CI140" s="26">
        <f t="shared" si="326"/>
        <v>2.2987673259120935E-3</v>
      </c>
      <c r="CJ140" s="47">
        <f t="shared" si="327"/>
        <v>14.774177603637023</v>
      </c>
      <c r="CK140" s="48">
        <f t="shared" si="328"/>
        <v>33.229615975821254</v>
      </c>
      <c r="CL140" s="60">
        <f t="shared" si="329"/>
        <v>0.44460873741023987</v>
      </c>
      <c r="CM140" s="65">
        <f t="shared" si="330"/>
        <v>0</v>
      </c>
      <c r="CN140" s="73">
        <f t="shared" si="331"/>
        <v>526</v>
      </c>
      <c r="CO140">
        <f t="shared" si="332"/>
        <v>3.6790732994035485E-3</v>
      </c>
      <c r="CP140">
        <f t="shared" si="333"/>
        <v>0.53913393268715604</v>
      </c>
      <c r="CQ140">
        <f t="shared" si="334"/>
        <v>5.878267313418643E-3</v>
      </c>
      <c r="CR140">
        <f t="shared" si="335"/>
        <v>6.4879728958665486E-6</v>
      </c>
      <c r="CS140">
        <f t="shared" si="336"/>
        <v>1.60778802069531E-3</v>
      </c>
      <c r="CT140" s="1">
        <f t="shared" si="337"/>
        <v>114.40625451131046</v>
      </c>
      <c r="CU140" s="78">
        <v>0</v>
      </c>
      <c r="CV140" s="1">
        <f t="shared" si="338"/>
        <v>114.40625451131046</v>
      </c>
      <c r="CW140">
        <f t="shared" si="339"/>
        <v>0</v>
      </c>
    </row>
    <row r="141" spans="1:101" x14ac:dyDescent="0.2">
      <c r="A141" s="24" t="s">
        <v>278</v>
      </c>
      <c r="B141">
        <v>0</v>
      </c>
      <c r="C141">
        <v>0</v>
      </c>
      <c r="D141">
        <v>0.344386735916899</v>
      </c>
      <c r="E141">
        <v>0.65561326408309994</v>
      </c>
      <c r="F141">
        <v>0.40047675804529198</v>
      </c>
      <c r="G141">
        <v>0.79936432260627699</v>
      </c>
      <c r="H141">
        <v>0.48056832427914697</v>
      </c>
      <c r="I141">
        <v>0.22900125365649801</v>
      </c>
      <c r="J141">
        <v>0.33173897679881797</v>
      </c>
      <c r="K141">
        <v>0.43324022204934198</v>
      </c>
      <c r="L141">
        <v>0.91512968831543695</v>
      </c>
      <c r="M141">
        <v>1.5647027254096999</v>
      </c>
      <c r="N141" s="21">
        <v>0</v>
      </c>
      <c r="O141">
        <v>1.0026678047583799</v>
      </c>
      <c r="P141">
        <v>0.99796913905236395</v>
      </c>
      <c r="Q141">
        <v>1.0012813897817201</v>
      </c>
      <c r="R141">
        <v>1.0000502772405899</v>
      </c>
      <c r="S141">
        <v>145.11999511718699</v>
      </c>
      <c r="T141" s="27">
        <f t="shared" si="272"/>
        <v>1.0000502772405899</v>
      </c>
      <c r="U141" s="27">
        <f t="shared" si="273"/>
        <v>1.0012813897817201</v>
      </c>
      <c r="V141" s="39">
        <f t="shared" si="274"/>
        <v>145.1272913500959</v>
      </c>
      <c r="W141" s="38">
        <f t="shared" si="275"/>
        <v>145.30595039605342</v>
      </c>
      <c r="X141" s="44">
        <f t="shared" si="276"/>
        <v>1.0766843069407697</v>
      </c>
      <c r="Y141" s="44">
        <f t="shared" si="277"/>
        <v>0.43125379905032463</v>
      </c>
      <c r="Z141" s="22">
        <f t="shared" si="278"/>
        <v>1</v>
      </c>
      <c r="AA141" s="22">
        <f t="shared" si="279"/>
        <v>1</v>
      </c>
      <c r="AB141" s="22">
        <f t="shared" si="280"/>
        <v>1</v>
      </c>
      <c r="AC141" s="22">
        <v>1</v>
      </c>
      <c r="AD141" s="22">
        <v>1</v>
      </c>
      <c r="AE141" s="22">
        <v>1</v>
      </c>
      <c r="AF141" s="22">
        <f t="shared" si="281"/>
        <v>4.1725635867596117E-2</v>
      </c>
      <c r="AG141" s="22">
        <f t="shared" si="282"/>
        <v>0.96421639787204261</v>
      </c>
      <c r="AH141" s="22">
        <f t="shared" si="283"/>
        <v>0.91512968831543695</v>
      </c>
      <c r="AI141" s="22">
        <f t="shared" si="284"/>
        <v>1.8734040524478408</v>
      </c>
      <c r="AJ141" s="22">
        <f t="shared" si="285"/>
        <v>0.20671858817904254</v>
      </c>
      <c r="AK141" s="22">
        <f t="shared" si="286"/>
        <v>2.2543535458650248</v>
      </c>
      <c r="AL141" s="22">
        <f t="shared" si="287"/>
        <v>1.5647027254096999</v>
      </c>
      <c r="AM141" s="22">
        <f t="shared" si="288"/>
        <v>2.3579841372306571</v>
      </c>
      <c r="AN141" s="46">
        <v>0</v>
      </c>
      <c r="AO141" s="49">
        <v>1</v>
      </c>
      <c r="AP141" s="49">
        <v>1</v>
      </c>
      <c r="AQ141" s="21">
        <v>1</v>
      </c>
      <c r="AR141" s="17">
        <f t="shared" si="289"/>
        <v>0</v>
      </c>
      <c r="AS141" s="17">
        <f t="shared" si="290"/>
        <v>30.914591816672349</v>
      </c>
      <c r="AT141" s="17">
        <f t="shared" si="291"/>
        <v>30.914591816672349</v>
      </c>
      <c r="AU141" s="17">
        <f t="shared" si="292"/>
        <v>0</v>
      </c>
      <c r="AV141" s="17">
        <f t="shared" si="293"/>
        <v>30.914591816672349</v>
      </c>
      <c r="AW141" s="17">
        <f t="shared" si="294"/>
        <v>30.914591816672349</v>
      </c>
      <c r="AX141" s="14">
        <f t="shared" si="295"/>
        <v>0</v>
      </c>
      <c r="AY141" s="14">
        <f t="shared" si="296"/>
        <v>1.1400133548779189E-2</v>
      </c>
      <c r="AZ141" s="62">
        <f t="shared" si="297"/>
        <v>1.0544398607244213E-2</v>
      </c>
      <c r="BA141" s="21">
        <f t="shared" si="298"/>
        <v>0</v>
      </c>
      <c r="BB141" s="78">
        <v>0</v>
      </c>
      <c r="BC141" s="15">
        <f t="shared" si="299"/>
        <v>0</v>
      </c>
      <c r="BD141" s="19">
        <f t="shared" si="300"/>
        <v>0</v>
      </c>
      <c r="BE141" s="58">
        <f t="shared" si="301"/>
        <v>145.30595039605342</v>
      </c>
      <c r="BF141" s="58">
        <f t="shared" si="302"/>
        <v>145.49214395611403</v>
      </c>
      <c r="BG141" s="46">
        <f t="shared" si="303"/>
        <v>0</v>
      </c>
      <c r="BH141" s="59" t="e">
        <f t="shared" si="304"/>
        <v>#DIV/0!</v>
      </c>
      <c r="BI141" s="78">
        <v>0</v>
      </c>
      <c r="BJ141" s="78">
        <v>0</v>
      </c>
      <c r="BK141" s="78">
        <v>0</v>
      </c>
      <c r="BL141" s="10">
        <f t="shared" si="305"/>
        <v>0</v>
      </c>
      <c r="BM141" s="15">
        <f t="shared" si="306"/>
        <v>2182.9317723208856</v>
      </c>
      <c r="BN141" s="9">
        <f t="shared" si="307"/>
        <v>2182.9317723208856</v>
      </c>
      <c r="BO141" s="48">
        <f t="shared" si="308"/>
        <v>145.1272913500959</v>
      </c>
      <c r="BP141" s="48">
        <f t="shared" si="309"/>
        <v>145.13458794983927</v>
      </c>
      <c r="BQ141" s="48">
        <f t="shared" si="310"/>
        <v>145.14188491643554</v>
      </c>
      <c r="BR141" s="46">
        <f t="shared" si="311"/>
        <v>15.040741171052487</v>
      </c>
      <c r="BS141" s="59">
        <f t="shared" si="312"/>
        <v>0</v>
      </c>
      <c r="BT141" s="16">
        <f t="shared" si="313"/>
        <v>145</v>
      </c>
      <c r="BU141" s="64">
        <f t="shared" si="314"/>
        <v>2288.1437816239682</v>
      </c>
      <c r="BV141" s="78">
        <v>145</v>
      </c>
      <c r="BW141" s="15">
        <f t="shared" si="315"/>
        <v>105.21200930308277</v>
      </c>
      <c r="BX141" s="37">
        <f t="shared" si="316"/>
        <v>-39.787990696917234</v>
      </c>
      <c r="BY141" s="51">
        <f t="shared" si="317"/>
        <v>-39.787990696917234</v>
      </c>
      <c r="BZ141" s="26">
        <f t="shared" si="318"/>
        <v>-8.8812479234190389E-2</v>
      </c>
      <c r="CA141" s="47">
        <f t="shared" si="319"/>
        <v>-39.787990696917234</v>
      </c>
      <c r="CB141" s="48">
        <f t="shared" si="320"/>
        <v>145.30595039605342</v>
      </c>
      <c r="CC141" s="48">
        <f t="shared" si="321"/>
        <v>145.49214395611403</v>
      </c>
      <c r="CD141" s="60">
        <f t="shared" si="322"/>
        <v>-0.27382217031352829</v>
      </c>
      <c r="CE141" s="61">
        <v>0</v>
      </c>
      <c r="CF141" s="15">
        <f t="shared" si="323"/>
        <v>67.768849848758563</v>
      </c>
      <c r="CG141" s="37">
        <f t="shared" si="324"/>
        <v>67.768849848758563</v>
      </c>
      <c r="CH141" s="51">
        <f t="shared" si="325"/>
        <v>67.768849848758563</v>
      </c>
      <c r="CI141" s="26">
        <f t="shared" si="326"/>
        <v>1.0544398607244215E-2</v>
      </c>
      <c r="CJ141" s="47">
        <f t="shared" si="327"/>
        <v>67.768849848758563</v>
      </c>
      <c r="CK141" s="48">
        <f t="shared" si="328"/>
        <v>145.30595039605342</v>
      </c>
      <c r="CL141" s="60">
        <f t="shared" si="329"/>
        <v>0.46638729979085014</v>
      </c>
      <c r="CM141" s="65">
        <f t="shared" si="330"/>
        <v>0</v>
      </c>
      <c r="CN141" s="73">
        <f t="shared" si="331"/>
        <v>290</v>
      </c>
      <c r="CO141">
        <f t="shared" si="332"/>
        <v>1.0539514694017961E-2</v>
      </c>
      <c r="CP141">
        <f t="shared" si="333"/>
        <v>0.91512968831543695</v>
      </c>
      <c r="CQ141">
        <f t="shared" si="334"/>
        <v>9.9778118352738185E-3</v>
      </c>
      <c r="CR141">
        <f t="shared" si="335"/>
        <v>1.0516129445201472E-4</v>
      </c>
      <c r="CS141">
        <f t="shared" si="336"/>
        <v>2.6060076417470778E-2</v>
      </c>
      <c r="CT141" s="1">
        <f t="shared" si="337"/>
        <v>1854.3711588994167</v>
      </c>
      <c r="CU141" s="78">
        <v>1161</v>
      </c>
      <c r="CV141" s="1">
        <f t="shared" si="338"/>
        <v>693.37115889941674</v>
      </c>
      <c r="CW141">
        <f t="shared" si="339"/>
        <v>0.62608825338346086</v>
      </c>
    </row>
    <row r="142" spans="1:101" x14ac:dyDescent="0.2">
      <c r="A142" s="24" t="s">
        <v>117</v>
      </c>
      <c r="B142">
        <v>1</v>
      </c>
      <c r="C142">
        <v>1</v>
      </c>
      <c r="D142">
        <v>0.79624450659208901</v>
      </c>
      <c r="E142">
        <v>0.20375549340790999</v>
      </c>
      <c r="F142">
        <v>0.87683750496622903</v>
      </c>
      <c r="G142">
        <v>0.290822407628128</v>
      </c>
      <c r="H142">
        <v>0.21876305892185499</v>
      </c>
      <c r="I142">
        <v>0.40137902214793097</v>
      </c>
      <c r="J142">
        <v>0.29632229526673198</v>
      </c>
      <c r="K142">
        <v>0.38682889777234197</v>
      </c>
      <c r="L142">
        <v>0.72569084320572796</v>
      </c>
      <c r="M142">
        <v>1.1481926101708899</v>
      </c>
      <c r="N142" s="21">
        <v>0</v>
      </c>
      <c r="O142">
        <v>1.0147676372490799</v>
      </c>
      <c r="P142">
        <v>0.98351373420224397</v>
      </c>
      <c r="Q142">
        <v>1.01081923140469</v>
      </c>
      <c r="R142">
        <v>0.99719452893585503</v>
      </c>
      <c r="S142">
        <v>50.720001220703097</v>
      </c>
      <c r="T142" s="27">
        <f t="shared" si="272"/>
        <v>0.98351373420224397</v>
      </c>
      <c r="U142" s="27">
        <f t="shared" si="273"/>
        <v>1.01081923140469</v>
      </c>
      <c r="V142" s="39">
        <f t="shared" si="274"/>
        <v>49.883817799316077</v>
      </c>
      <c r="W142" s="38">
        <f t="shared" si="275"/>
        <v>51.268752650756042</v>
      </c>
      <c r="X142" s="44">
        <f t="shared" si="276"/>
        <v>0.84647872990026474</v>
      </c>
      <c r="Y142" s="44">
        <f t="shared" si="277"/>
        <v>0.46674252761361512</v>
      </c>
      <c r="Z142" s="22">
        <f t="shared" si="278"/>
        <v>1</v>
      </c>
      <c r="AA142" s="22">
        <f t="shared" si="279"/>
        <v>1</v>
      </c>
      <c r="AB142" s="22">
        <f t="shared" si="280"/>
        <v>1</v>
      </c>
      <c r="AC142" s="22">
        <v>1</v>
      </c>
      <c r="AD142" s="22">
        <v>1</v>
      </c>
      <c r="AE142" s="22">
        <v>1</v>
      </c>
      <c r="AF142" s="22">
        <f t="shared" si="281"/>
        <v>4.1725635867596117E-2</v>
      </c>
      <c r="AG142" s="22">
        <f t="shared" si="282"/>
        <v>0.96421639787204261</v>
      </c>
      <c r="AH142" s="22">
        <f t="shared" si="283"/>
        <v>0.72569084320572796</v>
      </c>
      <c r="AI142" s="22">
        <f t="shared" si="284"/>
        <v>1.6839652073381317</v>
      </c>
      <c r="AJ142" s="22">
        <f t="shared" si="285"/>
        <v>0.20671858817904254</v>
      </c>
      <c r="AK142" s="22">
        <f t="shared" si="286"/>
        <v>2.2543535458650248</v>
      </c>
      <c r="AL142" s="22">
        <f t="shared" si="287"/>
        <v>1.1481926101708899</v>
      </c>
      <c r="AM142" s="22">
        <f t="shared" si="288"/>
        <v>1.9414740219918474</v>
      </c>
      <c r="AN142" s="46">
        <v>1</v>
      </c>
      <c r="AO142" s="49">
        <v>1</v>
      </c>
      <c r="AP142" s="49">
        <v>1</v>
      </c>
      <c r="AQ142" s="21">
        <v>1</v>
      </c>
      <c r="AR142" s="17">
        <f t="shared" si="289"/>
        <v>8.0414146525630645</v>
      </c>
      <c r="AS142" s="17">
        <f t="shared" si="290"/>
        <v>14.207783651169494</v>
      </c>
      <c r="AT142" s="17">
        <f t="shared" si="291"/>
        <v>14.207783651169494</v>
      </c>
      <c r="AU142" s="17">
        <f t="shared" si="292"/>
        <v>8.0414146525630645</v>
      </c>
      <c r="AV142" s="17">
        <f t="shared" si="293"/>
        <v>14.207783651169494</v>
      </c>
      <c r="AW142" s="17">
        <f t="shared" si="294"/>
        <v>14.207783651169494</v>
      </c>
      <c r="AX142" s="14">
        <f t="shared" si="295"/>
        <v>1.9153384686331591E-2</v>
      </c>
      <c r="AY142" s="14">
        <f t="shared" si="296"/>
        <v>5.2392938589000716E-3</v>
      </c>
      <c r="AZ142" s="62">
        <f t="shared" si="297"/>
        <v>4.8460136569755475E-3</v>
      </c>
      <c r="BA142" s="21">
        <f t="shared" si="298"/>
        <v>0</v>
      </c>
      <c r="BB142" s="78">
        <v>2485</v>
      </c>
      <c r="BC142" s="15">
        <f t="shared" si="299"/>
        <v>2656.0956213770332</v>
      </c>
      <c r="BD142" s="19">
        <f t="shared" si="300"/>
        <v>171.09562137703324</v>
      </c>
      <c r="BE142" s="58">
        <f t="shared" si="301"/>
        <v>49.883817799316077</v>
      </c>
      <c r="BF142" s="58">
        <f t="shared" si="302"/>
        <v>49.061419920069717</v>
      </c>
      <c r="BG142" s="46">
        <f t="shared" si="303"/>
        <v>3.4298822529052502</v>
      </c>
      <c r="BH142" s="59">
        <f t="shared" si="304"/>
        <v>0.93558378696911149</v>
      </c>
      <c r="BI142" s="78">
        <v>0</v>
      </c>
      <c r="BJ142" s="78">
        <v>0</v>
      </c>
      <c r="BK142" s="78">
        <v>0</v>
      </c>
      <c r="BL142" s="10">
        <f t="shared" si="305"/>
        <v>0</v>
      </c>
      <c r="BM142" s="15">
        <f t="shared" si="306"/>
        <v>1003.2357059837624</v>
      </c>
      <c r="BN142" s="9">
        <f t="shared" si="307"/>
        <v>1003.2357059837624</v>
      </c>
      <c r="BO142" s="48">
        <f t="shared" si="308"/>
        <v>49.883817799316077</v>
      </c>
      <c r="BP142" s="48">
        <f t="shared" si="309"/>
        <v>49.061419920069717</v>
      </c>
      <c r="BQ142" s="48">
        <f t="shared" si="310"/>
        <v>48.252580310852125</v>
      </c>
      <c r="BR142" s="46">
        <f t="shared" si="311"/>
        <v>20.448566462573282</v>
      </c>
      <c r="BS142" s="59">
        <f t="shared" si="312"/>
        <v>0</v>
      </c>
      <c r="BT142" s="16">
        <f t="shared" si="313"/>
        <v>2485</v>
      </c>
      <c r="BU142" s="64">
        <f t="shared" si="314"/>
        <v>3707.6848516300975</v>
      </c>
      <c r="BV142" s="78">
        <v>0</v>
      </c>
      <c r="BW142" s="15">
        <f t="shared" si="315"/>
        <v>48.353524269302014</v>
      </c>
      <c r="BX142" s="37">
        <f t="shared" si="316"/>
        <v>48.353524269302014</v>
      </c>
      <c r="BY142" s="51">
        <f t="shared" si="317"/>
        <v>48.353524269302014</v>
      </c>
      <c r="BZ142" s="26">
        <f t="shared" si="318"/>
        <v>0.10793197381540645</v>
      </c>
      <c r="CA142" s="47">
        <f t="shared" si="319"/>
        <v>48.353524269302014</v>
      </c>
      <c r="CB142" s="48">
        <f t="shared" si="320"/>
        <v>49.883817799316077</v>
      </c>
      <c r="CC142" s="48">
        <f t="shared" si="321"/>
        <v>49.061419920069717</v>
      </c>
      <c r="CD142" s="60">
        <f t="shared" si="322"/>
        <v>0.96932284661590107</v>
      </c>
      <c r="CE142" s="61">
        <v>0</v>
      </c>
      <c r="CF142" s="15">
        <f t="shared" si="323"/>
        <v>31.145329773381842</v>
      </c>
      <c r="CG142" s="37">
        <f t="shared" si="324"/>
        <v>31.145329773381842</v>
      </c>
      <c r="CH142" s="51">
        <f t="shared" si="325"/>
        <v>31.145329773381842</v>
      </c>
      <c r="CI142" s="26">
        <f t="shared" si="326"/>
        <v>4.8460136569755483E-3</v>
      </c>
      <c r="CJ142" s="47">
        <f t="shared" si="327"/>
        <v>31.145329773381846</v>
      </c>
      <c r="CK142" s="48">
        <f t="shared" si="328"/>
        <v>49.883817799316077</v>
      </c>
      <c r="CL142" s="60">
        <f t="shared" si="329"/>
        <v>0.62435737975550176</v>
      </c>
      <c r="CM142" s="65">
        <f t="shared" si="330"/>
        <v>0</v>
      </c>
      <c r="CN142" s="73">
        <f t="shared" si="331"/>
        <v>2485</v>
      </c>
      <c r="CO142">
        <f t="shared" si="332"/>
        <v>3.2755347312304383E-3</v>
      </c>
      <c r="CP142">
        <f t="shared" si="333"/>
        <v>0.72569084320572796</v>
      </c>
      <c r="CQ142">
        <f t="shared" si="334"/>
        <v>7.9123284672544779E-3</v>
      </c>
      <c r="CR142">
        <f t="shared" si="335"/>
        <v>2.5917106699395341E-5</v>
      </c>
      <c r="CS142">
        <f t="shared" si="336"/>
        <v>6.422532022123153E-3</v>
      </c>
      <c r="CT142" s="1">
        <f t="shared" si="337"/>
        <v>457.01163565847327</v>
      </c>
      <c r="CU142" s="78">
        <v>0</v>
      </c>
      <c r="CV142" s="1">
        <f t="shared" si="338"/>
        <v>457.01163565847327</v>
      </c>
      <c r="CW142">
        <f t="shared" si="339"/>
        <v>0</v>
      </c>
    </row>
    <row r="143" spans="1:101" x14ac:dyDescent="0.2">
      <c r="A143" s="24" t="s">
        <v>246</v>
      </c>
      <c r="B143">
        <v>0</v>
      </c>
      <c r="C143">
        <v>0</v>
      </c>
      <c r="D143">
        <v>0.233320015980823</v>
      </c>
      <c r="E143">
        <v>0.76667998401917603</v>
      </c>
      <c r="F143">
        <v>0.64759634485498596</v>
      </c>
      <c r="G143">
        <v>5.4827175208581602E-2</v>
      </c>
      <c r="H143">
        <v>0.50564145424153695</v>
      </c>
      <c r="I143">
        <v>0.41537818637693202</v>
      </c>
      <c r="J143">
        <v>0.45829295240036599</v>
      </c>
      <c r="K143">
        <v>0.29386418167631101</v>
      </c>
      <c r="L143">
        <v>0.72235870746154096</v>
      </c>
      <c r="M143">
        <v>1.5469634558932099</v>
      </c>
      <c r="N143" s="21">
        <v>0</v>
      </c>
      <c r="O143">
        <v>1.0024562450641299</v>
      </c>
      <c r="P143">
        <v>0.99538885294406199</v>
      </c>
      <c r="Q143">
        <v>1.0021712602205199</v>
      </c>
      <c r="R143">
        <v>0.99790814069310296</v>
      </c>
      <c r="S143">
        <v>212.07000732421801</v>
      </c>
      <c r="T143" s="27">
        <f t="shared" si="272"/>
        <v>0.99790814069310296</v>
      </c>
      <c r="U143" s="27">
        <f t="shared" si="273"/>
        <v>1.0021712602205199</v>
      </c>
      <c r="V143" s="39">
        <f t="shared" si="274"/>
        <v>211.62638670568313</v>
      </c>
      <c r="W143" s="38">
        <f t="shared" si="275"/>
        <v>212.53046649508647</v>
      </c>
      <c r="X143" s="44">
        <f t="shared" si="276"/>
        <v>1.1332688784856502</v>
      </c>
      <c r="Y143" s="44">
        <f t="shared" si="277"/>
        <v>0.37270290153421948</v>
      </c>
      <c r="Z143" s="22">
        <f t="shared" si="278"/>
        <v>1</v>
      </c>
      <c r="AA143" s="22">
        <f t="shared" si="279"/>
        <v>1</v>
      </c>
      <c r="AB143" s="22">
        <f t="shared" si="280"/>
        <v>1</v>
      </c>
      <c r="AC143" s="22">
        <v>1</v>
      </c>
      <c r="AD143" s="22">
        <v>1</v>
      </c>
      <c r="AE143" s="22">
        <v>1</v>
      </c>
      <c r="AF143" s="22">
        <f t="shared" si="281"/>
        <v>4.1725635867596117E-2</v>
      </c>
      <c r="AG143" s="22">
        <f t="shared" si="282"/>
        <v>0.96421639787204261</v>
      </c>
      <c r="AH143" s="22">
        <f t="shared" si="283"/>
        <v>0.72235870746154096</v>
      </c>
      <c r="AI143" s="22">
        <f t="shared" si="284"/>
        <v>1.6806330715939448</v>
      </c>
      <c r="AJ143" s="22">
        <f t="shared" si="285"/>
        <v>0.20671858817904254</v>
      </c>
      <c r="AK143" s="22">
        <f t="shared" si="286"/>
        <v>2.2543535458650248</v>
      </c>
      <c r="AL143" s="22">
        <f t="shared" si="287"/>
        <v>1.5469634558932099</v>
      </c>
      <c r="AM143" s="22">
        <f t="shared" si="288"/>
        <v>2.3402448677141674</v>
      </c>
      <c r="AN143" s="46">
        <v>1</v>
      </c>
      <c r="AO143" s="49">
        <v>1</v>
      </c>
      <c r="AP143" s="49">
        <v>1</v>
      </c>
      <c r="AQ143" s="21">
        <v>1</v>
      </c>
      <c r="AR143" s="17">
        <f t="shared" si="289"/>
        <v>7.977955718780521</v>
      </c>
      <c r="AS143" s="17">
        <f t="shared" si="290"/>
        <v>29.994747196103081</v>
      </c>
      <c r="AT143" s="17">
        <f t="shared" si="291"/>
        <v>29.994747196103081</v>
      </c>
      <c r="AU143" s="17">
        <f t="shared" si="292"/>
        <v>7.977955718780521</v>
      </c>
      <c r="AV143" s="17">
        <f t="shared" si="293"/>
        <v>29.994747196103081</v>
      </c>
      <c r="AW143" s="17">
        <f t="shared" si="294"/>
        <v>29.994747196103081</v>
      </c>
      <c r="AX143" s="14">
        <f t="shared" si="295"/>
        <v>1.9002235488953228E-2</v>
      </c>
      <c r="AY143" s="14">
        <f t="shared" si="296"/>
        <v>1.1060929603250773E-2</v>
      </c>
      <c r="AZ143" s="62">
        <f t="shared" si="297"/>
        <v>1.0230656527338088E-2</v>
      </c>
      <c r="BA143" s="21">
        <f t="shared" si="298"/>
        <v>0</v>
      </c>
      <c r="BB143" s="78">
        <v>4029</v>
      </c>
      <c r="BC143" s="15">
        <f t="shared" si="299"/>
        <v>2635.1350064305889</v>
      </c>
      <c r="BD143" s="19">
        <f t="shared" si="300"/>
        <v>-1393.8649935694111</v>
      </c>
      <c r="BE143" s="58">
        <f t="shared" si="301"/>
        <v>212.53046649508647</v>
      </c>
      <c r="BF143" s="58">
        <f t="shared" si="302"/>
        <v>212.99192544263579</v>
      </c>
      <c r="BG143" s="46">
        <f t="shared" si="303"/>
        <v>-6.5584243828949393</v>
      </c>
      <c r="BH143" s="59">
        <f t="shared" si="304"/>
        <v>1.5289539208305936</v>
      </c>
      <c r="BI143" s="78">
        <v>0</v>
      </c>
      <c r="BJ143" s="78">
        <v>3181</v>
      </c>
      <c r="BK143" s="78">
        <v>0</v>
      </c>
      <c r="BL143" s="10">
        <f t="shared" si="305"/>
        <v>3181</v>
      </c>
      <c r="BM143" s="15">
        <f t="shared" si="306"/>
        <v>2117.9799832192675</v>
      </c>
      <c r="BN143" s="9">
        <f t="shared" si="307"/>
        <v>-1063.0200167807325</v>
      </c>
      <c r="BO143" s="48">
        <f t="shared" si="308"/>
        <v>212.53046649508647</v>
      </c>
      <c r="BP143" s="48">
        <f t="shared" si="309"/>
        <v>212.99192544263579</v>
      </c>
      <c r="BQ143" s="48">
        <f t="shared" si="310"/>
        <v>213.45438633764132</v>
      </c>
      <c r="BR143" s="46">
        <f t="shared" si="311"/>
        <v>-4.9908935025193299</v>
      </c>
      <c r="BS143" s="59">
        <f t="shared" si="312"/>
        <v>1.5019027682995252</v>
      </c>
      <c r="BT143" s="16">
        <f t="shared" si="313"/>
        <v>7422</v>
      </c>
      <c r="BU143" s="64">
        <f t="shared" si="314"/>
        <v>4855.1964804796362</v>
      </c>
      <c r="BV143" s="78">
        <v>212</v>
      </c>
      <c r="BW143" s="15">
        <f t="shared" si="315"/>
        <v>102.08149082977944</v>
      </c>
      <c r="BX143" s="37">
        <f t="shared" si="316"/>
        <v>-109.91850917022056</v>
      </c>
      <c r="BY143" s="51">
        <f t="shared" si="317"/>
        <v>-109.91850917022056</v>
      </c>
      <c r="BZ143" s="26">
        <f t="shared" si="318"/>
        <v>-0.24535381511209983</v>
      </c>
      <c r="CA143" s="47">
        <f t="shared" si="319"/>
        <v>-109.91850917022056</v>
      </c>
      <c r="CB143" s="48">
        <f t="shared" si="320"/>
        <v>212.53046649508647</v>
      </c>
      <c r="CC143" s="48">
        <f t="shared" si="321"/>
        <v>212.99192544263579</v>
      </c>
      <c r="CD143" s="60">
        <f t="shared" si="322"/>
        <v>-0.51718942221755193</v>
      </c>
      <c r="CE143" s="61">
        <v>0</v>
      </c>
      <c r="CF143" s="15">
        <f t="shared" si="323"/>
        <v>65.752429501201888</v>
      </c>
      <c r="CG143" s="37">
        <f t="shared" si="324"/>
        <v>65.752429501201888</v>
      </c>
      <c r="CH143" s="51">
        <f t="shared" si="325"/>
        <v>65.752429501201888</v>
      </c>
      <c r="CI143" s="26">
        <f t="shared" si="326"/>
        <v>1.0230656527338089E-2</v>
      </c>
      <c r="CJ143" s="47">
        <f t="shared" si="327"/>
        <v>65.752429501201888</v>
      </c>
      <c r="CK143" s="48">
        <f t="shared" si="328"/>
        <v>212.53046649508647</v>
      </c>
      <c r="CL143" s="60">
        <f t="shared" si="329"/>
        <v>0.30937884146940425</v>
      </c>
      <c r="CM143" s="65">
        <f t="shared" si="330"/>
        <v>0</v>
      </c>
      <c r="CN143" s="73">
        <f t="shared" si="331"/>
        <v>7634</v>
      </c>
      <c r="CO143">
        <f t="shared" si="332"/>
        <v>1.2325002253394546E-2</v>
      </c>
      <c r="CP143">
        <f t="shared" si="333"/>
        <v>0.72235870746154096</v>
      </c>
      <c r="CQ143">
        <f t="shared" si="334"/>
        <v>7.875997634707357E-3</v>
      </c>
      <c r="CR143">
        <f t="shared" si="335"/>
        <v>9.7071688595498295E-5</v>
      </c>
      <c r="CS143">
        <f t="shared" si="336"/>
        <v>2.405538687930393E-2</v>
      </c>
      <c r="CT143" s="1">
        <f t="shared" si="337"/>
        <v>1711.7223652975758</v>
      </c>
      <c r="CU143" s="78">
        <v>1272</v>
      </c>
      <c r="CV143" s="1">
        <f t="shared" si="338"/>
        <v>439.72236529757583</v>
      </c>
      <c r="CW143">
        <f t="shared" si="339"/>
        <v>0.7431111643966094</v>
      </c>
    </row>
    <row r="144" spans="1:101" x14ac:dyDescent="0.2">
      <c r="A144" s="24" t="s">
        <v>222</v>
      </c>
      <c r="B144">
        <v>1</v>
      </c>
      <c r="C144">
        <v>1</v>
      </c>
      <c r="D144">
        <v>0.40751098681582099</v>
      </c>
      <c r="E144">
        <v>0.59248901318417801</v>
      </c>
      <c r="F144">
        <v>0.773142630115216</v>
      </c>
      <c r="G144">
        <v>0.42947953913388898</v>
      </c>
      <c r="H144">
        <v>8.3577099874634301E-3</v>
      </c>
      <c r="I144">
        <v>0.35562055996656899</v>
      </c>
      <c r="J144">
        <v>5.4517643985960498E-2</v>
      </c>
      <c r="K144">
        <v>0.177242988603031</v>
      </c>
      <c r="L144">
        <v>0.986434421653271</v>
      </c>
      <c r="M144">
        <v>1.53485490219392</v>
      </c>
      <c r="N144" s="21">
        <v>1</v>
      </c>
      <c r="O144">
        <v>1.0084118458913101</v>
      </c>
      <c r="P144">
        <v>0.98865942567448795</v>
      </c>
      <c r="Q144">
        <v>1.01498811710577</v>
      </c>
      <c r="R144">
        <v>0.981489743359381</v>
      </c>
      <c r="S144">
        <v>133.419998168945</v>
      </c>
      <c r="T144" s="27">
        <f t="shared" si="272"/>
        <v>0.98865942567448795</v>
      </c>
      <c r="U144" s="27">
        <f t="shared" si="273"/>
        <v>1.01498811710577</v>
      </c>
      <c r="V144" s="39">
        <f t="shared" si="274"/>
        <v>133.419998168945</v>
      </c>
      <c r="W144" s="38">
        <f t="shared" si="275"/>
        <v>137.44939923851607</v>
      </c>
      <c r="X144" s="44">
        <f t="shared" si="276"/>
        <v>1.0445247303073477</v>
      </c>
      <c r="Y144" s="44">
        <f t="shared" si="277"/>
        <v>0.31512457980113567</v>
      </c>
      <c r="Z144" s="22">
        <f t="shared" si="278"/>
        <v>1.9224907620044465</v>
      </c>
      <c r="AA144" s="22">
        <f t="shared" si="279"/>
        <v>2.1253135380096619</v>
      </c>
      <c r="AB144" s="22">
        <f t="shared" si="280"/>
        <v>2.3281363140148774</v>
      </c>
      <c r="AC144" s="22">
        <v>1</v>
      </c>
      <c r="AD144" s="22">
        <v>1</v>
      </c>
      <c r="AE144" s="22">
        <v>1</v>
      </c>
      <c r="AF144" s="22">
        <f t="shared" si="281"/>
        <v>4.1725635867596117E-2</v>
      </c>
      <c r="AG144" s="22">
        <f t="shared" si="282"/>
        <v>0.96421639787204261</v>
      </c>
      <c r="AH144" s="22">
        <f t="shared" si="283"/>
        <v>0.96421639787204261</v>
      </c>
      <c r="AI144" s="22">
        <f t="shared" si="284"/>
        <v>1.9224907620044465</v>
      </c>
      <c r="AJ144" s="22">
        <f t="shared" si="285"/>
        <v>0.20671858817904254</v>
      </c>
      <c r="AK144" s="22">
        <f t="shared" si="286"/>
        <v>2.2543535458650248</v>
      </c>
      <c r="AL144" s="22">
        <f t="shared" si="287"/>
        <v>1.53485490219392</v>
      </c>
      <c r="AM144" s="22">
        <f t="shared" si="288"/>
        <v>2.3281363140148774</v>
      </c>
      <c r="AN144" s="46">
        <v>0</v>
      </c>
      <c r="AO144" s="69">
        <v>1</v>
      </c>
      <c r="AP144" s="49">
        <v>1</v>
      </c>
      <c r="AQ144" s="21">
        <v>1</v>
      </c>
      <c r="AR144" s="17">
        <f t="shared" si="289"/>
        <v>0</v>
      </c>
      <c r="AS144" s="17">
        <f t="shared" si="290"/>
        <v>56.480415306995639</v>
      </c>
      <c r="AT144" s="17">
        <f t="shared" si="291"/>
        <v>62.439099139914788</v>
      </c>
      <c r="AU144" s="17">
        <f t="shared" si="292"/>
        <v>0</v>
      </c>
      <c r="AV144" s="17">
        <f t="shared" si="293"/>
        <v>56.480415306995639</v>
      </c>
      <c r="AW144" s="17">
        <f t="shared" si="294"/>
        <v>62.439099139914788</v>
      </c>
      <c r="AX144" s="14">
        <f t="shared" si="295"/>
        <v>0</v>
      </c>
      <c r="AY144" s="14">
        <f t="shared" si="296"/>
        <v>2.0827843408335527E-2</v>
      </c>
      <c r="AZ144" s="62">
        <f t="shared" si="297"/>
        <v>2.1296828174630227E-2</v>
      </c>
      <c r="BA144" s="21">
        <f t="shared" si="298"/>
        <v>1</v>
      </c>
      <c r="BB144" s="78">
        <v>0</v>
      </c>
      <c r="BC144" s="15">
        <f t="shared" si="299"/>
        <v>0</v>
      </c>
      <c r="BD144" s="19">
        <f t="shared" si="300"/>
        <v>0</v>
      </c>
      <c r="BE144" s="58">
        <f t="shared" si="301"/>
        <v>137.44939923851607</v>
      </c>
      <c r="BF144" s="58">
        <f t="shared" si="302"/>
        <v>139.50950693042068</v>
      </c>
      <c r="BG144" s="46">
        <f t="shared" si="303"/>
        <v>0</v>
      </c>
      <c r="BH144" s="59" t="e">
        <f t="shared" si="304"/>
        <v>#DIV/0!</v>
      </c>
      <c r="BI144" s="78">
        <v>0</v>
      </c>
      <c r="BJ144" s="78">
        <v>12942</v>
      </c>
      <c r="BK144" s="78">
        <v>0</v>
      </c>
      <c r="BL144" s="10">
        <f t="shared" si="305"/>
        <v>12942</v>
      </c>
      <c r="BM144" s="15">
        <f t="shared" si="306"/>
        <v>3988.177939358312</v>
      </c>
      <c r="BN144" s="9">
        <f t="shared" si="307"/>
        <v>-8953.8220606416871</v>
      </c>
      <c r="BO144" s="48">
        <f t="shared" si="308"/>
        <v>137.44939923851607</v>
      </c>
      <c r="BP144" s="48">
        <f t="shared" si="309"/>
        <v>139.50950693042068</v>
      </c>
      <c r="BQ144" s="48">
        <f t="shared" si="310"/>
        <v>141.60049175766204</v>
      </c>
      <c r="BR144" s="46">
        <f t="shared" si="311"/>
        <v>-64.180730458085108</v>
      </c>
      <c r="BS144" s="59">
        <f t="shared" si="312"/>
        <v>3.2450909153974048</v>
      </c>
      <c r="BT144" s="16">
        <f t="shared" si="313"/>
        <v>13609</v>
      </c>
      <c r="BU144" s="64">
        <f t="shared" si="314"/>
        <v>4200.6776908847723</v>
      </c>
      <c r="BV144" s="78">
        <v>667</v>
      </c>
      <c r="BW144" s="15">
        <f t="shared" si="315"/>
        <v>212.49975152646041</v>
      </c>
      <c r="BX144" s="37">
        <f t="shared" si="316"/>
        <v>-454.50024847353961</v>
      </c>
      <c r="BY144" s="51">
        <f t="shared" si="317"/>
        <v>-454.50024847353961</v>
      </c>
      <c r="BZ144" s="26">
        <f t="shared" si="318"/>
        <v>-1.0145094831998667</v>
      </c>
      <c r="CA144" s="47">
        <f t="shared" si="319"/>
        <v>-454.50024847353956</v>
      </c>
      <c r="CB144" s="48">
        <f t="shared" si="320"/>
        <v>137.44939923851607</v>
      </c>
      <c r="CC144" s="48">
        <f t="shared" si="321"/>
        <v>139.50950693042068</v>
      </c>
      <c r="CD144" s="60">
        <f t="shared" si="322"/>
        <v>-3.3066732265947913</v>
      </c>
      <c r="CE144" s="61">
        <v>0</v>
      </c>
      <c r="CF144" s="15">
        <f t="shared" si="323"/>
        <v>136.87471467834848</v>
      </c>
      <c r="CG144" s="37">
        <f t="shared" si="324"/>
        <v>136.87471467834848</v>
      </c>
      <c r="CH144" s="51">
        <f t="shared" si="325"/>
        <v>136.87471467834848</v>
      </c>
      <c r="CI144" s="26">
        <f t="shared" si="326"/>
        <v>2.1296828174630231E-2</v>
      </c>
      <c r="CJ144" s="47">
        <f t="shared" si="327"/>
        <v>136.87471467834848</v>
      </c>
      <c r="CK144" s="48">
        <f t="shared" si="328"/>
        <v>137.44939923851607</v>
      </c>
      <c r="CL144" s="60">
        <f t="shared" si="329"/>
        <v>0.99581893727181492</v>
      </c>
      <c r="CM144" s="65">
        <f t="shared" si="330"/>
        <v>1</v>
      </c>
      <c r="CN144" s="73">
        <f t="shared" si="331"/>
        <v>14276</v>
      </c>
      <c r="CO144">
        <f t="shared" si="332"/>
        <v>9.5247411890485179E-3</v>
      </c>
      <c r="CP144">
        <f t="shared" si="333"/>
        <v>0.986434421653271</v>
      </c>
      <c r="CQ144">
        <f t="shared" si="334"/>
        <v>1.0755259252064485E-2</v>
      </c>
      <c r="CR144">
        <f t="shared" si="335"/>
        <v>1.0244106079703375E-4</v>
      </c>
      <c r="CS144">
        <f t="shared" si="336"/>
        <v>2.5385973865846834E-2</v>
      </c>
      <c r="CT144" s="1">
        <f t="shared" si="337"/>
        <v>1806.4036736991848</v>
      </c>
      <c r="CU144" s="78">
        <v>1468</v>
      </c>
      <c r="CV144" s="1">
        <f t="shared" si="338"/>
        <v>338.40367369918476</v>
      </c>
      <c r="CW144">
        <f t="shared" si="339"/>
        <v>0.81266442344739265</v>
      </c>
    </row>
    <row r="145" spans="1:101" x14ac:dyDescent="0.2">
      <c r="A145" s="31" t="s">
        <v>118</v>
      </c>
      <c r="B145">
        <v>1</v>
      </c>
      <c r="C145">
        <v>1</v>
      </c>
      <c r="D145">
        <v>0.37278481012658199</v>
      </c>
      <c r="E145">
        <v>0.62721518987341696</v>
      </c>
      <c r="F145">
        <v>0.395859473023839</v>
      </c>
      <c r="G145">
        <v>0.80677540777917101</v>
      </c>
      <c r="H145">
        <v>0.1</v>
      </c>
      <c r="I145">
        <v>0.134013605442176</v>
      </c>
      <c r="J145">
        <v>0.115764245534697</v>
      </c>
      <c r="K145">
        <v>0.25577650354438702</v>
      </c>
      <c r="L145">
        <v>0.94121504395995204</v>
      </c>
      <c r="M145">
        <v>2.2734845946306401</v>
      </c>
      <c r="N145" s="21">
        <v>0</v>
      </c>
      <c r="O145">
        <v>0.99848309494327003</v>
      </c>
      <c r="P145">
        <v>0.98984419335239004</v>
      </c>
      <c r="Q145">
        <v>1.01645034539773</v>
      </c>
      <c r="R145">
        <v>0.99029499943478505</v>
      </c>
      <c r="S145">
        <v>45.569999694824197</v>
      </c>
      <c r="T145" s="27">
        <f t="shared" si="272"/>
        <v>0.98984419335239004</v>
      </c>
      <c r="U145" s="27">
        <f t="shared" si="273"/>
        <v>1.01645034539773</v>
      </c>
      <c r="V145" s="39">
        <f t="shared" si="274"/>
        <v>45.107199588991918</v>
      </c>
      <c r="W145" s="38">
        <f t="shared" si="275"/>
        <v>46.319641929578509</v>
      </c>
      <c r="X145" s="44">
        <f t="shared" si="276"/>
        <v>1.0622164909939273</v>
      </c>
      <c r="Y145" s="44">
        <f t="shared" si="277"/>
        <v>0.31156772077869316</v>
      </c>
      <c r="Z145" s="22">
        <f t="shared" si="278"/>
        <v>1</v>
      </c>
      <c r="AA145" s="22">
        <f t="shared" si="279"/>
        <v>1</v>
      </c>
      <c r="AB145" s="22">
        <f t="shared" si="280"/>
        <v>1</v>
      </c>
      <c r="AC145" s="22">
        <v>1</v>
      </c>
      <c r="AD145" s="22">
        <v>1</v>
      </c>
      <c r="AE145" s="22">
        <v>1</v>
      </c>
      <c r="AF145" s="22">
        <f t="shared" si="281"/>
        <v>4.1725635867596117E-2</v>
      </c>
      <c r="AG145" s="22">
        <f t="shared" si="282"/>
        <v>0.96421639787204261</v>
      </c>
      <c r="AH145" s="22">
        <f t="shared" si="283"/>
        <v>0.94121504395995204</v>
      </c>
      <c r="AI145" s="22">
        <f t="shared" si="284"/>
        <v>1.8994894080923559</v>
      </c>
      <c r="AJ145" s="22">
        <f t="shared" si="285"/>
        <v>0.20671858817904254</v>
      </c>
      <c r="AK145" s="22">
        <f t="shared" si="286"/>
        <v>2.2543535458650248</v>
      </c>
      <c r="AL145" s="22">
        <f t="shared" si="287"/>
        <v>2.2543535458650248</v>
      </c>
      <c r="AM145" s="22">
        <f t="shared" si="288"/>
        <v>3.0476349576859825</v>
      </c>
      <c r="AN145" s="46">
        <v>1</v>
      </c>
      <c r="AO145" s="49">
        <v>1</v>
      </c>
      <c r="AP145" s="49">
        <v>1</v>
      </c>
      <c r="AQ145" s="21">
        <v>1</v>
      </c>
      <c r="AR145" s="17">
        <f t="shared" si="289"/>
        <v>13.018097046261005</v>
      </c>
      <c r="AS145" s="17">
        <f t="shared" si="290"/>
        <v>86.268408450926884</v>
      </c>
      <c r="AT145" s="17">
        <f t="shared" si="291"/>
        <v>86.268408450926884</v>
      </c>
      <c r="AU145" s="17">
        <f t="shared" si="292"/>
        <v>13.018097046261005</v>
      </c>
      <c r="AV145" s="17">
        <f t="shared" si="293"/>
        <v>86.268408450926884</v>
      </c>
      <c r="AW145" s="17">
        <f t="shared" si="294"/>
        <v>86.268408450926884</v>
      </c>
      <c r="AX145" s="14">
        <f t="shared" si="295"/>
        <v>3.1007059253132897E-2</v>
      </c>
      <c r="AY145" s="14">
        <f t="shared" si="296"/>
        <v>3.1812529928045438E-2</v>
      </c>
      <c r="AZ145" s="62">
        <f t="shared" si="297"/>
        <v>2.9424567250101993E-2</v>
      </c>
      <c r="BA145" s="21">
        <f t="shared" si="298"/>
        <v>0</v>
      </c>
      <c r="BB145" s="78">
        <v>3965</v>
      </c>
      <c r="BC145" s="15">
        <f t="shared" si="299"/>
        <v>4299.9039419282044</v>
      </c>
      <c r="BD145" s="19">
        <f t="shared" si="300"/>
        <v>334.9039419282044</v>
      </c>
      <c r="BE145" s="58">
        <f t="shared" si="301"/>
        <v>45.107199588991918</v>
      </c>
      <c r="BF145" s="58">
        <f t="shared" si="302"/>
        <v>44.649099591550964</v>
      </c>
      <c r="BG145" s="46">
        <f t="shared" si="303"/>
        <v>7.4246227870447372</v>
      </c>
      <c r="BH145" s="59">
        <f t="shared" si="304"/>
        <v>0.92211362243175521</v>
      </c>
      <c r="BI145" s="78">
        <v>0</v>
      </c>
      <c r="BJ145" s="78">
        <v>91</v>
      </c>
      <c r="BK145" s="78">
        <v>0</v>
      </c>
      <c r="BL145" s="10">
        <f t="shared" si="305"/>
        <v>91</v>
      </c>
      <c r="BM145" s="15">
        <f t="shared" si="306"/>
        <v>6091.5586682119247</v>
      </c>
      <c r="BN145" s="9">
        <f t="shared" si="307"/>
        <v>6000.5586682119247</v>
      </c>
      <c r="BO145" s="48">
        <f t="shared" si="308"/>
        <v>45.107199588991918</v>
      </c>
      <c r="BP145" s="48">
        <f t="shared" si="309"/>
        <v>44.649099591550964</v>
      </c>
      <c r="BQ145" s="48">
        <f t="shared" si="310"/>
        <v>44.195651969109299</v>
      </c>
      <c r="BR145" s="46">
        <f t="shared" si="311"/>
        <v>134.39372177949636</v>
      </c>
      <c r="BS145" s="59">
        <f t="shared" si="312"/>
        <v>1.4938705339057586E-2</v>
      </c>
      <c r="BT145" s="16">
        <f t="shared" si="313"/>
        <v>4193</v>
      </c>
      <c r="BU145" s="64">
        <f t="shared" si="314"/>
        <v>10685.060942161648</v>
      </c>
      <c r="BV145" s="78">
        <v>137</v>
      </c>
      <c r="BW145" s="15">
        <f t="shared" si="315"/>
        <v>293.59833202151771</v>
      </c>
      <c r="BX145" s="37">
        <f t="shared" si="316"/>
        <v>156.59833202151771</v>
      </c>
      <c r="BY145" s="51">
        <f t="shared" si="317"/>
        <v>156.59833202151771</v>
      </c>
      <c r="BZ145" s="26">
        <f t="shared" si="318"/>
        <v>0.34954984826231683</v>
      </c>
      <c r="CA145" s="47">
        <f t="shared" si="319"/>
        <v>156.59833202151771</v>
      </c>
      <c r="CB145" s="48">
        <f t="shared" si="320"/>
        <v>45.107199588991918</v>
      </c>
      <c r="CC145" s="48">
        <f t="shared" si="321"/>
        <v>44.649099591550964</v>
      </c>
      <c r="CD145" s="60">
        <f t="shared" si="322"/>
        <v>3.4716926222069078</v>
      </c>
      <c r="CE145" s="61">
        <v>0</v>
      </c>
      <c r="CF145" s="15">
        <f t="shared" si="323"/>
        <v>189.11169371640551</v>
      </c>
      <c r="CG145" s="37">
        <f t="shared" si="324"/>
        <v>189.11169371640551</v>
      </c>
      <c r="CH145" s="51">
        <f t="shared" si="325"/>
        <v>189.11169371640551</v>
      </c>
      <c r="CI145" s="26">
        <f t="shared" si="326"/>
        <v>2.9424567250101997E-2</v>
      </c>
      <c r="CJ145" s="47">
        <f t="shared" si="327"/>
        <v>189.11169371640551</v>
      </c>
      <c r="CK145" s="48">
        <f t="shared" si="328"/>
        <v>45.107199588991918</v>
      </c>
      <c r="CL145" s="60">
        <f t="shared" si="329"/>
        <v>4.1924946669169154</v>
      </c>
      <c r="CM145" s="65">
        <f t="shared" si="330"/>
        <v>0</v>
      </c>
      <c r="CN145" s="73">
        <f t="shared" si="331"/>
        <v>4330</v>
      </c>
      <c r="CO145">
        <f t="shared" si="332"/>
        <v>1.0082992630155583E-2</v>
      </c>
      <c r="CP145">
        <f t="shared" si="333"/>
        <v>0.94121504395995204</v>
      </c>
      <c r="CQ145">
        <f t="shared" si="334"/>
        <v>1.0262224824602447E-2</v>
      </c>
      <c r="CR145">
        <f t="shared" si="335"/>
        <v>1.0347393727546615E-4</v>
      </c>
      <c r="CS145">
        <f t="shared" si="336"/>
        <v>2.5641931536375874E-2</v>
      </c>
      <c r="CT145" s="1">
        <f t="shared" si="337"/>
        <v>1824.6169941255948</v>
      </c>
      <c r="CU145" s="78">
        <v>1458</v>
      </c>
      <c r="CV145" s="1">
        <f t="shared" si="338"/>
        <v>366.61699412559483</v>
      </c>
      <c r="CW145">
        <f t="shared" si="339"/>
        <v>0.79907180777887721</v>
      </c>
    </row>
    <row r="146" spans="1:101" x14ac:dyDescent="0.2">
      <c r="A146" s="31" t="s">
        <v>189</v>
      </c>
      <c r="B146">
        <v>1</v>
      </c>
      <c r="C146">
        <v>1</v>
      </c>
      <c r="D146">
        <v>0.61446264482620805</v>
      </c>
      <c r="E146">
        <v>0.38553735517379101</v>
      </c>
      <c r="F146">
        <v>0.67699642431466001</v>
      </c>
      <c r="G146">
        <v>2.9002781088597499E-2</v>
      </c>
      <c r="H146">
        <v>0.12661930631007101</v>
      </c>
      <c r="I146">
        <v>0.24070204763894601</v>
      </c>
      <c r="J146">
        <v>0.174578138091392</v>
      </c>
      <c r="K146">
        <v>0.15640528844805299</v>
      </c>
      <c r="L146">
        <v>0.78423148157952605</v>
      </c>
      <c r="M146">
        <v>0.95539734220281503</v>
      </c>
      <c r="N146" s="21">
        <v>0</v>
      </c>
      <c r="O146">
        <v>1.0037053396533999</v>
      </c>
      <c r="P146">
        <v>0.99776761334134501</v>
      </c>
      <c r="Q146">
        <v>0.99589203285000905</v>
      </c>
      <c r="R146">
        <v>0.99352418722638103</v>
      </c>
      <c r="S146">
        <v>106.58999633789</v>
      </c>
      <c r="T146" s="27">
        <f t="shared" si="272"/>
        <v>0.99776761334134501</v>
      </c>
      <c r="U146" s="27">
        <f t="shared" si="273"/>
        <v>0.99589203285000905</v>
      </c>
      <c r="V146" s="39">
        <f t="shared" si="274"/>
        <v>106.35204625211921</v>
      </c>
      <c r="W146" s="38">
        <f t="shared" si="275"/>
        <v>106.15212813441629</v>
      </c>
      <c r="X146" s="44">
        <f t="shared" si="276"/>
        <v>0.93909016893954833</v>
      </c>
      <c r="Y146" s="44">
        <f t="shared" si="277"/>
        <v>0.28839523295970398</v>
      </c>
      <c r="Z146" s="22">
        <f t="shared" si="278"/>
        <v>1</v>
      </c>
      <c r="AA146" s="22">
        <f t="shared" si="279"/>
        <v>1</v>
      </c>
      <c r="AB146" s="22">
        <f t="shared" si="280"/>
        <v>1</v>
      </c>
      <c r="AC146" s="22">
        <v>1</v>
      </c>
      <c r="AD146" s="22">
        <v>1</v>
      </c>
      <c r="AE146" s="22">
        <v>1</v>
      </c>
      <c r="AF146" s="22">
        <f t="shared" si="281"/>
        <v>4.1725635867596117E-2</v>
      </c>
      <c r="AG146" s="22">
        <f t="shared" si="282"/>
        <v>0.96421639787204261</v>
      </c>
      <c r="AH146" s="22">
        <f t="shared" si="283"/>
        <v>0.78423148157952605</v>
      </c>
      <c r="AI146" s="22">
        <f t="shared" si="284"/>
        <v>1.7425058457119298</v>
      </c>
      <c r="AJ146" s="22">
        <f t="shared" si="285"/>
        <v>0.20671858817904254</v>
      </c>
      <c r="AK146" s="22">
        <f t="shared" si="286"/>
        <v>2.2543535458650248</v>
      </c>
      <c r="AL146" s="22">
        <f t="shared" si="287"/>
        <v>0.95539734220281503</v>
      </c>
      <c r="AM146" s="22">
        <f t="shared" si="288"/>
        <v>1.7486787540237725</v>
      </c>
      <c r="AN146" s="46">
        <v>1</v>
      </c>
      <c r="AO146" s="49">
        <v>1</v>
      </c>
      <c r="AP146" s="49">
        <v>1</v>
      </c>
      <c r="AQ146" s="21">
        <v>1</v>
      </c>
      <c r="AR146" s="17">
        <f t="shared" si="289"/>
        <v>9.2192793575321375</v>
      </c>
      <c r="AS146" s="17">
        <f t="shared" si="290"/>
        <v>9.3506141003130931</v>
      </c>
      <c r="AT146" s="17">
        <f t="shared" si="291"/>
        <v>9.3506141003130931</v>
      </c>
      <c r="AU146" s="17">
        <f t="shared" si="292"/>
        <v>9.2192793575321375</v>
      </c>
      <c r="AV146" s="17">
        <f t="shared" si="293"/>
        <v>9.3506141003130931</v>
      </c>
      <c r="AW146" s="17">
        <f t="shared" si="294"/>
        <v>9.3506141003130931</v>
      </c>
      <c r="AX146" s="14">
        <f t="shared" si="295"/>
        <v>2.1958873120575491E-2</v>
      </c>
      <c r="AY146" s="14">
        <f t="shared" si="296"/>
        <v>3.4481532261143497E-3</v>
      </c>
      <c r="AZ146" s="62">
        <f t="shared" si="297"/>
        <v>3.1893224688493535E-3</v>
      </c>
      <c r="BA146" s="21">
        <f t="shared" si="298"/>
        <v>0</v>
      </c>
      <c r="BB146" s="78">
        <v>2665</v>
      </c>
      <c r="BC146" s="15">
        <f t="shared" si="299"/>
        <v>3045.1467299958063</v>
      </c>
      <c r="BD146" s="19">
        <f t="shared" si="300"/>
        <v>380.14672999580625</v>
      </c>
      <c r="BE146" s="58">
        <f t="shared" si="301"/>
        <v>106.35204625211921</v>
      </c>
      <c r="BF146" s="58">
        <f t="shared" si="302"/>
        <v>106.11462736294531</v>
      </c>
      <c r="BG146" s="46">
        <f t="shared" si="303"/>
        <v>3.5744185786009859</v>
      </c>
      <c r="BH146" s="59">
        <f t="shared" si="304"/>
        <v>0.87516308286519584</v>
      </c>
      <c r="BI146" s="78">
        <v>0</v>
      </c>
      <c r="BJ146" s="78">
        <v>0</v>
      </c>
      <c r="BK146" s="78">
        <v>0</v>
      </c>
      <c r="BL146" s="10">
        <f t="shared" si="305"/>
        <v>0</v>
      </c>
      <c r="BM146" s="15">
        <f t="shared" si="306"/>
        <v>660.26272419605402</v>
      </c>
      <c r="BN146" s="9">
        <f t="shared" si="307"/>
        <v>660.26272419605402</v>
      </c>
      <c r="BO146" s="48">
        <f t="shared" si="308"/>
        <v>106.35204625211921</v>
      </c>
      <c r="BP146" s="48">
        <f t="shared" si="309"/>
        <v>106.11462736294531</v>
      </c>
      <c r="BQ146" s="48">
        <f t="shared" si="310"/>
        <v>105.87773848453213</v>
      </c>
      <c r="BR146" s="46">
        <f t="shared" si="311"/>
        <v>6.2221650360958094</v>
      </c>
      <c r="BS146" s="59">
        <f t="shared" si="312"/>
        <v>0</v>
      </c>
      <c r="BT146" s="16">
        <f t="shared" si="313"/>
        <v>2665</v>
      </c>
      <c r="BU146" s="64">
        <f t="shared" si="314"/>
        <v>3737.2325137860389</v>
      </c>
      <c r="BV146" s="78">
        <v>0</v>
      </c>
      <c r="BW146" s="15">
        <f t="shared" si="315"/>
        <v>31.823059594178851</v>
      </c>
      <c r="BX146" s="37">
        <f t="shared" si="316"/>
        <v>31.823059594178851</v>
      </c>
      <c r="BY146" s="51">
        <f t="shared" si="317"/>
        <v>31.823059594178851</v>
      </c>
      <c r="BZ146" s="26">
        <f t="shared" si="318"/>
        <v>7.1033615165577907E-2</v>
      </c>
      <c r="CA146" s="47">
        <f t="shared" si="319"/>
        <v>31.823059594178854</v>
      </c>
      <c r="CB146" s="48">
        <f t="shared" si="320"/>
        <v>106.35204625211921</v>
      </c>
      <c r="CC146" s="48">
        <f t="shared" si="321"/>
        <v>106.11462736294531</v>
      </c>
      <c r="CD146" s="60">
        <f t="shared" si="322"/>
        <v>0.299223764051881</v>
      </c>
      <c r="CE146" s="61">
        <v>0</v>
      </c>
      <c r="CF146" s="15">
        <f t="shared" si="323"/>
        <v>20.497775507294794</v>
      </c>
      <c r="CG146" s="37">
        <f t="shared" si="324"/>
        <v>20.497775507294794</v>
      </c>
      <c r="CH146" s="51">
        <f t="shared" si="325"/>
        <v>20.497775507294794</v>
      </c>
      <c r="CI146" s="26">
        <f t="shared" si="326"/>
        <v>3.1893224688493539E-3</v>
      </c>
      <c r="CJ146" s="47">
        <f t="shared" si="327"/>
        <v>20.497775507294794</v>
      </c>
      <c r="CK146" s="48">
        <f t="shared" si="328"/>
        <v>106.35204625211921</v>
      </c>
      <c r="CL146" s="60">
        <f t="shared" si="329"/>
        <v>0.19273513044311874</v>
      </c>
      <c r="CM146" s="65">
        <f t="shared" si="330"/>
        <v>0</v>
      </c>
      <c r="CN146" s="73">
        <f t="shared" si="331"/>
        <v>2665</v>
      </c>
      <c r="CO146">
        <f t="shared" si="332"/>
        <v>6.1978255208576024E-3</v>
      </c>
      <c r="CP146">
        <f t="shared" si="333"/>
        <v>0.78423148157952605</v>
      </c>
      <c r="CQ146">
        <f t="shared" si="334"/>
        <v>8.550606824812507E-3</v>
      </c>
      <c r="CR146">
        <f t="shared" si="335"/>
        <v>5.2995169197642147E-5</v>
      </c>
      <c r="CS146">
        <f t="shared" si="336"/>
        <v>1.3132761119420482E-2</v>
      </c>
      <c r="CT146" s="1">
        <f t="shared" si="337"/>
        <v>934.49508997765656</v>
      </c>
      <c r="CU146" s="78">
        <v>1279</v>
      </c>
      <c r="CV146" s="1">
        <f t="shared" si="338"/>
        <v>-344.50491002234344</v>
      </c>
      <c r="CW146">
        <f t="shared" si="339"/>
        <v>1.3686535260774675</v>
      </c>
    </row>
    <row r="147" spans="1:101" x14ac:dyDescent="0.2">
      <c r="A147" s="31" t="s">
        <v>119</v>
      </c>
      <c r="B147">
        <v>1</v>
      </c>
      <c r="C147">
        <v>1</v>
      </c>
      <c r="D147">
        <v>0.72350791717417695</v>
      </c>
      <c r="E147">
        <v>0.27649208282582199</v>
      </c>
      <c r="F147">
        <v>0.80314009661835695</v>
      </c>
      <c r="G147">
        <v>0.39975845410628003</v>
      </c>
      <c r="H147">
        <v>0.20822454308093899</v>
      </c>
      <c r="I147">
        <v>0.47127937336814602</v>
      </c>
      <c r="J147">
        <v>0.31326016692687503</v>
      </c>
      <c r="K147">
        <v>0.42130811940634899</v>
      </c>
      <c r="L147">
        <v>0.47026442412265401</v>
      </c>
      <c r="M147">
        <v>1.85874378794406</v>
      </c>
      <c r="N147" s="21">
        <v>0</v>
      </c>
      <c r="O147">
        <v>1.0054987900019601</v>
      </c>
      <c r="P147">
        <v>0.99288479948580599</v>
      </c>
      <c r="Q147">
        <v>1.0055350126543701</v>
      </c>
      <c r="R147">
        <v>0.98611096139471399</v>
      </c>
      <c r="S147">
        <v>54.259998321533203</v>
      </c>
      <c r="T147" s="27">
        <f t="shared" si="272"/>
        <v>0.99288479948580599</v>
      </c>
      <c r="U147" s="27">
        <f t="shared" si="273"/>
        <v>1.0055350126543701</v>
      </c>
      <c r="V147" s="39">
        <f t="shared" si="274"/>
        <v>53.873927553575662</v>
      </c>
      <c r="W147" s="38">
        <f t="shared" si="275"/>
        <v>54.560328098868986</v>
      </c>
      <c r="X147" s="44">
        <f t="shared" si="276"/>
        <v>0.8835354535544544</v>
      </c>
      <c r="Y147" s="44">
        <f t="shared" si="277"/>
        <v>0.47721123866873189</v>
      </c>
      <c r="Z147" s="22">
        <f t="shared" si="278"/>
        <v>1</v>
      </c>
      <c r="AA147" s="22">
        <f t="shared" si="279"/>
        <v>1</v>
      </c>
      <c r="AB147" s="22">
        <f t="shared" si="280"/>
        <v>1</v>
      </c>
      <c r="AC147" s="22">
        <v>1</v>
      </c>
      <c r="AD147" s="22">
        <v>1</v>
      </c>
      <c r="AE147" s="22">
        <v>1</v>
      </c>
      <c r="AF147" s="22">
        <f t="shared" si="281"/>
        <v>4.1725635867596117E-2</v>
      </c>
      <c r="AG147" s="22">
        <f t="shared" si="282"/>
        <v>0.96421639787204261</v>
      </c>
      <c r="AH147" s="22">
        <f t="shared" si="283"/>
        <v>0.47026442412265401</v>
      </c>
      <c r="AI147" s="22">
        <f t="shared" si="284"/>
        <v>1.4285387882550578</v>
      </c>
      <c r="AJ147" s="22">
        <f t="shared" si="285"/>
        <v>0.20671858817904254</v>
      </c>
      <c r="AK147" s="22">
        <f t="shared" si="286"/>
        <v>2.2543535458650248</v>
      </c>
      <c r="AL147" s="22">
        <f t="shared" si="287"/>
        <v>1.85874378794406</v>
      </c>
      <c r="AM147" s="22">
        <f t="shared" si="288"/>
        <v>2.6520251997650175</v>
      </c>
      <c r="AN147" s="46">
        <v>1</v>
      </c>
      <c r="AO147" s="49">
        <v>1</v>
      </c>
      <c r="AP147" s="49">
        <v>1</v>
      </c>
      <c r="AQ147" s="21">
        <v>1</v>
      </c>
      <c r="AR147" s="17">
        <f t="shared" si="289"/>
        <v>4.1645506465904267</v>
      </c>
      <c r="AS147" s="17">
        <f t="shared" si="290"/>
        <v>49.466431984696356</v>
      </c>
      <c r="AT147" s="17">
        <f t="shared" si="291"/>
        <v>49.466431984696356</v>
      </c>
      <c r="AU147" s="17">
        <f t="shared" si="292"/>
        <v>4.1645506465904267</v>
      </c>
      <c r="AV147" s="17">
        <f t="shared" si="293"/>
        <v>49.466431984696356</v>
      </c>
      <c r="AW147" s="17">
        <f t="shared" si="294"/>
        <v>49.466431984696356</v>
      </c>
      <c r="AX147" s="14">
        <f t="shared" si="295"/>
        <v>9.9193045037708118E-3</v>
      </c>
      <c r="AY147" s="14">
        <f t="shared" si="296"/>
        <v>1.8241351338270449E-2</v>
      </c>
      <c r="AZ147" s="62">
        <f t="shared" si="297"/>
        <v>1.6872090034954802E-2</v>
      </c>
      <c r="BA147" s="21">
        <f t="shared" si="298"/>
        <v>0</v>
      </c>
      <c r="BB147" s="78">
        <v>1411</v>
      </c>
      <c r="BC147" s="15">
        <f t="shared" si="299"/>
        <v>1375.5595520604174</v>
      </c>
      <c r="BD147" s="19">
        <f t="shared" si="300"/>
        <v>-35.440447939582555</v>
      </c>
      <c r="BE147" s="58">
        <f t="shared" si="301"/>
        <v>54.560328098868986</v>
      </c>
      <c r="BF147" s="58">
        <f t="shared" si="302"/>
        <v>54.862320205322803</v>
      </c>
      <c r="BG147" s="46">
        <f t="shared" si="303"/>
        <v>-0.6495644211552537</v>
      </c>
      <c r="BH147" s="59">
        <f t="shared" si="304"/>
        <v>1.0257643864902084</v>
      </c>
      <c r="BI147" s="78">
        <v>54</v>
      </c>
      <c r="BJ147" s="78">
        <v>1899</v>
      </c>
      <c r="BK147" s="78">
        <v>54</v>
      </c>
      <c r="BL147" s="10">
        <f t="shared" si="305"/>
        <v>2007</v>
      </c>
      <c r="BM147" s="15">
        <f t="shared" si="306"/>
        <v>3492.9086783060407</v>
      </c>
      <c r="BN147" s="9">
        <f t="shared" si="307"/>
        <v>1485.9086783060407</v>
      </c>
      <c r="BO147" s="48">
        <f t="shared" si="308"/>
        <v>53.873927553575662</v>
      </c>
      <c r="BP147" s="48">
        <f t="shared" si="309"/>
        <v>53.490603756544807</v>
      </c>
      <c r="BQ147" s="48">
        <f t="shared" si="310"/>
        <v>53.110007385191693</v>
      </c>
      <c r="BR147" s="46">
        <f t="shared" si="311"/>
        <v>27.778872810427632</v>
      </c>
      <c r="BS147" s="59">
        <f t="shared" si="312"/>
        <v>0.57459274915064107</v>
      </c>
      <c r="BT147" s="16">
        <f t="shared" si="313"/>
        <v>3527</v>
      </c>
      <c r="BU147" s="64">
        <f t="shared" si="314"/>
        <v>5036.8179447352368</v>
      </c>
      <c r="BV147" s="78">
        <v>109</v>
      </c>
      <c r="BW147" s="15">
        <f t="shared" si="315"/>
        <v>168.34971436877902</v>
      </c>
      <c r="BX147" s="37">
        <f t="shared" si="316"/>
        <v>59.349714368779019</v>
      </c>
      <c r="BY147" s="51">
        <f t="shared" si="317"/>
        <v>59.349714368779019</v>
      </c>
      <c r="BZ147" s="26">
        <f t="shared" si="318"/>
        <v>0.13247704100173907</v>
      </c>
      <c r="CA147" s="47">
        <f t="shared" si="319"/>
        <v>59.349714368779011</v>
      </c>
      <c r="CB147" s="48">
        <f t="shared" si="320"/>
        <v>53.873927553575662</v>
      </c>
      <c r="CC147" s="48">
        <f t="shared" si="321"/>
        <v>53.490603756544807</v>
      </c>
      <c r="CD147" s="60">
        <f t="shared" si="322"/>
        <v>1.1016407576699856</v>
      </c>
      <c r="CE147" s="61">
        <v>0</v>
      </c>
      <c r="CF147" s="15">
        <f t="shared" si="323"/>
        <v>108.43692265465451</v>
      </c>
      <c r="CG147" s="37">
        <f t="shared" si="324"/>
        <v>108.43692265465451</v>
      </c>
      <c r="CH147" s="51">
        <f t="shared" si="325"/>
        <v>108.43692265465451</v>
      </c>
      <c r="CI147" s="26">
        <f t="shared" si="326"/>
        <v>1.6872090034954802E-2</v>
      </c>
      <c r="CJ147" s="47">
        <f t="shared" si="327"/>
        <v>108.4369226546545</v>
      </c>
      <c r="CK147" s="48">
        <f t="shared" si="328"/>
        <v>53.873927553575662</v>
      </c>
      <c r="CL147" s="60">
        <f t="shared" si="329"/>
        <v>2.0127903714986792</v>
      </c>
      <c r="CM147" s="65">
        <f t="shared" si="330"/>
        <v>0</v>
      </c>
      <c r="CN147" s="73">
        <f t="shared" si="331"/>
        <v>3636</v>
      </c>
      <c r="CO147">
        <f t="shared" si="332"/>
        <v>4.4448343701493755E-3</v>
      </c>
      <c r="CP147">
        <f t="shared" si="333"/>
        <v>0.47026442412265401</v>
      </c>
      <c r="CQ147">
        <f t="shared" si="334"/>
        <v>5.1273715590591587E-3</v>
      </c>
      <c r="CR147">
        <f t="shared" si="335"/>
        <v>2.2790317334232537E-5</v>
      </c>
      <c r="CS147">
        <f t="shared" si="336"/>
        <v>5.6476806833099065E-3</v>
      </c>
      <c r="CT147" s="1">
        <f t="shared" si="337"/>
        <v>401.87511371924336</v>
      </c>
      <c r="CU147" s="78">
        <v>0</v>
      </c>
      <c r="CV147" s="1">
        <f t="shared" si="338"/>
        <v>401.87511371924336</v>
      </c>
      <c r="CW147">
        <f t="shared" si="339"/>
        <v>0</v>
      </c>
    </row>
    <row r="148" spans="1:101" x14ac:dyDescent="0.2">
      <c r="A148" s="31" t="s">
        <v>120</v>
      </c>
      <c r="B148">
        <v>0</v>
      </c>
      <c r="C148">
        <v>0</v>
      </c>
      <c r="D148">
        <v>0.90834057341442198</v>
      </c>
      <c r="E148">
        <v>9.1659426585577797E-2</v>
      </c>
      <c r="F148">
        <v>0.48186528497409298</v>
      </c>
      <c r="G148">
        <v>0.818652849740932</v>
      </c>
      <c r="H148">
        <v>0.96624087591240804</v>
      </c>
      <c r="I148">
        <v>0.69251824817518204</v>
      </c>
      <c r="J148">
        <v>0.81800943680505001</v>
      </c>
      <c r="K148">
        <v>0.71677939330639995</v>
      </c>
      <c r="L148">
        <v>0.30542498654235001</v>
      </c>
      <c r="M148">
        <v>0.97188451103470697</v>
      </c>
      <c r="N148" s="21">
        <v>0</v>
      </c>
      <c r="O148">
        <v>1</v>
      </c>
      <c r="P148">
        <v>1.0055865778919599</v>
      </c>
      <c r="Q148">
        <v>1</v>
      </c>
      <c r="R148">
        <v>1.0055865778919599</v>
      </c>
      <c r="S148">
        <v>0</v>
      </c>
      <c r="T148" s="27">
        <f t="shared" si="272"/>
        <v>1.0055865778919599</v>
      </c>
      <c r="U148" s="27">
        <f t="shared" si="273"/>
        <v>1</v>
      </c>
      <c r="V148" s="39">
        <f t="shared" si="274"/>
        <v>0</v>
      </c>
      <c r="W148" s="38">
        <f t="shared" si="275"/>
        <v>0</v>
      </c>
      <c r="X148" s="44">
        <f t="shared" si="276"/>
        <v>0.78936974246767777</v>
      </c>
      <c r="Y148" s="44">
        <f t="shared" si="277"/>
        <v>0.77177238033264095</v>
      </c>
      <c r="Z148" s="22">
        <f t="shared" si="278"/>
        <v>1</v>
      </c>
      <c r="AA148" s="22">
        <f t="shared" si="279"/>
        <v>1</v>
      </c>
      <c r="AB148" s="22">
        <f t="shared" si="280"/>
        <v>1</v>
      </c>
      <c r="AC148" s="22">
        <v>1</v>
      </c>
      <c r="AD148" s="22">
        <v>1</v>
      </c>
      <c r="AE148" s="22">
        <v>1</v>
      </c>
      <c r="AF148" s="22">
        <f t="shared" si="281"/>
        <v>4.1725635867596117E-2</v>
      </c>
      <c r="AG148" s="22">
        <f t="shared" si="282"/>
        <v>0.96421639787204261</v>
      </c>
      <c r="AH148" s="22">
        <f t="shared" si="283"/>
        <v>0.30542498654235001</v>
      </c>
      <c r="AI148" s="22">
        <f t="shared" si="284"/>
        <v>1.263699350674754</v>
      </c>
      <c r="AJ148" s="22">
        <f t="shared" si="285"/>
        <v>0.20671858817904254</v>
      </c>
      <c r="AK148" s="22">
        <f t="shared" si="286"/>
        <v>2.2543535458650248</v>
      </c>
      <c r="AL148" s="22">
        <f t="shared" si="287"/>
        <v>0.97188451103470697</v>
      </c>
      <c r="AM148" s="22">
        <f t="shared" si="288"/>
        <v>1.7651659228556644</v>
      </c>
      <c r="AN148" s="21">
        <v>0</v>
      </c>
      <c r="AO148" s="21">
        <v>0</v>
      </c>
      <c r="AP148" s="21">
        <v>0</v>
      </c>
      <c r="AQ148" s="21">
        <v>1</v>
      </c>
      <c r="AR148" s="17">
        <f t="shared" si="289"/>
        <v>0</v>
      </c>
      <c r="AS148" s="17">
        <f t="shared" si="290"/>
        <v>0</v>
      </c>
      <c r="AT148" s="17">
        <f t="shared" si="291"/>
        <v>0</v>
      </c>
      <c r="AU148" s="17">
        <f t="shared" si="292"/>
        <v>0</v>
      </c>
      <c r="AV148" s="17">
        <f t="shared" si="293"/>
        <v>0</v>
      </c>
      <c r="AW148" s="17">
        <f t="shared" si="294"/>
        <v>0</v>
      </c>
      <c r="AX148" s="14">
        <f t="shared" si="295"/>
        <v>0</v>
      </c>
      <c r="AY148" s="14">
        <f t="shared" si="296"/>
        <v>0</v>
      </c>
      <c r="AZ148" s="62">
        <f t="shared" si="297"/>
        <v>0</v>
      </c>
      <c r="BA148" s="21">
        <f t="shared" si="298"/>
        <v>0</v>
      </c>
      <c r="BB148" s="78">
        <v>0</v>
      </c>
      <c r="BC148" s="15">
        <f t="shared" si="299"/>
        <v>0</v>
      </c>
      <c r="BD148" s="19">
        <f t="shared" si="300"/>
        <v>0</v>
      </c>
      <c r="BE148" s="58">
        <f t="shared" si="301"/>
        <v>0</v>
      </c>
      <c r="BF148" s="58">
        <f t="shared" si="302"/>
        <v>0</v>
      </c>
      <c r="BG148" s="46" t="e">
        <f t="shared" si="303"/>
        <v>#DIV/0!</v>
      </c>
      <c r="BH148" s="59" t="e">
        <f t="shared" si="304"/>
        <v>#DIV/0!</v>
      </c>
      <c r="BI148" s="78">
        <v>0</v>
      </c>
      <c r="BJ148" s="78">
        <v>0</v>
      </c>
      <c r="BK148" s="78">
        <v>0</v>
      </c>
      <c r="BL148" s="10">
        <f t="shared" si="305"/>
        <v>0</v>
      </c>
      <c r="BM148" s="15">
        <f t="shared" si="306"/>
        <v>0</v>
      </c>
      <c r="BN148" s="9">
        <f t="shared" si="307"/>
        <v>0</v>
      </c>
      <c r="BO148" s="48">
        <f t="shared" si="308"/>
        <v>0</v>
      </c>
      <c r="BP148" s="48">
        <f t="shared" si="309"/>
        <v>0</v>
      </c>
      <c r="BQ148" s="48">
        <f t="shared" si="310"/>
        <v>0</v>
      </c>
      <c r="BR148" s="46" t="e">
        <f t="shared" si="311"/>
        <v>#DIV/0!</v>
      </c>
      <c r="BS148" s="59" t="e">
        <f t="shared" si="312"/>
        <v>#DIV/0!</v>
      </c>
      <c r="BT148" s="16">
        <f t="shared" si="313"/>
        <v>0</v>
      </c>
      <c r="BU148" s="64">
        <f t="shared" si="314"/>
        <v>0</v>
      </c>
      <c r="BV148" s="78">
        <v>0</v>
      </c>
      <c r="BW148" s="15">
        <f t="shared" si="315"/>
        <v>0</v>
      </c>
      <c r="BX148" s="37">
        <f t="shared" si="316"/>
        <v>0</v>
      </c>
      <c r="BY148" s="51">
        <f t="shared" si="317"/>
        <v>0</v>
      </c>
      <c r="BZ148" s="26">
        <f t="shared" si="318"/>
        <v>0</v>
      </c>
      <c r="CA148" s="47">
        <f t="shared" si="319"/>
        <v>0</v>
      </c>
      <c r="CB148" s="48">
        <f t="shared" si="320"/>
        <v>0</v>
      </c>
      <c r="CC148" s="48">
        <f t="shared" si="321"/>
        <v>0</v>
      </c>
      <c r="CD148" s="60" t="e">
        <f t="shared" si="322"/>
        <v>#DIV/0!</v>
      </c>
      <c r="CE148" s="61">
        <v>0</v>
      </c>
      <c r="CF148" s="15">
        <f t="shared" si="323"/>
        <v>0</v>
      </c>
      <c r="CG148" s="37">
        <f t="shared" si="324"/>
        <v>0</v>
      </c>
      <c r="CH148" s="51">
        <f t="shared" si="325"/>
        <v>0</v>
      </c>
      <c r="CI148" s="26">
        <f t="shared" si="326"/>
        <v>0</v>
      </c>
      <c r="CJ148" s="47">
        <f t="shared" si="327"/>
        <v>0</v>
      </c>
      <c r="CK148" s="48">
        <f t="shared" si="328"/>
        <v>0</v>
      </c>
      <c r="CL148" s="60" t="e">
        <f t="shared" si="329"/>
        <v>#DIV/0!</v>
      </c>
      <c r="CM148" s="65">
        <f t="shared" si="330"/>
        <v>0</v>
      </c>
      <c r="CN148" s="73">
        <f t="shared" si="331"/>
        <v>0</v>
      </c>
      <c r="CO148">
        <f t="shared" si="332"/>
        <v>1.4734995862156779E-3</v>
      </c>
      <c r="CP148">
        <f t="shared" si="333"/>
        <v>0.30542498654235001</v>
      </c>
      <c r="CQ148">
        <f t="shared" si="334"/>
        <v>3.3300996398886039E-3</v>
      </c>
      <c r="CR148">
        <f t="shared" si="335"/>
        <v>0</v>
      </c>
      <c r="CS148">
        <f t="shared" si="336"/>
        <v>0</v>
      </c>
      <c r="CT148" s="1">
        <f t="shared" si="337"/>
        <v>0</v>
      </c>
      <c r="CU148" s="78">
        <v>0</v>
      </c>
      <c r="CV148" s="1">
        <f t="shared" si="338"/>
        <v>0</v>
      </c>
      <c r="CW148" t="e">
        <f t="shared" si="339"/>
        <v>#DIV/0!</v>
      </c>
    </row>
    <row r="149" spans="1:101" x14ac:dyDescent="0.2">
      <c r="A149" s="31" t="s">
        <v>190</v>
      </c>
      <c r="B149">
        <v>0</v>
      </c>
      <c r="C149">
        <v>1</v>
      </c>
      <c r="D149">
        <v>0.331602077506991</v>
      </c>
      <c r="E149">
        <v>0.668397922493008</v>
      </c>
      <c r="F149">
        <v>0.37862534763607397</v>
      </c>
      <c r="G149">
        <v>0.79300754866904999</v>
      </c>
      <c r="H149">
        <v>9.4442122858336794E-2</v>
      </c>
      <c r="I149">
        <v>0.201002925198495</v>
      </c>
      <c r="J149">
        <v>0.13777932702869899</v>
      </c>
      <c r="K149">
        <v>0.27476649968692901</v>
      </c>
      <c r="L149">
        <v>0.75749935079018504</v>
      </c>
      <c r="M149">
        <v>1.20323645060657</v>
      </c>
      <c r="N149" s="21">
        <v>0</v>
      </c>
      <c r="O149">
        <v>1.00803189036839</v>
      </c>
      <c r="P149">
        <v>0.98702440958095194</v>
      </c>
      <c r="Q149">
        <v>1.0090836803986101</v>
      </c>
      <c r="R149">
        <v>0.99750771446618403</v>
      </c>
      <c r="S149">
        <v>316</v>
      </c>
      <c r="T149" s="27">
        <f t="shared" si="272"/>
        <v>0.98702440958095194</v>
      </c>
      <c r="U149" s="27">
        <f t="shared" si="273"/>
        <v>1.0090836803986101</v>
      </c>
      <c r="V149" s="39">
        <f t="shared" si="274"/>
        <v>311.89971342758082</v>
      </c>
      <c r="W149" s="38">
        <f t="shared" si="275"/>
        <v>318.87044300596079</v>
      </c>
      <c r="X149" s="44">
        <f t="shared" si="276"/>
        <v>1.0831976389171589</v>
      </c>
      <c r="Y149" s="44">
        <f t="shared" si="277"/>
        <v>0.31588940694065354</v>
      </c>
      <c r="Z149" s="22">
        <f t="shared" si="278"/>
        <v>1</v>
      </c>
      <c r="AA149" s="22">
        <f t="shared" si="279"/>
        <v>1</v>
      </c>
      <c r="AB149" s="22">
        <f t="shared" si="280"/>
        <v>1</v>
      </c>
      <c r="AC149" s="22">
        <v>1</v>
      </c>
      <c r="AD149" s="22">
        <v>1</v>
      </c>
      <c r="AE149" s="22">
        <v>1</v>
      </c>
      <c r="AF149" s="22">
        <f t="shared" si="281"/>
        <v>4.1725635867596117E-2</v>
      </c>
      <c r="AG149" s="22">
        <f t="shared" si="282"/>
        <v>0.96421639787204261</v>
      </c>
      <c r="AH149" s="22">
        <f t="shared" si="283"/>
        <v>0.75749935079018504</v>
      </c>
      <c r="AI149" s="22">
        <f t="shared" si="284"/>
        <v>1.7157737149225889</v>
      </c>
      <c r="AJ149" s="22">
        <f t="shared" si="285"/>
        <v>0.20671858817904254</v>
      </c>
      <c r="AK149" s="22">
        <f t="shared" si="286"/>
        <v>2.2543535458650248</v>
      </c>
      <c r="AL149" s="22">
        <f t="shared" si="287"/>
        <v>1.20323645060657</v>
      </c>
      <c r="AM149" s="22">
        <f t="shared" si="288"/>
        <v>1.9965178624275275</v>
      </c>
      <c r="AN149" s="46">
        <v>1</v>
      </c>
      <c r="AO149" s="49">
        <v>1</v>
      </c>
      <c r="AP149" s="49">
        <v>1</v>
      </c>
      <c r="AQ149" s="21">
        <v>1</v>
      </c>
      <c r="AR149" s="17">
        <f t="shared" si="289"/>
        <v>8.6664261620783272</v>
      </c>
      <c r="AS149" s="17">
        <f t="shared" si="290"/>
        <v>15.888862266822466</v>
      </c>
      <c r="AT149" s="17">
        <f t="shared" si="291"/>
        <v>15.888862266822466</v>
      </c>
      <c r="AU149" s="17">
        <f t="shared" si="292"/>
        <v>8.6664261620783272</v>
      </c>
      <c r="AV149" s="17">
        <f t="shared" si="293"/>
        <v>15.888862266822466</v>
      </c>
      <c r="AW149" s="17">
        <f t="shared" si="294"/>
        <v>15.888862266822466</v>
      </c>
      <c r="AX149" s="14">
        <f t="shared" si="295"/>
        <v>2.0642063779793714E-2</v>
      </c>
      <c r="AY149" s="14">
        <f t="shared" si="296"/>
        <v>5.8592121433816806E-3</v>
      </c>
      <c r="AZ149" s="62">
        <f t="shared" si="297"/>
        <v>5.4193986500130275E-3</v>
      </c>
      <c r="BA149" s="21">
        <f t="shared" si="298"/>
        <v>0</v>
      </c>
      <c r="BB149" s="78">
        <v>2844</v>
      </c>
      <c r="BC149" s="15">
        <f t="shared" si="299"/>
        <v>2862.5381946628931</v>
      </c>
      <c r="BD149" s="19">
        <f t="shared" si="300"/>
        <v>18.538194662893147</v>
      </c>
      <c r="BE149" s="58">
        <f t="shared" si="301"/>
        <v>311.89971342758082</v>
      </c>
      <c r="BF149" s="58">
        <f t="shared" si="302"/>
        <v>307.85263049432604</v>
      </c>
      <c r="BG149" s="46">
        <f t="shared" si="303"/>
        <v>5.9436395305305346E-2</v>
      </c>
      <c r="BH149" s="59">
        <f t="shared" si="304"/>
        <v>0.99352386120211178</v>
      </c>
      <c r="BI149" s="78">
        <v>0</v>
      </c>
      <c r="BJ149" s="78">
        <v>0</v>
      </c>
      <c r="BK149" s="78">
        <v>0</v>
      </c>
      <c r="BL149" s="10">
        <f t="shared" si="305"/>
        <v>0</v>
      </c>
      <c r="BM149" s="15">
        <f t="shared" si="306"/>
        <v>1121.9395188511544</v>
      </c>
      <c r="BN149" s="9">
        <f t="shared" si="307"/>
        <v>1121.9395188511544</v>
      </c>
      <c r="BO149" s="48">
        <f t="shared" si="308"/>
        <v>311.89971342758082</v>
      </c>
      <c r="BP149" s="48">
        <f t="shared" si="309"/>
        <v>307.85263049432604</v>
      </c>
      <c r="BQ149" s="48">
        <f t="shared" si="310"/>
        <v>303.8580608516051</v>
      </c>
      <c r="BR149" s="46">
        <f t="shared" si="311"/>
        <v>3.6444045225458375</v>
      </c>
      <c r="BS149" s="59">
        <f t="shared" si="312"/>
        <v>0</v>
      </c>
      <c r="BT149" s="16">
        <f t="shared" si="313"/>
        <v>2844</v>
      </c>
      <c r="BU149" s="64">
        <f t="shared" si="314"/>
        <v>4038.5524732438776</v>
      </c>
      <c r="BV149" s="78">
        <v>0</v>
      </c>
      <c r="BW149" s="15">
        <f t="shared" si="315"/>
        <v>54.074759729829985</v>
      </c>
      <c r="BX149" s="37">
        <f t="shared" si="316"/>
        <v>54.074759729829985</v>
      </c>
      <c r="BY149" s="51">
        <f t="shared" si="317"/>
        <v>54.074759729829985</v>
      </c>
      <c r="BZ149" s="26">
        <f t="shared" si="318"/>
        <v>0.1207025886826564</v>
      </c>
      <c r="CA149" s="47">
        <f t="shared" si="319"/>
        <v>54.074759729829985</v>
      </c>
      <c r="CB149" s="48">
        <f t="shared" si="320"/>
        <v>311.89971342758082</v>
      </c>
      <c r="CC149" s="48">
        <f t="shared" si="321"/>
        <v>307.85263049432604</v>
      </c>
      <c r="CD149" s="60">
        <f t="shared" si="322"/>
        <v>0.17337226487187993</v>
      </c>
      <c r="CE149" s="61">
        <v>0</v>
      </c>
      <c r="CF149" s="15">
        <f t="shared" si="323"/>
        <v>34.830475123633725</v>
      </c>
      <c r="CG149" s="37">
        <f t="shared" si="324"/>
        <v>34.830475123633725</v>
      </c>
      <c r="CH149" s="51">
        <f t="shared" si="325"/>
        <v>34.830475123633725</v>
      </c>
      <c r="CI149" s="26">
        <f t="shared" si="326"/>
        <v>5.4193986500130275E-3</v>
      </c>
      <c r="CJ149" s="47">
        <f t="shared" si="327"/>
        <v>34.830475123633725</v>
      </c>
      <c r="CK149" s="48">
        <f t="shared" si="328"/>
        <v>311.89971342758082</v>
      </c>
      <c r="CL149" s="60">
        <f t="shared" si="329"/>
        <v>0.1116720331059904</v>
      </c>
      <c r="CM149" s="65">
        <f t="shared" si="330"/>
        <v>0</v>
      </c>
      <c r="CN149" s="73">
        <f t="shared" si="331"/>
        <v>2844</v>
      </c>
      <c r="CO149">
        <f t="shared" si="332"/>
        <v>1.074503844185987E-2</v>
      </c>
      <c r="CP149">
        <f t="shared" si="333"/>
        <v>0.75749935079018504</v>
      </c>
      <c r="CQ149">
        <f t="shared" si="334"/>
        <v>8.2591419380564392E-3</v>
      </c>
      <c r="CR149">
        <f t="shared" si="335"/>
        <v>8.8744797621193475E-5</v>
      </c>
      <c r="CS149">
        <f t="shared" si="336"/>
        <v>2.1991895589651266E-2</v>
      </c>
      <c r="CT149" s="1">
        <f t="shared" si="337"/>
        <v>1564.8893831960047</v>
      </c>
      <c r="CU149" s="78">
        <v>1264</v>
      </c>
      <c r="CV149" s="1">
        <f t="shared" si="338"/>
        <v>300.8893831960047</v>
      </c>
      <c r="CW149">
        <f t="shared" si="339"/>
        <v>0.80772482296384918</v>
      </c>
    </row>
    <row r="150" spans="1:101" x14ac:dyDescent="0.2">
      <c r="A150" s="31" t="s">
        <v>319</v>
      </c>
      <c r="B150">
        <v>0</v>
      </c>
      <c r="C150">
        <v>1</v>
      </c>
      <c r="D150">
        <v>0.324011186576108</v>
      </c>
      <c r="E150">
        <v>0.67598881342389106</v>
      </c>
      <c r="F150">
        <v>0.94398092967818803</v>
      </c>
      <c r="G150">
        <v>0.357965832340087</v>
      </c>
      <c r="H150">
        <v>0.40743836188884203</v>
      </c>
      <c r="I150">
        <v>0.38027580442958597</v>
      </c>
      <c r="J150">
        <v>0.39362285353209903</v>
      </c>
      <c r="K150">
        <v>0.47834512443578497</v>
      </c>
      <c r="L150">
        <v>0.21107449653872401</v>
      </c>
      <c r="M150">
        <v>1.89034079334451</v>
      </c>
      <c r="N150" s="21">
        <v>0</v>
      </c>
      <c r="O150">
        <v>0.99746692691596395</v>
      </c>
      <c r="P150">
        <v>0.99482342311939698</v>
      </c>
      <c r="Q150">
        <v>1.0058171988339499</v>
      </c>
      <c r="R150">
        <v>0.99525745016817702</v>
      </c>
      <c r="S150">
        <v>101.58999633789</v>
      </c>
      <c r="T150" s="27">
        <f t="shared" si="272"/>
        <v>0.99482342311939698</v>
      </c>
      <c r="U150" s="27">
        <f t="shared" si="273"/>
        <v>1.0058171988339499</v>
      </c>
      <c r="V150" s="39">
        <f t="shared" si="274"/>
        <v>101.06410791154673</v>
      </c>
      <c r="W150" s="38">
        <f t="shared" si="275"/>
        <v>102.18096554612775</v>
      </c>
      <c r="X150" s="44">
        <f t="shared" si="276"/>
        <v>1.0870649297781401</v>
      </c>
      <c r="Y150" s="44">
        <f t="shared" si="277"/>
        <v>0.46937715612581349</v>
      </c>
      <c r="Z150" s="22">
        <f t="shared" si="278"/>
        <v>1</v>
      </c>
      <c r="AA150" s="22">
        <f t="shared" si="279"/>
        <v>1</v>
      </c>
      <c r="AB150" s="22">
        <f t="shared" si="280"/>
        <v>1</v>
      </c>
      <c r="AC150" s="22">
        <v>1</v>
      </c>
      <c r="AD150" s="22">
        <v>1</v>
      </c>
      <c r="AE150" s="22">
        <v>1</v>
      </c>
      <c r="AF150" s="22">
        <f t="shared" si="281"/>
        <v>4.1725635867596117E-2</v>
      </c>
      <c r="AG150" s="22">
        <f t="shared" si="282"/>
        <v>0.96421639787204261</v>
      </c>
      <c r="AH150" s="22">
        <f t="shared" si="283"/>
        <v>0.21107449653872401</v>
      </c>
      <c r="AI150" s="22">
        <f t="shared" si="284"/>
        <v>1.169348860671128</v>
      </c>
      <c r="AJ150" s="22">
        <f t="shared" si="285"/>
        <v>0.20671858817904254</v>
      </c>
      <c r="AK150" s="22">
        <f t="shared" si="286"/>
        <v>2.2543535458650248</v>
      </c>
      <c r="AL150" s="22">
        <f t="shared" si="287"/>
        <v>1.89034079334451</v>
      </c>
      <c r="AM150" s="22">
        <f t="shared" si="288"/>
        <v>2.6836222051654675</v>
      </c>
      <c r="AN150" s="46">
        <v>0</v>
      </c>
      <c r="AO150" s="68">
        <v>0.6</v>
      </c>
      <c r="AP150" s="49">
        <v>1</v>
      </c>
      <c r="AQ150" s="21">
        <v>1</v>
      </c>
      <c r="AR150" s="17">
        <f t="shared" si="289"/>
        <v>0</v>
      </c>
      <c r="AS150" s="17">
        <f t="shared" si="290"/>
        <v>31.119797135351561</v>
      </c>
      <c r="AT150" s="17">
        <f t="shared" si="291"/>
        <v>51.866328558919271</v>
      </c>
      <c r="AU150" s="17">
        <f t="shared" si="292"/>
        <v>0</v>
      </c>
      <c r="AV150" s="17">
        <f t="shared" si="293"/>
        <v>31.119797135351561</v>
      </c>
      <c r="AW150" s="17">
        <f t="shared" si="294"/>
        <v>51.866328558919271</v>
      </c>
      <c r="AX150" s="14">
        <f t="shared" si="295"/>
        <v>0</v>
      </c>
      <c r="AY150" s="14">
        <f t="shared" si="296"/>
        <v>1.1475805517917116E-2</v>
      </c>
      <c r="AZ150" s="62">
        <f t="shared" si="297"/>
        <v>1.7690650611294642E-2</v>
      </c>
      <c r="BA150" s="21">
        <f t="shared" si="298"/>
        <v>0</v>
      </c>
      <c r="BB150" s="78">
        <v>0</v>
      </c>
      <c r="BC150" s="15">
        <f t="shared" si="299"/>
        <v>0</v>
      </c>
      <c r="BD150" s="19">
        <f t="shared" si="300"/>
        <v>0</v>
      </c>
      <c r="BE150" s="58">
        <f t="shared" si="301"/>
        <v>102.18096554612775</v>
      </c>
      <c r="BF150" s="58">
        <f t="shared" si="302"/>
        <v>102.77537253975456</v>
      </c>
      <c r="BG150" s="46">
        <f t="shared" si="303"/>
        <v>0</v>
      </c>
      <c r="BH150" s="59" t="e">
        <f t="shared" si="304"/>
        <v>#DIV/0!</v>
      </c>
      <c r="BI150" s="78">
        <v>0</v>
      </c>
      <c r="BJ150" s="78">
        <v>0</v>
      </c>
      <c r="BK150" s="78">
        <v>0</v>
      </c>
      <c r="BL150" s="10">
        <f t="shared" si="305"/>
        <v>0</v>
      </c>
      <c r="BM150" s="15">
        <f t="shared" si="306"/>
        <v>2197.421667987323</v>
      </c>
      <c r="BN150" s="9">
        <f t="shared" si="307"/>
        <v>2197.421667987323</v>
      </c>
      <c r="BO150" s="48">
        <f t="shared" si="308"/>
        <v>101.06410791154673</v>
      </c>
      <c r="BP150" s="48">
        <f t="shared" si="309"/>
        <v>100.54094178707305</v>
      </c>
      <c r="BQ150" s="48">
        <f t="shared" si="310"/>
        <v>100.02048387226404</v>
      </c>
      <c r="BR150" s="46">
        <f t="shared" si="311"/>
        <v>21.855988505071416</v>
      </c>
      <c r="BS150" s="59">
        <f t="shared" si="312"/>
        <v>0</v>
      </c>
      <c r="BT150" s="16">
        <f t="shared" si="313"/>
        <v>0</v>
      </c>
      <c r="BU150" s="64">
        <f t="shared" si="314"/>
        <v>2373.9389797868207</v>
      </c>
      <c r="BV150" s="78">
        <v>0</v>
      </c>
      <c r="BW150" s="15">
        <f t="shared" si="315"/>
        <v>176.51731179949795</v>
      </c>
      <c r="BX150" s="37">
        <f t="shared" si="316"/>
        <v>176.51731179949795</v>
      </c>
      <c r="BY150" s="51">
        <f t="shared" si="317"/>
        <v>176.51731179949795</v>
      </c>
      <c r="BZ150" s="26">
        <f t="shared" si="318"/>
        <v>0.39401185669530853</v>
      </c>
      <c r="CA150" s="47">
        <f t="shared" si="319"/>
        <v>176.51731179949795</v>
      </c>
      <c r="CB150" s="48">
        <f t="shared" si="320"/>
        <v>101.06410791154673</v>
      </c>
      <c r="CC150" s="48">
        <f t="shared" si="321"/>
        <v>100.54094178707305</v>
      </c>
      <c r="CD150" s="60">
        <f t="shared" si="322"/>
        <v>1.7465875417808006</v>
      </c>
      <c r="CE150" s="61">
        <v>0</v>
      </c>
      <c r="CF150" s="15">
        <f t="shared" si="323"/>
        <v>113.69781147879067</v>
      </c>
      <c r="CG150" s="37">
        <f t="shared" si="324"/>
        <v>113.69781147879067</v>
      </c>
      <c r="CH150" s="51">
        <f t="shared" si="325"/>
        <v>113.69781147879067</v>
      </c>
      <c r="CI150" s="26">
        <f t="shared" si="326"/>
        <v>1.7690650611294646E-2</v>
      </c>
      <c r="CJ150" s="47">
        <f t="shared" si="327"/>
        <v>113.69781147879067</v>
      </c>
      <c r="CK150" s="48">
        <f t="shared" si="328"/>
        <v>101.06410791154673</v>
      </c>
      <c r="CL150" s="60">
        <f t="shared" si="329"/>
        <v>1.1250068281243941</v>
      </c>
      <c r="CM150" s="65">
        <f t="shared" si="330"/>
        <v>0</v>
      </c>
      <c r="CN150" s="73">
        <f t="shared" si="331"/>
        <v>0</v>
      </c>
      <c r="CO150">
        <f t="shared" si="332"/>
        <v>1.0867068167141006E-2</v>
      </c>
      <c r="CP150">
        <f t="shared" si="333"/>
        <v>0.21107449653872401</v>
      </c>
      <c r="CQ150">
        <f t="shared" si="334"/>
        <v>2.301380489103532E-3</v>
      </c>
      <c r="CR150">
        <f t="shared" si="335"/>
        <v>1.5005555192169835E-5</v>
      </c>
      <c r="CS150">
        <f t="shared" si="336"/>
        <v>3.718534628469757E-3</v>
      </c>
      <c r="CT150" s="1">
        <f t="shared" si="337"/>
        <v>264.60180921726982</v>
      </c>
      <c r="CU150" s="78">
        <v>0</v>
      </c>
      <c r="CV150" s="1">
        <f t="shared" si="338"/>
        <v>264.60180921726982</v>
      </c>
      <c r="CW150">
        <f t="shared" si="339"/>
        <v>0</v>
      </c>
    </row>
    <row r="151" spans="1:101" x14ac:dyDescent="0.2">
      <c r="A151" s="31" t="s">
        <v>175</v>
      </c>
      <c r="B151">
        <v>0</v>
      </c>
      <c r="C151">
        <v>1</v>
      </c>
      <c r="D151">
        <v>0.77387914230019395</v>
      </c>
      <c r="E151">
        <v>0.226120857699805</v>
      </c>
      <c r="F151">
        <v>0.77609108159392703</v>
      </c>
      <c r="G151">
        <v>0.41176470588235198</v>
      </c>
      <c r="H151">
        <v>0.70347394540942898</v>
      </c>
      <c r="I151">
        <v>0.60173697270471405</v>
      </c>
      <c r="J151">
        <v>0.65061992152662496</v>
      </c>
      <c r="K151">
        <v>0.60646275060300103</v>
      </c>
      <c r="L151">
        <v>0.47315814778557103</v>
      </c>
      <c r="M151">
        <v>2.7661714338678198</v>
      </c>
      <c r="N151" s="21">
        <v>0</v>
      </c>
      <c r="O151">
        <v>1.00069694158165</v>
      </c>
      <c r="P151">
        <v>0.97737136793833301</v>
      </c>
      <c r="Q151">
        <v>1.0185641017822</v>
      </c>
      <c r="R151">
        <v>0.98024711148922705</v>
      </c>
      <c r="S151">
        <v>17.290000915527301</v>
      </c>
      <c r="T151" s="27">
        <f t="shared" si="272"/>
        <v>0.97737136793833301</v>
      </c>
      <c r="U151" s="27">
        <f t="shared" si="273"/>
        <v>1.0185641017822</v>
      </c>
      <c r="V151" s="39">
        <f t="shared" si="274"/>
        <v>16.898751846463949</v>
      </c>
      <c r="W151" s="38">
        <f t="shared" si="275"/>
        <v>17.610974252337481</v>
      </c>
      <c r="X151" s="44">
        <f t="shared" si="276"/>
        <v>0.85787309318595839</v>
      </c>
      <c r="Y151" s="44">
        <f t="shared" si="277"/>
        <v>0.64628978857432029</v>
      </c>
      <c r="Z151" s="22">
        <f t="shared" si="278"/>
        <v>1</v>
      </c>
      <c r="AA151" s="22">
        <f t="shared" si="279"/>
        <v>1</v>
      </c>
      <c r="AB151" s="22">
        <f t="shared" si="280"/>
        <v>1</v>
      </c>
      <c r="AC151" s="22">
        <v>1</v>
      </c>
      <c r="AD151" s="22">
        <v>1</v>
      </c>
      <c r="AE151" s="22">
        <v>1</v>
      </c>
      <c r="AF151" s="22">
        <f t="shared" si="281"/>
        <v>4.1725635867596117E-2</v>
      </c>
      <c r="AG151" s="22">
        <f t="shared" si="282"/>
        <v>0.96421639787204261</v>
      </c>
      <c r="AH151" s="22">
        <f t="shared" si="283"/>
        <v>0.47315814778557103</v>
      </c>
      <c r="AI151" s="22">
        <f t="shared" si="284"/>
        <v>1.4314325119179749</v>
      </c>
      <c r="AJ151" s="22">
        <f t="shared" si="285"/>
        <v>0.20671858817904254</v>
      </c>
      <c r="AK151" s="22">
        <f t="shared" si="286"/>
        <v>2.2543535458650248</v>
      </c>
      <c r="AL151" s="22">
        <f t="shared" si="287"/>
        <v>2.2543535458650248</v>
      </c>
      <c r="AM151" s="22">
        <f t="shared" si="288"/>
        <v>3.0476349576859825</v>
      </c>
      <c r="AN151" s="46">
        <v>1</v>
      </c>
      <c r="AO151" s="49">
        <v>1</v>
      </c>
      <c r="AP151" s="49">
        <v>1</v>
      </c>
      <c r="AQ151" s="21">
        <v>1</v>
      </c>
      <c r="AR151" s="17">
        <f t="shared" si="289"/>
        <v>4.1983970502493717</v>
      </c>
      <c r="AS151" s="17">
        <f t="shared" si="290"/>
        <v>86.268408450926884</v>
      </c>
      <c r="AT151" s="17">
        <f t="shared" si="291"/>
        <v>86.268408450926884</v>
      </c>
      <c r="AU151" s="17">
        <f t="shared" si="292"/>
        <v>4.1983970502493717</v>
      </c>
      <c r="AV151" s="17">
        <f t="shared" si="293"/>
        <v>86.268408450926884</v>
      </c>
      <c r="AW151" s="17">
        <f t="shared" si="294"/>
        <v>86.268408450926884</v>
      </c>
      <c r="AX151" s="14">
        <f t="shared" si="295"/>
        <v>9.9999213128197026E-3</v>
      </c>
      <c r="AY151" s="14">
        <f t="shared" si="296"/>
        <v>3.1812529928045438E-2</v>
      </c>
      <c r="AZ151" s="62">
        <f t="shared" si="297"/>
        <v>2.9424567250101993E-2</v>
      </c>
      <c r="BA151" s="21">
        <f t="shared" si="298"/>
        <v>0</v>
      </c>
      <c r="BB151" s="78">
        <v>1314</v>
      </c>
      <c r="BC151" s="15">
        <f t="shared" si="299"/>
        <v>1386.7390880552723</v>
      </c>
      <c r="BD151" s="19">
        <f t="shared" si="300"/>
        <v>72.739088055272305</v>
      </c>
      <c r="BE151" s="58">
        <f t="shared" si="301"/>
        <v>16.898751846463949</v>
      </c>
      <c r="BF151" s="58">
        <f t="shared" si="302"/>
        <v>16.516356208628899</v>
      </c>
      <c r="BG151" s="46">
        <f t="shared" si="303"/>
        <v>4.3044059535375041</v>
      </c>
      <c r="BH151" s="59">
        <f t="shared" si="304"/>
        <v>0.94754666636152896</v>
      </c>
      <c r="BI151" s="78">
        <v>415</v>
      </c>
      <c r="BJ151" s="78">
        <v>968</v>
      </c>
      <c r="BK151" s="78">
        <v>0</v>
      </c>
      <c r="BL151" s="10">
        <f t="shared" si="305"/>
        <v>1383</v>
      </c>
      <c r="BM151" s="15">
        <f t="shared" si="306"/>
        <v>6091.5586682119247</v>
      </c>
      <c r="BN151" s="9">
        <f t="shared" si="307"/>
        <v>4708.5586682119247</v>
      </c>
      <c r="BO151" s="48">
        <f t="shared" si="308"/>
        <v>16.898751846463949</v>
      </c>
      <c r="BP151" s="48">
        <f t="shared" si="309"/>
        <v>16.516356208628899</v>
      </c>
      <c r="BQ151" s="48">
        <f t="shared" si="310"/>
        <v>16.142613660984406</v>
      </c>
      <c r="BR151" s="46">
        <f t="shared" si="311"/>
        <v>285.08459182734015</v>
      </c>
      <c r="BS151" s="59">
        <f t="shared" si="312"/>
        <v>0.22703548883424882</v>
      </c>
      <c r="BT151" s="16">
        <f t="shared" si="313"/>
        <v>2697</v>
      </c>
      <c r="BU151" s="64">
        <f t="shared" si="314"/>
        <v>7771.8960882887141</v>
      </c>
      <c r="BV151" s="78">
        <v>0</v>
      </c>
      <c r="BW151" s="15">
        <f t="shared" si="315"/>
        <v>293.59833202151771</v>
      </c>
      <c r="BX151" s="37">
        <f t="shared" si="316"/>
        <v>293.59833202151771</v>
      </c>
      <c r="BY151" s="51">
        <f t="shared" si="317"/>
        <v>293.59833202151771</v>
      </c>
      <c r="BZ151" s="26">
        <f t="shared" si="318"/>
        <v>0.65535341969088878</v>
      </c>
      <c r="CA151" s="47">
        <f t="shared" si="319"/>
        <v>293.59833202151771</v>
      </c>
      <c r="CB151" s="48">
        <f t="shared" si="320"/>
        <v>16.898751846463949</v>
      </c>
      <c r="CC151" s="48">
        <f t="shared" si="321"/>
        <v>16.516356208628899</v>
      </c>
      <c r="CD151" s="60">
        <f t="shared" si="322"/>
        <v>17.373965526510347</v>
      </c>
      <c r="CE151" s="61">
        <v>0</v>
      </c>
      <c r="CF151" s="15">
        <f t="shared" si="323"/>
        <v>189.11169371640551</v>
      </c>
      <c r="CG151" s="37">
        <f t="shared" si="324"/>
        <v>189.11169371640551</v>
      </c>
      <c r="CH151" s="51">
        <f t="shared" si="325"/>
        <v>189.11169371640551</v>
      </c>
      <c r="CI151" s="26">
        <f t="shared" si="326"/>
        <v>2.9424567250101997E-2</v>
      </c>
      <c r="CJ151" s="47">
        <f t="shared" si="327"/>
        <v>189.11169371640551</v>
      </c>
      <c r="CK151" s="48">
        <f t="shared" si="328"/>
        <v>16.898751846463949</v>
      </c>
      <c r="CL151" s="60">
        <f t="shared" si="329"/>
        <v>11.190867552503708</v>
      </c>
      <c r="CM151" s="65">
        <f t="shared" si="330"/>
        <v>0</v>
      </c>
      <c r="CN151" s="73">
        <f t="shared" si="331"/>
        <v>2697</v>
      </c>
      <c r="CO151">
        <f t="shared" si="332"/>
        <v>3.6350760927389724E-3</v>
      </c>
      <c r="CP151">
        <f t="shared" si="333"/>
        <v>0.47315814778557103</v>
      </c>
      <c r="CQ151">
        <f t="shared" si="334"/>
        <v>5.1589223114612741E-3</v>
      </c>
      <c r="CR151">
        <f t="shared" si="335"/>
        <v>1.8753075158690555E-5</v>
      </c>
      <c r="CS151">
        <f t="shared" si="336"/>
        <v>4.6472095483861362E-3</v>
      </c>
      <c r="CT151" s="1">
        <f t="shared" si="337"/>
        <v>330.6840401324352</v>
      </c>
      <c r="CU151" s="78">
        <v>0</v>
      </c>
      <c r="CV151" s="1">
        <f t="shared" si="338"/>
        <v>330.6840401324352</v>
      </c>
      <c r="CW151">
        <f t="shared" si="339"/>
        <v>0</v>
      </c>
    </row>
    <row r="152" spans="1:101" x14ac:dyDescent="0.2">
      <c r="A152" s="31" t="s">
        <v>172</v>
      </c>
      <c r="B152">
        <v>0</v>
      </c>
      <c r="C152">
        <v>1</v>
      </c>
      <c r="D152">
        <v>0.327437446074201</v>
      </c>
      <c r="E152">
        <v>0.672562553925798</v>
      </c>
      <c r="F152">
        <v>0.36663807890222899</v>
      </c>
      <c r="G152">
        <v>0.96097770154373896</v>
      </c>
      <c r="H152">
        <v>0.100996376811594</v>
      </c>
      <c r="I152">
        <v>0.14855072463768099</v>
      </c>
      <c r="J152">
        <v>0.122487080792802</v>
      </c>
      <c r="K152">
        <v>0.26963909568522998</v>
      </c>
      <c r="L152">
        <v>0.591876143169768</v>
      </c>
      <c r="M152">
        <v>0.66041490596211505</v>
      </c>
      <c r="N152" s="21">
        <v>0</v>
      </c>
      <c r="O152">
        <v>1.00812877173061</v>
      </c>
      <c r="P152">
        <v>0.98403072240126399</v>
      </c>
      <c r="Q152">
        <v>1.00601521404977</v>
      </c>
      <c r="R152">
        <v>0.99103162081774099</v>
      </c>
      <c r="S152">
        <v>162.44000244140599</v>
      </c>
      <c r="T152" s="27">
        <f t="shared" si="272"/>
        <v>0.98403072240126399</v>
      </c>
      <c r="U152" s="27">
        <f t="shared" si="273"/>
        <v>1.00601521404977</v>
      </c>
      <c r="V152" s="39">
        <f t="shared" si="274"/>
        <v>159.84595294927982</v>
      </c>
      <c r="W152" s="38">
        <f t="shared" si="275"/>
        <v>163.41711382633622</v>
      </c>
      <c r="X152" s="44">
        <f t="shared" si="276"/>
        <v>1.0853193715604059</v>
      </c>
      <c r="Y152" s="44">
        <f t="shared" si="277"/>
        <v>0.32810378634963938</v>
      </c>
      <c r="Z152" s="22">
        <f t="shared" si="278"/>
        <v>1</v>
      </c>
      <c r="AA152" s="22">
        <f t="shared" si="279"/>
        <v>1</v>
      </c>
      <c r="AB152" s="22">
        <f t="shared" si="280"/>
        <v>1</v>
      </c>
      <c r="AC152" s="22">
        <v>1</v>
      </c>
      <c r="AD152" s="22">
        <v>1</v>
      </c>
      <c r="AE152" s="22">
        <v>1</v>
      </c>
      <c r="AF152" s="22">
        <f t="shared" si="281"/>
        <v>4.1725635867596117E-2</v>
      </c>
      <c r="AG152" s="22">
        <f t="shared" si="282"/>
        <v>0.96421639787204261</v>
      </c>
      <c r="AH152" s="22">
        <f t="shared" si="283"/>
        <v>0.591876143169768</v>
      </c>
      <c r="AI152" s="22">
        <f t="shared" si="284"/>
        <v>1.5501505073021717</v>
      </c>
      <c r="AJ152" s="22">
        <f t="shared" si="285"/>
        <v>0.20671858817904254</v>
      </c>
      <c r="AK152" s="22">
        <f t="shared" si="286"/>
        <v>2.2543535458650248</v>
      </c>
      <c r="AL152" s="22">
        <f t="shared" si="287"/>
        <v>0.66041490596211505</v>
      </c>
      <c r="AM152" s="22">
        <f t="shared" si="288"/>
        <v>1.4536963177830726</v>
      </c>
      <c r="AN152" s="46">
        <v>1</v>
      </c>
      <c r="AO152" s="49">
        <v>1</v>
      </c>
      <c r="AP152" s="49">
        <v>1</v>
      </c>
      <c r="AQ152" s="21">
        <v>1</v>
      </c>
      <c r="AR152" s="17">
        <f t="shared" si="289"/>
        <v>5.7742484580756752</v>
      </c>
      <c r="AS152" s="17">
        <f t="shared" si="290"/>
        <v>4.4657536460859086</v>
      </c>
      <c r="AT152" s="17">
        <f t="shared" si="291"/>
        <v>4.4657536460859086</v>
      </c>
      <c r="AU152" s="17">
        <f t="shared" si="292"/>
        <v>5.7742484580756752</v>
      </c>
      <c r="AV152" s="17">
        <f t="shared" si="293"/>
        <v>4.4657536460859086</v>
      </c>
      <c r="AW152" s="17">
        <f t="shared" si="294"/>
        <v>4.4657536460859086</v>
      </c>
      <c r="AX152" s="14">
        <f t="shared" si="295"/>
        <v>1.3753351464935303E-2</v>
      </c>
      <c r="AY152" s="14">
        <f t="shared" si="296"/>
        <v>1.6468012342919212E-3</v>
      </c>
      <c r="AZ152" s="62">
        <f t="shared" si="297"/>
        <v>1.5231864229463617E-3</v>
      </c>
      <c r="BA152" s="21">
        <f t="shared" si="298"/>
        <v>0</v>
      </c>
      <c r="BB152" s="78">
        <v>1624</v>
      </c>
      <c r="BC152" s="15">
        <f t="shared" si="299"/>
        <v>1907.2460143999031</v>
      </c>
      <c r="BD152" s="19">
        <f t="shared" si="300"/>
        <v>283.24601439990306</v>
      </c>
      <c r="BE152" s="58">
        <f t="shared" si="301"/>
        <v>159.84595294927982</v>
      </c>
      <c r="BF152" s="58">
        <f t="shared" si="302"/>
        <v>157.29332855359829</v>
      </c>
      <c r="BG152" s="46">
        <f t="shared" si="303"/>
        <v>1.7719936549771698</v>
      </c>
      <c r="BH152" s="59">
        <f t="shared" si="304"/>
        <v>0.85148952350070906</v>
      </c>
      <c r="BI152" s="78">
        <v>0</v>
      </c>
      <c r="BJ152" s="78">
        <v>1624</v>
      </c>
      <c r="BK152" s="78">
        <v>0</v>
      </c>
      <c r="BL152" s="10">
        <f t="shared" si="305"/>
        <v>1624</v>
      </c>
      <c r="BM152" s="15">
        <f t="shared" si="306"/>
        <v>315.33444074591995</v>
      </c>
      <c r="BN152" s="9">
        <f t="shared" si="307"/>
        <v>-1308.6655592540801</v>
      </c>
      <c r="BO152" s="48">
        <f t="shared" si="308"/>
        <v>163.41711382633622</v>
      </c>
      <c r="BP152" s="48">
        <f t="shared" si="309"/>
        <v>164.40010274539725</v>
      </c>
      <c r="BQ152" s="48">
        <f t="shared" si="310"/>
        <v>165.38900455321502</v>
      </c>
      <c r="BR152" s="46">
        <f t="shared" si="311"/>
        <v>-7.9602478185842811</v>
      </c>
      <c r="BS152" s="59">
        <f t="shared" si="312"/>
        <v>5.1500876217594467</v>
      </c>
      <c r="BT152" s="16">
        <f t="shared" si="313"/>
        <v>3248</v>
      </c>
      <c r="BU152" s="64">
        <f t="shared" si="314"/>
        <v>2237.778809273982</v>
      </c>
      <c r="BV152" s="78">
        <v>0</v>
      </c>
      <c r="BW152" s="15">
        <f t="shared" si="315"/>
        <v>15.198354128158797</v>
      </c>
      <c r="BX152" s="37">
        <f t="shared" si="316"/>
        <v>15.198354128158797</v>
      </c>
      <c r="BY152" s="51">
        <f t="shared" si="317"/>
        <v>15.198354128158797</v>
      </c>
      <c r="BZ152" s="26">
        <f t="shared" si="318"/>
        <v>3.3924897607497367E-2</v>
      </c>
      <c r="CA152" s="47">
        <f t="shared" si="319"/>
        <v>15.198354128158797</v>
      </c>
      <c r="CB152" s="48">
        <f t="shared" si="320"/>
        <v>159.84595294927982</v>
      </c>
      <c r="CC152" s="48">
        <f t="shared" si="321"/>
        <v>157.29332855359829</v>
      </c>
      <c r="CD152" s="60">
        <f t="shared" si="322"/>
        <v>9.5081256971087255E-2</v>
      </c>
      <c r="CE152" s="61">
        <v>0</v>
      </c>
      <c r="CF152" s="15">
        <f t="shared" si="323"/>
        <v>9.7895191402762674</v>
      </c>
      <c r="CG152" s="37">
        <f t="shared" si="324"/>
        <v>9.7895191402762674</v>
      </c>
      <c r="CH152" s="51">
        <f t="shared" si="325"/>
        <v>9.7895191402762674</v>
      </c>
      <c r="CI152" s="26">
        <f t="shared" si="326"/>
        <v>1.5231864229463621E-3</v>
      </c>
      <c r="CJ152" s="47">
        <f t="shared" si="327"/>
        <v>9.7895191402762674</v>
      </c>
      <c r="CK152" s="48">
        <f t="shared" si="328"/>
        <v>159.84595294927982</v>
      </c>
      <c r="CL152" s="60">
        <f t="shared" si="329"/>
        <v>6.1243459466143298E-2</v>
      </c>
      <c r="CM152" s="65">
        <f t="shared" si="330"/>
        <v>0</v>
      </c>
      <c r="CN152" s="73">
        <f t="shared" si="331"/>
        <v>3248</v>
      </c>
      <c r="CO152">
        <f t="shared" si="332"/>
        <v>1.0811988268206726E-2</v>
      </c>
      <c r="CP152">
        <f t="shared" si="333"/>
        <v>0.591876143169768</v>
      </c>
      <c r="CQ152">
        <f t="shared" si="334"/>
        <v>6.4533244432344499E-3</v>
      </c>
      <c r="CR152">
        <f t="shared" si="335"/>
        <v>6.9773268171182578E-5</v>
      </c>
      <c r="CS152">
        <f t="shared" si="336"/>
        <v>1.7290550766921108E-2</v>
      </c>
      <c r="CT152" s="1">
        <f t="shared" si="337"/>
        <v>1230.3532096386896</v>
      </c>
      <c r="CU152" s="78">
        <v>975</v>
      </c>
      <c r="CV152" s="1">
        <f t="shared" si="338"/>
        <v>255.35320963868958</v>
      </c>
      <c r="CW152">
        <f t="shared" si="339"/>
        <v>0.79245536351819035</v>
      </c>
    </row>
    <row r="153" spans="1:101" x14ac:dyDescent="0.2">
      <c r="A153" s="31" t="s">
        <v>205</v>
      </c>
      <c r="B153">
        <v>0</v>
      </c>
      <c r="C153">
        <v>0</v>
      </c>
      <c r="D153">
        <v>0.261585993820803</v>
      </c>
      <c r="E153">
        <v>0.73841400617919595</v>
      </c>
      <c r="F153">
        <v>0.86554192229038796</v>
      </c>
      <c r="G153">
        <v>0.462678936605316</v>
      </c>
      <c r="H153">
        <v>0.31713973799126599</v>
      </c>
      <c r="I153">
        <v>8.9519650655021807E-2</v>
      </c>
      <c r="J153">
        <v>0.16849403121120701</v>
      </c>
      <c r="K153">
        <v>0.32653836926232899</v>
      </c>
      <c r="L153">
        <v>0.26382769792793498</v>
      </c>
      <c r="M153">
        <v>0.64078147410494501</v>
      </c>
      <c r="N153" s="21">
        <v>0</v>
      </c>
      <c r="O153">
        <v>0.99593963589563606</v>
      </c>
      <c r="P153">
        <v>0.998160475555673</v>
      </c>
      <c r="Q153">
        <v>1.00711655550074</v>
      </c>
      <c r="R153">
        <v>0.99762117524309801</v>
      </c>
      <c r="S153">
        <v>20.100000381469702</v>
      </c>
      <c r="T153" s="27">
        <f t="shared" si="272"/>
        <v>0.99762117524309801</v>
      </c>
      <c r="U153" s="27">
        <f t="shared" si="273"/>
        <v>1.00711655550074</v>
      </c>
      <c r="V153" s="39">
        <f t="shared" si="274"/>
        <v>20.052186002948524</v>
      </c>
      <c r="W153" s="38">
        <f t="shared" si="275"/>
        <v>20.243043149749326</v>
      </c>
      <c r="X153" s="44">
        <f t="shared" si="276"/>
        <v>1.118868360974258</v>
      </c>
      <c r="Y153" s="44">
        <f t="shared" si="277"/>
        <v>0.35592837740519012</v>
      </c>
      <c r="Z153" s="22">
        <f t="shared" si="278"/>
        <v>1</v>
      </c>
      <c r="AA153" s="22">
        <f t="shared" si="279"/>
        <v>1</v>
      </c>
      <c r="AB153" s="22">
        <f t="shared" si="280"/>
        <v>1</v>
      </c>
      <c r="AC153" s="22">
        <v>1</v>
      </c>
      <c r="AD153" s="22">
        <v>1</v>
      </c>
      <c r="AE153" s="22">
        <v>1</v>
      </c>
      <c r="AF153" s="22">
        <f t="shared" si="281"/>
        <v>4.1725635867596117E-2</v>
      </c>
      <c r="AG153" s="22">
        <f t="shared" si="282"/>
        <v>0.96421639787204261</v>
      </c>
      <c r="AH153" s="22">
        <f t="shared" si="283"/>
        <v>0.26382769792793498</v>
      </c>
      <c r="AI153" s="22">
        <f t="shared" si="284"/>
        <v>1.2221020620603389</v>
      </c>
      <c r="AJ153" s="22">
        <f t="shared" si="285"/>
        <v>0.20671858817904254</v>
      </c>
      <c r="AK153" s="22">
        <f t="shared" si="286"/>
        <v>2.2543535458650248</v>
      </c>
      <c r="AL153" s="22">
        <f t="shared" si="287"/>
        <v>0.64078147410494501</v>
      </c>
      <c r="AM153" s="22">
        <f t="shared" si="288"/>
        <v>1.4340628859259024</v>
      </c>
      <c r="AN153" s="46">
        <v>0</v>
      </c>
      <c r="AO153" s="75">
        <v>0</v>
      </c>
      <c r="AP153" s="75">
        <v>0</v>
      </c>
      <c r="AQ153" s="21">
        <v>1</v>
      </c>
      <c r="AR153" s="17">
        <f t="shared" si="289"/>
        <v>0</v>
      </c>
      <c r="AS153" s="17">
        <f t="shared" si="290"/>
        <v>0</v>
      </c>
      <c r="AT153" s="17">
        <f t="shared" si="291"/>
        <v>0</v>
      </c>
      <c r="AU153" s="17">
        <f t="shared" si="292"/>
        <v>0</v>
      </c>
      <c r="AV153" s="17">
        <f t="shared" si="293"/>
        <v>0</v>
      </c>
      <c r="AW153" s="17">
        <f t="shared" si="294"/>
        <v>0</v>
      </c>
      <c r="AX153" s="14">
        <f t="shared" si="295"/>
        <v>0</v>
      </c>
      <c r="AY153" s="14">
        <f t="shared" si="296"/>
        <v>0</v>
      </c>
      <c r="AZ153" s="62">
        <f t="shared" si="297"/>
        <v>0</v>
      </c>
      <c r="BA153" s="21">
        <f t="shared" si="298"/>
        <v>0</v>
      </c>
      <c r="BB153" s="78">
        <v>0</v>
      </c>
      <c r="BC153" s="15">
        <f t="shared" si="299"/>
        <v>0</v>
      </c>
      <c r="BD153" s="19">
        <f t="shared" si="300"/>
        <v>0</v>
      </c>
      <c r="BE153" s="58">
        <f t="shared" si="301"/>
        <v>20.243043149749326</v>
      </c>
      <c r="BF153" s="58">
        <f t="shared" si="302"/>
        <v>20.387103889828392</v>
      </c>
      <c r="BG153" s="46">
        <f t="shared" si="303"/>
        <v>0</v>
      </c>
      <c r="BH153" s="59" t="e">
        <f t="shared" si="304"/>
        <v>#DIV/0!</v>
      </c>
      <c r="BI153" s="78">
        <v>0</v>
      </c>
      <c r="BJ153" s="78">
        <v>1005</v>
      </c>
      <c r="BK153" s="78">
        <v>0</v>
      </c>
      <c r="BL153" s="10">
        <f t="shared" si="305"/>
        <v>1005</v>
      </c>
      <c r="BM153" s="15">
        <f t="shared" si="306"/>
        <v>0</v>
      </c>
      <c r="BN153" s="9">
        <f t="shared" si="307"/>
        <v>-1005</v>
      </c>
      <c r="BO153" s="48">
        <f t="shared" si="308"/>
        <v>20.243043149749326</v>
      </c>
      <c r="BP153" s="48">
        <f t="shared" si="309"/>
        <v>20.387103889828392</v>
      </c>
      <c r="BQ153" s="48">
        <f t="shared" si="310"/>
        <v>20.532189846159707</v>
      </c>
      <c r="BR153" s="46">
        <f t="shared" si="311"/>
        <v>-49.29586887039008</v>
      </c>
      <c r="BS153" s="59" t="e">
        <f t="shared" si="312"/>
        <v>#DIV/0!</v>
      </c>
      <c r="BT153" s="16">
        <f t="shared" si="313"/>
        <v>1065</v>
      </c>
      <c r="BU153" s="64">
        <f t="shared" si="314"/>
        <v>0</v>
      </c>
      <c r="BV153" s="78">
        <v>60</v>
      </c>
      <c r="BW153" s="15">
        <f t="shared" si="315"/>
        <v>0</v>
      </c>
      <c r="BX153" s="37">
        <f t="shared" si="316"/>
        <v>-60</v>
      </c>
      <c r="BY153" s="51">
        <f t="shared" si="317"/>
        <v>-60</v>
      </c>
      <c r="BZ153" s="26">
        <f t="shared" si="318"/>
        <v>-0.13392857142857162</v>
      </c>
      <c r="CA153" s="47">
        <f t="shared" si="319"/>
        <v>-59.999999999999993</v>
      </c>
      <c r="CB153" s="48">
        <f t="shared" si="320"/>
        <v>20.243043149749326</v>
      </c>
      <c r="CC153" s="48">
        <f t="shared" si="321"/>
        <v>20.387103889828392</v>
      </c>
      <c r="CD153" s="60">
        <f t="shared" si="322"/>
        <v>-2.9639812332634872</v>
      </c>
      <c r="CE153" s="61">
        <v>0</v>
      </c>
      <c r="CF153" s="15">
        <f t="shared" si="323"/>
        <v>0</v>
      </c>
      <c r="CG153" s="37">
        <f t="shared" si="324"/>
        <v>0</v>
      </c>
      <c r="CH153" s="51">
        <f t="shared" si="325"/>
        <v>0</v>
      </c>
      <c r="CI153" s="26">
        <f t="shared" si="326"/>
        <v>0</v>
      </c>
      <c r="CJ153" s="47">
        <f t="shared" si="327"/>
        <v>0</v>
      </c>
      <c r="CK153" s="48">
        <f t="shared" si="328"/>
        <v>20.243043149749326</v>
      </c>
      <c r="CL153" s="60">
        <f t="shared" si="329"/>
        <v>0</v>
      </c>
      <c r="CM153" s="65">
        <f t="shared" si="330"/>
        <v>0</v>
      </c>
      <c r="CN153" s="73">
        <f t="shared" si="331"/>
        <v>1125</v>
      </c>
      <c r="CO153">
        <f t="shared" si="332"/>
        <v>1.1870603745759266E-2</v>
      </c>
      <c r="CP153">
        <f t="shared" si="333"/>
        <v>0.26382769792793498</v>
      </c>
      <c r="CQ153">
        <f t="shared" si="334"/>
        <v>2.876557454609672E-3</v>
      </c>
      <c r="CR153">
        <f t="shared" si="335"/>
        <v>0</v>
      </c>
      <c r="CS153">
        <f t="shared" si="336"/>
        <v>0</v>
      </c>
      <c r="CT153" s="1">
        <f t="shared" si="337"/>
        <v>0</v>
      </c>
      <c r="CU153" s="78">
        <v>0</v>
      </c>
      <c r="CV153" s="1">
        <f t="shared" si="338"/>
        <v>0</v>
      </c>
      <c r="CW153" t="e">
        <f t="shared" si="339"/>
        <v>#DIV/0!</v>
      </c>
    </row>
    <row r="154" spans="1:101" x14ac:dyDescent="0.2">
      <c r="A154" s="31" t="s">
        <v>304</v>
      </c>
      <c r="B154">
        <v>1</v>
      </c>
      <c r="C154">
        <v>1</v>
      </c>
      <c r="D154">
        <v>0.94726328405912896</v>
      </c>
      <c r="E154">
        <v>5.2736715940870899E-2</v>
      </c>
      <c r="F154">
        <v>0.78744537147397697</v>
      </c>
      <c r="G154">
        <v>0.38935240365514501</v>
      </c>
      <c r="H154">
        <v>0.98056832427914697</v>
      </c>
      <c r="I154">
        <v>0.297116590054325</v>
      </c>
      <c r="J154">
        <v>0.53976209280117404</v>
      </c>
      <c r="K154">
        <v>0.54669111316709296</v>
      </c>
      <c r="L154">
        <v>0.38602556288473899</v>
      </c>
      <c r="M154">
        <v>1.4119657102937599</v>
      </c>
      <c r="N154" s="21">
        <v>0</v>
      </c>
      <c r="O154">
        <v>1.00060225813312</v>
      </c>
      <c r="P154">
        <v>1.0006820385026101</v>
      </c>
      <c r="Q154">
        <v>1.0011773760548199</v>
      </c>
      <c r="R154">
        <v>1.00179022793131</v>
      </c>
      <c r="S154">
        <v>33.740001678466797</v>
      </c>
      <c r="T154" s="27">
        <f t="shared" si="272"/>
        <v>1.0006820385026101</v>
      </c>
      <c r="U154" s="27">
        <f t="shared" si="273"/>
        <v>1.0011773760548199</v>
      </c>
      <c r="V154" s="39">
        <f t="shared" si="274"/>
        <v>33.763013658689637</v>
      </c>
      <c r="W154" s="38">
        <f t="shared" si="275"/>
        <v>33.779726348532606</v>
      </c>
      <c r="X154" s="44">
        <f t="shared" si="276"/>
        <v>0.76953999592916733</v>
      </c>
      <c r="Y154" s="44">
        <f t="shared" si="277"/>
        <v>0.64117131135571281</v>
      </c>
      <c r="Z154" s="22">
        <f t="shared" si="278"/>
        <v>1</v>
      </c>
      <c r="AA154" s="22">
        <f t="shared" si="279"/>
        <v>1</v>
      </c>
      <c r="AB154" s="22">
        <f t="shared" si="280"/>
        <v>1</v>
      </c>
      <c r="AC154" s="22">
        <v>1</v>
      </c>
      <c r="AD154" s="22">
        <v>1</v>
      </c>
      <c r="AE154" s="22">
        <v>1</v>
      </c>
      <c r="AF154" s="22">
        <f t="shared" si="281"/>
        <v>4.1725635867596117E-2</v>
      </c>
      <c r="AG154" s="22">
        <f t="shared" si="282"/>
        <v>0.96421639787204261</v>
      </c>
      <c r="AH154" s="22">
        <f t="shared" si="283"/>
        <v>0.38602556288473899</v>
      </c>
      <c r="AI154" s="22">
        <f t="shared" si="284"/>
        <v>1.344299927017143</v>
      </c>
      <c r="AJ154" s="22">
        <f t="shared" si="285"/>
        <v>0.20671858817904254</v>
      </c>
      <c r="AK154" s="22">
        <f t="shared" si="286"/>
        <v>2.2543535458650248</v>
      </c>
      <c r="AL154" s="22">
        <f t="shared" si="287"/>
        <v>1.4119657102937599</v>
      </c>
      <c r="AM154" s="22">
        <f t="shared" si="288"/>
        <v>2.2052471221147174</v>
      </c>
      <c r="AN154" s="46">
        <v>0</v>
      </c>
      <c r="AO154" s="79">
        <v>0.3</v>
      </c>
      <c r="AP154" s="80">
        <v>0.5</v>
      </c>
      <c r="AQ154" s="21">
        <v>1</v>
      </c>
      <c r="AR154" s="17">
        <f t="shared" si="289"/>
        <v>0</v>
      </c>
      <c r="AS154" s="17">
        <f t="shared" si="290"/>
        <v>7.0949658704635077</v>
      </c>
      <c r="AT154" s="17">
        <f t="shared" si="291"/>
        <v>11.824943117439179</v>
      </c>
      <c r="AU154" s="17">
        <f t="shared" si="292"/>
        <v>0</v>
      </c>
      <c r="AV154" s="17">
        <f t="shared" si="293"/>
        <v>7.0949658704635077</v>
      </c>
      <c r="AW154" s="17">
        <f t="shared" si="294"/>
        <v>11.824943117439179</v>
      </c>
      <c r="AX154" s="14">
        <f t="shared" si="295"/>
        <v>0</v>
      </c>
      <c r="AY154" s="14">
        <f t="shared" si="296"/>
        <v>2.6163553744123378E-3</v>
      </c>
      <c r="AZ154" s="62">
        <f t="shared" si="297"/>
        <v>4.0332705823087605E-3</v>
      </c>
      <c r="BA154" s="21">
        <f t="shared" si="298"/>
        <v>0</v>
      </c>
      <c r="BB154" s="78">
        <v>0</v>
      </c>
      <c r="BC154" s="15">
        <f t="shared" si="299"/>
        <v>0</v>
      </c>
      <c r="BD154" s="19">
        <f t="shared" si="300"/>
        <v>0</v>
      </c>
      <c r="BE154" s="58">
        <f t="shared" si="301"/>
        <v>33.779726348532606</v>
      </c>
      <c r="BF154" s="58">
        <f t="shared" si="302"/>
        <v>33.819497789473736</v>
      </c>
      <c r="BG154" s="46">
        <f t="shared" si="303"/>
        <v>0</v>
      </c>
      <c r="BH154" s="59" t="e">
        <f t="shared" si="304"/>
        <v>#DIV/0!</v>
      </c>
      <c r="BI154" s="78">
        <v>472</v>
      </c>
      <c r="BJ154" s="78">
        <v>0</v>
      </c>
      <c r="BK154" s="78">
        <v>0</v>
      </c>
      <c r="BL154" s="10">
        <f t="shared" si="305"/>
        <v>472</v>
      </c>
      <c r="BM154" s="15">
        <f t="shared" si="306"/>
        <v>500.98757615859768</v>
      </c>
      <c r="BN154" s="9">
        <f t="shared" si="307"/>
        <v>28.987576158597676</v>
      </c>
      <c r="BO154" s="48">
        <f t="shared" si="308"/>
        <v>33.763013658689637</v>
      </c>
      <c r="BP154" s="48">
        <f t="shared" si="309"/>
        <v>33.786041333969017</v>
      </c>
      <c r="BQ154" s="48">
        <f t="shared" si="310"/>
        <v>33.809084715009561</v>
      </c>
      <c r="BR154" s="46">
        <f t="shared" si="311"/>
        <v>0.85797492141978504</v>
      </c>
      <c r="BS154" s="59">
        <f t="shared" si="312"/>
        <v>0.94213913171088082</v>
      </c>
      <c r="BT154" s="16">
        <f t="shared" si="313"/>
        <v>708</v>
      </c>
      <c r="BU154" s="64">
        <f t="shared" si="314"/>
        <v>541.23155002887449</v>
      </c>
      <c r="BV154" s="78">
        <v>236</v>
      </c>
      <c r="BW154" s="15">
        <f t="shared" si="315"/>
        <v>40.243973870276811</v>
      </c>
      <c r="BX154" s="37">
        <f t="shared" si="316"/>
        <v>-195.75602612972318</v>
      </c>
      <c r="BY154" s="51">
        <f t="shared" si="317"/>
        <v>-195.75602612972318</v>
      </c>
      <c r="BZ154" s="26">
        <f t="shared" si="318"/>
        <v>-0.43695541546813277</v>
      </c>
      <c r="CA154" s="47">
        <f t="shared" si="319"/>
        <v>-195.75602612972318</v>
      </c>
      <c r="CB154" s="48">
        <f t="shared" si="320"/>
        <v>33.779726348532606</v>
      </c>
      <c r="CC154" s="48">
        <f t="shared" si="321"/>
        <v>33.819497789473736</v>
      </c>
      <c r="CD154" s="60">
        <f t="shared" si="322"/>
        <v>-5.795074362354236</v>
      </c>
      <c r="CE154" s="61">
        <v>0</v>
      </c>
      <c r="CF154" s="15">
        <f t="shared" si="323"/>
        <v>25.921830032498402</v>
      </c>
      <c r="CG154" s="37">
        <f t="shared" si="324"/>
        <v>25.921830032498402</v>
      </c>
      <c r="CH154" s="51">
        <f t="shared" si="325"/>
        <v>25.921830032498402</v>
      </c>
      <c r="CI154" s="26">
        <f t="shared" si="326"/>
        <v>4.0332705823087605E-3</v>
      </c>
      <c r="CJ154" s="47">
        <f t="shared" si="327"/>
        <v>25.921830032498399</v>
      </c>
      <c r="CK154" s="48">
        <f t="shared" si="328"/>
        <v>33.779726348532606</v>
      </c>
      <c r="CL154" s="60">
        <f t="shared" si="329"/>
        <v>0.76737833116355147</v>
      </c>
      <c r="CM154" s="65">
        <f t="shared" si="330"/>
        <v>0</v>
      </c>
      <c r="CN154" s="73">
        <f t="shared" si="331"/>
        <v>944</v>
      </c>
      <c r="CO154">
        <f t="shared" si="332"/>
        <v>8.4778545984787938E-4</v>
      </c>
      <c r="CP154">
        <f t="shared" si="333"/>
        <v>0.38602556288473899</v>
      </c>
      <c r="CQ154">
        <f t="shared" si="334"/>
        <v>4.2089011855355124E-3</v>
      </c>
      <c r="CR154">
        <f t="shared" si="335"/>
        <v>1.0704735681100527E-6</v>
      </c>
      <c r="CS154">
        <f t="shared" si="336"/>
        <v>2.6527462535714467E-4</v>
      </c>
      <c r="CT154" s="1">
        <f t="shared" si="337"/>
        <v>18.87629209407665</v>
      </c>
      <c r="CU154" s="78">
        <v>0</v>
      </c>
      <c r="CV154" s="1">
        <f t="shared" si="338"/>
        <v>18.87629209407665</v>
      </c>
      <c r="CW154">
        <f t="shared" si="339"/>
        <v>0</v>
      </c>
    </row>
    <row r="155" spans="1:101" x14ac:dyDescent="0.2">
      <c r="A155" s="31" t="s">
        <v>122</v>
      </c>
      <c r="B155">
        <v>1</v>
      </c>
      <c r="C155">
        <v>1</v>
      </c>
      <c r="D155">
        <v>0.85860655737704905</v>
      </c>
      <c r="E155">
        <v>0.14139344262295001</v>
      </c>
      <c r="F155">
        <v>0.91633466135458097</v>
      </c>
      <c r="G155">
        <v>0.27091633466135401</v>
      </c>
      <c r="H155">
        <v>0.35185185185185103</v>
      </c>
      <c r="I155">
        <v>0.64285714285714202</v>
      </c>
      <c r="J155">
        <v>0.47559486560566999</v>
      </c>
      <c r="K155">
        <v>0.48678916731557897</v>
      </c>
      <c r="L155">
        <v>-0.44087253205096599</v>
      </c>
      <c r="M155">
        <v>1.1702025471262401</v>
      </c>
      <c r="N155" s="21">
        <v>0</v>
      </c>
      <c r="O155">
        <v>1.0043243201445899</v>
      </c>
      <c r="P155">
        <v>1.0048196935363101</v>
      </c>
      <c r="Q155">
        <v>1.00225806243213</v>
      </c>
      <c r="R155">
        <v>0.99528017703361504</v>
      </c>
      <c r="S155">
        <v>2.2599999904632502</v>
      </c>
      <c r="T155" s="27">
        <f t="shared" si="272"/>
        <v>1.0048196935363101</v>
      </c>
      <c r="U155" s="27">
        <f t="shared" si="273"/>
        <v>1.00225806243213</v>
      </c>
      <c r="V155" s="39">
        <f t="shared" si="274"/>
        <v>2.2708924978093465</v>
      </c>
      <c r="W155" s="38">
        <f t="shared" si="275"/>
        <v>2.2651032115383294</v>
      </c>
      <c r="X155" s="44">
        <f t="shared" si="276"/>
        <v>0.81470746730821197</v>
      </c>
      <c r="Y155" s="44">
        <f t="shared" si="277"/>
        <v>0.57185008300331808</v>
      </c>
      <c r="Z155" s="22">
        <f t="shared" si="278"/>
        <v>1</v>
      </c>
      <c r="AA155" s="22">
        <f t="shared" si="279"/>
        <v>1</v>
      </c>
      <c r="AB155" s="22">
        <f t="shared" si="280"/>
        <v>1</v>
      </c>
      <c r="AC155" s="22">
        <v>1</v>
      </c>
      <c r="AD155" s="22">
        <v>1</v>
      </c>
      <c r="AE155" s="22">
        <v>1</v>
      </c>
      <c r="AF155" s="22">
        <f t="shared" si="281"/>
        <v>4.1725635867596117E-2</v>
      </c>
      <c r="AG155" s="22">
        <f t="shared" si="282"/>
        <v>0.96421639787204261</v>
      </c>
      <c r="AH155" s="22">
        <f t="shared" si="283"/>
        <v>4.1725635867596117E-2</v>
      </c>
      <c r="AI155" s="22">
        <f t="shared" si="284"/>
        <v>1</v>
      </c>
      <c r="AJ155" s="22">
        <f t="shared" si="285"/>
        <v>0.20671858817904254</v>
      </c>
      <c r="AK155" s="22">
        <f t="shared" si="286"/>
        <v>2.2543535458650248</v>
      </c>
      <c r="AL155" s="22">
        <f t="shared" si="287"/>
        <v>1.1702025471262401</v>
      </c>
      <c r="AM155" s="22">
        <f t="shared" si="288"/>
        <v>1.9634839589471975</v>
      </c>
      <c r="AN155" s="46">
        <v>1</v>
      </c>
      <c r="AO155" s="49">
        <v>1</v>
      </c>
      <c r="AP155" s="49">
        <v>1</v>
      </c>
      <c r="AQ155" s="21">
        <v>1</v>
      </c>
      <c r="AR155" s="17">
        <f t="shared" si="289"/>
        <v>1</v>
      </c>
      <c r="AS155" s="17">
        <f t="shared" si="290"/>
        <v>14.863101044300578</v>
      </c>
      <c r="AT155" s="17">
        <f t="shared" si="291"/>
        <v>14.863101044300578</v>
      </c>
      <c r="AU155" s="17">
        <f t="shared" si="292"/>
        <v>1</v>
      </c>
      <c r="AV155" s="17">
        <f t="shared" si="293"/>
        <v>14.863101044300578</v>
      </c>
      <c r="AW155" s="17">
        <f t="shared" si="294"/>
        <v>14.863101044300578</v>
      </c>
      <c r="AX155" s="14">
        <f t="shared" si="295"/>
        <v>2.3818426873717766E-3</v>
      </c>
      <c r="AY155" s="14">
        <f t="shared" si="296"/>
        <v>5.4809501564450774E-3</v>
      </c>
      <c r="AZ155" s="62">
        <f t="shared" si="297"/>
        <v>5.0695303654739515E-3</v>
      </c>
      <c r="BA155" s="21">
        <f t="shared" si="298"/>
        <v>0</v>
      </c>
      <c r="BB155" s="78">
        <v>183</v>
      </c>
      <c r="BC155" s="15">
        <f t="shared" si="299"/>
        <v>330.30203467128109</v>
      </c>
      <c r="BD155" s="19">
        <f t="shared" si="300"/>
        <v>147.30203467128109</v>
      </c>
      <c r="BE155" s="58">
        <f t="shared" si="301"/>
        <v>2.2708924978093465</v>
      </c>
      <c r="BF155" s="58">
        <f t="shared" si="302"/>
        <v>2.2818375037026937</v>
      </c>
      <c r="BG155" s="46">
        <f t="shared" si="303"/>
        <v>64.865261043126608</v>
      </c>
      <c r="BH155" s="59">
        <f t="shared" si="304"/>
        <v>0.55403836728442468</v>
      </c>
      <c r="BI155" s="78">
        <v>29</v>
      </c>
      <c r="BJ155" s="78">
        <v>172</v>
      </c>
      <c r="BK155" s="78">
        <v>5</v>
      </c>
      <c r="BL155" s="10">
        <f t="shared" si="305"/>
        <v>206</v>
      </c>
      <c r="BM155" s="15">
        <f t="shared" si="306"/>
        <v>1049.5087788065728</v>
      </c>
      <c r="BN155" s="9">
        <f t="shared" si="307"/>
        <v>843.50877880657276</v>
      </c>
      <c r="BO155" s="48">
        <f t="shared" si="308"/>
        <v>2.2708924978093465</v>
      </c>
      <c r="BP155" s="48">
        <f t="shared" si="309"/>
        <v>2.2818375037026937</v>
      </c>
      <c r="BQ155" s="48">
        <f t="shared" si="310"/>
        <v>2.2928352611701994</v>
      </c>
      <c r="BR155" s="46">
        <f t="shared" si="311"/>
        <v>369.66207165840132</v>
      </c>
      <c r="BS155" s="59">
        <f t="shared" si="312"/>
        <v>0.19628230288292456</v>
      </c>
      <c r="BT155" s="16">
        <f t="shared" si="313"/>
        <v>389</v>
      </c>
      <c r="BU155" s="64">
        <f t="shared" si="314"/>
        <v>1430.3945874645528</v>
      </c>
      <c r="BV155" s="78">
        <v>0</v>
      </c>
      <c r="BW155" s="15">
        <f t="shared" si="315"/>
        <v>50.583773986699086</v>
      </c>
      <c r="BX155" s="37">
        <f t="shared" si="316"/>
        <v>50.583773986699086</v>
      </c>
      <c r="BY155" s="51">
        <f t="shared" si="317"/>
        <v>50.583773986699086</v>
      </c>
      <c r="BZ155" s="26">
        <f t="shared" si="318"/>
        <v>0.1129102097917392</v>
      </c>
      <c r="CA155" s="47">
        <f t="shared" si="319"/>
        <v>50.583773986699086</v>
      </c>
      <c r="CB155" s="48">
        <f t="shared" si="320"/>
        <v>2.2708924978093465</v>
      </c>
      <c r="CC155" s="48">
        <f t="shared" si="321"/>
        <v>2.2818375037026937</v>
      </c>
      <c r="CD155" s="60">
        <f t="shared" si="322"/>
        <v>22.274843056417488</v>
      </c>
      <c r="CE155" s="61">
        <v>0</v>
      </c>
      <c r="CF155" s="15">
        <f t="shared" si="323"/>
        <v>32.581871658901086</v>
      </c>
      <c r="CG155" s="37">
        <f t="shared" si="324"/>
        <v>32.581871658901086</v>
      </c>
      <c r="CH155" s="51">
        <f t="shared" si="325"/>
        <v>32.581871658901086</v>
      </c>
      <c r="CI155" s="26">
        <f t="shared" si="326"/>
        <v>5.0695303654739524E-3</v>
      </c>
      <c r="CJ155" s="47">
        <f t="shared" si="327"/>
        <v>32.581871658901086</v>
      </c>
      <c r="CK155" s="48">
        <f t="shared" si="328"/>
        <v>2.2708924978093465</v>
      </c>
      <c r="CL155" s="60">
        <f t="shared" si="329"/>
        <v>14.347606366365524</v>
      </c>
      <c r="CM155" s="65">
        <f t="shared" si="330"/>
        <v>0</v>
      </c>
      <c r="CN155" s="73">
        <f t="shared" si="331"/>
        <v>389</v>
      </c>
      <c r="CO155">
        <f t="shared" si="332"/>
        <v>2.2730142109716068E-3</v>
      </c>
      <c r="CP155">
        <f t="shared" si="333"/>
        <v>0</v>
      </c>
      <c r="CQ155">
        <f t="shared" si="334"/>
        <v>0</v>
      </c>
      <c r="CR155">
        <f t="shared" si="335"/>
        <v>0</v>
      </c>
      <c r="CS155">
        <f t="shared" si="336"/>
        <v>0</v>
      </c>
      <c r="CT155" s="1">
        <f t="shared" si="337"/>
        <v>0</v>
      </c>
      <c r="CU155" s="78">
        <v>0</v>
      </c>
      <c r="CV155" s="1">
        <f t="shared" si="338"/>
        <v>0</v>
      </c>
      <c r="CW155" t="e">
        <f t="shared" si="339"/>
        <v>#DIV/0!</v>
      </c>
    </row>
    <row r="156" spans="1:101" x14ac:dyDescent="0.2">
      <c r="A156" s="31" t="s">
        <v>216</v>
      </c>
      <c r="B156">
        <v>1</v>
      </c>
      <c r="C156">
        <v>1</v>
      </c>
      <c r="D156">
        <v>0.76628046344386702</v>
      </c>
      <c r="E156">
        <v>0.23371953655613201</v>
      </c>
      <c r="F156">
        <v>0.74453714739769505</v>
      </c>
      <c r="G156">
        <v>8.0254270957488993E-2</v>
      </c>
      <c r="H156">
        <v>0.74759715837860397</v>
      </c>
      <c r="I156">
        <v>0.31048892603426598</v>
      </c>
      <c r="J156">
        <v>0.48178899822561499</v>
      </c>
      <c r="K156">
        <v>0.34317612850850499</v>
      </c>
      <c r="L156">
        <v>0.63906744799149995</v>
      </c>
      <c r="M156">
        <v>0.92304780449343105</v>
      </c>
      <c r="N156" s="21">
        <v>0</v>
      </c>
      <c r="O156">
        <v>1.00328635895009</v>
      </c>
      <c r="P156">
        <v>0.99692947963345102</v>
      </c>
      <c r="Q156">
        <v>1.0022473150480899</v>
      </c>
      <c r="R156">
        <v>0.99888459345264102</v>
      </c>
      <c r="S156">
        <v>309.83999633789</v>
      </c>
      <c r="T156" s="27">
        <f t="shared" si="272"/>
        <v>0.99692947963345102</v>
      </c>
      <c r="U156" s="27">
        <f t="shared" si="273"/>
        <v>1.0022473150480899</v>
      </c>
      <c r="V156" s="39">
        <f t="shared" si="274"/>
        <v>308.88862631876304</v>
      </c>
      <c r="W156" s="38">
        <f t="shared" si="275"/>
        <v>310.53630442416028</v>
      </c>
      <c r="X156" s="44">
        <f t="shared" si="276"/>
        <v>0.8617443517199268</v>
      </c>
      <c r="Y156" s="44">
        <f t="shared" si="277"/>
        <v>0.49630329899229153</v>
      </c>
      <c r="Z156" s="22">
        <f t="shared" si="278"/>
        <v>1</v>
      </c>
      <c r="AA156" s="22">
        <f t="shared" si="279"/>
        <v>1</v>
      </c>
      <c r="AB156" s="22">
        <f t="shared" si="280"/>
        <v>1</v>
      </c>
      <c r="AC156" s="22">
        <v>1</v>
      </c>
      <c r="AD156" s="22">
        <v>1</v>
      </c>
      <c r="AE156" s="22">
        <v>1</v>
      </c>
      <c r="AF156" s="22">
        <f t="shared" si="281"/>
        <v>4.1725635867596117E-2</v>
      </c>
      <c r="AG156" s="22">
        <f t="shared" si="282"/>
        <v>0.96421639787204261</v>
      </c>
      <c r="AH156" s="22">
        <f t="shared" si="283"/>
        <v>0.63906744799149995</v>
      </c>
      <c r="AI156" s="22">
        <f t="shared" si="284"/>
        <v>1.5973418121239038</v>
      </c>
      <c r="AJ156" s="22">
        <f t="shared" si="285"/>
        <v>0.20671858817904254</v>
      </c>
      <c r="AK156" s="22">
        <f t="shared" si="286"/>
        <v>2.2543535458650248</v>
      </c>
      <c r="AL156" s="22">
        <f t="shared" si="287"/>
        <v>0.92304780449343105</v>
      </c>
      <c r="AM156" s="22">
        <f t="shared" si="288"/>
        <v>1.7163292163143886</v>
      </c>
      <c r="AN156" s="46">
        <v>1</v>
      </c>
      <c r="AO156" s="49">
        <v>1</v>
      </c>
      <c r="AP156" s="49">
        <v>1</v>
      </c>
      <c r="AQ156" s="21">
        <v>1</v>
      </c>
      <c r="AR156" s="17">
        <f t="shared" si="289"/>
        <v>6.5101566628673382</v>
      </c>
      <c r="AS156" s="17">
        <f t="shared" si="290"/>
        <v>8.6776550327436333</v>
      </c>
      <c r="AT156" s="17">
        <f t="shared" si="291"/>
        <v>8.6776550327436333</v>
      </c>
      <c r="AU156" s="17">
        <f t="shared" si="292"/>
        <v>6.5101566628673382</v>
      </c>
      <c r="AV156" s="17">
        <f t="shared" si="293"/>
        <v>8.6776550327436333</v>
      </c>
      <c r="AW156" s="17">
        <f t="shared" si="294"/>
        <v>8.6776550327436333</v>
      </c>
      <c r="AX156" s="14">
        <f t="shared" si="295"/>
        <v>1.5506169041095218E-2</v>
      </c>
      <c r="AY156" s="14">
        <f t="shared" si="296"/>
        <v>3.1999913455160647E-3</v>
      </c>
      <c r="AZ156" s="62">
        <f t="shared" si="297"/>
        <v>2.9597885097114906E-3</v>
      </c>
      <c r="BA156" s="21">
        <f t="shared" si="298"/>
        <v>0</v>
      </c>
      <c r="BB156" s="78">
        <v>1859</v>
      </c>
      <c r="BC156" s="15">
        <f t="shared" si="299"/>
        <v>2150.3179917738794</v>
      </c>
      <c r="BD156" s="19">
        <f t="shared" si="300"/>
        <v>291.31799177387938</v>
      </c>
      <c r="BE156" s="58">
        <f t="shared" si="301"/>
        <v>308.88862631876304</v>
      </c>
      <c r="BF156" s="58">
        <f t="shared" si="302"/>
        <v>307.94017750065592</v>
      </c>
      <c r="BG156" s="46">
        <f t="shared" si="303"/>
        <v>0.94311660240040263</v>
      </c>
      <c r="BH156" s="59">
        <f t="shared" si="304"/>
        <v>0.86452329707125775</v>
      </c>
      <c r="BI156" s="78">
        <v>0</v>
      </c>
      <c r="BJ156" s="78">
        <v>1549</v>
      </c>
      <c r="BK156" s="78">
        <v>0</v>
      </c>
      <c r="BL156" s="10">
        <f t="shared" si="305"/>
        <v>1549</v>
      </c>
      <c r="BM156" s="15">
        <f t="shared" si="306"/>
        <v>612.74394281345258</v>
      </c>
      <c r="BN156" s="9">
        <f t="shared" si="307"/>
        <v>-936.25605718654742</v>
      </c>
      <c r="BO156" s="48">
        <f t="shared" si="308"/>
        <v>310.53630442416028</v>
      </c>
      <c r="BP156" s="48">
        <f t="shared" si="309"/>
        <v>311.23417733407092</v>
      </c>
      <c r="BQ156" s="48">
        <f t="shared" si="310"/>
        <v>311.93361858427369</v>
      </c>
      <c r="BR156" s="46">
        <f t="shared" si="311"/>
        <v>-3.0082045140614291</v>
      </c>
      <c r="BS156" s="59">
        <f t="shared" si="312"/>
        <v>2.5279727660589648</v>
      </c>
      <c r="BT156" s="16">
        <f t="shared" si="313"/>
        <v>3408</v>
      </c>
      <c r="BU156" s="64">
        <f t="shared" si="314"/>
        <v>2792.594704337233</v>
      </c>
      <c r="BV156" s="78">
        <v>0</v>
      </c>
      <c r="BW156" s="15">
        <f t="shared" si="315"/>
        <v>29.532769749901252</v>
      </c>
      <c r="BX156" s="37">
        <f t="shared" si="316"/>
        <v>29.532769749901252</v>
      </c>
      <c r="BY156" s="51">
        <f t="shared" si="317"/>
        <v>29.532769749901252</v>
      </c>
      <c r="BZ156" s="26">
        <f t="shared" si="318"/>
        <v>6.5921361048886823E-2</v>
      </c>
      <c r="CA156" s="47">
        <f t="shared" si="319"/>
        <v>29.532769749901252</v>
      </c>
      <c r="CB156" s="48">
        <f t="shared" si="320"/>
        <v>308.88862631876304</v>
      </c>
      <c r="CC156" s="48">
        <f t="shared" si="321"/>
        <v>307.94017750065592</v>
      </c>
      <c r="CD156" s="60">
        <f t="shared" si="322"/>
        <v>9.560976751349981E-2</v>
      </c>
      <c r="CE156" s="61">
        <v>0</v>
      </c>
      <c r="CF156" s="15">
        <f t="shared" si="323"/>
        <v>19.022560751915751</v>
      </c>
      <c r="CG156" s="37">
        <f t="shared" si="324"/>
        <v>19.022560751915751</v>
      </c>
      <c r="CH156" s="51">
        <f t="shared" si="325"/>
        <v>19.022560751915751</v>
      </c>
      <c r="CI156" s="26">
        <f t="shared" si="326"/>
        <v>2.9597885097114914E-3</v>
      </c>
      <c r="CJ156" s="47">
        <f t="shared" si="327"/>
        <v>19.022560751915751</v>
      </c>
      <c r="CK156" s="48">
        <f t="shared" si="328"/>
        <v>308.88862631876304</v>
      </c>
      <c r="CL156" s="60">
        <f t="shared" si="329"/>
        <v>6.1583882121593839E-2</v>
      </c>
      <c r="CM156" s="65">
        <f t="shared" si="330"/>
        <v>0</v>
      </c>
      <c r="CN156" s="73">
        <f t="shared" si="331"/>
        <v>3408</v>
      </c>
      <c r="CO156">
        <f t="shared" si="332"/>
        <v>3.7572310152349138E-3</v>
      </c>
      <c r="CP156">
        <f t="shared" si="333"/>
        <v>0.63906744799149995</v>
      </c>
      <c r="CQ156">
        <f t="shared" si="334"/>
        <v>6.9678591215258483E-3</v>
      </c>
      <c r="CR156">
        <f t="shared" si="335"/>
        <v>2.6179856401184419E-5</v>
      </c>
      <c r="CS156">
        <f t="shared" si="336"/>
        <v>6.4876441657399798E-3</v>
      </c>
      <c r="CT156" s="1">
        <f t="shared" si="337"/>
        <v>461.64485619408975</v>
      </c>
      <c r="CU156" s="78">
        <v>310</v>
      </c>
      <c r="CV156" s="1">
        <f t="shared" si="338"/>
        <v>151.64485619408975</v>
      </c>
      <c r="CW156">
        <f t="shared" si="339"/>
        <v>0.67151186857298462</v>
      </c>
    </row>
    <row r="157" spans="1:101" x14ac:dyDescent="0.2">
      <c r="A157" s="31" t="s">
        <v>209</v>
      </c>
      <c r="B157">
        <v>1</v>
      </c>
      <c r="C157">
        <v>1</v>
      </c>
      <c r="D157">
        <v>0.84498601677986396</v>
      </c>
      <c r="E157">
        <v>0.15501398322013499</v>
      </c>
      <c r="F157">
        <v>0.95270270270270196</v>
      </c>
      <c r="G157">
        <v>0.95270270270270196</v>
      </c>
      <c r="H157">
        <v>6.7279565399080601E-2</v>
      </c>
      <c r="I157">
        <v>0.70748015043877899</v>
      </c>
      <c r="J157">
        <v>0.21817185210287099</v>
      </c>
      <c r="K157">
        <v>0.45590888689743703</v>
      </c>
      <c r="L157">
        <v>0.66290938888737305</v>
      </c>
      <c r="M157">
        <v>1.1563870822861999</v>
      </c>
      <c r="N157" s="21">
        <v>0</v>
      </c>
      <c r="O157">
        <v>1.02138773432774</v>
      </c>
      <c r="P157">
        <v>0.99006775299318595</v>
      </c>
      <c r="Q157">
        <v>1.0010638287753799</v>
      </c>
      <c r="R157">
        <v>1</v>
      </c>
      <c r="S157">
        <v>0.66000002622604304</v>
      </c>
      <c r="T157" s="27">
        <f t="shared" si="272"/>
        <v>0.99006775299318595</v>
      </c>
      <c r="U157" s="27">
        <f t="shared" si="273"/>
        <v>1.0010638287753799</v>
      </c>
      <c r="V157" s="39">
        <f t="shared" si="274"/>
        <v>0.65344474294106225</v>
      </c>
      <c r="W157" s="38">
        <f t="shared" si="275"/>
        <v>0.66070215324569381</v>
      </c>
      <c r="X157" s="44">
        <f t="shared" si="276"/>
        <v>0.82164665174028084</v>
      </c>
      <c r="Y157" s="44">
        <f t="shared" si="277"/>
        <v>0.59989026814620505</v>
      </c>
      <c r="Z157" s="22">
        <f t="shared" si="278"/>
        <v>1</v>
      </c>
      <c r="AA157" s="22">
        <f t="shared" si="279"/>
        <v>1</v>
      </c>
      <c r="AB157" s="22">
        <f t="shared" si="280"/>
        <v>1</v>
      </c>
      <c r="AC157" s="22">
        <v>1</v>
      </c>
      <c r="AD157" s="22">
        <v>1</v>
      </c>
      <c r="AE157" s="22">
        <v>1</v>
      </c>
      <c r="AF157" s="22">
        <f t="shared" si="281"/>
        <v>4.1725635867596117E-2</v>
      </c>
      <c r="AG157" s="22">
        <f t="shared" si="282"/>
        <v>0.96421639787204261</v>
      </c>
      <c r="AH157" s="22">
        <f t="shared" si="283"/>
        <v>0.66290938888737305</v>
      </c>
      <c r="AI157" s="22">
        <f t="shared" si="284"/>
        <v>1.621183753019777</v>
      </c>
      <c r="AJ157" s="22">
        <f t="shared" si="285"/>
        <v>0.20671858817904254</v>
      </c>
      <c r="AK157" s="22">
        <f t="shared" si="286"/>
        <v>2.2543535458650248</v>
      </c>
      <c r="AL157" s="22">
        <f t="shared" si="287"/>
        <v>1.1563870822861999</v>
      </c>
      <c r="AM157" s="22">
        <f t="shared" si="288"/>
        <v>1.9496684941071574</v>
      </c>
      <c r="AN157" s="46">
        <v>0</v>
      </c>
      <c r="AO157" s="75">
        <v>0</v>
      </c>
      <c r="AP157" s="75">
        <v>0</v>
      </c>
      <c r="AQ157" s="21">
        <v>1</v>
      </c>
      <c r="AR157" s="17">
        <f t="shared" si="289"/>
        <v>0</v>
      </c>
      <c r="AS157" s="17">
        <f t="shared" si="290"/>
        <v>0</v>
      </c>
      <c r="AT157" s="17">
        <f t="shared" si="291"/>
        <v>0</v>
      </c>
      <c r="AU157" s="17">
        <f t="shared" si="292"/>
        <v>0</v>
      </c>
      <c r="AV157" s="17">
        <f t="shared" si="293"/>
        <v>0</v>
      </c>
      <c r="AW157" s="17">
        <f t="shared" si="294"/>
        <v>0</v>
      </c>
      <c r="AX157" s="14">
        <f t="shared" si="295"/>
        <v>0</v>
      </c>
      <c r="AY157" s="14">
        <f t="shared" si="296"/>
        <v>0</v>
      </c>
      <c r="AZ157" s="62">
        <f t="shared" si="297"/>
        <v>0</v>
      </c>
      <c r="BA157" s="21">
        <f t="shared" si="298"/>
        <v>0</v>
      </c>
      <c r="BB157" s="78">
        <v>0</v>
      </c>
      <c r="BC157" s="15">
        <f t="shared" si="299"/>
        <v>0</v>
      </c>
      <c r="BD157" s="19">
        <f t="shared" si="300"/>
        <v>0</v>
      </c>
      <c r="BE157" s="58">
        <f t="shared" si="301"/>
        <v>0.66070215324569381</v>
      </c>
      <c r="BF157" s="58">
        <f t="shared" si="302"/>
        <v>0.66140502720827199</v>
      </c>
      <c r="BG157" s="46">
        <f t="shared" si="303"/>
        <v>0</v>
      </c>
      <c r="BH157" s="59" t="e">
        <f t="shared" si="304"/>
        <v>#DIV/0!</v>
      </c>
      <c r="BI157" s="78">
        <v>0</v>
      </c>
      <c r="BJ157" s="78">
        <v>2900</v>
      </c>
      <c r="BK157" s="78">
        <v>0</v>
      </c>
      <c r="BL157" s="10">
        <f t="shared" si="305"/>
        <v>2900</v>
      </c>
      <c r="BM157" s="15">
        <f t="shared" si="306"/>
        <v>0</v>
      </c>
      <c r="BN157" s="9">
        <f t="shared" si="307"/>
        <v>-2900</v>
      </c>
      <c r="BO157" s="48">
        <f t="shared" si="308"/>
        <v>0.66070215324569381</v>
      </c>
      <c r="BP157" s="48">
        <f t="shared" si="309"/>
        <v>0.66140502720827199</v>
      </c>
      <c r="BQ157" s="48">
        <f t="shared" si="310"/>
        <v>0.66210864890839716</v>
      </c>
      <c r="BR157" s="46">
        <f t="shared" si="311"/>
        <v>-4384.6053185301989</v>
      </c>
      <c r="BS157" s="59" t="e">
        <f t="shared" si="312"/>
        <v>#DIV/0!</v>
      </c>
      <c r="BT157" s="16">
        <f t="shared" si="313"/>
        <v>2963</v>
      </c>
      <c r="BU157" s="64">
        <f t="shared" si="314"/>
        <v>0</v>
      </c>
      <c r="BV157" s="78">
        <v>63</v>
      </c>
      <c r="BW157" s="15">
        <f t="shared" si="315"/>
        <v>0</v>
      </c>
      <c r="BX157" s="37">
        <f t="shared" si="316"/>
        <v>-63</v>
      </c>
      <c r="BY157" s="51">
        <f t="shared" si="317"/>
        <v>-63</v>
      </c>
      <c r="BZ157" s="26">
        <f t="shared" si="318"/>
        <v>-0.14062500000000022</v>
      </c>
      <c r="CA157" s="47">
        <f t="shared" si="319"/>
        <v>-63</v>
      </c>
      <c r="CB157" s="48">
        <f t="shared" si="320"/>
        <v>0.66070215324569381</v>
      </c>
      <c r="CC157" s="48">
        <f t="shared" si="321"/>
        <v>0.66140502720827199</v>
      </c>
      <c r="CD157" s="60">
        <f t="shared" si="322"/>
        <v>-95.353102287487673</v>
      </c>
      <c r="CE157" s="61">
        <v>0</v>
      </c>
      <c r="CF157" s="15">
        <f t="shared" si="323"/>
        <v>0</v>
      </c>
      <c r="CG157" s="37">
        <f t="shared" si="324"/>
        <v>0</v>
      </c>
      <c r="CH157" s="51">
        <f t="shared" si="325"/>
        <v>0</v>
      </c>
      <c r="CI157" s="26">
        <f t="shared" si="326"/>
        <v>0</v>
      </c>
      <c r="CJ157" s="47">
        <f t="shared" si="327"/>
        <v>0</v>
      </c>
      <c r="CK157" s="48">
        <f t="shared" si="328"/>
        <v>0.66070215324569381</v>
      </c>
      <c r="CL157" s="60">
        <f t="shared" si="329"/>
        <v>0</v>
      </c>
      <c r="CM157" s="65">
        <f t="shared" si="330"/>
        <v>0</v>
      </c>
      <c r="CN157" s="73">
        <f t="shared" si="331"/>
        <v>3026</v>
      </c>
      <c r="CO157">
        <f t="shared" si="332"/>
        <v>2.4919754425831494E-3</v>
      </c>
      <c r="CP157">
        <f t="shared" si="333"/>
        <v>0.66290938888737305</v>
      </c>
      <c r="CQ157">
        <f t="shared" si="334"/>
        <v>7.2278117851583097E-3</v>
      </c>
      <c r="CR157">
        <f t="shared" si="335"/>
        <v>0</v>
      </c>
      <c r="CS157">
        <f t="shared" si="336"/>
        <v>0</v>
      </c>
      <c r="CT157" s="1">
        <f t="shared" si="337"/>
        <v>0</v>
      </c>
      <c r="CU157" s="78">
        <v>0</v>
      </c>
      <c r="CV157" s="1">
        <f t="shared" si="338"/>
        <v>0</v>
      </c>
      <c r="CW157" t="e">
        <f t="shared" si="339"/>
        <v>#DIV/0!</v>
      </c>
    </row>
    <row r="158" spans="1:101" x14ac:dyDescent="0.2">
      <c r="A158" s="31" t="s">
        <v>210</v>
      </c>
      <c r="B158">
        <v>1</v>
      </c>
      <c r="C158">
        <v>1</v>
      </c>
      <c r="D158">
        <v>0.82261286456252403</v>
      </c>
      <c r="E158">
        <v>0.177387135437475</v>
      </c>
      <c r="F158">
        <v>0.90941597139451702</v>
      </c>
      <c r="G158">
        <v>0.26102502979737702</v>
      </c>
      <c r="H158">
        <v>0.297534475553698</v>
      </c>
      <c r="I158">
        <v>0.54617634768073497</v>
      </c>
      <c r="J158">
        <v>0.40312069305236797</v>
      </c>
      <c r="K158">
        <v>0.44317854649056798</v>
      </c>
      <c r="L158">
        <v>0.560759661620156</v>
      </c>
      <c r="M158">
        <v>0.62842529563278504</v>
      </c>
      <c r="N158" s="21">
        <v>0</v>
      </c>
      <c r="O158">
        <v>0.99744898207432897</v>
      </c>
      <c r="P158">
        <v>0.99408277554203495</v>
      </c>
      <c r="Q158">
        <v>1.00547323057231</v>
      </c>
      <c r="R158">
        <v>0.99558742776310505</v>
      </c>
      <c r="S158">
        <v>2.1199998855590798</v>
      </c>
      <c r="T158" s="27">
        <f t="shared" si="272"/>
        <v>0.99408277554203495</v>
      </c>
      <c r="U158" s="27">
        <f t="shared" si="273"/>
        <v>1.00547323057231</v>
      </c>
      <c r="V158" s="39">
        <f t="shared" si="274"/>
        <v>2.1074553703853667</v>
      </c>
      <c r="W158" s="38">
        <f t="shared" si="275"/>
        <v>2.1316031337460153</v>
      </c>
      <c r="X158" s="44">
        <f t="shared" si="276"/>
        <v>0.83304498269896232</v>
      </c>
      <c r="Y158" s="44">
        <f t="shared" si="277"/>
        <v>0.52615198979025524</v>
      </c>
      <c r="Z158" s="22">
        <f t="shared" si="278"/>
        <v>1</v>
      </c>
      <c r="AA158" s="22">
        <f t="shared" si="279"/>
        <v>1</v>
      </c>
      <c r="AB158" s="22">
        <f t="shared" si="280"/>
        <v>1</v>
      </c>
      <c r="AC158" s="22">
        <v>1</v>
      </c>
      <c r="AD158" s="22">
        <v>1</v>
      </c>
      <c r="AE158" s="22">
        <v>1</v>
      </c>
      <c r="AF158" s="22">
        <f t="shared" si="281"/>
        <v>4.1725635867596117E-2</v>
      </c>
      <c r="AG158" s="22">
        <f t="shared" si="282"/>
        <v>0.96421639787204261</v>
      </c>
      <c r="AH158" s="22">
        <f t="shared" si="283"/>
        <v>0.560759661620156</v>
      </c>
      <c r="AI158" s="22">
        <f t="shared" si="284"/>
        <v>1.5190340257525599</v>
      </c>
      <c r="AJ158" s="22">
        <f t="shared" si="285"/>
        <v>0.20671858817904254</v>
      </c>
      <c r="AK158" s="22">
        <f t="shared" si="286"/>
        <v>2.2543535458650248</v>
      </c>
      <c r="AL158" s="22">
        <f t="shared" si="287"/>
        <v>0.62842529563278504</v>
      </c>
      <c r="AM158" s="22">
        <f t="shared" si="288"/>
        <v>1.4217067074537426</v>
      </c>
      <c r="AN158" s="46">
        <v>0</v>
      </c>
      <c r="AO158" s="75">
        <v>0</v>
      </c>
      <c r="AP158" s="75">
        <v>0</v>
      </c>
      <c r="AQ158" s="21">
        <v>1</v>
      </c>
      <c r="AR158" s="17">
        <f t="shared" si="289"/>
        <v>0</v>
      </c>
      <c r="AS158" s="17">
        <f t="shared" si="290"/>
        <v>0</v>
      </c>
      <c r="AT158" s="17">
        <f t="shared" si="291"/>
        <v>0</v>
      </c>
      <c r="AU158" s="17">
        <f t="shared" si="292"/>
        <v>0</v>
      </c>
      <c r="AV158" s="17">
        <f t="shared" si="293"/>
        <v>0</v>
      </c>
      <c r="AW158" s="17">
        <f t="shared" si="294"/>
        <v>0</v>
      </c>
      <c r="AX158" s="14">
        <f t="shared" si="295"/>
        <v>0</v>
      </c>
      <c r="AY158" s="14">
        <f t="shared" si="296"/>
        <v>0</v>
      </c>
      <c r="AZ158" s="62">
        <f t="shared" si="297"/>
        <v>0</v>
      </c>
      <c r="BA158" s="21">
        <f t="shared" si="298"/>
        <v>0</v>
      </c>
      <c r="BB158" s="78">
        <v>0</v>
      </c>
      <c r="BC158" s="15">
        <f t="shared" si="299"/>
        <v>0</v>
      </c>
      <c r="BD158" s="19">
        <f t="shared" si="300"/>
        <v>0</v>
      </c>
      <c r="BE158" s="58">
        <f t="shared" si="301"/>
        <v>2.1316031337460153</v>
      </c>
      <c r="BF158" s="58">
        <f t="shared" si="302"/>
        <v>2.1432698891856656</v>
      </c>
      <c r="BG158" s="46">
        <f t="shared" si="303"/>
        <v>0</v>
      </c>
      <c r="BH158" s="59" t="e">
        <f t="shared" si="304"/>
        <v>#DIV/0!</v>
      </c>
      <c r="BI158" s="78">
        <v>0</v>
      </c>
      <c r="BJ158" s="78">
        <v>1261</v>
      </c>
      <c r="BK158" s="78">
        <v>0</v>
      </c>
      <c r="BL158" s="10">
        <f t="shared" si="305"/>
        <v>1261</v>
      </c>
      <c r="BM158" s="15">
        <f t="shared" si="306"/>
        <v>0</v>
      </c>
      <c r="BN158" s="9">
        <f t="shared" si="307"/>
        <v>-1261</v>
      </c>
      <c r="BO158" s="48">
        <f t="shared" si="308"/>
        <v>2.1316031337460153</v>
      </c>
      <c r="BP158" s="48">
        <f t="shared" si="309"/>
        <v>2.1432698891856656</v>
      </c>
      <c r="BQ158" s="48">
        <f t="shared" si="310"/>
        <v>2.1550004994678682</v>
      </c>
      <c r="BR158" s="46">
        <f t="shared" si="311"/>
        <v>-588.35334101535682</v>
      </c>
      <c r="BS158" s="59" t="e">
        <f t="shared" si="312"/>
        <v>#DIV/0!</v>
      </c>
      <c r="BT158" s="16">
        <f t="shared" si="313"/>
        <v>1348</v>
      </c>
      <c r="BU158" s="64">
        <f t="shared" si="314"/>
        <v>0</v>
      </c>
      <c r="BV158" s="78">
        <v>87</v>
      </c>
      <c r="BW158" s="15">
        <f t="shared" si="315"/>
        <v>0</v>
      </c>
      <c r="BX158" s="37">
        <f t="shared" si="316"/>
        <v>-87</v>
      </c>
      <c r="BY158" s="51">
        <f t="shared" si="317"/>
        <v>-87</v>
      </c>
      <c r="BZ158" s="26">
        <f t="shared" si="318"/>
        <v>-0.19419642857142888</v>
      </c>
      <c r="CA158" s="47">
        <f t="shared" si="319"/>
        <v>-87</v>
      </c>
      <c r="CB158" s="48">
        <f t="shared" si="320"/>
        <v>2.1316031337460153</v>
      </c>
      <c r="CC158" s="48">
        <f t="shared" si="321"/>
        <v>2.1432698891856656</v>
      </c>
      <c r="CD158" s="60">
        <f t="shared" si="322"/>
        <v>-40.814351706787377</v>
      </c>
      <c r="CE158" s="61">
        <v>0</v>
      </c>
      <c r="CF158" s="15">
        <f t="shared" si="323"/>
        <v>0</v>
      </c>
      <c r="CG158" s="37">
        <f t="shared" si="324"/>
        <v>0</v>
      </c>
      <c r="CH158" s="51">
        <f t="shared" si="325"/>
        <v>0</v>
      </c>
      <c r="CI158" s="26">
        <f t="shared" si="326"/>
        <v>0</v>
      </c>
      <c r="CJ158" s="47">
        <f t="shared" si="327"/>
        <v>0</v>
      </c>
      <c r="CK158" s="48">
        <f t="shared" si="328"/>
        <v>2.1316031337460153</v>
      </c>
      <c r="CL158" s="60">
        <f t="shared" si="329"/>
        <v>0</v>
      </c>
      <c r="CM158" s="65">
        <f t="shared" si="330"/>
        <v>0</v>
      </c>
      <c r="CN158" s="73">
        <f t="shared" si="331"/>
        <v>1435</v>
      </c>
      <c r="CO158">
        <f t="shared" si="332"/>
        <v>2.8516420013065058E-3</v>
      </c>
      <c r="CP158">
        <f t="shared" si="333"/>
        <v>0.560759661620156</v>
      </c>
      <c r="CQ158">
        <f t="shared" si="334"/>
        <v>6.1140562478715424E-3</v>
      </c>
      <c r="CR158">
        <f t="shared" si="335"/>
        <v>0</v>
      </c>
      <c r="CS158">
        <f t="shared" si="336"/>
        <v>0</v>
      </c>
      <c r="CT158" s="1">
        <f t="shared" si="337"/>
        <v>0</v>
      </c>
      <c r="CU158" s="78">
        <v>0</v>
      </c>
      <c r="CV158" s="1">
        <f t="shared" si="338"/>
        <v>0</v>
      </c>
      <c r="CW158" t="e">
        <f t="shared" si="339"/>
        <v>#DIV/0!</v>
      </c>
    </row>
    <row r="159" spans="1:101" x14ac:dyDescent="0.2">
      <c r="A159" s="31" t="s">
        <v>296</v>
      </c>
      <c r="B159">
        <v>0</v>
      </c>
      <c r="C159">
        <v>0</v>
      </c>
      <c r="D159">
        <v>0.69756292449061097</v>
      </c>
      <c r="E159">
        <v>0.30243707550938798</v>
      </c>
      <c r="F159">
        <v>0.64600715137067899</v>
      </c>
      <c r="G159">
        <v>6.0389352403655103E-2</v>
      </c>
      <c r="H159">
        <v>0.923109068115336</v>
      </c>
      <c r="I159">
        <v>0.73673213539490101</v>
      </c>
      <c r="J159">
        <v>0.82467212572937698</v>
      </c>
      <c r="K159">
        <v>0.40358970759420099</v>
      </c>
      <c r="L159">
        <v>0.364826176226691</v>
      </c>
      <c r="M159">
        <v>0.91361221341054499</v>
      </c>
      <c r="N159" s="21">
        <v>0</v>
      </c>
      <c r="O159">
        <v>1.0136773012942799</v>
      </c>
      <c r="P159">
        <v>0.99201131899882999</v>
      </c>
      <c r="Q159">
        <v>1.01785719734268</v>
      </c>
      <c r="R159">
        <v>1.0076336718391901</v>
      </c>
      <c r="S159">
        <v>1.87000000476837</v>
      </c>
      <c r="T159" s="27">
        <f t="shared" si="272"/>
        <v>1.0076336718391901</v>
      </c>
      <c r="U159" s="27">
        <f t="shared" si="273"/>
        <v>1.01785719734268</v>
      </c>
      <c r="V159" s="39">
        <f t="shared" si="274"/>
        <v>1.8842749711440556</v>
      </c>
      <c r="W159" s="38">
        <f t="shared" si="275"/>
        <v>1.9033929638843314</v>
      </c>
      <c r="X159" s="44">
        <f t="shared" si="276"/>
        <v>0.89675351109301848</v>
      </c>
      <c r="Y159" s="44">
        <f t="shared" si="277"/>
        <v>0.61315178072839427</v>
      </c>
      <c r="Z159" s="22">
        <f t="shared" si="278"/>
        <v>1</v>
      </c>
      <c r="AA159" s="22">
        <f t="shared" si="279"/>
        <v>1</v>
      </c>
      <c r="AB159" s="22">
        <f t="shared" si="280"/>
        <v>1</v>
      </c>
      <c r="AC159" s="22">
        <v>1</v>
      </c>
      <c r="AD159" s="22">
        <v>1</v>
      </c>
      <c r="AE159" s="22">
        <v>1</v>
      </c>
      <c r="AF159" s="22">
        <f t="shared" si="281"/>
        <v>4.1725635867596117E-2</v>
      </c>
      <c r="AG159" s="22">
        <f t="shared" si="282"/>
        <v>0.96421639787204261</v>
      </c>
      <c r="AH159" s="22">
        <f t="shared" si="283"/>
        <v>0.364826176226691</v>
      </c>
      <c r="AI159" s="22">
        <f t="shared" si="284"/>
        <v>1.323100540359095</v>
      </c>
      <c r="AJ159" s="22">
        <f t="shared" si="285"/>
        <v>0.20671858817904254</v>
      </c>
      <c r="AK159" s="22">
        <f t="shared" si="286"/>
        <v>2.2543535458650248</v>
      </c>
      <c r="AL159" s="22">
        <f t="shared" si="287"/>
        <v>0.91361221341054499</v>
      </c>
      <c r="AM159" s="22">
        <f t="shared" si="288"/>
        <v>1.7068936252315026</v>
      </c>
      <c r="AN159" s="46">
        <v>0</v>
      </c>
      <c r="AO159" s="75">
        <v>0</v>
      </c>
      <c r="AP159" s="75">
        <v>0</v>
      </c>
      <c r="AQ159" s="21">
        <v>1</v>
      </c>
      <c r="AR159" s="17">
        <f t="shared" si="289"/>
        <v>0</v>
      </c>
      <c r="AS159" s="17">
        <f t="shared" si="290"/>
        <v>0</v>
      </c>
      <c r="AT159" s="17">
        <f t="shared" si="291"/>
        <v>0</v>
      </c>
      <c r="AU159" s="17">
        <f t="shared" si="292"/>
        <v>0</v>
      </c>
      <c r="AV159" s="17">
        <f t="shared" si="293"/>
        <v>0</v>
      </c>
      <c r="AW159" s="17">
        <f t="shared" si="294"/>
        <v>0</v>
      </c>
      <c r="AX159" s="14">
        <f t="shared" si="295"/>
        <v>0</v>
      </c>
      <c r="AY159" s="14">
        <f t="shared" si="296"/>
        <v>0</v>
      </c>
      <c r="AZ159" s="62">
        <f t="shared" si="297"/>
        <v>0</v>
      </c>
      <c r="BA159" s="21">
        <f t="shared" si="298"/>
        <v>0</v>
      </c>
      <c r="BB159" s="78">
        <v>0</v>
      </c>
      <c r="BC159" s="15">
        <f t="shared" si="299"/>
        <v>0</v>
      </c>
      <c r="BD159" s="19">
        <f t="shared" si="300"/>
        <v>0</v>
      </c>
      <c r="BE159" s="58">
        <f t="shared" si="301"/>
        <v>1.9033929638843314</v>
      </c>
      <c r="BF159" s="58">
        <f t="shared" si="302"/>
        <v>1.9373822276610821</v>
      </c>
      <c r="BG159" s="46">
        <f t="shared" si="303"/>
        <v>0</v>
      </c>
      <c r="BH159" s="59" t="e">
        <f t="shared" si="304"/>
        <v>#DIV/0!</v>
      </c>
      <c r="BI159" s="78">
        <v>0</v>
      </c>
      <c r="BJ159" s="78">
        <v>0</v>
      </c>
      <c r="BK159" s="78">
        <v>0</v>
      </c>
      <c r="BL159" s="10">
        <f t="shared" si="305"/>
        <v>0</v>
      </c>
      <c r="BM159" s="15">
        <f t="shared" si="306"/>
        <v>0</v>
      </c>
      <c r="BN159" s="9">
        <f t="shared" si="307"/>
        <v>0</v>
      </c>
      <c r="BO159" s="48">
        <f t="shared" si="308"/>
        <v>1.9033929638843314</v>
      </c>
      <c r="BP159" s="48">
        <f t="shared" si="309"/>
        <v>1.9373822276610821</v>
      </c>
      <c r="BQ159" s="48">
        <f t="shared" si="310"/>
        <v>1.9719784444286272</v>
      </c>
      <c r="BR159" s="46">
        <f t="shared" si="311"/>
        <v>0</v>
      </c>
      <c r="BS159" s="59" t="e">
        <f t="shared" si="312"/>
        <v>#DIV/0!</v>
      </c>
      <c r="BT159" s="16">
        <f t="shared" si="313"/>
        <v>103</v>
      </c>
      <c r="BU159" s="64">
        <f t="shared" si="314"/>
        <v>0</v>
      </c>
      <c r="BV159" s="78">
        <v>103</v>
      </c>
      <c r="BW159" s="15">
        <f t="shared" si="315"/>
        <v>0</v>
      </c>
      <c r="BX159" s="37">
        <f t="shared" si="316"/>
        <v>-103</v>
      </c>
      <c r="BY159" s="51">
        <f t="shared" si="317"/>
        <v>-103</v>
      </c>
      <c r="BZ159" s="26">
        <f t="shared" si="318"/>
        <v>-0.22991071428571463</v>
      </c>
      <c r="CA159" s="47">
        <f t="shared" si="319"/>
        <v>-103</v>
      </c>
      <c r="CB159" s="48">
        <f t="shared" si="320"/>
        <v>1.9033929638843314</v>
      </c>
      <c r="CC159" s="48">
        <f t="shared" si="321"/>
        <v>1.9373822276610821</v>
      </c>
      <c r="CD159" s="60">
        <f t="shared" si="322"/>
        <v>-54.113891326888016</v>
      </c>
      <c r="CE159" s="61">
        <v>0</v>
      </c>
      <c r="CF159" s="15">
        <f t="shared" si="323"/>
        <v>0</v>
      </c>
      <c r="CG159" s="37">
        <f t="shared" si="324"/>
        <v>0</v>
      </c>
      <c r="CH159" s="51">
        <f t="shared" si="325"/>
        <v>0</v>
      </c>
      <c r="CI159" s="26">
        <f t="shared" si="326"/>
        <v>0</v>
      </c>
      <c r="CJ159" s="47">
        <f t="shared" si="327"/>
        <v>0</v>
      </c>
      <c r="CK159" s="48">
        <f t="shared" si="328"/>
        <v>1.9033929638843314</v>
      </c>
      <c r="CL159" s="60">
        <f t="shared" si="329"/>
        <v>0</v>
      </c>
      <c r="CM159" s="65">
        <f t="shared" si="330"/>
        <v>0</v>
      </c>
      <c r="CN159" s="73">
        <f t="shared" si="331"/>
        <v>206</v>
      </c>
      <c r="CO159">
        <f t="shared" si="332"/>
        <v>4.8619211598851797E-3</v>
      </c>
      <c r="CP159">
        <f t="shared" si="333"/>
        <v>0.364826176226691</v>
      </c>
      <c r="CQ159">
        <f t="shared" si="334"/>
        <v>3.9777607321134544E-3</v>
      </c>
      <c r="CR159">
        <f t="shared" si="335"/>
        <v>0</v>
      </c>
      <c r="CS159">
        <f t="shared" si="336"/>
        <v>0</v>
      </c>
      <c r="CT159" s="1">
        <f t="shared" si="337"/>
        <v>0</v>
      </c>
      <c r="CU159" s="78">
        <v>0</v>
      </c>
      <c r="CV159" s="1">
        <f t="shared" si="338"/>
        <v>0</v>
      </c>
      <c r="CW159" t="e">
        <f t="shared" si="339"/>
        <v>#DIV/0!</v>
      </c>
    </row>
    <row r="160" spans="1:101" x14ac:dyDescent="0.2">
      <c r="A160" s="31" t="s">
        <v>121</v>
      </c>
      <c r="B160">
        <v>0</v>
      </c>
      <c r="C160">
        <v>1</v>
      </c>
      <c r="D160">
        <v>0.43389830508474497</v>
      </c>
      <c r="E160">
        <v>0.56610169491525397</v>
      </c>
      <c r="F160">
        <v>0.37582781456953601</v>
      </c>
      <c r="G160">
        <v>0.87417218543046304</v>
      </c>
      <c r="H160">
        <v>0.195833333333333</v>
      </c>
      <c r="I160">
        <v>0.52083333333333304</v>
      </c>
      <c r="J160">
        <v>0.31936895243241398</v>
      </c>
      <c r="K160">
        <v>0.427851267092348</v>
      </c>
      <c r="L160">
        <v>0.119429742056886</v>
      </c>
      <c r="M160">
        <v>2.2759453667469498</v>
      </c>
      <c r="N160" s="21">
        <v>0</v>
      </c>
      <c r="O160">
        <v>1.0128893414078699</v>
      </c>
      <c r="P160">
        <v>0.93850599065793705</v>
      </c>
      <c r="Q160">
        <v>1.0793508674373899</v>
      </c>
      <c r="R160">
        <v>0.96493213322990101</v>
      </c>
      <c r="S160">
        <v>9.3999996185302699</v>
      </c>
      <c r="T160" s="27">
        <f t="shared" si="272"/>
        <v>0.93850599065793705</v>
      </c>
      <c r="U160" s="27">
        <f t="shared" si="273"/>
        <v>1.0793508674373899</v>
      </c>
      <c r="V160" s="39">
        <f t="shared" si="274"/>
        <v>8.8219559541729815</v>
      </c>
      <c r="W160" s="38">
        <f t="shared" si="275"/>
        <v>10.145897742171782</v>
      </c>
      <c r="X160" s="44">
        <f t="shared" si="276"/>
        <v>1.0310813235035381</v>
      </c>
      <c r="Y160" s="44">
        <f t="shared" si="277"/>
        <v>0.44968359875373892</v>
      </c>
      <c r="Z160" s="22">
        <f t="shared" si="278"/>
        <v>1</v>
      </c>
      <c r="AA160" s="22">
        <f t="shared" si="279"/>
        <v>1</v>
      </c>
      <c r="AB160" s="22">
        <f t="shared" si="280"/>
        <v>1</v>
      </c>
      <c r="AC160" s="22">
        <v>1</v>
      </c>
      <c r="AD160" s="22">
        <v>1</v>
      </c>
      <c r="AE160" s="22">
        <v>1</v>
      </c>
      <c r="AF160" s="22">
        <f t="shared" si="281"/>
        <v>4.1725635867596117E-2</v>
      </c>
      <c r="AG160" s="22">
        <f t="shared" si="282"/>
        <v>0.96421639787204261</v>
      </c>
      <c r="AH160" s="22">
        <f t="shared" si="283"/>
        <v>0.119429742056886</v>
      </c>
      <c r="AI160" s="22">
        <f t="shared" si="284"/>
        <v>1.0777041061892898</v>
      </c>
      <c r="AJ160" s="22">
        <f t="shared" si="285"/>
        <v>0.20671858817904254</v>
      </c>
      <c r="AK160" s="22">
        <f t="shared" si="286"/>
        <v>2.2543535458650248</v>
      </c>
      <c r="AL160" s="22">
        <f t="shared" si="287"/>
        <v>2.2543535458650248</v>
      </c>
      <c r="AM160" s="22">
        <f t="shared" si="288"/>
        <v>3.0476349576859825</v>
      </c>
      <c r="AN160" s="46">
        <v>1</v>
      </c>
      <c r="AO160" s="49">
        <v>1</v>
      </c>
      <c r="AP160" s="49">
        <v>1</v>
      </c>
      <c r="AQ160" s="21">
        <v>1</v>
      </c>
      <c r="AR160" s="17">
        <f t="shared" si="289"/>
        <v>1.3489571372759719</v>
      </c>
      <c r="AS160" s="17">
        <f t="shared" si="290"/>
        <v>86.268408450926884</v>
      </c>
      <c r="AT160" s="17">
        <f t="shared" si="291"/>
        <v>86.268408450926884</v>
      </c>
      <c r="AU160" s="17">
        <f t="shared" si="292"/>
        <v>1.3489571372759719</v>
      </c>
      <c r="AV160" s="17">
        <f t="shared" si="293"/>
        <v>86.268408450926884</v>
      </c>
      <c r="AW160" s="17">
        <f t="shared" si="294"/>
        <v>86.268408450926884</v>
      </c>
      <c r="AX160" s="14">
        <f t="shared" si="295"/>
        <v>3.2130036929987394E-3</v>
      </c>
      <c r="AY160" s="14">
        <f t="shared" si="296"/>
        <v>3.1812529928045438E-2</v>
      </c>
      <c r="AZ160" s="62">
        <f t="shared" si="297"/>
        <v>2.9424567250101993E-2</v>
      </c>
      <c r="BA160" s="21">
        <f t="shared" si="298"/>
        <v>0</v>
      </c>
      <c r="BB160" s="78">
        <v>273</v>
      </c>
      <c r="BC160" s="15">
        <f t="shared" si="299"/>
        <v>445.56328712660019</v>
      </c>
      <c r="BD160" s="19">
        <f t="shared" si="300"/>
        <v>172.56328712660019</v>
      </c>
      <c r="BE160" s="58">
        <f t="shared" si="301"/>
        <v>8.8219559541729815</v>
      </c>
      <c r="BF160" s="58">
        <f t="shared" si="302"/>
        <v>8.2794585123118001</v>
      </c>
      <c r="BG160" s="46">
        <f t="shared" si="303"/>
        <v>19.560660699623412</v>
      </c>
      <c r="BH160" s="59">
        <f t="shared" si="304"/>
        <v>0.61270757238675078</v>
      </c>
      <c r="BI160" s="78">
        <v>0</v>
      </c>
      <c r="BJ160" s="78">
        <v>19</v>
      </c>
      <c r="BK160" s="78">
        <v>0</v>
      </c>
      <c r="BL160" s="10">
        <f t="shared" si="305"/>
        <v>19</v>
      </c>
      <c r="BM160" s="15">
        <f t="shared" si="306"/>
        <v>6091.5586682119247</v>
      </c>
      <c r="BN160" s="9">
        <f t="shared" si="307"/>
        <v>6072.5586682119247</v>
      </c>
      <c r="BO160" s="48">
        <f t="shared" si="308"/>
        <v>8.8219559541729815</v>
      </c>
      <c r="BP160" s="48">
        <f t="shared" si="309"/>
        <v>8.2794585123118001</v>
      </c>
      <c r="BQ160" s="48">
        <f t="shared" si="310"/>
        <v>7.7703214132084755</v>
      </c>
      <c r="BR160" s="46">
        <f t="shared" si="311"/>
        <v>733.4487707356526</v>
      </c>
      <c r="BS160" s="59">
        <f t="shared" si="312"/>
        <v>3.1190703455175181E-3</v>
      </c>
      <c r="BT160" s="16">
        <f t="shared" si="313"/>
        <v>311</v>
      </c>
      <c r="BU160" s="64">
        <f t="shared" si="314"/>
        <v>6830.7202873600418</v>
      </c>
      <c r="BV160" s="78">
        <v>19</v>
      </c>
      <c r="BW160" s="15">
        <f t="shared" si="315"/>
        <v>293.59833202151771</v>
      </c>
      <c r="BX160" s="37">
        <f t="shared" si="316"/>
        <v>274.59833202151771</v>
      </c>
      <c r="BY160" s="51">
        <f t="shared" si="317"/>
        <v>274.59833202151771</v>
      </c>
      <c r="BZ160" s="26">
        <f t="shared" si="318"/>
        <v>0.61294270540517437</v>
      </c>
      <c r="CA160" s="47">
        <f t="shared" si="319"/>
        <v>274.59833202151771</v>
      </c>
      <c r="CB160" s="48">
        <f t="shared" si="320"/>
        <v>8.8219559541729815</v>
      </c>
      <c r="CC160" s="48">
        <f t="shared" si="321"/>
        <v>8.2794585123118001</v>
      </c>
      <c r="CD160" s="60">
        <f t="shared" si="322"/>
        <v>31.12669496968261</v>
      </c>
      <c r="CE160" s="61">
        <v>0</v>
      </c>
      <c r="CF160" s="15">
        <f t="shared" si="323"/>
        <v>189.11169371640551</v>
      </c>
      <c r="CG160" s="37">
        <f t="shared" si="324"/>
        <v>189.11169371640551</v>
      </c>
      <c r="CH160" s="51">
        <f t="shared" si="325"/>
        <v>189.11169371640551</v>
      </c>
      <c r="CI160" s="26">
        <f t="shared" si="326"/>
        <v>2.9424567250101997E-2</v>
      </c>
      <c r="CJ160" s="47">
        <f t="shared" si="327"/>
        <v>189.11169371640551</v>
      </c>
      <c r="CK160" s="48">
        <f t="shared" si="328"/>
        <v>8.8219559541729815</v>
      </c>
      <c r="CL160" s="60">
        <f t="shared" si="329"/>
        <v>21.436481285870791</v>
      </c>
      <c r="CM160" s="65">
        <f t="shared" si="330"/>
        <v>0</v>
      </c>
      <c r="CN160" s="73">
        <f t="shared" si="331"/>
        <v>330</v>
      </c>
      <c r="CO160">
        <f t="shared" si="332"/>
        <v>9.1005436569561796E-3</v>
      </c>
      <c r="CP160">
        <f t="shared" si="333"/>
        <v>0.119429742056886</v>
      </c>
      <c r="CQ160">
        <f t="shared" si="334"/>
        <v>1.3021624246203521E-3</v>
      </c>
      <c r="CR160">
        <f t="shared" si="335"/>
        <v>1.1850385993705425E-5</v>
      </c>
      <c r="CS160">
        <f t="shared" si="336"/>
        <v>2.9366504680427333E-3</v>
      </c>
      <c r="CT160" s="1">
        <f t="shared" si="337"/>
        <v>208.96484893099316</v>
      </c>
      <c r="CU160" s="78">
        <v>0</v>
      </c>
      <c r="CV160" s="1">
        <f t="shared" si="338"/>
        <v>208.96484893099316</v>
      </c>
      <c r="CW160">
        <f t="shared" si="339"/>
        <v>0</v>
      </c>
    </row>
    <row r="161" spans="1:101" x14ac:dyDescent="0.2">
      <c r="A161" s="31" t="s">
        <v>280</v>
      </c>
      <c r="B161">
        <v>1</v>
      </c>
      <c r="C161">
        <v>0</v>
      </c>
      <c r="D161">
        <v>0.50779065121853695</v>
      </c>
      <c r="E161">
        <v>0.492209348781462</v>
      </c>
      <c r="F161">
        <v>0.90663488279698001</v>
      </c>
      <c r="G161">
        <v>0.28049264998013501</v>
      </c>
      <c r="H161">
        <v>0.83326368575010401</v>
      </c>
      <c r="I161">
        <v>0.76640200585039697</v>
      </c>
      <c r="J161">
        <v>0.79913388124967799</v>
      </c>
      <c r="K161">
        <v>0.63481656317734503</v>
      </c>
      <c r="L161">
        <v>0.52449421633178805</v>
      </c>
      <c r="M161">
        <v>1.7144881707013</v>
      </c>
      <c r="N161" s="21">
        <v>0</v>
      </c>
      <c r="O161">
        <v>1.0025200220669099</v>
      </c>
      <c r="P161">
        <v>0.99759378057329695</v>
      </c>
      <c r="Q161">
        <v>1.00631892426488</v>
      </c>
      <c r="R161">
        <v>0.99913674150891596</v>
      </c>
      <c r="S161">
        <v>45.560001373291001</v>
      </c>
      <c r="T161" s="27">
        <f t="shared" si="272"/>
        <v>0.99913674150891596</v>
      </c>
      <c r="U161" s="27">
        <f t="shared" si="273"/>
        <v>1.00631892426488</v>
      </c>
      <c r="V161" s="39">
        <f t="shared" si="274"/>
        <v>45.520671315251704</v>
      </c>
      <c r="W161" s="38">
        <f t="shared" si="275"/>
        <v>45.847891571476659</v>
      </c>
      <c r="X161" s="44">
        <f t="shared" si="276"/>
        <v>0.99343578261754562</v>
      </c>
      <c r="Y161" s="44">
        <f t="shared" si="277"/>
        <v>0.67550490286045373</v>
      </c>
      <c r="Z161" s="22">
        <f t="shared" si="278"/>
        <v>1</v>
      </c>
      <c r="AA161" s="22">
        <f t="shared" si="279"/>
        <v>1</v>
      </c>
      <c r="AB161" s="22">
        <f t="shared" si="280"/>
        <v>1</v>
      </c>
      <c r="AC161" s="22">
        <v>1</v>
      </c>
      <c r="AD161" s="22">
        <v>1</v>
      </c>
      <c r="AE161" s="22">
        <v>1</v>
      </c>
      <c r="AF161" s="22">
        <f t="shared" si="281"/>
        <v>4.1725635867596117E-2</v>
      </c>
      <c r="AG161" s="22">
        <f t="shared" si="282"/>
        <v>0.96421639787204261</v>
      </c>
      <c r="AH161" s="22">
        <f t="shared" si="283"/>
        <v>0.52449421633178805</v>
      </c>
      <c r="AI161" s="22">
        <f t="shared" si="284"/>
        <v>1.4827685804641919</v>
      </c>
      <c r="AJ161" s="22">
        <f t="shared" si="285"/>
        <v>0.20671858817904254</v>
      </c>
      <c r="AK161" s="22">
        <f t="shared" si="286"/>
        <v>2.2543535458650248</v>
      </c>
      <c r="AL161" s="22">
        <f t="shared" si="287"/>
        <v>1.7144881707013</v>
      </c>
      <c r="AM161" s="22">
        <f t="shared" si="288"/>
        <v>2.5077695825222577</v>
      </c>
      <c r="AN161" s="46">
        <v>0</v>
      </c>
      <c r="AO161" s="75">
        <v>0</v>
      </c>
      <c r="AP161" s="75">
        <v>0</v>
      </c>
      <c r="AQ161" s="21">
        <v>1</v>
      </c>
      <c r="AR161" s="17">
        <f t="shared" si="289"/>
        <v>0</v>
      </c>
      <c r="AS161" s="17">
        <f t="shared" si="290"/>
        <v>0</v>
      </c>
      <c r="AT161" s="17">
        <f t="shared" si="291"/>
        <v>0</v>
      </c>
      <c r="AU161" s="17">
        <f t="shared" si="292"/>
        <v>0</v>
      </c>
      <c r="AV161" s="17">
        <f t="shared" si="293"/>
        <v>0</v>
      </c>
      <c r="AW161" s="17">
        <f t="shared" si="294"/>
        <v>0</v>
      </c>
      <c r="AX161" s="14">
        <f t="shared" si="295"/>
        <v>0</v>
      </c>
      <c r="AY161" s="14">
        <f t="shared" si="296"/>
        <v>0</v>
      </c>
      <c r="AZ161" s="62">
        <f t="shared" si="297"/>
        <v>0</v>
      </c>
      <c r="BA161" s="21">
        <f t="shared" si="298"/>
        <v>0</v>
      </c>
      <c r="BB161" s="78">
        <v>0</v>
      </c>
      <c r="BC161" s="15">
        <f t="shared" si="299"/>
        <v>0</v>
      </c>
      <c r="BD161" s="19">
        <f t="shared" si="300"/>
        <v>0</v>
      </c>
      <c r="BE161" s="58">
        <f t="shared" si="301"/>
        <v>45.847891571476659</v>
      </c>
      <c r="BF161" s="58">
        <f t="shared" si="302"/>
        <v>46.13760092602125</v>
      </c>
      <c r="BG161" s="46">
        <f t="shared" si="303"/>
        <v>0</v>
      </c>
      <c r="BH161" s="59" t="e">
        <f t="shared" si="304"/>
        <v>#DIV/0!</v>
      </c>
      <c r="BI161" s="78">
        <v>0</v>
      </c>
      <c r="BJ161" s="78">
        <v>0</v>
      </c>
      <c r="BK161" s="78">
        <v>0</v>
      </c>
      <c r="BL161" s="10">
        <f t="shared" si="305"/>
        <v>0</v>
      </c>
      <c r="BM161" s="15">
        <f t="shared" si="306"/>
        <v>0</v>
      </c>
      <c r="BN161" s="9">
        <f t="shared" si="307"/>
        <v>0</v>
      </c>
      <c r="BO161" s="48">
        <f t="shared" si="308"/>
        <v>45.847891571476659</v>
      </c>
      <c r="BP161" s="48">
        <f t="shared" si="309"/>
        <v>46.13760092602125</v>
      </c>
      <c r="BQ161" s="48">
        <f t="shared" si="310"/>
        <v>46.429140932036034</v>
      </c>
      <c r="BR161" s="46">
        <f t="shared" si="311"/>
        <v>0</v>
      </c>
      <c r="BS161" s="59" t="e">
        <f t="shared" si="312"/>
        <v>#DIV/0!</v>
      </c>
      <c r="BT161" s="16">
        <f t="shared" si="313"/>
        <v>46</v>
      </c>
      <c r="BU161" s="64">
        <f t="shared" si="314"/>
        <v>0</v>
      </c>
      <c r="BV161" s="78">
        <v>46</v>
      </c>
      <c r="BW161" s="15">
        <f t="shared" si="315"/>
        <v>0</v>
      </c>
      <c r="BX161" s="37">
        <f t="shared" si="316"/>
        <v>-46</v>
      </c>
      <c r="BY161" s="51">
        <f t="shared" si="317"/>
        <v>-46</v>
      </c>
      <c r="BZ161" s="26">
        <f t="shared" si="318"/>
        <v>-0.10267857142857159</v>
      </c>
      <c r="CA161" s="47">
        <f t="shared" si="319"/>
        <v>-46</v>
      </c>
      <c r="CB161" s="48">
        <f t="shared" si="320"/>
        <v>45.847891571476659</v>
      </c>
      <c r="CC161" s="48">
        <f t="shared" si="321"/>
        <v>46.13760092602125</v>
      </c>
      <c r="CD161" s="60">
        <f t="shared" si="322"/>
        <v>-1.0033176755420956</v>
      </c>
      <c r="CE161" s="61">
        <v>0</v>
      </c>
      <c r="CF161" s="15">
        <f t="shared" si="323"/>
        <v>0</v>
      </c>
      <c r="CG161" s="37">
        <f t="shared" si="324"/>
        <v>0</v>
      </c>
      <c r="CH161" s="51">
        <f t="shared" si="325"/>
        <v>0</v>
      </c>
      <c r="CI161" s="26">
        <f t="shared" si="326"/>
        <v>0</v>
      </c>
      <c r="CJ161" s="47">
        <f t="shared" si="327"/>
        <v>0</v>
      </c>
      <c r="CK161" s="48">
        <f t="shared" si="328"/>
        <v>45.847891571476659</v>
      </c>
      <c r="CL161" s="60">
        <f t="shared" si="329"/>
        <v>0</v>
      </c>
      <c r="CM161" s="65">
        <f t="shared" si="330"/>
        <v>0</v>
      </c>
      <c r="CN161" s="73">
        <f t="shared" si="331"/>
        <v>92</v>
      </c>
      <c r="CO161">
        <f t="shared" si="332"/>
        <v>7.9126642919135452E-3</v>
      </c>
      <c r="CP161">
        <f t="shared" si="333"/>
        <v>0.52449421633178805</v>
      </c>
      <c r="CQ161">
        <f t="shared" si="334"/>
        <v>5.7186480408928757E-3</v>
      </c>
      <c r="CR161">
        <f t="shared" si="335"/>
        <v>0</v>
      </c>
      <c r="CS161">
        <f t="shared" si="336"/>
        <v>0</v>
      </c>
      <c r="CT161" s="1">
        <f t="shared" si="337"/>
        <v>0</v>
      </c>
      <c r="CU161" s="78">
        <v>0</v>
      </c>
      <c r="CV161" s="1">
        <f t="shared" si="338"/>
        <v>0</v>
      </c>
      <c r="CW161" t="e">
        <f t="shared" si="339"/>
        <v>#DIV/0!</v>
      </c>
    </row>
    <row r="162" spans="1:101" x14ac:dyDescent="0.2">
      <c r="A162" s="31" t="s">
        <v>173</v>
      </c>
      <c r="B162">
        <v>0</v>
      </c>
      <c r="C162">
        <v>0</v>
      </c>
      <c r="D162">
        <v>0.78485964104924</v>
      </c>
      <c r="E162">
        <v>0.215140358950759</v>
      </c>
      <c r="F162">
        <v>0.36716963877457698</v>
      </c>
      <c r="G162">
        <v>0.96067672610882404</v>
      </c>
      <c r="H162">
        <v>0.95492001938923898</v>
      </c>
      <c r="I162">
        <v>9.6461463887542398E-2</v>
      </c>
      <c r="J162">
        <v>0.30350120751951898</v>
      </c>
      <c r="K162">
        <v>0.42456209686479901</v>
      </c>
      <c r="L162">
        <v>0.67553135939964504</v>
      </c>
      <c r="M162">
        <v>1.5564284729082301</v>
      </c>
      <c r="N162" s="21">
        <v>0</v>
      </c>
      <c r="O162">
        <v>0.99987090686890601</v>
      </c>
      <c r="P162">
        <v>1.0001289946618801</v>
      </c>
      <c r="Q162">
        <v>1.0056099661550699</v>
      </c>
      <c r="R162">
        <v>1.0001289946618801</v>
      </c>
      <c r="S162">
        <v>0</v>
      </c>
      <c r="T162" s="27">
        <f t="shared" si="272"/>
        <v>1.0001289946618801</v>
      </c>
      <c r="U162" s="27">
        <f t="shared" si="273"/>
        <v>1.0056099661550699</v>
      </c>
      <c r="V162" s="39">
        <f t="shared" si="274"/>
        <v>0</v>
      </c>
      <c r="W162" s="38">
        <f t="shared" si="275"/>
        <v>0</v>
      </c>
      <c r="X162" s="44">
        <f t="shared" si="276"/>
        <v>0.85227891684383306</v>
      </c>
      <c r="Y162" s="44">
        <f t="shared" si="277"/>
        <v>0.55602154194196296</v>
      </c>
      <c r="Z162" s="22">
        <f t="shared" si="278"/>
        <v>1</v>
      </c>
      <c r="AA162" s="22">
        <f t="shared" ref="AA162:AA193" si="340">(Z162+AB162)/2</f>
        <v>1</v>
      </c>
      <c r="AB162" s="22">
        <f t="shared" si="280"/>
        <v>1</v>
      </c>
      <c r="AC162" s="22">
        <v>1</v>
      </c>
      <c r="AD162" s="22">
        <v>1</v>
      </c>
      <c r="AE162" s="22">
        <v>1</v>
      </c>
      <c r="AF162" s="22">
        <f t="shared" si="281"/>
        <v>4.1725635867596117E-2</v>
      </c>
      <c r="AG162" s="22">
        <f t="shared" si="282"/>
        <v>0.96421639787204261</v>
      </c>
      <c r="AH162" s="22">
        <f t="shared" ref="AH162:AH193" si="341">MIN(MAX(L162,AF162), AG162)</f>
        <v>0.67553135939964504</v>
      </c>
      <c r="AI162" s="22">
        <f t="shared" ref="AI162:AI193" si="342">AH162-$AH$166+1</f>
        <v>1.6338057235320489</v>
      </c>
      <c r="AJ162" s="22">
        <f t="shared" si="285"/>
        <v>0.20671858817904254</v>
      </c>
      <c r="AK162" s="22">
        <f t="shared" si="286"/>
        <v>2.2543535458650248</v>
      </c>
      <c r="AL162" s="22">
        <f t="shared" ref="AL162:AL193" si="343">MIN(MAX(M162,AJ162), AK162)</f>
        <v>1.5564284729082301</v>
      </c>
      <c r="AM162" s="22">
        <f t="shared" ref="AM162:AM193" si="344">AL162-$AL$166 + 1</f>
        <v>2.3497098847291875</v>
      </c>
      <c r="AN162" s="21">
        <v>0</v>
      </c>
      <c r="AO162" s="21">
        <v>0</v>
      </c>
      <c r="AP162" s="21">
        <v>0</v>
      </c>
      <c r="AQ162" s="21">
        <v>1</v>
      </c>
      <c r="AR162" s="17">
        <f t="shared" si="289"/>
        <v>0</v>
      </c>
      <c r="AS162" s="17">
        <f t="shared" si="290"/>
        <v>0</v>
      </c>
      <c r="AT162" s="17">
        <f t="shared" si="291"/>
        <v>0</v>
      </c>
      <c r="AU162" s="17">
        <f t="shared" si="292"/>
        <v>0</v>
      </c>
      <c r="AV162" s="17">
        <f t="shared" si="293"/>
        <v>0</v>
      </c>
      <c r="AW162" s="17">
        <f t="shared" si="294"/>
        <v>0</v>
      </c>
      <c r="AX162" s="14">
        <f t="shared" si="295"/>
        <v>0</v>
      </c>
      <c r="AY162" s="14">
        <f t="shared" si="296"/>
        <v>0</v>
      </c>
      <c r="AZ162" s="62">
        <f t="shared" si="297"/>
        <v>0</v>
      </c>
      <c r="BA162" s="21">
        <f t="shared" si="298"/>
        <v>0</v>
      </c>
      <c r="BB162" s="78">
        <v>0</v>
      </c>
      <c r="BC162" s="15">
        <f t="shared" si="299"/>
        <v>0</v>
      </c>
      <c r="BD162" s="19">
        <f t="shared" ref="BD162:BD193" si="345">BC162-BB162</f>
        <v>0</v>
      </c>
      <c r="BE162" s="58">
        <f t="shared" ref="BE162:BE193" si="346">(IF(BD162 &gt; 0, V162, W162))</f>
        <v>0</v>
      </c>
      <c r="BF162" s="58">
        <f t="shared" si="302"/>
        <v>0</v>
      </c>
      <c r="BG162" s="46" t="e">
        <f t="shared" si="303"/>
        <v>#DIV/0!</v>
      </c>
      <c r="BH162" s="59" t="e">
        <f t="shared" si="304"/>
        <v>#DIV/0!</v>
      </c>
      <c r="BI162" s="78">
        <v>0</v>
      </c>
      <c r="BJ162" s="78">
        <v>0</v>
      </c>
      <c r="BK162" s="78">
        <v>0</v>
      </c>
      <c r="BL162" s="10">
        <f t="shared" ref="BL162:BL193" si="347">SUM(BI162:BK162)</f>
        <v>0</v>
      </c>
      <c r="BM162" s="15">
        <f t="shared" si="306"/>
        <v>0</v>
      </c>
      <c r="BN162" s="9">
        <f t="shared" ref="BN162:BN193" si="348">BM162-BL162</f>
        <v>0</v>
      </c>
      <c r="BO162" s="48">
        <f t="shared" ref="BO162:BO193" si="349">IF(BN162&gt;0,V162,W162)</f>
        <v>0</v>
      </c>
      <c r="BP162" s="48">
        <f t="shared" si="309"/>
        <v>0</v>
      </c>
      <c r="BQ162" s="48">
        <f t="shared" si="310"/>
        <v>0</v>
      </c>
      <c r="BR162" s="46" t="e">
        <f t="shared" si="311"/>
        <v>#DIV/0!</v>
      </c>
      <c r="BS162" s="59" t="e">
        <f t="shared" si="312"/>
        <v>#DIV/0!</v>
      </c>
      <c r="BT162" s="16">
        <f t="shared" si="313"/>
        <v>0</v>
      </c>
      <c r="BU162" s="64">
        <f t="shared" si="314"/>
        <v>0</v>
      </c>
      <c r="BV162" s="78">
        <v>0</v>
      </c>
      <c r="BW162" s="15">
        <f t="shared" si="315"/>
        <v>0</v>
      </c>
      <c r="BX162" s="37">
        <f t="shared" ref="BX162:BX193" si="350">BW162-BV162</f>
        <v>0</v>
      </c>
      <c r="BY162" s="51">
        <f t="shared" ref="BY162:BY193" si="351">BX162*(BX162&lt;&gt;0)</f>
        <v>0</v>
      </c>
      <c r="BZ162" s="26">
        <f t="shared" ref="BZ162:BZ193" si="352">BY162/$BY$166</f>
        <v>0</v>
      </c>
      <c r="CA162" s="47">
        <f t="shared" ref="CA162:CA193" si="353">BZ162 * $BX$166</f>
        <v>0</v>
      </c>
      <c r="CB162" s="48">
        <f t="shared" ref="CB162:CB193" si="354">IF(CA162&gt;0, V162, W162)</f>
        <v>0</v>
      </c>
      <c r="CC162" s="48">
        <f t="shared" si="321"/>
        <v>0</v>
      </c>
      <c r="CD162" s="60" t="e">
        <f t="shared" si="322"/>
        <v>#DIV/0!</v>
      </c>
      <c r="CE162" s="61">
        <v>0</v>
      </c>
      <c r="CF162" s="15">
        <f t="shared" si="323"/>
        <v>0</v>
      </c>
      <c r="CG162" s="37">
        <f t="shared" ref="CG162:CG193" si="355">CF162-CE162</f>
        <v>0</v>
      </c>
      <c r="CH162" s="51">
        <f t="shared" ref="CH162:CH193" si="356">CG162*(CG162&lt;&gt;0)</f>
        <v>0</v>
      </c>
      <c r="CI162" s="26">
        <f t="shared" ref="CI162:CI193" si="357">CH162/$CH$166</f>
        <v>0</v>
      </c>
      <c r="CJ162" s="47">
        <f t="shared" ref="CJ162:CJ193" si="358">CI162 * $CG$166</f>
        <v>0</v>
      </c>
      <c r="CK162" s="48">
        <f t="shared" si="328"/>
        <v>0</v>
      </c>
      <c r="CL162" s="60" t="e">
        <f t="shared" ref="CL162:CL193" si="359">CJ162/CK162</f>
        <v>#DIV/0!</v>
      </c>
      <c r="CM162" s="65">
        <f t="shared" si="330"/>
        <v>0</v>
      </c>
      <c r="CN162" s="73">
        <f t="shared" si="331"/>
        <v>0</v>
      </c>
      <c r="CO162">
        <f t="shared" si="332"/>
        <v>3.458555673990173E-3</v>
      </c>
      <c r="CP162">
        <f t="shared" si="333"/>
        <v>0.67553135939964504</v>
      </c>
      <c r="CQ162">
        <f t="shared" ref="CQ162:CQ193" si="360">CP162/$CP$166</f>
        <v>7.3654312377559551E-3</v>
      </c>
      <c r="CR162">
        <f t="shared" ref="CR162:CR193" si="361">CO162*CQ162*AO162</f>
        <v>0</v>
      </c>
      <c r="CS162">
        <f t="shared" ref="CS162:CS193" si="362">CR162/$CR$166</f>
        <v>0</v>
      </c>
      <c r="CT162" s="1">
        <f t="shared" ref="CT162:CT193" si="363">$CT$168*CS162</f>
        <v>0</v>
      </c>
      <c r="CU162" s="78">
        <v>0</v>
      </c>
      <c r="CV162" s="1">
        <f t="shared" ref="CV162:CV193" si="364">CT162-CU162</f>
        <v>0</v>
      </c>
      <c r="CW162" t="e">
        <f t="shared" si="339"/>
        <v>#DIV/0!</v>
      </c>
    </row>
    <row r="163" spans="1:101" x14ac:dyDescent="0.2">
      <c r="A163" s="31" t="s">
        <v>256</v>
      </c>
      <c r="B163">
        <v>1</v>
      </c>
      <c r="C163">
        <v>1</v>
      </c>
      <c r="D163">
        <v>0.52736715940870904</v>
      </c>
      <c r="E163">
        <v>0.47263284059129002</v>
      </c>
      <c r="F163">
        <v>0.715931664680174</v>
      </c>
      <c r="G163">
        <v>0.114421930870083</v>
      </c>
      <c r="H163">
        <v>7.1040534893439099E-3</v>
      </c>
      <c r="I163">
        <v>0.75135812787296197</v>
      </c>
      <c r="J163">
        <v>7.3059484874058805E-2</v>
      </c>
      <c r="K163">
        <v>0.14460506789710001</v>
      </c>
      <c r="L163">
        <v>0.557611719526523</v>
      </c>
      <c r="M163">
        <v>0.17405248567738801</v>
      </c>
      <c r="N163" s="21">
        <v>1</v>
      </c>
      <c r="O163">
        <v>1.0262158313229801</v>
      </c>
      <c r="P163">
        <v>1.02885207641115</v>
      </c>
      <c r="Q163">
        <v>1</v>
      </c>
      <c r="R163">
        <v>0.991071436807614</v>
      </c>
      <c r="S163">
        <v>0.348300009965896</v>
      </c>
      <c r="T163" s="27">
        <f t="shared" si="272"/>
        <v>1.02885207641115</v>
      </c>
      <c r="U163" s="27">
        <f t="shared" si="273"/>
        <v>1</v>
      </c>
      <c r="V163" s="39">
        <f t="shared" si="274"/>
        <v>0.348300009965896</v>
      </c>
      <c r="W163" s="38">
        <f t="shared" si="275"/>
        <v>0.348300009965896</v>
      </c>
      <c r="X163" s="44">
        <f t="shared" si="276"/>
        <v>0.98346224302869956</v>
      </c>
      <c r="Y163" s="44">
        <f t="shared" si="277"/>
        <v>0.33340678415606151</v>
      </c>
      <c r="Z163" s="22">
        <f t="shared" si="278"/>
        <v>1.515886083658927</v>
      </c>
      <c r="AA163" s="22">
        <f t="shared" si="340"/>
        <v>1.2579430418294635</v>
      </c>
      <c r="AB163" s="22">
        <f t="shared" si="280"/>
        <v>1</v>
      </c>
      <c r="AC163" s="22">
        <v>1</v>
      </c>
      <c r="AD163" s="22">
        <v>1</v>
      </c>
      <c r="AE163" s="22">
        <v>1</v>
      </c>
      <c r="AF163" s="22">
        <f t="shared" si="281"/>
        <v>4.1725635867596117E-2</v>
      </c>
      <c r="AG163" s="22">
        <f t="shared" si="282"/>
        <v>0.96421639787204261</v>
      </c>
      <c r="AH163" s="22">
        <f t="shared" si="341"/>
        <v>0.557611719526523</v>
      </c>
      <c r="AI163" s="22">
        <f t="shared" si="342"/>
        <v>1.515886083658927</v>
      </c>
      <c r="AJ163" s="22">
        <f t="shared" si="285"/>
        <v>0.20671858817904254</v>
      </c>
      <c r="AK163" s="22">
        <f t="shared" si="286"/>
        <v>2.2543535458650248</v>
      </c>
      <c r="AL163" s="22">
        <f t="shared" si="343"/>
        <v>0.20671858817904254</v>
      </c>
      <c r="AM163" s="22">
        <f t="shared" si="344"/>
        <v>1</v>
      </c>
      <c r="AN163" s="46">
        <v>0</v>
      </c>
      <c r="AO163" s="75">
        <v>0</v>
      </c>
      <c r="AP163" s="75">
        <v>0</v>
      </c>
      <c r="AQ163" s="21">
        <v>1</v>
      </c>
      <c r="AR163" s="17">
        <f t="shared" si="289"/>
        <v>0</v>
      </c>
      <c r="AS163" s="17">
        <f t="shared" si="290"/>
        <v>0</v>
      </c>
      <c r="AT163" s="17">
        <f t="shared" si="291"/>
        <v>0</v>
      </c>
      <c r="AU163" s="17">
        <f t="shared" si="292"/>
        <v>0</v>
      </c>
      <c r="AV163" s="17">
        <f t="shared" si="293"/>
        <v>0</v>
      </c>
      <c r="AW163" s="17">
        <f t="shared" si="294"/>
        <v>0</v>
      </c>
      <c r="AX163" s="14">
        <f t="shared" si="295"/>
        <v>0</v>
      </c>
      <c r="AY163" s="14">
        <f t="shared" si="296"/>
        <v>0</v>
      </c>
      <c r="AZ163" s="62">
        <f t="shared" si="297"/>
        <v>0</v>
      </c>
      <c r="BA163" s="21">
        <f t="shared" si="298"/>
        <v>1</v>
      </c>
      <c r="BB163" s="78">
        <v>0</v>
      </c>
      <c r="BC163" s="15">
        <f t="shared" si="299"/>
        <v>0</v>
      </c>
      <c r="BD163" s="19">
        <f t="shared" si="345"/>
        <v>0</v>
      </c>
      <c r="BE163" s="58">
        <f t="shared" si="346"/>
        <v>0.348300009965896</v>
      </c>
      <c r="BF163" s="58">
        <f t="shared" si="302"/>
        <v>0.348300009965896</v>
      </c>
      <c r="BG163" s="46">
        <f t="shared" si="303"/>
        <v>0</v>
      </c>
      <c r="BH163" s="59" t="e">
        <f t="shared" si="304"/>
        <v>#DIV/0!</v>
      </c>
      <c r="BI163" s="78">
        <v>2535</v>
      </c>
      <c r="BJ163" s="78">
        <v>1314</v>
      </c>
      <c r="BK163" s="78">
        <v>0</v>
      </c>
      <c r="BL163" s="10">
        <f t="shared" si="347"/>
        <v>3849</v>
      </c>
      <c r="BM163" s="15">
        <f t="shared" si="306"/>
        <v>0</v>
      </c>
      <c r="BN163" s="9">
        <f t="shared" si="348"/>
        <v>-3849</v>
      </c>
      <c r="BO163" s="48">
        <f t="shared" si="349"/>
        <v>0.348300009965896</v>
      </c>
      <c r="BP163" s="48">
        <f t="shared" si="309"/>
        <v>0.348300009965896</v>
      </c>
      <c r="BQ163" s="48">
        <f t="shared" si="310"/>
        <v>0.348300009965896</v>
      </c>
      <c r="BR163" s="46">
        <f t="shared" si="311"/>
        <v>-11050.81794392391</v>
      </c>
      <c r="BS163" s="59" t="e">
        <f t="shared" si="312"/>
        <v>#DIV/0!</v>
      </c>
      <c r="BT163" s="16">
        <f t="shared" si="313"/>
        <v>3849</v>
      </c>
      <c r="BU163" s="64">
        <f t="shared" si="314"/>
        <v>0</v>
      </c>
      <c r="BV163" s="78">
        <v>0</v>
      </c>
      <c r="BW163" s="15">
        <f t="shared" si="315"/>
        <v>0</v>
      </c>
      <c r="BX163" s="37">
        <f t="shared" si="350"/>
        <v>0</v>
      </c>
      <c r="BY163" s="51">
        <f t="shared" si="351"/>
        <v>0</v>
      </c>
      <c r="BZ163" s="26">
        <f t="shared" si="352"/>
        <v>0</v>
      </c>
      <c r="CA163" s="47">
        <f t="shared" si="353"/>
        <v>0</v>
      </c>
      <c r="CB163" s="48">
        <f t="shared" si="354"/>
        <v>0.348300009965896</v>
      </c>
      <c r="CC163" s="48">
        <f t="shared" si="321"/>
        <v>0.348300009965896</v>
      </c>
      <c r="CD163" s="60">
        <f t="shared" si="322"/>
        <v>0</v>
      </c>
      <c r="CE163" s="61">
        <v>0</v>
      </c>
      <c r="CF163" s="15">
        <f t="shared" si="323"/>
        <v>0</v>
      </c>
      <c r="CG163" s="37">
        <f t="shared" si="355"/>
        <v>0</v>
      </c>
      <c r="CH163" s="51">
        <f t="shared" si="356"/>
        <v>0</v>
      </c>
      <c r="CI163" s="26">
        <f t="shared" si="357"/>
        <v>0</v>
      </c>
      <c r="CJ163" s="47">
        <f t="shared" si="358"/>
        <v>0</v>
      </c>
      <c r="CK163" s="48">
        <f t="shared" si="328"/>
        <v>0.348300009965896</v>
      </c>
      <c r="CL163" s="60">
        <f t="shared" si="359"/>
        <v>0</v>
      </c>
      <c r="CM163" s="65">
        <f t="shared" si="330"/>
        <v>1</v>
      </c>
      <c r="CN163" s="73">
        <f t="shared" si="331"/>
        <v>3849</v>
      </c>
      <c r="CO163">
        <f t="shared" si="332"/>
        <v>7.5979560530306167E-3</v>
      </c>
      <c r="CP163">
        <f t="shared" si="333"/>
        <v>0.557611719526523</v>
      </c>
      <c r="CQ163">
        <f t="shared" si="360"/>
        <v>6.0797337094601542E-3</v>
      </c>
      <c r="CR163">
        <f t="shared" si="361"/>
        <v>0</v>
      </c>
      <c r="CS163">
        <f t="shared" si="362"/>
        <v>0</v>
      </c>
      <c r="CT163" s="1">
        <f t="shared" si="363"/>
        <v>0</v>
      </c>
      <c r="CU163" s="78">
        <v>0</v>
      </c>
      <c r="CV163" s="1">
        <f t="shared" si="364"/>
        <v>0</v>
      </c>
      <c r="CW163" t="e">
        <f t="shared" si="339"/>
        <v>#DIV/0!</v>
      </c>
    </row>
    <row r="164" spans="1:101" x14ac:dyDescent="0.2">
      <c r="A164" s="31" t="s">
        <v>174</v>
      </c>
      <c r="B164">
        <v>0</v>
      </c>
      <c r="C164">
        <v>1</v>
      </c>
      <c r="D164">
        <v>0.53912111468381496</v>
      </c>
      <c r="E164">
        <v>0.46087888531618398</v>
      </c>
      <c r="F164">
        <v>0.55543822597676795</v>
      </c>
      <c r="G164">
        <v>0.14994720168954501</v>
      </c>
      <c r="H164">
        <v>0.28432563791008503</v>
      </c>
      <c r="I164">
        <v>0.28797083839611098</v>
      </c>
      <c r="J164">
        <v>0.28614243363485298</v>
      </c>
      <c r="K164">
        <v>0.287365525596459</v>
      </c>
      <c r="L164">
        <v>0.37214719723322398</v>
      </c>
      <c r="M164">
        <v>0.273889438256602</v>
      </c>
      <c r="N164" s="21">
        <v>0</v>
      </c>
      <c r="O164">
        <v>1.00237720363287</v>
      </c>
      <c r="P164">
        <v>0.99087905897143502</v>
      </c>
      <c r="Q164">
        <v>1.0050762531703299</v>
      </c>
      <c r="R164">
        <v>0.98632012888047504</v>
      </c>
      <c r="S164">
        <v>69.5</v>
      </c>
      <c r="T164" s="27">
        <f t="shared" si="272"/>
        <v>0.99087905897143502</v>
      </c>
      <c r="U164" s="27">
        <f t="shared" si="273"/>
        <v>1.0050762531703299</v>
      </c>
      <c r="V164" s="39">
        <f t="shared" si="274"/>
        <v>68.866094598514735</v>
      </c>
      <c r="W164" s="38">
        <f t="shared" si="275"/>
        <v>69.852799595337927</v>
      </c>
      <c r="X164" s="44">
        <f t="shared" si="276"/>
        <v>0.97747401790075528</v>
      </c>
      <c r="Y164" s="44">
        <f t="shared" si="277"/>
        <v>0.34147299684109089</v>
      </c>
      <c r="Z164" s="22">
        <f t="shared" si="278"/>
        <v>1</v>
      </c>
      <c r="AA164" s="22">
        <f t="shared" si="340"/>
        <v>1</v>
      </c>
      <c r="AB164" s="22">
        <f t="shared" si="280"/>
        <v>1</v>
      </c>
      <c r="AC164" s="22">
        <v>1</v>
      </c>
      <c r="AD164" s="22">
        <v>1</v>
      </c>
      <c r="AE164" s="22">
        <v>1</v>
      </c>
      <c r="AF164" s="22">
        <f t="shared" si="281"/>
        <v>4.1725635867596117E-2</v>
      </c>
      <c r="AG164" s="22">
        <f t="shared" si="282"/>
        <v>0.96421639787204261</v>
      </c>
      <c r="AH164" s="22">
        <f t="shared" si="341"/>
        <v>0.37214719723322398</v>
      </c>
      <c r="AI164" s="22">
        <f t="shared" si="342"/>
        <v>1.3304215613656278</v>
      </c>
      <c r="AJ164" s="22">
        <f t="shared" si="285"/>
        <v>0.20671858817904254</v>
      </c>
      <c r="AK164" s="22">
        <f t="shared" si="286"/>
        <v>2.2543535458650248</v>
      </c>
      <c r="AL164" s="22">
        <f t="shared" si="343"/>
        <v>0.273889438256602</v>
      </c>
      <c r="AM164" s="22">
        <f t="shared" si="344"/>
        <v>1.0671708500775594</v>
      </c>
      <c r="AN164" s="46">
        <v>1</v>
      </c>
      <c r="AO164" s="49">
        <v>1</v>
      </c>
      <c r="AP164" s="49">
        <v>1</v>
      </c>
      <c r="AQ164" s="21">
        <v>1</v>
      </c>
      <c r="AR164" s="17">
        <f t="shared" si="289"/>
        <v>3.1329762200143865</v>
      </c>
      <c r="AS164" s="17">
        <f t="shared" si="290"/>
        <v>1.2969875752016355</v>
      </c>
      <c r="AT164" s="17">
        <f t="shared" si="291"/>
        <v>1.2969875752016355</v>
      </c>
      <c r="AU164" s="17">
        <f t="shared" si="292"/>
        <v>3.1329762200143865</v>
      </c>
      <c r="AV164" s="17">
        <f t="shared" si="293"/>
        <v>1.2969875752016355</v>
      </c>
      <c r="AW164" s="17">
        <f t="shared" si="294"/>
        <v>1.2969875752016355</v>
      </c>
      <c r="AX164" s="14">
        <f t="shared" si="295"/>
        <v>7.462256499350936E-3</v>
      </c>
      <c r="AY164" s="14">
        <f t="shared" si="296"/>
        <v>4.7828001922483367E-4</v>
      </c>
      <c r="AZ164" s="62">
        <f t="shared" si="297"/>
        <v>4.4237860433899318E-4</v>
      </c>
      <c r="BA164" s="21">
        <f t="shared" si="298"/>
        <v>0</v>
      </c>
      <c r="BB164" s="78">
        <v>695</v>
      </c>
      <c r="BC164" s="15">
        <f t="shared" si="299"/>
        <v>1034.8284200474911</v>
      </c>
      <c r="BD164" s="19">
        <f t="shared" si="345"/>
        <v>339.82842004749114</v>
      </c>
      <c r="BE164" s="58">
        <f t="shared" si="346"/>
        <v>68.866094598514735</v>
      </c>
      <c r="BF164" s="58">
        <f t="shared" si="302"/>
        <v>68.237971010814107</v>
      </c>
      <c r="BG164" s="46">
        <f t="shared" si="303"/>
        <v>4.9346259872680562</v>
      </c>
      <c r="BH164" s="59">
        <f t="shared" si="304"/>
        <v>0.67160892234492797</v>
      </c>
      <c r="BI164" s="78">
        <v>0</v>
      </c>
      <c r="BJ164" s="78">
        <v>3336</v>
      </c>
      <c r="BK164" s="78">
        <v>0</v>
      </c>
      <c r="BL164" s="10">
        <f t="shared" si="347"/>
        <v>3336</v>
      </c>
      <c r="BM164" s="15">
        <f t="shared" si="306"/>
        <v>91.58249292122882</v>
      </c>
      <c r="BN164" s="9">
        <f t="shared" si="348"/>
        <v>-3244.417507078771</v>
      </c>
      <c r="BO164" s="48">
        <f t="shared" si="349"/>
        <v>69.852799595337927</v>
      </c>
      <c r="BP164" s="48">
        <f t="shared" si="309"/>
        <v>70.207390090740176</v>
      </c>
      <c r="BQ164" s="48">
        <f t="shared" si="310"/>
        <v>70.563780577268886</v>
      </c>
      <c r="BR164" s="46">
        <f t="shared" si="311"/>
        <v>-46.21190878745805</v>
      </c>
      <c r="BS164" s="59">
        <f t="shared" si="312"/>
        <v>36.426175938116607</v>
      </c>
      <c r="BT164" s="16">
        <f t="shared" si="313"/>
        <v>4170</v>
      </c>
      <c r="BU164" s="64">
        <f t="shared" si="314"/>
        <v>1130.8249666828144</v>
      </c>
      <c r="BV164" s="78">
        <v>139</v>
      </c>
      <c r="BW164" s="15">
        <f t="shared" si="315"/>
        <v>4.4140537140944742</v>
      </c>
      <c r="BX164" s="37">
        <f t="shared" si="350"/>
        <v>-134.58594628590552</v>
      </c>
      <c r="BY164" s="51">
        <f t="shared" si="351"/>
        <v>-134.58594628590552</v>
      </c>
      <c r="BZ164" s="26">
        <f t="shared" si="352"/>
        <v>-0.30041505867389673</v>
      </c>
      <c r="CA164" s="47">
        <f t="shared" si="353"/>
        <v>-134.58594628590552</v>
      </c>
      <c r="CB164" s="48">
        <f t="shared" si="354"/>
        <v>69.852799595337927</v>
      </c>
      <c r="CC164" s="48">
        <f t="shared" si="321"/>
        <v>70.207390090740176</v>
      </c>
      <c r="CD164" s="60">
        <f t="shared" si="322"/>
        <v>-1.9267079782853538</v>
      </c>
      <c r="CE164" s="61">
        <v>0</v>
      </c>
      <c r="CF164" s="15">
        <f t="shared" si="323"/>
        <v>2.8431672900867091</v>
      </c>
      <c r="CG164" s="37">
        <f t="shared" si="355"/>
        <v>2.8431672900867091</v>
      </c>
      <c r="CH164" s="51">
        <f t="shared" si="356"/>
        <v>2.8431672900867091</v>
      </c>
      <c r="CI164" s="26">
        <f t="shared" si="357"/>
        <v>4.4237860433899324E-4</v>
      </c>
      <c r="CJ164" s="47">
        <f t="shared" si="358"/>
        <v>2.8431672900867091</v>
      </c>
      <c r="CK164" s="48">
        <f t="shared" si="328"/>
        <v>69.852799595337927</v>
      </c>
      <c r="CL164" s="60">
        <f t="shared" si="359"/>
        <v>4.0702266860560672E-2</v>
      </c>
      <c r="CM164" s="65">
        <f t="shared" si="330"/>
        <v>0</v>
      </c>
      <c r="CN164" s="73">
        <f t="shared" si="331"/>
        <v>4309</v>
      </c>
      <c r="CO164">
        <f t="shared" si="332"/>
        <v>7.4090016936217019E-3</v>
      </c>
      <c r="CP164">
        <f t="shared" si="333"/>
        <v>0.37214719723322398</v>
      </c>
      <c r="CQ164">
        <f t="shared" si="360"/>
        <v>4.0575830468934926E-3</v>
      </c>
      <c r="CR164">
        <f t="shared" si="361"/>
        <v>3.006263966644459E-5</v>
      </c>
      <c r="CS164">
        <f t="shared" si="362"/>
        <v>7.4498387557973321E-3</v>
      </c>
      <c r="CT164" s="1">
        <f t="shared" si="363"/>
        <v>530.11226467241727</v>
      </c>
      <c r="CU164" s="78">
        <v>0</v>
      </c>
      <c r="CV164" s="1">
        <f t="shared" si="364"/>
        <v>530.11226467241727</v>
      </c>
      <c r="CW164">
        <f t="shared" si="339"/>
        <v>0</v>
      </c>
    </row>
    <row r="165" spans="1:101" x14ac:dyDescent="0.2">
      <c r="A165" s="31" t="s">
        <v>206</v>
      </c>
      <c r="B165">
        <v>0</v>
      </c>
      <c r="C165">
        <v>0</v>
      </c>
      <c r="D165">
        <v>0.69756292449061097</v>
      </c>
      <c r="E165">
        <v>0.30243707550938798</v>
      </c>
      <c r="F165">
        <v>0.55621771950734999</v>
      </c>
      <c r="G165">
        <v>0.14223281684545</v>
      </c>
      <c r="H165">
        <v>0.77392394483911398</v>
      </c>
      <c r="I165">
        <v>0.768491433347262</v>
      </c>
      <c r="J165">
        <v>0.77120290564233396</v>
      </c>
      <c r="K165">
        <v>0.46574208857325</v>
      </c>
      <c r="L165">
        <v>0.88196435105613102</v>
      </c>
      <c r="M165">
        <v>0.79619649573388596</v>
      </c>
      <c r="N165" s="21">
        <v>0</v>
      </c>
      <c r="O165">
        <v>1.0223306875701199</v>
      </c>
      <c r="P165">
        <v>0.99672401585868098</v>
      </c>
      <c r="Q165">
        <v>1.0022467058761999</v>
      </c>
      <c r="R165">
        <v>1.00804294182617</v>
      </c>
      <c r="S165">
        <v>15.4099998474121</v>
      </c>
      <c r="T165" s="27">
        <f t="shared" si="272"/>
        <v>1.00804294182617</v>
      </c>
      <c r="U165" s="27">
        <f t="shared" si="273"/>
        <v>1.0022467058761999</v>
      </c>
      <c r="V165" s="39">
        <f t="shared" si="274"/>
        <v>15.533941579726125</v>
      </c>
      <c r="W165" s="38">
        <f t="shared" si="275"/>
        <v>15.444621584621521</v>
      </c>
      <c r="X165" s="44">
        <f t="shared" si="276"/>
        <v>0.89675351109301848</v>
      </c>
      <c r="Y165" s="44">
        <f t="shared" si="277"/>
        <v>0.5964819761779101</v>
      </c>
      <c r="Z165" s="22">
        <f t="shared" si="278"/>
        <v>1</v>
      </c>
      <c r="AA165" s="22">
        <f t="shared" si="340"/>
        <v>1</v>
      </c>
      <c r="AB165" s="22">
        <f t="shared" si="280"/>
        <v>1</v>
      </c>
      <c r="AC165" s="22">
        <v>1</v>
      </c>
      <c r="AD165" s="22">
        <v>1</v>
      </c>
      <c r="AE165" s="22">
        <v>1</v>
      </c>
      <c r="AF165" s="22">
        <f t="shared" si="281"/>
        <v>4.1725635867596117E-2</v>
      </c>
      <c r="AG165" s="22">
        <f t="shared" si="282"/>
        <v>0.96421639787204261</v>
      </c>
      <c r="AH165" s="22">
        <f t="shared" si="341"/>
        <v>0.88196435105613102</v>
      </c>
      <c r="AI165" s="22">
        <f t="shared" si="342"/>
        <v>1.8402387151885349</v>
      </c>
      <c r="AJ165" s="22">
        <f t="shared" si="285"/>
        <v>0.20671858817904254</v>
      </c>
      <c r="AK165" s="22">
        <f t="shared" si="286"/>
        <v>2.2543535458650248</v>
      </c>
      <c r="AL165" s="22">
        <f t="shared" si="343"/>
        <v>0.79619649573388596</v>
      </c>
      <c r="AM165" s="22">
        <f t="shared" si="344"/>
        <v>1.5894779075548433</v>
      </c>
      <c r="AN165" s="46">
        <v>0</v>
      </c>
      <c r="AO165" s="79">
        <v>0.3</v>
      </c>
      <c r="AP165" s="80">
        <v>0.5</v>
      </c>
      <c r="AQ165" s="21">
        <v>1</v>
      </c>
      <c r="AR165" s="17">
        <f t="shared" si="289"/>
        <v>0</v>
      </c>
      <c r="AS165" s="17">
        <f t="shared" si="290"/>
        <v>1.9148697502825329</v>
      </c>
      <c r="AT165" s="17">
        <f t="shared" si="291"/>
        <v>3.1914495838042218</v>
      </c>
      <c r="AU165" s="17">
        <f t="shared" si="292"/>
        <v>0</v>
      </c>
      <c r="AV165" s="17">
        <f t="shared" si="293"/>
        <v>1.9148697502825329</v>
      </c>
      <c r="AW165" s="17">
        <f t="shared" si="294"/>
        <v>3.1914495838042218</v>
      </c>
      <c r="AX165" s="14">
        <f t="shared" si="295"/>
        <v>0</v>
      </c>
      <c r="AY165" s="14">
        <f t="shared" si="296"/>
        <v>7.0613162260694834E-4</v>
      </c>
      <c r="AZ165" s="62">
        <f t="shared" si="297"/>
        <v>1.0885447476103101E-3</v>
      </c>
      <c r="BA165" s="21">
        <f t="shared" si="298"/>
        <v>0</v>
      </c>
      <c r="BB165" s="78">
        <v>0</v>
      </c>
      <c r="BC165" s="15">
        <f t="shared" si="299"/>
        <v>0</v>
      </c>
      <c r="BD165" s="19">
        <f t="shared" si="345"/>
        <v>0</v>
      </c>
      <c r="BE165" s="58">
        <f t="shared" si="346"/>
        <v>15.444621584621521</v>
      </c>
      <c r="BF165" s="58">
        <f t="shared" si="302"/>
        <v>15.479321106691375</v>
      </c>
      <c r="BG165" s="46">
        <f t="shared" si="303"/>
        <v>0</v>
      </c>
      <c r="BH165" s="59" t="e">
        <f t="shared" si="304"/>
        <v>#DIV/0!</v>
      </c>
      <c r="BI165" s="78">
        <v>0</v>
      </c>
      <c r="BJ165" s="78">
        <v>1510</v>
      </c>
      <c r="BK165" s="78">
        <v>0</v>
      </c>
      <c r="BL165" s="10">
        <f t="shared" si="347"/>
        <v>1510</v>
      </c>
      <c r="BM165" s="15">
        <f t="shared" si="306"/>
        <v>135.21220149164628</v>
      </c>
      <c r="BN165" s="9">
        <f t="shared" si="348"/>
        <v>-1374.7877985083537</v>
      </c>
      <c r="BO165" s="48">
        <f t="shared" si="349"/>
        <v>15.444621584621521</v>
      </c>
      <c r="BP165" s="48">
        <f t="shared" si="309"/>
        <v>15.479321106691375</v>
      </c>
      <c r="BQ165" s="48">
        <f t="shared" si="310"/>
        <v>15.514098588381362</v>
      </c>
      <c r="BR165" s="46">
        <f t="shared" si="311"/>
        <v>-88.814476360598448</v>
      </c>
      <c r="BS165" s="59">
        <f t="shared" si="312"/>
        <v>11.167631200008907</v>
      </c>
      <c r="BT165" s="16">
        <f t="shared" si="313"/>
        <v>1649</v>
      </c>
      <c r="BU165" s="64">
        <f t="shared" si="314"/>
        <v>146.07370098330196</v>
      </c>
      <c r="BV165" s="78">
        <v>139</v>
      </c>
      <c r="BW165" s="15">
        <f t="shared" si="315"/>
        <v>10.861499491655675</v>
      </c>
      <c r="BX165" s="37">
        <f t="shared" si="350"/>
        <v>-128.13850050834432</v>
      </c>
      <c r="BY165" s="51">
        <f t="shared" si="351"/>
        <v>-128.13850050834432</v>
      </c>
      <c r="BZ165" s="26">
        <f t="shared" si="352"/>
        <v>-0.28602343863469759</v>
      </c>
      <c r="CA165" s="47">
        <f t="shared" si="353"/>
        <v>-128.13850050834432</v>
      </c>
      <c r="CB165" s="48">
        <f t="shared" si="354"/>
        <v>15.444621584621521</v>
      </c>
      <c r="CC165" s="48">
        <f t="shared" si="321"/>
        <v>15.479321106691375</v>
      </c>
      <c r="CD165" s="60">
        <f t="shared" si="322"/>
        <v>-8.2966422845823597</v>
      </c>
      <c r="CE165" s="61">
        <v>0</v>
      </c>
      <c r="CF165" s="15">
        <f t="shared" si="323"/>
        <v>6.9960770928914631</v>
      </c>
      <c r="CG165" s="37">
        <f t="shared" si="355"/>
        <v>6.9960770928914631</v>
      </c>
      <c r="CH165" s="51">
        <f t="shared" si="356"/>
        <v>6.9960770928914631</v>
      </c>
      <c r="CI165" s="26">
        <f t="shared" si="357"/>
        <v>1.0885447476103103E-3</v>
      </c>
      <c r="CJ165" s="47">
        <f t="shared" si="358"/>
        <v>6.996077092891464</v>
      </c>
      <c r="CK165" s="48">
        <f t="shared" si="328"/>
        <v>15.444621584621521</v>
      </c>
      <c r="CL165" s="60">
        <f t="shared" si="359"/>
        <v>0.45297821345506972</v>
      </c>
      <c r="CM165" s="65">
        <f t="shared" si="330"/>
        <v>0</v>
      </c>
      <c r="CN165" s="73">
        <f t="shared" si="331"/>
        <v>1788</v>
      </c>
      <c r="CO165">
        <f t="shared" si="332"/>
        <v>4.8619211598851797E-3</v>
      </c>
      <c r="CP165">
        <f t="shared" si="333"/>
        <v>0.88196435105613102</v>
      </c>
      <c r="CQ165">
        <f t="shared" si="360"/>
        <v>9.6162046239113494E-3</v>
      </c>
      <c r="CR165">
        <f t="shared" si="361"/>
        <v>1.4025968621634088E-5</v>
      </c>
      <c r="CS165">
        <f t="shared" si="362"/>
        <v>3.4757827584141997E-3</v>
      </c>
      <c r="CT165" s="1">
        <f t="shared" si="363"/>
        <v>247.32818118223688</v>
      </c>
      <c r="CU165" s="78">
        <v>0</v>
      </c>
      <c r="CV165" s="1">
        <f t="shared" si="364"/>
        <v>247.32818118223688</v>
      </c>
      <c r="CW165">
        <f t="shared" si="339"/>
        <v>0</v>
      </c>
    </row>
    <row r="166" spans="1:101" ht="17" thickBot="1" x14ac:dyDescent="0.25">
      <c r="A166" s="4" t="s">
        <v>11</v>
      </c>
      <c r="B166" s="13">
        <f>AVERAGE(B2:B165)</f>
        <v>0.53658536585365857</v>
      </c>
      <c r="C166" s="13">
        <f>AVERAGE(C2:C165)</f>
        <v>0.69512195121951215</v>
      </c>
      <c r="D166" s="6">
        <f>SUM(D2:D165)</f>
        <v>101.79473883600959</v>
      </c>
      <c r="E166" s="6">
        <f>SUM(E2:E165)</f>
        <v>62.205261163990244</v>
      </c>
      <c r="F166" s="4"/>
      <c r="G166" s="4"/>
      <c r="H166" s="4"/>
      <c r="I166" s="4"/>
      <c r="J166" s="4"/>
      <c r="K166" s="4"/>
      <c r="L166" s="4">
        <f>MIN(L2:L165)</f>
        <v>-1.1869830094688101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23">
        <f>SUM(X2:X165)</f>
        <v>153.48967406746743</v>
      </c>
      <c r="Y166" s="23"/>
      <c r="Z166" s="13"/>
      <c r="AA166" s="13"/>
      <c r="AB166" s="13"/>
      <c r="AC166" s="13"/>
      <c r="AD166" s="13"/>
      <c r="AE166" s="13"/>
      <c r="AF166" s="13"/>
      <c r="AG166" s="13"/>
      <c r="AH166" s="23">
        <f>MIN(AH2:AH165)</f>
        <v>4.1725635867596117E-2</v>
      </c>
      <c r="AI166" s="13"/>
      <c r="AJ166" s="13"/>
      <c r="AK166" s="13"/>
      <c r="AL166" s="23">
        <f>MIN(AL2:AL165)</f>
        <v>0.20671858817904254</v>
      </c>
      <c r="AM166" s="13"/>
      <c r="AN166" s="13"/>
      <c r="AO166" s="13"/>
      <c r="AP166" s="13"/>
      <c r="AQ166" s="13"/>
      <c r="AR166" s="18">
        <f t="shared" ref="AR166:AZ166" si="365">SUM(AR2:AR165)</f>
        <v>419.843008651189</v>
      </c>
      <c r="AS166" s="18">
        <f t="shared" si="365"/>
        <v>2711.774531797736</v>
      </c>
      <c r="AT166" s="18">
        <f t="shared" si="365"/>
        <v>2931.8496927300725</v>
      </c>
      <c r="AU166" s="18">
        <f t="shared" si="365"/>
        <v>419.843008651189</v>
      </c>
      <c r="AV166" s="18">
        <f t="shared" si="365"/>
        <v>2711.774531797736</v>
      </c>
      <c r="AW166" s="18">
        <f t="shared" si="365"/>
        <v>2931.8496927300725</v>
      </c>
      <c r="AX166" s="4">
        <f t="shared" si="365"/>
        <v>0.99999999999999989</v>
      </c>
      <c r="AY166" s="4">
        <f t="shared" si="365"/>
        <v>1</v>
      </c>
      <c r="AZ166" s="4">
        <f t="shared" si="365"/>
        <v>1.0000000000000002</v>
      </c>
      <c r="BA166" s="7"/>
      <c r="BB166" s="9">
        <f>SUM(BB2:BB165)</f>
        <v>132289</v>
      </c>
      <c r="BC166" s="9">
        <f>SUM(BC2:BC165)</f>
        <v>138675.00000000006</v>
      </c>
      <c r="BD166" s="52">
        <f>SUM(BD2:BD165)</f>
        <v>6386.0000000000491</v>
      </c>
      <c r="BE166" s="9"/>
      <c r="BF166" s="9"/>
      <c r="BG166" s="9"/>
      <c r="BH166" s="9"/>
      <c r="BI166">
        <v>1524</v>
      </c>
      <c r="BJ166">
        <v>0</v>
      </c>
      <c r="BK166">
        <v>0</v>
      </c>
      <c r="BL166" s="9">
        <f>SUM(BL2:BL165)</f>
        <v>181598</v>
      </c>
      <c r="BM166" s="9">
        <f>SUM(BM2:BM165)</f>
        <v>191482.99999999991</v>
      </c>
      <c r="BN166" s="52">
        <f>SUM(BN2:BN165)</f>
        <v>9884.9999999999454</v>
      </c>
      <c r="BO166" s="9"/>
      <c r="BP166" s="9"/>
      <c r="BQ166" s="9"/>
      <c r="BR166" s="9"/>
      <c r="BS166" s="9"/>
      <c r="BT166" s="6">
        <f t="shared" ref="BT166:CA166" si="366">SUM(BT2:BT165)</f>
        <v>323417</v>
      </c>
      <c r="BU166" s="6">
        <f t="shared" si="366"/>
        <v>340136.00000000006</v>
      </c>
      <c r="BV166" s="9">
        <f t="shared" si="366"/>
        <v>9530</v>
      </c>
      <c r="BW166" s="9">
        <f t="shared" si="366"/>
        <v>9977.9999999999945</v>
      </c>
      <c r="BX166" s="52">
        <f t="shared" si="366"/>
        <v>447.99999999999932</v>
      </c>
      <c r="BY166" s="9">
        <f t="shared" si="366"/>
        <v>447.99999999999932</v>
      </c>
      <c r="BZ166" s="9">
        <f t="shared" si="366"/>
        <v>1.0000000000000011</v>
      </c>
      <c r="CA166" s="9">
        <f t="shared" si="366"/>
        <v>447.99999999999932</v>
      </c>
      <c r="CB166" s="9"/>
      <c r="CC166" s="9"/>
      <c r="CD166" s="9"/>
      <c r="CE166" s="9">
        <f t="shared" ref="CE166:CJ166" si="367">SUM(CE2:CE165)</f>
        <v>0</v>
      </c>
      <c r="CF166" s="9">
        <f t="shared" si="367"/>
        <v>6426.9999999999991</v>
      </c>
      <c r="CG166" s="52">
        <f t="shared" si="367"/>
        <v>6426.9999999999991</v>
      </c>
      <c r="CH166" s="9">
        <f t="shared" si="367"/>
        <v>6426.9999999999991</v>
      </c>
      <c r="CI166" s="9">
        <f t="shared" si="367"/>
        <v>1.0000000000000002</v>
      </c>
      <c r="CJ166" s="9">
        <f t="shared" si="367"/>
        <v>6426.9999999999991</v>
      </c>
      <c r="CK166" s="9"/>
      <c r="CL166" s="9"/>
      <c r="CO166">
        <f>SUM(CO2:CO165)</f>
        <v>0.99999999999999989</v>
      </c>
      <c r="CP166">
        <f>SUM(CP2:CP165)</f>
        <v>91.716470847871349</v>
      </c>
      <c r="CQ166">
        <f>SUM(CQ2:CQ165)</f>
        <v>1</v>
      </c>
      <c r="CR166">
        <f>SUM(CR2:CR165)</f>
        <v>4.035340985474401E-3</v>
      </c>
      <c r="CS166">
        <f>SUM(CS2:CS165)</f>
        <v>0.99999999999999967</v>
      </c>
    </row>
    <row r="167" spans="1:101" x14ac:dyDescent="0.2">
      <c r="A167" s="11" t="s">
        <v>18</v>
      </c>
      <c r="B167" s="8"/>
      <c r="C167" s="8"/>
      <c r="D167" s="1"/>
      <c r="E167" s="1">
        <f>MEDIAN(E2:E165)</f>
        <v>0.33379944067119449</v>
      </c>
      <c r="I167" s="20"/>
      <c r="L167">
        <f>PERCENTILE(L2:L165, 0.99)</f>
        <v>1.1124436051509097</v>
      </c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 t="s">
        <v>132</v>
      </c>
      <c r="AO167" s="3" t="s">
        <v>131</v>
      </c>
      <c r="AP167" s="3" t="s">
        <v>134</v>
      </c>
      <c r="AQ167" s="3"/>
      <c r="AR167" s="3"/>
      <c r="BB167" s="2" t="s">
        <v>96</v>
      </c>
      <c r="CA167" s="1"/>
      <c r="CE167" s="61">
        <v>6427</v>
      </c>
      <c r="CO167" t="s">
        <v>283</v>
      </c>
      <c r="CT167" t="s">
        <v>284</v>
      </c>
    </row>
    <row r="168" spans="1:101" x14ac:dyDescent="0.2">
      <c r="A168" s="12" t="s">
        <v>17</v>
      </c>
      <c r="B168" s="8"/>
      <c r="C168" s="8"/>
      <c r="D168" s="7"/>
      <c r="E168" s="7"/>
      <c r="F168" s="7"/>
      <c r="G168" s="7"/>
      <c r="H168" s="7"/>
      <c r="I168" s="34"/>
      <c r="J168" s="7"/>
      <c r="K168" s="7"/>
      <c r="N168" t="s">
        <v>73</v>
      </c>
      <c r="O168" t="s">
        <v>287</v>
      </c>
      <c r="P168" t="s">
        <v>288</v>
      </c>
      <c r="T168" s="7"/>
      <c r="U168" s="7"/>
      <c r="V168" s="7"/>
      <c r="Y168" s="7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 t="s">
        <v>133</v>
      </c>
      <c r="AP168" s="8" t="s">
        <v>135</v>
      </c>
      <c r="AQ168" s="8"/>
      <c r="AR168" s="8"/>
      <c r="AS168" s="17"/>
      <c r="AT168" s="17"/>
      <c r="AU168" s="17"/>
      <c r="AV168" s="17"/>
      <c r="AW168" s="17"/>
      <c r="AX168" s="17"/>
      <c r="AY168" s="7"/>
      <c r="AZ168" s="7"/>
      <c r="BA168" s="7"/>
      <c r="BB168" s="50" t="s">
        <v>97</v>
      </c>
      <c r="BC168" s="7"/>
      <c r="BD168" s="7"/>
      <c r="BE168" s="7"/>
      <c r="BF168" s="7"/>
      <c r="BG168" s="7"/>
      <c r="BH168" s="7" t="s">
        <v>262</v>
      </c>
      <c r="BI168" s="70">
        <v>0</v>
      </c>
      <c r="BJ168" s="70">
        <v>5891</v>
      </c>
      <c r="BK168" s="70">
        <v>0</v>
      </c>
      <c r="BL168" s="7"/>
      <c r="BM168" s="7"/>
      <c r="BN168" s="9"/>
      <c r="BO168" s="7"/>
      <c r="BP168" s="7"/>
      <c r="BQ168" s="7"/>
      <c r="BR168" s="7"/>
      <c r="BS168" s="7"/>
      <c r="BT168" s="7"/>
      <c r="BU168" s="7"/>
      <c r="CD168" s="7"/>
      <c r="CE168" s="66">
        <f>CE166+CE167</f>
        <v>6427</v>
      </c>
      <c r="CL168" s="7"/>
      <c r="CO168">
        <v>102367</v>
      </c>
      <c r="CT168">
        <f>$C$166*CO168</f>
        <v>71157.548780487807</v>
      </c>
    </row>
    <row r="169" spans="1:101" x14ac:dyDescent="0.2">
      <c r="A169" t="s">
        <v>23</v>
      </c>
      <c r="B169" s="3"/>
      <c r="C169" s="2" t="s">
        <v>24</v>
      </c>
      <c r="H169" s="7" t="s">
        <v>36</v>
      </c>
      <c r="I169">
        <v>0.99</v>
      </c>
      <c r="K169">
        <v>0.01</v>
      </c>
      <c r="N169" s="45">
        <v>1</v>
      </c>
      <c r="O169" s="2">
        <v>0.46910000000000002</v>
      </c>
      <c r="P169">
        <f>1-O169</f>
        <v>0.53089999999999993</v>
      </c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O169" s="3"/>
      <c r="AP169" s="3" t="s">
        <v>136</v>
      </c>
      <c r="AQ169" s="3"/>
      <c r="AR169" s="3"/>
      <c r="AZ169" s="7"/>
      <c r="BB169" s="2" t="s">
        <v>98</v>
      </c>
      <c r="BD169" s="7"/>
      <c r="BH169" s="7" t="s">
        <v>263</v>
      </c>
      <c r="BK169">
        <f>SUM(BI168:BK168)</f>
        <v>5891</v>
      </c>
      <c r="BL169" t="s">
        <v>50</v>
      </c>
      <c r="BS169" s="7"/>
      <c r="BU169" s="7"/>
      <c r="CD169" s="7"/>
      <c r="CE169">
        <f>CE168*$N$169</f>
        <v>6427</v>
      </c>
      <c r="CL169" s="7"/>
    </row>
    <row r="170" spans="1:101" x14ac:dyDescent="0.2">
      <c r="A170" s="5" t="s">
        <v>7</v>
      </c>
      <c r="B170" s="3"/>
      <c r="C170" t="s">
        <v>9</v>
      </c>
      <c r="D170" t="s">
        <v>12</v>
      </c>
      <c r="F170" t="s">
        <v>20</v>
      </c>
      <c r="H170" t="s">
        <v>38</v>
      </c>
      <c r="I170">
        <v>0.99</v>
      </c>
      <c r="J170" t="s">
        <v>39</v>
      </c>
      <c r="K170">
        <v>0.01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BB170" s="2" t="s">
        <v>99</v>
      </c>
      <c r="BL170" t="s">
        <v>51</v>
      </c>
      <c r="CE170" t="s">
        <v>232</v>
      </c>
    </row>
    <row r="171" spans="1:101" x14ac:dyDescent="0.2">
      <c r="A171" s="5" t="s">
        <v>1</v>
      </c>
      <c r="B171" s="3"/>
      <c r="C171" s="3">
        <v>191483</v>
      </c>
      <c r="D171" s="1">
        <f>C171*$N$169</f>
        <v>191483</v>
      </c>
      <c r="F171">
        <f>D171/C171</f>
        <v>1</v>
      </c>
      <c r="H171" t="s">
        <v>40</v>
      </c>
      <c r="I171">
        <v>0.99</v>
      </c>
      <c r="J171" t="s">
        <v>41</v>
      </c>
      <c r="K171">
        <v>0.01</v>
      </c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BB171" s="2" t="s">
        <v>100</v>
      </c>
      <c r="BL171" t="s">
        <v>61</v>
      </c>
      <c r="BM171" t="s">
        <v>77</v>
      </c>
    </row>
    <row r="172" spans="1:101" x14ac:dyDescent="0.2">
      <c r="A172" s="5" t="s">
        <v>8</v>
      </c>
      <c r="B172" s="3"/>
      <c r="C172" s="3">
        <v>138675</v>
      </c>
      <c r="D172" s="1">
        <f>C172*$N$169</f>
        <v>138675</v>
      </c>
      <c r="F172">
        <f>D172/C172</f>
        <v>1</v>
      </c>
      <c r="H172" t="s">
        <v>42</v>
      </c>
      <c r="I172">
        <v>0.98</v>
      </c>
      <c r="J172" t="s">
        <v>37</v>
      </c>
      <c r="K172">
        <v>0.02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46"/>
      <c r="AO172" s="3"/>
      <c r="AP172" s="3"/>
      <c r="AQ172" s="3"/>
      <c r="AR172" s="3"/>
      <c r="BL172" s="35" t="s">
        <v>62</v>
      </c>
      <c r="BM172" t="s">
        <v>78</v>
      </c>
    </row>
    <row r="173" spans="1:101" x14ac:dyDescent="0.2">
      <c r="A173" s="5" t="s">
        <v>58</v>
      </c>
      <c r="B173" s="3"/>
      <c r="C173">
        <v>19601</v>
      </c>
      <c r="D173" s="1">
        <f>C173*$N$169</f>
        <v>19601</v>
      </c>
      <c r="F173">
        <f>D173/C173</f>
        <v>1</v>
      </c>
      <c r="H173" t="s">
        <v>43</v>
      </c>
      <c r="I173">
        <v>0.99</v>
      </c>
      <c r="J173" t="s">
        <v>37</v>
      </c>
      <c r="K173">
        <v>0.01</v>
      </c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46"/>
      <c r="AO173" s="3"/>
      <c r="AP173" s="3"/>
      <c r="AQ173" s="3"/>
      <c r="AR173" s="3"/>
      <c r="BL173" t="s">
        <v>59</v>
      </c>
      <c r="BM173" t="s">
        <v>74</v>
      </c>
    </row>
    <row r="174" spans="1:101" x14ac:dyDescent="0.2">
      <c r="A174" s="5" t="s">
        <v>83</v>
      </c>
      <c r="B174" s="3"/>
      <c r="C174">
        <v>9978</v>
      </c>
      <c r="D174" s="1">
        <f>C174*$N$169</f>
        <v>9978</v>
      </c>
      <c r="F174">
        <f>D174/C174</f>
        <v>1</v>
      </c>
      <c r="H174" t="s">
        <v>44</v>
      </c>
      <c r="I174">
        <v>0.99</v>
      </c>
      <c r="J174" t="s">
        <v>37</v>
      </c>
      <c r="K174">
        <v>0.01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46"/>
      <c r="AO174" s="3"/>
      <c r="AP174" s="3"/>
      <c r="AQ174" s="3"/>
      <c r="AR174" s="3"/>
      <c r="BL174">
        <v>0</v>
      </c>
      <c r="BM174" s="36"/>
    </row>
    <row r="175" spans="1:101" x14ac:dyDescent="0.2">
      <c r="A175" s="5" t="s">
        <v>9</v>
      </c>
      <c r="B175" s="3"/>
      <c r="C175">
        <f>SUM(C171:C173)</f>
        <v>349759</v>
      </c>
      <c r="D175">
        <f>SUM(D171:D173)</f>
        <v>349759</v>
      </c>
      <c r="F175">
        <f>D175/C175</f>
        <v>1</v>
      </c>
      <c r="I175" s="20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46"/>
      <c r="AO175" s="3"/>
      <c r="AP175" s="3"/>
      <c r="AQ175" s="3"/>
      <c r="AR175" s="3"/>
      <c r="BL175" s="36" t="s">
        <v>60</v>
      </c>
      <c r="BM175" t="s">
        <v>75</v>
      </c>
    </row>
    <row r="176" spans="1:101" x14ac:dyDescent="0.2">
      <c r="A176" s="5" t="s">
        <v>271</v>
      </c>
      <c r="B176" s="3"/>
      <c r="C176">
        <f>0.05*164</f>
        <v>8.2000000000000011</v>
      </c>
      <c r="I176" s="20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46"/>
      <c r="AO176" s="3"/>
      <c r="AP176" s="3"/>
      <c r="AQ176" s="3"/>
      <c r="AR176" s="3"/>
      <c r="BL176" s="36" t="s">
        <v>64</v>
      </c>
      <c r="BM176" t="s">
        <v>79</v>
      </c>
    </row>
    <row r="177" spans="9:65" x14ac:dyDescent="0.2">
      <c r="I177" s="20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46"/>
      <c r="AO177" s="3"/>
      <c r="AP177" s="3"/>
      <c r="AQ177" s="3"/>
      <c r="AR177" s="3"/>
      <c r="BL177" s="36" t="s">
        <v>63</v>
      </c>
      <c r="BM177" t="s">
        <v>76</v>
      </c>
    </row>
    <row r="178" spans="9:65" x14ac:dyDescent="0.2">
      <c r="AN178" s="46"/>
    </row>
    <row r="179" spans="9:65" x14ac:dyDescent="0.2">
      <c r="AN179" s="46"/>
    </row>
    <row r="180" spans="9:65" x14ac:dyDescent="0.2">
      <c r="AN180" s="46"/>
    </row>
    <row r="181" spans="9:65" x14ac:dyDescent="0.2">
      <c r="AN181" s="46"/>
    </row>
    <row r="182" spans="9:65" x14ac:dyDescent="0.2">
      <c r="AN182" s="46"/>
    </row>
    <row r="183" spans="9:65" x14ac:dyDescent="0.2">
      <c r="AN183" s="46"/>
    </row>
    <row r="184" spans="9:65" x14ac:dyDescent="0.2">
      <c r="AN184" s="46"/>
    </row>
    <row r="185" spans="9:65" x14ac:dyDescent="0.2">
      <c r="AN185" s="46"/>
    </row>
    <row r="186" spans="9:65" x14ac:dyDescent="0.2">
      <c r="AN186" s="46"/>
    </row>
    <row r="187" spans="9:65" x14ac:dyDescent="0.2">
      <c r="AN187" s="46"/>
    </row>
    <row r="188" spans="9:65" x14ac:dyDescent="0.2">
      <c r="AN188" s="46"/>
    </row>
    <row r="189" spans="9:65" x14ac:dyDescent="0.2">
      <c r="AN189" s="46"/>
    </row>
    <row r="190" spans="9:65" x14ac:dyDescent="0.2">
      <c r="AN190" s="46"/>
    </row>
    <row r="191" spans="9:65" x14ac:dyDescent="0.2">
      <c r="AN191" s="46"/>
    </row>
    <row r="192" spans="9:65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  <row r="282" spans="40:40" x14ac:dyDescent="0.2">
      <c r="AN282" s="46"/>
    </row>
    <row r="283" spans="40:40" x14ac:dyDescent="0.2">
      <c r="AN283" s="46"/>
    </row>
    <row r="284" spans="40:40" x14ac:dyDescent="0.2">
      <c r="AN284" s="46"/>
    </row>
    <row r="285" spans="40:40" x14ac:dyDescent="0.2">
      <c r="AN285" s="46"/>
    </row>
    <row r="286" spans="40:40" x14ac:dyDescent="0.2">
      <c r="AN286" s="46"/>
    </row>
    <row r="287" spans="40:40" x14ac:dyDescent="0.2">
      <c r="AN287" s="46"/>
    </row>
    <row r="288" spans="40:40" x14ac:dyDescent="0.2">
      <c r="AN288" s="46"/>
    </row>
    <row r="289" spans="40:40" x14ac:dyDescent="0.2">
      <c r="AN289" s="46"/>
    </row>
    <row r="290" spans="40:40" x14ac:dyDescent="0.2">
      <c r="AN290" s="46"/>
    </row>
    <row r="291" spans="40:40" x14ac:dyDescent="0.2">
      <c r="AN291" s="46"/>
    </row>
    <row r="292" spans="40:40" x14ac:dyDescent="0.2">
      <c r="AN292" s="46"/>
    </row>
    <row r="293" spans="40:40" x14ac:dyDescent="0.2">
      <c r="AN293" s="46"/>
    </row>
    <row r="294" spans="40:40" x14ac:dyDescent="0.2">
      <c r="AN294" s="46"/>
    </row>
    <row r="295" spans="40:40" x14ac:dyDescent="0.2">
      <c r="AN295" s="46"/>
    </row>
  </sheetData>
  <sortState xmlns:xlrd2="http://schemas.microsoft.com/office/spreadsheetml/2017/richdata2" ref="A2:CW165">
    <sortCondition ref="A2:A165"/>
    <sortCondition descending="1" ref="CV2:CV165"/>
    <sortCondition ref="CW2:CW165"/>
    <sortCondition descending="1" ref="N2:N165"/>
    <sortCondition descending="1" ref="CA2:CA165"/>
    <sortCondition descending="1" ref="BN2:BN165"/>
    <sortCondition descending="1" ref="BD2:BD165"/>
  </sortState>
  <conditionalFormatting sqref="G2:G165">
    <cfRule type="cellIs" dxfId="27" priority="22" operator="lessThanOrEqual">
      <formula>0.01</formula>
    </cfRule>
    <cfRule type="cellIs" dxfId="26" priority="23" operator="greaterThanOrEqual">
      <formula>0.99</formula>
    </cfRule>
  </conditionalFormatting>
  <conditionalFormatting sqref="B2:C165">
    <cfRule type="expression" dxfId="25" priority="21">
      <formula>$C2 &lt;&gt; $B2</formula>
    </cfRule>
  </conditionalFormatting>
  <conditionalFormatting sqref="P168:P169 Q169:R169 O2:P165">
    <cfRule type="cellIs" dxfId="24" priority="20" operator="greaterThan">
      <formula>0</formula>
    </cfRule>
  </conditionalFormatting>
  <conditionalFormatting sqref="Q2:R165">
    <cfRule type="cellIs" dxfId="23" priority="19" operator="greaterThan">
      <formula>0</formula>
    </cfRule>
  </conditionalFormatting>
  <conditionalFormatting sqref="AQ2:AQ165">
    <cfRule type="cellIs" dxfId="22" priority="16" operator="greaterThan">
      <formula>1</formula>
    </cfRule>
  </conditionalFormatting>
  <conditionalFormatting sqref="BA2:BA165 CD2:CD165 CL2:CM165">
    <cfRule type="cellIs" dxfId="21" priority="17" operator="greaterThan">
      <formula>0</formula>
    </cfRule>
    <cfRule type="cellIs" dxfId="20" priority="18" operator="lessThan">
      <formula>0</formula>
    </cfRule>
  </conditionalFormatting>
  <conditionalFormatting sqref="BD2:BD165">
    <cfRule type="colorScale" priority="14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65 BR2:BR165 BG2:BG165">
    <cfRule type="cellIs" dxfId="19" priority="12" operator="lessThan">
      <formula>0</formula>
    </cfRule>
    <cfRule type="cellIs" dxfId="18" priority="13" operator="greaterThan">
      <formula>0</formula>
    </cfRule>
  </conditionalFormatting>
  <conditionalFormatting sqref="BH2:BH165">
    <cfRule type="cellIs" dxfId="17" priority="11" operator="lessThanOrEqual">
      <formula>0.3333</formula>
    </cfRule>
  </conditionalFormatting>
  <conditionalFormatting sqref="BH2:BH165 BS2:BS165">
    <cfRule type="cellIs" dxfId="16" priority="10" operator="greaterThanOrEqual">
      <formula>2</formula>
    </cfRule>
  </conditionalFormatting>
  <conditionalFormatting sqref="AQ156">
    <cfRule type="cellIs" dxfId="15" priority="9" operator="greaterThan">
      <formula>1</formula>
    </cfRule>
  </conditionalFormatting>
  <conditionalFormatting sqref="AQ12">
    <cfRule type="cellIs" dxfId="14" priority="8" operator="greaterThan">
      <formula>1</formula>
    </cfRule>
  </conditionalFormatting>
  <conditionalFormatting sqref="AQ5">
    <cfRule type="cellIs" dxfId="13" priority="7" operator="greaterThan">
      <formula>1</formula>
    </cfRule>
  </conditionalFormatting>
  <conditionalFormatting sqref="AQ62">
    <cfRule type="cellIs" dxfId="12" priority="4" operator="greaterThan">
      <formula>1</formula>
    </cfRule>
  </conditionalFormatting>
  <conditionalFormatting sqref="AQ98:AQ99">
    <cfRule type="cellIs" dxfId="11" priority="3" operator="greaterThan">
      <formula>1</formula>
    </cfRule>
  </conditionalFormatting>
  <conditionalFormatting sqref="AQ42">
    <cfRule type="cellIs" dxfId="10" priority="2" operator="greaterThan">
      <formula>1</formula>
    </cfRule>
  </conditionalFormatting>
  <conditionalFormatting sqref="D2:D165">
    <cfRule type="cellIs" dxfId="9" priority="28160" operator="greaterThanOrEqual">
      <formula>$I$174</formula>
    </cfRule>
    <cfRule type="cellIs" dxfId="8" priority="28161" operator="lessThanOrEqual">
      <formula>$K$174</formula>
    </cfRule>
  </conditionalFormatting>
  <conditionalFormatting sqref="K2:K165">
    <cfRule type="cellIs" dxfId="7" priority="28229" operator="greaterThanOrEqual">
      <formula>$I$173</formula>
    </cfRule>
    <cfRule type="cellIs" dxfId="6" priority="28230" operator="lessThanOrEqual">
      <formula>$K$173</formula>
    </cfRule>
  </conditionalFormatting>
  <conditionalFormatting sqref="BX2:BX165">
    <cfRule type="colorScale" priority="2823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65">
    <cfRule type="cellIs" dxfId="5" priority="28235" operator="lessThanOrEqual">
      <formula>$K$171</formula>
    </cfRule>
  </conditionalFormatting>
  <conditionalFormatting sqref="I2:I165">
    <cfRule type="cellIs" dxfId="4" priority="28237" operator="greaterThanOrEqual">
      <formula>$I$171</formula>
    </cfRule>
  </conditionalFormatting>
  <conditionalFormatting sqref="F2:F165">
    <cfRule type="cellIs" dxfId="3" priority="28239" operator="greaterThanOrEqual">
      <formula>$I$169</formula>
    </cfRule>
    <cfRule type="cellIs" dxfId="2" priority="28240" operator="lessThanOrEqual">
      <formula>$K$169</formula>
    </cfRule>
  </conditionalFormatting>
  <conditionalFormatting sqref="J2:J165">
    <cfRule type="cellIs" dxfId="1" priority="28243" operator="lessThanOrEqual">
      <formula>$K$172</formula>
    </cfRule>
    <cfRule type="cellIs" dxfId="0" priority="28244" operator="greaterThanOrEqual">
      <formula>$I$172</formula>
    </cfRule>
  </conditionalFormatting>
  <conditionalFormatting sqref="BN2:BN165">
    <cfRule type="colorScale" priority="28247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G2:CG165">
    <cfRule type="colorScale" priority="28249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2023-01-21T00:28:58Z</dcterms:modified>
</cp:coreProperties>
</file>