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A3DC677C-344A-134A-BF4D-400ECD2BF7D8}" xr6:coauthVersionLast="47" xr6:coauthVersionMax="47" xr10:uidLastSave="{00000000-0000-0000-0000-000000000000}"/>
  <bookViews>
    <workbookView xWindow="0" yWindow="500" windowWidth="44800" windowHeight="24700" tabRatio="500" xr2:uid="{00000000-000D-0000-FFFF-FFFF00000000}"/>
  </bookViews>
  <sheets>
    <sheet name="new" sheetId="12" r:id="rId1"/>
    <sheet name="Sheet1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M155" i="12" l="1"/>
  <c r="BL155" i="12"/>
  <c r="BT155" i="12" s="1"/>
  <c r="CN155" i="12" s="1"/>
  <c r="BA155" i="12"/>
  <c r="CM154" i="12"/>
  <c r="BL154" i="12"/>
  <c r="BT154" i="12" s="1"/>
  <c r="CN154" i="12" s="1"/>
  <c r="BA154" i="12"/>
  <c r="CM153" i="12"/>
  <c r="BL153" i="12"/>
  <c r="BT153" i="12" s="1"/>
  <c r="CN153" i="12" s="1"/>
  <c r="BA153" i="12"/>
  <c r="CM152" i="12"/>
  <c r="BL152" i="12"/>
  <c r="BA152" i="12"/>
  <c r="CM151" i="12"/>
  <c r="BL151" i="12"/>
  <c r="BT151" i="12" s="1"/>
  <c r="CN151" i="12" s="1"/>
  <c r="BA151" i="12"/>
  <c r="CM150" i="12"/>
  <c r="BL150" i="12"/>
  <c r="BT150" i="12" s="1"/>
  <c r="CN150" i="12" s="1"/>
  <c r="BA150" i="12"/>
  <c r="CM149" i="12"/>
  <c r="BL149" i="12"/>
  <c r="BT149" i="12" s="1"/>
  <c r="CN149" i="12" s="1"/>
  <c r="BA149" i="12"/>
  <c r="CM148" i="12"/>
  <c r="BL148" i="12"/>
  <c r="BT148" i="12" s="1"/>
  <c r="CN148" i="12" s="1"/>
  <c r="BA148" i="12"/>
  <c r="CM147" i="12"/>
  <c r="BL147" i="12"/>
  <c r="BT147" i="12" s="1"/>
  <c r="CN147" i="12" s="1"/>
  <c r="BA147" i="12"/>
  <c r="CM146" i="12"/>
  <c r="BL146" i="12"/>
  <c r="BA146" i="12"/>
  <c r="CM145" i="12"/>
  <c r="BL145" i="12"/>
  <c r="BT145" i="12" s="1"/>
  <c r="CN145" i="12" s="1"/>
  <c r="BA145" i="12"/>
  <c r="CM144" i="12"/>
  <c r="BL144" i="12"/>
  <c r="BT144" i="12" s="1"/>
  <c r="CN144" i="12" s="1"/>
  <c r="BA144" i="12"/>
  <c r="CM143" i="12"/>
  <c r="BL143" i="12"/>
  <c r="BT143" i="12" s="1"/>
  <c r="CN143" i="12" s="1"/>
  <c r="BA143" i="12"/>
  <c r="CM142" i="12"/>
  <c r="BL142" i="12"/>
  <c r="BT142" i="12" s="1"/>
  <c r="CN142" i="12" s="1"/>
  <c r="BA142" i="12"/>
  <c r="CM141" i="12"/>
  <c r="BL141" i="12"/>
  <c r="BA141" i="12"/>
  <c r="CM140" i="12"/>
  <c r="BL140" i="12"/>
  <c r="BT140" i="12" s="1"/>
  <c r="CN140" i="12" s="1"/>
  <c r="BA140" i="12"/>
  <c r="CM139" i="12"/>
  <c r="BL139" i="12"/>
  <c r="BT139" i="12" s="1"/>
  <c r="CN139" i="12" s="1"/>
  <c r="BA139" i="12"/>
  <c r="CM138" i="12"/>
  <c r="BL138" i="12"/>
  <c r="BA138" i="12"/>
  <c r="CM137" i="12"/>
  <c r="BL137" i="12"/>
  <c r="BA137" i="12"/>
  <c r="CM136" i="12"/>
  <c r="BL136" i="12"/>
  <c r="BT136" i="12" s="1"/>
  <c r="CN136" i="12" s="1"/>
  <c r="BA136" i="12"/>
  <c r="CM135" i="12"/>
  <c r="BL135" i="12"/>
  <c r="BA135" i="12"/>
  <c r="CM134" i="12"/>
  <c r="BL134" i="12"/>
  <c r="BT134" i="12" s="1"/>
  <c r="CN134" i="12" s="1"/>
  <c r="BA134" i="12"/>
  <c r="CM133" i="12"/>
  <c r="BL133" i="12"/>
  <c r="BT133" i="12" s="1"/>
  <c r="CN133" i="12" s="1"/>
  <c r="BA133" i="12"/>
  <c r="CM132" i="12"/>
  <c r="BL132" i="12"/>
  <c r="BT132" i="12" s="1"/>
  <c r="CN132" i="12" s="1"/>
  <c r="BA132" i="12"/>
  <c r="CM131" i="12"/>
  <c r="BL131" i="12"/>
  <c r="BT131" i="12" s="1"/>
  <c r="CN131" i="12" s="1"/>
  <c r="BA131" i="12"/>
  <c r="CM130" i="12"/>
  <c r="BL130" i="12"/>
  <c r="BA130" i="12"/>
  <c r="CM129" i="12"/>
  <c r="BL129" i="12"/>
  <c r="BT129" i="12" s="1"/>
  <c r="CN129" i="12" s="1"/>
  <c r="BA129" i="12"/>
  <c r="CM128" i="12"/>
  <c r="BL128" i="12"/>
  <c r="BA128" i="12"/>
  <c r="CM127" i="12"/>
  <c r="BL127" i="12"/>
  <c r="BT127" i="12" s="1"/>
  <c r="CN127" i="12" s="1"/>
  <c r="BA127" i="12"/>
  <c r="CM126" i="12"/>
  <c r="BL126" i="12"/>
  <c r="BT126" i="12" s="1"/>
  <c r="CN126" i="12" s="1"/>
  <c r="BA126" i="12"/>
  <c r="CM125" i="12"/>
  <c r="BL125" i="12"/>
  <c r="BT125" i="12" s="1"/>
  <c r="CN125" i="12" s="1"/>
  <c r="BA125" i="12"/>
  <c r="CM124" i="12"/>
  <c r="BL124" i="12"/>
  <c r="BT124" i="12" s="1"/>
  <c r="CN124" i="12" s="1"/>
  <c r="BA124" i="12"/>
  <c r="CM123" i="12"/>
  <c r="BL123" i="12"/>
  <c r="BT123" i="12" s="1"/>
  <c r="CN123" i="12" s="1"/>
  <c r="BA123" i="12"/>
  <c r="CM122" i="12"/>
  <c r="BL122" i="12"/>
  <c r="BT122" i="12" s="1"/>
  <c r="CN122" i="12" s="1"/>
  <c r="BA122" i="12"/>
  <c r="CM121" i="12"/>
  <c r="BL121" i="12"/>
  <c r="BT121" i="12" s="1"/>
  <c r="CN121" i="12" s="1"/>
  <c r="BA121" i="12"/>
  <c r="CM120" i="12"/>
  <c r="BL120" i="12"/>
  <c r="BA120" i="12"/>
  <c r="CM119" i="12"/>
  <c r="BL119" i="12"/>
  <c r="BA119" i="12"/>
  <c r="CM118" i="12"/>
  <c r="BL118" i="12"/>
  <c r="BT118" i="12" s="1"/>
  <c r="CN118" i="12" s="1"/>
  <c r="BA118" i="12"/>
  <c r="CM117" i="12"/>
  <c r="BL117" i="12"/>
  <c r="BT117" i="12" s="1"/>
  <c r="CN117" i="12" s="1"/>
  <c r="BA117" i="12"/>
  <c r="CM116" i="12"/>
  <c r="BL116" i="12"/>
  <c r="BT116" i="12" s="1"/>
  <c r="CN116" i="12" s="1"/>
  <c r="BA116" i="12"/>
  <c r="CM115" i="12"/>
  <c r="BL115" i="12"/>
  <c r="BT115" i="12" s="1"/>
  <c r="CN115" i="12" s="1"/>
  <c r="BA115" i="12"/>
  <c r="CM114" i="12"/>
  <c r="BL114" i="12"/>
  <c r="BT114" i="12" s="1"/>
  <c r="CN114" i="12" s="1"/>
  <c r="BA114" i="12"/>
  <c r="CM113" i="12"/>
  <c r="BL113" i="12"/>
  <c r="BA113" i="12"/>
  <c r="CM112" i="12"/>
  <c r="BL112" i="12"/>
  <c r="BT112" i="12" s="1"/>
  <c r="CN112" i="12" s="1"/>
  <c r="BA112" i="12"/>
  <c r="CM111" i="12"/>
  <c r="BL111" i="12"/>
  <c r="BA111" i="12"/>
  <c r="CM110" i="12"/>
  <c r="BL110" i="12"/>
  <c r="BT110" i="12" s="1"/>
  <c r="CN110" i="12" s="1"/>
  <c r="BA110" i="12"/>
  <c r="CM109" i="12"/>
  <c r="BL109" i="12"/>
  <c r="BT109" i="12" s="1"/>
  <c r="CN109" i="12" s="1"/>
  <c r="BA109" i="12"/>
  <c r="CM108" i="12"/>
  <c r="BL108" i="12"/>
  <c r="BA108" i="12"/>
  <c r="CM107" i="12"/>
  <c r="BL107" i="12"/>
  <c r="BA107" i="12"/>
  <c r="CM106" i="12"/>
  <c r="BL106" i="12"/>
  <c r="BT106" i="12" s="1"/>
  <c r="CN106" i="12" s="1"/>
  <c r="BA106" i="12"/>
  <c r="CM105" i="12"/>
  <c r="BL105" i="12"/>
  <c r="BT105" i="12" s="1"/>
  <c r="CN105" i="12" s="1"/>
  <c r="BA105" i="12"/>
  <c r="CM104" i="12"/>
  <c r="BL104" i="12"/>
  <c r="BT104" i="12" s="1"/>
  <c r="CN104" i="12" s="1"/>
  <c r="BA104" i="12"/>
  <c r="CM103" i="12"/>
  <c r="BL103" i="12"/>
  <c r="BT103" i="12" s="1"/>
  <c r="CN103" i="12" s="1"/>
  <c r="BA103" i="12"/>
  <c r="CM102" i="12"/>
  <c r="BL102" i="12"/>
  <c r="BT102" i="12" s="1"/>
  <c r="CN102" i="12" s="1"/>
  <c r="BA102" i="12"/>
  <c r="CM101" i="12"/>
  <c r="BL101" i="12"/>
  <c r="BA101" i="12"/>
  <c r="CM100" i="12"/>
  <c r="BL100" i="12"/>
  <c r="BT100" i="12" s="1"/>
  <c r="CN100" i="12" s="1"/>
  <c r="BA100" i="12"/>
  <c r="CM99" i="12"/>
  <c r="BL99" i="12"/>
  <c r="BA99" i="12"/>
  <c r="CM98" i="12"/>
  <c r="BL98" i="12"/>
  <c r="BT98" i="12" s="1"/>
  <c r="CN98" i="12" s="1"/>
  <c r="BA98" i="12"/>
  <c r="CM97" i="12"/>
  <c r="BL97" i="12"/>
  <c r="BT97" i="12" s="1"/>
  <c r="CN97" i="12" s="1"/>
  <c r="BA97" i="12"/>
  <c r="CM96" i="12"/>
  <c r="BL96" i="12"/>
  <c r="BT96" i="12" s="1"/>
  <c r="CN96" i="12" s="1"/>
  <c r="BA96" i="12"/>
  <c r="CM95" i="12"/>
  <c r="BL95" i="12"/>
  <c r="BT95" i="12" s="1"/>
  <c r="CN95" i="12" s="1"/>
  <c r="BA95" i="12"/>
  <c r="CM94" i="12"/>
  <c r="BL94" i="12"/>
  <c r="BT94" i="12" s="1"/>
  <c r="CN94" i="12" s="1"/>
  <c r="BA94" i="12"/>
  <c r="CM93" i="12"/>
  <c r="BL93" i="12"/>
  <c r="BA93" i="12"/>
  <c r="CM92" i="12"/>
  <c r="BL92" i="12"/>
  <c r="BA92" i="12"/>
  <c r="CM91" i="12"/>
  <c r="BL91" i="12"/>
  <c r="BT91" i="12" s="1"/>
  <c r="CN91" i="12" s="1"/>
  <c r="BA91" i="12"/>
  <c r="CM90" i="12"/>
  <c r="BL90" i="12"/>
  <c r="BT90" i="12" s="1"/>
  <c r="CN90" i="12" s="1"/>
  <c r="BA90" i="12"/>
  <c r="CM89" i="12"/>
  <c r="BL89" i="12"/>
  <c r="BA89" i="12"/>
  <c r="CM88" i="12"/>
  <c r="BL88" i="12"/>
  <c r="BT88" i="12" s="1"/>
  <c r="CN88" i="12" s="1"/>
  <c r="BA88" i="12"/>
  <c r="CM87" i="12"/>
  <c r="BL87" i="12"/>
  <c r="BT87" i="12" s="1"/>
  <c r="CN87" i="12" s="1"/>
  <c r="BA87" i="12"/>
  <c r="CM86" i="12"/>
  <c r="BL86" i="12"/>
  <c r="BT86" i="12" s="1"/>
  <c r="CN86" i="12" s="1"/>
  <c r="BA86" i="12"/>
  <c r="CM85" i="12"/>
  <c r="BL85" i="12"/>
  <c r="BT85" i="12" s="1"/>
  <c r="CN85" i="12" s="1"/>
  <c r="BA85" i="12"/>
  <c r="CM84" i="12"/>
  <c r="BL84" i="12"/>
  <c r="BT84" i="12" s="1"/>
  <c r="CN84" i="12" s="1"/>
  <c r="BA84" i="12"/>
  <c r="CM83" i="12"/>
  <c r="BL83" i="12"/>
  <c r="BT83" i="12" s="1"/>
  <c r="CN83" i="12" s="1"/>
  <c r="BA83" i="12"/>
  <c r="CM82" i="12"/>
  <c r="BL82" i="12"/>
  <c r="BT82" i="12" s="1"/>
  <c r="CN82" i="12" s="1"/>
  <c r="BA82" i="12"/>
  <c r="CM81" i="12"/>
  <c r="BL81" i="12"/>
  <c r="BT81" i="12" s="1"/>
  <c r="CN81" i="12" s="1"/>
  <c r="BA81" i="12"/>
  <c r="CM80" i="12"/>
  <c r="BL80" i="12"/>
  <c r="BT80" i="12" s="1"/>
  <c r="CN80" i="12" s="1"/>
  <c r="BA80" i="12"/>
  <c r="CM79" i="12"/>
  <c r="BL79" i="12"/>
  <c r="BA79" i="12"/>
  <c r="CM78" i="12"/>
  <c r="BL78" i="12"/>
  <c r="BT78" i="12" s="1"/>
  <c r="CN78" i="12" s="1"/>
  <c r="BA78" i="12"/>
  <c r="CM77" i="12"/>
  <c r="BL77" i="12"/>
  <c r="BA77" i="12"/>
  <c r="CM76" i="12"/>
  <c r="BL76" i="12"/>
  <c r="BA76" i="12"/>
  <c r="CM75" i="12"/>
  <c r="BL75" i="12"/>
  <c r="BT75" i="12" s="1"/>
  <c r="CN75" i="12" s="1"/>
  <c r="BA75" i="12"/>
  <c r="CM74" i="12"/>
  <c r="BL74" i="12"/>
  <c r="BT74" i="12" s="1"/>
  <c r="CN74" i="12" s="1"/>
  <c r="BA74" i="12"/>
  <c r="CM73" i="12"/>
  <c r="BL73" i="12"/>
  <c r="BT73" i="12" s="1"/>
  <c r="CN73" i="12" s="1"/>
  <c r="BA73" i="12"/>
  <c r="CM72" i="12"/>
  <c r="BL72" i="12"/>
  <c r="BT72" i="12" s="1"/>
  <c r="CN72" i="12" s="1"/>
  <c r="BA72" i="12"/>
  <c r="CM71" i="12"/>
  <c r="BL71" i="12"/>
  <c r="BT71" i="12" s="1"/>
  <c r="CN71" i="12" s="1"/>
  <c r="BA71" i="12"/>
  <c r="CM70" i="12"/>
  <c r="BL70" i="12"/>
  <c r="BT70" i="12" s="1"/>
  <c r="CN70" i="12" s="1"/>
  <c r="BA70" i="12"/>
  <c r="CM69" i="12"/>
  <c r="BL69" i="12"/>
  <c r="BT69" i="12" s="1"/>
  <c r="CN69" i="12" s="1"/>
  <c r="BA69" i="12"/>
  <c r="CM68" i="12"/>
  <c r="BL68" i="12"/>
  <c r="BT68" i="12" s="1"/>
  <c r="CN68" i="12" s="1"/>
  <c r="BA68" i="12"/>
  <c r="CM67" i="12"/>
  <c r="BL67" i="12"/>
  <c r="BT67" i="12" s="1"/>
  <c r="CN67" i="12" s="1"/>
  <c r="BA67" i="12"/>
  <c r="CM66" i="12"/>
  <c r="BL66" i="12"/>
  <c r="BT66" i="12" s="1"/>
  <c r="CN66" i="12" s="1"/>
  <c r="BA66" i="12"/>
  <c r="CM65" i="12"/>
  <c r="BL65" i="12"/>
  <c r="BT65" i="12" s="1"/>
  <c r="CN65" i="12" s="1"/>
  <c r="BA65" i="12"/>
  <c r="CM64" i="12"/>
  <c r="BL64" i="12"/>
  <c r="BA64" i="12"/>
  <c r="CM63" i="12"/>
  <c r="BL63" i="12"/>
  <c r="BA63" i="12"/>
  <c r="CM62" i="12"/>
  <c r="BL62" i="12"/>
  <c r="BT62" i="12" s="1"/>
  <c r="CN62" i="12" s="1"/>
  <c r="BA62" i="12"/>
  <c r="CM61" i="12"/>
  <c r="BL61" i="12"/>
  <c r="BT61" i="12" s="1"/>
  <c r="CN61" i="12" s="1"/>
  <c r="BA61" i="12"/>
  <c r="CM60" i="12"/>
  <c r="BL60" i="12"/>
  <c r="BA60" i="12"/>
  <c r="CM59" i="12"/>
  <c r="BL59" i="12"/>
  <c r="BA59" i="12"/>
  <c r="CM58" i="12"/>
  <c r="BL58" i="12"/>
  <c r="BA58" i="12"/>
  <c r="CM57" i="12"/>
  <c r="BL57" i="12"/>
  <c r="BT57" i="12" s="1"/>
  <c r="CN57" i="12" s="1"/>
  <c r="BA57" i="12"/>
  <c r="CM56" i="12"/>
  <c r="BL56" i="12"/>
  <c r="BT56" i="12" s="1"/>
  <c r="CN56" i="12" s="1"/>
  <c r="BA56" i="12"/>
  <c r="CM55" i="12"/>
  <c r="BL55" i="12"/>
  <c r="BT55" i="12" s="1"/>
  <c r="CN55" i="12" s="1"/>
  <c r="BA55" i="12"/>
  <c r="CM54" i="12"/>
  <c r="BL54" i="12"/>
  <c r="BT54" i="12" s="1"/>
  <c r="CN54" i="12" s="1"/>
  <c r="BA54" i="12"/>
  <c r="CM53" i="12"/>
  <c r="BL53" i="12"/>
  <c r="BT53" i="12" s="1"/>
  <c r="CN53" i="12" s="1"/>
  <c r="BA53" i="12"/>
  <c r="CM52" i="12"/>
  <c r="BL52" i="12"/>
  <c r="BT52" i="12" s="1"/>
  <c r="CN52" i="12" s="1"/>
  <c r="BA52" i="12"/>
  <c r="CM51" i="12"/>
  <c r="BL51" i="12"/>
  <c r="BA51" i="12"/>
  <c r="CM50" i="12"/>
  <c r="BL50" i="12"/>
  <c r="BT50" i="12" s="1"/>
  <c r="CN50" i="12" s="1"/>
  <c r="BA50" i="12"/>
  <c r="CM49" i="12"/>
  <c r="BL49" i="12"/>
  <c r="BT49" i="12" s="1"/>
  <c r="CN49" i="12" s="1"/>
  <c r="BA49" i="12"/>
  <c r="CM48" i="12"/>
  <c r="BL48" i="12"/>
  <c r="BT48" i="12" s="1"/>
  <c r="CN48" i="12" s="1"/>
  <c r="BA48" i="12"/>
  <c r="CM47" i="12"/>
  <c r="BL47" i="12"/>
  <c r="BT47" i="12" s="1"/>
  <c r="CN47" i="12" s="1"/>
  <c r="BA47" i="12"/>
  <c r="CM46" i="12"/>
  <c r="BL46" i="12"/>
  <c r="BA46" i="12"/>
  <c r="CM45" i="12"/>
  <c r="BL45" i="12"/>
  <c r="BA45" i="12"/>
  <c r="CM44" i="12"/>
  <c r="BL44" i="12"/>
  <c r="BT44" i="12" s="1"/>
  <c r="CN44" i="12" s="1"/>
  <c r="BA44" i="12"/>
  <c r="CM43" i="12"/>
  <c r="BL43" i="12"/>
  <c r="BA43" i="12"/>
  <c r="CM42" i="12"/>
  <c r="BL42" i="12"/>
  <c r="BT42" i="12" s="1"/>
  <c r="CN42" i="12" s="1"/>
  <c r="BA42" i="12"/>
  <c r="CM41" i="12"/>
  <c r="BL41" i="12"/>
  <c r="BA41" i="12"/>
  <c r="CM40" i="12"/>
  <c r="BL40" i="12"/>
  <c r="BA40" i="12"/>
  <c r="CM39" i="12"/>
  <c r="BL39" i="12"/>
  <c r="BT39" i="12" s="1"/>
  <c r="CN39" i="12" s="1"/>
  <c r="BA39" i="12"/>
  <c r="CM38" i="12"/>
  <c r="BL38" i="12"/>
  <c r="BA38" i="12"/>
  <c r="CM37" i="12"/>
  <c r="BL37" i="12"/>
  <c r="BT37" i="12" s="1"/>
  <c r="CN37" i="12" s="1"/>
  <c r="BA37" i="12"/>
  <c r="CM36" i="12"/>
  <c r="BL36" i="12"/>
  <c r="BA36" i="12"/>
  <c r="CM35" i="12"/>
  <c r="BL35" i="12"/>
  <c r="BT35" i="12" s="1"/>
  <c r="CN35" i="12" s="1"/>
  <c r="BA35" i="12"/>
  <c r="CM34" i="12"/>
  <c r="BL34" i="12"/>
  <c r="BT34" i="12" s="1"/>
  <c r="CN34" i="12" s="1"/>
  <c r="BA34" i="12"/>
  <c r="CM33" i="12"/>
  <c r="BL33" i="12"/>
  <c r="BA33" i="12"/>
  <c r="CM32" i="12"/>
  <c r="BL32" i="12"/>
  <c r="BT32" i="12" s="1"/>
  <c r="CN32" i="12" s="1"/>
  <c r="BA32" i="12"/>
  <c r="CM31" i="12"/>
  <c r="BL31" i="12"/>
  <c r="BT31" i="12" s="1"/>
  <c r="CN31" i="12" s="1"/>
  <c r="BA31" i="12"/>
  <c r="CM30" i="12"/>
  <c r="BL30" i="12"/>
  <c r="BT30" i="12" s="1"/>
  <c r="CN30" i="12" s="1"/>
  <c r="BA30" i="12"/>
  <c r="CM29" i="12"/>
  <c r="BL29" i="12"/>
  <c r="BT29" i="12" s="1"/>
  <c r="CN29" i="12" s="1"/>
  <c r="BA29" i="12"/>
  <c r="CM28" i="12"/>
  <c r="BL28" i="12"/>
  <c r="BA28" i="12"/>
  <c r="CM27" i="12"/>
  <c r="BL27" i="12"/>
  <c r="BA27" i="12"/>
  <c r="CM26" i="12"/>
  <c r="BL26" i="12"/>
  <c r="BT26" i="12" s="1"/>
  <c r="CN26" i="12" s="1"/>
  <c r="BA26" i="12"/>
  <c r="CM25" i="12"/>
  <c r="BL25" i="12"/>
  <c r="BT25" i="12" s="1"/>
  <c r="CN25" i="12" s="1"/>
  <c r="BA25" i="12"/>
  <c r="CM24" i="12"/>
  <c r="BL24" i="12"/>
  <c r="BT24" i="12" s="1"/>
  <c r="CN24" i="12" s="1"/>
  <c r="BA24" i="12"/>
  <c r="CM23" i="12"/>
  <c r="BL23" i="12"/>
  <c r="BT23" i="12" s="1"/>
  <c r="CN23" i="12" s="1"/>
  <c r="BA23" i="12"/>
  <c r="CM22" i="12"/>
  <c r="BL22" i="12"/>
  <c r="BT22" i="12" s="1"/>
  <c r="CN22" i="12" s="1"/>
  <c r="BA22" i="12"/>
  <c r="CM21" i="12"/>
  <c r="BL21" i="12"/>
  <c r="BT21" i="12" s="1"/>
  <c r="CN21" i="12" s="1"/>
  <c r="BA21" i="12"/>
  <c r="CM20" i="12"/>
  <c r="BL20" i="12"/>
  <c r="BA20" i="12"/>
  <c r="CM19" i="12"/>
  <c r="BL19" i="12"/>
  <c r="BA19" i="12"/>
  <c r="CM18" i="12"/>
  <c r="BL18" i="12"/>
  <c r="BT18" i="12" s="1"/>
  <c r="CN18" i="12" s="1"/>
  <c r="BA18" i="12"/>
  <c r="CM17" i="12"/>
  <c r="BL17" i="12"/>
  <c r="BT17" i="12" s="1"/>
  <c r="CN17" i="12" s="1"/>
  <c r="BA17" i="12"/>
  <c r="CM16" i="12"/>
  <c r="BL16" i="12"/>
  <c r="BT16" i="12" s="1"/>
  <c r="CN16" i="12" s="1"/>
  <c r="BA16" i="12"/>
  <c r="CM15" i="12"/>
  <c r="BL15" i="12"/>
  <c r="BT15" i="12" s="1"/>
  <c r="CN15" i="12" s="1"/>
  <c r="BA15" i="12"/>
  <c r="CM14" i="12"/>
  <c r="BL14" i="12"/>
  <c r="BT14" i="12" s="1"/>
  <c r="CN14" i="12" s="1"/>
  <c r="BA14" i="12"/>
  <c r="CM13" i="12"/>
  <c r="BL13" i="12"/>
  <c r="BA13" i="12"/>
  <c r="CM12" i="12"/>
  <c r="BL12" i="12"/>
  <c r="BT12" i="12" s="1"/>
  <c r="CN12" i="12" s="1"/>
  <c r="BA12" i="12"/>
  <c r="CM11" i="12"/>
  <c r="BL11" i="12"/>
  <c r="BT11" i="12" s="1"/>
  <c r="CN11" i="12" s="1"/>
  <c r="BA11" i="12"/>
  <c r="CM10" i="12"/>
  <c r="BL10" i="12"/>
  <c r="BT10" i="12" s="1"/>
  <c r="CN10" i="12" s="1"/>
  <c r="BA10" i="12"/>
  <c r="CM9" i="12"/>
  <c r="BL9" i="12"/>
  <c r="BT9" i="12" s="1"/>
  <c r="CN9" i="12" s="1"/>
  <c r="BA9" i="12"/>
  <c r="CM8" i="12"/>
  <c r="BL8" i="12"/>
  <c r="BT8" i="12" s="1"/>
  <c r="CN8" i="12" s="1"/>
  <c r="BA8" i="12"/>
  <c r="CM7" i="12"/>
  <c r="BL7" i="12"/>
  <c r="BT7" i="12" s="1"/>
  <c r="CN7" i="12" s="1"/>
  <c r="BA7" i="12"/>
  <c r="CM6" i="12"/>
  <c r="BL6" i="12"/>
  <c r="BT6" i="12" s="1"/>
  <c r="CN6" i="12" s="1"/>
  <c r="BA6" i="12"/>
  <c r="CM5" i="12"/>
  <c r="BL5" i="12"/>
  <c r="BT5" i="12" s="1"/>
  <c r="CN5" i="12" s="1"/>
  <c r="BA5" i="12"/>
  <c r="CM4" i="12"/>
  <c r="BL4" i="12"/>
  <c r="BT4" i="12" s="1"/>
  <c r="CN4" i="12" s="1"/>
  <c r="BA4" i="12"/>
  <c r="CM3" i="12"/>
  <c r="BL3" i="12"/>
  <c r="BT3" i="12" s="1"/>
  <c r="CN3" i="12" s="1"/>
  <c r="BA3" i="12"/>
  <c r="AK155" i="12"/>
  <c r="AJ155" i="12"/>
  <c r="AG155" i="12"/>
  <c r="AF155" i="12"/>
  <c r="Y155" i="12"/>
  <c r="X155" i="12"/>
  <c r="U155" i="12"/>
  <c r="W155" i="12" s="1"/>
  <c r="T155" i="12"/>
  <c r="V155" i="12" s="1"/>
  <c r="AK154" i="12"/>
  <c r="AJ154" i="12"/>
  <c r="AG154" i="12"/>
  <c r="AH154" i="12" s="1"/>
  <c r="AF154" i="12"/>
  <c r="Y154" i="12"/>
  <c r="X154" i="12"/>
  <c r="U154" i="12"/>
  <c r="W154" i="12" s="1"/>
  <c r="T154" i="12"/>
  <c r="V154" i="12" s="1"/>
  <c r="AK153" i="12"/>
  <c r="AJ153" i="12"/>
  <c r="AG153" i="12"/>
  <c r="AF153" i="12"/>
  <c r="Y153" i="12"/>
  <c r="X153" i="12"/>
  <c r="U153" i="12"/>
  <c r="W153" i="12" s="1"/>
  <c r="T153" i="12"/>
  <c r="V153" i="12" s="1"/>
  <c r="AK152" i="12"/>
  <c r="AJ152" i="12"/>
  <c r="AG152" i="12"/>
  <c r="AF152" i="12"/>
  <c r="Y152" i="12"/>
  <c r="X152" i="12"/>
  <c r="U152" i="12"/>
  <c r="W152" i="12" s="1"/>
  <c r="T152" i="12"/>
  <c r="V152" i="12" s="1"/>
  <c r="AK151" i="12"/>
  <c r="AJ151" i="12"/>
  <c r="AG151" i="12"/>
  <c r="AF151" i="12"/>
  <c r="Y151" i="12"/>
  <c r="X151" i="12"/>
  <c r="U151" i="12"/>
  <c r="W151" i="12" s="1"/>
  <c r="T151" i="12"/>
  <c r="V151" i="12" s="1"/>
  <c r="AK150" i="12"/>
  <c r="AJ150" i="12"/>
  <c r="AG150" i="12"/>
  <c r="AF150" i="12"/>
  <c r="Y150" i="12"/>
  <c r="X150" i="12"/>
  <c r="U150" i="12"/>
  <c r="W150" i="12" s="1"/>
  <c r="T150" i="12"/>
  <c r="V150" i="12" s="1"/>
  <c r="AK149" i="12"/>
  <c r="AJ149" i="12"/>
  <c r="AG149" i="12"/>
  <c r="AF149" i="12"/>
  <c r="Y149" i="12"/>
  <c r="X149" i="12"/>
  <c r="U149" i="12"/>
  <c r="W149" i="12" s="1"/>
  <c r="T149" i="12"/>
  <c r="V149" i="12" s="1"/>
  <c r="AK148" i="12"/>
  <c r="AJ148" i="12"/>
  <c r="AG148" i="12"/>
  <c r="AF148" i="12"/>
  <c r="Y148" i="12"/>
  <c r="X148" i="12"/>
  <c r="U148" i="12"/>
  <c r="W148" i="12" s="1"/>
  <c r="T148" i="12"/>
  <c r="V148" i="12" s="1"/>
  <c r="AK147" i="12"/>
  <c r="AJ147" i="12"/>
  <c r="AG147" i="12"/>
  <c r="AF147" i="12"/>
  <c r="Y147" i="12"/>
  <c r="X147" i="12"/>
  <c r="U147" i="12"/>
  <c r="W147" i="12" s="1"/>
  <c r="T147" i="12"/>
  <c r="V147" i="12" s="1"/>
  <c r="AK146" i="12"/>
  <c r="AJ146" i="12"/>
  <c r="AG146" i="12"/>
  <c r="AF146" i="12"/>
  <c r="Y146" i="12"/>
  <c r="X146" i="12"/>
  <c r="U146" i="12"/>
  <c r="W146" i="12" s="1"/>
  <c r="T146" i="12"/>
  <c r="V146" i="12" s="1"/>
  <c r="AK145" i="12"/>
  <c r="AJ145" i="12"/>
  <c r="AG145" i="12"/>
  <c r="AF145" i="12"/>
  <c r="Y145" i="12"/>
  <c r="X145" i="12"/>
  <c r="U145" i="12"/>
  <c r="W145" i="12" s="1"/>
  <c r="T145" i="12"/>
  <c r="V145" i="12" s="1"/>
  <c r="AK144" i="12"/>
  <c r="AJ144" i="12"/>
  <c r="AG144" i="12"/>
  <c r="AF144" i="12"/>
  <c r="Y144" i="12"/>
  <c r="X144" i="12"/>
  <c r="U144" i="12"/>
  <c r="W144" i="12" s="1"/>
  <c r="T144" i="12"/>
  <c r="V144" i="12" s="1"/>
  <c r="AK143" i="12"/>
  <c r="AJ143" i="12"/>
  <c r="AG143" i="12"/>
  <c r="AF143" i="12"/>
  <c r="Y143" i="12"/>
  <c r="X143" i="12"/>
  <c r="U143" i="12"/>
  <c r="W143" i="12" s="1"/>
  <c r="T143" i="12"/>
  <c r="V143" i="12" s="1"/>
  <c r="AK142" i="12"/>
  <c r="AJ142" i="12"/>
  <c r="AL142" i="12" s="1"/>
  <c r="AG142" i="12"/>
  <c r="AF142" i="12"/>
  <c r="Y142" i="12"/>
  <c r="X142" i="12"/>
  <c r="U142" i="12"/>
  <c r="W142" i="12" s="1"/>
  <c r="T142" i="12"/>
  <c r="V142" i="12" s="1"/>
  <c r="AK141" i="12"/>
  <c r="AJ141" i="12"/>
  <c r="AL141" i="12" s="1"/>
  <c r="AG141" i="12"/>
  <c r="AF141" i="12"/>
  <c r="Y141" i="12"/>
  <c r="X141" i="12"/>
  <c r="U141" i="12"/>
  <c r="W141" i="12" s="1"/>
  <c r="T141" i="12"/>
  <c r="V141" i="12" s="1"/>
  <c r="AK140" i="12"/>
  <c r="AJ140" i="12"/>
  <c r="AG140" i="12"/>
  <c r="AF140" i="12"/>
  <c r="Y140" i="12"/>
  <c r="X140" i="12"/>
  <c r="U140" i="12"/>
  <c r="W140" i="12" s="1"/>
  <c r="T140" i="12"/>
  <c r="V140" i="12" s="1"/>
  <c r="AK139" i="12"/>
  <c r="AJ139" i="12"/>
  <c r="AL139" i="12" s="1"/>
  <c r="AG139" i="12"/>
  <c r="AF139" i="12"/>
  <c r="Y139" i="12"/>
  <c r="X139" i="12"/>
  <c r="U139" i="12"/>
  <c r="W139" i="12" s="1"/>
  <c r="T139" i="12"/>
  <c r="V139" i="12" s="1"/>
  <c r="AK138" i="12"/>
  <c r="AJ138" i="12"/>
  <c r="AL138" i="12" s="1"/>
  <c r="AG138" i="12"/>
  <c r="AF138" i="12"/>
  <c r="Y138" i="12"/>
  <c r="X138" i="12"/>
  <c r="U138" i="12"/>
  <c r="W138" i="12" s="1"/>
  <c r="T138" i="12"/>
  <c r="V138" i="12" s="1"/>
  <c r="AK137" i="12"/>
  <c r="AJ137" i="12"/>
  <c r="AG137" i="12"/>
  <c r="AF137" i="12"/>
  <c r="Y137" i="12"/>
  <c r="X137" i="12"/>
  <c r="U137" i="12"/>
  <c r="W137" i="12" s="1"/>
  <c r="T137" i="12"/>
  <c r="V137" i="12" s="1"/>
  <c r="AK136" i="12"/>
  <c r="AJ136" i="12"/>
  <c r="AG136" i="12"/>
  <c r="AF136" i="12"/>
  <c r="Y136" i="12"/>
  <c r="X136" i="12"/>
  <c r="U136" i="12"/>
  <c r="W136" i="12" s="1"/>
  <c r="T136" i="12"/>
  <c r="V136" i="12" s="1"/>
  <c r="AK135" i="12"/>
  <c r="AJ135" i="12"/>
  <c r="AG135" i="12"/>
  <c r="AF135" i="12"/>
  <c r="Y135" i="12"/>
  <c r="X135" i="12"/>
  <c r="U135" i="12"/>
  <c r="W135" i="12" s="1"/>
  <c r="T135" i="12"/>
  <c r="V135" i="12" s="1"/>
  <c r="AK134" i="12"/>
  <c r="AJ134" i="12"/>
  <c r="AL134" i="12" s="1"/>
  <c r="AG134" i="12"/>
  <c r="AF134" i="12"/>
  <c r="Y134" i="12"/>
  <c r="X134" i="12"/>
  <c r="U134" i="12"/>
  <c r="W134" i="12" s="1"/>
  <c r="T134" i="12"/>
  <c r="V134" i="12" s="1"/>
  <c r="AK133" i="12"/>
  <c r="AJ133" i="12"/>
  <c r="AL133" i="12" s="1"/>
  <c r="AG133" i="12"/>
  <c r="AF133" i="12"/>
  <c r="Y133" i="12"/>
  <c r="X133" i="12"/>
  <c r="U133" i="12"/>
  <c r="W133" i="12" s="1"/>
  <c r="T133" i="12"/>
  <c r="V133" i="12" s="1"/>
  <c r="AK132" i="12"/>
  <c r="AJ132" i="12"/>
  <c r="AL132" i="12" s="1"/>
  <c r="AG132" i="12"/>
  <c r="AF132" i="12"/>
  <c r="Y132" i="12"/>
  <c r="X132" i="12"/>
  <c r="U132" i="12"/>
  <c r="W132" i="12" s="1"/>
  <c r="T132" i="12"/>
  <c r="V132" i="12" s="1"/>
  <c r="AK131" i="12"/>
  <c r="AJ131" i="12"/>
  <c r="AG131" i="12"/>
  <c r="AF131" i="12"/>
  <c r="Y131" i="12"/>
  <c r="X131" i="12"/>
  <c r="U131" i="12"/>
  <c r="W131" i="12" s="1"/>
  <c r="T131" i="12"/>
  <c r="V131" i="12" s="1"/>
  <c r="AK130" i="12"/>
  <c r="AJ130" i="12"/>
  <c r="AG130" i="12"/>
  <c r="AF130" i="12"/>
  <c r="Y130" i="12"/>
  <c r="X130" i="12"/>
  <c r="U130" i="12"/>
  <c r="W130" i="12" s="1"/>
  <c r="T130" i="12"/>
  <c r="V130" i="12" s="1"/>
  <c r="AK129" i="12"/>
  <c r="AJ129" i="12"/>
  <c r="AG129" i="12"/>
  <c r="AF129" i="12"/>
  <c r="Y129" i="12"/>
  <c r="X129" i="12"/>
  <c r="U129" i="12"/>
  <c r="W129" i="12" s="1"/>
  <c r="T129" i="12"/>
  <c r="V129" i="12" s="1"/>
  <c r="AK128" i="12"/>
  <c r="AJ128" i="12"/>
  <c r="AG128" i="12"/>
  <c r="AF128" i="12"/>
  <c r="Y128" i="12"/>
  <c r="X128" i="12"/>
  <c r="U128" i="12"/>
  <c r="W128" i="12" s="1"/>
  <c r="T128" i="12"/>
  <c r="V128" i="12" s="1"/>
  <c r="AK127" i="12"/>
  <c r="AJ127" i="12"/>
  <c r="AG127" i="12"/>
  <c r="AF127" i="12"/>
  <c r="Y127" i="12"/>
  <c r="X127" i="12"/>
  <c r="U127" i="12"/>
  <c r="W127" i="12" s="1"/>
  <c r="T127" i="12"/>
  <c r="V127" i="12" s="1"/>
  <c r="AK126" i="12"/>
  <c r="AJ126" i="12"/>
  <c r="AG126" i="12"/>
  <c r="AF126" i="12"/>
  <c r="Y126" i="12"/>
  <c r="X126" i="12"/>
  <c r="U126" i="12"/>
  <c r="W126" i="12" s="1"/>
  <c r="T126" i="12"/>
  <c r="V126" i="12" s="1"/>
  <c r="AK125" i="12"/>
  <c r="AJ125" i="12"/>
  <c r="AG125" i="12"/>
  <c r="AF125" i="12"/>
  <c r="Y125" i="12"/>
  <c r="X125" i="12"/>
  <c r="U125" i="12"/>
  <c r="W125" i="12" s="1"/>
  <c r="T125" i="12"/>
  <c r="V125" i="12" s="1"/>
  <c r="AK124" i="12"/>
  <c r="AJ124" i="12"/>
  <c r="AG124" i="12"/>
  <c r="AF124" i="12"/>
  <c r="Y124" i="12"/>
  <c r="X124" i="12"/>
  <c r="U124" i="12"/>
  <c r="W124" i="12" s="1"/>
  <c r="T124" i="12"/>
  <c r="V124" i="12" s="1"/>
  <c r="AK123" i="12"/>
  <c r="AJ123" i="12"/>
  <c r="AG123" i="12"/>
  <c r="AF123" i="12"/>
  <c r="Y123" i="12"/>
  <c r="X123" i="12"/>
  <c r="U123" i="12"/>
  <c r="W123" i="12" s="1"/>
  <c r="T123" i="12"/>
  <c r="V123" i="12" s="1"/>
  <c r="AK122" i="12"/>
  <c r="AJ122" i="12"/>
  <c r="AL122" i="12" s="1"/>
  <c r="AG122" i="12"/>
  <c r="AF122" i="12"/>
  <c r="Y122" i="12"/>
  <c r="X122" i="12"/>
  <c r="U122" i="12"/>
  <c r="W122" i="12" s="1"/>
  <c r="T122" i="12"/>
  <c r="V122" i="12" s="1"/>
  <c r="AK121" i="12"/>
  <c r="AJ121" i="12"/>
  <c r="AG121" i="12"/>
  <c r="AF121" i="12"/>
  <c r="Y121" i="12"/>
  <c r="X121" i="12"/>
  <c r="U121" i="12"/>
  <c r="W121" i="12" s="1"/>
  <c r="T121" i="12"/>
  <c r="V121" i="12" s="1"/>
  <c r="AK120" i="12"/>
  <c r="AJ120" i="12"/>
  <c r="AG120" i="12"/>
  <c r="AF120" i="12"/>
  <c r="Y120" i="12"/>
  <c r="X120" i="12"/>
  <c r="U120" i="12"/>
  <c r="W120" i="12" s="1"/>
  <c r="T120" i="12"/>
  <c r="V120" i="12" s="1"/>
  <c r="AK119" i="12"/>
  <c r="AJ119" i="12"/>
  <c r="AG119" i="12"/>
  <c r="AF119" i="12"/>
  <c r="Y119" i="12"/>
  <c r="X119" i="12"/>
  <c r="U119" i="12"/>
  <c r="W119" i="12" s="1"/>
  <c r="T119" i="12"/>
  <c r="V119" i="12" s="1"/>
  <c r="AK118" i="12"/>
  <c r="AJ118" i="12"/>
  <c r="AG118" i="12"/>
  <c r="AF118" i="12"/>
  <c r="Y118" i="12"/>
  <c r="X118" i="12"/>
  <c r="U118" i="12"/>
  <c r="W118" i="12" s="1"/>
  <c r="T118" i="12"/>
  <c r="V118" i="12" s="1"/>
  <c r="AK117" i="12"/>
  <c r="AJ117" i="12"/>
  <c r="AG117" i="12"/>
  <c r="AF117" i="12"/>
  <c r="Y117" i="12"/>
  <c r="X117" i="12"/>
  <c r="U117" i="12"/>
  <c r="W117" i="12" s="1"/>
  <c r="T117" i="12"/>
  <c r="V117" i="12" s="1"/>
  <c r="AK116" i="12"/>
  <c r="AJ116" i="12"/>
  <c r="AG116" i="12"/>
  <c r="AF116" i="12"/>
  <c r="Y116" i="12"/>
  <c r="X116" i="12"/>
  <c r="U116" i="12"/>
  <c r="W116" i="12" s="1"/>
  <c r="T116" i="12"/>
  <c r="V116" i="12" s="1"/>
  <c r="AK115" i="12"/>
  <c r="AJ115" i="12"/>
  <c r="AG115" i="12"/>
  <c r="AF115" i="12"/>
  <c r="Y115" i="12"/>
  <c r="X115" i="12"/>
  <c r="U115" i="12"/>
  <c r="W115" i="12" s="1"/>
  <c r="T115" i="12"/>
  <c r="V115" i="12" s="1"/>
  <c r="AK114" i="12"/>
  <c r="AJ114" i="12"/>
  <c r="AG114" i="12"/>
  <c r="AF114" i="12"/>
  <c r="Y114" i="12"/>
  <c r="X114" i="12"/>
  <c r="U114" i="12"/>
  <c r="W114" i="12" s="1"/>
  <c r="T114" i="12"/>
  <c r="V114" i="12" s="1"/>
  <c r="AK113" i="12"/>
  <c r="AJ113" i="12"/>
  <c r="AG113" i="12"/>
  <c r="AF113" i="12"/>
  <c r="Y113" i="12"/>
  <c r="X113" i="12"/>
  <c r="U113" i="12"/>
  <c r="W113" i="12" s="1"/>
  <c r="T113" i="12"/>
  <c r="V113" i="12" s="1"/>
  <c r="AK112" i="12"/>
  <c r="AJ112" i="12"/>
  <c r="AG112" i="12"/>
  <c r="AF112" i="12"/>
  <c r="Y112" i="12"/>
  <c r="X112" i="12"/>
  <c r="U112" i="12"/>
  <c r="W112" i="12" s="1"/>
  <c r="T112" i="12"/>
  <c r="V112" i="12" s="1"/>
  <c r="AK111" i="12"/>
  <c r="AJ111" i="12"/>
  <c r="AG111" i="12"/>
  <c r="AF111" i="12"/>
  <c r="Y111" i="12"/>
  <c r="X111" i="12"/>
  <c r="U111" i="12"/>
  <c r="W111" i="12" s="1"/>
  <c r="T111" i="12"/>
  <c r="V111" i="12" s="1"/>
  <c r="AK110" i="12"/>
  <c r="AJ110" i="12"/>
  <c r="AG110" i="12"/>
  <c r="AF110" i="12"/>
  <c r="Y110" i="12"/>
  <c r="X110" i="12"/>
  <c r="U110" i="12"/>
  <c r="W110" i="12" s="1"/>
  <c r="T110" i="12"/>
  <c r="V110" i="12" s="1"/>
  <c r="AK109" i="12"/>
  <c r="AJ109" i="12"/>
  <c r="AL109" i="12" s="1"/>
  <c r="AG109" i="12"/>
  <c r="AF109" i="12"/>
  <c r="Y109" i="12"/>
  <c r="X109" i="12"/>
  <c r="U109" i="12"/>
  <c r="W109" i="12" s="1"/>
  <c r="T109" i="12"/>
  <c r="V109" i="12" s="1"/>
  <c r="AK108" i="12"/>
  <c r="AJ108" i="12"/>
  <c r="AL108" i="12" s="1"/>
  <c r="AG108" i="12"/>
  <c r="AF108" i="12"/>
  <c r="Y108" i="12"/>
  <c r="X108" i="12"/>
  <c r="U108" i="12"/>
  <c r="W108" i="12" s="1"/>
  <c r="T108" i="12"/>
  <c r="V108" i="12" s="1"/>
  <c r="AK107" i="12"/>
  <c r="AJ107" i="12"/>
  <c r="AG107" i="12"/>
  <c r="AF107" i="12"/>
  <c r="Y107" i="12"/>
  <c r="X107" i="12"/>
  <c r="U107" i="12"/>
  <c r="W107" i="12" s="1"/>
  <c r="T107" i="12"/>
  <c r="V107" i="12" s="1"/>
  <c r="AK106" i="12"/>
  <c r="AJ106" i="12"/>
  <c r="AL106" i="12" s="1"/>
  <c r="AG106" i="12"/>
  <c r="AF106" i="12"/>
  <c r="Y106" i="12"/>
  <c r="X106" i="12"/>
  <c r="U106" i="12"/>
  <c r="W106" i="12" s="1"/>
  <c r="T106" i="12"/>
  <c r="V106" i="12" s="1"/>
  <c r="AK105" i="12"/>
  <c r="AJ105" i="12"/>
  <c r="AG105" i="12"/>
  <c r="AF105" i="12"/>
  <c r="Y105" i="12"/>
  <c r="X105" i="12"/>
  <c r="U105" i="12"/>
  <c r="W105" i="12" s="1"/>
  <c r="T105" i="12"/>
  <c r="V105" i="12" s="1"/>
  <c r="AK104" i="12"/>
  <c r="AJ104" i="12"/>
  <c r="AG104" i="12"/>
  <c r="AF104" i="12"/>
  <c r="Y104" i="12"/>
  <c r="X104" i="12"/>
  <c r="U104" i="12"/>
  <c r="W104" i="12" s="1"/>
  <c r="T104" i="12"/>
  <c r="V104" i="12" s="1"/>
  <c r="AK103" i="12"/>
  <c r="AJ103" i="12"/>
  <c r="AG103" i="12"/>
  <c r="AF103" i="12"/>
  <c r="Y103" i="12"/>
  <c r="X103" i="12"/>
  <c r="U103" i="12"/>
  <c r="W103" i="12" s="1"/>
  <c r="T103" i="12"/>
  <c r="V103" i="12" s="1"/>
  <c r="AK102" i="12"/>
  <c r="AJ102" i="12"/>
  <c r="AG102" i="12"/>
  <c r="AF102" i="12"/>
  <c r="Y102" i="12"/>
  <c r="X102" i="12"/>
  <c r="U102" i="12"/>
  <c r="W102" i="12" s="1"/>
  <c r="T102" i="12"/>
  <c r="V102" i="12" s="1"/>
  <c r="AK101" i="12"/>
  <c r="AJ101" i="12"/>
  <c r="AG101" i="12"/>
  <c r="AF101" i="12"/>
  <c r="Y101" i="12"/>
  <c r="X101" i="12"/>
  <c r="U101" i="12"/>
  <c r="W101" i="12" s="1"/>
  <c r="T101" i="12"/>
  <c r="V101" i="12" s="1"/>
  <c r="AK100" i="12"/>
  <c r="AJ100" i="12"/>
  <c r="AG100" i="12"/>
  <c r="AF100" i="12"/>
  <c r="Y100" i="12"/>
  <c r="X100" i="12"/>
  <c r="U100" i="12"/>
  <c r="W100" i="12" s="1"/>
  <c r="T100" i="12"/>
  <c r="V100" i="12" s="1"/>
  <c r="AK99" i="12"/>
  <c r="AJ99" i="12"/>
  <c r="AG99" i="12"/>
  <c r="AF99" i="12"/>
  <c r="Y99" i="12"/>
  <c r="X99" i="12"/>
  <c r="U99" i="12"/>
  <c r="W99" i="12" s="1"/>
  <c r="T99" i="12"/>
  <c r="V99" i="12" s="1"/>
  <c r="AK98" i="12"/>
  <c r="AJ98" i="12"/>
  <c r="AG98" i="12"/>
  <c r="AF98" i="12"/>
  <c r="Y98" i="12"/>
  <c r="X98" i="12"/>
  <c r="U98" i="12"/>
  <c r="W98" i="12" s="1"/>
  <c r="T98" i="12"/>
  <c r="V98" i="12" s="1"/>
  <c r="AK97" i="12"/>
  <c r="AJ97" i="12"/>
  <c r="AG97" i="12"/>
  <c r="AF97" i="12"/>
  <c r="Y97" i="12"/>
  <c r="X97" i="12"/>
  <c r="U97" i="12"/>
  <c r="W97" i="12" s="1"/>
  <c r="T97" i="12"/>
  <c r="V97" i="12" s="1"/>
  <c r="AK96" i="12"/>
  <c r="AJ96" i="12"/>
  <c r="AG96" i="12"/>
  <c r="AF96" i="12"/>
  <c r="Y96" i="12"/>
  <c r="X96" i="12"/>
  <c r="U96" i="12"/>
  <c r="W96" i="12" s="1"/>
  <c r="T96" i="12"/>
  <c r="V96" i="12" s="1"/>
  <c r="AK95" i="12"/>
  <c r="AJ95" i="12"/>
  <c r="AG95" i="12"/>
  <c r="AF95" i="12"/>
  <c r="Y95" i="12"/>
  <c r="X95" i="12"/>
  <c r="U95" i="12"/>
  <c r="W95" i="12" s="1"/>
  <c r="T95" i="12"/>
  <c r="V95" i="12" s="1"/>
  <c r="AK94" i="12"/>
  <c r="AJ94" i="12"/>
  <c r="AG94" i="12"/>
  <c r="AF94" i="12"/>
  <c r="Y94" i="12"/>
  <c r="X94" i="12"/>
  <c r="U94" i="12"/>
  <c r="W94" i="12" s="1"/>
  <c r="T94" i="12"/>
  <c r="V94" i="12" s="1"/>
  <c r="AK93" i="12"/>
  <c r="AJ93" i="12"/>
  <c r="AG93" i="12"/>
  <c r="AF93" i="12"/>
  <c r="Y93" i="12"/>
  <c r="X93" i="12"/>
  <c r="U93" i="12"/>
  <c r="W93" i="12" s="1"/>
  <c r="T93" i="12"/>
  <c r="V93" i="12" s="1"/>
  <c r="AK92" i="12"/>
  <c r="AJ92" i="12"/>
  <c r="AG92" i="12"/>
  <c r="AF92" i="12"/>
  <c r="Y92" i="12"/>
  <c r="X92" i="12"/>
  <c r="U92" i="12"/>
  <c r="W92" i="12" s="1"/>
  <c r="T92" i="12"/>
  <c r="V92" i="12" s="1"/>
  <c r="AK91" i="12"/>
  <c r="AJ91" i="12"/>
  <c r="AG91" i="12"/>
  <c r="AF91" i="12"/>
  <c r="Y91" i="12"/>
  <c r="X91" i="12"/>
  <c r="U91" i="12"/>
  <c r="W91" i="12" s="1"/>
  <c r="T91" i="12"/>
  <c r="V91" i="12" s="1"/>
  <c r="AK90" i="12"/>
  <c r="AJ90" i="12"/>
  <c r="AG90" i="12"/>
  <c r="AF90" i="12"/>
  <c r="AH90" i="12" s="1"/>
  <c r="Y90" i="12"/>
  <c r="X90" i="12"/>
  <c r="U90" i="12"/>
  <c r="W90" i="12" s="1"/>
  <c r="T90" i="12"/>
  <c r="V90" i="12" s="1"/>
  <c r="AK89" i="12"/>
  <c r="AJ89" i="12"/>
  <c r="AG89" i="12"/>
  <c r="AF89" i="12"/>
  <c r="Y89" i="12"/>
  <c r="X89" i="12"/>
  <c r="U89" i="12"/>
  <c r="W89" i="12" s="1"/>
  <c r="T89" i="12"/>
  <c r="V89" i="12" s="1"/>
  <c r="AK88" i="12"/>
  <c r="AJ88" i="12"/>
  <c r="AG88" i="12"/>
  <c r="AF88" i="12"/>
  <c r="Y88" i="12"/>
  <c r="X88" i="12"/>
  <c r="U88" i="12"/>
  <c r="W88" i="12" s="1"/>
  <c r="T88" i="12"/>
  <c r="V88" i="12" s="1"/>
  <c r="AK87" i="12"/>
  <c r="AJ87" i="12"/>
  <c r="AG87" i="12"/>
  <c r="AF87" i="12"/>
  <c r="Y87" i="12"/>
  <c r="X87" i="12"/>
  <c r="U87" i="12"/>
  <c r="W87" i="12" s="1"/>
  <c r="T87" i="12"/>
  <c r="V87" i="12" s="1"/>
  <c r="AK86" i="12"/>
  <c r="AJ86" i="12"/>
  <c r="AG86" i="12"/>
  <c r="AF86" i="12"/>
  <c r="Y86" i="12"/>
  <c r="X86" i="12"/>
  <c r="U86" i="12"/>
  <c r="W86" i="12" s="1"/>
  <c r="T86" i="12"/>
  <c r="V86" i="12" s="1"/>
  <c r="AK85" i="12"/>
  <c r="AJ85" i="12"/>
  <c r="AG85" i="12"/>
  <c r="AF85" i="12"/>
  <c r="Y85" i="12"/>
  <c r="X85" i="12"/>
  <c r="U85" i="12"/>
  <c r="W85" i="12" s="1"/>
  <c r="T85" i="12"/>
  <c r="V85" i="12" s="1"/>
  <c r="AK84" i="12"/>
  <c r="AJ84" i="12"/>
  <c r="AG84" i="12"/>
  <c r="AF84" i="12"/>
  <c r="Y84" i="12"/>
  <c r="X84" i="12"/>
  <c r="U84" i="12"/>
  <c r="W84" i="12" s="1"/>
  <c r="T84" i="12"/>
  <c r="V84" i="12" s="1"/>
  <c r="AK83" i="12"/>
  <c r="AJ83" i="12"/>
  <c r="AG83" i="12"/>
  <c r="AF83" i="12"/>
  <c r="Y83" i="12"/>
  <c r="X83" i="12"/>
  <c r="U83" i="12"/>
  <c r="W83" i="12" s="1"/>
  <c r="T83" i="12"/>
  <c r="V83" i="12" s="1"/>
  <c r="AK82" i="12"/>
  <c r="AJ82" i="12"/>
  <c r="AG82" i="12"/>
  <c r="AF82" i="12"/>
  <c r="Y82" i="12"/>
  <c r="X82" i="12"/>
  <c r="U82" i="12"/>
  <c r="W82" i="12" s="1"/>
  <c r="T82" i="12"/>
  <c r="V82" i="12" s="1"/>
  <c r="AK81" i="12"/>
  <c r="AJ81" i="12"/>
  <c r="AG81" i="12"/>
  <c r="AF81" i="12"/>
  <c r="Y81" i="12"/>
  <c r="X81" i="12"/>
  <c r="U81" i="12"/>
  <c r="W81" i="12" s="1"/>
  <c r="T81" i="12"/>
  <c r="V81" i="12" s="1"/>
  <c r="AK80" i="12"/>
  <c r="AJ80" i="12"/>
  <c r="AG80" i="12"/>
  <c r="AF80" i="12"/>
  <c r="Y80" i="12"/>
  <c r="X80" i="12"/>
  <c r="U80" i="12"/>
  <c r="W80" i="12" s="1"/>
  <c r="T80" i="12"/>
  <c r="V80" i="12" s="1"/>
  <c r="AK79" i="12"/>
  <c r="AJ79" i="12"/>
  <c r="AG79" i="12"/>
  <c r="AF79" i="12"/>
  <c r="Y79" i="12"/>
  <c r="X79" i="12"/>
  <c r="U79" i="12"/>
  <c r="W79" i="12" s="1"/>
  <c r="T79" i="12"/>
  <c r="V79" i="12" s="1"/>
  <c r="AK78" i="12"/>
  <c r="AJ78" i="12"/>
  <c r="AG78" i="12"/>
  <c r="AF78" i="12"/>
  <c r="Y78" i="12"/>
  <c r="X78" i="12"/>
  <c r="U78" i="12"/>
  <c r="W78" i="12" s="1"/>
  <c r="T78" i="12"/>
  <c r="V78" i="12" s="1"/>
  <c r="AK77" i="12"/>
  <c r="AJ77" i="12"/>
  <c r="AG77" i="12"/>
  <c r="AF77" i="12"/>
  <c r="Y77" i="12"/>
  <c r="X77" i="12"/>
  <c r="U77" i="12"/>
  <c r="W77" i="12" s="1"/>
  <c r="T77" i="12"/>
  <c r="V77" i="12" s="1"/>
  <c r="AK76" i="12"/>
  <c r="AJ76" i="12"/>
  <c r="AG76" i="12"/>
  <c r="AF76" i="12"/>
  <c r="Y76" i="12"/>
  <c r="X76" i="12"/>
  <c r="U76" i="12"/>
  <c r="W76" i="12" s="1"/>
  <c r="T76" i="12"/>
  <c r="V76" i="12" s="1"/>
  <c r="AK75" i="12"/>
  <c r="AJ75" i="12"/>
  <c r="AG75" i="12"/>
  <c r="AF75" i="12"/>
  <c r="Y75" i="12"/>
  <c r="X75" i="12"/>
  <c r="U75" i="12"/>
  <c r="W75" i="12" s="1"/>
  <c r="T75" i="12"/>
  <c r="V75" i="12" s="1"/>
  <c r="AK74" i="12"/>
  <c r="AJ74" i="12"/>
  <c r="AG74" i="12"/>
  <c r="AF74" i="12"/>
  <c r="Y74" i="12"/>
  <c r="X74" i="12"/>
  <c r="U74" i="12"/>
  <c r="W74" i="12" s="1"/>
  <c r="T74" i="12"/>
  <c r="V74" i="12" s="1"/>
  <c r="AK73" i="12"/>
  <c r="AJ73" i="12"/>
  <c r="AG73" i="12"/>
  <c r="AF73" i="12"/>
  <c r="Y73" i="12"/>
  <c r="X73" i="12"/>
  <c r="U73" i="12"/>
  <c r="W73" i="12" s="1"/>
  <c r="T73" i="12"/>
  <c r="V73" i="12" s="1"/>
  <c r="AK72" i="12"/>
  <c r="AJ72" i="12"/>
  <c r="AG72" i="12"/>
  <c r="AF72" i="12"/>
  <c r="Y72" i="12"/>
  <c r="X72" i="12"/>
  <c r="U72" i="12"/>
  <c r="W72" i="12" s="1"/>
  <c r="T72" i="12"/>
  <c r="V72" i="12" s="1"/>
  <c r="AK71" i="12"/>
  <c r="AJ71" i="12"/>
  <c r="AG71" i="12"/>
  <c r="AF71" i="12"/>
  <c r="Y71" i="12"/>
  <c r="X71" i="12"/>
  <c r="U71" i="12"/>
  <c r="W71" i="12" s="1"/>
  <c r="T71" i="12"/>
  <c r="V71" i="12" s="1"/>
  <c r="AK70" i="12"/>
  <c r="AJ70" i="12"/>
  <c r="AG70" i="12"/>
  <c r="AF70" i="12"/>
  <c r="Y70" i="12"/>
  <c r="X70" i="12"/>
  <c r="U70" i="12"/>
  <c r="W70" i="12" s="1"/>
  <c r="T70" i="12"/>
  <c r="V70" i="12" s="1"/>
  <c r="AK69" i="12"/>
  <c r="AJ69" i="12"/>
  <c r="AG69" i="12"/>
  <c r="AF69" i="12"/>
  <c r="Y69" i="12"/>
  <c r="X69" i="12"/>
  <c r="U69" i="12"/>
  <c r="W69" i="12" s="1"/>
  <c r="T69" i="12"/>
  <c r="V69" i="12" s="1"/>
  <c r="AK68" i="12"/>
  <c r="AJ68" i="12"/>
  <c r="AG68" i="12"/>
  <c r="AF68" i="12"/>
  <c r="Y68" i="12"/>
  <c r="X68" i="12"/>
  <c r="U68" i="12"/>
  <c r="W68" i="12" s="1"/>
  <c r="T68" i="12"/>
  <c r="V68" i="12" s="1"/>
  <c r="AK67" i="12"/>
  <c r="AJ67" i="12"/>
  <c r="AG67" i="12"/>
  <c r="AF67" i="12"/>
  <c r="Y67" i="12"/>
  <c r="X67" i="12"/>
  <c r="U67" i="12"/>
  <c r="W67" i="12" s="1"/>
  <c r="T67" i="12"/>
  <c r="V67" i="12" s="1"/>
  <c r="AK66" i="12"/>
  <c r="AJ66" i="12"/>
  <c r="AL66" i="12" s="1"/>
  <c r="AG66" i="12"/>
  <c r="AF66" i="12"/>
  <c r="Y66" i="12"/>
  <c r="X66" i="12"/>
  <c r="U66" i="12"/>
  <c r="W66" i="12" s="1"/>
  <c r="T66" i="12"/>
  <c r="V66" i="12" s="1"/>
  <c r="AK65" i="12"/>
  <c r="AJ65" i="12"/>
  <c r="AG65" i="12"/>
  <c r="AF65" i="12"/>
  <c r="Y65" i="12"/>
  <c r="X65" i="12"/>
  <c r="U65" i="12"/>
  <c r="W65" i="12" s="1"/>
  <c r="T65" i="12"/>
  <c r="V65" i="12" s="1"/>
  <c r="AK64" i="12"/>
  <c r="AJ64" i="12"/>
  <c r="AG64" i="12"/>
  <c r="AF64" i="12"/>
  <c r="Y64" i="12"/>
  <c r="X64" i="12"/>
  <c r="U64" i="12"/>
  <c r="W64" i="12" s="1"/>
  <c r="T64" i="12"/>
  <c r="V64" i="12" s="1"/>
  <c r="AK63" i="12"/>
  <c r="AJ63" i="12"/>
  <c r="AG63" i="12"/>
  <c r="AF63" i="12"/>
  <c r="Y63" i="12"/>
  <c r="X63" i="12"/>
  <c r="U63" i="12"/>
  <c r="W63" i="12" s="1"/>
  <c r="T63" i="12"/>
  <c r="V63" i="12" s="1"/>
  <c r="AK62" i="12"/>
  <c r="AJ62" i="12"/>
  <c r="AL62" i="12" s="1"/>
  <c r="AG62" i="12"/>
  <c r="AF62" i="12"/>
  <c r="Y62" i="12"/>
  <c r="X62" i="12"/>
  <c r="U62" i="12"/>
  <c r="W62" i="12" s="1"/>
  <c r="T62" i="12"/>
  <c r="V62" i="12" s="1"/>
  <c r="AK61" i="12"/>
  <c r="AJ61" i="12"/>
  <c r="AL61" i="12" s="1"/>
  <c r="AG61" i="12"/>
  <c r="AF61" i="12"/>
  <c r="Y61" i="12"/>
  <c r="X61" i="12"/>
  <c r="U61" i="12"/>
  <c r="W61" i="12" s="1"/>
  <c r="T61" i="12"/>
  <c r="V61" i="12" s="1"/>
  <c r="AK60" i="12"/>
  <c r="AJ60" i="12"/>
  <c r="AL60" i="12" s="1"/>
  <c r="AG60" i="12"/>
  <c r="AF60" i="12"/>
  <c r="Y60" i="12"/>
  <c r="X60" i="12"/>
  <c r="U60" i="12"/>
  <c r="W60" i="12" s="1"/>
  <c r="T60" i="12"/>
  <c r="V60" i="12" s="1"/>
  <c r="AK59" i="12"/>
  <c r="AJ59" i="12"/>
  <c r="AG59" i="12"/>
  <c r="AF59" i="12"/>
  <c r="Y59" i="12"/>
  <c r="X59" i="12"/>
  <c r="U59" i="12"/>
  <c r="W59" i="12" s="1"/>
  <c r="T59" i="12"/>
  <c r="V59" i="12" s="1"/>
  <c r="AK58" i="12"/>
  <c r="AJ58" i="12"/>
  <c r="AL58" i="12" s="1"/>
  <c r="AG58" i="12"/>
  <c r="AF58" i="12"/>
  <c r="Y58" i="12"/>
  <c r="X58" i="12"/>
  <c r="U58" i="12"/>
  <c r="W58" i="12" s="1"/>
  <c r="T58" i="12"/>
  <c r="V58" i="12" s="1"/>
  <c r="AK57" i="12"/>
  <c r="AJ57" i="12"/>
  <c r="AL57" i="12" s="1"/>
  <c r="AG57" i="12"/>
  <c r="AF57" i="12"/>
  <c r="Y57" i="12"/>
  <c r="X57" i="12"/>
  <c r="U57" i="12"/>
  <c r="W57" i="12" s="1"/>
  <c r="T57" i="12"/>
  <c r="V57" i="12" s="1"/>
  <c r="AK56" i="12"/>
  <c r="AJ56" i="12"/>
  <c r="AG56" i="12"/>
  <c r="AF56" i="12"/>
  <c r="Y56" i="12"/>
  <c r="X56" i="12"/>
  <c r="U56" i="12"/>
  <c r="W56" i="12" s="1"/>
  <c r="T56" i="12"/>
  <c r="V56" i="12" s="1"/>
  <c r="AK55" i="12"/>
  <c r="AJ55" i="12"/>
  <c r="AG55" i="12"/>
  <c r="AF55" i="12"/>
  <c r="Y55" i="12"/>
  <c r="X55" i="12"/>
  <c r="U55" i="12"/>
  <c r="W55" i="12" s="1"/>
  <c r="T55" i="12"/>
  <c r="V55" i="12" s="1"/>
  <c r="AK54" i="12"/>
  <c r="AJ54" i="12"/>
  <c r="AL54" i="12" s="1"/>
  <c r="AG54" i="12"/>
  <c r="AF54" i="12"/>
  <c r="Y54" i="12"/>
  <c r="X54" i="12"/>
  <c r="U54" i="12"/>
  <c r="W54" i="12" s="1"/>
  <c r="T54" i="12"/>
  <c r="V54" i="12" s="1"/>
  <c r="AK53" i="12"/>
  <c r="AJ53" i="12"/>
  <c r="AG53" i="12"/>
  <c r="AF53" i="12"/>
  <c r="Y53" i="12"/>
  <c r="X53" i="12"/>
  <c r="U53" i="12"/>
  <c r="W53" i="12" s="1"/>
  <c r="T53" i="12"/>
  <c r="V53" i="12" s="1"/>
  <c r="AK52" i="12"/>
  <c r="AJ52" i="12"/>
  <c r="AL52" i="12" s="1"/>
  <c r="AG52" i="12"/>
  <c r="AF52" i="12"/>
  <c r="Y52" i="12"/>
  <c r="X52" i="12"/>
  <c r="U52" i="12"/>
  <c r="W52" i="12" s="1"/>
  <c r="T52" i="12"/>
  <c r="V52" i="12" s="1"/>
  <c r="AK51" i="12"/>
  <c r="AJ51" i="12"/>
  <c r="AL51" i="12" s="1"/>
  <c r="AG51" i="12"/>
  <c r="AF51" i="12"/>
  <c r="Y51" i="12"/>
  <c r="X51" i="12"/>
  <c r="U51" i="12"/>
  <c r="W51" i="12" s="1"/>
  <c r="T51" i="12"/>
  <c r="V51" i="12" s="1"/>
  <c r="AK50" i="12"/>
  <c r="AJ50" i="12"/>
  <c r="AG50" i="12"/>
  <c r="AF50" i="12"/>
  <c r="Y50" i="12"/>
  <c r="X50" i="12"/>
  <c r="U50" i="12"/>
  <c r="W50" i="12" s="1"/>
  <c r="T50" i="12"/>
  <c r="V50" i="12" s="1"/>
  <c r="AK49" i="12"/>
  <c r="AJ49" i="12"/>
  <c r="AL49" i="12" s="1"/>
  <c r="AG49" i="12"/>
  <c r="AF49" i="12"/>
  <c r="Y49" i="12"/>
  <c r="X49" i="12"/>
  <c r="U49" i="12"/>
  <c r="W49" i="12" s="1"/>
  <c r="T49" i="12"/>
  <c r="V49" i="12" s="1"/>
  <c r="AK48" i="12"/>
  <c r="AJ48" i="12"/>
  <c r="AL48" i="12" s="1"/>
  <c r="AG48" i="12"/>
  <c r="AF48" i="12"/>
  <c r="Y48" i="12"/>
  <c r="X48" i="12"/>
  <c r="U48" i="12"/>
  <c r="W48" i="12" s="1"/>
  <c r="T48" i="12"/>
  <c r="V48" i="12" s="1"/>
  <c r="AK47" i="12"/>
  <c r="AJ47" i="12"/>
  <c r="AL47" i="12" s="1"/>
  <c r="AG47" i="12"/>
  <c r="AF47" i="12"/>
  <c r="Y47" i="12"/>
  <c r="X47" i="12"/>
  <c r="U47" i="12"/>
  <c r="W47" i="12" s="1"/>
  <c r="T47" i="12"/>
  <c r="V47" i="12" s="1"/>
  <c r="AK46" i="12"/>
  <c r="AJ46" i="12"/>
  <c r="AL46" i="12" s="1"/>
  <c r="AG46" i="12"/>
  <c r="AF46" i="12"/>
  <c r="Y46" i="12"/>
  <c r="X46" i="12"/>
  <c r="U46" i="12"/>
  <c r="W46" i="12" s="1"/>
  <c r="T46" i="12"/>
  <c r="V46" i="12" s="1"/>
  <c r="AK45" i="12"/>
  <c r="AJ45" i="12"/>
  <c r="AG45" i="12"/>
  <c r="AH45" i="12" s="1"/>
  <c r="AF45" i="12"/>
  <c r="Y45" i="12"/>
  <c r="X45" i="12"/>
  <c r="U45" i="12"/>
  <c r="W45" i="12" s="1"/>
  <c r="T45" i="12"/>
  <c r="V45" i="12" s="1"/>
  <c r="AK44" i="12"/>
  <c r="AJ44" i="12"/>
  <c r="AG44" i="12"/>
  <c r="AF44" i="12"/>
  <c r="Y44" i="12"/>
  <c r="X44" i="12"/>
  <c r="U44" i="12"/>
  <c r="W44" i="12" s="1"/>
  <c r="T44" i="12"/>
  <c r="V44" i="12" s="1"/>
  <c r="AK43" i="12"/>
  <c r="AJ43" i="12"/>
  <c r="AG43" i="12"/>
  <c r="AF43" i="12"/>
  <c r="Y43" i="12"/>
  <c r="X43" i="12"/>
  <c r="U43" i="12"/>
  <c r="W43" i="12" s="1"/>
  <c r="T43" i="12"/>
  <c r="V43" i="12" s="1"/>
  <c r="AK42" i="12"/>
  <c r="AJ42" i="12"/>
  <c r="AG42" i="12"/>
  <c r="AF42" i="12"/>
  <c r="Y42" i="12"/>
  <c r="X42" i="12"/>
  <c r="U42" i="12"/>
  <c r="W42" i="12" s="1"/>
  <c r="T42" i="12"/>
  <c r="V42" i="12" s="1"/>
  <c r="AK41" i="12"/>
  <c r="AJ41" i="12"/>
  <c r="AL41" i="12" s="1"/>
  <c r="AG41" i="12"/>
  <c r="AF41" i="12"/>
  <c r="Y41" i="12"/>
  <c r="X41" i="12"/>
  <c r="U41" i="12"/>
  <c r="W41" i="12" s="1"/>
  <c r="T41" i="12"/>
  <c r="V41" i="12" s="1"/>
  <c r="AK40" i="12"/>
  <c r="AJ40" i="12"/>
  <c r="AG40" i="12"/>
  <c r="AF40" i="12"/>
  <c r="Y40" i="12"/>
  <c r="X40" i="12"/>
  <c r="U40" i="12"/>
  <c r="W40" i="12" s="1"/>
  <c r="T40" i="12"/>
  <c r="V40" i="12" s="1"/>
  <c r="AK39" i="12"/>
  <c r="AJ39" i="12"/>
  <c r="AG39" i="12"/>
  <c r="AF39" i="12"/>
  <c r="Y39" i="12"/>
  <c r="X39" i="12"/>
  <c r="U39" i="12"/>
  <c r="W39" i="12" s="1"/>
  <c r="T39" i="12"/>
  <c r="V39" i="12" s="1"/>
  <c r="AK38" i="12"/>
  <c r="AJ38" i="12"/>
  <c r="AL38" i="12" s="1"/>
  <c r="AG38" i="12"/>
  <c r="AF38" i="12"/>
  <c r="Y38" i="12"/>
  <c r="X38" i="12"/>
  <c r="U38" i="12"/>
  <c r="W38" i="12" s="1"/>
  <c r="T38" i="12"/>
  <c r="V38" i="12" s="1"/>
  <c r="AK37" i="12"/>
  <c r="AJ37" i="12"/>
  <c r="AL37" i="12" s="1"/>
  <c r="AG37" i="12"/>
  <c r="AF37" i="12"/>
  <c r="Y37" i="12"/>
  <c r="X37" i="12"/>
  <c r="U37" i="12"/>
  <c r="W37" i="12" s="1"/>
  <c r="T37" i="12"/>
  <c r="V37" i="12" s="1"/>
  <c r="AK36" i="12"/>
  <c r="AJ36" i="12"/>
  <c r="AL36" i="12" s="1"/>
  <c r="AG36" i="12"/>
  <c r="AF36" i="12"/>
  <c r="Y36" i="12"/>
  <c r="X36" i="12"/>
  <c r="U36" i="12"/>
  <c r="W36" i="12" s="1"/>
  <c r="T36" i="12"/>
  <c r="V36" i="12" s="1"/>
  <c r="AK35" i="12"/>
  <c r="AJ35" i="12"/>
  <c r="AL35" i="12" s="1"/>
  <c r="AG35" i="12"/>
  <c r="AF35" i="12"/>
  <c r="Y35" i="12"/>
  <c r="X35" i="12"/>
  <c r="U35" i="12"/>
  <c r="W35" i="12" s="1"/>
  <c r="T35" i="12"/>
  <c r="V35" i="12" s="1"/>
  <c r="AK34" i="12"/>
  <c r="AJ34" i="12"/>
  <c r="AL34" i="12" s="1"/>
  <c r="AG34" i="12"/>
  <c r="AF34" i="12"/>
  <c r="Y34" i="12"/>
  <c r="X34" i="12"/>
  <c r="U34" i="12"/>
  <c r="W34" i="12" s="1"/>
  <c r="T34" i="12"/>
  <c r="V34" i="12" s="1"/>
  <c r="AK33" i="12"/>
  <c r="AJ33" i="12"/>
  <c r="AL33" i="12" s="1"/>
  <c r="AG33" i="12"/>
  <c r="AF33" i="12"/>
  <c r="Y33" i="12"/>
  <c r="X33" i="12"/>
  <c r="U33" i="12"/>
  <c r="W33" i="12" s="1"/>
  <c r="T33" i="12"/>
  <c r="V33" i="12" s="1"/>
  <c r="AK32" i="12"/>
  <c r="AJ32" i="12"/>
  <c r="AL32" i="12" s="1"/>
  <c r="AG32" i="12"/>
  <c r="AF32" i="12"/>
  <c r="Y32" i="12"/>
  <c r="X32" i="12"/>
  <c r="U32" i="12"/>
  <c r="W32" i="12" s="1"/>
  <c r="T32" i="12"/>
  <c r="V32" i="12" s="1"/>
  <c r="AK31" i="12"/>
  <c r="AJ31" i="12"/>
  <c r="AL31" i="12" s="1"/>
  <c r="AG31" i="12"/>
  <c r="AF31" i="12"/>
  <c r="Y31" i="12"/>
  <c r="X31" i="12"/>
  <c r="U31" i="12"/>
  <c r="W31" i="12" s="1"/>
  <c r="T31" i="12"/>
  <c r="V31" i="12" s="1"/>
  <c r="AK30" i="12"/>
  <c r="AJ30" i="12"/>
  <c r="AL30" i="12" s="1"/>
  <c r="AG30" i="12"/>
  <c r="AF30" i="12"/>
  <c r="Y30" i="12"/>
  <c r="X30" i="12"/>
  <c r="U30" i="12"/>
  <c r="W30" i="12" s="1"/>
  <c r="T30" i="12"/>
  <c r="V30" i="12" s="1"/>
  <c r="AK29" i="12"/>
  <c r="AJ29" i="12"/>
  <c r="AG29" i="12"/>
  <c r="AF29" i="12"/>
  <c r="Y29" i="12"/>
  <c r="X29" i="12"/>
  <c r="U29" i="12"/>
  <c r="W29" i="12" s="1"/>
  <c r="T29" i="12"/>
  <c r="V29" i="12" s="1"/>
  <c r="AK28" i="12"/>
  <c r="AJ28" i="12"/>
  <c r="AG28" i="12"/>
  <c r="AF28" i="12"/>
  <c r="Y28" i="12"/>
  <c r="X28" i="12"/>
  <c r="U28" i="12"/>
  <c r="W28" i="12" s="1"/>
  <c r="T28" i="12"/>
  <c r="V28" i="12" s="1"/>
  <c r="AK27" i="12"/>
  <c r="AJ27" i="12"/>
  <c r="AG27" i="12"/>
  <c r="AF27" i="12"/>
  <c r="Y27" i="12"/>
  <c r="X27" i="12"/>
  <c r="U27" i="12"/>
  <c r="W27" i="12" s="1"/>
  <c r="T27" i="12"/>
  <c r="V27" i="12" s="1"/>
  <c r="AK26" i="12"/>
  <c r="AJ26" i="12"/>
  <c r="AG26" i="12"/>
  <c r="AF26" i="12"/>
  <c r="Y26" i="12"/>
  <c r="X26" i="12"/>
  <c r="U26" i="12"/>
  <c r="W26" i="12" s="1"/>
  <c r="T26" i="12"/>
  <c r="V26" i="12" s="1"/>
  <c r="AK25" i="12"/>
  <c r="AJ25" i="12"/>
  <c r="AL25" i="12" s="1"/>
  <c r="AG25" i="12"/>
  <c r="AF25" i="12"/>
  <c r="Y25" i="12"/>
  <c r="X25" i="12"/>
  <c r="U25" i="12"/>
  <c r="W25" i="12" s="1"/>
  <c r="T25" i="12"/>
  <c r="V25" i="12" s="1"/>
  <c r="AK24" i="12"/>
  <c r="AJ24" i="12"/>
  <c r="AG24" i="12"/>
  <c r="AF24" i="12"/>
  <c r="Y24" i="12"/>
  <c r="X24" i="12"/>
  <c r="U24" i="12"/>
  <c r="W24" i="12" s="1"/>
  <c r="T24" i="12"/>
  <c r="V24" i="12" s="1"/>
  <c r="AK23" i="12"/>
  <c r="AJ23" i="12"/>
  <c r="AG23" i="12"/>
  <c r="AF23" i="12"/>
  <c r="Y23" i="12"/>
  <c r="X23" i="12"/>
  <c r="U23" i="12"/>
  <c r="W23" i="12" s="1"/>
  <c r="T23" i="12"/>
  <c r="V23" i="12" s="1"/>
  <c r="AK22" i="12"/>
  <c r="AJ22" i="12"/>
  <c r="AG22" i="12"/>
  <c r="AF22" i="12"/>
  <c r="Y22" i="12"/>
  <c r="X22" i="12"/>
  <c r="U22" i="12"/>
  <c r="W22" i="12" s="1"/>
  <c r="T22" i="12"/>
  <c r="V22" i="12" s="1"/>
  <c r="AK21" i="12"/>
  <c r="AJ21" i="12"/>
  <c r="AG21" i="12"/>
  <c r="AF21" i="12"/>
  <c r="Y21" i="12"/>
  <c r="X21" i="12"/>
  <c r="U21" i="12"/>
  <c r="W21" i="12" s="1"/>
  <c r="T21" i="12"/>
  <c r="V21" i="12" s="1"/>
  <c r="AK20" i="12"/>
  <c r="AJ20" i="12"/>
  <c r="AL20" i="12" s="1"/>
  <c r="AG20" i="12"/>
  <c r="AF20" i="12"/>
  <c r="Y20" i="12"/>
  <c r="X20" i="12"/>
  <c r="U20" i="12"/>
  <c r="W20" i="12" s="1"/>
  <c r="T20" i="12"/>
  <c r="V20" i="12" s="1"/>
  <c r="AK19" i="12"/>
  <c r="AJ19" i="12"/>
  <c r="AG19" i="12"/>
  <c r="AF19" i="12"/>
  <c r="Y19" i="12"/>
  <c r="X19" i="12"/>
  <c r="U19" i="12"/>
  <c r="W19" i="12" s="1"/>
  <c r="T19" i="12"/>
  <c r="V19" i="12" s="1"/>
  <c r="AK18" i="12"/>
  <c r="AJ18" i="12"/>
  <c r="AL18" i="12" s="1"/>
  <c r="AG18" i="12"/>
  <c r="AF18" i="12"/>
  <c r="Y18" i="12"/>
  <c r="X18" i="12"/>
  <c r="U18" i="12"/>
  <c r="W18" i="12" s="1"/>
  <c r="T18" i="12"/>
  <c r="V18" i="12" s="1"/>
  <c r="AK17" i="12"/>
  <c r="AJ17" i="12"/>
  <c r="AL17" i="12" s="1"/>
  <c r="AG17" i="12"/>
  <c r="AF17" i="12"/>
  <c r="Y17" i="12"/>
  <c r="X17" i="12"/>
  <c r="U17" i="12"/>
  <c r="W17" i="12" s="1"/>
  <c r="T17" i="12"/>
  <c r="V17" i="12" s="1"/>
  <c r="AK16" i="12"/>
  <c r="AJ16" i="12"/>
  <c r="AG16" i="12"/>
  <c r="AF16" i="12"/>
  <c r="Y16" i="12"/>
  <c r="X16" i="12"/>
  <c r="U16" i="12"/>
  <c r="W16" i="12" s="1"/>
  <c r="T16" i="12"/>
  <c r="V16" i="12" s="1"/>
  <c r="AK15" i="12"/>
  <c r="AJ15" i="12"/>
  <c r="AG15" i="12"/>
  <c r="AF15" i="12"/>
  <c r="Y15" i="12"/>
  <c r="X15" i="12"/>
  <c r="U15" i="12"/>
  <c r="W15" i="12" s="1"/>
  <c r="T15" i="12"/>
  <c r="V15" i="12" s="1"/>
  <c r="AK14" i="12"/>
  <c r="AJ14" i="12"/>
  <c r="AL14" i="12" s="1"/>
  <c r="AG14" i="12"/>
  <c r="AF14" i="12"/>
  <c r="Y14" i="12"/>
  <c r="X14" i="12"/>
  <c r="U14" i="12"/>
  <c r="W14" i="12" s="1"/>
  <c r="T14" i="12"/>
  <c r="V14" i="12" s="1"/>
  <c r="AK13" i="12"/>
  <c r="AJ13" i="12"/>
  <c r="AL13" i="12" s="1"/>
  <c r="AG13" i="12"/>
  <c r="AF13" i="12"/>
  <c r="Y13" i="12"/>
  <c r="X13" i="12"/>
  <c r="U13" i="12"/>
  <c r="W13" i="12" s="1"/>
  <c r="T13" i="12"/>
  <c r="V13" i="12" s="1"/>
  <c r="AK12" i="12"/>
  <c r="AJ12" i="12"/>
  <c r="AL12" i="12" s="1"/>
  <c r="AG12" i="12"/>
  <c r="AF12" i="12"/>
  <c r="Y12" i="12"/>
  <c r="X12" i="12"/>
  <c r="U12" i="12"/>
  <c r="W12" i="12" s="1"/>
  <c r="T12" i="12"/>
  <c r="V12" i="12" s="1"/>
  <c r="AK11" i="12"/>
  <c r="AJ11" i="12"/>
  <c r="AG11" i="12"/>
  <c r="AF11" i="12"/>
  <c r="Y11" i="12"/>
  <c r="X11" i="12"/>
  <c r="U11" i="12"/>
  <c r="W11" i="12" s="1"/>
  <c r="T11" i="12"/>
  <c r="V11" i="12" s="1"/>
  <c r="AK10" i="12"/>
  <c r="AJ10" i="12"/>
  <c r="AL10" i="12" s="1"/>
  <c r="AG10" i="12"/>
  <c r="AF10" i="12"/>
  <c r="Y10" i="12"/>
  <c r="X10" i="12"/>
  <c r="U10" i="12"/>
  <c r="W10" i="12" s="1"/>
  <c r="T10" i="12"/>
  <c r="V10" i="12" s="1"/>
  <c r="AK9" i="12"/>
  <c r="AJ9" i="12"/>
  <c r="AG9" i="12"/>
  <c r="AF9" i="12"/>
  <c r="Y9" i="12"/>
  <c r="X9" i="12"/>
  <c r="U9" i="12"/>
  <c r="W9" i="12" s="1"/>
  <c r="T9" i="12"/>
  <c r="V9" i="12" s="1"/>
  <c r="AK8" i="12"/>
  <c r="AJ8" i="12"/>
  <c r="AG8" i="12"/>
  <c r="AF8" i="12"/>
  <c r="Y8" i="12"/>
  <c r="X8" i="12"/>
  <c r="U8" i="12"/>
  <c r="W8" i="12" s="1"/>
  <c r="T8" i="12"/>
  <c r="V8" i="12" s="1"/>
  <c r="AK7" i="12"/>
  <c r="AJ7" i="12"/>
  <c r="AG7" i="12"/>
  <c r="AF7" i="12"/>
  <c r="Y7" i="12"/>
  <c r="X7" i="12"/>
  <c r="U7" i="12"/>
  <c r="W7" i="12" s="1"/>
  <c r="T7" i="12"/>
  <c r="V7" i="12" s="1"/>
  <c r="AK6" i="12"/>
  <c r="AJ6" i="12"/>
  <c r="AG6" i="12"/>
  <c r="AF6" i="12"/>
  <c r="Y6" i="12"/>
  <c r="X6" i="12"/>
  <c r="U6" i="12"/>
  <c r="W6" i="12" s="1"/>
  <c r="T6" i="12"/>
  <c r="V6" i="12" s="1"/>
  <c r="AK5" i="12"/>
  <c r="AJ5" i="12"/>
  <c r="AG5" i="12"/>
  <c r="AF5" i="12"/>
  <c r="Y5" i="12"/>
  <c r="X5" i="12"/>
  <c r="U5" i="12"/>
  <c r="W5" i="12" s="1"/>
  <c r="T5" i="12"/>
  <c r="V5" i="12" s="1"/>
  <c r="AK4" i="12"/>
  <c r="AJ4" i="12"/>
  <c r="AG4" i="12"/>
  <c r="AF4" i="12"/>
  <c r="Y4" i="12"/>
  <c r="X4" i="12"/>
  <c r="U4" i="12"/>
  <c r="W4" i="12" s="1"/>
  <c r="T4" i="12"/>
  <c r="V4" i="12" s="1"/>
  <c r="AK3" i="12"/>
  <c r="AJ3" i="12"/>
  <c r="AG3" i="12"/>
  <c r="AF3" i="12"/>
  <c r="Y3" i="12"/>
  <c r="X3" i="12"/>
  <c r="U3" i="12"/>
  <c r="W3" i="12" s="1"/>
  <c r="T3" i="12"/>
  <c r="V3" i="12" s="1"/>
  <c r="B156" i="12"/>
  <c r="P159" i="12"/>
  <c r="CP158" i="12" s="1"/>
  <c r="C156" i="12"/>
  <c r="C166" i="12"/>
  <c r="CM2" i="12"/>
  <c r="BB156" i="12"/>
  <c r="BK159" i="12"/>
  <c r="C165" i="12"/>
  <c r="D164" i="12"/>
  <c r="D163" i="12"/>
  <c r="F163" i="12" s="1"/>
  <c r="D162" i="12"/>
  <c r="D161" i="12"/>
  <c r="L157" i="12"/>
  <c r="E157" i="12"/>
  <c r="CE156" i="12"/>
  <c r="CE158" i="12" s="1"/>
  <c r="CE159" i="12" s="1"/>
  <c r="BJ156" i="12"/>
  <c r="BI156" i="12"/>
  <c r="L156" i="12"/>
  <c r="E156" i="12"/>
  <c r="D156" i="12"/>
  <c r="BL2" i="12"/>
  <c r="BT2" i="12" s="1"/>
  <c r="CN2" i="12" s="1"/>
  <c r="BA2" i="12"/>
  <c r="AK2" i="12"/>
  <c r="AJ2" i="12"/>
  <c r="AG2" i="12"/>
  <c r="AF2" i="12"/>
  <c r="Y2" i="12"/>
  <c r="X2" i="12"/>
  <c r="U2" i="12"/>
  <c r="W2" i="12" s="1"/>
  <c r="T2" i="12"/>
  <c r="V2" i="12" s="1"/>
  <c r="AH82" i="12" l="1"/>
  <c r="AH89" i="12"/>
  <c r="AH131" i="12"/>
  <c r="AL152" i="12"/>
  <c r="AL154" i="12"/>
  <c r="AL155" i="12"/>
  <c r="AL85" i="12"/>
  <c r="AH18" i="12"/>
  <c r="AH19" i="12"/>
  <c r="AH20" i="12"/>
  <c r="AH8" i="12"/>
  <c r="AL127" i="12"/>
  <c r="AH21" i="12"/>
  <c r="AH22" i="12"/>
  <c r="AH24" i="12"/>
  <c r="AH29" i="12"/>
  <c r="AH30" i="12"/>
  <c r="AH35" i="12"/>
  <c r="AH53" i="12"/>
  <c r="AH56" i="12"/>
  <c r="AH62" i="12"/>
  <c r="AH64" i="12"/>
  <c r="AH67" i="12"/>
  <c r="AH68" i="12"/>
  <c r="AH69" i="12"/>
  <c r="AH70" i="12"/>
  <c r="AH74" i="12"/>
  <c r="AH78" i="12"/>
  <c r="AH85" i="12"/>
  <c r="AL74" i="12"/>
  <c r="AL79" i="12"/>
  <c r="AH94" i="12"/>
  <c r="AL90" i="12"/>
  <c r="AH98" i="12"/>
  <c r="AH102" i="12"/>
  <c r="AH105" i="12"/>
  <c r="AH107" i="12"/>
  <c r="AH108" i="12"/>
  <c r="AH141" i="12"/>
  <c r="AH145" i="12"/>
  <c r="AL23" i="12"/>
  <c r="AH25" i="12"/>
  <c r="AH41" i="12"/>
  <c r="AH46" i="12"/>
  <c r="AH52" i="12"/>
  <c r="AL82" i="12"/>
  <c r="AH122" i="12"/>
  <c r="AH129" i="12"/>
  <c r="AH66" i="12"/>
  <c r="AL86" i="12"/>
  <c r="AH92" i="12"/>
  <c r="AL117" i="12"/>
  <c r="AL118" i="12"/>
  <c r="AL120" i="12"/>
  <c r="AL125" i="12"/>
  <c r="AL126" i="12"/>
  <c r="AH137" i="12"/>
  <c r="AH138" i="12"/>
  <c r="AH140" i="12"/>
  <c r="AL27" i="12"/>
  <c r="AL88" i="12"/>
  <c r="AL67" i="12"/>
  <c r="AL94" i="12"/>
  <c r="AL4" i="12"/>
  <c r="AL6" i="12"/>
  <c r="AL7" i="12"/>
  <c r="AH9" i="12"/>
  <c r="AH17" i="12"/>
  <c r="AL70" i="12"/>
  <c r="AH81" i="12"/>
  <c r="AL101" i="12"/>
  <c r="AL102" i="12"/>
  <c r="AL104" i="12"/>
  <c r="AH113" i="12"/>
  <c r="AH147" i="12"/>
  <c r="AL44" i="12"/>
  <c r="AH36" i="12"/>
  <c r="AH37" i="12"/>
  <c r="AL15" i="12"/>
  <c r="AH16" i="12"/>
  <c r="AL28" i="12"/>
  <c r="AH32" i="12"/>
  <c r="AL42" i="12"/>
  <c r="AH71" i="12"/>
  <c r="AH72" i="12"/>
  <c r="AH99" i="12"/>
  <c r="AH100" i="12"/>
  <c r="AH101" i="12"/>
  <c r="AL110" i="12"/>
  <c r="AH112" i="12"/>
  <c r="AH124" i="12"/>
  <c r="AL135" i="12"/>
  <c r="AL136" i="12"/>
  <c r="AL147" i="12"/>
  <c r="AL148" i="12"/>
  <c r="AL149" i="12"/>
  <c r="AL150" i="12"/>
  <c r="AH152" i="12"/>
  <c r="AH153" i="12"/>
  <c r="AL72" i="12"/>
  <c r="AL73" i="12"/>
  <c r="AL100" i="12"/>
  <c r="AH106" i="12"/>
  <c r="AL111" i="12"/>
  <c r="AH114" i="12"/>
  <c r="AL124" i="12"/>
  <c r="AH126" i="12"/>
  <c r="AH23" i="12"/>
  <c r="AL140" i="12"/>
  <c r="AH142" i="12"/>
  <c r="AL103" i="12"/>
  <c r="AH54" i="12"/>
  <c r="AH14" i="12"/>
  <c r="AL56" i="12"/>
  <c r="AL76" i="12"/>
  <c r="AL92" i="12"/>
  <c r="AL93" i="12"/>
  <c r="AH96" i="12"/>
  <c r="AH97" i="12"/>
  <c r="AH115" i="12"/>
  <c r="AH120" i="12"/>
  <c r="AL128" i="12"/>
  <c r="AH130" i="12"/>
  <c r="AH135" i="12"/>
  <c r="AH33" i="12"/>
  <c r="AH28" i="12"/>
  <c r="AH43" i="12"/>
  <c r="AH44" i="12"/>
  <c r="AL78" i="12"/>
  <c r="AH88" i="12"/>
  <c r="AL95" i="12"/>
  <c r="AH110" i="12"/>
  <c r="AH121" i="12"/>
  <c r="AH136" i="12"/>
  <c r="AL144" i="12"/>
  <c r="AL145" i="12"/>
  <c r="AH146" i="12"/>
  <c r="AH150" i="12"/>
  <c r="AH151" i="12"/>
  <c r="CO155" i="12"/>
  <c r="CP155" i="12" s="1"/>
  <c r="CR155" i="12" s="1"/>
  <c r="CS155" i="12" s="1"/>
  <c r="CO147" i="12"/>
  <c r="CP147" i="12" s="1"/>
  <c r="CR147" i="12" s="1"/>
  <c r="CS147" i="12" s="1"/>
  <c r="CO139" i="12"/>
  <c r="CP139" i="12" s="1"/>
  <c r="CR139" i="12" s="1"/>
  <c r="CS139" i="12" s="1"/>
  <c r="CO131" i="12"/>
  <c r="CP131" i="12" s="1"/>
  <c r="CR131" i="12" s="1"/>
  <c r="CS131" i="12" s="1"/>
  <c r="CO123" i="12"/>
  <c r="CP123" i="12" s="1"/>
  <c r="CR123" i="12" s="1"/>
  <c r="CS123" i="12" s="1"/>
  <c r="CO115" i="12"/>
  <c r="CP115" i="12" s="1"/>
  <c r="CR115" i="12" s="1"/>
  <c r="CS115" i="12" s="1"/>
  <c r="CO107" i="12"/>
  <c r="CP107" i="12" s="1"/>
  <c r="CR107" i="12" s="1"/>
  <c r="CS107" i="12" s="1"/>
  <c r="CO99" i="12"/>
  <c r="CP99" i="12" s="1"/>
  <c r="CR99" i="12" s="1"/>
  <c r="CS99" i="12" s="1"/>
  <c r="CO91" i="12"/>
  <c r="CP91" i="12" s="1"/>
  <c r="CR91" i="12" s="1"/>
  <c r="CS91" i="12" s="1"/>
  <c r="CO83" i="12"/>
  <c r="CP83" i="12" s="1"/>
  <c r="CR83" i="12" s="1"/>
  <c r="CS83" i="12" s="1"/>
  <c r="CO75" i="12"/>
  <c r="CP75" i="12" s="1"/>
  <c r="CR75" i="12" s="1"/>
  <c r="CS75" i="12" s="1"/>
  <c r="CO67" i="12"/>
  <c r="CP67" i="12" s="1"/>
  <c r="CR67" i="12" s="1"/>
  <c r="CS67" i="12" s="1"/>
  <c r="CO59" i="12"/>
  <c r="CP59" i="12" s="1"/>
  <c r="CR59" i="12" s="1"/>
  <c r="CS59" i="12" s="1"/>
  <c r="CO51" i="12"/>
  <c r="CP51" i="12" s="1"/>
  <c r="CR51" i="12" s="1"/>
  <c r="CS51" i="12" s="1"/>
  <c r="CO43" i="12"/>
  <c r="CP43" i="12" s="1"/>
  <c r="CR43" i="12" s="1"/>
  <c r="CS43" i="12" s="1"/>
  <c r="CO35" i="12"/>
  <c r="CP35" i="12" s="1"/>
  <c r="CR35" i="12" s="1"/>
  <c r="CS35" i="12" s="1"/>
  <c r="CO27" i="12"/>
  <c r="CP27" i="12" s="1"/>
  <c r="CR27" i="12" s="1"/>
  <c r="CS27" i="12" s="1"/>
  <c r="CO19" i="12"/>
  <c r="CP19" i="12" s="1"/>
  <c r="CR19" i="12" s="1"/>
  <c r="CS19" i="12" s="1"/>
  <c r="CO11" i="12"/>
  <c r="CP11" i="12" s="1"/>
  <c r="CR11" i="12" s="1"/>
  <c r="CS11" i="12" s="1"/>
  <c r="CO3" i="12"/>
  <c r="CP3" i="12" s="1"/>
  <c r="CR3" i="12" s="1"/>
  <c r="CS3" i="12" s="1"/>
  <c r="CO154" i="12"/>
  <c r="CP154" i="12" s="1"/>
  <c r="CR154" i="12" s="1"/>
  <c r="CS154" i="12" s="1"/>
  <c r="CO146" i="12"/>
  <c r="CP146" i="12" s="1"/>
  <c r="CR146" i="12" s="1"/>
  <c r="CS146" i="12" s="1"/>
  <c r="CO138" i="12"/>
  <c r="CP138" i="12" s="1"/>
  <c r="CR138" i="12" s="1"/>
  <c r="CS138" i="12" s="1"/>
  <c r="CO130" i="12"/>
  <c r="CP130" i="12" s="1"/>
  <c r="CR130" i="12" s="1"/>
  <c r="CS130" i="12" s="1"/>
  <c r="CO122" i="12"/>
  <c r="CP122" i="12" s="1"/>
  <c r="CR122" i="12" s="1"/>
  <c r="CS122" i="12" s="1"/>
  <c r="CO114" i="12"/>
  <c r="CP114" i="12" s="1"/>
  <c r="CR114" i="12" s="1"/>
  <c r="CS114" i="12" s="1"/>
  <c r="CO106" i="12"/>
  <c r="CP106" i="12" s="1"/>
  <c r="CR106" i="12" s="1"/>
  <c r="CS106" i="12" s="1"/>
  <c r="CO98" i="12"/>
  <c r="CP98" i="12" s="1"/>
  <c r="CR98" i="12" s="1"/>
  <c r="CS98" i="12" s="1"/>
  <c r="CO90" i="12"/>
  <c r="CP90" i="12" s="1"/>
  <c r="CR90" i="12" s="1"/>
  <c r="CS90" i="12" s="1"/>
  <c r="CO82" i="12"/>
  <c r="CP82" i="12" s="1"/>
  <c r="CR82" i="12" s="1"/>
  <c r="CS82" i="12" s="1"/>
  <c r="CO74" i="12"/>
  <c r="CP74" i="12" s="1"/>
  <c r="CR74" i="12" s="1"/>
  <c r="CS74" i="12" s="1"/>
  <c r="CO66" i="12"/>
  <c r="CP66" i="12" s="1"/>
  <c r="CR66" i="12" s="1"/>
  <c r="CS66" i="12" s="1"/>
  <c r="CO58" i="12"/>
  <c r="CP58" i="12" s="1"/>
  <c r="CR58" i="12" s="1"/>
  <c r="CS58" i="12" s="1"/>
  <c r="CO50" i="12"/>
  <c r="CP50" i="12" s="1"/>
  <c r="CR50" i="12" s="1"/>
  <c r="CS50" i="12" s="1"/>
  <c r="CO42" i="12"/>
  <c r="CP42" i="12" s="1"/>
  <c r="CR42" i="12" s="1"/>
  <c r="CS42" i="12" s="1"/>
  <c r="CO34" i="12"/>
  <c r="CP34" i="12" s="1"/>
  <c r="CR34" i="12" s="1"/>
  <c r="CS34" i="12" s="1"/>
  <c r="CO26" i="12"/>
  <c r="CP26" i="12" s="1"/>
  <c r="CR26" i="12" s="1"/>
  <c r="CS26" i="12" s="1"/>
  <c r="CO18" i="12"/>
  <c r="CP18" i="12" s="1"/>
  <c r="CR18" i="12" s="1"/>
  <c r="CS18" i="12" s="1"/>
  <c r="CO10" i="12"/>
  <c r="CP10" i="12" s="1"/>
  <c r="CR10" i="12" s="1"/>
  <c r="CS10" i="12" s="1"/>
  <c r="CO153" i="12"/>
  <c r="CP153" i="12" s="1"/>
  <c r="CR153" i="12" s="1"/>
  <c r="CS153" i="12" s="1"/>
  <c r="CO145" i="12"/>
  <c r="CP145" i="12" s="1"/>
  <c r="CR145" i="12" s="1"/>
  <c r="CS145" i="12" s="1"/>
  <c r="CO137" i="12"/>
  <c r="CP137" i="12" s="1"/>
  <c r="CR137" i="12" s="1"/>
  <c r="CS137" i="12" s="1"/>
  <c r="CO129" i="12"/>
  <c r="CP129" i="12" s="1"/>
  <c r="CR129" i="12" s="1"/>
  <c r="CS129" i="12" s="1"/>
  <c r="CO121" i="12"/>
  <c r="CP121" i="12" s="1"/>
  <c r="CR121" i="12" s="1"/>
  <c r="CS121" i="12" s="1"/>
  <c r="CO113" i="12"/>
  <c r="CP113" i="12" s="1"/>
  <c r="CR113" i="12" s="1"/>
  <c r="CS113" i="12" s="1"/>
  <c r="CO105" i="12"/>
  <c r="CP105" i="12" s="1"/>
  <c r="CR105" i="12" s="1"/>
  <c r="CS105" i="12" s="1"/>
  <c r="CO97" i="12"/>
  <c r="CP97" i="12" s="1"/>
  <c r="CR97" i="12" s="1"/>
  <c r="CS97" i="12" s="1"/>
  <c r="CO89" i="12"/>
  <c r="CP89" i="12" s="1"/>
  <c r="CR89" i="12" s="1"/>
  <c r="CS89" i="12" s="1"/>
  <c r="CO81" i="12"/>
  <c r="CP81" i="12" s="1"/>
  <c r="CR81" i="12" s="1"/>
  <c r="CS81" i="12" s="1"/>
  <c r="CO73" i="12"/>
  <c r="CP73" i="12" s="1"/>
  <c r="CR73" i="12" s="1"/>
  <c r="CS73" i="12" s="1"/>
  <c r="CO65" i="12"/>
  <c r="CP65" i="12" s="1"/>
  <c r="CR65" i="12" s="1"/>
  <c r="CS65" i="12" s="1"/>
  <c r="CO57" i="12"/>
  <c r="CP57" i="12" s="1"/>
  <c r="CR57" i="12" s="1"/>
  <c r="CS57" i="12" s="1"/>
  <c r="CO49" i="12"/>
  <c r="CP49" i="12" s="1"/>
  <c r="CR49" i="12" s="1"/>
  <c r="CS49" i="12" s="1"/>
  <c r="CO41" i="12"/>
  <c r="CP41" i="12" s="1"/>
  <c r="CR41" i="12" s="1"/>
  <c r="CS41" i="12" s="1"/>
  <c r="CO33" i="12"/>
  <c r="CP33" i="12" s="1"/>
  <c r="CR33" i="12" s="1"/>
  <c r="CS33" i="12" s="1"/>
  <c r="CO25" i="12"/>
  <c r="CP25" i="12" s="1"/>
  <c r="CR25" i="12" s="1"/>
  <c r="CS25" i="12" s="1"/>
  <c r="CO17" i="12"/>
  <c r="CP17" i="12" s="1"/>
  <c r="CR17" i="12" s="1"/>
  <c r="CS17" i="12" s="1"/>
  <c r="CO9" i="12"/>
  <c r="CP9" i="12" s="1"/>
  <c r="CR9" i="12" s="1"/>
  <c r="CS9" i="12" s="1"/>
  <c r="CO148" i="12"/>
  <c r="CP148" i="12" s="1"/>
  <c r="CR148" i="12" s="1"/>
  <c r="CS148" i="12" s="1"/>
  <c r="CO140" i="12"/>
  <c r="CP140" i="12" s="1"/>
  <c r="CR140" i="12" s="1"/>
  <c r="CS140" i="12" s="1"/>
  <c r="CO132" i="12"/>
  <c r="CP132" i="12" s="1"/>
  <c r="CR132" i="12" s="1"/>
  <c r="CS132" i="12" s="1"/>
  <c r="CO124" i="12"/>
  <c r="CP124" i="12" s="1"/>
  <c r="CR124" i="12" s="1"/>
  <c r="CS124" i="12" s="1"/>
  <c r="CO116" i="12"/>
  <c r="CP116" i="12" s="1"/>
  <c r="CR116" i="12" s="1"/>
  <c r="CS116" i="12" s="1"/>
  <c r="CO108" i="12"/>
  <c r="CP108" i="12" s="1"/>
  <c r="CR108" i="12" s="1"/>
  <c r="CS108" i="12" s="1"/>
  <c r="CO100" i="12"/>
  <c r="CP100" i="12" s="1"/>
  <c r="CR100" i="12" s="1"/>
  <c r="CS100" i="12" s="1"/>
  <c r="CO92" i="12"/>
  <c r="CP92" i="12" s="1"/>
  <c r="CR92" i="12" s="1"/>
  <c r="CS92" i="12" s="1"/>
  <c r="CO84" i="12"/>
  <c r="CP84" i="12" s="1"/>
  <c r="CR84" i="12" s="1"/>
  <c r="CS84" i="12" s="1"/>
  <c r="CO76" i="12"/>
  <c r="CP76" i="12" s="1"/>
  <c r="CR76" i="12" s="1"/>
  <c r="CS76" i="12" s="1"/>
  <c r="CO68" i="12"/>
  <c r="CP68" i="12" s="1"/>
  <c r="CR68" i="12" s="1"/>
  <c r="CS68" i="12" s="1"/>
  <c r="CO60" i="12"/>
  <c r="CP60" i="12" s="1"/>
  <c r="CR60" i="12" s="1"/>
  <c r="CS60" i="12" s="1"/>
  <c r="CO52" i="12"/>
  <c r="CP52" i="12" s="1"/>
  <c r="CR52" i="12" s="1"/>
  <c r="CS52" i="12" s="1"/>
  <c r="CO44" i="12"/>
  <c r="CP44" i="12" s="1"/>
  <c r="CR44" i="12" s="1"/>
  <c r="CS44" i="12" s="1"/>
  <c r="CO36" i="12"/>
  <c r="CP36" i="12" s="1"/>
  <c r="CR36" i="12" s="1"/>
  <c r="CS36" i="12" s="1"/>
  <c r="CO28" i="12"/>
  <c r="CP28" i="12" s="1"/>
  <c r="CR28" i="12" s="1"/>
  <c r="CS28" i="12" s="1"/>
  <c r="CO20" i="12"/>
  <c r="CP20" i="12" s="1"/>
  <c r="CR20" i="12" s="1"/>
  <c r="CS20" i="12" s="1"/>
  <c r="CO12" i="12"/>
  <c r="CP12" i="12" s="1"/>
  <c r="CR12" i="12" s="1"/>
  <c r="CS12" i="12" s="1"/>
  <c r="CO4" i="12"/>
  <c r="CP4" i="12" s="1"/>
  <c r="CR4" i="12" s="1"/>
  <c r="CS4" i="12" s="1"/>
  <c r="CO152" i="12"/>
  <c r="CP152" i="12" s="1"/>
  <c r="CR152" i="12" s="1"/>
  <c r="CS152" i="12" s="1"/>
  <c r="CO136" i="12"/>
  <c r="CP136" i="12" s="1"/>
  <c r="CR136" i="12" s="1"/>
  <c r="CS136" i="12" s="1"/>
  <c r="CO120" i="12"/>
  <c r="CP120" i="12" s="1"/>
  <c r="CR120" i="12" s="1"/>
  <c r="CS120" i="12" s="1"/>
  <c r="CO104" i="12"/>
  <c r="CP104" i="12" s="1"/>
  <c r="CR104" i="12" s="1"/>
  <c r="CS104" i="12" s="1"/>
  <c r="CO88" i="12"/>
  <c r="CP88" i="12" s="1"/>
  <c r="CR88" i="12" s="1"/>
  <c r="CS88" i="12" s="1"/>
  <c r="CO72" i="12"/>
  <c r="CP72" i="12" s="1"/>
  <c r="CR72" i="12" s="1"/>
  <c r="CS72" i="12" s="1"/>
  <c r="CO56" i="12"/>
  <c r="CP56" i="12" s="1"/>
  <c r="CR56" i="12" s="1"/>
  <c r="CS56" i="12" s="1"/>
  <c r="CO40" i="12"/>
  <c r="CP40" i="12" s="1"/>
  <c r="CR40" i="12" s="1"/>
  <c r="CS40" i="12" s="1"/>
  <c r="CO24" i="12"/>
  <c r="CP24" i="12" s="1"/>
  <c r="CR24" i="12" s="1"/>
  <c r="CS24" i="12" s="1"/>
  <c r="CO8" i="12"/>
  <c r="CP8" i="12" s="1"/>
  <c r="CR8" i="12" s="1"/>
  <c r="CS8" i="12" s="1"/>
  <c r="CO151" i="12"/>
  <c r="CP151" i="12" s="1"/>
  <c r="CR151" i="12" s="1"/>
  <c r="CS151" i="12" s="1"/>
  <c r="CO135" i="12"/>
  <c r="CP135" i="12" s="1"/>
  <c r="CR135" i="12" s="1"/>
  <c r="CS135" i="12" s="1"/>
  <c r="CO119" i="12"/>
  <c r="CP119" i="12" s="1"/>
  <c r="CR119" i="12" s="1"/>
  <c r="CS119" i="12" s="1"/>
  <c r="CO103" i="12"/>
  <c r="CP103" i="12" s="1"/>
  <c r="CR103" i="12" s="1"/>
  <c r="CS103" i="12" s="1"/>
  <c r="CO87" i="12"/>
  <c r="CP87" i="12" s="1"/>
  <c r="CR87" i="12" s="1"/>
  <c r="CS87" i="12" s="1"/>
  <c r="CO71" i="12"/>
  <c r="CP71" i="12" s="1"/>
  <c r="CR71" i="12" s="1"/>
  <c r="CS71" i="12" s="1"/>
  <c r="CO55" i="12"/>
  <c r="CP55" i="12" s="1"/>
  <c r="CR55" i="12" s="1"/>
  <c r="CS55" i="12" s="1"/>
  <c r="CO39" i="12"/>
  <c r="CP39" i="12" s="1"/>
  <c r="CR39" i="12" s="1"/>
  <c r="CS39" i="12" s="1"/>
  <c r="CO23" i="12"/>
  <c r="CP23" i="12" s="1"/>
  <c r="CR23" i="12" s="1"/>
  <c r="CS23" i="12" s="1"/>
  <c r="CO7" i="12"/>
  <c r="CP7" i="12" s="1"/>
  <c r="CR7" i="12" s="1"/>
  <c r="CS7" i="12" s="1"/>
  <c r="CO150" i="12"/>
  <c r="CP150" i="12" s="1"/>
  <c r="CR150" i="12" s="1"/>
  <c r="CS150" i="12" s="1"/>
  <c r="CO134" i="12"/>
  <c r="CP134" i="12" s="1"/>
  <c r="CR134" i="12" s="1"/>
  <c r="CS134" i="12" s="1"/>
  <c r="CO118" i="12"/>
  <c r="CP118" i="12" s="1"/>
  <c r="CR118" i="12" s="1"/>
  <c r="CS118" i="12" s="1"/>
  <c r="CO102" i="12"/>
  <c r="CP102" i="12" s="1"/>
  <c r="CR102" i="12" s="1"/>
  <c r="CS102" i="12" s="1"/>
  <c r="CO86" i="12"/>
  <c r="CP86" i="12" s="1"/>
  <c r="CR86" i="12" s="1"/>
  <c r="CS86" i="12" s="1"/>
  <c r="CO70" i="12"/>
  <c r="CP70" i="12" s="1"/>
  <c r="CR70" i="12" s="1"/>
  <c r="CS70" i="12" s="1"/>
  <c r="CO54" i="12"/>
  <c r="CP54" i="12" s="1"/>
  <c r="CR54" i="12" s="1"/>
  <c r="CS54" i="12" s="1"/>
  <c r="CO38" i="12"/>
  <c r="CP38" i="12" s="1"/>
  <c r="CR38" i="12" s="1"/>
  <c r="CS38" i="12" s="1"/>
  <c r="CO22" i="12"/>
  <c r="CP22" i="12" s="1"/>
  <c r="CR22" i="12" s="1"/>
  <c r="CS22" i="12" s="1"/>
  <c r="CO6" i="12"/>
  <c r="CP6" i="12" s="1"/>
  <c r="CR6" i="12" s="1"/>
  <c r="CS6" i="12" s="1"/>
  <c r="CO149" i="12"/>
  <c r="CP149" i="12" s="1"/>
  <c r="CR149" i="12" s="1"/>
  <c r="CS149" i="12" s="1"/>
  <c r="CO133" i="12"/>
  <c r="CP133" i="12" s="1"/>
  <c r="CR133" i="12" s="1"/>
  <c r="CS133" i="12" s="1"/>
  <c r="CO117" i="12"/>
  <c r="CP117" i="12" s="1"/>
  <c r="CR117" i="12" s="1"/>
  <c r="CS117" i="12" s="1"/>
  <c r="CO101" i="12"/>
  <c r="CP101" i="12" s="1"/>
  <c r="CR101" i="12" s="1"/>
  <c r="CS101" i="12" s="1"/>
  <c r="CO85" i="12"/>
  <c r="CP85" i="12" s="1"/>
  <c r="CR85" i="12" s="1"/>
  <c r="CS85" i="12" s="1"/>
  <c r="CO69" i="12"/>
  <c r="CP69" i="12" s="1"/>
  <c r="CR69" i="12" s="1"/>
  <c r="CS69" i="12" s="1"/>
  <c r="CO53" i="12"/>
  <c r="CP53" i="12" s="1"/>
  <c r="CR53" i="12" s="1"/>
  <c r="CS53" i="12" s="1"/>
  <c r="CO37" i="12"/>
  <c r="CP37" i="12" s="1"/>
  <c r="CR37" i="12" s="1"/>
  <c r="CS37" i="12" s="1"/>
  <c r="CO21" i="12"/>
  <c r="CP21" i="12" s="1"/>
  <c r="CR21" i="12" s="1"/>
  <c r="CS21" i="12" s="1"/>
  <c r="CO5" i="12"/>
  <c r="CP5" i="12" s="1"/>
  <c r="CR5" i="12" s="1"/>
  <c r="CS5" i="12" s="1"/>
  <c r="CO144" i="12"/>
  <c r="CP144" i="12" s="1"/>
  <c r="CR144" i="12" s="1"/>
  <c r="CS144" i="12" s="1"/>
  <c r="CO128" i="12"/>
  <c r="CP128" i="12" s="1"/>
  <c r="CR128" i="12" s="1"/>
  <c r="CS128" i="12" s="1"/>
  <c r="CO112" i="12"/>
  <c r="CP112" i="12" s="1"/>
  <c r="CR112" i="12" s="1"/>
  <c r="CS112" i="12" s="1"/>
  <c r="CO96" i="12"/>
  <c r="CP96" i="12" s="1"/>
  <c r="CR96" i="12" s="1"/>
  <c r="CS96" i="12" s="1"/>
  <c r="CO80" i="12"/>
  <c r="CP80" i="12" s="1"/>
  <c r="CR80" i="12" s="1"/>
  <c r="CS80" i="12" s="1"/>
  <c r="CO64" i="12"/>
  <c r="CP64" i="12" s="1"/>
  <c r="CR64" i="12" s="1"/>
  <c r="CS64" i="12" s="1"/>
  <c r="CO48" i="12"/>
  <c r="CP48" i="12" s="1"/>
  <c r="CR48" i="12" s="1"/>
  <c r="CS48" i="12" s="1"/>
  <c r="CO32" i="12"/>
  <c r="CP32" i="12" s="1"/>
  <c r="CR32" i="12" s="1"/>
  <c r="CS32" i="12" s="1"/>
  <c r="CO16" i="12"/>
  <c r="CP16" i="12" s="1"/>
  <c r="CR16" i="12" s="1"/>
  <c r="CS16" i="12" s="1"/>
  <c r="CO143" i="12"/>
  <c r="CP143" i="12" s="1"/>
  <c r="CR143" i="12" s="1"/>
  <c r="CS143" i="12" s="1"/>
  <c r="CO127" i="12"/>
  <c r="CP127" i="12" s="1"/>
  <c r="CR127" i="12" s="1"/>
  <c r="CS127" i="12" s="1"/>
  <c r="CO111" i="12"/>
  <c r="CP111" i="12" s="1"/>
  <c r="CR111" i="12" s="1"/>
  <c r="CS111" i="12" s="1"/>
  <c r="CO95" i="12"/>
  <c r="CP95" i="12" s="1"/>
  <c r="CR95" i="12" s="1"/>
  <c r="CS95" i="12" s="1"/>
  <c r="CO79" i="12"/>
  <c r="CP79" i="12" s="1"/>
  <c r="CR79" i="12" s="1"/>
  <c r="CS79" i="12" s="1"/>
  <c r="CO63" i="12"/>
  <c r="CP63" i="12" s="1"/>
  <c r="CR63" i="12" s="1"/>
  <c r="CS63" i="12" s="1"/>
  <c r="CO47" i="12"/>
  <c r="CP47" i="12" s="1"/>
  <c r="CR47" i="12" s="1"/>
  <c r="CS47" i="12" s="1"/>
  <c r="CO31" i="12"/>
  <c r="CP31" i="12" s="1"/>
  <c r="CR31" i="12" s="1"/>
  <c r="CS31" i="12" s="1"/>
  <c r="CO15" i="12"/>
  <c r="CP15" i="12" s="1"/>
  <c r="CR15" i="12" s="1"/>
  <c r="CS15" i="12" s="1"/>
  <c r="CO142" i="12"/>
  <c r="CP142" i="12" s="1"/>
  <c r="CR142" i="12" s="1"/>
  <c r="CS142" i="12" s="1"/>
  <c r="CO126" i="12"/>
  <c r="CP126" i="12" s="1"/>
  <c r="CR126" i="12" s="1"/>
  <c r="CS126" i="12" s="1"/>
  <c r="CO110" i="12"/>
  <c r="CP110" i="12" s="1"/>
  <c r="CR110" i="12" s="1"/>
  <c r="CS110" i="12" s="1"/>
  <c r="CO94" i="12"/>
  <c r="CP94" i="12" s="1"/>
  <c r="CR94" i="12" s="1"/>
  <c r="CS94" i="12" s="1"/>
  <c r="CO78" i="12"/>
  <c r="CP78" i="12" s="1"/>
  <c r="CR78" i="12" s="1"/>
  <c r="CS78" i="12" s="1"/>
  <c r="CO62" i="12"/>
  <c r="CP62" i="12" s="1"/>
  <c r="CR62" i="12" s="1"/>
  <c r="CS62" i="12" s="1"/>
  <c r="CO46" i="12"/>
  <c r="CP46" i="12" s="1"/>
  <c r="CR46" i="12" s="1"/>
  <c r="CS46" i="12" s="1"/>
  <c r="CO30" i="12"/>
  <c r="CP30" i="12" s="1"/>
  <c r="CR30" i="12" s="1"/>
  <c r="CS30" i="12" s="1"/>
  <c r="CO14" i="12"/>
  <c r="CP14" i="12" s="1"/>
  <c r="CR14" i="12" s="1"/>
  <c r="CS14" i="12" s="1"/>
  <c r="CO141" i="12"/>
  <c r="CP141" i="12" s="1"/>
  <c r="CR141" i="12" s="1"/>
  <c r="CS141" i="12" s="1"/>
  <c r="CO125" i="12"/>
  <c r="CP125" i="12" s="1"/>
  <c r="CR125" i="12" s="1"/>
  <c r="CS125" i="12" s="1"/>
  <c r="CO109" i="12"/>
  <c r="CP109" i="12" s="1"/>
  <c r="CR109" i="12" s="1"/>
  <c r="CS109" i="12" s="1"/>
  <c r="CO93" i="12"/>
  <c r="CP93" i="12" s="1"/>
  <c r="CR93" i="12" s="1"/>
  <c r="CS93" i="12" s="1"/>
  <c r="CO77" i="12"/>
  <c r="CP77" i="12" s="1"/>
  <c r="CR77" i="12" s="1"/>
  <c r="CS77" i="12" s="1"/>
  <c r="CO61" i="12"/>
  <c r="CP61" i="12" s="1"/>
  <c r="CR61" i="12" s="1"/>
  <c r="CS61" i="12" s="1"/>
  <c r="CO45" i="12"/>
  <c r="CP45" i="12" s="1"/>
  <c r="CR45" i="12" s="1"/>
  <c r="CS45" i="12" s="1"/>
  <c r="CO29" i="12"/>
  <c r="CP29" i="12" s="1"/>
  <c r="CR29" i="12" s="1"/>
  <c r="CS29" i="12" s="1"/>
  <c r="CO13" i="12"/>
  <c r="CP13" i="12" s="1"/>
  <c r="CR13" i="12" s="1"/>
  <c r="CS13" i="12" s="1"/>
  <c r="AH5" i="12"/>
  <c r="AH6" i="12"/>
  <c r="AL9" i="12"/>
  <c r="AH13" i="12"/>
  <c r="AL24" i="12"/>
  <c r="AH27" i="12"/>
  <c r="AH48" i="12"/>
  <c r="AH49" i="12"/>
  <c r="AH50" i="12"/>
  <c r="AH51" i="12"/>
  <c r="AH59" i="12"/>
  <c r="AH60" i="12"/>
  <c r="AH61" i="12"/>
  <c r="AL75" i="12"/>
  <c r="AL77" i="12"/>
  <c r="AL3" i="12"/>
  <c r="AL5" i="12"/>
  <c r="AL71" i="12"/>
  <c r="AH73" i="12"/>
  <c r="AL11" i="12"/>
  <c r="AH15" i="12"/>
  <c r="AH31" i="12"/>
  <c r="AL45" i="12"/>
  <c r="AL64" i="12"/>
  <c r="AL65" i="12"/>
  <c r="AL19" i="12"/>
  <c r="AH38" i="12"/>
  <c r="AL21" i="12"/>
  <c r="AL8" i="12"/>
  <c r="AL29" i="12"/>
  <c r="AH7" i="12"/>
  <c r="AH3" i="12"/>
  <c r="AH4" i="12"/>
  <c r="AH11" i="12"/>
  <c r="AH12" i="12"/>
  <c r="AL16" i="12"/>
  <c r="AL43" i="12"/>
  <c r="AL53" i="12"/>
  <c r="AH65" i="12"/>
  <c r="AL84" i="12"/>
  <c r="AL98" i="12"/>
  <c r="AL112" i="12"/>
  <c r="AH128" i="12"/>
  <c r="AL130" i="12"/>
  <c r="AL137" i="12"/>
  <c r="AH143" i="12"/>
  <c r="AL146" i="12"/>
  <c r="AL107" i="12"/>
  <c r="AL116" i="12"/>
  <c r="AH118" i="12"/>
  <c r="AH132" i="12"/>
  <c r="AH133" i="12"/>
  <c r="AH144" i="12"/>
  <c r="AH148" i="12"/>
  <c r="AH149" i="12"/>
  <c r="AL153" i="12"/>
  <c r="AH109" i="12"/>
  <c r="AH119" i="12"/>
  <c r="AL131" i="12"/>
  <c r="AH134" i="12"/>
  <c r="AL143" i="12"/>
  <c r="AH55" i="12"/>
  <c r="AL59" i="12"/>
  <c r="AL87" i="12"/>
  <c r="AH91" i="12"/>
  <c r="AL96" i="12"/>
  <c r="AH123" i="12"/>
  <c r="AH139" i="12"/>
  <c r="AH155" i="12"/>
  <c r="AH39" i="12"/>
  <c r="AH42" i="12"/>
  <c r="AL50" i="12"/>
  <c r="AL55" i="12"/>
  <c r="AL68" i="12"/>
  <c r="AL69" i="12"/>
  <c r="AH79" i="12"/>
  <c r="AH80" i="12"/>
  <c r="AH83" i="12"/>
  <c r="AL91" i="12"/>
  <c r="AL97" i="12"/>
  <c r="AH111" i="12"/>
  <c r="AL114" i="12"/>
  <c r="AL119" i="12"/>
  <c r="AL123" i="12"/>
  <c r="AH125" i="12"/>
  <c r="AL129" i="12"/>
  <c r="AL26" i="12"/>
  <c r="AL39" i="12"/>
  <c r="AH40" i="12"/>
  <c r="AH47" i="12"/>
  <c r="AH58" i="12"/>
  <c r="AH63" i="12"/>
  <c r="AH76" i="12"/>
  <c r="AH77" i="12"/>
  <c r="AL80" i="12"/>
  <c r="AH84" i="12"/>
  <c r="AH86" i="12"/>
  <c r="AL89" i="12"/>
  <c r="AH95" i="12"/>
  <c r="AH104" i="12"/>
  <c r="AL115" i="12"/>
  <c r="AH116" i="12"/>
  <c r="AH127" i="12"/>
  <c r="AL151" i="12"/>
  <c r="BT20" i="12"/>
  <c r="CN20" i="12" s="1"/>
  <c r="BT36" i="12"/>
  <c r="CN36" i="12" s="1"/>
  <c r="BT40" i="12"/>
  <c r="CN40" i="12" s="1"/>
  <c r="BT43" i="12"/>
  <c r="CN43" i="12" s="1"/>
  <c r="BT76" i="12"/>
  <c r="CN76" i="12" s="1"/>
  <c r="BT89" i="12"/>
  <c r="CN89" i="12" s="1"/>
  <c r="BT27" i="12"/>
  <c r="CN27" i="12" s="1"/>
  <c r="BT28" i="12"/>
  <c r="CN28" i="12" s="1"/>
  <c r="BT33" i="12"/>
  <c r="CN33" i="12" s="1"/>
  <c r="BT46" i="12"/>
  <c r="CN46" i="12" s="1"/>
  <c r="BT59" i="12"/>
  <c r="CN59" i="12" s="1"/>
  <c r="BT63" i="12"/>
  <c r="CN63" i="12" s="1"/>
  <c r="BT79" i="12"/>
  <c r="CN79" i="12" s="1"/>
  <c r="BT19" i="12"/>
  <c r="CN19" i="12" s="1"/>
  <c r="BT92" i="12"/>
  <c r="CN92" i="12" s="1"/>
  <c r="BT108" i="12"/>
  <c r="CN108" i="12" s="1"/>
  <c r="BT13" i="12"/>
  <c r="CN13" i="12" s="1"/>
  <c r="BT38" i="12"/>
  <c r="CN38" i="12" s="1"/>
  <c r="BT58" i="12"/>
  <c r="CN58" i="12" s="1"/>
  <c r="BT107" i="12"/>
  <c r="CN107" i="12" s="1"/>
  <c r="BT41" i="12"/>
  <c r="CN41" i="12" s="1"/>
  <c r="BT51" i="12"/>
  <c r="CN51" i="12" s="1"/>
  <c r="BT64" i="12"/>
  <c r="CN64" i="12" s="1"/>
  <c r="BT45" i="12"/>
  <c r="CN45" i="12" s="1"/>
  <c r="BT60" i="12"/>
  <c r="CN60" i="12" s="1"/>
  <c r="BT77" i="12"/>
  <c r="CN77" i="12" s="1"/>
  <c r="BT113" i="12"/>
  <c r="CN113" i="12" s="1"/>
  <c r="BT93" i="12"/>
  <c r="CN93" i="12" s="1"/>
  <c r="BT135" i="12"/>
  <c r="CN135" i="12" s="1"/>
  <c r="BT101" i="12"/>
  <c r="CN101" i="12" s="1"/>
  <c r="BT99" i="12"/>
  <c r="CN99" i="12" s="1"/>
  <c r="BT111" i="12"/>
  <c r="CN111" i="12" s="1"/>
  <c r="BT120" i="12"/>
  <c r="CN120" i="12" s="1"/>
  <c r="BT152" i="12"/>
  <c r="CN152" i="12" s="1"/>
  <c r="BT128" i="12"/>
  <c r="CN128" i="12" s="1"/>
  <c r="BT119" i="12"/>
  <c r="CN119" i="12" s="1"/>
  <c r="BT130" i="12"/>
  <c r="CN130" i="12" s="1"/>
  <c r="BT137" i="12"/>
  <c r="CN137" i="12" s="1"/>
  <c r="BT141" i="12"/>
  <c r="CN141" i="12" s="1"/>
  <c r="BT138" i="12"/>
  <c r="CN138" i="12" s="1"/>
  <c r="BT146" i="12"/>
  <c r="CN146" i="12" s="1"/>
  <c r="AH10" i="12"/>
  <c r="AL22" i="12"/>
  <c r="AH26" i="12"/>
  <c r="AH34" i="12"/>
  <c r="AL40" i="12"/>
  <c r="AH57" i="12"/>
  <c r="AH75" i="12"/>
  <c r="AL63" i="12"/>
  <c r="AL99" i="12"/>
  <c r="AH103" i="12"/>
  <c r="AL81" i="12"/>
  <c r="AH93" i="12"/>
  <c r="AL105" i="12"/>
  <c r="AL113" i="12"/>
  <c r="AL83" i="12"/>
  <c r="AH87" i="12"/>
  <c r="AH117" i="12"/>
  <c r="AL121" i="12"/>
  <c r="CO2" i="12"/>
  <c r="CP2" i="12" s="1"/>
  <c r="CR2" i="12" s="1"/>
  <c r="CS2" i="12" s="1"/>
  <c r="BK156" i="12"/>
  <c r="BV156" i="12"/>
  <c r="F164" i="12"/>
  <c r="F162" i="12"/>
  <c r="D165" i="12"/>
  <c r="F165" i="12" s="1"/>
  <c r="F161" i="12"/>
  <c r="AL2" i="12"/>
  <c r="AH2" i="12"/>
  <c r="X156" i="12"/>
  <c r="BL156" i="12"/>
  <c r="AH156" i="12" l="1"/>
  <c r="AI117" i="12" s="1"/>
  <c r="AL156" i="12"/>
  <c r="AM121" i="12" s="1"/>
  <c r="BT156" i="12"/>
  <c r="AB121" i="12" l="1"/>
  <c r="AI26" i="12"/>
  <c r="Z117" i="12"/>
  <c r="AI87" i="12"/>
  <c r="AI103" i="12"/>
  <c r="AM81" i="12"/>
  <c r="AM105" i="12"/>
  <c r="AI10" i="12"/>
  <c r="AM113" i="12"/>
  <c r="AI153" i="12"/>
  <c r="AI145" i="12"/>
  <c r="AI137" i="12"/>
  <c r="AI129" i="12"/>
  <c r="AI121" i="12"/>
  <c r="AI113" i="12"/>
  <c r="AI105" i="12"/>
  <c r="AI123" i="12"/>
  <c r="AI89" i="12"/>
  <c r="AI98" i="12"/>
  <c r="AI81" i="12"/>
  <c r="AI73" i="12"/>
  <c r="AI85" i="12"/>
  <c r="AI65" i="12"/>
  <c r="AI53" i="12"/>
  <c r="AI97" i="12"/>
  <c r="AI77" i="12"/>
  <c r="AI16" i="12"/>
  <c r="AI23" i="12"/>
  <c r="AI32" i="12"/>
  <c r="AI8" i="12"/>
  <c r="AI44" i="12"/>
  <c r="AI21" i="12"/>
  <c r="AI3" i="12"/>
  <c r="AI14" i="12"/>
  <c r="AI56" i="12"/>
  <c r="AI79" i="12"/>
  <c r="AI59" i="12"/>
  <c r="AI92" i="12"/>
  <c r="AI70" i="12"/>
  <c r="AI146" i="12"/>
  <c r="AI28" i="12"/>
  <c r="AI50" i="12"/>
  <c r="AI101" i="12"/>
  <c r="AI120" i="12"/>
  <c r="AI107" i="12"/>
  <c r="AI60" i="12"/>
  <c r="AI154" i="12"/>
  <c r="AI155" i="12"/>
  <c r="AI20" i="12"/>
  <c r="AI55" i="12"/>
  <c r="AI91" i="12"/>
  <c r="AI138" i="12"/>
  <c r="AI108" i="12"/>
  <c r="AI33" i="12"/>
  <c r="AI48" i="12"/>
  <c r="AI58" i="12"/>
  <c r="AI63" i="12"/>
  <c r="AI35" i="12"/>
  <c r="AI4" i="12"/>
  <c r="AI80" i="12"/>
  <c r="AI71" i="12"/>
  <c r="AI106" i="12"/>
  <c r="AI74" i="12"/>
  <c r="AI122" i="12"/>
  <c r="AI136" i="12"/>
  <c r="AI96" i="12"/>
  <c r="AI24" i="12"/>
  <c r="AI84" i="12"/>
  <c r="AI144" i="12"/>
  <c r="AI119" i="12"/>
  <c r="AI127" i="12"/>
  <c r="AI100" i="12"/>
  <c r="AI147" i="12"/>
  <c r="AI22" i="12"/>
  <c r="AI115" i="12"/>
  <c r="AI126" i="12"/>
  <c r="AI133" i="12"/>
  <c r="AI41" i="12"/>
  <c r="AI9" i="12"/>
  <c r="AI15" i="12"/>
  <c r="AI6" i="12"/>
  <c r="AI36" i="12"/>
  <c r="AI29" i="12"/>
  <c r="AI95" i="12"/>
  <c r="AI72" i="12"/>
  <c r="AI114" i="12"/>
  <c r="AI88" i="12"/>
  <c r="AI78" i="12"/>
  <c r="AI43" i="12"/>
  <c r="AI86" i="12"/>
  <c r="AI128" i="12"/>
  <c r="AI111" i="12"/>
  <c r="AI150" i="12"/>
  <c r="AI131" i="12"/>
  <c r="AI40" i="12"/>
  <c r="AI99" i="12"/>
  <c r="AI94" i="12"/>
  <c r="AI124" i="12"/>
  <c r="AI68" i="12"/>
  <c r="AI118" i="12"/>
  <c r="AI132" i="12"/>
  <c r="AI141" i="12"/>
  <c r="AI112" i="12"/>
  <c r="AI83" i="12"/>
  <c r="AI149" i="12"/>
  <c r="AI140" i="12"/>
  <c r="AI142" i="12"/>
  <c r="AI49" i="12"/>
  <c r="AI12" i="12"/>
  <c r="AI104" i="12"/>
  <c r="AI69" i="12"/>
  <c r="AI102" i="12"/>
  <c r="AI31" i="12"/>
  <c r="AI17" i="12"/>
  <c r="AI82" i="12"/>
  <c r="AI11" i="12"/>
  <c r="AI51" i="12"/>
  <c r="AI62" i="12"/>
  <c r="AI25" i="12"/>
  <c r="AI19" i="12"/>
  <c r="AI38" i="12"/>
  <c r="AI109" i="12"/>
  <c r="AI54" i="12"/>
  <c r="AI46" i="12"/>
  <c r="AI143" i="12"/>
  <c r="AI45" i="12"/>
  <c r="AI64" i="12"/>
  <c r="AI110" i="12"/>
  <c r="AI134" i="12"/>
  <c r="AI52" i="12"/>
  <c r="AI76" i="12"/>
  <c r="AI116" i="12"/>
  <c r="AI148" i="12"/>
  <c r="AI130" i="12"/>
  <c r="AI139" i="12"/>
  <c r="AI152" i="12"/>
  <c r="AI27" i="12"/>
  <c r="AI66" i="12"/>
  <c r="AI18" i="12"/>
  <c r="AI67" i="12"/>
  <c r="AI151" i="12"/>
  <c r="AI42" i="12"/>
  <c r="AI7" i="12"/>
  <c r="AI30" i="12"/>
  <c r="AI39" i="12"/>
  <c r="AI37" i="12"/>
  <c r="AI13" i="12"/>
  <c r="AI5" i="12"/>
  <c r="AI61" i="12"/>
  <c r="AI47" i="12"/>
  <c r="AI90" i="12"/>
  <c r="AI125" i="12"/>
  <c r="AI135" i="12"/>
  <c r="AI75" i="12"/>
  <c r="AM99" i="12"/>
  <c r="AM22" i="12"/>
  <c r="AI93" i="12"/>
  <c r="AM149" i="12"/>
  <c r="AM141" i="12"/>
  <c r="AM125" i="12"/>
  <c r="AM117" i="12"/>
  <c r="AM109" i="12"/>
  <c r="AM133" i="12"/>
  <c r="AM101" i="12"/>
  <c r="AM93" i="12"/>
  <c r="AM87" i="12"/>
  <c r="AM77" i="12"/>
  <c r="AM102" i="12"/>
  <c r="AM85" i="12"/>
  <c r="AM57" i="12"/>
  <c r="AM49" i="12"/>
  <c r="AM28" i="12"/>
  <c r="AM19" i="12"/>
  <c r="AM44" i="12"/>
  <c r="AM12" i="12"/>
  <c r="AM67" i="12"/>
  <c r="AM21" i="12"/>
  <c r="AM4" i="12"/>
  <c r="AM46" i="12"/>
  <c r="AM52" i="12"/>
  <c r="AM53" i="12"/>
  <c r="AM33" i="12"/>
  <c r="AM65" i="12"/>
  <c r="AM30" i="12"/>
  <c r="AM70" i="12"/>
  <c r="AM100" i="12"/>
  <c r="AM71" i="12"/>
  <c r="AM124" i="12"/>
  <c r="AM114" i="12"/>
  <c r="AM84" i="12"/>
  <c r="AM142" i="12"/>
  <c r="AM130" i="12"/>
  <c r="AM115" i="12"/>
  <c r="AM154" i="12"/>
  <c r="AM135" i="12"/>
  <c r="AM155" i="12"/>
  <c r="AM27" i="12"/>
  <c r="AM35" i="12"/>
  <c r="AM103" i="12"/>
  <c r="AM91" i="12"/>
  <c r="AM36" i="12"/>
  <c r="AM106" i="12"/>
  <c r="AM122" i="12"/>
  <c r="AM123" i="12"/>
  <c r="AM132" i="12"/>
  <c r="AM11" i="12"/>
  <c r="AM10" i="12"/>
  <c r="AM97" i="12"/>
  <c r="AM150" i="12"/>
  <c r="AM20" i="12"/>
  <c r="AM5" i="12"/>
  <c r="AM50" i="12"/>
  <c r="AM17" i="12"/>
  <c r="AM8" i="12"/>
  <c r="AM16" i="12"/>
  <c r="AM43" i="12"/>
  <c r="AM59" i="12"/>
  <c r="AM79" i="12"/>
  <c r="AM72" i="12"/>
  <c r="AM129" i="12"/>
  <c r="AM95" i="12"/>
  <c r="AM74" i="12"/>
  <c r="AM107" i="12"/>
  <c r="AM147" i="12"/>
  <c r="AM120" i="12"/>
  <c r="AM136" i="12"/>
  <c r="AM151" i="12"/>
  <c r="AM78" i="12"/>
  <c r="AM38" i="12"/>
  <c r="AM26" i="12"/>
  <c r="AM76" i="12"/>
  <c r="AM80" i="12"/>
  <c r="AM143" i="12"/>
  <c r="AM137" i="12"/>
  <c r="AM47" i="12"/>
  <c r="AM134" i="12"/>
  <c r="AM116" i="12"/>
  <c r="AM90" i="12"/>
  <c r="AM37" i="12"/>
  <c r="AM42" i="12"/>
  <c r="AM31" i="12"/>
  <c r="AM56" i="12"/>
  <c r="AM153" i="12"/>
  <c r="AM51" i="12"/>
  <c r="AM62" i="12"/>
  <c r="AM69" i="12"/>
  <c r="AM146" i="12"/>
  <c r="AM18" i="12"/>
  <c r="AM23" i="12"/>
  <c r="AM55" i="12"/>
  <c r="AM61" i="12"/>
  <c r="AM89" i="12"/>
  <c r="AM98" i="12"/>
  <c r="AM138" i="12"/>
  <c r="AM108" i="12"/>
  <c r="AM139" i="12"/>
  <c r="AM118" i="12"/>
  <c r="AM152" i="12"/>
  <c r="AM68" i="12"/>
  <c r="AM39" i="12"/>
  <c r="AM24" i="12"/>
  <c r="AM34" i="12"/>
  <c r="AM94" i="12"/>
  <c r="AM111" i="12"/>
  <c r="AM82" i="12"/>
  <c r="AM145" i="12"/>
  <c r="AM48" i="12"/>
  <c r="AM60" i="12"/>
  <c r="AM64" i="12"/>
  <c r="AM58" i="12"/>
  <c r="AM29" i="12"/>
  <c r="AM73" i="12"/>
  <c r="AM96" i="12"/>
  <c r="AM32" i="12"/>
  <c r="AM41" i="12"/>
  <c r="AM6" i="12"/>
  <c r="AM144" i="12"/>
  <c r="AM3" i="12"/>
  <c r="AM14" i="12"/>
  <c r="AM88" i="12"/>
  <c r="AM25" i="12"/>
  <c r="AM9" i="12"/>
  <c r="AM86" i="12"/>
  <c r="AM119" i="12"/>
  <c r="AM104" i="12"/>
  <c r="AM112" i="12"/>
  <c r="AM92" i="12"/>
  <c r="AM148" i="12"/>
  <c r="AM128" i="12"/>
  <c r="AM140" i="12"/>
  <c r="AM15" i="12"/>
  <c r="AM66" i="12"/>
  <c r="AM110" i="12"/>
  <c r="AM131" i="12"/>
  <c r="AM45" i="12"/>
  <c r="AM75" i="12"/>
  <c r="AM126" i="12"/>
  <c r="AM13" i="12"/>
  <c r="AM7" i="12"/>
  <c r="AM54" i="12"/>
  <c r="AM127" i="12"/>
  <c r="AM83" i="12"/>
  <c r="AM40" i="12"/>
  <c r="AI57" i="12"/>
  <c r="AI34" i="12"/>
  <c r="AM63" i="12"/>
  <c r="AI2" i="12"/>
  <c r="AM2" i="12"/>
  <c r="AB7" i="12" l="1"/>
  <c r="AB41" i="12"/>
  <c r="AB153" i="12"/>
  <c r="AR153" i="12" s="1"/>
  <c r="AB151" i="12"/>
  <c r="AB135" i="12"/>
  <c r="AB49" i="12"/>
  <c r="AR49" i="12" s="1"/>
  <c r="Z18" i="12"/>
  <c r="AS18" i="12" s="1"/>
  <c r="Z128" i="12"/>
  <c r="AS128" i="12" s="1"/>
  <c r="Z4" i="12"/>
  <c r="Z145" i="12"/>
  <c r="AB13" i="12"/>
  <c r="AB145" i="12"/>
  <c r="AR145" i="12" s="1"/>
  <c r="AS145" i="12"/>
  <c r="AB137" i="12"/>
  <c r="AR137" i="12" s="1"/>
  <c r="AB79" i="12"/>
  <c r="AR79" i="12" s="1"/>
  <c r="AB154" i="12"/>
  <c r="AR154" i="12" s="1"/>
  <c r="AB109" i="12"/>
  <c r="Z52" i="12"/>
  <c r="AS52" i="12" s="1"/>
  <c r="Z140" i="12"/>
  <c r="AS140" i="12" s="1"/>
  <c r="Z22" i="12"/>
  <c r="AS22" i="12" s="1"/>
  <c r="Z96" i="12"/>
  <c r="Z14" i="12"/>
  <c r="Z77" i="12"/>
  <c r="AS77" i="12" s="1"/>
  <c r="Z34" i="12"/>
  <c r="AB82" i="12"/>
  <c r="AR82" i="12" s="1"/>
  <c r="AB143" i="12"/>
  <c r="AR143" i="12" s="1"/>
  <c r="AB36" i="12"/>
  <c r="AB85" i="12"/>
  <c r="Z39" i="12"/>
  <c r="Z31" i="12"/>
  <c r="AS31" i="12" s="1"/>
  <c r="Z136" i="12"/>
  <c r="AB75" i="12"/>
  <c r="AR75" i="12" s="1"/>
  <c r="AB111" i="12"/>
  <c r="AR111" i="12" s="1"/>
  <c r="AB80" i="12"/>
  <c r="AR80" i="12" s="1"/>
  <c r="AB91" i="12"/>
  <c r="AB102" i="12"/>
  <c r="AR102" i="12" s="1"/>
  <c r="Z152" i="12"/>
  <c r="AS152" i="12" s="1"/>
  <c r="Z99" i="12"/>
  <c r="AS99" i="12" s="1"/>
  <c r="Z146" i="12"/>
  <c r="AB54" i="12"/>
  <c r="AR54" i="12" s="1"/>
  <c r="AB66" i="12"/>
  <c r="AB119" i="12"/>
  <c r="AR119" i="12" s="1"/>
  <c r="AB6" i="12"/>
  <c r="AR6" i="12" s="1"/>
  <c r="AB60" i="12"/>
  <c r="AB39" i="12"/>
  <c r="AR39" i="12" s="1"/>
  <c r="AB89" i="12"/>
  <c r="AR89" i="12" s="1"/>
  <c r="AB51" i="12"/>
  <c r="AR51" i="12" s="1"/>
  <c r="AB134" i="12"/>
  <c r="AR134" i="12" s="1"/>
  <c r="AB78" i="12"/>
  <c r="AR78" i="12" s="1"/>
  <c r="AB129" i="12"/>
  <c r="AR129" i="12" s="1"/>
  <c r="AB50" i="12"/>
  <c r="AR50" i="12" s="1"/>
  <c r="AB123" i="12"/>
  <c r="AB155" i="12"/>
  <c r="AR155" i="12" s="1"/>
  <c r="AB124" i="12"/>
  <c r="AR124" i="12" s="1"/>
  <c r="AB52" i="12"/>
  <c r="AA52" i="12" s="1"/>
  <c r="AT52" i="12" s="1"/>
  <c r="AB28" i="12"/>
  <c r="AB101" i="12"/>
  <c r="AR101" i="12" s="1"/>
  <c r="AB22" i="12"/>
  <c r="Z5" i="12"/>
  <c r="AS5" i="12" s="1"/>
  <c r="Z67" i="12"/>
  <c r="AS67" i="12" s="1"/>
  <c r="Z116" i="12"/>
  <c r="Z46" i="12"/>
  <c r="AS46" i="12" s="1"/>
  <c r="Z11" i="12"/>
  <c r="Z49" i="12"/>
  <c r="AS49" i="12" s="1"/>
  <c r="Z118" i="12"/>
  <c r="AS118" i="12" s="1"/>
  <c r="Z111" i="12"/>
  <c r="AS111" i="12" s="1"/>
  <c r="Z95" i="12"/>
  <c r="AS95" i="12" s="1"/>
  <c r="Z126" i="12"/>
  <c r="Z84" i="12"/>
  <c r="AS84" i="12" s="1"/>
  <c r="Z80" i="12"/>
  <c r="AS80" i="12" s="1"/>
  <c r="Z138" i="12"/>
  <c r="AA138" i="12" s="1"/>
  <c r="AT138" i="12" s="1"/>
  <c r="Z120" i="12"/>
  <c r="AS120" i="12" s="1"/>
  <c r="Z79" i="12"/>
  <c r="AS79" i="12" s="1"/>
  <c r="Z23" i="12"/>
  <c r="Z81" i="12"/>
  <c r="Z137" i="12"/>
  <c r="Z103" i="12"/>
  <c r="AB86" i="12"/>
  <c r="AB61" i="12"/>
  <c r="AR61" i="12" s="1"/>
  <c r="AB72" i="12"/>
  <c r="AR72" i="12" s="1"/>
  <c r="AB71" i="12"/>
  <c r="AB99" i="12"/>
  <c r="AR99" i="12" s="1"/>
  <c r="Z54" i="12"/>
  <c r="AS54" i="12" s="1"/>
  <c r="Z68" i="12"/>
  <c r="AS68" i="12" s="1"/>
  <c r="Z24" i="12"/>
  <c r="AS24" i="12" s="1"/>
  <c r="Z56" i="12"/>
  <c r="Z87" i="12"/>
  <c r="AS87" i="12" s="1"/>
  <c r="AB9" i="12"/>
  <c r="AR9" i="12" s="1"/>
  <c r="AB55" i="12"/>
  <c r="AR55" i="12" s="1"/>
  <c r="AB20" i="12"/>
  <c r="AR20" i="12" s="1"/>
  <c r="AB4" i="12"/>
  <c r="AR4" i="12" s="1"/>
  <c r="AS4" i="12"/>
  <c r="Z37" i="12"/>
  <c r="AS37" i="12" s="1"/>
  <c r="Z17" i="12"/>
  <c r="AS17" i="12" s="1"/>
  <c r="Z36" i="12"/>
  <c r="AS36" i="12" s="1"/>
  <c r="Z50" i="12"/>
  <c r="AS50" i="12" s="1"/>
  <c r="AB128" i="12"/>
  <c r="AR128" i="12" s="1"/>
  <c r="AB118" i="12"/>
  <c r="AR118" i="12" s="1"/>
  <c r="AB120" i="12"/>
  <c r="AR120" i="12" s="1"/>
  <c r="AB70" i="12"/>
  <c r="AR70" i="12" s="1"/>
  <c r="Z27" i="12"/>
  <c r="AS27" i="12" s="1"/>
  <c r="Z149" i="12"/>
  <c r="Z6" i="12"/>
  <c r="AS6" i="12" s="1"/>
  <c r="Z20" i="12"/>
  <c r="Z123" i="12"/>
  <c r="AA123" i="12" s="1"/>
  <c r="AT123" i="12" s="1"/>
  <c r="AR123" i="12"/>
  <c r="Z57" i="12"/>
  <c r="AS57" i="12" s="1"/>
  <c r="AB73" i="12"/>
  <c r="AB42" i="12"/>
  <c r="AR42" i="12" s="1"/>
  <c r="AB97" i="12"/>
  <c r="AR97" i="12" s="1"/>
  <c r="AB67" i="12"/>
  <c r="AR67" i="12" s="1"/>
  <c r="Z30" i="12"/>
  <c r="AS30" i="12" s="1"/>
  <c r="Z102" i="12"/>
  <c r="Z15" i="12"/>
  <c r="AS15" i="12" s="1"/>
  <c r="Z58" i="12"/>
  <c r="AS58" i="12" s="1"/>
  <c r="Z53" i="12"/>
  <c r="Z105" i="12"/>
  <c r="AB92" i="12"/>
  <c r="AR92" i="12" s="1"/>
  <c r="AB94" i="12"/>
  <c r="AR94" i="12" s="1"/>
  <c r="AB146" i="12"/>
  <c r="AR146" i="12" s="1"/>
  <c r="AB37" i="12"/>
  <c r="AR37" i="12" s="1"/>
  <c r="AB76" i="12"/>
  <c r="AR76" i="12" s="1"/>
  <c r="AB107" i="12"/>
  <c r="AR107" i="12" s="1"/>
  <c r="AB16" i="12"/>
  <c r="AB10" i="12"/>
  <c r="AR10" i="12" s="1"/>
  <c r="AB103" i="12"/>
  <c r="AR103" i="12" s="1"/>
  <c r="AB142" i="12"/>
  <c r="AR142" i="12" s="1"/>
  <c r="AB65" i="12"/>
  <c r="AR65" i="12" s="1"/>
  <c r="AB12" i="12"/>
  <c r="AR12" i="12" s="1"/>
  <c r="AB77" i="12"/>
  <c r="AB141" i="12"/>
  <c r="AR141" i="12" s="1"/>
  <c r="Z90" i="12"/>
  <c r="Z7" i="12"/>
  <c r="AA7" i="12" s="1"/>
  <c r="AT7" i="12" s="1"/>
  <c r="AR7" i="12"/>
  <c r="Z139" i="12"/>
  <c r="AS139" i="12" s="1"/>
  <c r="Z64" i="12"/>
  <c r="AS64" i="12" s="1"/>
  <c r="Z25" i="12"/>
  <c r="Z69" i="12"/>
  <c r="AS69" i="12" s="1"/>
  <c r="Z112" i="12"/>
  <c r="AS112" i="12" s="1"/>
  <c r="Z40" i="12"/>
  <c r="AS40" i="12" s="1"/>
  <c r="Z88" i="12"/>
  <c r="Z9" i="12"/>
  <c r="AS9" i="12" s="1"/>
  <c r="Z127" i="12"/>
  <c r="AS127" i="12" s="1"/>
  <c r="Z74" i="12"/>
  <c r="AS74" i="12" s="1"/>
  <c r="Z48" i="12"/>
  <c r="AS48" i="12" s="1"/>
  <c r="Z154" i="12"/>
  <c r="Z70" i="12"/>
  <c r="AS70" i="12" s="1"/>
  <c r="Z44" i="12"/>
  <c r="AS44" i="12" s="1"/>
  <c r="Z65" i="12"/>
  <c r="Z113" i="12"/>
  <c r="AS113" i="12" s="1"/>
  <c r="Z10" i="12"/>
  <c r="AS10" i="12" s="1"/>
  <c r="AB15" i="12"/>
  <c r="AR15" i="12" s="1"/>
  <c r="AB68" i="12"/>
  <c r="AR68" i="12" s="1"/>
  <c r="AB5" i="12"/>
  <c r="AA5" i="12" s="1"/>
  <c r="AT5" i="12" s="1"/>
  <c r="AB133" i="12"/>
  <c r="AR133" i="12" s="1"/>
  <c r="Z76" i="12"/>
  <c r="AS76" i="12" s="1"/>
  <c r="Z82" i="12"/>
  <c r="Z29" i="12"/>
  <c r="AS29" i="12" s="1"/>
  <c r="Z91" i="12"/>
  <c r="AR91" i="12"/>
  <c r="Z16" i="12"/>
  <c r="AS16" i="12" s="1"/>
  <c r="AB63" i="12"/>
  <c r="AR63" i="12" s="1"/>
  <c r="AB32" i="12"/>
  <c r="AR32" i="12" s="1"/>
  <c r="AB56" i="12"/>
  <c r="AR56" i="12" s="1"/>
  <c r="AS56" i="12"/>
  <c r="AB106" i="12"/>
  <c r="AR106" i="12" s="1"/>
  <c r="AB57" i="12"/>
  <c r="AR57" i="12" s="1"/>
  <c r="Z66" i="12"/>
  <c r="AS66" i="12" s="1"/>
  <c r="AR66" i="12"/>
  <c r="Z124" i="12"/>
  <c r="AS124" i="12" s="1"/>
  <c r="Z35" i="12"/>
  <c r="AS35" i="12" s="1"/>
  <c r="Z89" i="12"/>
  <c r="AB126" i="12"/>
  <c r="AR126" i="12" s="1"/>
  <c r="AB96" i="12"/>
  <c r="AR96" i="12" s="1"/>
  <c r="AS96" i="12"/>
  <c r="AB31" i="12"/>
  <c r="AR31" i="12" s="1"/>
  <c r="AB59" i="12"/>
  <c r="AB115" i="12"/>
  <c r="AB117" i="12"/>
  <c r="AS117" i="12"/>
  <c r="Z134" i="12"/>
  <c r="Z94" i="12"/>
  <c r="AA94" i="12" s="1"/>
  <c r="AT94" i="12" s="1"/>
  <c r="Z147" i="12"/>
  <c r="AS147" i="12" s="1"/>
  <c r="Z28" i="12"/>
  <c r="AS28" i="12" s="1"/>
  <c r="AR28" i="12"/>
  <c r="AB88" i="12"/>
  <c r="AR88" i="12" s="1"/>
  <c r="AB18" i="12"/>
  <c r="AR18" i="12" s="1"/>
  <c r="AB43" i="12"/>
  <c r="AR43" i="12" s="1"/>
  <c r="AB30" i="12"/>
  <c r="AR30" i="12" s="1"/>
  <c r="Z125" i="12"/>
  <c r="Z19" i="12"/>
  <c r="AS19" i="12" s="1"/>
  <c r="Z78" i="12"/>
  <c r="Z122" i="12"/>
  <c r="Z21" i="12"/>
  <c r="AS21" i="12" s="1"/>
  <c r="AB113" i="12"/>
  <c r="AR113" i="12" s="1"/>
  <c r="AB40" i="12"/>
  <c r="AR40" i="12" s="1"/>
  <c r="AB112" i="12"/>
  <c r="AR112" i="12" s="1"/>
  <c r="AB90" i="12"/>
  <c r="AR90" i="12" s="1"/>
  <c r="AB35" i="12"/>
  <c r="AR35" i="12" s="1"/>
  <c r="AB149" i="12"/>
  <c r="AR149" i="12" s="1"/>
  <c r="Z130" i="12"/>
  <c r="Z62" i="12"/>
  <c r="Z104" i="12"/>
  <c r="AS104" i="12" s="1"/>
  <c r="Z141" i="12"/>
  <c r="AS141" i="12" s="1"/>
  <c r="Z131" i="12"/>
  <c r="AS131" i="12" s="1"/>
  <c r="Z114" i="12"/>
  <c r="Z41" i="12"/>
  <c r="AS41" i="12" s="1"/>
  <c r="AR41" i="12"/>
  <c r="Z119" i="12"/>
  <c r="Z106" i="12"/>
  <c r="AA106" i="12" s="1"/>
  <c r="AT106" i="12" s="1"/>
  <c r="Z33" i="12"/>
  <c r="Z60" i="12"/>
  <c r="AS60" i="12" s="1"/>
  <c r="Z92" i="12"/>
  <c r="AS92" i="12" s="1"/>
  <c r="Z8" i="12"/>
  <c r="AS8" i="12" s="1"/>
  <c r="Z85" i="12"/>
  <c r="AS85" i="12" s="1"/>
  <c r="AR85" i="12"/>
  <c r="Z121" i="12"/>
  <c r="AR121" i="12"/>
  <c r="AB105" i="12"/>
  <c r="AR105" i="12" s="1"/>
  <c r="AB48" i="12"/>
  <c r="AR48" i="12" s="1"/>
  <c r="AB47" i="12"/>
  <c r="AR47" i="12" s="1"/>
  <c r="AB122" i="12"/>
  <c r="AR122" i="12" s="1"/>
  <c r="AB46" i="12"/>
  <c r="Z13" i="12"/>
  <c r="AS13" i="12" s="1"/>
  <c r="AR13" i="12"/>
  <c r="Z142" i="12"/>
  <c r="Z115" i="12"/>
  <c r="AS115" i="12" s="1"/>
  <c r="Z101" i="12"/>
  <c r="Z98" i="12"/>
  <c r="AB140" i="12"/>
  <c r="AR140" i="12" s="1"/>
  <c r="AB152" i="12"/>
  <c r="AR152" i="12" s="1"/>
  <c r="AB136" i="12"/>
  <c r="AR136" i="12" s="1"/>
  <c r="AS136" i="12"/>
  <c r="AB100" i="12"/>
  <c r="AR100" i="12" s="1"/>
  <c r="Z75" i="12"/>
  <c r="AS75" i="12" s="1"/>
  <c r="Z109" i="12"/>
  <c r="AS109" i="12" s="1"/>
  <c r="AR109" i="12"/>
  <c r="Z86" i="12"/>
  <c r="AS86" i="12" s="1"/>
  <c r="AR86" i="12"/>
  <c r="Z55" i="12"/>
  <c r="AS55" i="12" s="1"/>
  <c r="Z153" i="12"/>
  <c r="AS153" i="12" s="1"/>
  <c r="AB25" i="12"/>
  <c r="AR25" i="12" s="1"/>
  <c r="AB23" i="12"/>
  <c r="AR23" i="12" s="1"/>
  <c r="AB150" i="12"/>
  <c r="AR150" i="12" s="1"/>
  <c r="AB21" i="12"/>
  <c r="AR21" i="12" s="1"/>
  <c r="Z135" i="12"/>
  <c r="AA135" i="12" s="1"/>
  <c r="AT135" i="12" s="1"/>
  <c r="AR135" i="12"/>
  <c r="Z38" i="12"/>
  <c r="Z43" i="12"/>
  <c r="AS43" i="12" s="1"/>
  <c r="Z63" i="12"/>
  <c r="Z3" i="12"/>
  <c r="AS3" i="12" s="1"/>
  <c r="Z97" i="12"/>
  <c r="AA97" i="12" s="1"/>
  <c r="AT97" i="12" s="1"/>
  <c r="AB148" i="12"/>
  <c r="AR148" i="12" s="1"/>
  <c r="AB139" i="12"/>
  <c r="AR139" i="12" s="1"/>
  <c r="AB147" i="12"/>
  <c r="AR147" i="12" s="1"/>
  <c r="AB130" i="12"/>
  <c r="AR130" i="12" s="1"/>
  <c r="AS130" i="12"/>
  <c r="AB125" i="12"/>
  <c r="AR125" i="12" s="1"/>
  <c r="AS125" i="12"/>
  <c r="Z110" i="12"/>
  <c r="AS110" i="12" s="1"/>
  <c r="Z83" i="12"/>
  <c r="AS83" i="12" s="1"/>
  <c r="Z100" i="12"/>
  <c r="Z155" i="12"/>
  <c r="AA155" i="12" s="1"/>
  <c r="AT155" i="12" s="1"/>
  <c r="Z26" i="12"/>
  <c r="AS26" i="12" s="1"/>
  <c r="AB45" i="12"/>
  <c r="AR45" i="12" s="1"/>
  <c r="AB14" i="12"/>
  <c r="AR14" i="12" s="1"/>
  <c r="AS14" i="12"/>
  <c r="AB29" i="12"/>
  <c r="AR29" i="12" s="1"/>
  <c r="AB108" i="12"/>
  <c r="AR108" i="12" s="1"/>
  <c r="AB83" i="12"/>
  <c r="AB131" i="12"/>
  <c r="AR131" i="12" s="1"/>
  <c r="AB3" i="12"/>
  <c r="AR3" i="12" s="1"/>
  <c r="AB58" i="12"/>
  <c r="AR58" i="12" s="1"/>
  <c r="AB34" i="12"/>
  <c r="AR34" i="12" s="1"/>
  <c r="AS34" i="12"/>
  <c r="AB138" i="12"/>
  <c r="AR138" i="12" s="1"/>
  <c r="AB69" i="12"/>
  <c r="AR69" i="12" s="1"/>
  <c r="AB26" i="12"/>
  <c r="AB74" i="12"/>
  <c r="AR74" i="12" s="1"/>
  <c r="AB8" i="12"/>
  <c r="AR8" i="12" s="1"/>
  <c r="AB11" i="12"/>
  <c r="AR11" i="12" s="1"/>
  <c r="AS11" i="12"/>
  <c r="AB84" i="12"/>
  <c r="AR84" i="12" s="1"/>
  <c r="AB33" i="12"/>
  <c r="AR33" i="12" s="1"/>
  <c r="AB44" i="12"/>
  <c r="AB87" i="12"/>
  <c r="Z47" i="12"/>
  <c r="Z42" i="12"/>
  <c r="AS42" i="12" s="1"/>
  <c r="Z45" i="12"/>
  <c r="AB127" i="12"/>
  <c r="AR127" i="12" s="1"/>
  <c r="AB110" i="12"/>
  <c r="AR110" i="12" s="1"/>
  <c r="AB104" i="12"/>
  <c r="AR104" i="12" s="1"/>
  <c r="AB144" i="12"/>
  <c r="AR144" i="12" s="1"/>
  <c r="AB64" i="12"/>
  <c r="AR64" i="12" s="1"/>
  <c r="AB24" i="12"/>
  <c r="AR24" i="12" s="1"/>
  <c r="AB98" i="12"/>
  <c r="AR98" i="12" s="1"/>
  <c r="AS98" i="12"/>
  <c r="AB62" i="12"/>
  <c r="AR62" i="12" s="1"/>
  <c r="AB116" i="12"/>
  <c r="AR116" i="12" s="1"/>
  <c r="AB38" i="12"/>
  <c r="AR38" i="12" s="1"/>
  <c r="AB95" i="12"/>
  <c r="AB17" i="12"/>
  <c r="AR17" i="12" s="1"/>
  <c r="AB132" i="12"/>
  <c r="AR132" i="12" s="1"/>
  <c r="AB27" i="12"/>
  <c r="AR27" i="12" s="1"/>
  <c r="AB114" i="12"/>
  <c r="AR114" i="12" s="1"/>
  <c r="AS114" i="12"/>
  <c r="AB53" i="12"/>
  <c r="AR53" i="12" s="1"/>
  <c r="AS53" i="12"/>
  <c r="AB19" i="12"/>
  <c r="AR19" i="12" s="1"/>
  <c r="AB93" i="12"/>
  <c r="AR93" i="12" s="1"/>
  <c r="Z93" i="12"/>
  <c r="Z61" i="12"/>
  <c r="AS61" i="12" s="1"/>
  <c r="Z151" i="12"/>
  <c r="AR151" i="12"/>
  <c r="Z148" i="12"/>
  <c r="Z143" i="12"/>
  <c r="Z51" i="12"/>
  <c r="Z12" i="12"/>
  <c r="AS12" i="12" s="1"/>
  <c r="Z132" i="12"/>
  <c r="AS132" i="12" s="1"/>
  <c r="Z150" i="12"/>
  <c r="AS150" i="12" s="1"/>
  <c r="Z72" i="12"/>
  <c r="Z133" i="12"/>
  <c r="Z144" i="12"/>
  <c r="Z71" i="12"/>
  <c r="AA71" i="12" s="1"/>
  <c r="AT71" i="12" s="1"/>
  <c r="AR71" i="12"/>
  <c r="Z108" i="12"/>
  <c r="AS108" i="12" s="1"/>
  <c r="Z107" i="12"/>
  <c r="Z59" i="12"/>
  <c r="AA59" i="12" s="1"/>
  <c r="AT59" i="12" s="1"/>
  <c r="AR59" i="12"/>
  <c r="Z32" i="12"/>
  <c r="Z73" i="12"/>
  <c r="AS73" i="12" s="1"/>
  <c r="AR73" i="12"/>
  <c r="Z129" i="12"/>
  <c r="AS129" i="12" s="1"/>
  <c r="AB81" i="12"/>
  <c r="AR81" i="12" s="1"/>
  <c r="AS81" i="12"/>
  <c r="AA40" i="12"/>
  <c r="AT40" i="12" s="1"/>
  <c r="AA118" i="12"/>
  <c r="AT118" i="12" s="1"/>
  <c r="AA80" i="12"/>
  <c r="AT80" i="12" s="1"/>
  <c r="AA54" i="12"/>
  <c r="AT54" i="12" s="1"/>
  <c r="AA4" i="12"/>
  <c r="AT4" i="12" s="1"/>
  <c r="AA56" i="12"/>
  <c r="AT56" i="12" s="1"/>
  <c r="AA145" i="12"/>
  <c r="AT145" i="12" s="1"/>
  <c r="AB2" i="12"/>
  <c r="AR2" i="12" s="1"/>
  <c r="Z2" i="12"/>
  <c r="AS2" i="12" s="1"/>
  <c r="AA31" i="12" l="1"/>
  <c r="AT31" i="12" s="1"/>
  <c r="AS138" i="12"/>
  <c r="AA69" i="12"/>
  <c r="AT69" i="12" s="1"/>
  <c r="AA68" i="12"/>
  <c r="AT68" i="12" s="1"/>
  <c r="AA47" i="12"/>
  <c r="AT47" i="12" s="1"/>
  <c r="AA44" i="12"/>
  <c r="AT44" i="12" s="1"/>
  <c r="AA33" i="12"/>
  <c r="AT33" i="12" s="1"/>
  <c r="AA23" i="12"/>
  <c r="AT23" i="12" s="1"/>
  <c r="AA74" i="12"/>
  <c r="AT74" i="12" s="1"/>
  <c r="AA32" i="12"/>
  <c r="AT32" i="12" s="1"/>
  <c r="AA148" i="12"/>
  <c r="AT148" i="12" s="1"/>
  <c r="AA89" i="12"/>
  <c r="AT89" i="12" s="1"/>
  <c r="AA39" i="12"/>
  <c r="AT39" i="12" s="1"/>
  <c r="AA96" i="12"/>
  <c r="AT96" i="12" s="1"/>
  <c r="AA151" i="12"/>
  <c r="AT151" i="12" s="1"/>
  <c r="AA43" i="12"/>
  <c r="AT43" i="12" s="1"/>
  <c r="AA140" i="12"/>
  <c r="AT140" i="12" s="1"/>
  <c r="AA37" i="12"/>
  <c r="AT37" i="12" s="1"/>
  <c r="AA13" i="12"/>
  <c r="AT13" i="12" s="1"/>
  <c r="AA42" i="12"/>
  <c r="AT42" i="12" s="1"/>
  <c r="AA79" i="12"/>
  <c r="AT79" i="12" s="1"/>
  <c r="AA93" i="12"/>
  <c r="AT93" i="12" s="1"/>
  <c r="AA100" i="12"/>
  <c r="AT100" i="12" s="1"/>
  <c r="AA142" i="12"/>
  <c r="AT142" i="12" s="1"/>
  <c r="AA77" i="12"/>
  <c r="AT77" i="12" s="1"/>
  <c r="AA103" i="12"/>
  <c r="AT103" i="12" s="1"/>
  <c r="AA144" i="12"/>
  <c r="AT144" i="12" s="1"/>
  <c r="AA105" i="12"/>
  <c r="AT105" i="12" s="1"/>
  <c r="AS59" i="12"/>
  <c r="AA126" i="12"/>
  <c r="AT126" i="12" s="1"/>
  <c r="AA36" i="12"/>
  <c r="AT36" i="12" s="1"/>
  <c r="AA116" i="12"/>
  <c r="AT116" i="12" s="1"/>
  <c r="AA83" i="12"/>
  <c r="AT83" i="12" s="1"/>
  <c r="AA21" i="12"/>
  <c r="AT21" i="12" s="1"/>
  <c r="AA67" i="12"/>
  <c r="AT67" i="12" s="1"/>
  <c r="AA146" i="12"/>
  <c r="AT146" i="12" s="1"/>
  <c r="AA45" i="12"/>
  <c r="AT45" i="12" s="1"/>
  <c r="AA101" i="12"/>
  <c r="AT101" i="12" s="1"/>
  <c r="AA91" i="12"/>
  <c r="AT91" i="12" s="1"/>
  <c r="AA102" i="12"/>
  <c r="AT102" i="12" s="1"/>
  <c r="AA14" i="12"/>
  <c r="AT14" i="12" s="1"/>
  <c r="AA55" i="12"/>
  <c r="AT55" i="12" s="1"/>
  <c r="AA128" i="12"/>
  <c r="AT128" i="12" s="1"/>
  <c r="AA132" i="12"/>
  <c r="AT132" i="12" s="1"/>
  <c r="AA29" i="12"/>
  <c r="AT29" i="12" s="1"/>
  <c r="AA48" i="12"/>
  <c r="AT48" i="12" s="1"/>
  <c r="AA30" i="12"/>
  <c r="AT30" i="12" s="1"/>
  <c r="AA60" i="12"/>
  <c r="AT60" i="12" s="1"/>
  <c r="AR77" i="12"/>
  <c r="AA115" i="12"/>
  <c r="AT115" i="12" s="1"/>
  <c r="AA98" i="12"/>
  <c r="AT98" i="12" s="1"/>
  <c r="AS105" i="12"/>
  <c r="AA78" i="12"/>
  <c r="AT78" i="12" s="1"/>
  <c r="AA109" i="12"/>
  <c r="AT109" i="12" s="1"/>
  <c r="AA92" i="12"/>
  <c r="AT92" i="12" s="1"/>
  <c r="AA26" i="12"/>
  <c r="AT26" i="12" s="1"/>
  <c r="AR44" i="12"/>
  <c r="AA90" i="12"/>
  <c r="AT90" i="12" s="1"/>
  <c r="AS103" i="12"/>
  <c r="AA20" i="12"/>
  <c r="AT20" i="12" s="1"/>
  <c r="AA137" i="12"/>
  <c r="AT137" i="12" s="1"/>
  <c r="AS89" i="12"/>
  <c r="AA88" i="12"/>
  <c r="AT88" i="12" s="1"/>
  <c r="AA131" i="12"/>
  <c r="AT131" i="12" s="1"/>
  <c r="AA73" i="12"/>
  <c r="AT73" i="12" s="1"/>
  <c r="AA28" i="12"/>
  <c r="AT28" i="12" s="1"/>
  <c r="AS126" i="12"/>
  <c r="AR36" i="12"/>
  <c r="AA76" i="12"/>
  <c r="AT76" i="12" s="1"/>
  <c r="AA10" i="12"/>
  <c r="AT10" i="12" s="1"/>
  <c r="AA139" i="12"/>
  <c r="AT139" i="12" s="1"/>
  <c r="AS23" i="12"/>
  <c r="AA85" i="12"/>
  <c r="AT85" i="12" s="1"/>
  <c r="AS33" i="12"/>
  <c r="AS144" i="12"/>
  <c r="AA24" i="12"/>
  <c r="AT24" i="12" s="1"/>
  <c r="AR60" i="12"/>
  <c r="AA22" i="12"/>
  <c r="AT22" i="12" s="1"/>
  <c r="AS123" i="12"/>
  <c r="AA66" i="12"/>
  <c r="AT66" i="12" s="1"/>
  <c r="AA16" i="12"/>
  <c r="AT16" i="12" s="1"/>
  <c r="AA149" i="12"/>
  <c r="AT149" i="12" s="1"/>
  <c r="AA63" i="12"/>
  <c r="AT63" i="12" s="1"/>
  <c r="AA86" i="12"/>
  <c r="AT86" i="12" s="1"/>
  <c r="AA111" i="12"/>
  <c r="AT111" i="12" s="1"/>
  <c r="AA95" i="12"/>
  <c r="AT95" i="12" s="1"/>
  <c r="AA122" i="12"/>
  <c r="AT122" i="12" s="1"/>
  <c r="AA65" i="12"/>
  <c r="AT65" i="12" s="1"/>
  <c r="AA11" i="12"/>
  <c r="AT11" i="12" s="1"/>
  <c r="AS116" i="12"/>
  <c r="AA38" i="12"/>
  <c r="AT38" i="12" s="1"/>
  <c r="AA108" i="12"/>
  <c r="AT108" i="12" s="1"/>
  <c r="AA107" i="12"/>
  <c r="AT107" i="12" s="1"/>
  <c r="AA143" i="12"/>
  <c r="AT143" i="12" s="1"/>
  <c r="AS100" i="12"/>
  <c r="AA46" i="12"/>
  <c r="AT46" i="12" s="1"/>
  <c r="AA130" i="12"/>
  <c r="AT130" i="12" s="1"/>
  <c r="AA50" i="12"/>
  <c r="AT50" i="12" s="1"/>
  <c r="AA12" i="12"/>
  <c r="AT12" i="12" s="1"/>
  <c r="AA70" i="12"/>
  <c r="AT70" i="12" s="1"/>
  <c r="AR115" i="12"/>
  <c r="AA114" i="12"/>
  <c r="AT114" i="12" s="1"/>
  <c r="AS149" i="12"/>
  <c r="AA134" i="12"/>
  <c r="AT134" i="12" s="1"/>
  <c r="AS63" i="12"/>
  <c r="AA82" i="12"/>
  <c r="AT82" i="12" s="1"/>
  <c r="AA9" i="12"/>
  <c r="AT9" i="12" s="1"/>
  <c r="AA25" i="12"/>
  <c r="AT25" i="12" s="1"/>
  <c r="AA141" i="12"/>
  <c r="AT141" i="12" s="1"/>
  <c r="AA6" i="12"/>
  <c r="AT6" i="12" s="1"/>
  <c r="AS78" i="12"/>
  <c r="AA75" i="12"/>
  <c r="AT75" i="12" s="1"/>
  <c r="AA62" i="12"/>
  <c r="AT62" i="12" s="1"/>
  <c r="AS107" i="12"/>
  <c r="AS143" i="12"/>
  <c r="AA124" i="12"/>
  <c r="AT124" i="12" s="1"/>
  <c r="AA18" i="12"/>
  <c r="AT18" i="12" s="1"/>
  <c r="AA120" i="12"/>
  <c r="AT120" i="12" s="1"/>
  <c r="AA49" i="12"/>
  <c r="AT49" i="12" s="1"/>
  <c r="AA8" i="12"/>
  <c r="AT8" i="12" s="1"/>
  <c r="AA127" i="12"/>
  <c r="AT127" i="12" s="1"/>
  <c r="AA53" i="12"/>
  <c r="AT53" i="12" s="1"/>
  <c r="AS93" i="12"/>
  <c r="AS38" i="12"/>
  <c r="AA3" i="12"/>
  <c r="AT3" i="12" s="1"/>
  <c r="AS122" i="12"/>
  <c r="AS90" i="12"/>
  <c r="AS88" i="12"/>
  <c r="AS106" i="12"/>
  <c r="AA64" i="12"/>
  <c r="AT64" i="12" s="1"/>
  <c r="AS65" i="12"/>
  <c r="AS146" i="12"/>
  <c r="AA15" i="12"/>
  <c r="AT15" i="12" s="1"/>
  <c r="AS101" i="12"/>
  <c r="AA99" i="12"/>
  <c r="AT99" i="12" s="1"/>
  <c r="AR52" i="12"/>
  <c r="AS135" i="12"/>
  <c r="AR5" i="12"/>
  <c r="AA152" i="12"/>
  <c r="AT152" i="12" s="1"/>
  <c r="AS82" i="12"/>
  <c r="AS151" i="12"/>
  <c r="AS91" i="12"/>
  <c r="AS45" i="12"/>
  <c r="AS97" i="12"/>
  <c r="AA17" i="12"/>
  <c r="AT17" i="12" s="1"/>
  <c r="AR83" i="12"/>
  <c r="AR95" i="12"/>
  <c r="AA35" i="12"/>
  <c r="AT35" i="12" s="1"/>
  <c r="AA150" i="12"/>
  <c r="AT150" i="12" s="1"/>
  <c r="AA129" i="12"/>
  <c r="AT129" i="12" s="1"/>
  <c r="AA112" i="12"/>
  <c r="AT112" i="12" s="1"/>
  <c r="AA58" i="12"/>
  <c r="AT58" i="12" s="1"/>
  <c r="AS148" i="12"/>
  <c r="AS47" i="12"/>
  <c r="AA119" i="12"/>
  <c r="AT119" i="12" s="1"/>
  <c r="AA19" i="12"/>
  <c r="AT19" i="12" s="1"/>
  <c r="AR16" i="12"/>
  <c r="AS142" i="12"/>
  <c r="AS94" i="12"/>
  <c r="AS71" i="12"/>
  <c r="AA81" i="12"/>
  <c r="AT81" i="12" s="1"/>
  <c r="AS134" i="12"/>
  <c r="AS39" i="12"/>
  <c r="AS102" i="12"/>
  <c r="AA136" i="12"/>
  <c r="AT136" i="12" s="1"/>
  <c r="AS137" i="12"/>
  <c r="AS7" i="12"/>
  <c r="AA133" i="12"/>
  <c r="AT133" i="12" s="1"/>
  <c r="AA84" i="12"/>
  <c r="AT84" i="12" s="1"/>
  <c r="AA51" i="12"/>
  <c r="AT51" i="12" s="1"/>
  <c r="AA117" i="12"/>
  <c r="AT117" i="12" s="1"/>
  <c r="AR117" i="12"/>
  <c r="AA113" i="12"/>
  <c r="AT113" i="12" s="1"/>
  <c r="AA154" i="12"/>
  <c r="AT154" i="12" s="1"/>
  <c r="AA27" i="12"/>
  <c r="AT27" i="12" s="1"/>
  <c r="AS20" i="12"/>
  <c r="AR46" i="12"/>
  <c r="AS155" i="12"/>
  <c r="AR22" i="12"/>
  <c r="AS25" i="12"/>
  <c r="AA57" i="12"/>
  <c r="AT57" i="12" s="1"/>
  <c r="AA72" i="12"/>
  <c r="AT72" i="12" s="1"/>
  <c r="AA61" i="12"/>
  <c r="AT61" i="12" s="1"/>
  <c r="AR26" i="12"/>
  <c r="AA153" i="12"/>
  <c r="AT153" i="12" s="1"/>
  <c r="AS62" i="12"/>
  <c r="AA87" i="12"/>
  <c r="AT87" i="12" s="1"/>
  <c r="AA110" i="12"/>
  <c r="AT110" i="12" s="1"/>
  <c r="AA121" i="12"/>
  <c r="AT121" i="12" s="1"/>
  <c r="AS121" i="12"/>
  <c r="AA41" i="12"/>
  <c r="AT41" i="12" s="1"/>
  <c r="AA104" i="12"/>
  <c r="AT104" i="12" s="1"/>
  <c r="AA125" i="12"/>
  <c r="AT125" i="12" s="1"/>
  <c r="AA147" i="12"/>
  <c r="AT147" i="12" s="1"/>
  <c r="AS32" i="12"/>
  <c r="AS133" i="12"/>
  <c r="AR87" i="12"/>
  <c r="AS72" i="12"/>
  <c r="AS51" i="12"/>
  <c r="AS119" i="12"/>
  <c r="AA34" i="12"/>
  <c r="AT34" i="12" s="1"/>
  <c r="AS154" i="12"/>
  <c r="AA2" i="12"/>
  <c r="AT2" i="12" s="1"/>
  <c r="AR156" i="12" l="1"/>
  <c r="AS156" i="12"/>
  <c r="AT156" i="12"/>
  <c r="AW154" i="12" l="1"/>
  <c r="AW146" i="12"/>
  <c r="AW151" i="12"/>
  <c r="AW143" i="12"/>
  <c r="AW148" i="12"/>
  <c r="AW152" i="12"/>
  <c r="AW144" i="12"/>
  <c r="AW138" i="12"/>
  <c r="AW135" i="12"/>
  <c r="AW147" i="12"/>
  <c r="AW132" i="12"/>
  <c r="AW137" i="12"/>
  <c r="AW141" i="12"/>
  <c r="AW140" i="12"/>
  <c r="AW139" i="12"/>
  <c r="AW131" i="12"/>
  <c r="AW126" i="12"/>
  <c r="AW118" i="12"/>
  <c r="AW153" i="12"/>
  <c r="AW145" i="12"/>
  <c r="AW150" i="12"/>
  <c r="AW136" i="12"/>
  <c r="AW128" i="12"/>
  <c r="AW155" i="12"/>
  <c r="AW149" i="12"/>
  <c r="AW125" i="12"/>
  <c r="AW120" i="12"/>
  <c r="AW106" i="12"/>
  <c r="AW111" i="12"/>
  <c r="AW123" i="12"/>
  <c r="AW142" i="12"/>
  <c r="AW134" i="12"/>
  <c r="AW129" i="12"/>
  <c r="AW119" i="12"/>
  <c r="AW124" i="12"/>
  <c r="AW121" i="12"/>
  <c r="AW115" i="12"/>
  <c r="AW114" i="12"/>
  <c r="AW107" i="12"/>
  <c r="AW133" i="12"/>
  <c r="AW117" i="12"/>
  <c r="AW116" i="12"/>
  <c r="AW109" i="12"/>
  <c r="AW105" i="12"/>
  <c r="AW99" i="12"/>
  <c r="AW91" i="12"/>
  <c r="AW83" i="12"/>
  <c r="AW96" i="12"/>
  <c r="AW122" i="12"/>
  <c r="AW113" i="12"/>
  <c r="AW102" i="12"/>
  <c r="AW101" i="12"/>
  <c r="AW130" i="12"/>
  <c r="AW103" i="12"/>
  <c r="AW97" i="12"/>
  <c r="AW98" i="12"/>
  <c r="AW84" i="12"/>
  <c r="AW78" i="12"/>
  <c r="AW74" i="12"/>
  <c r="AW66" i="12"/>
  <c r="AW58" i="12"/>
  <c r="AW50" i="12"/>
  <c r="AW127" i="12"/>
  <c r="AW112" i="12"/>
  <c r="AW89" i="12"/>
  <c r="AW80" i="12"/>
  <c r="AW79" i="12"/>
  <c r="AW71" i="12"/>
  <c r="AW100" i="12"/>
  <c r="AW90" i="12"/>
  <c r="AW85" i="12"/>
  <c r="AW76" i="12"/>
  <c r="AW68" i="12"/>
  <c r="AW92" i="12"/>
  <c r="AW86" i="12"/>
  <c r="AW82" i="12"/>
  <c r="AW75" i="12"/>
  <c r="AW67" i="12"/>
  <c r="AW70" i="12"/>
  <c r="AW69" i="12"/>
  <c r="AW65" i="12"/>
  <c r="AW60" i="12"/>
  <c r="AW104" i="12"/>
  <c r="AW51" i="12"/>
  <c r="AW45" i="12"/>
  <c r="AW36" i="12"/>
  <c r="AW110" i="12"/>
  <c r="AW108" i="12"/>
  <c r="AW56" i="12"/>
  <c r="AW47" i="12"/>
  <c r="AW46" i="12"/>
  <c r="AW95" i="12"/>
  <c r="AW59" i="12"/>
  <c r="AW53" i="12"/>
  <c r="AW49" i="12"/>
  <c r="AW55" i="12"/>
  <c r="AW41" i="12"/>
  <c r="AW40" i="12"/>
  <c r="AW33" i="12"/>
  <c r="AW25" i="12"/>
  <c r="AW17" i="12"/>
  <c r="AW9" i="12"/>
  <c r="AW93" i="12"/>
  <c r="AW88" i="12"/>
  <c r="AW87" i="12"/>
  <c r="AW72" i="12"/>
  <c r="AW63" i="12"/>
  <c r="AW61" i="12"/>
  <c r="AW57" i="12"/>
  <c r="AW30" i="12"/>
  <c r="AW62" i="12"/>
  <c r="AW44" i="12"/>
  <c r="AW37" i="12"/>
  <c r="AW35" i="12"/>
  <c r="AW54" i="12"/>
  <c r="AW31" i="12"/>
  <c r="AW27" i="12"/>
  <c r="AW42" i="12"/>
  <c r="AW34" i="12"/>
  <c r="AW18" i="12"/>
  <c r="AW81" i="12"/>
  <c r="AW43" i="12"/>
  <c r="AW38" i="12"/>
  <c r="AW29" i="12"/>
  <c r="AW28" i="12"/>
  <c r="AW23" i="12"/>
  <c r="AW13" i="12"/>
  <c r="AW48" i="12"/>
  <c r="AW22" i="12"/>
  <c r="AW15" i="12"/>
  <c r="AW3" i="12"/>
  <c r="AW26" i="12"/>
  <c r="AW14" i="12"/>
  <c r="AW6" i="12"/>
  <c r="AW5" i="12"/>
  <c r="AW32" i="12"/>
  <c r="AW21" i="12"/>
  <c r="AW11" i="12"/>
  <c r="AW64" i="12"/>
  <c r="AW10" i="12"/>
  <c r="AW94" i="12"/>
  <c r="AW77" i="12"/>
  <c r="AW73" i="12"/>
  <c r="AW16" i="12"/>
  <c r="AW52" i="12"/>
  <c r="AW39" i="12"/>
  <c r="AW24" i="12"/>
  <c r="AW20" i="12"/>
  <c r="AW7" i="12"/>
  <c r="AW4" i="12"/>
  <c r="AW19" i="12"/>
  <c r="AW12" i="12"/>
  <c r="AW8" i="12"/>
  <c r="AV149" i="12"/>
  <c r="AV154" i="12"/>
  <c r="AV146" i="12"/>
  <c r="AV151" i="12"/>
  <c r="AV143" i="12"/>
  <c r="AV155" i="12"/>
  <c r="AV147" i="12"/>
  <c r="AV139" i="12"/>
  <c r="AV150" i="12"/>
  <c r="AV145" i="12"/>
  <c r="AV130" i="12"/>
  <c r="AV138" i="12"/>
  <c r="AV135" i="12"/>
  <c r="AV144" i="12"/>
  <c r="AV132" i="12"/>
  <c r="AV153" i="12"/>
  <c r="AV142" i="12"/>
  <c r="AV129" i="12"/>
  <c r="AV121" i="12"/>
  <c r="AV113" i="12"/>
  <c r="AV131" i="12"/>
  <c r="AV126" i="12"/>
  <c r="AV152" i="12"/>
  <c r="AV140" i="12"/>
  <c r="AV137" i="12"/>
  <c r="AV123" i="12"/>
  <c r="AV136" i="12"/>
  <c r="AV127" i="12"/>
  <c r="AV124" i="12"/>
  <c r="AV115" i="12"/>
  <c r="AV114" i="12"/>
  <c r="AV109" i="12"/>
  <c r="AV128" i="12"/>
  <c r="AV125" i="12"/>
  <c r="AV120" i="12"/>
  <c r="AV141" i="12"/>
  <c r="AV148" i="12"/>
  <c r="AV122" i="12"/>
  <c r="AV118" i="12"/>
  <c r="AV134" i="12"/>
  <c r="AV112" i="12"/>
  <c r="AV119" i="12"/>
  <c r="AV111" i="12"/>
  <c r="AV110" i="12"/>
  <c r="AV94" i="12"/>
  <c r="AV86" i="12"/>
  <c r="AV78" i="12"/>
  <c r="AV133" i="12"/>
  <c r="AV117" i="12"/>
  <c r="AV116" i="12"/>
  <c r="AV105" i="12"/>
  <c r="AV99" i="12"/>
  <c r="AV96" i="12"/>
  <c r="AV100" i="12"/>
  <c r="AV106" i="12"/>
  <c r="AV104" i="12"/>
  <c r="AV101" i="12"/>
  <c r="AV93" i="12"/>
  <c r="AV77" i="12"/>
  <c r="AV69" i="12"/>
  <c r="AV61" i="12"/>
  <c r="AV53" i="12"/>
  <c r="AV45" i="12"/>
  <c r="AV102" i="12"/>
  <c r="AV98" i="12"/>
  <c r="AV84" i="12"/>
  <c r="AV74" i="12"/>
  <c r="AV66" i="12"/>
  <c r="AV89" i="12"/>
  <c r="AV80" i="12"/>
  <c r="AV79" i="12"/>
  <c r="AV71" i="12"/>
  <c r="AV103" i="12"/>
  <c r="AV95" i="12"/>
  <c r="AV81" i="12"/>
  <c r="AV70" i="12"/>
  <c r="AV107" i="12"/>
  <c r="AV67" i="12"/>
  <c r="AV64" i="12"/>
  <c r="AV55" i="12"/>
  <c r="AV54" i="12"/>
  <c r="AV50" i="12"/>
  <c r="AV65" i="12"/>
  <c r="AV60" i="12"/>
  <c r="AV39" i="12"/>
  <c r="AV90" i="12"/>
  <c r="AV85" i="12"/>
  <c r="AV76" i="12"/>
  <c r="AV51" i="12"/>
  <c r="AV88" i="12"/>
  <c r="AV87" i="12"/>
  <c r="AV72" i="12"/>
  <c r="AV68" i="12"/>
  <c r="AV48" i="12"/>
  <c r="AV73" i="12"/>
  <c r="AV28" i="12"/>
  <c r="AV20" i="12"/>
  <c r="AV12" i="12"/>
  <c r="AV75" i="12"/>
  <c r="AV46" i="12"/>
  <c r="AV41" i="12"/>
  <c r="AV40" i="12"/>
  <c r="AV36" i="12"/>
  <c r="AV33" i="12"/>
  <c r="AV82" i="12"/>
  <c r="AV63" i="12"/>
  <c r="AV58" i="12"/>
  <c r="AV57" i="12"/>
  <c r="AV56" i="12"/>
  <c r="AV47" i="12"/>
  <c r="AV30" i="12"/>
  <c r="AV108" i="12"/>
  <c r="AV49" i="12"/>
  <c r="AV34" i="12"/>
  <c r="AV92" i="12"/>
  <c r="AV32" i="12"/>
  <c r="AV27" i="12"/>
  <c r="AV62" i="12"/>
  <c r="AV42" i="12"/>
  <c r="AV31" i="12"/>
  <c r="AV59" i="12"/>
  <c r="AV35" i="12"/>
  <c r="AV29" i="12"/>
  <c r="AV19" i="12"/>
  <c r="AV8" i="12"/>
  <c r="AV6" i="12"/>
  <c r="AV43" i="12"/>
  <c r="AV23" i="12"/>
  <c r="AV13" i="12"/>
  <c r="AV9" i="12"/>
  <c r="AV37" i="12"/>
  <c r="AV25" i="12"/>
  <c r="AV10" i="12"/>
  <c r="AV38" i="12"/>
  <c r="AV26" i="12"/>
  <c r="AV17" i="12"/>
  <c r="AV14" i="12"/>
  <c r="AV5" i="12"/>
  <c r="AV83" i="12"/>
  <c r="AV22" i="12"/>
  <c r="AV18" i="12"/>
  <c r="AV15" i="12"/>
  <c r="AV3" i="12"/>
  <c r="AV97" i="12"/>
  <c r="AV44" i="12"/>
  <c r="AV21" i="12"/>
  <c r="AV11" i="12"/>
  <c r="AV91" i="12"/>
  <c r="AV16" i="12"/>
  <c r="AV52" i="12"/>
  <c r="AV24" i="12"/>
  <c r="AV7" i="12"/>
  <c r="AV4" i="12"/>
  <c r="AU152" i="12"/>
  <c r="AU144" i="12"/>
  <c r="AU149" i="12"/>
  <c r="AU141" i="12"/>
  <c r="AU154" i="12"/>
  <c r="AU146" i="12"/>
  <c r="AU150" i="12"/>
  <c r="AU142" i="12"/>
  <c r="AU148" i="12"/>
  <c r="AU133" i="12"/>
  <c r="AU145" i="12"/>
  <c r="AU147" i="12"/>
  <c r="AU143" i="12"/>
  <c r="AU138" i="12"/>
  <c r="AU135" i="12"/>
  <c r="AU139" i="12"/>
  <c r="AU137" i="12"/>
  <c r="AU130" i="12"/>
  <c r="AU124" i="12"/>
  <c r="AU116" i="12"/>
  <c r="AU132" i="12"/>
  <c r="AU129" i="12"/>
  <c r="AU153" i="12"/>
  <c r="AU151" i="12"/>
  <c r="AU131" i="12"/>
  <c r="AU126" i="12"/>
  <c r="AU140" i="12"/>
  <c r="AU134" i="12"/>
  <c r="AU119" i="12"/>
  <c r="AU104" i="12"/>
  <c r="AU136" i="12"/>
  <c r="AU127" i="12"/>
  <c r="AU115" i="12"/>
  <c r="AU114" i="12"/>
  <c r="AU109" i="12"/>
  <c r="AU155" i="12"/>
  <c r="AU117" i="12"/>
  <c r="AU123" i="12"/>
  <c r="AU122" i="12"/>
  <c r="AU118" i="12"/>
  <c r="AU125" i="12"/>
  <c r="AU120" i="12"/>
  <c r="AU106" i="12"/>
  <c r="AU103" i="12"/>
  <c r="AU97" i="12"/>
  <c r="AU89" i="12"/>
  <c r="AU81" i="12"/>
  <c r="AU121" i="12"/>
  <c r="AU111" i="12"/>
  <c r="AU110" i="12"/>
  <c r="AU94" i="12"/>
  <c r="AU105" i="12"/>
  <c r="AU99" i="12"/>
  <c r="AU128" i="12"/>
  <c r="AU112" i="12"/>
  <c r="AU107" i="12"/>
  <c r="AU95" i="12"/>
  <c r="AU108" i="12"/>
  <c r="AU88" i="12"/>
  <c r="AU87" i="12"/>
  <c r="AU83" i="12"/>
  <c r="AU72" i="12"/>
  <c r="AU64" i="12"/>
  <c r="AU56" i="12"/>
  <c r="AU48" i="12"/>
  <c r="AU101" i="12"/>
  <c r="AU93" i="12"/>
  <c r="AU78" i="12"/>
  <c r="AU77" i="12"/>
  <c r="AU69" i="12"/>
  <c r="AU102" i="12"/>
  <c r="AU98" i="12"/>
  <c r="AU84" i="12"/>
  <c r="AU74" i="12"/>
  <c r="AU66" i="12"/>
  <c r="AU113" i="12"/>
  <c r="AU91" i="12"/>
  <c r="AU73" i="12"/>
  <c r="AU65" i="12"/>
  <c r="AU59" i="12"/>
  <c r="AU49" i="12"/>
  <c r="AU70" i="12"/>
  <c r="AU67" i="12"/>
  <c r="AU55" i="12"/>
  <c r="AU54" i="12"/>
  <c r="AU50" i="12"/>
  <c r="AU42" i="12"/>
  <c r="AU79" i="12"/>
  <c r="AU60" i="12"/>
  <c r="AU45" i="12"/>
  <c r="AU63" i="12"/>
  <c r="AU62" i="12"/>
  <c r="AU58" i="12"/>
  <c r="AU100" i="12"/>
  <c r="AU92" i="12"/>
  <c r="AU39" i="12"/>
  <c r="AU31" i="12"/>
  <c r="AU23" i="12"/>
  <c r="AU15" i="12"/>
  <c r="AU7" i="12"/>
  <c r="AU86" i="12"/>
  <c r="AU71" i="12"/>
  <c r="AU28" i="12"/>
  <c r="AU76" i="12"/>
  <c r="AU75" i="12"/>
  <c r="AU61" i="12"/>
  <c r="AU51" i="12"/>
  <c r="AU46" i="12"/>
  <c r="AU41" i="12"/>
  <c r="AU40" i="12"/>
  <c r="AU36" i="12"/>
  <c r="AU33" i="12"/>
  <c r="AU90" i="12"/>
  <c r="AU43" i="12"/>
  <c r="AU38" i="12"/>
  <c r="AU29" i="12"/>
  <c r="AU44" i="12"/>
  <c r="AU35" i="12"/>
  <c r="AU26" i="12"/>
  <c r="AU96" i="12"/>
  <c r="AU82" i="12"/>
  <c r="AU68" i="12"/>
  <c r="AU32" i="12"/>
  <c r="AU22" i="12"/>
  <c r="AU21" i="12"/>
  <c r="AU17" i="12"/>
  <c r="AU85" i="12"/>
  <c r="AU34" i="12"/>
  <c r="AU30" i="12"/>
  <c r="AU27" i="12"/>
  <c r="AU52" i="12"/>
  <c r="AU24" i="12"/>
  <c r="AU12" i="12"/>
  <c r="AU4" i="12"/>
  <c r="AU19" i="12"/>
  <c r="AU8" i="12"/>
  <c r="AU80" i="12"/>
  <c r="AU53" i="12"/>
  <c r="AU18" i="12"/>
  <c r="AU3" i="12"/>
  <c r="AU37" i="12"/>
  <c r="AU25" i="12"/>
  <c r="AU10" i="12"/>
  <c r="AU13" i="12"/>
  <c r="AU9" i="12"/>
  <c r="AU6" i="12"/>
  <c r="AU5" i="12"/>
  <c r="AU47" i="12"/>
  <c r="AU14" i="12"/>
  <c r="AU11" i="12"/>
  <c r="AU57" i="12"/>
  <c r="AU20" i="12"/>
  <c r="AU16" i="12"/>
  <c r="AU2" i="12"/>
  <c r="AV2" i="12"/>
  <c r="AW2" i="12"/>
  <c r="AU156" i="12" l="1"/>
  <c r="AX17" i="12" s="1"/>
  <c r="BC17" i="12" s="1"/>
  <c r="AV156" i="12"/>
  <c r="AY114" i="12" s="1"/>
  <c r="BM114" i="12" s="1"/>
  <c r="AW156" i="12"/>
  <c r="AZ12" i="12" s="1"/>
  <c r="AZ126" i="12" l="1"/>
  <c r="AZ149" i="12"/>
  <c r="AZ65" i="12"/>
  <c r="AZ40" i="12"/>
  <c r="CF40" i="12" s="1"/>
  <c r="CG40" i="12" s="1"/>
  <c r="CH40" i="12" s="1"/>
  <c r="AZ43" i="12"/>
  <c r="CF43" i="12" s="1"/>
  <c r="CG43" i="12" s="1"/>
  <c r="CH43" i="12" s="1"/>
  <c r="AY11" i="12"/>
  <c r="BM11" i="12" s="1"/>
  <c r="BN11" i="12" s="1"/>
  <c r="AX122" i="12"/>
  <c r="BC122" i="12" s="1"/>
  <c r="BD122" i="12" s="1"/>
  <c r="AY20" i="12"/>
  <c r="BM20" i="12" s="1"/>
  <c r="BN20" i="12" s="1"/>
  <c r="AY34" i="12"/>
  <c r="BM34" i="12" s="1"/>
  <c r="AY154" i="12"/>
  <c r="BM154" i="12" s="1"/>
  <c r="AY9" i="12"/>
  <c r="BM9" i="12" s="1"/>
  <c r="BN9" i="12" s="1"/>
  <c r="AY42" i="12"/>
  <c r="BM42" i="12" s="1"/>
  <c r="BS42" i="12" s="1"/>
  <c r="AY122" i="12"/>
  <c r="BM122" i="12" s="1"/>
  <c r="BN122" i="12" s="1"/>
  <c r="AY61" i="12"/>
  <c r="BM61" i="12" s="1"/>
  <c r="BS61" i="12" s="1"/>
  <c r="AY40" i="12"/>
  <c r="BM40" i="12" s="1"/>
  <c r="BN40" i="12" s="1"/>
  <c r="AY104" i="12"/>
  <c r="BM104" i="12" s="1"/>
  <c r="BN104" i="12" s="1"/>
  <c r="AY73" i="12"/>
  <c r="BM73" i="12" s="1"/>
  <c r="AY126" i="12"/>
  <c r="BM126" i="12" s="1"/>
  <c r="AY102" i="12"/>
  <c r="BM102" i="12" s="1"/>
  <c r="BN102" i="12" s="1"/>
  <c r="AY69" i="12"/>
  <c r="BM69" i="12" s="1"/>
  <c r="BS69" i="12" s="1"/>
  <c r="AY146" i="12"/>
  <c r="BM146" i="12" s="1"/>
  <c r="BN146" i="12" s="1"/>
  <c r="AX92" i="12"/>
  <c r="BC92" i="12" s="1"/>
  <c r="BD92" i="12" s="1"/>
  <c r="AY14" i="12"/>
  <c r="BM14" i="12" s="1"/>
  <c r="BN14" i="12" s="1"/>
  <c r="AY21" i="12"/>
  <c r="BM21" i="12" s="1"/>
  <c r="BS21" i="12" s="1"/>
  <c r="AY19" i="12"/>
  <c r="BM19" i="12" s="1"/>
  <c r="AY81" i="12"/>
  <c r="BM81" i="12" s="1"/>
  <c r="BS81" i="12" s="1"/>
  <c r="AX63" i="12"/>
  <c r="BC63" i="12" s="1"/>
  <c r="BD63" i="12" s="1"/>
  <c r="AY37" i="12"/>
  <c r="BM37" i="12" s="1"/>
  <c r="BN37" i="12" s="1"/>
  <c r="AZ56" i="12"/>
  <c r="CF56" i="12" s="1"/>
  <c r="CG56" i="12" s="1"/>
  <c r="CH56" i="12" s="1"/>
  <c r="AY130" i="12"/>
  <c r="BM130" i="12" s="1"/>
  <c r="BN130" i="12" s="1"/>
  <c r="AY79" i="12"/>
  <c r="BM79" i="12" s="1"/>
  <c r="BN79" i="12" s="1"/>
  <c r="AY117" i="12"/>
  <c r="BM117" i="12" s="1"/>
  <c r="BN117" i="12" s="1"/>
  <c r="AX121" i="12"/>
  <c r="BC121" i="12" s="1"/>
  <c r="AY99" i="12"/>
  <c r="BM99" i="12" s="1"/>
  <c r="BN99" i="12" s="1"/>
  <c r="AY84" i="12"/>
  <c r="BM84" i="12" s="1"/>
  <c r="BS84" i="12" s="1"/>
  <c r="AY151" i="12"/>
  <c r="BM151" i="12" s="1"/>
  <c r="BS151" i="12" s="1"/>
  <c r="AY68" i="12"/>
  <c r="BM68" i="12" s="1"/>
  <c r="BN68" i="12" s="1"/>
  <c r="AY62" i="12"/>
  <c r="BM62" i="12" s="1"/>
  <c r="BS62" i="12" s="1"/>
  <c r="AY150" i="12"/>
  <c r="BM150" i="12" s="1"/>
  <c r="BS150" i="12" s="1"/>
  <c r="AY129" i="12"/>
  <c r="BM129" i="12" s="1"/>
  <c r="BS129" i="12" s="1"/>
  <c r="AY100" i="12"/>
  <c r="BM100" i="12" s="1"/>
  <c r="AX28" i="12"/>
  <c r="BC28" i="12" s="1"/>
  <c r="BD28" i="12" s="1"/>
  <c r="AY44" i="12"/>
  <c r="BM44" i="12" s="1"/>
  <c r="BN44" i="12" s="1"/>
  <c r="AY105" i="12"/>
  <c r="BM105" i="12" s="1"/>
  <c r="BN105" i="12" s="1"/>
  <c r="AY90" i="12"/>
  <c r="BM90" i="12" s="1"/>
  <c r="BS90" i="12" s="1"/>
  <c r="AX26" i="12"/>
  <c r="BC26" i="12" s="1"/>
  <c r="BH26" i="12" s="1"/>
  <c r="AY128" i="12"/>
  <c r="BM128" i="12" s="1"/>
  <c r="BN128" i="12" s="1"/>
  <c r="AX142" i="12"/>
  <c r="BC142" i="12" s="1"/>
  <c r="BH142" i="12" s="1"/>
  <c r="AY116" i="12"/>
  <c r="BM116" i="12" s="1"/>
  <c r="AY23" i="12"/>
  <c r="BM23" i="12" s="1"/>
  <c r="AY153" i="12"/>
  <c r="BM153" i="12" s="1"/>
  <c r="BN153" i="12" s="1"/>
  <c r="AY97" i="12"/>
  <c r="BM97" i="12" s="1"/>
  <c r="BN97" i="12" s="1"/>
  <c r="AY77" i="12"/>
  <c r="BM77" i="12" s="1"/>
  <c r="BS77" i="12" s="1"/>
  <c r="AX129" i="12"/>
  <c r="BC129" i="12" s="1"/>
  <c r="BD129" i="12" s="1"/>
  <c r="AY103" i="12"/>
  <c r="BM103" i="12" s="1"/>
  <c r="BN103" i="12" s="1"/>
  <c r="AX98" i="12"/>
  <c r="BC98" i="12" s="1"/>
  <c r="BD98" i="12" s="1"/>
  <c r="AY25" i="12"/>
  <c r="BM25" i="12" s="1"/>
  <c r="AY50" i="12"/>
  <c r="BM50" i="12" s="1"/>
  <c r="AY72" i="12"/>
  <c r="BM72" i="12" s="1"/>
  <c r="BN72" i="12" s="1"/>
  <c r="AY56" i="12"/>
  <c r="BM56" i="12" s="1"/>
  <c r="BS56" i="12" s="1"/>
  <c r="AY52" i="12"/>
  <c r="BM52" i="12" s="1"/>
  <c r="BN52" i="12" s="1"/>
  <c r="AX120" i="12"/>
  <c r="BC120" i="12" s="1"/>
  <c r="BD120" i="12" s="1"/>
  <c r="AX8" i="12"/>
  <c r="BC8" i="12" s="1"/>
  <c r="AY78" i="12"/>
  <c r="BM78" i="12" s="1"/>
  <c r="BS78" i="12" s="1"/>
  <c r="AX112" i="12"/>
  <c r="BC112" i="12" s="1"/>
  <c r="AY49" i="12"/>
  <c r="BM49" i="12" s="1"/>
  <c r="AY55" i="12"/>
  <c r="BM55" i="12" s="1"/>
  <c r="BN55" i="12" s="1"/>
  <c r="AY60" i="12"/>
  <c r="BM60" i="12" s="1"/>
  <c r="BN60" i="12" s="1"/>
  <c r="AY136" i="12"/>
  <c r="BM136" i="12" s="1"/>
  <c r="BS136" i="12" s="1"/>
  <c r="AY124" i="12"/>
  <c r="BM124" i="12" s="1"/>
  <c r="BN124" i="12" s="1"/>
  <c r="AY28" i="12"/>
  <c r="BM28" i="12" s="1"/>
  <c r="BN28" i="12" s="1"/>
  <c r="AY142" i="12"/>
  <c r="BM142" i="12" s="1"/>
  <c r="BS142" i="12" s="1"/>
  <c r="AY119" i="12"/>
  <c r="BM119" i="12" s="1"/>
  <c r="AY94" i="12"/>
  <c r="BM94" i="12" s="1"/>
  <c r="BN94" i="12" s="1"/>
  <c r="AY31" i="12"/>
  <c r="BM31" i="12" s="1"/>
  <c r="BN31" i="12" s="1"/>
  <c r="AY109" i="12"/>
  <c r="BM109" i="12" s="1"/>
  <c r="BN109" i="12" s="1"/>
  <c r="AX136" i="12"/>
  <c r="BC136" i="12" s="1"/>
  <c r="BH136" i="12" s="1"/>
  <c r="AY83" i="12"/>
  <c r="BM83" i="12" s="1"/>
  <c r="BS83" i="12" s="1"/>
  <c r="AX35" i="12"/>
  <c r="BC35" i="12" s="1"/>
  <c r="BH35" i="12" s="1"/>
  <c r="AY54" i="12"/>
  <c r="BM54" i="12" s="1"/>
  <c r="BN54" i="12" s="1"/>
  <c r="AX33" i="12"/>
  <c r="BC33" i="12" s="1"/>
  <c r="BD33" i="12" s="1"/>
  <c r="AY45" i="12"/>
  <c r="BM45" i="12" s="1"/>
  <c r="BN45" i="12" s="1"/>
  <c r="AY63" i="12"/>
  <c r="BM63" i="12" s="1"/>
  <c r="BN63" i="12" s="1"/>
  <c r="AY91" i="12"/>
  <c r="BM91" i="12" s="1"/>
  <c r="BS91" i="12" s="1"/>
  <c r="AY8" i="12"/>
  <c r="BM8" i="12" s="1"/>
  <c r="BS8" i="12" s="1"/>
  <c r="AY30" i="12"/>
  <c r="BM30" i="12" s="1"/>
  <c r="BS30" i="12" s="1"/>
  <c r="BW12" i="12"/>
  <c r="BX12" i="12" s="1"/>
  <c r="CF12" i="12"/>
  <c r="CG12" i="12" s="1"/>
  <c r="CH12" i="12" s="1"/>
  <c r="CF149" i="12"/>
  <c r="CG149" i="12" s="1"/>
  <c r="CH149" i="12" s="1"/>
  <c r="BW149" i="12"/>
  <c r="BX149" i="12" s="1"/>
  <c r="AZ117" i="12"/>
  <c r="BH122" i="12"/>
  <c r="CF65" i="12"/>
  <c r="CG65" i="12" s="1"/>
  <c r="CH65" i="12" s="1"/>
  <c r="BW65" i="12"/>
  <c r="BX65" i="12" s="1"/>
  <c r="AZ55" i="12"/>
  <c r="AZ134" i="12"/>
  <c r="AZ93" i="12"/>
  <c r="AZ107" i="12"/>
  <c r="AZ30" i="12"/>
  <c r="AZ91" i="12"/>
  <c r="AZ105" i="12"/>
  <c r="AZ115" i="12"/>
  <c r="AZ3" i="12"/>
  <c r="AZ79" i="12"/>
  <c r="AZ151" i="12"/>
  <c r="AZ75" i="12"/>
  <c r="AZ108" i="12"/>
  <c r="AZ155" i="12"/>
  <c r="AZ49" i="12"/>
  <c r="AZ142" i="12"/>
  <c r="AZ9" i="12"/>
  <c r="AZ114" i="12"/>
  <c r="AZ121" i="12"/>
  <c r="AZ150" i="12"/>
  <c r="AZ38" i="12"/>
  <c r="AZ74" i="12"/>
  <c r="AZ130" i="12"/>
  <c r="AZ26" i="12"/>
  <c r="AZ47" i="12"/>
  <c r="AZ125" i="12"/>
  <c r="AZ21" i="12"/>
  <c r="AZ68" i="12"/>
  <c r="AZ135" i="12"/>
  <c r="AZ32" i="12"/>
  <c r="AZ73" i="12"/>
  <c r="AZ139" i="12"/>
  <c r="AZ36" i="12"/>
  <c r="AZ95" i="12"/>
  <c r="AZ63" i="12"/>
  <c r="AZ109" i="12"/>
  <c r="AZ92" i="12"/>
  <c r="AZ81" i="12"/>
  <c r="AZ84" i="12"/>
  <c r="AZ46" i="12"/>
  <c r="AZ16" i="12"/>
  <c r="AZ69" i="12"/>
  <c r="AZ131" i="12"/>
  <c r="AZ19" i="12"/>
  <c r="AZ110" i="12"/>
  <c r="AZ128" i="12"/>
  <c r="AZ53" i="12"/>
  <c r="AZ123" i="12"/>
  <c r="AZ31" i="12"/>
  <c r="AZ106" i="12"/>
  <c r="AZ54" i="12"/>
  <c r="AZ102" i="12"/>
  <c r="AZ111" i="12"/>
  <c r="AZ25" i="12"/>
  <c r="AZ39" i="12"/>
  <c r="AZ60" i="12"/>
  <c r="AZ118" i="12"/>
  <c r="AZ22" i="12"/>
  <c r="AZ89" i="12"/>
  <c r="AZ154" i="12"/>
  <c r="AZ76" i="12"/>
  <c r="AZ138" i="12"/>
  <c r="AZ70" i="12"/>
  <c r="AZ4" i="12"/>
  <c r="AZ136" i="12"/>
  <c r="AZ145" i="12"/>
  <c r="AZ141" i="12"/>
  <c r="AZ11" i="12"/>
  <c r="AZ147" i="12"/>
  <c r="AZ94" i="12"/>
  <c r="AZ48" i="12"/>
  <c r="AZ112" i="12"/>
  <c r="AZ5" i="12"/>
  <c r="AZ85" i="12"/>
  <c r="AZ144" i="12"/>
  <c r="AZ77" i="12"/>
  <c r="AZ67" i="12"/>
  <c r="AZ140" i="12"/>
  <c r="AZ82" i="12"/>
  <c r="AZ137" i="12"/>
  <c r="AZ14" i="12"/>
  <c r="AZ33" i="12"/>
  <c r="AZ124" i="12"/>
  <c r="AZ15" i="12"/>
  <c r="AZ80" i="12"/>
  <c r="AZ146" i="12"/>
  <c r="AZ27" i="12"/>
  <c r="AZ37" i="12"/>
  <c r="AZ122" i="12"/>
  <c r="AZ18" i="12"/>
  <c r="AZ98" i="12"/>
  <c r="AZ13" i="12"/>
  <c r="AZ127" i="12"/>
  <c r="AZ6" i="12"/>
  <c r="AZ90" i="12"/>
  <c r="AZ152" i="12"/>
  <c r="AZ71" i="12"/>
  <c r="AZ143" i="12"/>
  <c r="AZ57" i="12"/>
  <c r="AZ10" i="12"/>
  <c r="AZ120" i="12"/>
  <c r="AZ7" i="12"/>
  <c r="AZ44" i="12"/>
  <c r="AZ96" i="12"/>
  <c r="AZ34" i="12"/>
  <c r="AZ97" i="12"/>
  <c r="AZ23" i="12"/>
  <c r="AZ50" i="12"/>
  <c r="AZ66" i="12"/>
  <c r="AZ45" i="12"/>
  <c r="AZ51" i="12"/>
  <c r="AZ24" i="12"/>
  <c r="AZ104" i="12"/>
  <c r="AZ153" i="12"/>
  <c r="AZ28" i="12"/>
  <c r="AZ35" i="12"/>
  <c r="AZ113" i="12"/>
  <c r="AZ100" i="12"/>
  <c r="AZ20" i="12"/>
  <c r="AZ41" i="12"/>
  <c r="AZ129" i="12"/>
  <c r="AZ88" i="12"/>
  <c r="AZ133" i="12"/>
  <c r="AZ62" i="12"/>
  <c r="AZ83" i="12"/>
  <c r="AZ42" i="12"/>
  <c r="AZ103" i="12"/>
  <c r="AZ101" i="12"/>
  <c r="AZ58" i="12"/>
  <c r="AZ64" i="12"/>
  <c r="AZ86" i="12"/>
  <c r="AZ132" i="12"/>
  <c r="AZ17" i="12"/>
  <c r="AZ72" i="12"/>
  <c r="AZ116" i="12"/>
  <c r="AZ99" i="12"/>
  <c r="AZ29" i="12"/>
  <c r="AZ87" i="12"/>
  <c r="AZ59" i="12"/>
  <c r="BD35" i="12"/>
  <c r="BD121" i="12"/>
  <c r="BH121" i="12"/>
  <c r="BW126" i="12"/>
  <c r="BX126" i="12" s="1"/>
  <c r="CF126" i="12"/>
  <c r="CG126" i="12" s="1"/>
  <c r="CH126" i="12" s="1"/>
  <c r="BN19" i="12"/>
  <c r="BS19" i="12"/>
  <c r="AZ148" i="12"/>
  <c r="BN114" i="12"/>
  <c r="BS114" i="12"/>
  <c r="AZ52" i="12"/>
  <c r="AZ119" i="12"/>
  <c r="BW40" i="12"/>
  <c r="BX40" i="12" s="1"/>
  <c r="BH112" i="12"/>
  <c r="BD112" i="12"/>
  <c r="BH17" i="12"/>
  <c r="BD17" i="12"/>
  <c r="AZ8" i="12"/>
  <c r="BN23" i="12"/>
  <c r="BS23" i="12"/>
  <c r="AZ61" i="12"/>
  <c r="AZ78" i="12"/>
  <c r="BH33" i="12"/>
  <c r="AX144" i="12"/>
  <c r="BC144" i="12" s="1"/>
  <c r="AX38" i="12"/>
  <c r="BC38" i="12" s="1"/>
  <c r="AX128" i="12"/>
  <c r="BC128" i="12" s="1"/>
  <c r="AX107" i="12"/>
  <c r="BC107" i="12" s="1"/>
  <c r="AX96" i="12"/>
  <c r="BC96" i="12" s="1"/>
  <c r="AX70" i="12"/>
  <c r="BC70" i="12" s="1"/>
  <c r="AX145" i="12"/>
  <c r="BC145" i="12" s="1"/>
  <c r="BS73" i="12"/>
  <c r="BN73" i="12"/>
  <c r="BN116" i="12"/>
  <c r="BS116" i="12"/>
  <c r="BN34" i="12"/>
  <c r="BS34" i="12"/>
  <c r="AX131" i="12"/>
  <c r="BC131" i="12" s="1"/>
  <c r="AX60" i="12"/>
  <c r="BC60" i="12" s="1"/>
  <c r="AX16" i="12"/>
  <c r="BC16" i="12" s="1"/>
  <c r="BS72" i="12"/>
  <c r="AX5" i="12"/>
  <c r="BC5" i="12" s="1"/>
  <c r="AX71" i="12"/>
  <c r="BC71" i="12" s="1"/>
  <c r="AX4" i="12"/>
  <c r="BC4" i="12" s="1"/>
  <c r="AX141" i="12"/>
  <c r="BC141" i="12" s="1"/>
  <c r="AX78" i="12"/>
  <c r="BC78" i="12" s="1"/>
  <c r="AX24" i="12"/>
  <c r="BC24" i="12" s="1"/>
  <c r="BS126" i="12"/>
  <c r="BN126" i="12"/>
  <c r="AX83" i="12"/>
  <c r="BC83" i="12" s="1"/>
  <c r="AX21" i="12"/>
  <c r="BC21" i="12" s="1"/>
  <c r="AY106" i="12"/>
  <c r="BM106" i="12" s="1"/>
  <c r="AY139" i="12"/>
  <c r="BM139" i="12" s="1"/>
  <c r="AY71" i="12"/>
  <c r="BM71" i="12" s="1"/>
  <c r="AY17" i="12"/>
  <c r="BM17" i="12" s="1"/>
  <c r="AX81" i="12"/>
  <c r="BC81" i="12" s="1"/>
  <c r="AX36" i="12"/>
  <c r="BC36" i="12" s="1"/>
  <c r="AX130" i="12"/>
  <c r="BC130" i="12" s="1"/>
  <c r="AY57" i="12"/>
  <c r="BM57" i="12" s="1"/>
  <c r="AX18" i="12"/>
  <c r="BC18" i="12" s="1"/>
  <c r="AX50" i="12"/>
  <c r="BC50" i="12" s="1"/>
  <c r="AY137" i="12"/>
  <c r="BM137" i="12" s="1"/>
  <c r="AY51" i="12"/>
  <c r="BM51" i="12" s="1"/>
  <c r="AY4" i="12"/>
  <c r="BM4" i="12" s="1"/>
  <c r="AX56" i="12"/>
  <c r="BC56" i="12" s="1"/>
  <c r="AX34" i="12"/>
  <c r="BC34" i="12" s="1"/>
  <c r="AY111" i="12"/>
  <c r="BM111" i="12" s="1"/>
  <c r="AX61" i="12"/>
  <c r="BC61" i="12" s="1"/>
  <c r="AX109" i="12"/>
  <c r="BC109" i="12" s="1"/>
  <c r="AY43" i="12"/>
  <c r="BM43" i="12" s="1"/>
  <c r="AY93" i="12"/>
  <c r="BM93" i="12" s="1"/>
  <c r="AY35" i="12"/>
  <c r="BM35" i="12" s="1"/>
  <c r="AX115" i="12"/>
  <c r="BC115" i="12" s="1"/>
  <c r="AX31" i="12"/>
  <c r="BC31" i="12" s="1"/>
  <c r="AX126" i="12"/>
  <c r="BC126" i="12" s="1"/>
  <c r="AY32" i="12"/>
  <c r="BM32" i="12" s="1"/>
  <c r="AY147" i="12"/>
  <c r="BM147" i="12" s="1"/>
  <c r="AX25" i="12"/>
  <c r="BC25" i="12" s="1"/>
  <c r="AY22" i="12"/>
  <c r="BM22" i="12" s="1"/>
  <c r="AY148" i="12"/>
  <c r="BM148" i="12" s="1"/>
  <c r="AY41" i="12"/>
  <c r="BM41" i="12" s="1"/>
  <c r="AX147" i="12"/>
  <c r="BC147" i="12" s="1"/>
  <c r="AX113" i="12"/>
  <c r="BC113" i="12" s="1"/>
  <c r="AX3" i="12"/>
  <c r="BC3" i="12" s="1"/>
  <c r="AY115" i="12"/>
  <c r="BM115" i="12" s="1"/>
  <c r="AY48" i="12"/>
  <c r="BM48" i="12" s="1"/>
  <c r="AX154" i="12"/>
  <c r="BC154" i="12" s="1"/>
  <c r="AX77" i="12"/>
  <c r="BC77" i="12" s="1"/>
  <c r="AX12" i="12"/>
  <c r="BC12" i="12" s="1"/>
  <c r="AY64" i="12"/>
  <c r="BM64" i="12" s="1"/>
  <c r="AX88" i="12"/>
  <c r="BC88" i="12" s="1"/>
  <c r="AX146" i="12"/>
  <c r="BC146" i="12" s="1"/>
  <c r="BN154" i="12"/>
  <c r="BS154" i="12"/>
  <c r="AX125" i="12"/>
  <c r="BC125" i="12" s="1"/>
  <c r="AX75" i="12"/>
  <c r="BC75" i="12" s="1"/>
  <c r="AX110" i="12"/>
  <c r="BC110" i="12" s="1"/>
  <c r="AX116" i="12"/>
  <c r="BC116" i="12" s="1"/>
  <c r="AX55" i="12"/>
  <c r="BC55" i="12" s="1"/>
  <c r="AX47" i="12"/>
  <c r="BC47" i="12" s="1"/>
  <c r="BS40" i="12"/>
  <c r="AX143" i="12"/>
  <c r="BC143" i="12" s="1"/>
  <c r="AX91" i="12"/>
  <c r="BC91" i="12" s="1"/>
  <c r="AX37" i="12"/>
  <c r="BC37" i="12" s="1"/>
  <c r="AY140" i="12"/>
  <c r="BM140" i="12" s="1"/>
  <c r="AY76" i="12"/>
  <c r="BM76" i="12" s="1"/>
  <c r="AY7" i="12"/>
  <c r="BM7" i="12" s="1"/>
  <c r="AX64" i="12"/>
  <c r="BC64" i="12" s="1"/>
  <c r="AX85" i="12"/>
  <c r="BC85" i="12" s="1"/>
  <c r="AY120" i="12"/>
  <c r="BM120" i="12" s="1"/>
  <c r="AX101" i="12"/>
  <c r="BC101" i="12" s="1"/>
  <c r="AX149" i="12"/>
  <c r="BC149" i="12" s="1"/>
  <c r="AY118" i="12"/>
  <c r="BM118" i="12" s="1"/>
  <c r="AY112" i="12"/>
  <c r="BM112" i="12" s="1"/>
  <c r="AY82" i="12"/>
  <c r="BM82" i="12" s="1"/>
  <c r="AX139" i="12"/>
  <c r="BC139" i="12" s="1"/>
  <c r="AX59" i="12"/>
  <c r="BC59" i="12" s="1"/>
  <c r="AX13" i="12"/>
  <c r="BC13" i="12" s="1"/>
  <c r="AY58" i="12"/>
  <c r="BM58" i="12" s="1"/>
  <c r="AX6" i="12"/>
  <c r="BC6" i="12" s="1"/>
  <c r="AY113" i="12"/>
  <c r="BM113" i="12" s="1"/>
  <c r="AX67" i="12"/>
  <c r="BC67" i="12" s="1"/>
  <c r="AX89" i="12"/>
  <c r="BC89" i="12" s="1"/>
  <c r="AY145" i="12"/>
  <c r="BM145" i="12" s="1"/>
  <c r="AY95" i="12"/>
  <c r="BM95" i="12" s="1"/>
  <c r="AY5" i="12"/>
  <c r="BM5" i="12" s="1"/>
  <c r="AX111" i="12"/>
  <c r="BC111" i="12" s="1"/>
  <c r="AX90" i="12"/>
  <c r="BC90" i="12" s="1"/>
  <c r="AY121" i="12"/>
  <c r="BM121" i="12" s="1"/>
  <c r="AX74" i="12"/>
  <c r="BC74" i="12" s="1"/>
  <c r="AX140" i="12"/>
  <c r="BC140" i="12" s="1"/>
  <c r="AY85" i="12"/>
  <c r="BM85" i="12" s="1"/>
  <c r="AY96" i="12"/>
  <c r="BM96" i="12" s="1"/>
  <c r="AY27" i="12"/>
  <c r="BM27" i="12" s="1"/>
  <c r="AX134" i="12"/>
  <c r="BC134" i="12" s="1"/>
  <c r="AX62" i="12"/>
  <c r="BC62" i="12" s="1"/>
  <c r="AY86" i="12"/>
  <c r="BM86" i="12" s="1"/>
  <c r="AY47" i="12"/>
  <c r="BM47" i="12" s="1"/>
  <c r="AX132" i="12"/>
  <c r="BC132" i="12" s="1"/>
  <c r="AX54" i="12"/>
  <c r="BC54" i="12" s="1"/>
  <c r="AX14" i="12"/>
  <c r="BC14" i="12" s="1"/>
  <c r="AY3" i="12"/>
  <c r="BM3" i="12" s="1"/>
  <c r="AX150" i="12"/>
  <c r="BC150" i="12" s="1"/>
  <c r="AX124" i="12"/>
  <c r="BC124" i="12" s="1"/>
  <c r="BN49" i="12"/>
  <c r="BS49" i="12"/>
  <c r="AX79" i="12"/>
  <c r="BC79" i="12" s="1"/>
  <c r="AX20" i="12"/>
  <c r="BC20" i="12" s="1"/>
  <c r="AX73" i="12"/>
  <c r="BC73" i="12" s="1"/>
  <c r="AX23" i="12"/>
  <c r="BC23" i="12" s="1"/>
  <c r="AX94" i="12"/>
  <c r="BC94" i="12" s="1"/>
  <c r="AX7" i="12"/>
  <c r="BC7" i="12" s="1"/>
  <c r="BN100" i="12"/>
  <c r="BS100" i="12"/>
  <c r="AX119" i="12"/>
  <c r="BC119" i="12" s="1"/>
  <c r="AX123" i="12"/>
  <c r="BC123" i="12" s="1"/>
  <c r="AY134" i="12"/>
  <c r="BM134" i="12" s="1"/>
  <c r="AY33" i="12"/>
  <c r="BM33" i="12" s="1"/>
  <c r="AX135" i="12"/>
  <c r="BC135" i="12" s="1"/>
  <c r="AX65" i="12"/>
  <c r="BC65" i="12" s="1"/>
  <c r="AX10" i="12"/>
  <c r="BC10" i="12" s="1"/>
  <c r="AY87" i="12"/>
  <c r="BM87" i="12" s="1"/>
  <c r="AX43" i="12"/>
  <c r="BC43" i="12" s="1"/>
  <c r="AY138" i="12"/>
  <c r="BM138" i="12" s="1"/>
  <c r="AX106" i="12"/>
  <c r="BC106" i="12" s="1"/>
  <c r="AY36" i="12"/>
  <c r="BM36" i="12" s="1"/>
  <c r="AY101" i="12"/>
  <c r="BM101" i="12" s="1"/>
  <c r="AY59" i="12"/>
  <c r="BM59" i="12" s="1"/>
  <c r="AX127" i="12"/>
  <c r="BC127" i="12" s="1"/>
  <c r="AX39" i="12"/>
  <c r="BC39" i="12" s="1"/>
  <c r="AX133" i="12"/>
  <c r="BC133" i="12" s="1"/>
  <c r="AY70" i="12"/>
  <c r="BM70" i="12" s="1"/>
  <c r="AX52" i="12"/>
  <c r="BC52" i="12" s="1"/>
  <c r="AX40" i="12"/>
  <c r="BC40" i="12" s="1"/>
  <c r="AY123" i="12"/>
  <c r="BM123" i="12" s="1"/>
  <c r="AY88" i="12"/>
  <c r="BM88" i="12" s="1"/>
  <c r="AX152" i="12"/>
  <c r="BC152" i="12" s="1"/>
  <c r="AX48" i="12"/>
  <c r="BC48" i="12" s="1"/>
  <c r="AX30" i="12"/>
  <c r="BC30" i="12" s="1"/>
  <c r="AY65" i="12"/>
  <c r="BM65" i="12" s="1"/>
  <c r="AX27" i="12"/>
  <c r="BC27" i="12" s="1"/>
  <c r="AY127" i="12"/>
  <c r="BM127" i="12" s="1"/>
  <c r="AX66" i="12"/>
  <c r="BC66" i="12" s="1"/>
  <c r="AY24" i="12"/>
  <c r="BM24" i="12" s="1"/>
  <c r="AY143" i="12"/>
  <c r="BM143" i="12" s="1"/>
  <c r="AY89" i="12"/>
  <c r="BM89" i="12" s="1"/>
  <c r="AY10" i="12"/>
  <c r="BM10" i="12" s="1"/>
  <c r="AX103" i="12"/>
  <c r="BC103" i="12" s="1"/>
  <c r="AX46" i="12"/>
  <c r="BC46" i="12" s="1"/>
  <c r="AY53" i="12"/>
  <c r="BM53" i="12" s="1"/>
  <c r="AY6" i="12"/>
  <c r="BM6" i="12" s="1"/>
  <c r="AX117" i="12"/>
  <c r="BC117" i="12" s="1"/>
  <c r="AX86" i="12"/>
  <c r="BC86" i="12" s="1"/>
  <c r="AX72" i="12"/>
  <c r="BC72" i="12" s="1"/>
  <c r="BD8" i="12"/>
  <c r="BH8" i="12"/>
  <c r="AX68" i="12"/>
  <c r="BC68" i="12" s="1"/>
  <c r="AX102" i="12"/>
  <c r="BC102" i="12" s="1"/>
  <c r="AX19" i="12"/>
  <c r="BC19" i="12" s="1"/>
  <c r="AX45" i="12"/>
  <c r="BC45" i="12" s="1"/>
  <c r="BS79" i="12"/>
  <c r="AX151" i="12"/>
  <c r="BC151" i="12" s="1"/>
  <c r="AX51" i="12"/>
  <c r="BC51" i="12" s="1"/>
  <c r="BN50" i="12"/>
  <c r="BS50" i="12"/>
  <c r="AX95" i="12"/>
  <c r="BC95" i="12" s="1"/>
  <c r="AX82" i="12"/>
  <c r="BC82" i="12" s="1"/>
  <c r="AX155" i="12"/>
  <c r="BC155" i="12" s="1"/>
  <c r="AX58" i="12"/>
  <c r="BC58" i="12" s="1"/>
  <c r="AY133" i="12"/>
  <c r="BM133" i="12" s="1"/>
  <c r="AY108" i="12"/>
  <c r="BM108" i="12" s="1"/>
  <c r="AX153" i="12"/>
  <c r="BC153" i="12" s="1"/>
  <c r="AX42" i="12"/>
  <c r="BC42" i="12" s="1"/>
  <c r="AX57" i="12"/>
  <c r="BC57" i="12" s="1"/>
  <c r="AY92" i="12"/>
  <c r="BM92" i="12" s="1"/>
  <c r="AX53" i="12"/>
  <c r="BC53" i="12" s="1"/>
  <c r="AY141" i="12"/>
  <c r="BM141" i="12" s="1"/>
  <c r="AX93" i="12"/>
  <c r="BC93" i="12" s="1"/>
  <c r="AY26" i="12"/>
  <c r="BM26" i="12" s="1"/>
  <c r="AY149" i="12"/>
  <c r="BM149" i="12" s="1"/>
  <c r="AY98" i="12"/>
  <c r="BM98" i="12" s="1"/>
  <c r="AY13" i="12"/>
  <c r="BM13" i="12" s="1"/>
  <c r="AX118" i="12"/>
  <c r="BC118" i="12" s="1"/>
  <c r="AX76" i="12"/>
  <c r="BC76" i="12" s="1"/>
  <c r="AX114" i="12"/>
  <c r="BC114" i="12" s="1"/>
  <c r="AY46" i="12"/>
  <c r="BM46" i="12" s="1"/>
  <c r="AY132" i="12"/>
  <c r="BM132" i="12" s="1"/>
  <c r="AX11" i="12"/>
  <c r="BC11" i="12" s="1"/>
  <c r="AY125" i="12"/>
  <c r="BM125" i="12" s="1"/>
  <c r="AY12" i="12"/>
  <c r="BM12" i="12" s="1"/>
  <c r="AX148" i="12"/>
  <c r="BC148" i="12" s="1"/>
  <c r="AX84" i="12"/>
  <c r="BC84" i="12" s="1"/>
  <c r="AX80" i="12"/>
  <c r="BC80" i="12" s="1"/>
  <c r="AY75" i="12"/>
  <c r="BM75" i="12" s="1"/>
  <c r="AY110" i="12"/>
  <c r="BM110" i="12" s="1"/>
  <c r="AX15" i="12"/>
  <c r="BC15" i="12" s="1"/>
  <c r="AX104" i="12"/>
  <c r="BC104" i="12" s="1"/>
  <c r="AY74" i="12"/>
  <c r="BM74" i="12" s="1"/>
  <c r="AY135" i="12"/>
  <c r="BM135" i="12" s="1"/>
  <c r="AY107" i="12"/>
  <c r="BM107" i="12" s="1"/>
  <c r="AY18" i="12"/>
  <c r="BM18" i="12" s="1"/>
  <c r="AX105" i="12"/>
  <c r="BC105" i="12" s="1"/>
  <c r="AX29" i="12"/>
  <c r="BC29" i="12" s="1"/>
  <c r="AY155" i="12"/>
  <c r="BM155" i="12" s="1"/>
  <c r="AY80" i="12"/>
  <c r="BM80" i="12" s="1"/>
  <c r="AY38" i="12"/>
  <c r="BM38" i="12" s="1"/>
  <c r="AX97" i="12"/>
  <c r="BC97" i="12" s="1"/>
  <c r="AX41" i="12"/>
  <c r="BC41" i="12" s="1"/>
  <c r="AY152" i="12"/>
  <c r="BM152" i="12" s="1"/>
  <c r="AX100" i="12"/>
  <c r="BC100" i="12" s="1"/>
  <c r="AX108" i="12"/>
  <c r="BC108" i="12" s="1"/>
  <c r="BN25" i="12"/>
  <c r="BS25" i="12"/>
  <c r="BN119" i="12"/>
  <c r="BS119" i="12"/>
  <c r="AX137" i="12"/>
  <c r="BC137" i="12" s="1"/>
  <c r="AX49" i="12"/>
  <c r="BC49" i="12" s="1"/>
  <c r="AX9" i="12"/>
  <c r="BC9" i="12" s="1"/>
  <c r="AY29" i="12"/>
  <c r="BM29" i="12" s="1"/>
  <c r="AY66" i="12"/>
  <c r="BM66" i="12" s="1"/>
  <c r="AX32" i="12"/>
  <c r="BC32" i="12" s="1"/>
  <c r="AX69" i="12"/>
  <c r="BC69" i="12" s="1"/>
  <c r="AX138" i="12"/>
  <c r="BC138" i="12" s="1"/>
  <c r="AY131" i="12"/>
  <c r="BM131" i="12" s="1"/>
  <c r="AY39" i="12"/>
  <c r="BM39" i="12" s="1"/>
  <c r="AY16" i="12"/>
  <c r="BM16" i="12" s="1"/>
  <c r="AX87" i="12"/>
  <c r="BC87" i="12" s="1"/>
  <c r="AX22" i="12"/>
  <c r="BC22" i="12" s="1"/>
  <c r="AY144" i="12"/>
  <c r="BM144" i="12" s="1"/>
  <c r="AY67" i="12"/>
  <c r="BM67" i="12" s="1"/>
  <c r="AY15" i="12"/>
  <c r="BM15" i="12" s="1"/>
  <c r="AX99" i="12"/>
  <c r="BC99" i="12" s="1"/>
  <c r="AX44" i="12"/>
  <c r="BC44" i="12" s="1"/>
  <c r="AX2" i="12"/>
  <c r="BC2" i="12" s="1"/>
  <c r="AY2" i="12"/>
  <c r="BM2" i="12" s="1"/>
  <c r="BN2" i="12" s="1"/>
  <c r="AZ2" i="12"/>
  <c r="BS117" i="12" l="1"/>
  <c r="BS11" i="12"/>
  <c r="BS128" i="12"/>
  <c r="BN21" i="12"/>
  <c r="BO21" i="12" s="1"/>
  <c r="BN129" i="12"/>
  <c r="BQ129" i="12" s="1"/>
  <c r="BN150" i="12"/>
  <c r="BO150" i="12" s="1"/>
  <c r="BH98" i="12"/>
  <c r="BS146" i="12"/>
  <c r="BN91" i="12"/>
  <c r="BQ91" i="12" s="1"/>
  <c r="BN142" i="12"/>
  <c r="BS103" i="12"/>
  <c r="BW43" i="12"/>
  <c r="BX43" i="12" s="1"/>
  <c r="CC43" i="12" s="1"/>
  <c r="BS105" i="12"/>
  <c r="BS14" i="12"/>
  <c r="BN78" i="12"/>
  <c r="BS52" i="12"/>
  <c r="BN136" i="12"/>
  <c r="BQ136" i="12" s="1"/>
  <c r="BS28" i="12"/>
  <c r="BH120" i="12"/>
  <c r="BS104" i="12"/>
  <c r="BS20" i="12"/>
  <c r="BN84" i="12"/>
  <c r="BP84" i="12" s="1"/>
  <c r="BR84" i="12" s="1"/>
  <c r="BS55" i="12"/>
  <c r="BS99" i="12"/>
  <c r="BN151" i="12"/>
  <c r="BO151" i="12" s="1"/>
  <c r="BS153" i="12"/>
  <c r="BN69" i="12"/>
  <c r="BP69" i="12" s="1"/>
  <c r="BR69" i="12" s="1"/>
  <c r="BH28" i="12"/>
  <c r="BS45" i="12"/>
  <c r="BS94" i="12"/>
  <c r="BS44" i="12"/>
  <c r="BS37" i="12"/>
  <c r="BS9" i="12"/>
  <c r="BN81" i="12"/>
  <c r="BS54" i="12"/>
  <c r="BD142" i="12"/>
  <c r="BF142" i="12" s="1"/>
  <c r="BN56" i="12"/>
  <c r="BQ56" i="12" s="1"/>
  <c r="BS68" i="12"/>
  <c r="BN62" i="12"/>
  <c r="BP62" i="12" s="1"/>
  <c r="BN83" i="12"/>
  <c r="BQ83" i="12" s="1"/>
  <c r="BS124" i="12"/>
  <c r="BS60" i="12"/>
  <c r="BD26" i="12"/>
  <c r="BS130" i="12"/>
  <c r="BN61" i="12"/>
  <c r="BO61" i="12" s="1"/>
  <c r="BN8" i="12"/>
  <c r="BQ8" i="12" s="1"/>
  <c r="BN77" i="12"/>
  <c r="BO77" i="12" s="1"/>
  <c r="BS31" i="12"/>
  <c r="BH92" i="12"/>
  <c r="BH63" i="12"/>
  <c r="BS97" i="12"/>
  <c r="BH129" i="12"/>
  <c r="BN90" i="12"/>
  <c r="BO90" i="12" s="1"/>
  <c r="BS122" i="12"/>
  <c r="BW56" i="12"/>
  <c r="BX56" i="12" s="1"/>
  <c r="CC56" i="12" s="1"/>
  <c r="BN42" i="12"/>
  <c r="BO42" i="12" s="1"/>
  <c r="BN30" i="12"/>
  <c r="BP30" i="12" s="1"/>
  <c r="BR30" i="12" s="1"/>
  <c r="BS102" i="12"/>
  <c r="BD136" i="12"/>
  <c r="BS63" i="12"/>
  <c r="BS109" i="12"/>
  <c r="BH32" i="12"/>
  <c r="BD32" i="12"/>
  <c r="BN10" i="12"/>
  <c r="BS10" i="12"/>
  <c r="BN64" i="12"/>
  <c r="BS64" i="12"/>
  <c r="BD56" i="12"/>
  <c r="BH56" i="12"/>
  <c r="BQ55" i="12"/>
  <c r="BP55" i="12"/>
  <c r="BR55" i="12" s="1"/>
  <c r="BO55" i="12"/>
  <c r="BW41" i="12"/>
  <c r="BX41" i="12" s="1"/>
  <c r="CF41" i="12"/>
  <c r="CG41" i="12" s="1"/>
  <c r="CH41" i="12" s="1"/>
  <c r="BW24" i="12"/>
  <c r="BX24" i="12" s="1"/>
  <c r="CF24" i="12"/>
  <c r="CG24" i="12" s="1"/>
  <c r="CH24" i="12" s="1"/>
  <c r="BW96" i="12"/>
  <c r="BX96" i="12" s="1"/>
  <c r="CF96" i="12"/>
  <c r="CG96" i="12" s="1"/>
  <c r="CH96" i="12" s="1"/>
  <c r="CF37" i="12"/>
  <c r="CG37" i="12" s="1"/>
  <c r="CH37" i="12" s="1"/>
  <c r="BW37" i="12"/>
  <c r="BX37" i="12" s="1"/>
  <c r="CF137" i="12"/>
  <c r="CG137" i="12" s="1"/>
  <c r="CH137" i="12" s="1"/>
  <c r="BW137" i="12"/>
  <c r="BX137" i="12" s="1"/>
  <c r="BW112" i="12"/>
  <c r="BX112" i="12" s="1"/>
  <c r="CF112" i="12"/>
  <c r="CG112" i="12" s="1"/>
  <c r="CH112" i="12" s="1"/>
  <c r="CF4" i="12"/>
  <c r="CG4" i="12" s="1"/>
  <c r="CH4" i="12" s="1"/>
  <c r="BW4" i="12"/>
  <c r="BX4" i="12" s="1"/>
  <c r="BW60" i="12"/>
  <c r="BX60" i="12" s="1"/>
  <c r="CF60" i="12"/>
  <c r="CG60" i="12" s="1"/>
  <c r="CH60" i="12" s="1"/>
  <c r="CF123" i="12"/>
  <c r="CG123" i="12" s="1"/>
  <c r="CH123" i="12" s="1"/>
  <c r="BW123" i="12"/>
  <c r="BX123" i="12" s="1"/>
  <c r="CF46" i="12"/>
  <c r="CG46" i="12" s="1"/>
  <c r="CH46" i="12" s="1"/>
  <c r="BW46" i="12"/>
  <c r="BX46" i="12" s="1"/>
  <c r="BW139" i="12"/>
  <c r="BX139" i="12" s="1"/>
  <c r="CF139" i="12"/>
  <c r="CG139" i="12" s="1"/>
  <c r="CH139" i="12" s="1"/>
  <c r="CF26" i="12"/>
  <c r="CG26" i="12" s="1"/>
  <c r="CH26" i="12" s="1"/>
  <c r="BW26" i="12"/>
  <c r="BX26" i="12" s="1"/>
  <c r="BW142" i="12"/>
  <c r="CF142" i="12"/>
  <c r="CG142" i="12" s="1"/>
  <c r="CH142" i="12" s="1"/>
  <c r="BW115" i="12"/>
  <c r="BX115" i="12" s="1"/>
  <c r="CF115" i="12"/>
  <c r="CG115" i="12" s="1"/>
  <c r="CH115" i="12" s="1"/>
  <c r="BP130" i="12"/>
  <c r="BR130" i="12" s="1"/>
  <c r="BQ130" i="12"/>
  <c r="BO130" i="12"/>
  <c r="BE122" i="12"/>
  <c r="BG122" i="12" s="1"/>
  <c r="BF122" i="12"/>
  <c r="BN141" i="12"/>
  <c r="BS141" i="12"/>
  <c r="BH30" i="12"/>
  <c r="BD30" i="12"/>
  <c r="BH79" i="12"/>
  <c r="BD79" i="12"/>
  <c r="BH101" i="12"/>
  <c r="BD101" i="12"/>
  <c r="BD130" i="12"/>
  <c r="BH130" i="12"/>
  <c r="BP102" i="12"/>
  <c r="BR102" i="12" s="1"/>
  <c r="BQ102" i="12"/>
  <c r="BO102" i="12"/>
  <c r="BW129" i="12"/>
  <c r="CF129" i="12"/>
  <c r="CG129" i="12" s="1"/>
  <c r="CH129" i="12" s="1"/>
  <c r="BW122" i="12"/>
  <c r="CF122" i="12"/>
  <c r="CG122" i="12" s="1"/>
  <c r="CH122" i="12" s="1"/>
  <c r="BW118" i="12"/>
  <c r="BX118" i="12" s="1"/>
  <c r="CF118" i="12"/>
  <c r="CG118" i="12" s="1"/>
  <c r="CH118" i="12" s="1"/>
  <c r="BW36" i="12"/>
  <c r="BX36" i="12" s="1"/>
  <c r="CF36" i="12"/>
  <c r="CG36" i="12" s="1"/>
  <c r="CH36" i="12" s="1"/>
  <c r="CF3" i="12"/>
  <c r="CG3" i="12" s="1"/>
  <c r="CH3" i="12" s="1"/>
  <c r="BW3" i="12"/>
  <c r="BX3" i="12" s="1"/>
  <c r="CF55" i="12"/>
  <c r="CG55" i="12" s="1"/>
  <c r="CH55" i="12" s="1"/>
  <c r="BW55" i="12"/>
  <c r="BX55" i="12" s="1"/>
  <c r="BN107" i="12"/>
  <c r="BS107" i="12"/>
  <c r="BD53" i="12"/>
  <c r="BH53" i="12"/>
  <c r="BH19" i="12"/>
  <c r="BD19" i="12"/>
  <c r="BD72" i="12"/>
  <c r="BH72" i="12"/>
  <c r="BN89" i="12"/>
  <c r="BS89" i="12"/>
  <c r="BD48" i="12"/>
  <c r="BH48" i="12"/>
  <c r="BD39" i="12"/>
  <c r="BH39" i="12"/>
  <c r="BN87" i="12"/>
  <c r="BS87" i="12"/>
  <c r="BN3" i="12"/>
  <c r="BS3" i="12"/>
  <c r="BN27" i="12"/>
  <c r="BS27" i="12"/>
  <c r="BN5" i="12"/>
  <c r="BS5" i="12"/>
  <c r="BD13" i="12"/>
  <c r="BH13" i="12"/>
  <c r="BN120" i="12"/>
  <c r="BS120" i="12"/>
  <c r="BH37" i="12"/>
  <c r="BD37" i="12"/>
  <c r="BD55" i="12"/>
  <c r="BH55" i="12"/>
  <c r="BD12" i="12"/>
  <c r="BH12" i="12"/>
  <c r="BU12" i="12"/>
  <c r="BN41" i="12"/>
  <c r="BS41" i="12"/>
  <c r="BH115" i="12"/>
  <c r="BD115" i="12"/>
  <c r="BH36" i="12"/>
  <c r="BD36" i="12"/>
  <c r="BD141" i="12"/>
  <c r="BH141" i="12"/>
  <c r="BP34" i="12"/>
  <c r="BR34" i="12" s="1"/>
  <c r="BO34" i="12"/>
  <c r="BQ34" i="12"/>
  <c r="BO142" i="12"/>
  <c r="BQ142" i="12"/>
  <c r="BP142" i="12"/>
  <c r="BR142" i="12" s="1"/>
  <c r="BF33" i="12"/>
  <c r="BE33" i="12"/>
  <c r="BG33" i="12" s="1"/>
  <c r="BE98" i="12"/>
  <c r="BG98" i="12" s="1"/>
  <c r="BF98" i="12"/>
  <c r="CF99" i="12"/>
  <c r="CG99" i="12" s="1"/>
  <c r="CH99" i="12" s="1"/>
  <c r="BW99" i="12"/>
  <c r="BX99" i="12" s="1"/>
  <c r="CF101" i="12"/>
  <c r="CG101" i="12" s="1"/>
  <c r="CH101" i="12" s="1"/>
  <c r="BW101" i="12"/>
  <c r="BX101" i="12" s="1"/>
  <c r="CF152" i="12"/>
  <c r="CG152" i="12" s="1"/>
  <c r="CH152" i="12" s="1"/>
  <c r="BW152" i="12"/>
  <c r="BX152" i="12" s="1"/>
  <c r="BD87" i="12"/>
  <c r="BH87" i="12"/>
  <c r="BN29" i="12"/>
  <c r="BS29" i="12"/>
  <c r="BD97" i="12"/>
  <c r="BH97" i="12"/>
  <c r="BN135" i="12"/>
  <c r="BS135" i="12"/>
  <c r="BH148" i="12"/>
  <c r="BD148" i="12"/>
  <c r="BD118" i="12"/>
  <c r="BH118" i="12"/>
  <c r="BN92" i="12"/>
  <c r="BS92" i="12"/>
  <c r="BD82" i="12"/>
  <c r="BH82" i="12"/>
  <c r="BO37" i="12"/>
  <c r="BQ37" i="12"/>
  <c r="BP37" i="12"/>
  <c r="BR37" i="12" s="1"/>
  <c r="BH102" i="12"/>
  <c r="BD102" i="12"/>
  <c r="BD86" i="12"/>
  <c r="BH86" i="12"/>
  <c r="BS143" i="12"/>
  <c r="BN143" i="12"/>
  <c r="BD152" i="12"/>
  <c r="BH152" i="12"/>
  <c r="BH127" i="12"/>
  <c r="BD127" i="12"/>
  <c r="BD10" i="12"/>
  <c r="BH10" i="12"/>
  <c r="BP100" i="12"/>
  <c r="BR100" i="12" s="1"/>
  <c r="BQ100" i="12"/>
  <c r="BO100" i="12"/>
  <c r="BP49" i="12"/>
  <c r="BR49" i="12" s="1"/>
  <c r="BO49" i="12"/>
  <c r="BQ49" i="12"/>
  <c r="BH14" i="12"/>
  <c r="BD14" i="12"/>
  <c r="BS96" i="12"/>
  <c r="BN96" i="12"/>
  <c r="BN95" i="12"/>
  <c r="BS95" i="12"/>
  <c r="BD59" i="12"/>
  <c r="BH59" i="12"/>
  <c r="BH85" i="12"/>
  <c r="BD85" i="12"/>
  <c r="BH91" i="12"/>
  <c r="BD91" i="12"/>
  <c r="BD116" i="12"/>
  <c r="BH116" i="12"/>
  <c r="BD77" i="12"/>
  <c r="BH77" i="12"/>
  <c r="BN148" i="12"/>
  <c r="BS148" i="12"/>
  <c r="BN35" i="12"/>
  <c r="BS35" i="12"/>
  <c r="BN4" i="12"/>
  <c r="BS4" i="12"/>
  <c r="BD81" i="12"/>
  <c r="BH81" i="12"/>
  <c r="BP52" i="12"/>
  <c r="BR52" i="12" s="1"/>
  <c r="BQ52" i="12"/>
  <c r="BO52" i="12"/>
  <c r="BO72" i="12"/>
  <c r="BQ72" i="12"/>
  <c r="BP72" i="12"/>
  <c r="BR72" i="12" s="1"/>
  <c r="BH96" i="12"/>
  <c r="BD96" i="12"/>
  <c r="BH128" i="12"/>
  <c r="BD128" i="12"/>
  <c r="BW78" i="12"/>
  <c r="BX78" i="12" s="1"/>
  <c r="CF78" i="12"/>
  <c r="CG78" i="12" s="1"/>
  <c r="CH78" i="12" s="1"/>
  <c r="BE142" i="12"/>
  <c r="BG142" i="12" s="1"/>
  <c r="BQ128" i="12"/>
  <c r="BO128" i="12"/>
  <c r="BP128" i="12"/>
  <c r="BR128" i="12" s="1"/>
  <c r="BQ19" i="12"/>
  <c r="BP19" i="12"/>
  <c r="BR19" i="12" s="1"/>
  <c r="BO19" i="12"/>
  <c r="CF116" i="12"/>
  <c r="CG116" i="12" s="1"/>
  <c r="CH116" i="12" s="1"/>
  <c r="BW116" i="12"/>
  <c r="BX116" i="12" s="1"/>
  <c r="CF103" i="12"/>
  <c r="CG103" i="12" s="1"/>
  <c r="CH103" i="12" s="1"/>
  <c r="BW103" i="12"/>
  <c r="BX103" i="12" s="1"/>
  <c r="BW20" i="12"/>
  <c r="BX20" i="12" s="1"/>
  <c r="CF20" i="12"/>
  <c r="CG20" i="12" s="1"/>
  <c r="CH20" i="12" s="1"/>
  <c r="CF51" i="12"/>
  <c r="CG51" i="12" s="1"/>
  <c r="CH51" i="12" s="1"/>
  <c r="BW51" i="12"/>
  <c r="BX51" i="12" s="1"/>
  <c r="BW44" i="12"/>
  <c r="BX44" i="12" s="1"/>
  <c r="CF44" i="12"/>
  <c r="CG44" i="12" s="1"/>
  <c r="CH44" i="12" s="1"/>
  <c r="CF90" i="12"/>
  <c r="CG90" i="12" s="1"/>
  <c r="CH90" i="12" s="1"/>
  <c r="BW90" i="12"/>
  <c r="BX90" i="12" s="1"/>
  <c r="BW27" i="12"/>
  <c r="BX27" i="12" s="1"/>
  <c r="CF27" i="12"/>
  <c r="CG27" i="12" s="1"/>
  <c r="CH27" i="12" s="1"/>
  <c r="BW82" i="12"/>
  <c r="BX82" i="12" s="1"/>
  <c r="CF82" i="12"/>
  <c r="CG82" i="12" s="1"/>
  <c r="CH82" i="12" s="1"/>
  <c r="BW48" i="12"/>
  <c r="BX48" i="12" s="1"/>
  <c r="CF48" i="12"/>
  <c r="CG48" i="12" s="1"/>
  <c r="CH48" i="12" s="1"/>
  <c r="CF70" i="12"/>
  <c r="CG70" i="12" s="1"/>
  <c r="CH70" i="12" s="1"/>
  <c r="BW70" i="12"/>
  <c r="BX70" i="12" s="1"/>
  <c r="CF39" i="12"/>
  <c r="CG39" i="12" s="1"/>
  <c r="CH39" i="12" s="1"/>
  <c r="BW39" i="12"/>
  <c r="BX39" i="12" s="1"/>
  <c r="BW53" i="12"/>
  <c r="BX53" i="12" s="1"/>
  <c r="CF53" i="12"/>
  <c r="CG53" i="12" s="1"/>
  <c r="CH53" i="12" s="1"/>
  <c r="CF84" i="12"/>
  <c r="CG84" i="12" s="1"/>
  <c r="CH84" i="12" s="1"/>
  <c r="BW84" i="12"/>
  <c r="BX84" i="12" s="1"/>
  <c r="BW73" i="12"/>
  <c r="BX73" i="12" s="1"/>
  <c r="CF73" i="12"/>
  <c r="CG73" i="12" s="1"/>
  <c r="CH73" i="12" s="1"/>
  <c r="BW130" i="12"/>
  <c r="BX130" i="12" s="1"/>
  <c r="CF130" i="12"/>
  <c r="CG130" i="12" s="1"/>
  <c r="CH130" i="12" s="1"/>
  <c r="CF49" i="12"/>
  <c r="CG49" i="12" s="1"/>
  <c r="CH49" i="12" s="1"/>
  <c r="BW49" i="12"/>
  <c r="BX49" i="12" s="1"/>
  <c r="CF105" i="12"/>
  <c r="CG105" i="12" s="1"/>
  <c r="CH105" i="12" s="1"/>
  <c r="BW105" i="12"/>
  <c r="BX105" i="12" s="1"/>
  <c r="BH80" i="12"/>
  <c r="BD80" i="12"/>
  <c r="BD119" i="12"/>
  <c r="BH119" i="12"/>
  <c r="BH9" i="12"/>
  <c r="BD9" i="12"/>
  <c r="BH143" i="12"/>
  <c r="BD143" i="12"/>
  <c r="BH38" i="12"/>
  <c r="BD38" i="12"/>
  <c r="BE26" i="12"/>
  <c r="BG26" i="12" s="1"/>
  <c r="BF26" i="12"/>
  <c r="CF148" i="12"/>
  <c r="CG148" i="12" s="1"/>
  <c r="CH148" i="12" s="1"/>
  <c r="BW148" i="12"/>
  <c r="BX148" i="12" s="1"/>
  <c r="CF59" i="12"/>
  <c r="CG59" i="12" s="1"/>
  <c r="CH59" i="12" s="1"/>
  <c r="BW59" i="12"/>
  <c r="BX59" i="12" s="1"/>
  <c r="CF72" i="12"/>
  <c r="CG72" i="12" s="1"/>
  <c r="CH72" i="12" s="1"/>
  <c r="BW72" i="12"/>
  <c r="BX72" i="12" s="1"/>
  <c r="BW42" i="12"/>
  <c r="BX42" i="12" s="1"/>
  <c r="CF42" i="12"/>
  <c r="CG42" i="12" s="1"/>
  <c r="CH42" i="12" s="1"/>
  <c r="CF100" i="12"/>
  <c r="CG100" i="12" s="1"/>
  <c r="CH100" i="12" s="1"/>
  <c r="BW100" i="12"/>
  <c r="BX100" i="12" s="1"/>
  <c r="BW45" i="12"/>
  <c r="BX45" i="12" s="1"/>
  <c r="CF45" i="12"/>
  <c r="CG45" i="12" s="1"/>
  <c r="CH45" i="12" s="1"/>
  <c r="BW7" i="12"/>
  <c r="BX7" i="12" s="1"/>
  <c r="CF7" i="12"/>
  <c r="CG7" i="12" s="1"/>
  <c r="CH7" i="12" s="1"/>
  <c r="BW6" i="12"/>
  <c r="BX6" i="12" s="1"/>
  <c r="CF6" i="12"/>
  <c r="CG6" i="12" s="1"/>
  <c r="CH6" i="12" s="1"/>
  <c r="CF146" i="12"/>
  <c r="CG146" i="12" s="1"/>
  <c r="CH146" i="12" s="1"/>
  <c r="BW146" i="12"/>
  <c r="BX146" i="12" s="1"/>
  <c r="BW140" i="12"/>
  <c r="BX140" i="12" s="1"/>
  <c r="CF140" i="12"/>
  <c r="CG140" i="12" s="1"/>
  <c r="CH140" i="12" s="1"/>
  <c r="CF94" i="12"/>
  <c r="CG94" i="12" s="1"/>
  <c r="CH94" i="12" s="1"/>
  <c r="BW94" i="12"/>
  <c r="BX94" i="12" s="1"/>
  <c r="CF138" i="12"/>
  <c r="CG138" i="12" s="1"/>
  <c r="CH138" i="12" s="1"/>
  <c r="BW138" i="12"/>
  <c r="BX138" i="12" s="1"/>
  <c r="BW25" i="12"/>
  <c r="BX25" i="12" s="1"/>
  <c r="CF25" i="12"/>
  <c r="CG25" i="12" s="1"/>
  <c r="CH25" i="12" s="1"/>
  <c r="CF128" i="12"/>
  <c r="CG128" i="12" s="1"/>
  <c r="CH128" i="12" s="1"/>
  <c r="BW128" i="12"/>
  <c r="BX128" i="12" s="1"/>
  <c r="BW81" i="12"/>
  <c r="BX81" i="12" s="1"/>
  <c r="CF81" i="12"/>
  <c r="CG81" i="12" s="1"/>
  <c r="CH81" i="12" s="1"/>
  <c r="CF32" i="12"/>
  <c r="CG32" i="12" s="1"/>
  <c r="CH32" i="12" s="1"/>
  <c r="BW32" i="12"/>
  <c r="BX32" i="12" s="1"/>
  <c r="BW74" i="12"/>
  <c r="BX74" i="12" s="1"/>
  <c r="CF74" i="12"/>
  <c r="CG74" i="12" s="1"/>
  <c r="CH74" i="12" s="1"/>
  <c r="CF155" i="12"/>
  <c r="CG155" i="12" s="1"/>
  <c r="CH155" i="12" s="1"/>
  <c r="BW155" i="12"/>
  <c r="BX155" i="12" s="1"/>
  <c r="BW91" i="12"/>
  <c r="BX91" i="12" s="1"/>
  <c r="CF91" i="12"/>
  <c r="CG91" i="12" s="1"/>
  <c r="CH91" i="12" s="1"/>
  <c r="BF120" i="12"/>
  <c r="BE120" i="12"/>
  <c r="BG120" i="12" s="1"/>
  <c r="BO14" i="12"/>
  <c r="BQ14" i="12"/>
  <c r="BP14" i="12"/>
  <c r="BR14" i="12" s="1"/>
  <c r="BP20" i="12"/>
  <c r="BR20" i="12" s="1"/>
  <c r="BO20" i="12"/>
  <c r="BQ20" i="12"/>
  <c r="BH47" i="12"/>
  <c r="BD47" i="12"/>
  <c r="BD25" i="12"/>
  <c r="BH25" i="12"/>
  <c r="BW17" i="12"/>
  <c r="BX17" i="12" s="1"/>
  <c r="CF17" i="12"/>
  <c r="CG17" i="12" s="1"/>
  <c r="CH17" i="12" s="1"/>
  <c r="CF127" i="12"/>
  <c r="CG127" i="12" s="1"/>
  <c r="CH127" i="12" s="1"/>
  <c r="BW127" i="12"/>
  <c r="BX127" i="12" s="1"/>
  <c r="CF67" i="12"/>
  <c r="CG67" i="12" s="1"/>
  <c r="CH67" i="12" s="1"/>
  <c r="BW67" i="12"/>
  <c r="BX67" i="12" s="1"/>
  <c r="CF111" i="12"/>
  <c r="CG111" i="12" s="1"/>
  <c r="CH111" i="12" s="1"/>
  <c r="BW111" i="12"/>
  <c r="BX111" i="12" s="1"/>
  <c r="BW110" i="12"/>
  <c r="BX110" i="12" s="1"/>
  <c r="CF110" i="12"/>
  <c r="CG110" i="12" s="1"/>
  <c r="CH110" i="12" s="1"/>
  <c r="CF92" i="12"/>
  <c r="CG92" i="12" s="1"/>
  <c r="CH92" i="12" s="1"/>
  <c r="BW92" i="12"/>
  <c r="BX92" i="12" s="1"/>
  <c r="BW135" i="12"/>
  <c r="BX135" i="12" s="1"/>
  <c r="CF135" i="12"/>
  <c r="CG135" i="12" s="1"/>
  <c r="CH135" i="12" s="1"/>
  <c r="BW38" i="12"/>
  <c r="BX38" i="12" s="1"/>
  <c r="CF38" i="12"/>
  <c r="CG38" i="12" s="1"/>
  <c r="CH38" i="12" s="1"/>
  <c r="CF108" i="12"/>
  <c r="CG108" i="12" s="1"/>
  <c r="CH108" i="12" s="1"/>
  <c r="BW108" i="12"/>
  <c r="BX108" i="12" s="1"/>
  <c r="CF30" i="12"/>
  <c r="CG30" i="12" s="1"/>
  <c r="CH30" i="12" s="1"/>
  <c r="BW30" i="12"/>
  <c r="BX30" i="12" s="1"/>
  <c r="BO104" i="12"/>
  <c r="BP104" i="12"/>
  <c r="BR104" i="12" s="1"/>
  <c r="BQ104" i="12"/>
  <c r="BE63" i="12"/>
  <c r="BG63" i="12" s="1"/>
  <c r="BF63" i="12"/>
  <c r="BN144" i="12"/>
  <c r="BS144" i="12"/>
  <c r="BD114" i="12"/>
  <c r="BH114" i="12"/>
  <c r="BD43" i="12"/>
  <c r="BH43" i="12"/>
  <c r="BH111" i="12"/>
  <c r="BD111" i="12"/>
  <c r="BH34" i="12"/>
  <c r="BD34" i="12"/>
  <c r="BH5" i="12"/>
  <c r="BD5" i="12"/>
  <c r="BO69" i="12"/>
  <c r="BQ69" i="12"/>
  <c r="CF29" i="12"/>
  <c r="CG29" i="12" s="1"/>
  <c r="CH29" i="12" s="1"/>
  <c r="BW29" i="12"/>
  <c r="BX29" i="12" s="1"/>
  <c r="CF34" i="12"/>
  <c r="CG34" i="12" s="1"/>
  <c r="CH34" i="12" s="1"/>
  <c r="BW34" i="12"/>
  <c r="BX34" i="12" s="1"/>
  <c r="BW5" i="12"/>
  <c r="BX5" i="12" s="1"/>
  <c r="CF5" i="12"/>
  <c r="CG5" i="12" s="1"/>
  <c r="CH5" i="12" s="1"/>
  <c r="CF31" i="12"/>
  <c r="CG31" i="12" s="1"/>
  <c r="CH31" i="12" s="1"/>
  <c r="BW31" i="12"/>
  <c r="BX31" i="12" s="1"/>
  <c r="BW9" i="12"/>
  <c r="BX9" i="12" s="1"/>
  <c r="CF9" i="12"/>
  <c r="CG9" i="12" s="1"/>
  <c r="CH9" i="12" s="1"/>
  <c r="BY43" i="12"/>
  <c r="BN66" i="12"/>
  <c r="BS66" i="12"/>
  <c r="BH84" i="12"/>
  <c r="BD84" i="12"/>
  <c r="BN16" i="12"/>
  <c r="BS16" i="12"/>
  <c r="BN74" i="12"/>
  <c r="BS74" i="12"/>
  <c r="BH57" i="12"/>
  <c r="BD57" i="12"/>
  <c r="BH151" i="12"/>
  <c r="BD151" i="12"/>
  <c r="BD117" i="12"/>
  <c r="BH117" i="12"/>
  <c r="BH65" i="12"/>
  <c r="BD65" i="12"/>
  <c r="BU65" i="12"/>
  <c r="BD124" i="12"/>
  <c r="BH124" i="12"/>
  <c r="BN145" i="12"/>
  <c r="BS145" i="12"/>
  <c r="BD154" i="12"/>
  <c r="BH154" i="12"/>
  <c r="BN17" i="12"/>
  <c r="BS17" i="12"/>
  <c r="BO116" i="12"/>
  <c r="BP116" i="12"/>
  <c r="BR116" i="12" s="1"/>
  <c r="BQ116" i="12"/>
  <c r="BF112" i="12"/>
  <c r="BE112" i="12"/>
  <c r="BG112" i="12" s="1"/>
  <c r="BH44" i="12"/>
  <c r="BD44" i="12"/>
  <c r="BS125" i="12"/>
  <c r="BN125" i="12"/>
  <c r="BP28" i="12"/>
  <c r="BR28" i="12" s="1"/>
  <c r="BO28" i="12"/>
  <c r="BQ28" i="12"/>
  <c r="BD135" i="12"/>
  <c r="BH135" i="12"/>
  <c r="BH132" i="12"/>
  <c r="BD132" i="12"/>
  <c r="BN82" i="12"/>
  <c r="BS82" i="12"/>
  <c r="BD146" i="12"/>
  <c r="BH146" i="12"/>
  <c r="BN137" i="12"/>
  <c r="BS137" i="12"/>
  <c r="BO11" i="12"/>
  <c r="BQ11" i="12"/>
  <c r="BP11" i="12"/>
  <c r="BR11" i="12" s="1"/>
  <c r="CF83" i="12"/>
  <c r="CG83" i="12" s="1"/>
  <c r="CH83" i="12" s="1"/>
  <c r="BW83" i="12"/>
  <c r="BX83" i="12" s="1"/>
  <c r="BW120" i="12"/>
  <c r="BX120" i="12" s="1"/>
  <c r="CF120" i="12"/>
  <c r="CG120" i="12" s="1"/>
  <c r="CH120" i="12" s="1"/>
  <c r="CF80" i="12"/>
  <c r="CG80" i="12" s="1"/>
  <c r="CH80" i="12" s="1"/>
  <c r="BW80" i="12"/>
  <c r="BX80" i="12" s="1"/>
  <c r="BD99" i="12"/>
  <c r="BH99" i="12"/>
  <c r="BN155" i="12"/>
  <c r="BS155" i="12"/>
  <c r="BN149" i="12"/>
  <c r="BS149" i="12"/>
  <c r="BQ50" i="12"/>
  <c r="BP50" i="12"/>
  <c r="BR50" i="12" s="1"/>
  <c r="BO50" i="12"/>
  <c r="BH68" i="12"/>
  <c r="BD68" i="12"/>
  <c r="BN53" i="12"/>
  <c r="BS53" i="12"/>
  <c r="BN127" i="12"/>
  <c r="BS127" i="12"/>
  <c r="BU40" i="12"/>
  <c r="BD40" i="12"/>
  <c r="BH40" i="12"/>
  <c r="BN36" i="12"/>
  <c r="BS36" i="12"/>
  <c r="BN33" i="12"/>
  <c r="BS33" i="12"/>
  <c r="BP77" i="12"/>
  <c r="BR77" i="12" s="1"/>
  <c r="BS47" i="12"/>
  <c r="BN47" i="12"/>
  <c r="BD74" i="12"/>
  <c r="BH74" i="12"/>
  <c r="BH67" i="12"/>
  <c r="BD67" i="12"/>
  <c r="BN112" i="12"/>
  <c r="BS112" i="12"/>
  <c r="BN76" i="12"/>
  <c r="BS76" i="12"/>
  <c r="BQ40" i="12"/>
  <c r="BP40" i="12"/>
  <c r="BR40" i="12" s="1"/>
  <c r="BO40" i="12"/>
  <c r="BH125" i="12"/>
  <c r="BD125" i="12"/>
  <c r="BD88" i="12"/>
  <c r="BH88" i="12"/>
  <c r="BN115" i="12"/>
  <c r="BS115" i="12"/>
  <c r="BN147" i="12"/>
  <c r="BS147" i="12"/>
  <c r="BD109" i="12"/>
  <c r="BH109" i="12"/>
  <c r="BD50" i="12"/>
  <c r="BH50" i="12"/>
  <c r="BN139" i="12"/>
  <c r="BS139" i="12"/>
  <c r="BQ126" i="12"/>
  <c r="BP126" i="12"/>
  <c r="BR126" i="12" s="1"/>
  <c r="BO126" i="12"/>
  <c r="BO124" i="12"/>
  <c r="BP124" i="12"/>
  <c r="BR124" i="12" s="1"/>
  <c r="BQ124" i="12"/>
  <c r="BD16" i="12"/>
  <c r="BH16" i="12"/>
  <c r="BP44" i="12"/>
  <c r="BR44" i="12" s="1"/>
  <c r="BQ44" i="12"/>
  <c r="BO44" i="12"/>
  <c r="BQ60" i="12"/>
  <c r="BO60" i="12"/>
  <c r="BP60" i="12"/>
  <c r="BR60" i="12" s="1"/>
  <c r="BO23" i="12"/>
  <c r="BQ23" i="12"/>
  <c r="BP23" i="12"/>
  <c r="BR23" i="12" s="1"/>
  <c r="BY40" i="12"/>
  <c r="CC40" i="12"/>
  <c r="BO31" i="12"/>
  <c r="BQ31" i="12"/>
  <c r="BP31" i="12"/>
  <c r="BR31" i="12" s="1"/>
  <c r="BU92" i="12"/>
  <c r="BW132" i="12"/>
  <c r="BX132" i="12" s="1"/>
  <c r="CF132" i="12"/>
  <c r="CG132" i="12" s="1"/>
  <c r="CH132" i="12" s="1"/>
  <c r="BW62" i="12"/>
  <c r="BX62" i="12" s="1"/>
  <c r="CF62" i="12"/>
  <c r="CG62" i="12" s="1"/>
  <c r="CH62" i="12" s="1"/>
  <c r="CF35" i="12"/>
  <c r="CG35" i="12" s="1"/>
  <c r="CH35" i="12" s="1"/>
  <c r="BW35" i="12"/>
  <c r="CF50" i="12"/>
  <c r="CG50" i="12" s="1"/>
  <c r="CH50" i="12" s="1"/>
  <c r="BW50" i="12"/>
  <c r="BX50" i="12" s="1"/>
  <c r="CF10" i="12"/>
  <c r="CG10" i="12" s="1"/>
  <c r="CH10" i="12" s="1"/>
  <c r="BW10" i="12"/>
  <c r="BX10" i="12" s="1"/>
  <c r="CF13" i="12"/>
  <c r="CG13" i="12" s="1"/>
  <c r="CH13" i="12" s="1"/>
  <c r="BW13" i="12"/>
  <c r="BX13" i="12" s="1"/>
  <c r="CF15" i="12"/>
  <c r="CG15" i="12" s="1"/>
  <c r="CH15" i="12" s="1"/>
  <c r="BW15" i="12"/>
  <c r="BX15" i="12" s="1"/>
  <c r="BW77" i="12"/>
  <c r="BX77" i="12" s="1"/>
  <c r="CF77" i="12"/>
  <c r="CG77" i="12" s="1"/>
  <c r="CH77" i="12" s="1"/>
  <c r="CF11" i="12"/>
  <c r="CG11" i="12" s="1"/>
  <c r="CH11" i="12" s="1"/>
  <c r="BW11" i="12"/>
  <c r="BX11" i="12" s="1"/>
  <c r="BW154" i="12"/>
  <c r="BX154" i="12" s="1"/>
  <c r="CF154" i="12"/>
  <c r="CG154" i="12" s="1"/>
  <c r="CH154" i="12" s="1"/>
  <c r="BW102" i="12"/>
  <c r="BX102" i="12" s="1"/>
  <c r="CF102" i="12"/>
  <c r="CG102" i="12" s="1"/>
  <c r="CH102" i="12" s="1"/>
  <c r="BW19" i="12"/>
  <c r="BX19" i="12" s="1"/>
  <c r="CF19" i="12"/>
  <c r="CG19" i="12" s="1"/>
  <c r="CH19" i="12" s="1"/>
  <c r="BW109" i="12"/>
  <c r="BX109" i="12" s="1"/>
  <c r="CF109" i="12"/>
  <c r="CG109" i="12" s="1"/>
  <c r="CH109" i="12" s="1"/>
  <c r="CF68" i="12"/>
  <c r="CG68" i="12" s="1"/>
  <c r="CH68" i="12" s="1"/>
  <c r="BW68" i="12"/>
  <c r="BX68" i="12" s="1"/>
  <c r="CF150" i="12"/>
  <c r="CG150" i="12" s="1"/>
  <c r="CH150" i="12" s="1"/>
  <c r="BW150" i="12"/>
  <c r="BX150" i="12" s="1"/>
  <c r="CF75" i="12"/>
  <c r="CG75" i="12" s="1"/>
  <c r="CH75" i="12" s="1"/>
  <c r="BW75" i="12"/>
  <c r="BX75" i="12" s="1"/>
  <c r="CF107" i="12"/>
  <c r="CG107" i="12" s="1"/>
  <c r="CH107" i="12" s="1"/>
  <c r="BW107" i="12"/>
  <c r="BX107" i="12" s="1"/>
  <c r="BW117" i="12"/>
  <c r="BX117" i="12" s="1"/>
  <c r="CF117" i="12"/>
  <c r="CG117" i="12" s="1"/>
  <c r="CH117" i="12" s="1"/>
  <c r="BF136" i="12"/>
  <c r="BE136" i="12"/>
  <c r="BG136" i="12" s="1"/>
  <c r="BO97" i="12"/>
  <c r="BQ97" i="12"/>
  <c r="BP97" i="12"/>
  <c r="BR97" i="12" s="1"/>
  <c r="BN152" i="12"/>
  <c r="BS152" i="12"/>
  <c r="BD58" i="12"/>
  <c r="BH58" i="12"/>
  <c r="BQ99" i="12"/>
  <c r="BP99" i="12"/>
  <c r="BR99" i="12" s="1"/>
  <c r="BO99" i="12"/>
  <c r="BD133" i="12"/>
  <c r="BH133" i="12"/>
  <c r="BP109" i="12"/>
  <c r="BR109" i="12" s="1"/>
  <c r="BO109" i="12"/>
  <c r="BQ109" i="12"/>
  <c r="BH134" i="12"/>
  <c r="BD134" i="12"/>
  <c r="BP78" i="12"/>
  <c r="BR78" i="12" s="1"/>
  <c r="BQ78" i="12"/>
  <c r="BO78" i="12"/>
  <c r="BD31" i="12"/>
  <c r="BH31" i="12"/>
  <c r="BD83" i="12"/>
  <c r="BH83" i="12"/>
  <c r="BQ114" i="12"/>
  <c r="BP114" i="12"/>
  <c r="BR114" i="12" s="1"/>
  <c r="BO114" i="12"/>
  <c r="BW58" i="12"/>
  <c r="BX58" i="12" s="1"/>
  <c r="CF58" i="12"/>
  <c r="CG58" i="12" s="1"/>
  <c r="CH58" i="12" s="1"/>
  <c r="CF71" i="12"/>
  <c r="CG71" i="12" s="1"/>
  <c r="CH71" i="12" s="1"/>
  <c r="BW71" i="12"/>
  <c r="BX71" i="12" s="1"/>
  <c r="CF136" i="12"/>
  <c r="CG136" i="12" s="1"/>
  <c r="CH136" i="12" s="1"/>
  <c r="BW136" i="12"/>
  <c r="BW47" i="12"/>
  <c r="BX47" i="12" s="1"/>
  <c r="CF47" i="12"/>
  <c r="CG47" i="12" s="1"/>
  <c r="CH47" i="12" s="1"/>
  <c r="BH22" i="12"/>
  <c r="BD22" i="12"/>
  <c r="BH41" i="12"/>
  <c r="BD41" i="12"/>
  <c r="BP45" i="12"/>
  <c r="BR45" i="12" s="1"/>
  <c r="BO45" i="12"/>
  <c r="BQ45" i="12"/>
  <c r="BN12" i="12"/>
  <c r="BS12" i="12"/>
  <c r="BD155" i="12"/>
  <c r="BH155" i="12"/>
  <c r="BN88" i="12"/>
  <c r="BS88" i="12"/>
  <c r="BD7" i="12"/>
  <c r="BH7" i="12"/>
  <c r="BD54" i="12"/>
  <c r="BH54" i="12"/>
  <c r="BH139" i="12"/>
  <c r="BD139" i="12"/>
  <c r="BH110" i="12"/>
  <c r="BD110" i="12"/>
  <c r="BS22" i="12"/>
  <c r="BN22" i="12"/>
  <c r="BN51" i="12"/>
  <c r="BS51" i="12"/>
  <c r="BS39" i="12"/>
  <c r="BN39" i="12"/>
  <c r="BS80" i="12"/>
  <c r="BN80" i="12"/>
  <c r="BS98" i="12"/>
  <c r="BN98" i="12"/>
  <c r="BN6" i="12"/>
  <c r="BS6" i="12"/>
  <c r="BN123" i="12"/>
  <c r="BS123" i="12"/>
  <c r="BD89" i="12"/>
  <c r="BH89" i="12"/>
  <c r="BN48" i="12"/>
  <c r="BS48" i="12"/>
  <c r="BN71" i="12"/>
  <c r="BS71" i="12"/>
  <c r="BQ103" i="12"/>
  <c r="BP103" i="12"/>
  <c r="BR103" i="12" s="1"/>
  <c r="BO103" i="12"/>
  <c r="BY126" i="12"/>
  <c r="CC126" i="12"/>
  <c r="CF66" i="12"/>
  <c r="CG66" i="12" s="1"/>
  <c r="CH66" i="12" s="1"/>
  <c r="BW66" i="12"/>
  <c r="BX66" i="12" s="1"/>
  <c r="CF76" i="12"/>
  <c r="CG76" i="12" s="1"/>
  <c r="CH76" i="12" s="1"/>
  <c r="BW76" i="12"/>
  <c r="BX76" i="12" s="1"/>
  <c r="BH137" i="12"/>
  <c r="BD137" i="12"/>
  <c r="BD15" i="12"/>
  <c r="BH15" i="12"/>
  <c r="BH29" i="12"/>
  <c r="BD29" i="12"/>
  <c r="BQ42" i="12"/>
  <c r="BH27" i="12"/>
  <c r="BD27" i="12"/>
  <c r="BD94" i="12"/>
  <c r="BH94" i="12"/>
  <c r="BN86" i="12"/>
  <c r="BS86" i="12"/>
  <c r="BN113" i="12"/>
  <c r="BS113" i="12"/>
  <c r="BN140" i="12"/>
  <c r="BS140" i="12"/>
  <c r="BP94" i="12"/>
  <c r="BR94" i="12" s="1"/>
  <c r="BO94" i="12"/>
  <c r="BQ94" i="12"/>
  <c r="BD3" i="12"/>
  <c r="BH3" i="12"/>
  <c r="BS32" i="12"/>
  <c r="BN32" i="12"/>
  <c r="BH61" i="12"/>
  <c r="BD61" i="12"/>
  <c r="BH18" i="12"/>
  <c r="BD18" i="12"/>
  <c r="BN106" i="12"/>
  <c r="BS106" i="12"/>
  <c r="BD4" i="12"/>
  <c r="BH4" i="12"/>
  <c r="BH60" i="12"/>
  <c r="BD60" i="12"/>
  <c r="BH145" i="12"/>
  <c r="BD145" i="12"/>
  <c r="BD144" i="12"/>
  <c r="BH144" i="12"/>
  <c r="BW8" i="12"/>
  <c r="CF8" i="12"/>
  <c r="CG8" i="12" s="1"/>
  <c r="CH8" i="12" s="1"/>
  <c r="CF119" i="12"/>
  <c r="CG119" i="12" s="1"/>
  <c r="CH119" i="12" s="1"/>
  <c r="BW119" i="12"/>
  <c r="BX119" i="12" s="1"/>
  <c r="BW52" i="12"/>
  <c r="BX52" i="12" s="1"/>
  <c r="CF52" i="12"/>
  <c r="CG52" i="12" s="1"/>
  <c r="CH52" i="12" s="1"/>
  <c r="BF92" i="12"/>
  <c r="BE92" i="12"/>
  <c r="BG92" i="12" s="1"/>
  <c r="BE121" i="12"/>
  <c r="BG121" i="12" s="1"/>
  <c r="BF121" i="12"/>
  <c r="BE28" i="12"/>
  <c r="BG28" i="12" s="1"/>
  <c r="BF28" i="12"/>
  <c r="BW86" i="12"/>
  <c r="BX86" i="12" s="1"/>
  <c r="CF86" i="12"/>
  <c r="CG86" i="12" s="1"/>
  <c r="CH86" i="12" s="1"/>
  <c r="CF133" i="12"/>
  <c r="CG133" i="12" s="1"/>
  <c r="CH133" i="12" s="1"/>
  <c r="BW133" i="12"/>
  <c r="BX133" i="12" s="1"/>
  <c r="CF28" i="12"/>
  <c r="CG28" i="12" s="1"/>
  <c r="CH28" i="12" s="1"/>
  <c r="BW28" i="12"/>
  <c r="BW23" i="12"/>
  <c r="BX23" i="12" s="1"/>
  <c r="CF23" i="12"/>
  <c r="CG23" i="12" s="1"/>
  <c r="CH23" i="12" s="1"/>
  <c r="BW57" i="12"/>
  <c r="BX57" i="12" s="1"/>
  <c r="CF57" i="12"/>
  <c r="CG57" i="12" s="1"/>
  <c r="CH57" i="12" s="1"/>
  <c r="CF98" i="12"/>
  <c r="CG98" i="12" s="1"/>
  <c r="CH98" i="12" s="1"/>
  <c r="BW98" i="12"/>
  <c r="BX98" i="12" s="1"/>
  <c r="CF124" i="12"/>
  <c r="CG124" i="12" s="1"/>
  <c r="CH124" i="12" s="1"/>
  <c r="BW124" i="12"/>
  <c r="BX124" i="12" s="1"/>
  <c r="CF144" i="12"/>
  <c r="CG144" i="12" s="1"/>
  <c r="CH144" i="12" s="1"/>
  <c r="BW144" i="12"/>
  <c r="BX144" i="12" s="1"/>
  <c r="CF141" i="12"/>
  <c r="CG141" i="12" s="1"/>
  <c r="CH141" i="12" s="1"/>
  <c r="BW141" i="12"/>
  <c r="BX141" i="12" s="1"/>
  <c r="BW89" i="12"/>
  <c r="BX89" i="12" s="1"/>
  <c r="CF89" i="12"/>
  <c r="CG89" i="12" s="1"/>
  <c r="CH89" i="12" s="1"/>
  <c r="CF54" i="12"/>
  <c r="CG54" i="12" s="1"/>
  <c r="CH54" i="12" s="1"/>
  <c r="BW54" i="12"/>
  <c r="BX54" i="12" s="1"/>
  <c r="BW131" i="12"/>
  <c r="BX131" i="12" s="1"/>
  <c r="CF131" i="12"/>
  <c r="CG131" i="12" s="1"/>
  <c r="CH131" i="12" s="1"/>
  <c r="BW63" i="12"/>
  <c r="CF63" i="12"/>
  <c r="CG63" i="12" s="1"/>
  <c r="CH63" i="12" s="1"/>
  <c r="BW21" i="12"/>
  <c r="BX21" i="12" s="1"/>
  <c r="CF21" i="12"/>
  <c r="CG21" i="12" s="1"/>
  <c r="CH21" i="12" s="1"/>
  <c r="BW121" i="12"/>
  <c r="BX121" i="12" s="1"/>
  <c r="CF121" i="12"/>
  <c r="CG121" i="12" s="1"/>
  <c r="CH121" i="12" s="1"/>
  <c r="BW151" i="12"/>
  <c r="BX151" i="12" s="1"/>
  <c r="CF151" i="12"/>
  <c r="CG151" i="12" s="1"/>
  <c r="CH151" i="12" s="1"/>
  <c r="BW93" i="12"/>
  <c r="BX93" i="12" s="1"/>
  <c r="CF93" i="12"/>
  <c r="CG93" i="12" s="1"/>
  <c r="CH93" i="12" s="1"/>
  <c r="CC65" i="12"/>
  <c r="BY65" i="12"/>
  <c r="BN18" i="12"/>
  <c r="BS18" i="12"/>
  <c r="BH45" i="12"/>
  <c r="BD45" i="12"/>
  <c r="BO105" i="12"/>
  <c r="BP105" i="12"/>
  <c r="BR105" i="12" s="1"/>
  <c r="BQ105" i="12"/>
  <c r="BN58" i="12"/>
  <c r="BS58" i="12"/>
  <c r="BH147" i="12"/>
  <c r="BD147" i="12"/>
  <c r="BD78" i="12"/>
  <c r="BH78" i="12"/>
  <c r="BQ153" i="12"/>
  <c r="BO153" i="12"/>
  <c r="BP153" i="12"/>
  <c r="BR153" i="12" s="1"/>
  <c r="BF35" i="12"/>
  <c r="BE35" i="12"/>
  <c r="BG35" i="12" s="1"/>
  <c r="BW104" i="12"/>
  <c r="BX104" i="12" s="1"/>
  <c r="CF104" i="12"/>
  <c r="CG104" i="12" s="1"/>
  <c r="CH104" i="12" s="1"/>
  <c r="CF14" i="12"/>
  <c r="CG14" i="12" s="1"/>
  <c r="CH14" i="12" s="1"/>
  <c r="BW14" i="12"/>
  <c r="BX14" i="12" s="1"/>
  <c r="BW16" i="12"/>
  <c r="BX16" i="12" s="1"/>
  <c r="CF16" i="12"/>
  <c r="CG16" i="12" s="1"/>
  <c r="CH16" i="12" s="1"/>
  <c r="BY149" i="12"/>
  <c r="CC149" i="12"/>
  <c r="BQ119" i="12"/>
  <c r="BP119" i="12"/>
  <c r="BR119" i="12" s="1"/>
  <c r="BO119" i="12"/>
  <c r="BH76" i="12"/>
  <c r="BD76" i="12"/>
  <c r="BN38" i="12"/>
  <c r="BS38" i="12"/>
  <c r="BN13" i="12"/>
  <c r="BS13" i="12"/>
  <c r="BH95" i="12"/>
  <c r="BD95" i="12"/>
  <c r="BS24" i="12"/>
  <c r="BN24" i="12"/>
  <c r="BN59" i="12"/>
  <c r="BS59" i="12"/>
  <c r="BP21" i="12"/>
  <c r="BR21" i="12" s="1"/>
  <c r="BN85" i="12"/>
  <c r="BS85" i="12"/>
  <c r="BD64" i="12"/>
  <c r="BH64" i="12"/>
  <c r="BQ154" i="12"/>
  <c r="BP154" i="12"/>
  <c r="BR154" i="12" s="1"/>
  <c r="BO154" i="12"/>
  <c r="BN93" i="12"/>
  <c r="BS93" i="12"/>
  <c r="BQ68" i="12"/>
  <c r="BP68" i="12"/>
  <c r="BR68" i="12" s="1"/>
  <c r="BO68" i="12"/>
  <c r="BD107" i="12"/>
  <c r="BH107" i="12"/>
  <c r="BW61" i="12"/>
  <c r="BX61" i="12" s="1"/>
  <c r="CF61" i="12"/>
  <c r="CG61" i="12" s="1"/>
  <c r="CH61" i="12" s="1"/>
  <c r="BD49" i="12"/>
  <c r="BH49" i="12"/>
  <c r="BU49" i="12"/>
  <c r="BD104" i="12"/>
  <c r="BH104" i="12"/>
  <c r="BD42" i="12"/>
  <c r="BH42" i="12"/>
  <c r="BP117" i="12"/>
  <c r="BR117" i="12" s="1"/>
  <c r="BO117" i="12"/>
  <c r="BQ117" i="12"/>
  <c r="BD66" i="12"/>
  <c r="BH66" i="12"/>
  <c r="BN101" i="12"/>
  <c r="BS101" i="12"/>
  <c r="BH140" i="12"/>
  <c r="BD140" i="12"/>
  <c r="BN7" i="12"/>
  <c r="BS7" i="12"/>
  <c r="BD75" i="12"/>
  <c r="BH75" i="12"/>
  <c r="BN43" i="12"/>
  <c r="BS43" i="12"/>
  <c r="BO73" i="12"/>
  <c r="BQ73" i="12"/>
  <c r="BP73" i="12"/>
  <c r="BR73" i="12" s="1"/>
  <c r="CF113" i="12"/>
  <c r="CG113" i="12" s="1"/>
  <c r="CH113" i="12" s="1"/>
  <c r="BW113" i="12"/>
  <c r="BX113" i="12" s="1"/>
  <c r="CF147" i="12"/>
  <c r="CG147" i="12" s="1"/>
  <c r="CH147" i="12" s="1"/>
  <c r="BW147" i="12"/>
  <c r="BX147" i="12" s="1"/>
  <c r="BN131" i="12"/>
  <c r="BS131" i="12"/>
  <c r="BQ25" i="12"/>
  <c r="BO25" i="12"/>
  <c r="BP25" i="12"/>
  <c r="BR25" i="12" s="1"/>
  <c r="BH11" i="12"/>
  <c r="BD11" i="12"/>
  <c r="BH153" i="12"/>
  <c r="BD153" i="12"/>
  <c r="BN15" i="12"/>
  <c r="BS15" i="12"/>
  <c r="BH138" i="12"/>
  <c r="BD138" i="12"/>
  <c r="BH108" i="12"/>
  <c r="BD108" i="12"/>
  <c r="BS110" i="12"/>
  <c r="BN110" i="12"/>
  <c r="BN132" i="12"/>
  <c r="BS132" i="12"/>
  <c r="BN26" i="12"/>
  <c r="BS26" i="12"/>
  <c r="BN108" i="12"/>
  <c r="BS108" i="12"/>
  <c r="BH51" i="12"/>
  <c r="BU51" i="12"/>
  <c r="BD51" i="12"/>
  <c r="BH46" i="12"/>
  <c r="BD46" i="12"/>
  <c r="BH52" i="12"/>
  <c r="BD52" i="12"/>
  <c r="BD106" i="12"/>
  <c r="BH106" i="12"/>
  <c r="BS134" i="12"/>
  <c r="BN134" i="12"/>
  <c r="BH73" i="12"/>
  <c r="BD73" i="12"/>
  <c r="BH150" i="12"/>
  <c r="BD150" i="12"/>
  <c r="BS121" i="12"/>
  <c r="BN121" i="12"/>
  <c r="BN118" i="12"/>
  <c r="BS118" i="12"/>
  <c r="BN67" i="12"/>
  <c r="BS67" i="12"/>
  <c r="BD69" i="12"/>
  <c r="BH69" i="12"/>
  <c r="BO63" i="12"/>
  <c r="BQ63" i="12"/>
  <c r="BP63" i="12"/>
  <c r="BR63" i="12" s="1"/>
  <c r="BD100" i="12"/>
  <c r="BH100" i="12"/>
  <c r="BD105" i="12"/>
  <c r="BH105" i="12"/>
  <c r="BN75" i="12"/>
  <c r="BS75" i="12"/>
  <c r="BN46" i="12"/>
  <c r="BS46" i="12"/>
  <c r="BH93" i="12"/>
  <c r="BD93" i="12"/>
  <c r="BN133" i="12"/>
  <c r="BS133" i="12"/>
  <c r="BQ79" i="12"/>
  <c r="BP79" i="12"/>
  <c r="BR79" i="12" s="1"/>
  <c r="BO79" i="12"/>
  <c r="BF8" i="12"/>
  <c r="BE8" i="12"/>
  <c r="BG8" i="12" s="1"/>
  <c r="BD103" i="12"/>
  <c r="BH103" i="12"/>
  <c r="BS65" i="12"/>
  <c r="BN65" i="12"/>
  <c r="BN70" i="12"/>
  <c r="BS70" i="12"/>
  <c r="BN138" i="12"/>
  <c r="BS138" i="12"/>
  <c r="BD123" i="12"/>
  <c r="BH123" i="12"/>
  <c r="BD23" i="12"/>
  <c r="BH23" i="12"/>
  <c r="BD20" i="12"/>
  <c r="BU20" i="12"/>
  <c r="BH20" i="12"/>
  <c r="BH62" i="12"/>
  <c r="BD62" i="12"/>
  <c r="BH90" i="12"/>
  <c r="BD90" i="12"/>
  <c r="BH6" i="12"/>
  <c r="BU6" i="12"/>
  <c r="BD6" i="12"/>
  <c r="BD149" i="12"/>
  <c r="BH149" i="12"/>
  <c r="BU149" i="12"/>
  <c r="BQ30" i="12"/>
  <c r="BQ122" i="12"/>
  <c r="BP122" i="12"/>
  <c r="BR122" i="12" s="1"/>
  <c r="BO122" i="12"/>
  <c r="BQ9" i="12"/>
  <c r="BP9" i="12"/>
  <c r="BR9" i="12" s="1"/>
  <c r="BO9" i="12"/>
  <c r="BO81" i="12"/>
  <c r="BP81" i="12"/>
  <c r="BR81" i="12" s="1"/>
  <c r="BQ81" i="12"/>
  <c r="BD113" i="12"/>
  <c r="BH113" i="12"/>
  <c r="BD126" i="12"/>
  <c r="BU126" i="12"/>
  <c r="BH126" i="12"/>
  <c r="BN111" i="12"/>
  <c r="BS111" i="12"/>
  <c r="BS57" i="12"/>
  <c r="BN57" i="12"/>
  <c r="BD21" i="12"/>
  <c r="BH21" i="12"/>
  <c r="BU24" i="12"/>
  <c r="BH24" i="12"/>
  <c r="BD24" i="12"/>
  <c r="BH71" i="12"/>
  <c r="BD71" i="12"/>
  <c r="BH131" i="12"/>
  <c r="BD131" i="12"/>
  <c r="BH70" i="12"/>
  <c r="BD70" i="12"/>
  <c r="BQ54" i="12"/>
  <c r="BP54" i="12"/>
  <c r="BR54" i="12" s="1"/>
  <c r="BO54" i="12"/>
  <c r="BF17" i="12"/>
  <c r="BE17" i="12"/>
  <c r="BG17" i="12" s="1"/>
  <c r="BE129" i="12"/>
  <c r="BG129" i="12" s="1"/>
  <c r="BF129" i="12"/>
  <c r="BW87" i="12"/>
  <c r="BX87" i="12" s="1"/>
  <c r="CF87" i="12"/>
  <c r="CG87" i="12" s="1"/>
  <c r="CH87" i="12" s="1"/>
  <c r="CF64" i="12"/>
  <c r="CG64" i="12" s="1"/>
  <c r="CH64" i="12" s="1"/>
  <c r="BW64" i="12"/>
  <c r="BX64" i="12" s="1"/>
  <c r="CF88" i="12"/>
  <c r="CG88" i="12" s="1"/>
  <c r="CH88" i="12" s="1"/>
  <c r="BW88" i="12"/>
  <c r="BX88" i="12" s="1"/>
  <c r="CF153" i="12"/>
  <c r="CG153" i="12" s="1"/>
  <c r="CH153" i="12" s="1"/>
  <c r="BW153" i="12"/>
  <c r="BX153" i="12" s="1"/>
  <c r="CF97" i="12"/>
  <c r="CG97" i="12" s="1"/>
  <c r="CH97" i="12" s="1"/>
  <c r="BW97" i="12"/>
  <c r="BX97" i="12" s="1"/>
  <c r="CF143" i="12"/>
  <c r="CG143" i="12" s="1"/>
  <c r="CH143" i="12" s="1"/>
  <c r="BW143" i="12"/>
  <c r="BX143" i="12" s="1"/>
  <c r="CF18" i="12"/>
  <c r="CG18" i="12" s="1"/>
  <c r="CH18" i="12" s="1"/>
  <c r="BW18" i="12"/>
  <c r="BX18" i="12" s="1"/>
  <c r="CF33" i="12"/>
  <c r="CG33" i="12" s="1"/>
  <c r="CH33" i="12" s="1"/>
  <c r="BW33" i="12"/>
  <c r="BX33" i="12" s="1"/>
  <c r="BW85" i="12"/>
  <c r="BX85" i="12" s="1"/>
  <c r="CF85" i="12"/>
  <c r="CG85" i="12" s="1"/>
  <c r="CH85" i="12" s="1"/>
  <c r="CF145" i="12"/>
  <c r="CG145" i="12" s="1"/>
  <c r="CH145" i="12" s="1"/>
  <c r="BW145" i="12"/>
  <c r="BX145" i="12" s="1"/>
  <c r="BW22" i="12"/>
  <c r="BX22" i="12" s="1"/>
  <c r="CF22" i="12"/>
  <c r="CG22" i="12" s="1"/>
  <c r="CH22" i="12" s="1"/>
  <c r="CF106" i="12"/>
  <c r="CG106" i="12" s="1"/>
  <c r="CH106" i="12" s="1"/>
  <c r="BW106" i="12"/>
  <c r="BX106" i="12" s="1"/>
  <c r="CF69" i="12"/>
  <c r="CG69" i="12" s="1"/>
  <c r="CH69" i="12" s="1"/>
  <c r="BW69" i="12"/>
  <c r="BX69" i="12" s="1"/>
  <c r="BW95" i="12"/>
  <c r="BX95" i="12" s="1"/>
  <c r="CF95" i="12"/>
  <c r="CG95" i="12" s="1"/>
  <c r="CH95" i="12" s="1"/>
  <c r="CF125" i="12"/>
  <c r="CG125" i="12" s="1"/>
  <c r="CH125" i="12" s="1"/>
  <c r="BW125" i="12"/>
  <c r="BX125" i="12" s="1"/>
  <c r="CF114" i="12"/>
  <c r="CG114" i="12" s="1"/>
  <c r="CH114" i="12" s="1"/>
  <c r="BW114" i="12"/>
  <c r="BX114" i="12" s="1"/>
  <c r="CF79" i="12"/>
  <c r="CG79" i="12" s="1"/>
  <c r="CH79" i="12" s="1"/>
  <c r="BW79" i="12"/>
  <c r="BX79" i="12" s="1"/>
  <c r="BW134" i="12"/>
  <c r="BX134" i="12" s="1"/>
  <c r="CF134" i="12"/>
  <c r="CG134" i="12" s="1"/>
  <c r="CH134" i="12" s="1"/>
  <c r="BQ146" i="12"/>
  <c r="BP146" i="12"/>
  <c r="BR146" i="12" s="1"/>
  <c r="BO146" i="12"/>
  <c r="BY12" i="12"/>
  <c r="CC12" i="12"/>
  <c r="BQ2" i="12"/>
  <c r="CF2" i="12"/>
  <c r="CG2" i="12" s="1"/>
  <c r="CH2" i="12" s="1"/>
  <c r="BW2" i="12"/>
  <c r="BX2" i="12" s="1"/>
  <c r="CC2" i="12" s="1"/>
  <c r="BO2" i="12"/>
  <c r="BP2" i="12"/>
  <c r="BR2" i="12" s="1"/>
  <c r="AX156" i="12"/>
  <c r="BS2" i="12"/>
  <c r="BM156" i="12"/>
  <c r="AY156" i="12"/>
  <c r="AZ156" i="12"/>
  <c r="BC156" i="12"/>
  <c r="BH2" i="12"/>
  <c r="BD2" i="12"/>
  <c r="BF2" i="12" s="1"/>
  <c r="BU4" i="12" l="1"/>
  <c r="BO129" i="12"/>
  <c r="BP129" i="12"/>
  <c r="BR129" i="12" s="1"/>
  <c r="BU43" i="12"/>
  <c r="BU7" i="12"/>
  <c r="BP56" i="12"/>
  <c r="BR56" i="12" s="1"/>
  <c r="BQ150" i="12"/>
  <c r="BP150" i="12"/>
  <c r="BR150" i="12" s="1"/>
  <c r="BU46" i="12"/>
  <c r="BQ21" i="12"/>
  <c r="BQ61" i="12"/>
  <c r="BO56" i="12"/>
  <c r="BP61" i="12"/>
  <c r="BR61" i="12" s="1"/>
  <c r="BQ84" i="12"/>
  <c r="BO91" i="12"/>
  <c r="BQ77" i="12"/>
  <c r="BP91" i="12"/>
  <c r="BR91" i="12" s="1"/>
  <c r="BO84" i="12"/>
  <c r="BU84" i="12"/>
  <c r="BP90" i="12"/>
  <c r="BR90" i="12" s="1"/>
  <c r="BU107" i="12"/>
  <c r="BQ90" i="12"/>
  <c r="BR62" i="12"/>
  <c r="BU11" i="12"/>
  <c r="BO30" i="12"/>
  <c r="BP151" i="12"/>
  <c r="BR151" i="12" s="1"/>
  <c r="BQ151" i="12"/>
  <c r="BO83" i="12"/>
  <c r="BU103" i="12"/>
  <c r="BP42" i="12"/>
  <c r="BR42" i="12" s="1"/>
  <c r="BP83" i="12"/>
  <c r="BR83" i="12" s="1"/>
  <c r="BO62" i="12"/>
  <c r="BO136" i="12"/>
  <c r="BY56" i="12"/>
  <c r="BU70" i="12"/>
  <c r="BU67" i="12"/>
  <c r="BQ62" i="12"/>
  <c r="BP136" i="12"/>
  <c r="BR136" i="12" s="1"/>
  <c r="BU36" i="12"/>
  <c r="BU56" i="12"/>
  <c r="BU104" i="12"/>
  <c r="BU69" i="12"/>
  <c r="BU99" i="12"/>
  <c r="BU105" i="12"/>
  <c r="BU37" i="12"/>
  <c r="BU44" i="12"/>
  <c r="BU18" i="12"/>
  <c r="BU131" i="12"/>
  <c r="BU66" i="12"/>
  <c r="BU3" i="12"/>
  <c r="BU139" i="12"/>
  <c r="BU83" i="12"/>
  <c r="BU135" i="12"/>
  <c r="BU115" i="12"/>
  <c r="BU23" i="12"/>
  <c r="BU73" i="12"/>
  <c r="BU76" i="12"/>
  <c r="BO8" i="12"/>
  <c r="BU93" i="12"/>
  <c r="BU100" i="12"/>
  <c r="BU138" i="12"/>
  <c r="BP8" i="12"/>
  <c r="BR8" i="12" s="1"/>
  <c r="BU34" i="12"/>
  <c r="BU71" i="12"/>
  <c r="BU94" i="12"/>
  <c r="BU140" i="12"/>
  <c r="BU60" i="12"/>
  <c r="BU137" i="12"/>
  <c r="BU89" i="12"/>
  <c r="BU54" i="12"/>
  <c r="BU155" i="12"/>
  <c r="BU5" i="12"/>
  <c r="BU81" i="12"/>
  <c r="BU82" i="12"/>
  <c r="BU130" i="12"/>
  <c r="BU58" i="12"/>
  <c r="BU61" i="12"/>
  <c r="BU128" i="12"/>
  <c r="BU33" i="12"/>
  <c r="BU150" i="12"/>
  <c r="BU78" i="12"/>
  <c r="BU68" i="12"/>
  <c r="BU118" i="12"/>
  <c r="BU59" i="12"/>
  <c r="BU90" i="12"/>
  <c r="BU41" i="12"/>
  <c r="BU125" i="12"/>
  <c r="BU106" i="12"/>
  <c r="BU123" i="12"/>
  <c r="BU45" i="12"/>
  <c r="BU27" i="12"/>
  <c r="BU102" i="12"/>
  <c r="BU26" i="12"/>
  <c r="BO7" i="12"/>
  <c r="BQ7" i="12"/>
  <c r="BP7" i="12"/>
  <c r="BR7" i="12" s="1"/>
  <c r="BY121" i="12"/>
  <c r="CC121" i="12"/>
  <c r="BF105" i="12"/>
  <c r="BE105" i="12"/>
  <c r="BG105" i="12" s="1"/>
  <c r="BQ26" i="12"/>
  <c r="BP26" i="12"/>
  <c r="BR26" i="12" s="1"/>
  <c r="BO26" i="12"/>
  <c r="BF140" i="12"/>
  <c r="BE140" i="12"/>
  <c r="BG140" i="12" s="1"/>
  <c r="CC79" i="12"/>
  <c r="BY79" i="12"/>
  <c r="CC147" i="12"/>
  <c r="BY147" i="12"/>
  <c r="BE104" i="12"/>
  <c r="BG104" i="12" s="1"/>
  <c r="BF104" i="12"/>
  <c r="BE95" i="12"/>
  <c r="BG95" i="12" s="1"/>
  <c r="BF95" i="12"/>
  <c r="BE147" i="12"/>
  <c r="BG147" i="12" s="1"/>
  <c r="BF147" i="12"/>
  <c r="BY21" i="12"/>
  <c r="CC21" i="12"/>
  <c r="BF29" i="12"/>
  <c r="BE29" i="12"/>
  <c r="BG29" i="12" s="1"/>
  <c r="BF110" i="12"/>
  <c r="BE110" i="12"/>
  <c r="BG110" i="12" s="1"/>
  <c r="BE100" i="12"/>
  <c r="BG100" i="12" s="1"/>
  <c r="BF100" i="12"/>
  <c r="BF51" i="12"/>
  <c r="BE51" i="12"/>
  <c r="BG51" i="12" s="1"/>
  <c r="BF18" i="12"/>
  <c r="BE18" i="12"/>
  <c r="BG18" i="12" s="1"/>
  <c r="BF27" i="12"/>
  <c r="BE27" i="12"/>
  <c r="BG27" i="12" s="1"/>
  <c r="BY71" i="12"/>
  <c r="CC71" i="12"/>
  <c r="CC75" i="12"/>
  <c r="BY75" i="12"/>
  <c r="CC22" i="12"/>
  <c r="BY22" i="12"/>
  <c r="BO57" i="12"/>
  <c r="BQ57" i="12"/>
  <c r="BP57" i="12"/>
  <c r="BR57" i="12" s="1"/>
  <c r="BF90" i="12"/>
  <c r="BE90" i="12"/>
  <c r="BG90" i="12" s="1"/>
  <c r="BE20" i="12"/>
  <c r="BG20" i="12" s="1"/>
  <c r="BF20" i="12"/>
  <c r="BQ138" i="12"/>
  <c r="BO138" i="12"/>
  <c r="BP138" i="12"/>
  <c r="BR138" i="12" s="1"/>
  <c r="BO133" i="12"/>
  <c r="BQ133" i="12"/>
  <c r="BP133" i="12"/>
  <c r="BR133" i="12" s="1"/>
  <c r="BQ118" i="12"/>
  <c r="BO118" i="12"/>
  <c r="BP118" i="12"/>
  <c r="BR118" i="12" s="1"/>
  <c r="BP108" i="12"/>
  <c r="BR108" i="12" s="1"/>
  <c r="BQ108" i="12"/>
  <c r="BO108" i="12"/>
  <c r="BF108" i="12"/>
  <c r="BE108" i="12"/>
  <c r="BG108" i="12" s="1"/>
  <c r="BU153" i="12"/>
  <c r="BF42" i="12"/>
  <c r="BE42" i="12"/>
  <c r="BG42" i="12" s="1"/>
  <c r="BY61" i="12"/>
  <c r="CC61" i="12"/>
  <c r="BF64" i="12"/>
  <c r="BE64" i="12"/>
  <c r="BG64" i="12" s="1"/>
  <c r="BQ59" i="12"/>
  <c r="BP59" i="12"/>
  <c r="BR59" i="12" s="1"/>
  <c r="BO59" i="12"/>
  <c r="BY104" i="12"/>
  <c r="CC104" i="12"/>
  <c r="BQ18" i="12"/>
  <c r="BP18" i="12"/>
  <c r="BR18" i="12" s="1"/>
  <c r="BO18" i="12"/>
  <c r="BY54" i="12"/>
  <c r="CC54" i="12"/>
  <c r="BY124" i="12"/>
  <c r="CC124" i="12"/>
  <c r="BX28" i="12"/>
  <c r="BU28" i="12"/>
  <c r="BY52" i="12"/>
  <c r="CC52" i="12"/>
  <c r="BF144" i="12"/>
  <c r="BE144" i="12"/>
  <c r="BG144" i="12" s="1"/>
  <c r="BP86" i="12"/>
  <c r="BR86" i="12" s="1"/>
  <c r="BO86" i="12"/>
  <c r="BQ86" i="12"/>
  <c r="BE15" i="12"/>
  <c r="BG15" i="12" s="1"/>
  <c r="BF15" i="12"/>
  <c r="BQ6" i="12"/>
  <c r="BP6" i="12"/>
  <c r="BR6" i="12" s="1"/>
  <c r="BO6" i="12"/>
  <c r="BQ51" i="12"/>
  <c r="BP51" i="12"/>
  <c r="BR51" i="12" s="1"/>
  <c r="BO51" i="12"/>
  <c r="BQ88" i="12"/>
  <c r="BP88" i="12"/>
  <c r="BR88" i="12" s="1"/>
  <c r="BO88" i="12"/>
  <c r="BU31" i="12"/>
  <c r="BO152" i="12"/>
  <c r="BQ152" i="12"/>
  <c r="BP152" i="12"/>
  <c r="BR152" i="12" s="1"/>
  <c r="CC68" i="12"/>
  <c r="BY68" i="12"/>
  <c r="CC13" i="12"/>
  <c r="BY13" i="12"/>
  <c r="BU16" i="12"/>
  <c r="BE88" i="12"/>
  <c r="BG88" i="12" s="1"/>
  <c r="BF88" i="12"/>
  <c r="BO127" i="12"/>
  <c r="BQ127" i="12"/>
  <c r="BP127" i="12"/>
  <c r="BR127" i="12" s="1"/>
  <c r="BF99" i="12"/>
  <c r="BE99" i="12"/>
  <c r="BG99" i="12" s="1"/>
  <c r="BQ125" i="12"/>
  <c r="BP125" i="12"/>
  <c r="BR125" i="12" s="1"/>
  <c r="BO125" i="12"/>
  <c r="BF154" i="12"/>
  <c r="BE154" i="12"/>
  <c r="BG154" i="12" s="1"/>
  <c r="BU124" i="12"/>
  <c r="BU151" i="12"/>
  <c r="BE114" i="12"/>
  <c r="BG114" i="12" s="1"/>
  <c r="BF114" i="12"/>
  <c r="BY30" i="12"/>
  <c r="CC30" i="12"/>
  <c r="BY92" i="12"/>
  <c r="CC92" i="12"/>
  <c r="CC127" i="12"/>
  <c r="BY127" i="12"/>
  <c r="CC140" i="12"/>
  <c r="BY140" i="12"/>
  <c r="BY45" i="12"/>
  <c r="CC45" i="12"/>
  <c r="BE38" i="12"/>
  <c r="BG38" i="12" s="1"/>
  <c r="BF38" i="12"/>
  <c r="BU143" i="12"/>
  <c r="BY130" i="12"/>
  <c r="CC130" i="12"/>
  <c r="CC27" i="12"/>
  <c r="BY27" i="12"/>
  <c r="BY20" i="12"/>
  <c r="CC20" i="12"/>
  <c r="BQ148" i="12"/>
  <c r="BP148" i="12"/>
  <c r="BR148" i="12" s="1"/>
  <c r="BO148" i="12"/>
  <c r="BE14" i="12"/>
  <c r="BG14" i="12" s="1"/>
  <c r="BF14" i="12"/>
  <c r="BU127" i="12"/>
  <c r="BE86" i="12"/>
  <c r="BG86" i="12" s="1"/>
  <c r="BF86" i="12"/>
  <c r="BP92" i="12"/>
  <c r="BR92" i="12" s="1"/>
  <c r="BO92" i="12"/>
  <c r="BQ92" i="12"/>
  <c r="BQ135" i="12"/>
  <c r="BP135" i="12"/>
  <c r="BR135" i="12" s="1"/>
  <c r="BO135" i="12"/>
  <c r="BU87" i="12"/>
  <c r="BE39" i="12"/>
  <c r="BG39" i="12" s="1"/>
  <c r="BF39" i="12"/>
  <c r="BF72" i="12"/>
  <c r="BE72" i="12"/>
  <c r="BG72" i="12" s="1"/>
  <c r="BQ107" i="12"/>
  <c r="BP107" i="12"/>
  <c r="BR107" i="12" s="1"/>
  <c r="BO107" i="12"/>
  <c r="BY118" i="12"/>
  <c r="CC118" i="12"/>
  <c r="CC4" i="12"/>
  <c r="BY4" i="12"/>
  <c r="BQ10" i="12"/>
  <c r="BP10" i="12"/>
  <c r="BR10" i="12" s="1"/>
  <c r="BO10" i="12"/>
  <c r="BE70" i="12"/>
  <c r="BG70" i="12" s="1"/>
  <c r="BF70" i="12"/>
  <c r="BP121" i="12"/>
  <c r="BR121" i="12" s="1"/>
  <c r="BQ121" i="12"/>
  <c r="BO121" i="12"/>
  <c r="CC119" i="12"/>
  <c r="BY119" i="12"/>
  <c r="BE145" i="12"/>
  <c r="BG145" i="12" s="1"/>
  <c r="BF145" i="12"/>
  <c r="BF4" i="12"/>
  <c r="BE4" i="12"/>
  <c r="BG4" i="12" s="1"/>
  <c r="BO48" i="12"/>
  <c r="BP48" i="12"/>
  <c r="BR48" i="12" s="1"/>
  <c r="BQ48" i="12"/>
  <c r="BP98" i="12"/>
  <c r="BR98" i="12" s="1"/>
  <c r="BO98" i="12"/>
  <c r="BQ98" i="12"/>
  <c r="BQ22" i="12"/>
  <c r="BP22" i="12"/>
  <c r="BR22" i="12" s="1"/>
  <c r="BO22" i="12"/>
  <c r="BY47" i="12"/>
  <c r="CC47" i="12"/>
  <c r="BF31" i="12"/>
  <c r="BE31" i="12"/>
  <c r="BG31" i="12" s="1"/>
  <c r="CC117" i="12"/>
  <c r="BY117" i="12"/>
  <c r="BY154" i="12"/>
  <c r="CC154" i="12"/>
  <c r="CC62" i="12"/>
  <c r="BY62" i="12"/>
  <c r="BE16" i="12"/>
  <c r="BG16" i="12" s="1"/>
  <c r="BF16" i="12"/>
  <c r="BE109" i="12"/>
  <c r="BG109" i="12" s="1"/>
  <c r="BF109" i="12"/>
  <c r="BQ76" i="12"/>
  <c r="BP76" i="12"/>
  <c r="BR76" i="12" s="1"/>
  <c r="BO76" i="12"/>
  <c r="BF74" i="12"/>
  <c r="BE74" i="12"/>
  <c r="BG74" i="12" s="1"/>
  <c r="BQ33" i="12"/>
  <c r="BP33" i="12"/>
  <c r="BR33" i="12" s="1"/>
  <c r="BO33" i="12"/>
  <c r="CC80" i="12"/>
  <c r="BY80" i="12"/>
  <c r="BO82" i="12"/>
  <c r="BP82" i="12"/>
  <c r="BR82" i="12" s="1"/>
  <c r="BQ82" i="12"/>
  <c r="BF124" i="12"/>
  <c r="BE124" i="12"/>
  <c r="BG124" i="12" s="1"/>
  <c r="BF151" i="12"/>
  <c r="BE151" i="12"/>
  <c r="BG151" i="12" s="1"/>
  <c r="BO16" i="12"/>
  <c r="BQ16" i="12"/>
  <c r="BP16" i="12"/>
  <c r="BR16" i="12" s="1"/>
  <c r="CC29" i="12"/>
  <c r="BY29" i="12"/>
  <c r="BU114" i="12"/>
  <c r="BU47" i="12"/>
  <c r="BY146" i="12"/>
  <c r="CC146" i="12"/>
  <c r="CC100" i="12"/>
  <c r="BY100" i="12"/>
  <c r="BU9" i="12"/>
  <c r="BU80" i="12"/>
  <c r="CC70" i="12"/>
  <c r="BY70" i="12"/>
  <c r="CC90" i="12"/>
  <c r="BY90" i="12"/>
  <c r="CC103" i="12"/>
  <c r="BY103" i="12"/>
  <c r="BY78" i="12"/>
  <c r="CC78" i="12"/>
  <c r="BU77" i="12"/>
  <c r="BU116" i="12"/>
  <c r="BF102" i="12"/>
  <c r="BE102" i="12"/>
  <c r="BG102" i="12" s="1"/>
  <c r="BY152" i="12"/>
  <c r="CC152" i="12"/>
  <c r="BQ27" i="12"/>
  <c r="BP27" i="12"/>
  <c r="BR27" i="12" s="1"/>
  <c r="BO27" i="12"/>
  <c r="BF19" i="12"/>
  <c r="BE19" i="12"/>
  <c r="BG19" i="12" s="1"/>
  <c r="CC55" i="12"/>
  <c r="BY55" i="12"/>
  <c r="BU79" i="12"/>
  <c r="BY139" i="12"/>
  <c r="CC139" i="12"/>
  <c r="BY96" i="12"/>
  <c r="CC96" i="12"/>
  <c r="BU32" i="12"/>
  <c r="BE11" i="12"/>
  <c r="BG11" i="12" s="1"/>
  <c r="BF11" i="12"/>
  <c r="BU145" i="12"/>
  <c r="BO32" i="12"/>
  <c r="BQ32" i="12"/>
  <c r="BP32" i="12"/>
  <c r="BR32" i="12" s="1"/>
  <c r="BF137" i="12"/>
  <c r="BE137" i="12"/>
  <c r="BG137" i="12" s="1"/>
  <c r="BE54" i="12"/>
  <c r="BG54" i="12" s="1"/>
  <c r="BF54" i="12"/>
  <c r="BE155" i="12"/>
  <c r="BG155" i="12" s="1"/>
  <c r="BF155" i="12"/>
  <c r="BX136" i="12"/>
  <c r="BU136" i="12"/>
  <c r="CC107" i="12"/>
  <c r="BY107" i="12"/>
  <c r="BY11" i="12"/>
  <c r="CC11" i="12"/>
  <c r="CC10" i="12"/>
  <c r="BY10" i="12"/>
  <c r="BE125" i="12"/>
  <c r="BG125" i="12" s="1"/>
  <c r="BF125" i="12"/>
  <c r="BO47" i="12"/>
  <c r="BQ47" i="12"/>
  <c r="BP47" i="12"/>
  <c r="BR47" i="12" s="1"/>
  <c r="BP53" i="12"/>
  <c r="BR53" i="12" s="1"/>
  <c r="BQ53" i="12"/>
  <c r="BO53" i="12"/>
  <c r="BF132" i="12"/>
  <c r="BE132" i="12"/>
  <c r="BG132" i="12" s="1"/>
  <c r="BF84" i="12"/>
  <c r="BE84" i="12"/>
  <c r="BG84" i="12" s="1"/>
  <c r="CC9" i="12"/>
  <c r="BY9" i="12"/>
  <c r="BE34" i="12"/>
  <c r="BG34" i="12" s="1"/>
  <c r="BF34" i="12"/>
  <c r="BF43" i="12"/>
  <c r="BE43" i="12"/>
  <c r="BG43" i="12" s="1"/>
  <c r="CC108" i="12"/>
  <c r="BY108" i="12"/>
  <c r="BY74" i="12"/>
  <c r="CC74" i="12"/>
  <c r="BY25" i="12"/>
  <c r="CC25" i="12"/>
  <c r="CC148" i="12"/>
  <c r="BY148" i="12"/>
  <c r="BF9" i="12"/>
  <c r="BE9" i="12"/>
  <c r="BG9" i="12" s="1"/>
  <c r="CC73" i="12"/>
  <c r="BY73" i="12"/>
  <c r="BF128" i="12"/>
  <c r="BE128" i="12"/>
  <c r="BG128" i="12" s="1"/>
  <c r="BF81" i="12"/>
  <c r="BE81" i="12"/>
  <c r="BG81" i="12"/>
  <c r="BE116" i="12"/>
  <c r="BG116" i="12" s="1"/>
  <c r="BF116" i="12"/>
  <c r="BU14" i="12"/>
  <c r="BU152" i="12"/>
  <c r="BE82" i="12"/>
  <c r="BG82" i="12" s="1"/>
  <c r="BF82" i="12"/>
  <c r="BU97" i="12"/>
  <c r="BU141" i="12"/>
  <c r="BQ120" i="12"/>
  <c r="BP120" i="12"/>
  <c r="BR120" i="12" s="1"/>
  <c r="BO120" i="12"/>
  <c r="BU48" i="12"/>
  <c r="BU19" i="12"/>
  <c r="BX122" i="12"/>
  <c r="BU122" i="12"/>
  <c r="BF30" i="12"/>
  <c r="BE30" i="12"/>
  <c r="BG30" i="12" s="1"/>
  <c r="CC46" i="12"/>
  <c r="BY46" i="12"/>
  <c r="BF32" i="12"/>
  <c r="BE32" i="12"/>
  <c r="BG32" i="12" s="1"/>
  <c r="CC145" i="12"/>
  <c r="BY145" i="12"/>
  <c r="BY132" i="12"/>
  <c r="CC132" i="12"/>
  <c r="BP139" i="12"/>
  <c r="BR139" i="12" s="1"/>
  <c r="BQ139" i="12"/>
  <c r="BO139" i="12"/>
  <c r="BP147" i="12"/>
  <c r="BR147" i="12" s="1"/>
  <c r="BO147" i="12"/>
  <c r="BQ147" i="12"/>
  <c r="BO112" i="12"/>
  <c r="BQ112" i="12"/>
  <c r="BP112" i="12"/>
  <c r="BR112" i="12" s="1"/>
  <c r="BQ36" i="12"/>
  <c r="BP36" i="12"/>
  <c r="BR36" i="12" s="1"/>
  <c r="BO36" i="12"/>
  <c r="BF68" i="12"/>
  <c r="BE68" i="12"/>
  <c r="BG68" i="12" s="1"/>
  <c r="BP149" i="12"/>
  <c r="BR149" i="12" s="1"/>
  <c r="BO149" i="12"/>
  <c r="BQ149" i="12"/>
  <c r="BU132" i="12"/>
  <c r="BF44" i="12"/>
  <c r="BE44" i="12"/>
  <c r="BG44" i="12" s="1"/>
  <c r="BF65" i="12"/>
  <c r="BE65" i="12"/>
  <c r="BG65" i="12" s="1"/>
  <c r="BE57" i="12"/>
  <c r="BG57" i="12" s="1"/>
  <c r="BF57" i="12"/>
  <c r="CC31" i="12"/>
  <c r="BY31" i="12"/>
  <c r="BO144" i="12"/>
  <c r="BQ144" i="12"/>
  <c r="BP144" i="12"/>
  <c r="BR144" i="12" s="1"/>
  <c r="CC110" i="12"/>
  <c r="BY110" i="12"/>
  <c r="BY17" i="12"/>
  <c r="CC17" i="12"/>
  <c r="CC32" i="12"/>
  <c r="BY32" i="12"/>
  <c r="CC138" i="12"/>
  <c r="BY138" i="12"/>
  <c r="CC105" i="12"/>
  <c r="BY105" i="12"/>
  <c r="CC84" i="12"/>
  <c r="BY84" i="12"/>
  <c r="BY116" i="12"/>
  <c r="CC116" i="12"/>
  <c r="BE77" i="12"/>
  <c r="BG77" i="12" s="1"/>
  <c r="BF77" i="12"/>
  <c r="BF91" i="12"/>
  <c r="BE91" i="12"/>
  <c r="BG91" i="12" s="1"/>
  <c r="BE59" i="12"/>
  <c r="BG59" i="12" s="1"/>
  <c r="BF59" i="12"/>
  <c r="BF152" i="12"/>
  <c r="BE152" i="12"/>
  <c r="BG152" i="12" s="1"/>
  <c r="BF118" i="12"/>
  <c r="BE118" i="12"/>
  <c r="BG118" i="12" s="1"/>
  <c r="BF97" i="12"/>
  <c r="BE97" i="12"/>
  <c r="BG97" i="12" s="1"/>
  <c r="CC101" i="12"/>
  <c r="BY101" i="12"/>
  <c r="BE141" i="12"/>
  <c r="BG141" i="12" s="1"/>
  <c r="BF141" i="12"/>
  <c r="BQ41" i="12"/>
  <c r="BO41" i="12"/>
  <c r="BP41" i="12"/>
  <c r="BR41" i="12" s="1"/>
  <c r="BQ3" i="12"/>
  <c r="BO3" i="12"/>
  <c r="BP3" i="12"/>
  <c r="BR3" i="12" s="1"/>
  <c r="BF48" i="12"/>
  <c r="BE48" i="12"/>
  <c r="BG48" i="12" s="1"/>
  <c r="BY3" i="12"/>
  <c r="CC3" i="12"/>
  <c r="BE130" i="12"/>
  <c r="BG130" i="12" s="1"/>
  <c r="BF130" i="12"/>
  <c r="CC115" i="12"/>
  <c r="BY115" i="12"/>
  <c r="BY112" i="12"/>
  <c r="CC112" i="12"/>
  <c r="CC24" i="12"/>
  <c r="BY24" i="12"/>
  <c r="BY143" i="12"/>
  <c r="CC143" i="12"/>
  <c r="CC120" i="12"/>
  <c r="BY120" i="12"/>
  <c r="CC111" i="12"/>
  <c r="BY111" i="12"/>
  <c r="CC6" i="12"/>
  <c r="BY6" i="12"/>
  <c r="BY42" i="12"/>
  <c r="CC42" i="12"/>
  <c r="BU119" i="12"/>
  <c r="BY48" i="12"/>
  <c r="CC48" i="12"/>
  <c r="BY44" i="12"/>
  <c r="CC44" i="12"/>
  <c r="BO4" i="12"/>
  <c r="BQ4" i="12"/>
  <c r="BP4" i="12"/>
  <c r="BR4" i="12" s="1"/>
  <c r="BF10" i="12"/>
  <c r="BE10" i="12"/>
  <c r="BG10" i="12" s="1"/>
  <c r="BQ143" i="12"/>
  <c r="BP143" i="12"/>
  <c r="BR143" i="12" s="1"/>
  <c r="BO143" i="12"/>
  <c r="BF148" i="12"/>
  <c r="BE148" i="12"/>
  <c r="BG148" i="12" s="1"/>
  <c r="BF36" i="12"/>
  <c r="BE36" i="12"/>
  <c r="BG36" i="12" s="1"/>
  <c r="BU55" i="12"/>
  <c r="BF13" i="12"/>
  <c r="BE13" i="12"/>
  <c r="BG13" i="12" s="1"/>
  <c r="BX129" i="12"/>
  <c r="BU129" i="12"/>
  <c r="BF101" i="12"/>
  <c r="BE101" i="12"/>
  <c r="BG101" i="12" s="1"/>
  <c r="BU30" i="12"/>
  <c r="BY123" i="12"/>
  <c r="CC123" i="12"/>
  <c r="CC137" i="12"/>
  <c r="BY137" i="12"/>
  <c r="BE56" i="12"/>
  <c r="BG56" i="12" s="1"/>
  <c r="BF56" i="12"/>
  <c r="BE113" i="12"/>
  <c r="BG113" i="12" s="1"/>
  <c r="BF113" i="12"/>
  <c r="BF93" i="12"/>
  <c r="BE93" i="12"/>
  <c r="BG93" i="12" s="1"/>
  <c r="BF46" i="12"/>
  <c r="BE46" i="12"/>
  <c r="BG46" i="12" s="1"/>
  <c r="BF66" i="12"/>
  <c r="BE66" i="12"/>
  <c r="BG66" i="12" s="1"/>
  <c r="BQ24" i="12"/>
  <c r="BP24" i="12"/>
  <c r="BR24" i="12" s="1"/>
  <c r="BO24" i="12"/>
  <c r="CC134" i="12"/>
  <c r="BY134" i="12"/>
  <c r="BF24" i="12"/>
  <c r="BE24" i="12"/>
  <c r="BG24" i="12" s="1"/>
  <c r="BQ131" i="12"/>
  <c r="BP131" i="12"/>
  <c r="BR131" i="12" s="1"/>
  <c r="BO131" i="12"/>
  <c r="BF76" i="12"/>
  <c r="BE76" i="12"/>
  <c r="BG76" i="12" s="1"/>
  <c r="BE78" i="12"/>
  <c r="BG78" i="12" s="1"/>
  <c r="BF78" i="12"/>
  <c r="BY69" i="12"/>
  <c r="CC69" i="12"/>
  <c r="CC97" i="12"/>
  <c r="BY97" i="12"/>
  <c r="BO65" i="12"/>
  <c r="BP65" i="12"/>
  <c r="BR65" i="12" s="1"/>
  <c r="BQ65" i="12"/>
  <c r="BQ106" i="12"/>
  <c r="BP106" i="12"/>
  <c r="BR106" i="12" s="1"/>
  <c r="BO106" i="12"/>
  <c r="BO80" i="12"/>
  <c r="BQ80" i="12"/>
  <c r="BP80" i="12"/>
  <c r="BR80" i="12" s="1"/>
  <c r="BF41" i="12"/>
  <c r="BE41" i="12"/>
  <c r="BG41" i="12" s="1"/>
  <c r="BY109" i="12"/>
  <c r="CC109" i="12"/>
  <c r="CC85" i="12"/>
  <c r="BY85" i="12"/>
  <c r="CC16" i="12"/>
  <c r="BY16" i="12"/>
  <c r="BF67" i="12"/>
  <c r="BE67" i="12"/>
  <c r="BG67" i="12" s="1"/>
  <c r="BQ137" i="12"/>
  <c r="BO137" i="12"/>
  <c r="BP137" i="12"/>
  <c r="BR137" i="12" s="1"/>
  <c r="CC106" i="12"/>
  <c r="BY106" i="12"/>
  <c r="BU62" i="12"/>
  <c r="BQ46" i="12"/>
  <c r="BP46" i="12"/>
  <c r="BR46" i="12" s="1"/>
  <c r="BO46" i="12"/>
  <c r="BF106" i="12"/>
  <c r="BE106" i="12"/>
  <c r="BG106" i="12" s="1"/>
  <c r="BQ110" i="12"/>
  <c r="BP110" i="12"/>
  <c r="BR110" i="12" s="1"/>
  <c r="BO110" i="12"/>
  <c r="BY113" i="12"/>
  <c r="CC113" i="12"/>
  <c r="BU95" i="12"/>
  <c r="BY14" i="12"/>
  <c r="CC14" i="12"/>
  <c r="BU147" i="12"/>
  <c r="CC93" i="12"/>
  <c r="BY93" i="12"/>
  <c r="BX63" i="12"/>
  <c r="BU63" i="12"/>
  <c r="CC57" i="12"/>
  <c r="BY57" i="12"/>
  <c r="BY86" i="12"/>
  <c r="CC86" i="12"/>
  <c r="BX8" i="12"/>
  <c r="BU8" i="12"/>
  <c r="BF3" i="12"/>
  <c r="BE3" i="12"/>
  <c r="BG3" i="12" s="1"/>
  <c r="BU29" i="12"/>
  <c r="BP39" i="12"/>
  <c r="BR39" i="12" s="1"/>
  <c r="BQ39" i="12"/>
  <c r="BO39" i="12"/>
  <c r="BU110" i="12"/>
  <c r="BP12" i="12"/>
  <c r="BR12" i="12" s="1"/>
  <c r="BQ12" i="12"/>
  <c r="BO12" i="12"/>
  <c r="BE22" i="12"/>
  <c r="BG22" i="12" s="1"/>
  <c r="BF22" i="12"/>
  <c r="CC19" i="12"/>
  <c r="BY19" i="12"/>
  <c r="BY77" i="12"/>
  <c r="CC77" i="12"/>
  <c r="BU50" i="12"/>
  <c r="BQ115" i="12"/>
  <c r="BP115" i="12"/>
  <c r="BR115" i="12" s="1"/>
  <c r="BO115" i="12"/>
  <c r="BF40" i="12"/>
  <c r="BE40" i="12"/>
  <c r="BG40" i="12" s="1"/>
  <c r="BP155" i="12"/>
  <c r="BR155" i="12" s="1"/>
  <c r="BO155" i="12"/>
  <c r="BQ155" i="12"/>
  <c r="BY83" i="12"/>
  <c r="CC83" i="12"/>
  <c r="BU146" i="12"/>
  <c r="BQ17" i="12"/>
  <c r="BO17" i="12"/>
  <c r="BP17" i="12"/>
  <c r="BR17" i="12" s="1"/>
  <c r="BU57" i="12"/>
  <c r="BU111" i="12"/>
  <c r="BY38" i="12"/>
  <c r="CC38" i="12"/>
  <c r="BF25" i="12"/>
  <c r="BE25" i="12"/>
  <c r="BG25" i="12" s="1"/>
  <c r="BY94" i="12"/>
  <c r="CC94" i="12"/>
  <c r="BY72" i="12"/>
  <c r="CC72" i="12"/>
  <c r="CC49" i="12"/>
  <c r="BY49" i="12"/>
  <c r="CC51" i="12"/>
  <c r="BY51" i="12"/>
  <c r="BF96" i="12"/>
  <c r="BE96" i="12"/>
  <c r="BG96" i="12" s="1"/>
  <c r="BU91" i="12"/>
  <c r="BO95" i="12"/>
  <c r="BQ95" i="12"/>
  <c r="BP95" i="12"/>
  <c r="BR95" i="12" s="1"/>
  <c r="BU10" i="12"/>
  <c r="BU148" i="12"/>
  <c r="BO29" i="12"/>
  <c r="BQ29" i="12"/>
  <c r="BP29" i="12"/>
  <c r="BR29" i="12" s="1"/>
  <c r="BY99" i="12"/>
  <c r="CC99" i="12"/>
  <c r="BF55" i="12"/>
  <c r="BE55" i="12"/>
  <c r="BG55" i="12" s="1"/>
  <c r="BU13" i="12"/>
  <c r="BP87" i="12"/>
  <c r="BR87" i="12" s="1"/>
  <c r="BO87" i="12"/>
  <c r="BQ87" i="12"/>
  <c r="BO89" i="12"/>
  <c r="BQ89" i="12"/>
  <c r="BP89" i="12"/>
  <c r="BR89" i="12" s="1"/>
  <c r="BU53" i="12"/>
  <c r="BX142" i="12"/>
  <c r="BU142" i="12"/>
  <c r="CC41" i="12"/>
  <c r="BY41" i="12"/>
  <c r="BU112" i="12"/>
  <c r="CC64" i="12"/>
  <c r="BY64" i="12"/>
  <c r="BO38" i="12"/>
  <c r="BQ38" i="12"/>
  <c r="BP38" i="12"/>
  <c r="BR38" i="12" s="1"/>
  <c r="CC95" i="12"/>
  <c r="BY95" i="12"/>
  <c r="BP70" i="12"/>
  <c r="BQ70" i="12"/>
  <c r="BR70" i="12"/>
  <c r="BO70" i="12"/>
  <c r="CC98" i="12"/>
  <c r="BY98" i="12"/>
  <c r="BO111" i="12"/>
  <c r="BQ111" i="12"/>
  <c r="BP111" i="12"/>
  <c r="BR111" i="12" s="1"/>
  <c r="BE23" i="12"/>
  <c r="BG23" i="12" s="1"/>
  <c r="BF23" i="12"/>
  <c r="BF131" i="12"/>
  <c r="BE131" i="12"/>
  <c r="BG131" i="12" s="1"/>
  <c r="BE149" i="12"/>
  <c r="BG149" i="12" s="1"/>
  <c r="BF149" i="12"/>
  <c r="BE69" i="12"/>
  <c r="BG69" i="12" s="1"/>
  <c r="BF69" i="12"/>
  <c r="BQ132" i="12"/>
  <c r="BP132" i="12"/>
  <c r="BR132" i="12" s="1"/>
  <c r="BO132" i="12"/>
  <c r="BQ43" i="12"/>
  <c r="BP43" i="12"/>
  <c r="BR43" i="12" s="1"/>
  <c r="BO43" i="12"/>
  <c r="BQ140" i="12"/>
  <c r="BO140" i="12"/>
  <c r="BP140" i="12"/>
  <c r="BR140" i="12" s="1"/>
  <c r="BF89" i="12"/>
  <c r="BE89" i="12"/>
  <c r="BG89" i="12" s="1"/>
  <c r="CC114" i="12"/>
  <c r="BY114" i="12"/>
  <c r="BY33" i="12"/>
  <c r="CC33" i="12"/>
  <c r="BU121" i="12"/>
  <c r="BF6" i="12"/>
  <c r="BE6" i="12"/>
  <c r="BG6" i="12" s="1"/>
  <c r="BF21" i="12"/>
  <c r="BE21" i="12"/>
  <c r="BG21" i="12" s="1"/>
  <c r="BE123" i="12"/>
  <c r="BG123" i="12" s="1"/>
  <c r="BF123" i="12"/>
  <c r="BP101" i="12"/>
  <c r="BR101" i="12" s="1"/>
  <c r="BO101" i="12"/>
  <c r="BQ101" i="12"/>
  <c r="BP113" i="12"/>
  <c r="BR113" i="12" s="1"/>
  <c r="BQ113" i="12"/>
  <c r="BO113" i="12"/>
  <c r="BY66" i="12"/>
  <c r="CC66" i="12"/>
  <c r="BQ123" i="12"/>
  <c r="BP123" i="12"/>
  <c r="BR123" i="12" s="1"/>
  <c r="BO123" i="12"/>
  <c r="BE139" i="12"/>
  <c r="BG139" i="12" s="1"/>
  <c r="BF139" i="12"/>
  <c r="BE7" i="12"/>
  <c r="BG7" i="12"/>
  <c r="BF7" i="12"/>
  <c r="BF83" i="12"/>
  <c r="BE83" i="12"/>
  <c r="BG83" i="12" s="1"/>
  <c r="BF134" i="12"/>
  <c r="BE134" i="12"/>
  <c r="BG134" i="12" s="1"/>
  <c r="BU133" i="12"/>
  <c r="BF58" i="12"/>
  <c r="BE58" i="12"/>
  <c r="BG58" i="12" s="1"/>
  <c r="CC150" i="12"/>
  <c r="BY150" i="12"/>
  <c r="BY15" i="12"/>
  <c r="CC15" i="12"/>
  <c r="BX35" i="12"/>
  <c r="BU35" i="12"/>
  <c r="BF50" i="12"/>
  <c r="BE50" i="12"/>
  <c r="BG50" i="12" s="1"/>
  <c r="BU154" i="12"/>
  <c r="BO145" i="12"/>
  <c r="BQ145" i="12"/>
  <c r="BP145" i="12"/>
  <c r="BR145" i="12" s="1"/>
  <c r="BE117" i="12"/>
  <c r="BG117" i="12" s="1"/>
  <c r="BF117" i="12"/>
  <c r="BQ66" i="12"/>
  <c r="BP66" i="12"/>
  <c r="BR66" i="12" s="1"/>
  <c r="BO66" i="12"/>
  <c r="CC5" i="12"/>
  <c r="BY5" i="12"/>
  <c r="BF111" i="12"/>
  <c r="BE111" i="12"/>
  <c r="BG111" i="12" s="1"/>
  <c r="CC67" i="12"/>
  <c r="BY67" i="12"/>
  <c r="BU25" i="12"/>
  <c r="BY91" i="12"/>
  <c r="CC91" i="12"/>
  <c r="BY81" i="12"/>
  <c r="CC81" i="12"/>
  <c r="BY7" i="12"/>
  <c r="CC7" i="12"/>
  <c r="BF143" i="12"/>
  <c r="BE143" i="12"/>
  <c r="BG143" i="12" s="1"/>
  <c r="BE119" i="12"/>
  <c r="BG119" i="12" s="1"/>
  <c r="BF119" i="12"/>
  <c r="BY53" i="12"/>
  <c r="CC53" i="12"/>
  <c r="CC82" i="12"/>
  <c r="BY82" i="12"/>
  <c r="BQ35" i="12"/>
  <c r="BO35" i="12"/>
  <c r="BP35" i="12"/>
  <c r="BR35" i="12" s="1"/>
  <c r="BF85" i="12"/>
  <c r="BE85" i="12"/>
  <c r="BG85" i="12" s="1"/>
  <c r="BQ96" i="12"/>
  <c r="BP96" i="12"/>
  <c r="BR96" i="12" s="1"/>
  <c r="BO96" i="12"/>
  <c r="BF127" i="12"/>
  <c r="BE127" i="12"/>
  <c r="BG127" i="12" s="1"/>
  <c r="BE12" i="12"/>
  <c r="BG12" i="12" s="1"/>
  <c r="BF12" i="12"/>
  <c r="BE37" i="12"/>
  <c r="BG37" i="12" s="1"/>
  <c r="BF37" i="12"/>
  <c r="BU39" i="12"/>
  <c r="BE53" i="12"/>
  <c r="BG53" i="12" s="1"/>
  <c r="BF53" i="12"/>
  <c r="CC36" i="12"/>
  <c r="BY36" i="12"/>
  <c r="BU101" i="12"/>
  <c r="BP141" i="12"/>
  <c r="BR141" i="12" s="1"/>
  <c r="BO141" i="12"/>
  <c r="BQ141" i="12"/>
  <c r="BY26" i="12"/>
  <c r="CC26" i="12"/>
  <c r="CC37" i="12"/>
  <c r="BY37" i="12"/>
  <c r="BO64" i="12"/>
  <c r="BQ64" i="12"/>
  <c r="BP64" i="12"/>
  <c r="BR64" i="12" s="1"/>
  <c r="BU98" i="12"/>
  <c r="BP134" i="12"/>
  <c r="BR134" i="12" s="1"/>
  <c r="BQ134" i="12"/>
  <c r="BO134" i="12"/>
  <c r="BQ93" i="12"/>
  <c r="BP93" i="12"/>
  <c r="BR93" i="12" s="1"/>
  <c r="BO93" i="12"/>
  <c r="BP85" i="12"/>
  <c r="BR85" i="12" s="1"/>
  <c r="BQ85" i="12"/>
  <c r="BO85" i="12"/>
  <c r="CC133" i="12"/>
  <c r="BY133" i="12"/>
  <c r="BE62" i="12"/>
  <c r="BG62" i="12" s="1"/>
  <c r="BF62" i="12"/>
  <c r="BF150" i="12"/>
  <c r="BE150" i="12"/>
  <c r="BG150" i="12" s="1"/>
  <c r="BF138" i="12"/>
  <c r="BE138" i="12"/>
  <c r="BG138" i="12" s="1"/>
  <c r="BF107" i="12"/>
  <c r="BE107" i="12"/>
  <c r="BG107" i="12" s="1"/>
  <c r="CC89" i="12"/>
  <c r="BY89" i="12"/>
  <c r="BE94" i="12"/>
  <c r="BG94" i="12" s="1"/>
  <c r="BF94" i="12"/>
  <c r="BY87" i="12"/>
  <c r="CC87" i="12"/>
  <c r="BE45" i="12"/>
  <c r="BG45" i="12"/>
  <c r="BF45" i="12"/>
  <c r="BY141" i="12"/>
  <c r="CC141" i="12"/>
  <c r="BF60" i="12"/>
  <c r="BE60" i="12"/>
  <c r="BG60" i="12" s="1"/>
  <c r="BY76" i="12"/>
  <c r="CC76" i="12"/>
  <c r="CC50" i="12"/>
  <c r="BY50" i="12"/>
  <c r="CC153" i="12"/>
  <c r="BY153" i="12"/>
  <c r="BF126" i="12"/>
  <c r="BE126" i="12"/>
  <c r="BG126" i="12" s="1"/>
  <c r="BF103" i="12"/>
  <c r="BE103" i="12"/>
  <c r="BG103" i="12" s="1"/>
  <c r="BQ67" i="12"/>
  <c r="BP67" i="12"/>
  <c r="BR67" i="12" s="1"/>
  <c r="BO67" i="12"/>
  <c r="BE52" i="12"/>
  <c r="BG52" i="12" s="1"/>
  <c r="BF52" i="12"/>
  <c r="BO15" i="12"/>
  <c r="BQ15" i="12"/>
  <c r="BP15" i="12"/>
  <c r="BR15" i="12" s="1"/>
  <c r="BF75" i="12"/>
  <c r="BE75" i="12"/>
  <c r="BG75" i="12" s="1"/>
  <c r="BE49" i="12"/>
  <c r="BG49" i="12" s="1"/>
  <c r="BF49" i="12"/>
  <c r="CC144" i="12"/>
  <c r="BY144" i="12"/>
  <c r="CC125" i="12"/>
  <c r="BY125" i="12"/>
  <c r="CC18" i="12"/>
  <c r="BY18" i="12"/>
  <c r="BY88" i="12"/>
  <c r="CC88" i="12"/>
  <c r="BF71" i="12"/>
  <c r="BE71" i="12"/>
  <c r="BG71" i="12" s="1"/>
  <c r="BU21" i="12"/>
  <c r="BU113" i="12"/>
  <c r="BQ75" i="12"/>
  <c r="BP75" i="12"/>
  <c r="BR75" i="12" s="1"/>
  <c r="BO75" i="12"/>
  <c r="BF73" i="12"/>
  <c r="BE73" i="12"/>
  <c r="BG73" i="12" s="1"/>
  <c r="BU52" i="12"/>
  <c r="BU108" i="12"/>
  <c r="BE153" i="12"/>
  <c r="BG153" i="12" s="1"/>
  <c r="BF153" i="12"/>
  <c r="BU75" i="12"/>
  <c r="BU42" i="12"/>
  <c r="BU64" i="12"/>
  <c r="BP13" i="12"/>
  <c r="BR13" i="12" s="1"/>
  <c r="BO13" i="12"/>
  <c r="BQ13" i="12"/>
  <c r="BQ58" i="12"/>
  <c r="BO58" i="12"/>
  <c r="BP58" i="12"/>
  <c r="BR58" i="12" s="1"/>
  <c r="BY151" i="12"/>
  <c r="CC151" i="12"/>
  <c r="CC131" i="12"/>
  <c r="BY131" i="12"/>
  <c r="CC23" i="12"/>
  <c r="BY23" i="12"/>
  <c r="BU144" i="12"/>
  <c r="BE61" i="12"/>
  <c r="BG61" i="12" s="1"/>
  <c r="BF61" i="12"/>
  <c r="BU15" i="12"/>
  <c r="BQ71" i="12"/>
  <c r="BP71" i="12"/>
  <c r="BR71" i="12" s="1"/>
  <c r="BO71" i="12"/>
  <c r="BU22" i="12"/>
  <c r="BY58" i="12"/>
  <c r="CC58" i="12"/>
  <c r="BU134" i="12"/>
  <c r="BF133" i="12"/>
  <c r="BE133" i="12"/>
  <c r="BG133" i="12" s="1"/>
  <c r="CC102" i="12"/>
  <c r="BY102" i="12"/>
  <c r="BU109" i="12"/>
  <c r="BU88" i="12"/>
  <c r="BU74" i="12"/>
  <c r="BF146" i="12"/>
  <c r="BE146" i="12"/>
  <c r="BG146" i="12" s="1"/>
  <c r="BF135" i="12"/>
  <c r="BE135" i="12"/>
  <c r="BG135" i="12" s="1"/>
  <c r="BU117" i="12"/>
  <c r="BQ74" i="12"/>
  <c r="BP74" i="12"/>
  <c r="BR74" i="12" s="1"/>
  <c r="BO74" i="12"/>
  <c r="CC34" i="12"/>
  <c r="BY34" i="12"/>
  <c r="BF5" i="12"/>
  <c r="BE5" i="12"/>
  <c r="BG5" i="12" s="1"/>
  <c r="BU120" i="12"/>
  <c r="BY135" i="12"/>
  <c r="CC135" i="12"/>
  <c r="BF47" i="12"/>
  <c r="BE47" i="12"/>
  <c r="BG47" i="12" s="1"/>
  <c r="CC155" i="12"/>
  <c r="BY155" i="12"/>
  <c r="CC128" i="12"/>
  <c r="BY128" i="12"/>
  <c r="BY59" i="12"/>
  <c r="CC59" i="12"/>
  <c r="BU38" i="12"/>
  <c r="BF80" i="12"/>
  <c r="BE80" i="12"/>
  <c r="BG80" i="12" s="1"/>
  <c r="BY39" i="12"/>
  <c r="CC39" i="12"/>
  <c r="BU96" i="12"/>
  <c r="BU85" i="12"/>
  <c r="BU86" i="12"/>
  <c r="BF87" i="12"/>
  <c r="BE87" i="12"/>
  <c r="BG87" i="12" s="1"/>
  <c r="BF115" i="12"/>
  <c r="BE115" i="12"/>
  <c r="BG115" i="12" s="1"/>
  <c r="BQ5" i="12"/>
  <c r="BO5" i="12"/>
  <c r="BP5" i="12"/>
  <c r="BR5" i="12" s="1"/>
  <c r="BU72" i="12"/>
  <c r="BF79" i="12"/>
  <c r="BE79" i="12"/>
  <c r="BG79" i="12" s="1"/>
  <c r="CC60" i="12"/>
  <c r="BY60" i="12"/>
  <c r="BU17" i="12"/>
  <c r="BU2" i="12"/>
  <c r="BE2" i="12"/>
  <c r="BG2" i="12" s="1"/>
  <c r="BN156" i="12"/>
  <c r="BW156" i="12"/>
  <c r="BY2" i="12"/>
  <c r="CG156" i="12"/>
  <c r="BD156" i="12"/>
  <c r="CF156" i="12"/>
  <c r="CC35" i="12" l="1"/>
  <c r="BY35" i="12"/>
  <c r="CC122" i="12"/>
  <c r="BY122" i="12"/>
  <c r="CC136" i="12"/>
  <c r="BY136" i="12"/>
  <c r="BY28" i="12"/>
  <c r="CC28" i="12"/>
  <c r="CC8" i="12"/>
  <c r="BY8" i="12"/>
  <c r="BY129" i="12"/>
  <c r="CC129" i="12"/>
  <c r="BY63" i="12"/>
  <c r="CC63" i="12"/>
  <c r="CC142" i="12"/>
  <c r="BY142" i="12"/>
  <c r="BU156" i="12"/>
  <c r="CH156" i="12"/>
  <c r="BX156" i="12"/>
  <c r="CI149" i="12" l="1"/>
  <c r="CJ149" i="12" s="1"/>
  <c r="CI40" i="12"/>
  <c r="CJ40" i="12" s="1"/>
  <c r="CI12" i="12"/>
  <c r="CJ12" i="12" s="1"/>
  <c r="CI56" i="12"/>
  <c r="CJ56" i="12" s="1"/>
  <c r="CI126" i="12"/>
  <c r="CJ126" i="12" s="1"/>
  <c r="CI43" i="12"/>
  <c r="CJ43" i="12" s="1"/>
  <c r="CI65" i="12"/>
  <c r="CJ65" i="12" s="1"/>
  <c r="CI96" i="12"/>
  <c r="CJ96" i="12" s="1"/>
  <c r="CI9" i="12"/>
  <c r="CJ9" i="12" s="1"/>
  <c r="CI74" i="12"/>
  <c r="CJ74" i="12" s="1"/>
  <c r="CI73" i="12"/>
  <c r="CJ73" i="12" s="1"/>
  <c r="CI24" i="12"/>
  <c r="CJ24" i="12" s="1"/>
  <c r="CI46" i="12"/>
  <c r="CJ46" i="12" s="1"/>
  <c r="CI142" i="12"/>
  <c r="CJ142" i="12" s="1"/>
  <c r="CI8" i="12"/>
  <c r="CJ8" i="12" s="1"/>
  <c r="CI19" i="12"/>
  <c r="CJ19" i="12" s="1"/>
  <c r="CI49" i="12"/>
  <c r="CJ49" i="12" s="1"/>
  <c r="CI60" i="12"/>
  <c r="CJ60" i="12" s="1"/>
  <c r="CI134" i="12"/>
  <c r="CJ134" i="12" s="1"/>
  <c r="CI85" i="12"/>
  <c r="CJ85" i="12" s="1"/>
  <c r="CI153" i="12"/>
  <c r="CJ153" i="12" s="1"/>
  <c r="CI45" i="12"/>
  <c r="CJ45" i="12" s="1"/>
  <c r="CI72" i="12"/>
  <c r="CJ72" i="12" s="1"/>
  <c r="CI145" i="12"/>
  <c r="CJ145" i="12" s="1"/>
  <c r="CI151" i="12"/>
  <c r="CJ151" i="12" s="1"/>
  <c r="CI52" i="12"/>
  <c r="CJ52" i="12" s="1"/>
  <c r="CI37" i="12"/>
  <c r="CJ37" i="12" s="1"/>
  <c r="CI146" i="12"/>
  <c r="CJ146" i="12" s="1"/>
  <c r="CI44" i="12"/>
  <c r="CJ44" i="12" s="1"/>
  <c r="CI98" i="12"/>
  <c r="CJ98" i="12" s="1"/>
  <c r="CI14" i="12"/>
  <c r="CJ14" i="12" s="1"/>
  <c r="CI102" i="12"/>
  <c r="CJ102" i="12" s="1"/>
  <c r="CI99" i="12"/>
  <c r="CJ99" i="12" s="1"/>
  <c r="CI148" i="12"/>
  <c r="CJ148" i="12" s="1"/>
  <c r="CI32" i="12"/>
  <c r="CJ32" i="12" s="1"/>
  <c r="CI7" i="12"/>
  <c r="CJ7" i="12" s="1"/>
  <c r="CI135" i="12"/>
  <c r="CJ135" i="12" s="1"/>
  <c r="CI94" i="12"/>
  <c r="CJ94" i="12" s="1"/>
  <c r="CI144" i="12"/>
  <c r="CJ144" i="12" s="1"/>
  <c r="CI15" i="12"/>
  <c r="CJ15" i="12" s="1"/>
  <c r="CI26" i="12"/>
  <c r="CJ26" i="12" s="1"/>
  <c r="CI119" i="12"/>
  <c r="CJ119" i="12" s="1"/>
  <c r="CI155" i="12"/>
  <c r="CJ155" i="12" s="1"/>
  <c r="CI68" i="12"/>
  <c r="CJ68" i="12" s="1"/>
  <c r="CI25" i="12"/>
  <c r="CJ25" i="12" s="1"/>
  <c r="CI122" i="12"/>
  <c r="CJ122" i="12" s="1"/>
  <c r="CI95" i="12"/>
  <c r="CJ95" i="12" s="1"/>
  <c r="CI109" i="12"/>
  <c r="CJ109" i="12" s="1"/>
  <c r="CI120" i="12"/>
  <c r="CJ120" i="12" s="1"/>
  <c r="CI31" i="12"/>
  <c r="CJ31" i="12" s="1"/>
  <c r="CI101" i="12"/>
  <c r="CJ101" i="12" s="1"/>
  <c r="CI3" i="12"/>
  <c r="CJ3" i="12" s="1"/>
  <c r="CI124" i="12"/>
  <c r="CJ124" i="12" s="1"/>
  <c r="CI89" i="12"/>
  <c r="CJ89" i="12" s="1"/>
  <c r="CI76" i="12"/>
  <c r="CJ76" i="12" s="1"/>
  <c r="CI5" i="12"/>
  <c r="CJ5" i="12" s="1"/>
  <c r="CI91" i="12"/>
  <c r="CJ91" i="12" s="1"/>
  <c r="CI54" i="12"/>
  <c r="CJ54" i="12" s="1"/>
  <c r="CI33" i="12"/>
  <c r="CJ33" i="12" s="1"/>
  <c r="CI27" i="12"/>
  <c r="CJ27" i="12" s="1"/>
  <c r="CI118" i="12"/>
  <c r="CJ118" i="12" s="1"/>
  <c r="CI6" i="12"/>
  <c r="CJ6" i="12" s="1"/>
  <c r="CI133" i="12"/>
  <c r="CJ133" i="12" s="1"/>
  <c r="CI82" i="12"/>
  <c r="CJ82" i="12" s="1"/>
  <c r="CI107" i="12"/>
  <c r="CJ107" i="12" s="1"/>
  <c r="CI150" i="12"/>
  <c r="CJ150" i="12" s="1"/>
  <c r="CI42" i="12"/>
  <c r="CJ42" i="12" s="1"/>
  <c r="CI83" i="12"/>
  <c r="CJ83" i="12" s="1"/>
  <c r="CI86" i="12"/>
  <c r="CJ86" i="12" s="1"/>
  <c r="CI104" i="12"/>
  <c r="CJ104" i="12" s="1"/>
  <c r="CI71" i="12"/>
  <c r="CJ71" i="12" s="1"/>
  <c r="CI125" i="12"/>
  <c r="CJ125" i="12" s="1"/>
  <c r="CI62" i="12"/>
  <c r="CJ62" i="12" s="1"/>
  <c r="CI128" i="12"/>
  <c r="CJ128" i="12" s="1"/>
  <c r="CI143" i="12"/>
  <c r="CJ143" i="12" s="1"/>
  <c r="CI108" i="12"/>
  <c r="CJ108" i="12" s="1"/>
  <c r="CI48" i="12"/>
  <c r="CJ48" i="12" s="1"/>
  <c r="CI129" i="12"/>
  <c r="CJ129" i="12" s="1"/>
  <c r="CI38" i="12"/>
  <c r="CJ38" i="12" s="1"/>
  <c r="CI116" i="12"/>
  <c r="CJ116" i="12" s="1"/>
  <c r="CI16" i="12"/>
  <c r="CJ16" i="12" s="1"/>
  <c r="CI81" i="12"/>
  <c r="CJ81" i="12" s="1"/>
  <c r="CI53" i="12"/>
  <c r="CJ53" i="12" s="1"/>
  <c r="CI136" i="12"/>
  <c r="CJ136" i="12" s="1"/>
  <c r="CI113" i="12"/>
  <c r="CJ113" i="12" s="1"/>
  <c r="CI78" i="12"/>
  <c r="CJ78" i="12" s="1"/>
  <c r="CI80" i="12"/>
  <c r="CJ80" i="12" s="1"/>
  <c r="CI36" i="12"/>
  <c r="CJ36" i="12" s="1"/>
  <c r="CI87" i="12"/>
  <c r="CJ87" i="12" s="1"/>
  <c r="CI131" i="12"/>
  <c r="CJ131" i="12" s="1"/>
  <c r="CI51" i="12"/>
  <c r="CJ51" i="12" s="1"/>
  <c r="CI23" i="12"/>
  <c r="CJ23" i="12" s="1"/>
  <c r="CI117" i="12"/>
  <c r="CJ117" i="12" s="1"/>
  <c r="CI28" i="12"/>
  <c r="CJ28" i="12" s="1"/>
  <c r="CI13" i="12"/>
  <c r="CJ13" i="12" s="1"/>
  <c r="CI30" i="12"/>
  <c r="CJ30" i="12" s="1"/>
  <c r="CI29" i="12"/>
  <c r="CJ29" i="12" s="1"/>
  <c r="CI100" i="12"/>
  <c r="CJ100" i="12" s="1"/>
  <c r="CI70" i="12"/>
  <c r="CJ70" i="12" s="1"/>
  <c r="CI50" i="12"/>
  <c r="CJ50" i="12" s="1"/>
  <c r="CI18" i="12"/>
  <c r="CJ18" i="12" s="1"/>
  <c r="CI139" i="12"/>
  <c r="CJ139" i="12" s="1"/>
  <c r="CI92" i="12"/>
  <c r="CJ92" i="12" s="1"/>
  <c r="CI4" i="12"/>
  <c r="CJ4" i="12" s="1"/>
  <c r="CI110" i="12"/>
  <c r="CJ110" i="12" s="1"/>
  <c r="CI90" i="12"/>
  <c r="CJ90" i="12" s="1"/>
  <c r="CI64" i="12"/>
  <c r="CJ64" i="12" s="1"/>
  <c r="CI93" i="12"/>
  <c r="CJ93" i="12" s="1"/>
  <c r="CI88" i="12"/>
  <c r="CJ88" i="12" s="1"/>
  <c r="CI47" i="12"/>
  <c r="CJ47" i="12" s="1"/>
  <c r="CI39" i="12"/>
  <c r="CJ39" i="12" s="1"/>
  <c r="CI127" i="12"/>
  <c r="CJ127" i="12" s="1"/>
  <c r="CI21" i="12"/>
  <c r="CJ21" i="12" s="1"/>
  <c r="CI132" i="12"/>
  <c r="CJ132" i="12" s="1"/>
  <c r="CI17" i="12"/>
  <c r="CJ17" i="12" s="1"/>
  <c r="CI103" i="12"/>
  <c r="CJ103" i="12" s="1"/>
  <c r="CI152" i="12"/>
  <c r="CJ152" i="12" s="1"/>
  <c r="CI55" i="12"/>
  <c r="CJ55" i="12" s="1"/>
  <c r="CI11" i="12"/>
  <c r="CJ11" i="12" s="1"/>
  <c r="CI138" i="12"/>
  <c r="CJ138" i="12" s="1"/>
  <c r="CI77" i="12"/>
  <c r="CJ77" i="12" s="1"/>
  <c r="CI114" i="12"/>
  <c r="CJ114" i="12" s="1"/>
  <c r="CI69" i="12"/>
  <c r="CJ69" i="12" s="1"/>
  <c r="CI57" i="12"/>
  <c r="CJ57" i="12" s="1"/>
  <c r="CI121" i="12"/>
  <c r="CJ121" i="12" s="1"/>
  <c r="CI154" i="12"/>
  <c r="CJ154" i="12" s="1"/>
  <c r="CI34" i="12"/>
  <c r="CJ34" i="12" s="1"/>
  <c r="CI59" i="12"/>
  <c r="CJ59" i="12" s="1"/>
  <c r="CI112" i="12"/>
  <c r="CJ112" i="12" s="1"/>
  <c r="CI10" i="12"/>
  <c r="CJ10" i="12" s="1"/>
  <c r="CI75" i="12"/>
  <c r="CJ75" i="12" s="1"/>
  <c r="CI137" i="12"/>
  <c r="CJ137" i="12" s="1"/>
  <c r="CI63" i="12"/>
  <c r="CJ63" i="12" s="1"/>
  <c r="CI58" i="12"/>
  <c r="CJ58" i="12" s="1"/>
  <c r="CI147" i="12"/>
  <c r="CJ147" i="12" s="1"/>
  <c r="CI106" i="12"/>
  <c r="CJ106" i="12" s="1"/>
  <c r="CI22" i="12"/>
  <c r="CJ22" i="12" s="1"/>
  <c r="CI61" i="12"/>
  <c r="CJ61" i="12" s="1"/>
  <c r="CI66" i="12"/>
  <c r="CJ66" i="12" s="1"/>
  <c r="CI35" i="12"/>
  <c r="CJ35" i="12" s="1"/>
  <c r="CI67" i="12"/>
  <c r="CJ67" i="12" s="1"/>
  <c r="CI140" i="12"/>
  <c r="CJ140" i="12" s="1"/>
  <c r="CI130" i="12"/>
  <c r="CJ130" i="12" s="1"/>
  <c r="CI20" i="12"/>
  <c r="CJ20" i="12" s="1"/>
  <c r="CI115" i="12"/>
  <c r="CJ115" i="12" s="1"/>
  <c r="CI105" i="12"/>
  <c r="CJ105" i="12" s="1"/>
  <c r="CI79" i="12"/>
  <c r="CJ79" i="12" s="1"/>
  <c r="CI84" i="12"/>
  <c r="CJ84" i="12" s="1"/>
  <c r="CI41" i="12"/>
  <c r="CJ41" i="12" s="1"/>
  <c r="CI111" i="12"/>
  <c r="CJ111" i="12" s="1"/>
  <c r="CI97" i="12"/>
  <c r="CJ97" i="12" s="1"/>
  <c r="CI141" i="12"/>
  <c r="CJ141" i="12" s="1"/>
  <c r="CI123" i="12"/>
  <c r="CJ123" i="12" s="1"/>
  <c r="CI2" i="12"/>
  <c r="CJ2" i="12" s="1"/>
  <c r="BY156" i="12"/>
  <c r="BZ28" i="12" s="1"/>
  <c r="CA28" i="12" s="1"/>
  <c r="BZ63" i="12" l="1"/>
  <c r="CA63" i="12" s="1"/>
  <c r="BZ8" i="12"/>
  <c r="CA8" i="12" s="1"/>
  <c r="BZ136" i="12"/>
  <c r="CA136" i="12" s="1"/>
  <c r="CB136" i="12" s="1"/>
  <c r="CD136" i="12" s="1"/>
  <c r="BZ122" i="12"/>
  <c r="CA122" i="12" s="1"/>
  <c r="CB63" i="12"/>
  <c r="CD63" i="12" s="1"/>
  <c r="CK63" i="12"/>
  <c r="CL63" i="12" s="1"/>
  <c r="BZ149" i="12"/>
  <c r="CA149" i="12" s="1"/>
  <c r="BZ65" i="12"/>
  <c r="CA65" i="12" s="1"/>
  <c r="BZ12" i="12"/>
  <c r="CA12" i="12" s="1"/>
  <c r="BZ43" i="12"/>
  <c r="CA43" i="12" s="1"/>
  <c r="BZ56" i="12"/>
  <c r="CA56" i="12" s="1"/>
  <c r="BZ126" i="12"/>
  <c r="CA126" i="12" s="1"/>
  <c r="BZ40" i="12"/>
  <c r="CA40" i="12" s="1"/>
  <c r="BZ125" i="12"/>
  <c r="CA125" i="12" s="1"/>
  <c r="BZ50" i="12"/>
  <c r="CA50" i="12" s="1"/>
  <c r="BZ14" i="12"/>
  <c r="CA14" i="12" s="1"/>
  <c r="BZ78" i="12"/>
  <c r="CA78" i="12" s="1"/>
  <c r="BZ103" i="12"/>
  <c r="CA103" i="12" s="1"/>
  <c r="BZ31" i="12"/>
  <c r="CA31" i="12" s="1"/>
  <c r="BZ147" i="12"/>
  <c r="CA147" i="12" s="1"/>
  <c r="BZ22" i="12"/>
  <c r="CA22" i="12" s="1"/>
  <c r="BZ66" i="12"/>
  <c r="CA66" i="12" s="1"/>
  <c r="BZ88" i="12"/>
  <c r="CA88" i="12" s="1"/>
  <c r="BZ47" i="12"/>
  <c r="CA47" i="12" s="1"/>
  <c r="BZ41" i="12"/>
  <c r="CA41" i="12" s="1"/>
  <c r="BZ101" i="12"/>
  <c r="CA101" i="12" s="1"/>
  <c r="BZ89" i="12"/>
  <c r="CA89" i="12" s="1"/>
  <c r="BZ141" i="12"/>
  <c r="CA141" i="12" s="1"/>
  <c r="BZ23" i="12"/>
  <c r="CA23" i="12" s="1"/>
  <c r="BZ3" i="12"/>
  <c r="CA3" i="12" s="1"/>
  <c r="BZ54" i="12"/>
  <c r="CA54" i="12" s="1"/>
  <c r="BZ93" i="12"/>
  <c r="CA93" i="12" s="1"/>
  <c r="BZ4" i="12"/>
  <c r="CA4" i="12" s="1"/>
  <c r="BZ62" i="12"/>
  <c r="CA62" i="12" s="1"/>
  <c r="BZ145" i="12"/>
  <c r="CA145" i="12" s="1"/>
  <c r="BZ111" i="12"/>
  <c r="CA111" i="12" s="1"/>
  <c r="BZ121" i="12"/>
  <c r="CA121" i="12" s="1"/>
  <c r="BZ33" i="12"/>
  <c r="CA33" i="12" s="1"/>
  <c r="BZ37" i="12"/>
  <c r="CA37" i="12" s="1"/>
  <c r="BZ118" i="12"/>
  <c r="CA118" i="12" s="1"/>
  <c r="BZ49" i="12"/>
  <c r="CA49" i="12" s="1"/>
  <c r="BZ84" i="12"/>
  <c r="CA84" i="12" s="1"/>
  <c r="BZ131" i="12"/>
  <c r="CA131" i="12" s="1"/>
  <c r="BZ98" i="12"/>
  <c r="CA98" i="12" s="1"/>
  <c r="BZ76" i="12"/>
  <c r="CA76" i="12" s="1"/>
  <c r="BZ32" i="12"/>
  <c r="CA32" i="12" s="1"/>
  <c r="BZ61" i="12"/>
  <c r="CA61" i="12" s="1"/>
  <c r="BZ108" i="12"/>
  <c r="CA108" i="12" s="1"/>
  <c r="BZ94" i="12"/>
  <c r="CA94" i="12" s="1"/>
  <c r="BZ138" i="12"/>
  <c r="CA138" i="12" s="1"/>
  <c r="BZ124" i="12"/>
  <c r="CA124" i="12" s="1"/>
  <c r="BZ16" i="12"/>
  <c r="CA16" i="12" s="1"/>
  <c r="BZ25" i="12"/>
  <c r="CA25" i="12" s="1"/>
  <c r="BZ155" i="12"/>
  <c r="CA155" i="12" s="1"/>
  <c r="BZ38" i="12"/>
  <c r="CA38" i="12" s="1"/>
  <c r="BZ36" i="12"/>
  <c r="CA36" i="12" s="1"/>
  <c r="BZ132" i="12"/>
  <c r="CA132" i="12" s="1"/>
  <c r="BZ97" i="12"/>
  <c r="CA97" i="12" s="1"/>
  <c r="BZ11" i="12"/>
  <c r="CA11" i="12" s="1"/>
  <c r="BZ24" i="12"/>
  <c r="CA24" i="12" s="1"/>
  <c r="BZ80" i="12"/>
  <c r="CA80" i="12" s="1"/>
  <c r="BZ107" i="12"/>
  <c r="CA107" i="12" s="1"/>
  <c r="BZ133" i="12"/>
  <c r="CA133" i="12" s="1"/>
  <c r="BZ52" i="12"/>
  <c r="CA52" i="12" s="1"/>
  <c r="BZ58" i="12"/>
  <c r="CA58" i="12" s="1"/>
  <c r="BZ150" i="12"/>
  <c r="CA150" i="12" s="1"/>
  <c r="BZ64" i="12"/>
  <c r="CA64" i="12" s="1"/>
  <c r="BZ148" i="12"/>
  <c r="CA148" i="12" s="1"/>
  <c r="BZ100" i="12"/>
  <c r="CA100" i="12" s="1"/>
  <c r="BZ73" i="12"/>
  <c r="CA73" i="12" s="1"/>
  <c r="BZ95" i="12"/>
  <c r="CA95" i="12" s="1"/>
  <c r="BZ60" i="12"/>
  <c r="CA60" i="12" s="1"/>
  <c r="BZ113" i="12"/>
  <c r="CA113" i="12" s="1"/>
  <c r="BZ143" i="12"/>
  <c r="CA143" i="12" s="1"/>
  <c r="BZ30" i="12"/>
  <c r="CA30" i="12" s="1"/>
  <c r="BZ29" i="12"/>
  <c r="CA29" i="12" s="1"/>
  <c r="BZ104" i="12"/>
  <c r="CA104" i="12" s="1"/>
  <c r="BZ39" i="12"/>
  <c r="CA39" i="12" s="1"/>
  <c r="BZ72" i="12"/>
  <c r="CA72" i="12" s="1"/>
  <c r="BZ106" i="12"/>
  <c r="CA106" i="12" s="1"/>
  <c r="BZ115" i="12"/>
  <c r="CA115" i="12" s="1"/>
  <c r="BZ68" i="12"/>
  <c r="CA68" i="12" s="1"/>
  <c r="BZ128" i="12"/>
  <c r="CA128" i="12" s="1"/>
  <c r="BZ5" i="12"/>
  <c r="CA5" i="12" s="1"/>
  <c r="BZ26" i="12"/>
  <c r="CA26" i="12" s="1"/>
  <c r="BZ19" i="12"/>
  <c r="CA19" i="12" s="1"/>
  <c r="BZ67" i="12"/>
  <c r="CA67" i="12" s="1"/>
  <c r="BZ105" i="12"/>
  <c r="CA105" i="12" s="1"/>
  <c r="BZ70" i="12"/>
  <c r="CA70" i="12" s="1"/>
  <c r="BZ20" i="12"/>
  <c r="CA20" i="12" s="1"/>
  <c r="BZ55" i="12"/>
  <c r="CA55" i="12" s="1"/>
  <c r="BZ7" i="12"/>
  <c r="CA7" i="12" s="1"/>
  <c r="BZ71" i="12"/>
  <c r="CA71" i="12" s="1"/>
  <c r="BZ140" i="12"/>
  <c r="CA140" i="12" s="1"/>
  <c r="BZ146" i="12"/>
  <c r="CA146" i="12" s="1"/>
  <c r="BZ13" i="12"/>
  <c r="CA13" i="12" s="1"/>
  <c r="BZ117" i="12"/>
  <c r="CA117" i="12" s="1"/>
  <c r="BZ139" i="12"/>
  <c r="CA139" i="12" s="1"/>
  <c r="BZ27" i="12"/>
  <c r="CA27" i="12" s="1"/>
  <c r="BZ135" i="12"/>
  <c r="CA135" i="12" s="1"/>
  <c r="BZ134" i="12"/>
  <c r="CA134" i="12" s="1"/>
  <c r="BZ109" i="12"/>
  <c r="CA109" i="12" s="1"/>
  <c r="BZ21" i="12"/>
  <c r="CA21" i="12" s="1"/>
  <c r="BZ119" i="12"/>
  <c r="CA119" i="12" s="1"/>
  <c r="BZ10" i="12"/>
  <c r="CA10" i="12" s="1"/>
  <c r="BZ79" i="12"/>
  <c r="CA79" i="12" s="1"/>
  <c r="BZ91" i="12"/>
  <c r="CA91" i="12" s="1"/>
  <c r="BZ83" i="12"/>
  <c r="CA83" i="12" s="1"/>
  <c r="BZ9" i="12"/>
  <c r="CA9" i="12" s="1"/>
  <c r="BZ48" i="12"/>
  <c r="CA48" i="12" s="1"/>
  <c r="BZ90" i="12"/>
  <c r="CA90" i="12" s="1"/>
  <c r="BZ18" i="12"/>
  <c r="CA18" i="12" s="1"/>
  <c r="BZ77" i="12"/>
  <c r="CA77" i="12" s="1"/>
  <c r="BZ96" i="12"/>
  <c r="CA96" i="12" s="1"/>
  <c r="BZ99" i="12"/>
  <c r="CA99" i="12" s="1"/>
  <c r="BZ15" i="12"/>
  <c r="CA15" i="12" s="1"/>
  <c r="BZ137" i="12"/>
  <c r="CA137" i="12" s="1"/>
  <c r="BZ81" i="12"/>
  <c r="CA81" i="12" s="1"/>
  <c r="BZ46" i="12"/>
  <c r="CA46" i="12" s="1"/>
  <c r="BZ116" i="12"/>
  <c r="CA116" i="12" s="1"/>
  <c r="BZ74" i="12"/>
  <c r="CA74" i="12" s="1"/>
  <c r="BZ152" i="12"/>
  <c r="CA152" i="12" s="1"/>
  <c r="BZ17" i="12"/>
  <c r="CA17" i="12" s="1"/>
  <c r="BZ92" i="12"/>
  <c r="CA92" i="12" s="1"/>
  <c r="BZ144" i="12"/>
  <c r="CA144" i="12" s="1"/>
  <c r="BZ151" i="12"/>
  <c r="CA151" i="12" s="1"/>
  <c r="BZ69" i="12"/>
  <c r="CA69" i="12" s="1"/>
  <c r="BZ154" i="12"/>
  <c r="CA154" i="12" s="1"/>
  <c r="BZ51" i="12"/>
  <c r="CA51" i="12" s="1"/>
  <c r="BZ53" i="12"/>
  <c r="CA53" i="12" s="1"/>
  <c r="BZ112" i="12"/>
  <c r="CA112" i="12" s="1"/>
  <c r="BZ75" i="12"/>
  <c r="CA75" i="12" s="1"/>
  <c r="BZ110" i="12"/>
  <c r="CA110" i="12" s="1"/>
  <c r="BZ34" i="12"/>
  <c r="CA34" i="12" s="1"/>
  <c r="BZ120" i="12"/>
  <c r="CA120" i="12" s="1"/>
  <c r="BZ127" i="12"/>
  <c r="CA127" i="12" s="1"/>
  <c r="BZ59" i="12"/>
  <c r="CA59" i="12" s="1"/>
  <c r="BZ82" i="12"/>
  <c r="CA82" i="12" s="1"/>
  <c r="BZ130" i="12"/>
  <c r="CA130" i="12" s="1"/>
  <c r="BZ114" i="12"/>
  <c r="CA114" i="12" s="1"/>
  <c r="BZ102" i="12"/>
  <c r="CA102" i="12" s="1"/>
  <c r="BZ86" i="12"/>
  <c r="CA86" i="12" s="1"/>
  <c r="BZ57" i="12"/>
  <c r="CA57" i="12" s="1"/>
  <c r="BZ153" i="12"/>
  <c r="CA153" i="12" s="1"/>
  <c r="BZ87" i="12"/>
  <c r="CA87" i="12" s="1"/>
  <c r="BZ123" i="12"/>
  <c r="CA123" i="12" s="1"/>
  <c r="BZ44" i="12"/>
  <c r="CA44" i="12" s="1"/>
  <c r="BZ45" i="12"/>
  <c r="CA45" i="12" s="1"/>
  <c r="BZ85" i="12"/>
  <c r="CA85" i="12" s="1"/>
  <c r="BZ42" i="12"/>
  <c r="CA42" i="12" s="1"/>
  <c r="BZ6" i="12"/>
  <c r="CA6" i="12" s="1"/>
  <c r="CK136" i="12"/>
  <c r="CL136" i="12" s="1"/>
  <c r="BZ142" i="12"/>
  <c r="CA142" i="12" s="1"/>
  <c r="CK8" i="12"/>
  <c r="CL8" i="12" s="1"/>
  <c r="CB8" i="12"/>
  <c r="CD8" i="12" s="1"/>
  <c r="CK122" i="12"/>
  <c r="CL122" i="12" s="1"/>
  <c r="CB122" i="12"/>
  <c r="CD122" i="12" s="1"/>
  <c r="CK28" i="12"/>
  <c r="CL28" i="12" s="1"/>
  <c r="CB28" i="12"/>
  <c r="CD28" i="12" s="1"/>
  <c r="BZ129" i="12"/>
  <c r="CA129" i="12" s="1"/>
  <c r="BZ35" i="12"/>
  <c r="CA35" i="12" s="1"/>
  <c r="BZ2" i="12"/>
  <c r="CA2" i="12" s="1"/>
  <c r="CK2" i="12" s="1"/>
  <c r="CL2" i="12" s="1"/>
  <c r="CJ156" i="12"/>
  <c r="CI156" i="12"/>
  <c r="CK123" i="12" l="1"/>
  <c r="CL123" i="12" s="1"/>
  <c r="CB123" i="12"/>
  <c r="CD123" i="12" s="1"/>
  <c r="CK96" i="12"/>
  <c r="CL96" i="12" s="1"/>
  <c r="CB96" i="12"/>
  <c r="CD96" i="12" s="1"/>
  <c r="CK68" i="12"/>
  <c r="CL68" i="12" s="1"/>
  <c r="CB68" i="12"/>
  <c r="CD68" i="12" s="1"/>
  <c r="CK97" i="12"/>
  <c r="CL97" i="12" s="1"/>
  <c r="CB97" i="12"/>
  <c r="CD97" i="12" s="1"/>
  <c r="CB43" i="12"/>
  <c r="CD43" i="12" s="1"/>
  <c r="CK43" i="12"/>
  <c r="CL43" i="12" s="1"/>
  <c r="CB87" i="12"/>
  <c r="CD87" i="12" s="1"/>
  <c r="CK87" i="12"/>
  <c r="CL87" i="12" s="1"/>
  <c r="CK77" i="12"/>
  <c r="CL77" i="12" s="1"/>
  <c r="CB77" i="12"/>
  <c r="CD77" i="12" s="1"/>
  <c r="CB115" i="12"/>
  <c r="CD115" i="12" s="1"/>
  <c r="CK115" i="12"/>
  <c r="CL115" i="12" s="1"/>
  <c r="CB94" i="12"/>
  <c r="CD94" i="12" s="1"/>
  <c r="CK94" i="12"/>
  <c r="CL94" i="12" s="1"/>
  <c r="CB12" i="12"/>
  <c r="CD12" i="12" s="1"/>
  <c r="CK12" i="12"/>
  <c r="CL12" i="12" s="1"/>
  <c r="CK127" i="12"/>
  <c r="CL127" i="12" s="1"/>
  <c r="CB127" i="12"/>
  <c r="CD127" i="12" s="1"/>
  <c r="CK13" i="12"/>
  <c r="CL13" i="12" s="1"/>
  <c r="CB13" i="12"/>
  <c r="CD13" i="12" s="1"/>
  <c r="CK52" i="12"/>
  <c r="CL52" i="12" s="1"/>
  <c r="CB52" i="12"/>
  <c r="CD52" i="12" s="1"/>
  <c r="CK14" i="12"/>
  <c r="CL14" i="12" s="1"/>
  <c r="CB14" i="12"/>
  <c r="CD14" i="12" s="1"/>
  <c r="CB46" i="12"/>
  <c r="CD46" i="12" s="1"/>
  <c r="CK46" i="12"/>
  <c r="CL46" i="12" s="1"/>
  <c r="CB67" i="12"/>
  <c r="CD67" i="12" s="1"/>
  <c r="CK67" i="12"/>
  <c r="CL67" i="12" s="1"/>
  <c r="CB88" i="12"/>
  <c r="CD88" i="12" s="1"/>
  <c r="CK88" i="12"/>
  <c r="CL88" i="12" s="1"/>
  <c r="CK129" i="12"/>
  <c r="CL129" i="12" s="1"/>
  <c r="CB129" i="12"/>
  <c r="CD129" i="12" s="1"/>
  <c r="CK44" i="12"/>
  <c r="CL44" i="12" s="1"/>
  <c r="CB44" i="12"/>
  <c r="CD44" i="12" s="1"/>
  <c r="CB130" i="12"/>
  <c r="CD130" i="12" s="1"/>
  <c r="CK130" i="12"/>
  <c r="CL130" i="12" s="1"/>
  <c r="CK112" i="12"/>
  <c r="CL112" i="12" s="1"/>
  <c r="CB112" i="12"/>
  <c r="CD112" i="12" s="1"/>
  <c r="CB17" i="12"/>
  <c r="CD17" i="12" s="1"/>
  <c r="CK17" i="12"/>
  <c r="CL17" i="12" s="1"/>
  <c r="CK99" i="12"/>
  <c r="CL99" i="12" s="1"/>
  <c r="CB99" i="12"/>
  <c r="CD99" i="12" s="1"/>
  <c r="CB91" i="12"/>
  <c r="CD91" i="12" s="1"/>
  <c r="CK91" i="12"/>
  <c r="CL91" i="12" s="1"/>
  <c r="CK27" i="12"/>
  <c r="CL27" i="12" s="1"/>
  <c r="CB27" i="12"/>
  <c r="CD27" i="12" s="1"/>
  <c r="CB55" i="12"/>
  <c r="CD55" i="12" s="1"/>
  <c r="CK55" i="12"/>
  <c r="CL55" i="12" s="1"/>
  <c r="CK128" i="12"/>
  <c r="CL128" i="12" s="1"/>
  <c r="CB128" i="12"/>
  <c r="CD128" i="12" s="1"/>
  <c r="CK30" i="12"/>
  <c r="CL30" i="12" s="1"/>
  <c r="CB30" i="12"/>
  <c r="CD30" i="12" s="1"/>
  <c r="CK64" i="12"/>
  <c r="CL64" i="12" s="1"/>
  <c r="CB64" i="12"/>
  <c r="CD64" i="12" s="1"/>
  <c r="CK11" i="12"/>
  <c r="CL11" i="12" s="1"/>
  <c r="CB11" i="12"/>
  <c r="CD11" i="12" s="1"/>
  <c r="CK124" i="12"/>
  <c r="CL124" i="12" s="1"/>
  <c r="CB124" i="12"/>
  <c r="CD124" i="12" s="1"/>
  <c r="CK131" i="12"/>
  <c r="CL131" i="12" s="1"/>
  <c r="CB131" i="12"/>
  <c r="CD131" i="12" s="1"/>
  <c r="CK145" i="12"/>
  <c r="CL145" i="12" s="1"/>
  <c r="CB145" i="12"/>
  <c r="CD145" i="12" s="1"/>
  <c r="CB89" i="12"/>
  <c r="CD89" i="12" s="1"/>
  <c r="CK89" i="12"/>
  <c r="CL89" i="12" s="1"/>
  <c r="CB31" i="12"/>
  <c r="CD31" i="12" s="1"/>
  <c r="CK31" i="12"/>
  <c r="CL31" i="12" s="1"/>
  <c r="CK56" i="12"/>
  <c r="CL56" i="12" s="1"/>
  <c r="CB56" i="12"/>
  <c r="CD56" i="12" s="1"/>
  <c r="CK62" i="12"/>
  <c r="CL62" i="12" s="1"/>
  <c r="CB62" i="12"/>
  <c r="CD62" i="12" s="1"/>
  <c r="CB49" i="12"/>
  <c r="CD49" i="12" s="1"/>
  <c r="CK49" i="12"/>
  <c r="CL49" i="12" s="1"/>
  <c r="CB18" i="12"/>
  <c r="CD18" i="12" s="1"/>
  <c r="CK18" i="12"/>
  <c r="CL18" i="12" s="1"/>
  <c r="CK65" i="12"/>
  <c r="CL65" i="12" s="1"/>
  <c r="CB65" i="12"/>
  <c r="CD65" i="12" s="1"/>
  <c r="CB152" i="12"/>
  <c r="CD152" i="12" s="1"/>
  <c r="CK152" i="12"/>
  <c r="CL152" i="12" s="1"/>
  <c r="CK20" i="12"/>
  <c r="CL20" i="12" s="1"/>
  <c r="CB20" i="12"/>
  <c r="CD20" i="12" s="1"/>
  <c r="CK150" i="12"/>
  <c r="CL150" i="12" s="1"/>
  <c r="CB150" i="12"/>
  <c r="CD150" i="12" s="1"/>
  <c r="CB101" i="12"/>
  <c r="CD101" i="12" s="1"/>
  <c r="CK101" i="12"/>
  <c r="CL101" i="12" s="1"/>
  <c r="CK59" i="12"/>
  <c r="CL59" i="12" s="1"/>
  <c r="CB59" i="12"/>
  <c r="CD59" i="12" s="1"/>
  <c r="CK70" i="12"/>
  <c r="CL70" i="12" s="1"/>
  <c r="CB70" i="12"/>
  <c r="CD70" i="12" s="1"/>
  <c r="CB132" i="12"/>
  <c r="CD132" i="12" s="1"/>
  <c r="CK132" i="12"/>
  <c r="CL132" i="12" s="1"/>
  <c r="CB78" i="12"/>
  <c r="CD78" i="12" s="1"/>
  <c r="CK78" i="12"/>
  <c r="CL78" i="12" s="1"/>
  <c r="CK154" i="12"/>
  <c r="CL154" i="12" s="1"/>
  <c r="CB154" i="12"/>
  <c r="CD154" i="12" s="1"/>
  <c r="CB105" i="12"/>
  <c r="CD105" i="12" s="1"/>
  <c r="CK105" i="12"/>
  <c r="CL105" i="12" s="1"/>
  <c r="CB36" i="12"/>
  <c r="CD36" i="12" s="1"/>
  <c r="CK36" i="12"/>
  <c r="CL36" i="12" s="1"/>
  <c r="CK47" i="12"/>
  <c r="CL47" i="12" s="1"/>
  <c r="CB47" i="12"/>
  <c r="CD47" i="12" s="1"/>
  <c r="CK120" i="12"/>
  <c r="CL120" i="12" s="1"/>
  <c r="CB120" i="12"/>
  <c r="CD120" i="12" s="1"/>
  <c r="CK146" i="12"/>
  <c r="CL146" i="12" s="1"/>
  <c r="CB146" i="12"/>
  <c r="CD146" i="12" s="1"/>
  <c r="CB133" i="12"/>
  <c r="CD133" i="12" s="1"/>
  <c r="CK133" i="12"/>
  <c r="CL133" i="12" s="1"/>
  <c r="CD37" i="12"/>
  <c r="CK37" i="12"/>
  <c r="CL37" i="12" s="1"/>
  <c r="CB37" i="12"/>
  <c r="CB50" i="12"/>
  <c r="CD50" i="12" s="1"/>
  <c r="CK50" i="12"/>
  <c r="CL50" i="12" s="1"/>
  <c r="CK42" i="12"/>
  <c r="CL42" i="12" s="1"/>
  <c r="CB42" i="12"/>
  <c r="CD42" i="12" s="1"/>
  <c r="CB34" i="12"/>
  <c r="CD34" i="12" s="1"/>
  <c r="CK34" i="12"/>
  <c r="CL34" i="12" s="1"/>
  <c r="CB151" i="12"/>
  <c r="CD151" i="12" s="1"/>
  <c r="CK151" i="12"/>
  <c r="CL151" i="12" s="1"/>
  <c r="CB81" i="12"/>
  <c r="CD81" i="12" s="1"/>
  <c r="CK81" i="12"/>
  <c r="CL81" i="12" s="1"/>
  <c r="CB48" i="12"/>
  <c r="CD48" i="12" s="1"/>
  <c r="CK48" i="12"/>
  <c r="CL48" i="12" s="1"/>
  <c r="CB109" i="12"/>
  <c r="CD109" i="12" s="1"/>
  <c r="CK109" i="12"/>
  <c r="CL109" i="12" s="1"/>
  <c r="CB140" i="12"/>
  <c r="CD140" i="12" s="1"/>
  <c r="CK140" i="12"/>
  <c r="CL140" i="12" s="1"/>
  <c r="CK19" i="12"/>
  <c r="CL19" i="12" s="1"/>
  <c r="CB19" i="12"/>
  <c r="CD19" i="12" s="1"/>
  <c r="CB39" i="12"/>
  <c r="CD39" i="12" s="1"/>
  <c r="CK39" i="12"/>
  <c r="CL39" i="12" s="1"/>
  <c r="CK73" i="12"/>
  <c r="CL73" i="12" s="1"/>
  <c r="CB73" i="12"/>
  <c r="CD73" i="12" s="1"/>
  <c r="CB107" i="12"/>
  <c r="CD107" i="12" s="1"/>
  <c r="CK107" i="12"/>
  <c r="CL107" i="12" s="1"/>
  <c r="CK155" i="12"/>
  <c r="CL155" i="12" s="1"/>
  <c r="CB155" i="12"/>
  <c r="CD155" i="12" s="1"/>
  <c r="CK32" i="12"/>
  <c r="CL32" i="12" s="1"/>
  <c r="CB32" i="12"/>
  <c r="CD32" i="12" s="1"/>
  <c r="CK33" i="12"/>
  <c r="CL33" i="12" s="1"/>
  <c r="CB33" i="12"/>
  <c r="CD33" i="12" s="1"/>
  <c r="CK3" i="12"/>
  <c r="CL3" i="12" s="1"/>
  <c r="CB3" i="12"/>
  <c r="CD3" i="12" s="1"/>
  <c r="CB66" i="12"/>
  <c r="CD66" i="12" s="1"/>
  <c r="CK66" i="12"/>
  <c r="CL66" i="12" s="1"/>
  <c r="CK125" i="12"/>
  <c r="CL125" i="12" s="1"/>
  <c r="CB125" i="12"/>
  <c r="CD125" i="12" s="1"/>
  <c r="CB82" i="12"/>
  <c r="CD82" i="12" s="1"/>
  <c r="CK82" i="12"/>
  <c r="CL82" i="12" s="1"/>
  <c r="CB79" i="12"/>
  <c r="CD79" i="12" s="1"/>
  <c r="CK79" i="12"/>
  <c r="CL79" i="12" s="1"/>
  <c r="CK143" i="12"/>
  <c r="CL143" i="12" s="1"/>
  <c r="CB143" i="12"/>
  <c r="CD143" i="12" s="1"/>
  <c r="CB84" i="12"/>
  <c r="CD84" i="12" s="1"/>
  <c r="CK84" i="12"/>
  <c r="CL84" i="12" s="1"/>
  <c r="CB103" i="12"/>
  <c r="CD103" i="12" s="1"/>
  <c r="CK103" i="12"/>
  <c r="CL103" i="12" s="1"/>
  <c r="CB51" i="12"/>
  <c r="CD51" i="12" s="1"/>
  <c r="CK51" i="12"/>
  <c r="CL51" i="12" s="1"/>
  <c r="CK117" i="12"/>
  <c r="CL117" i="12" s="1"/>
  <c r="CB117" i="12"/>
  <c r="CD117" i="12" s="1"/>
  <c r="CB58" i="12"/>
  <c r="CD58" i="12" s="1"/>
  <c r="CK58" i="12"/>
  <c r="CL58" i="12" s="1"/>
  <c r="CB41" i="12"/>
  <c r="CD41" i="12" s="1"/>
  <c r="CK41" i="12"/>
  <c r="CL41" i="12" s="1"/>
  <c r="CK116" i="12"/>
  <c r="CL116" i="12" s="1"/>
  <c r="CB116" i="12"/>
  <c r="CD116" i="12" s="1"/>
  <c r="CB106" i="12"/>
  <c r="CD106" i="12" s="1"/>
  <c r="CK106" i="12"/>
  <c r="CL106" i="12" s="1"/>
  <c r="CK108" i="12"/>
  <c r="CL108" i="12" s="1"/>
  <c r="CB108" i="12"/>
  <c r="CD108" i="12" s="1"/>
  <c r="CK93" i="12"/>
  <c r="CL93" i="12" s="1"/>
  <c r="CB93" i="12"/>
  <c r="CD93" i="12" s="1"/>
  <c r="CK35" i="12"/>
  <c r="CL35" i="12" s="1"/>
  <c r="CB35" i="12"/>
  <c r="CD35" i="12" s="1"/>
  <c r="CK57" i="12"/>
  <c r="CL57" i="12" s="1"/>
  <c r="CB57" i="12"/>
  <c r="CD57" i="12" s="1"/>
  <c r="CB90" i="12"/>
  <c r="CD90" i="12" s="1"/>
  <c r="CK90" i="12"/>
  <c r="CL90" i="12" s="1"/>
  <c r="CB72" i="12"/>
  <c r="CD72" i="12" s="1"/>
  <c r="CK72" i="12"/>
  <c r="CL72" i="12" s="1"/>
  <c r="CK61" i="12"/>
  <c r="CL61" i="12" s="1"/>
  <c r="CB61" i="12"/>
  <c r="CD61" i="12" s="1"/>
  <c r="CB102" i="12"/>
  <c r="CD102" i="12" s="1"/>
  <c r="CK102" i="12"/>
  <c r="CL102" i="12" s="1"/>
  <c r="CK134" i="12"/>
  <c r="CL134" i="12" s="1"/>
  <c r="CB134" i="12"/>
  <c r="CD134" i="12" s="1"/>
  <c r="CB100" i="12"/>
  <c r="CD100" i="12" s="1"/>
  <c r="CK100" i="12"/>
  <c r="CL100" i="12" s="1"/>
  <c r="CK76" i="12"/>
  <c r="CL76" i="12" s="1"/>
  <c r="CB76" i="12"/>
  <c r="CD76" i="12" s="1"/>
  <c r="CB23" i="12"/>
  <c r="CD23" i="12" s="1"/>
  <c r="CK23" i="12"/>
  <c r="CL23" i="12" s="1"/>
  <c r="CB22" i="12"/>
  <c r="CD22" i="12" s="1"/>
  <c r="CK22" i="12"/>
  <c r="CL22" i="12" s="1"/>
  <c r="CB40" i="12"/>
  <c r="CD40" i="12" s="1"/>
  <c r="CK40" i="12"/>
  <c r="CL40" i="12" s="1"/>
  <c r="CK53" i="12"/>
  <c r="CL53" i="12" s="1"/>
  <c r="CB53" i="12"/>
  <c r="CD53" i="12" s="1"/>
  <c r="CB139" i="12"/>
  <c r="CD139" i="12" s="1"/>
  <c r="CK139" i="12"/>
  <c r="CL139" i="12" s="1"/>
  <c r="CK138" i="12"/>
  <c r="CL138" i="12" s="1"/>
  <c r="CB138" i="12"/>
  <c r="CD138" i="12" s="1"/>
  <c r="CB74" i="12"/>
  <c r="CD74" i="12" s="1"/>
  <c r="CK74" i="12"/>
  <c r="CL74" i="12" s="1"/>
  <c r="CB10" i="12"/>
  <c r="CD10" i="12" s="1"/>
  <c r="CK10" i="12"/>
  <c r="CL10" i="12" s="1"/>
  <c r="CK113" i="12"/>
  <c r="CL113" i="12" s="1"/>
  <c r="CB113" i="12"/>
  <c r="CD113" i="12" s="1"/>
  <c r="CK4" i="12"/>
  <c r="CL4" i="12" s="1"/>
  <c r="CB4" i="12"/>
  <c r="CD4" i="12" s="1"/>
  <c r="CK153" i="12"/>
  <c r="CL153" i="12" s="1"/>
  <c r="CB153" i="12"/>
  <c r="CD153" i="12" s="1"/>
  <c r="CK119" i="12"/>
  <c r="CL119" i="12" s="1"/>
  <c r="CB119" i="12"/>
  <c r="CD119" i="12" s="1"/>
  <c r="CK60" i="12"/>
  <c r="CL60" i="12" s="1"/>
  <c r="CB60" i="12"/>
  <c r="CD60" i="12" s="1"/>
  <c r="CB118" i="12"/>
  <c r="CD118" i="12" s="1"/>
  <c r="CK118" i="12"/>
  <c r="CL118" i="12" s="1"/>
  <c r="CB6" i="12"/>
  <c r="CD6" i="12" s="1"/>
  <c r="CK6" i="12"/>
  <c r="CL6" i="12" s="1"/>
  <c r="CK69" i="12"/>
  <c r="CL69" i="12" s="1"/>
  <c r="CB69" i="12"/>
  <c r="CD69" i="12" s="1"/>
  <c r="CK21" i="12"/>
  <c r="CL21" i="12" s="1"/>
  <c r="CB21" i="12"/>
  <c r="CD21" i="12" s="1"/>
  <c r="CK95" i="12"/>
  <c r="CL95" i="12" s="1"/>
  <c r="CB95" i="12"/>
  <c r="CD95" i="12" s="1"/>
  <c r="CK38" i="12"/>
  <c r="CL38" i="12" s="1"/>
  <c r="CB38" i="12"/>
  <c r="CD38" i="12" s="1"/>
  <c r="CK54" i="12"/>
  <c r="CL54" i="12" s="1"/>
  <c r="CB54" i="12"/>
  <c r="CD54" i="12" s="1"/>
  <c r="CB149" i="12"/>
  <c r="CD149" i="12" s="1"/>
  <c r="CK149" i="12"/>
  <c r="CL149" i="12" s="1"/>
  <c r="CB86" i="12"/>
  <c r="CD86" i="12" s="1"/>
  <c r="CK86" i="12"/>
  <c r="CL86" i="12" s="1"/>
  <c r="CK85" i="12"/>
  <c r="CL85" i="12" s="1"/>
  <c r="CB85" i="12"/>
  <c r="CD85" i="12" s="1"/>
  <c r="CK110" i="12"/>
  <c r="CL110" i="12" s="1"/>
  <c r="CB110" i="12"/>
  <c r="CD110" i="12" s="1"/>
  <c r="CB144" i="12"/>
  <c r="CD144" i="12" s="1"/>
  <c r="CK144" i="12"/>
  <c r="CL144" i="12" s="1"/>
  <c r="CK137" i="12"/>
  <c r="CL137" i="12" s="1"/>
  <c r="CB137" i="12"/>
  <c r="CD137" i="12" s="1"/>
  <c r="CK9" i="12"/>
  <c r="CL9" i="12" s="1"/>
  <c r="CB9" i="12"/>
  <c r="CD9" i="12" s="1"/>
  <c r="CB71" i="12"/>
  <c r="CD71" i="12" s="1"/>
  <c r="CK71" i="12"/>
  <c r="CL71" i="12" s="1"/>
  <c r="CK26" i="12"/>
  <c r="CL26" i="12" s="1"/>
  <c r="CB26" i="12"/>
  <c r="CD26" i="12" s="1"/>
  <c r="CK104" i="12"/>
  <c r="CL104" i="12" s="1"/>
  <c r="CB104" i="12"/>
  <c r="CD104" i="12" s="1"/>
  <c r="CK80" i="12"/>
  <c r="CL80" i="12" s="1"/>
  <c r="CB80" i="12"/>
  <c r="CD80" i="12" s="1"/>
  <c r="CK25" i="12"/>
  <c r="CL25" i="12" s="1"/>
  <c r="CB25" i="12"/>
  <c r="CD25" i="12" s="1"/>
  <c r="CK121" i="12"/>
  <c r="CL121" i="12" s="1"/>
  <c r="CB121" i="12"/>
  <c r="CD121" i="12" s="1"/>
  <c r="CK142" i="12"/>
  <c r="CL142" i="12" s="1"/>
  <c r="CB142" i="12"/>
  <c r="CD142" i="12" s="1"/>
  <c r="CB45" i="12"/>
  <c r="CD45" i="12" s="1"/>
  <c r="CK45" i="12"/>
  <c r="CL45" i="12" s="1"/>
  <c r="CK114" i="12"/>
  <c r="CL114" i="12" s="1"/>
  <c r="CB114" i="12"/>
  <c r="CD114" i="12" s="1"/>
  <c r="CK75" i="12"/>
  <c r="CL75" i="12" s="1"/>
  <c r="CB75" i="12"/>
  <c r="CD75" i="12" s="1"/>
  <c r="CB92" i="12"/>
  <c r="CD92" i="12" s="1"/>
  <c r="CK92" i="12"/>
  <c r="CL92" i="12" s="1"/>
  <c r="CB15" i="12"/>
  <c r="CD15" i="12" s="1"/>
  <c r="CK15" i="12"/>
  <c r="CL15" i="12" s="1"/>
  <c r="CB83" i="12"/>
  <c r="CD83" i="12" s="1"/>
  <c r="CK83" i="12"/>
  <c r="CL83" i="12" s="1"/>
  <c r="CK135" i="12"/>
  <c r="CL135" i="12" s="1"/>
  <c r="CB135" i="12"/>
  <c r="CD135" i="12" s="1"/>
  <c r="CK7" i="12"/>
  <c r="CL7" i="12" s="1"/>
  <c r="CB7" i="12"/>
  <c r="CD7" i="12" s="1"/>
  <c r="CB5" i="12"/>
  <c r="CD5" i="12" s="1"/>
  <c r="CK5" i="12"/>
  <c r="CL5" i="12" s="1"/>
  <c r="CK29" i="12"/>
  <c r="CL29" i="12" s="1"/>
  <c r="CB29" i="12"/>
  <c r="CD29" i="12" s="1"/>
  <c r="CK148" i="12"/>
  <c r="CL148" i="12" s="1"/>
  <c r="CB148" i="12"/>
  <c r="CD148" i="12" s="1"/>
  <c r="CB24" i="12"/>
  <c r="CD24" i="12" s="1"/>
  <c r="CK24" i="12"/>
  <c r="CL24" i="12" s="1"/>
  <c r="CB16" i="12"/>
  <c r="CD16" i="12" s="1"/>
  <c r="CK16" i="12"/>
  <c r="CL16" i="12" s="1"/>
  <c r="CK98" i="12"/>
  <c r="CL98" i="12" s="1"/>
  <c r="CB98" i="12"/>
  <c r="CD98" i="12" s="1"/>
  <c r="CB111" i="12"/>
  <c r="CD111" i="12" s="1"/>
  <c r="CK111" i="12"/>
  <c r="CL111" i="12" s="1"/>
  <c r="CK141" i="12"/>
  <c r="CL141" i="12" s="1"/>
  <c r="CB141" i="12"/>
  <c r="CD141" i="12" s="1"/>
  <c r="CB147" i="12"/>
  <c r="CD147" i="12" s="1"/>
  <c r="CK147" i="12"/>
  <c r="CL147" i="12" s="1"/>
  <c r="CK126" i="12"/>
  <c r="CL126" i="12" s="1"/>
  <c r="CB126" i="12"/>
  <c r="CD126" i="12" s="1"/>
  <c r="CB2" i="12"/>
  <c r="CD2" i="12" s="1"/>
  <c r="CA156" i="12"/>
  <c r="BZ156" i="12"/>
</calcChain>
</file>

<file path=xl/sharedStrings.xml><?xml version="1.0" encoding="utf-8"?>
<sst xmlns="http://schemas.openxmlformats.org/spreadsheetml/2006/main" count="310" uniqueCount="307">
  <si>
    <t>stock</t>
  </si>
  <si>
    <t>Fid</t>
  </si>
  <si>
    <t>RSI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</si>
  <si>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</si>
  <si>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</si>
  <si>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</si>
  <si>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</si>
  <si>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</si>
  <si>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</si>
  <si>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</si>
  <si>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</si>
  <si>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SUM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</si>
  <si>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</si>
  <si>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</si>
  <si>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</si>
  <si>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</si>
  <si>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</si>
  <si>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</si>
  <si>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</si>
  <si>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</si>
  <si>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PctInvested</t>
  </si>
  <si>
    <t>TotalIn</t>
  </si>
  <si>
    <t>LoHiAdj</t>
  </si>
  <si>
    <t>DIRECTION</t>
  </si>
  <si>
    <t>down</t>
  </si>
  <si>
    <t>direction</t>
  </si>
  <si>
    <t>dev_quantile</t>
  </si>
  <si>
    <t>fair_value_mult</t>
  </si>
  <si>
    <t>drop</t>
  </si>
  <si>
    <t>climb</t>
  </si>
  <si>
    <t>geomean</t>
  </si>
  <si>
    <t>score</t>
  </si>
  <si>
    <t>statusAdj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</si>
  <si>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</si>
  <si>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</si>
  <si>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</si>
  <si>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</si>
  <si>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</si>
  <si>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</si>
  <si>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</si>
  <si>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</si>
  <si>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</si>
  <si>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</si>
  <si>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</si>
  <si>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</si>
  <si>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</si>
  <si>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</si>
  <si>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</si>
  <si>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</si>
  <si>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</si>
  <si>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Buy Greens first, then as needed (No buying Red)</t>
  </si>
  <si>
    <t>Sell Reds first, then as needed (No selling Green)</t>
  </si>
  <si>
    <t>buy_pt_up</t>
  </si>
  <si>
    <t>sell_pt_up</t>
  </si>
  <si>
    <t>buy_pt_down</t>
  </si>
  <si>
    <t>sell_pt_down</t>
  </si>
  <si>
    <t>yestDir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</si>
  <si>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</si>
  <si>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</si>
  <si>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</si>
  <si>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</si>
  <si>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</si>
  <si>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</si>
  <si>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</si>
  <si>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</si>
  <si>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</si>
  <si>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</si>
  <si>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</si>
  <si>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price</t>
  </si>
  <si>
    <t>sellPt</t>
  </si>
  <si>
    <t>buyBase</t>
  </si>
  <si>
    <t>sellBase</t>
  </si>
  <si>
    <t>buyPt</t>
  </si>
  <si>
    <t>Amt In</t>
  </si>
  <si>
    <t>Buy Daily</t>
  </si>
  <si>
    <t>Sell Daily</t>
  </si>
  <si>
    <t>Sell Full</t>
  </si>
  <si>
    <t xml:space="preserve">Buy Full </t>
  </si>
  <si>
    <t>Buy Half+</t>
  </si>
  <si>
    <t>Sell Half+</t>
  </si>
  <si>
    <t>portion_self_managed</t>
  </si>
  <si>
    <t>in_self_managed</t>
  </si>
  <si>
    <t>portionNormSelfManaged</t>
  </si>
  <si>
    <t>Self-Managed</t>
  </si>
  <si>
    <t>amtIO</t>
  </si>
  <si>
    <t>fBS</t>
  </si>
  <si>
    <t>diAmt</t>
  </si>
  <si>
    <t>bsPt</t>
  </si>
  <si>
    <t>nShrs</t>
  </si>
  <si>
    <t>currentlyActive</t>
  </si>
  <si>
    <t>statusAdj2</t>
  </si>
  <si>
    <t>dirMult2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</si>
  <si>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</si>
  <si>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</si>
  <si>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</si>
  <si>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</si>
  <si>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</si>
  <si>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</si>
  <si>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</si>
  <si>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OR</t>
  </si>
  <si>
    <t>RED/GREEN</t>
  </si>
  <si>
    <t>buySellPtET</t>
  </si>
  <si>
    <t>nSharesET</t>
  </si>
  <si>
    <t>PctTargET</t>
  </si>
  <si>
    <t>buySellPtFid</t>
  </si>
  <si>
    <t>nSharesFid</t>
  </si>
  <si>
    <t>pctTargFid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</si>
  <si>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</si>
  <si>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</si>
  <si>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</si>
  <si>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</si>
  <si>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</si>
  <si>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</si>
  <si>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</si>
  <si>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</si>
  <si>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</si>
  <si>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</si>
  <si>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</si>
  <si>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</si>
  <si>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</si>
  <si>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TWTR</t>
  </si>
  <si>
    <t>XPEV</t>
  </si>
  <si>
    <t>VLD</t>
  </si>
  <si>
    <t>inFid</t>
  </si>
  <si>
    <t>inEt</t>
  </si>
  <si>
    <t>portionET</t>
  </si>
  <si>
    <t>portionFid</t>
  </si>
  <si>
    <t>statusAdj3</t>
  </si>
  <si>
    <t>dirMilt3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</si>
  <si>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</si>
  <si>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</si>
  <si>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</si>
  <si>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</si>
  <si>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</si>
  <si>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</si>
  <si>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</si>
  <si>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</si>
  <si>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</si>
  <si>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</si>
  <si>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</si>
  <si>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AMRK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</si>
  <si>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</si>
  <si>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</si>
  <si>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</si>
  <si>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</si>
  <si>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</si>
  <si>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</si>
  <si>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</si>
  <si>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</si>
  <si>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</si>
  <si>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</si>
  <si>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</si>
  <si>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</si>
  <si>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</si>
  <si>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</si>
  <si>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</si>
  <si>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</si>
  <si>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</si>
  <si>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</si>
  <si>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</si>
  <si>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</si>
  <si>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</si>
  <si>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</si>
  <si>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</si>
  <si>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</si>
  <si>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</si>
  <si>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</si>
  <si>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</si>
  <si>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</si>
  <si>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</si>
  <si>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</si>
  <si>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</si>
  <si>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</si>
  <si>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ZEN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</si>
  <si>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</si>
  <si>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</si>
  <si>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</si>
  <si>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</si>
  <si>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</si>
  <si>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</si>
  <si>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</si>
  <si>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</si>
  <si>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</si>
  <si>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</si>
  <si>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</si>
  <si>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</si>
  <si>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</si>
  <si>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</si>
  <si>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</si>
  <si>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</si>
  <si>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</si>
  <si>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wSharpe</t>
  </si>
  <si>
    <t>AMEH</t>
  </si>
  <si>
    <t>APT</t>
  </si>
  <si>
    <t>BYRN</t>
  </si>
  <si>
    <t>EP</t>
  </si>
  <si>
    <t>FCUV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</si>
  <si>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</si>
  <si>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</si>
  <si>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</si>
  <si>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</si>
  <si>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</si>
  <si>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</si>
  <si>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</si>
  <si>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</si>
  <si>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</si>
  <si>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</si>
  <si>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</si>
  <si>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PRPH</t>
  </si>
  <si>
    <t>WAVD</t>
  </si>
  <si>
    <t>WKHS</t>
  </si>
  <si>
    <t>KREF</t>
  </si>
  <si>
    <t>CIZN</t>
  </si>
  <si>
    <t>LFMD</t>
  </si>
  <si>
    <t>PETV</t>
  </si>
  <si>
    <t>AMGN</t>
  </si>
  <si>
    <t>LRCX</t>
  </si>
  <si>
    <t>ODFL</t>
  </si>
  <si>
    <t>VRTX</t>
  </si>
  <si>
    <t>SOBR</t>
  </si>
  <si>
    <t>cappedET</t>
  </si>
  <si>
    <t>cappeDFid</t>
  </si>
  <si>
    <t>cappedSlf</t>
  </si>
  <si>
    <t>DTST</t>
  </si>
  <si>
    <t>GGE</t>
  </si>
  <si>
    <t>TSLA</t>
  </si>
  <si>
    <t>DMTarget</t>
  </si>
  <si>
    <t>DMDiff</t>
  </si>
  <si>
    <t>DMAmtIO</t>
  </si>
  <si>
    <t>DMfBS</t>
  </si>
  <si>
    <t>DMdiAmt</t>
  </si>
  <si>
    <t>DMBSPt</t>
  </si>
  <si>
    <t>DMNShares</t>
  </si>
  <si>
    <t>DMIRA</t>
  </si>
  <si>
    <t>PTON</t>
  </si>
  <si>
    <t>https://drive.google.com/drive/folders/11wGnpuH3ZcG_6yy3OCOXjwJdiobPGCqX</t>
  </si>
  <si>
    <t>DYAI</t>
  </si>
  <si>
    <t>HMY</t>
  </si>
  <si>
    <t>IEI</t>
  </si>
  <si>
    <t>statCopy</t>
  </si>
  <si>
    <t>BTTR</t>
  </si>
  <si>
    <t>MOBQ</t>
  </si>
  <si>
    <t>CTGO</t>
  </si>
  <si>
    <t>NAN</t>
  </si>
  <si>
    <t>RMD</t>
  </si>
  <si>
    <t>Owned</t>
  </si>
  <si>
    <t>FKWL</t>
  </si>
  <si>
    <t>CEF</t>
  </si>
  <si>
    <t>CENN</t>
  </si>
  <si>
    <t>MIY</t>
  </si>
  <si>
    <t>RVYL</t>
  </si>
  <si>
    <t>ACN</t>
  </si>
  <si>
    <t>TSCO</t>
  </si>
  <si>
    <t>CGAU</t>
  </si>
  <si>
    <t>HNRG</t>
  </si>
  <si>
    <t>ABST</t>
  </si>
  <si>
    <t>AGI</t>
  </si>
  <si>
    <t>GCBC</t>
  </si>
  <si>
    <t>IDR</t>
  </si>
  <si>
    <t>MTA</t>
  </si>
  <si>
    <t>MA</t>
  </si>
  <si>
    <t>NET</t>
  </si>
  <si>
    <t>SBUX</t>
  </si>
  <si>
    <t>ZEST</t>
  </si>
  <si>
    <t>CVE</t>
  </si>
  <si>
    <t>FSI</t>
  </si>
  <si>
    <t>HBM</t>
  </si>
  <si>
    <t>PACB</t>
  </si>
  <si>
    <t>FNV</t>
  </si>
  <si>
    <t>settled</t>
  </si>
  <si>
    <t>total</t>
  </si>
  <si>
    <t>DIS</t>
  </si>
  <si>
    <t>FTNT</t>
  </si>
  <si>
    <t>MASI</t>
  </si>
  <si>
    <t>SAM</t>
  </si>
  <si>
    <t>CHEF</t>
  </si>
  <si>
    <t>COOP</t>
  </si>
  <si>
    <t>DQ</t>
  </si>
  <si>
    <t>neach</t>
  </si>
  <si>
    <t>lohi</t>
  </si>
  <si>
    <t>lohi2</t>
  </si>
  <si>
    <t>hilo3</t>
  </si>
  <si>
    <t>BRTX</t>
  </si>
  <si>
    <t>ESOA</t>
  </si>
  <si>
    <t>NOW</t>
  </si>
  <si>
    <t>TMUS</t>
  </si>
  <si>
    <t>DGX</t>
  </si>
  <si>
    <t>FCN</t>
  </si>
  <si>
    <t>YORW</t>
  </si>
  <si>
    <t>lh3</t>
  </si>
  <si>
    <t>CFFN</t>
  </si>
  <si>
    <t>rsiWt</t>
  </si>
  <si>
    <t>Amt</t>
  </si>
  <si>
    <t>Amt in RSI</t>
  </si>
  <si>
    <t>rsiDollarsTarget</t>
  </si>
  <si>
    <t>dollarsIn</t>
  </si>
  <si>
    <t>ddiff</t>
  </si>
  <si>
    <t>pctDiff</t>
  </si>
  <si>
    <t>NasdaqRSI</t>
  </si>
  <si>
    <t>RSIFracIn</t>
  </si>
  <si>
    <t>ERIE</t>
  </si>
  <si>
    <t>FRBA</t>
  </si>
  <si>
    <t>IIM</t>
  </si>
  <si>
    <t>MMU</t>
  </si>
  <si>
    <t>NAZ</t>
  </si>
  <si>
    <t>NUO</t>
  </si>
  <si>
    <t>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</si>
</sst>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4" fillId="12" borderId="0" xfId="0" applyNumberFormat="1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5" fillId="8" borderId="0" xfId="0" applyFont="1" applyFill="1" applyBorder="1"/>
    <xf numFmtId="0" fontId="5" fillId="5" borderId="0" xfId="0" applyFont="1" applyFill="1" applyBorder="1"/>
    <xf numFmtId="165" fontId="5" fillId="0" borderId="0" xfId="0" applyNumberFormat="1" applyFont="1" applyFill="1" applyBorder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1" fontId="5" fillId="0" borderId="0" xfId="0" applyNumberFormat="1" applyFont="1" applyFill="1" applyBorder="1"/>
    <xf numFmtId="0" fontId="6" fillId="5" borderId="0" xfId="0" applyFont="1" applyFill="1"/>
    <xf numFmtId="0" fontId="6" fillId="3" borderId="0" xfId="0" applyFon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165" fontId="0" fillId="0" borderId="0" xfId="0" applyNumberFormat="1" applyFont="1" applyFill="1" applyBorder="1"/>
    <xf numFmtId="166" fontId="0" fillId="2" borderId="0" xfId="0" applyNumberFormat="1" applyFill="1" applyBorder="1"/>
    <xf numFmtId="1" fontId="0" fillId="0" borderId="0" xfId="0" applyNumberForma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  <xf numFmtId="1" fontId="6" fillId="0" borderId="0" xfId="0" applyNumberFormat="1" applyFont="1"/>
    <xf numFmtId="1" fontId="6" fillId="14" borderId="0" xfId="0" applyNumberFormat="1" applyFont="1" applyFill="1"/>
    <xf numFmtId="2" fontId="0" fillId="0" borderId="0" xfId="0" applyNumberFormat="1" applyFill="1" applyBorder="1"/>
    <xf numFmtId="0" fontId="0" fillId="2" borderId="0" xfId="0" applyFill="1" applyBorder="1"/>
    <xf numFmtId="1" fontId="5" fillId="15" borderId="0" xfId="0" applyNumberFormat="1" applyFont="1" applyFill="1" applyBorder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2" fontId="0" fillId="13" borderId="0" xfId="0" applyNumberFormat="1" applyFill="1" applyBorder="1"/>
    <xf numFmtId="2" fontId="0" fillId="0" borderId="10" xfId="0" applyNumberFormat="1" applyFill="1" applyBorder="1"/>
    <xf numFmtId="1" fontId="0" fillId="0" borderId="10" xfId="0" applyNumberFormat="1" applyFill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  <xf numFmtId="1" fontId="0" fillId="2" borderId="0" xfId="0" applyNumberFormat="1" applyFill="1"/>
    <xf numFmtId="1" fontId="0" fillId="7" borderId="0" xfId="0" applyNumberFormat="1" applyFill="1"/>
    <xf numFmtId="2" fontId="6" fillId="0" borderId="0" xfId="0" applyNumberFormat="1" applyFont="1" applyBorder="1"/>
    <xf numFmtId="2" fontId="6" fillId="15" borderId="0" xfId="0" applyNumberFormat="1" applyFont="1" applyFill="1"/>
    <xf numFmtId="2" fontId="6" fillId="0" borderId="0" xfId="0" applyNumberFormat="1" applyFont="1"/>
    <xf numFmtId="0" fontId="0" fillId="7" borderId="0" xfId="0" applyFill="1" applyBorder="1"/>
    <xf numFmtId="0" fontId="0" fillId="0" borderId="3" xfId="0" applyBorder="1"/>
    <xf numFmtId="0" fontId="3" fillId="12" borderId="11" xfId="0" applyFont="1" applyFill="1" applyBorder="1"/>
    <xf numFmtId="1" fontId="0" fillId="0" borderId="11" xfId="0" applyNumberFormat="1" applyBorder="1"/>
    <xf numFmtId="2" fontId="6" fillId="5" borderId="0" xfId="0" applyNumberFormat="1" applyFont="1" applyFill="1"/>
    <xf numFmtId="2" fontId="0" fillId="5" borderId="0" xfId="0" applyNumberFormat="1" applyFill="1" applyBorder="1"/>
    <xf numFmtId="2" fontId="0" fillId="2" borderId="0" xfId="0" applyNumberFormat="1" applyFill="1" applyBorder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938F-136C-BB4C-ACCB-15CE282D195B}">
  <dimension ref="A1:CS28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baseColWidth="10" defaultRowHeight="16" x14ac:dyDescent="0.2"/>
  <cols>
    <col min="66" max="66" width="10.6640625" customWidth="1"/>
    <col min="67" max="67" width="10.83203125" hidden="1" customWidth="1"/>
    <col min="92" max="92" width="10.83203125" style="73"/>
  </cols>
  <sheetData>
    <row r="1" spans="1:97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191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127</v>
      </c>
      <c r="AC1" s="41" t="s">
        <v>34</v>
      </c>
      <c r="AD1" s="41" t="s">
        <v>91</v>
      </c>
      <c r="AE1" s="41" t="s">
        <v>128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124</v>
      </c>
      <c r="AO1" s="41" t="s">
        <v>123</v>
      </c>
      <c r="AP1" s="41" t="s">
        <v>81</v>
      </c>
      <c r="AQ1" s="41" t="s">
        <v>89</v>
      </c>
      <c r="AR1" s="40" t="s">
        <v>125</v>
      </c>
      <c r="AS1" s="40" t="s">
        <v>126</v>
      </c>
      <c r="AT1" s="40" t="s">
        <v>80</v>
      </c>
      <c r="AU1" s="40" t="s">
        <v>220</v>
      </c>
      <c r="AV1" s="40" t="s">
        <v>221</v>
      </c>
      <c r="AW1" s="40" t="s">
        <v>222</v>
      </c>
      <c r="AX1" s="40" t="s">
        <v>130</v>
      </c>
      <c r="AY1" s="40" t="s">
        <v>129</v>
      </c>
      <c r="AZ1" s="40" t="s">
        <v>82</v>
      </c>
      <c r="BA1" s="40" t="s">
        <v>107</v>
      </c>
      <c r="BB1" s="55" t="s">
        <v>13</v>
      </c>
      <c r="BC1" s="56" t="s">
        <v>14</v>
      </c>
      <c r="BD1" s="57" t="s">
        <v>15</v>
      </c>
      <c r="BE1" s="58" t="s">
        <v>101</v>
      </c>
      <c r="BF1" s="58" t="s">
        <v>279</v>
      </c>
      <c r="BG1" s="58" t="s">
        <v>102</v>
      </c>
      <c r="BH1" s="59" t="s">
        <v>103</v>
      </c>
      <c r="BI1" s="41" t="s">
        <v>4</v>
      </c>
      <c r="BJ1" s="40" t="s">
        <v>5</v>
      </c>
      <c r="BK1" s="40" t="s">
        <v>6</v>
      </c>
      <c r="BL1" s="40" t="s">
        <v>3</v>
      </c>
      <c r="BM1" s="41" t="s">
        <v>16</v>
      </c>
      <c r="BN1" s="40" t="s">
        <v>10</v>
      </c>
      <c r="BO1" s="40" t="s">
        <v>104</v>
      </c>
      <c r="BP1" s="40" t="s">
        <v>280</v>
      </c>
      <c r="BQ1" s="40" t="s">
        <v>289</v>
      </c>
      <c r="BR1" s="40" t="s">
        <v>105</v>
      </c>
      <c r="BS1" s="40" t="s">
        <v>106</v>
      </c>
      <c r="BT1" s="40" t="s">
        <v>21</v>
      </c>
      <c r="BU1" s="65" t="s">
        <v>35</v>
      </c>
      <c r="BV1" s="40" t="s">
        <v>65</v>
      </c>
      <c r="BW1" s="41" t="s">
        <v>66</v>
      </c>
      <c r="BX1" s="41" t="s">
        <v>67</v>
      </c>
      <c r="BY1" s="41" t="s">
        <v>84</v>
      </c>
      <c r="BZ1" s="41" t="s">
        <v>85</v>
      </c>
      <c r="CA1" s="41" t="s">
        <v>86</v>
      </c>
      <c r="CB1" s="41" t="s">
        <v>87</v>
      </c>
      <c r="CC1" s="41" t="s">
        <v>281</v>
      </c>
      <c r="CD1" s="41" t="s">
        <v>88</v>
      </c>
      <c r="CE1" s="40" t="s">
        <v>233</v>
      </c>
      <c r="CF1" s="41" t="s">
        <v>226</v>
      </c>
      <c r="CG1" s="41" t="s">
        <v>227</v>
      </c>
      <c r="CH1" s="41" t="s">
        <v>228</v>
      </c>
      <c r="CI1" s="41" t="s">
        <v>229</v>
      </c>
      <c r="CJ1" s="41" t="s">
        <v>230</v>
      </c>
      <c r="CK1" s="41" t="s">
        <v>231</v>
      </c>
      <c r="CL1" s="41" t="s">
        <v>232</v>
      </c>
      <c r="CM1" s="41" t="s">
        <v>239</v>
      </c>
      <c r="CN1" s="74" t="s">
        <v>245</v>
      </c>
      <c r="CO1" s="41" t="s">
        <v>291</v>
      </c>
      <c r="CP1" s="41" t="s">
        <v>294</v>
      </c>
      <c r="CQ1" s="41" t="s">
        <v>295</v>
      </c>
      <c r="CR1" s="41" t="s">
        <v>296</v>
      </c>
      <c r="CS1" s="41" t="s">
        <v>297</v>
      </c>
    </row>
    <row r="2" spans="1:97" x14ac:dyDescent="0.2">
      <c r="A2" s="33" t="s">
        <v>176</v>
      </c>
      <c r="B2">
        <v>0</v>
      </c>
      <c r="C2">
        <v>0</v>
      </c>
      <c r="D2">
        <v>6.5894568690095801E-2</v>
      </c>
      <c r="E2">
        <v>0.93410543130990398</v>
      </c>
      <c r="F2">
        <v>0.36735504368546401</v>
      </c>
      <c r="G2">
        <v>0.36735504368546401</v>
      </c>
      <c r="H2">
        <v>3.7593984962405999E-2</v>
      </c>
      <c r="I2">
        <v>7.1010860484544596E-3</v>
      </c>
      <c r="J2">
        <v>1.6338853145871201E-2</v>
      </c>
      <c r="K2">
        <v>7.7473609127056503E-2</v>
      </c>
      <c r="L2">
        <v>0.87740158684560199</v>
      </c>
      <c r="M2">
        <v>-0.71548736522872902</v>
      </c>
      <c r="N2" s="21">
        <v>1</v>
      </c>
      <c r="O2">
        <v>1.00837904197538</v>
      </c>
      <c r="P2">
        <v>0.98744946146637702</v>
      </c>
      <c r="Q2">
        <v>1.00904252282691</v>
      </c>
      <c r="R2">
        <v>0.99011064702856</v>
      </c>
      <c r="S2">
        <v>131.86000061035099</v>
      </c>
      <c r="T2" s="27">
        <f>IF(C2,P2,R2)</f>
        <v>0.99011064702856</v>
      </c>
      <c r="U2" s="27">
        <f>IF(D2 = 0,O2,Q2)</f>
        <v>1.00904252282691</v>
      </c>
      <c r="V2" s="39">
        <f>S2*T2^(1-N2)</f>
        <v>131.86000061035099</v>
      </c>
      <c r="W2" s="38">
        <f>S2*U2^(N2+1)</f>
        <v>134.25547656685907</v>
      </c>
      <c r="X2" s="44">
        <f>0.5 * (D2-MAX($D$3:$D$155))/(MIN($D$3:$D$155)-MAX($D$3:$D$155)) + 0.75</f>
        <v>1.2170217124129454</v>
      </c>
      <c r="Y2" s="44">
        <f>AVERAGE(D2, F2, G2, H2, I2, J2, K2)</f>
        <v>0.134158884192116</v>
      </c>
      <c r="Z2" s="22">
        <f>AI2^N2</f>
        <v>1.9333527309836134</v>
      </c>
      <c r="AA2" s="22">
        <f>(Z2+AB2)/2</f>
        <v>1.6456226325849501</v>
      </c>
      <c r="AB2" s="22">
        <f>AM2^N2</f>
        <v>1.3578925341862866</v>
      </c>
      <c r="AC2" s="22">
        <v>1</v>
      </c>
      <c r="AD2" s="22">
        <v>1</v>
      </c>
      <c r="AE2" s="22">
        <v>1</v>
      </c>
      <c r="AF2" s="22">
        <f>PERCENTILE($L$2:$L$155, 0.05)</f>
        <v>-5.5951144138011319E-2</v>
      </c>
      <c r="AG2" s="22">
        <f>PERCENTILE($L$2:$L$155, 0.95)</f>
        <v>0.94551258825149287</v>
      </c>
      <c r="AH2" s="22">
        <f>MIN(MAX(L2,AF2), AG2)</f>
        <v>0.87740158684560199</v>
      </c>
      <c r="AI2" s="22">
        <f>AH2-$AH$156+1</f>
        <v>1.9333527309836134</v>
      </c>
      <c r="AJ2" s="22">
        <f>PERCENTILE($M$2:$M$155, 0.02)</f>
        <v>-1.0733798994150157</v>
      </c>
      <c r="AK2" s="22">
        <f>PERCENTILE($M$2:$M$155, 0.98)</f>
        <v>1.0073830915390212</v>
      </c>
      <c r="AL2" s="22">
        <f>MIN(MAX(M2,AJ2), AK2)</f>
        <v>-0.71548736522872902</v>
      </c>
      <c r="AM2" s="22">
        <f>AL2-$AL$156 + 1</f>
        <v>1.3578925341862866</v>
      </c>
      <c r="AN2" s="46">
        <v>1</v>
      </c>
      <c r="AO2" s="51">
        <v>1</v>
      </c>
      <c r="AP2" s="51">
        <v>1</v>
      </c>
      <c r="AQ2" s="21">
        <v>1</v>
      </c>
      <c r="AR2" s="17">
        <f>(AI2^4)*AB2*AE2*AN2</f>
        <v>18.971854505027441</v>
      </c>
      <c r="AS2" s="17">
        <f>(AM2^4) *Z2*AC2*AO2</f>
        <v>6.5731372155392389</v>
      </c>
      <c r="AT2" s="17">
        <f>(AM2^4)*AA2*AP2*AQ2</f>
        <v>5.5948938833704593</v>
      </c>
      <c r="AU2" s="17">
        <f>MIN(AR2, 0.05*AR$156)</f>
        <v>18.971854505027441</v>
      </c>
      <c r="AV2" s="17">
        <f>MIN(AS2, 0.05*AS$156)</f>
        <v>6.5731372155392389</v>
      </c>
      <c r="AW2" s="17">
        <f>MIN(AT2, 0.05*AT$156)</f>
        <v>5.5948938833704593</v>
      </c>
      <c r="AX2" s="14">
        <f>AU2/$AU$156</f>
        <v>3.3594243438992755E-2</v>
      </c>
      <c r="AY2" s="14">
        <f>AV2/$AV$156</f>
        <v>3.7236733573259976E-3</v>
      </c>
      <c r="AZ2" s="64">
        <f>AW2/$AW$156</f>
        <v>1.947093394656915E-3</v>
      </c>
      <c r="BA2" s="21">
        <f>N2</f>
        <v>1</v>
      </c>
      <c r="BB2" s="63">
        <v>4088</v>
      </c>
      <c r="BC2" s="15">
        <f>$D$162*AX2</f>
        <v>4171.8003387409981</v>
      </c>
      <c r="BD2" s="19">
        <f>BC2-BB2</f>
        <v>83.800338740998086</v>
      </c>
      <c r="BE2" s="60">
        <f>(IF(BD2 &gt; 0, V2, W2))</f>
        <v>131.86000061035099</v>
      </c>
      <c r="BF2" s="60">
        <f>IF(BD2&gt;0, S2*(T2^(2-N2)), S2*(U2^(N2 + 2)))</f>
        <v>130.55599052150095</v>
      </c>
      <c r="BG2" s="46">
        <f>BD2/BE2</f>
        <v>0.6355250898915874</v>
      </c>
      <c r="BH2" s="61">
        <f>BB2/BC2</f>
        <v>0.97991266792832943</v>
      </c>
      <c r="BI2" s="63">
        <v>0</v>
      </c>
      <c r="BJ2" s="63">
        <v>527</v>
      </c>
      <c r="BK2" s="63">
        <v>0</v>
      </c>
      <c r="BL2" s="10">
        <f>SUM(BI2:BK2)</f>
        <v>527</v>
      </c>
      <c r="BM2" s="15">
        <f>AY2*$D$161</f>
        <v>649.6879090194534</v>
      </c>
      <c r="BN2" s="9">
        <f>BM2-BL2</f>
        <v>122.6879090194534</v>
      </c>
      <c r="BO2" s="48">
        <f>IF(BN2&gt;0,V2,W2)</f>
        <v>131.86000061035099</v>
      </c>
      <c r="BP2" s="48">
        <f xml:space="preserve"> IF(BN2 &gt;0, S2*T2^(2-N2), S2*U2^(N2+2))</f>
        <v>130.55599052150095</v>
      </c>
      <c r="BQ2" s="48">
        <f>IF(BN2&gt;0, S2*T2^(3-N2), S2*U2^(N2+3))</f>
        <v>129.26487624869785</v>
      </c>
      <c r="BR2" s="46">
        <f>BN2/BP2</f>
        <v>0.93973404459941834</v>
      </c>
      <c r="BS2" s="61">
        <f>BL2/BM2</f>
        <v>0.81115870048340422</v>
      </c>
      <c r="BT2" s="16">
        <f>BB2+BL2+BV2</f>
        <v>4615</v>
      </c>
      <c r="BU2" s="66">
        <f>BC2+BM2+BW2</f>
        <v>4839.4696552601081</v>
      </c>
      <c r="BV2" s="63">
        <v>0</v>
      </c>
      <c r="BW2" s="15">
        <f>AZ2*$D$164</f>
        <v>17.981407499656608</v>
      </c>
      <c r="BX2" s="37">
        <f>BW2-BV2</f>
        <v>17.981407499656608</v>
      </c>
      <c r="BY2" s="53">
        <f>BX2*(BX2&lt;&gt;0)</f>
        <v>17.981407499656608</v>
      </c>
      <c r="BZ2" s="26">
        <f>BY2/$BY$156</f>
        <v>0.18537533504801224</v>
      </c>
      <c r="CA2" s="47">
        <f>BZ2 * $BX$156</f>
        <v>17.981407499656608</v>
      </c>
      <c r="CB2" s="48">
        <f>IF(CA2&gt;0, V2, W2)</f>
        <v>131.86000061035099</v>
      </c>
      <c r="CC2" s="48">
        <f>IF(BX2&gt;0, S2*T2^(2-N2), S2*U2^(N2+2))</f>
        <v>130.55599052150095</v>
      </c>
      <c r="CD2" s="62">
        <f>CA2/CB2</f>
        <v>0.13636741556517989</v>
      </c>
      <c r="CE2" s="63">
        <v>0</v>
      </c>
      <c r="CF2" s="15">
        <f>AZ2*$CE$159</f>
        <v>12.513969247459993</v>
      </c>
      <c r="CG2" s="37">
        <f>CF2-CE2</f>
        <v>12.513969247459993</v>
      </c>
      <c r="CH2" s="53">
        <f>CG2*(CG2&lt;&gt;0)</f>
        <v>12.513969247459993</v>
      </c>
      <c r="CI2" s="26">
        <f>CH2/$CH$156</f>
        <v>1.9470933946569157E-3</v>
      </c>
      <c r="CJ2" s="47">
        <f>CI2 * $CG$156</f>
        <v>12.513969247459993</v>
      </c>
      <c r="CK2" s="48">
        <f>IF(CA2&gt;0,V2,W2)</f>
        <v>131.86000061035099</v>
      </c>
      <c r="CL2" s="62">
        <f>CJ2/CK2</f>
        <v>9.4903452066855576E-2</v>
      </c>
      <c r="CM2" s="67">
        <f>N2</f>
        <v>1</v>
      </c>
      <c r="CN2" s="75">
        <f>BT2+BV2</f>
        <v>4615</v>
      </c>
      <c r="CO2">
        <f>E2/$E$156</f>
        <v>8.7932351325141489E-3</v>
      </c>
      <c r="CP2" s="1">
        <f>$CP$158*CO2</f>
        <v>536.38734308336313</v>
      </c>
      <c r="CQ2">
        <v>0</v>
      </c>
      <c r="CR2" s="1">
        <f>CP2-CQ2</f>
        <v>536.38734308336313</v>
      </c>
      <c r="CS2">
        <f>CR2/CP2</f>
        <v>1</v>
      </c>
    </row>
    <row r="3" spans="1:97" x14ac:dyDescent="0.2">
      <c r="A3" s="25" t="s">
        <v>177</v>
      </c>
      <c r="B3">
        <v>0</v>
      </c>
      <c r="C3">
        <v>0</v>
      </c>
      <c r="D3">
        <v>0.926916932907348</v>
      </c>
      <c r="E3">
        <v>7.3083067092651693E-2</v>
      </c>
      <c r="F3">
        <v>0.39714058776806899</v>
      </c>
      <c r="G3">
        <v>0.39753772835583701</v>
      </c>
      <c r="H3">
        <v>0.89348370927318299</v>
      </c>
      <c r="I3">
        <v>0.75647451963241397</v>
      </c>
      <c r="J3">
        <v>0.82212995309246495</v>
      </c>
      <c r="K3">
        <v>0.57154560849246305</v>
      </c>
      <c r="L3">
        <v>0.94950223847755899</v>
      </c>
      <c r="M3">
        <v>-0.10728918043814301</v>
      </c>
      <c r="N3" s="21">
        <v>0</v>
      </c>
      <c r="O3">
        <v>1.0021435852239999</v>
      </c>
      <c r="P3">
        <v>0.99718139863696498</v>
      </c>
      <c r="Q3">
        <v>1.008671622494</v>
      </c>
      <c r="R3">
        <v>1</v>
      </c>
      <c r="S3">
        <v>0</v>
      </c>
      <c r="T3" s="27">
        <f>IF(C3,P3,R3)</f>
        <v>1</v>
      </c>
      <c r="U3" s="27">
        <f>IF(D3 = 0,O3,Q3)</f>
        <v>1.008671622494</v>
      </c>
      <c r="V3" s="39">
        <f>S3*T3^(1-N3)</f>
        <v>0</v>
      </c>
      <c r="W3" s="38">
        <f>S3*U3^(N3+1)</f>
        <v>0</v>
      </c>
      <c r="X3" s="44">
        <f>0.5 * (D3-MAX($D$3:$D$155))/(MIN($D$3:$D$155)-MAX($D$3:$D$155)) + 0.75</f>
        <v>0.77539942646456372</v>
      </c>
      <c r="Y3" s="44">
        <f>AVERAGE(D3, F3, G3, H3, I3, J3, K3)</f>
        <v>0.68074700564596846</v>
      </c>
      <c r="Z3" s="22">
        <f>AI3^N3</f>
        <v>1</v>
      </c>
      <c r="AA3" s="22">
        <f>(Z3+AB3)/2</f>
        <v>1</v>
      </c>
      <c r="AB3" s="22">
        <f>AM3^N3</f>
        <v>1</v>
      </c>
      <c r="AC3" s="22">
        <v>1</v>
      </c>
      <c r="AD3" s="22">
        <v>1</v>
      </c>
      <c r="AE3" s="22">
        <v>1</v>
      </c>
      <c r="AF3" s="22">
        <f>PERCENTILE($L$2:$L$155, 0.05)</f>
        <v>-5.5951144138011319E-2</v>
      </c>
      <c r="AG3" s="22">
        <f>PERCENTILE($L$2:$L$155, 0.95)</f>
        <v>0.94551258825149287</v>
      </c>
      <c r="AH3" s="22">
        <f>MIN(MAX(L3,AF3), AG3)</f>
        <v>0.94551258825149287</v>
      </c>
      <c r="AI3" s="22">
        <f>AH3-$AH$156+1</f>
        <v>2.0014637323895039</v>
      </c>
      <c r="AJ3" s="22">
        <f>PERCENTILE($M$2:$M$155, 0.02)</f>
        <v>-1.0733798994150157</v>
      </c>
      <c r="AK3" s="22">
        <f>PERCENTILE($M$2:$M$155, 0.98)</f>
        <v>1.0073830915390212</v>
      </c>
      <c r="AL3" s="22">
        <f>MIN(MAX(M3,AJ3), AK3)</f>
        <v>-0.10728918043814301</v>
      </c>
      <c r="AM3" s="22">
        <f>AL3-$AL$156 + 1</f>
        <v>1.9660907189768726</v>
      </c>
      <c r="AN3" s="21">
        <v>0</v>
      </c>
      <c r="AO3" s="78">
        <v>0</v>
      </c>
      <c r="AP3" s="78">
        <v>0</v>
      </c>
      <c r="AQ3" s="21">
        <v>1</v>
      </c>
      <c r="AR3" s="17">
        <f>(AI3^4)*AB3*AE3*AN3</f>
        <v>0</v>
      </c>
      <c r="AS3" s="17">
        <f>(AM3^4) *Z3*AC3*AO3</f>
        <v>0</v>
      </c>
      <c r="AT3" s="17">
        <f>(AM3^4)*AA3*AP3*AQ3</f>
        <v>0</v>
      </c>
      <c r="AU3" s="17">
        <f>MIN(AR3, 0.05*AR$156)</f>
        <v>0</v>
      </c>
      <c r="AV3" s="17">
        <f>MIN(AS3, 0.05*AS$156)</f>
        <v>0</v>
      </c>
      <c r="AW3" s="17">
        <f>MIN(AT3, 0.05*AT$156)</f>
        <v>0</v>
      </c>
      <c r="AX3" s="14">
        <f>AU3/$AU$156</f>
        <v>0</v>
      </c>
      <c r="AY3" s="14">
        <f>AV3/$AV$156</f>
        <v>0</v>
      </c>
      <c r="AZ3" s="64">
        <f>AW3/$AW$156</f>
        <v>0</v>
      </c>
      <c r="BA3" s="21">
        <f>N3</f>
        <v>0</v>
      </c>
      <c r="BB3" s="63">
        <v>0</v>
      </c>
      <c r="BC3" s="15">
        <f>$D$162*AX3</f>
        <v>0</v>
      </c>
      <c r="BD3" s="19">
        <f>BC3-BB3</f>
        <v>0</v>
      </c>
      <c r="BE3" s="60">
        <f>(IF(BD3 &gt; 0, V3, W3))</f>
        <v>0</v>
      </c>
      <c r="BF3" s="60">
        <f>IF(BD3&gt;0, S3*(T3^(2-N3)), S3*(U3^(N3 + 2)))</f>
        <v>0</v>
      </c>
      <c r="BG3" s="46" t="e">
        <f>BD3/BE3</f>
        <v>#DIV/0!</v>
      </c>
      <c r="BH3" s="61" t="e">
        <f>BB3/BC3</f>
        <v>#DIV/0!</v>
      </c>
      <c r="BI3" s="63">
        <v>0</v>
      </c>
      <c r="BJ3" s="63">
        <v>0</v>
      </c>
      <c r="BK3" s="63">
        <v>0</v>
      </c>
      <c r="BL3" s="10">
        <f>SUM(BI3:BK3)</f>
        <v>0</v>
      </c>
      <c r="BM3" s="15">
        <f>AY3*$D$161</f>
        <v>0</v>
      </c>
      <c r="BN3" s="9">
        <f>BM3-BL3</f>
        <v>0</v>
      </c>
      <c r="BO3" s="48">
        <f>IF(BN3&gt;0,V3,W3)</f>
        <v>0</v>
      </c>
      <c r="BP3" s="48">
        <f xml:space="preserve"> IF(BN3 &gt;0, S3*T3^(2-N3), S3*U3^(N3+2))</f>
        <v>0</v>
      </c>
      <c r="BQ3" s="48">
        <f>IF(BN3&gt;0, S3*T3^(3-N3), S3*U3^(N3+3))</f>
        <v>0</v>
      </c>
      <c r="BR3" s="46" t="e">
        <f>BN3/BP3</f>
        <v>#DIV/0!</v>
      </c>
      <c r="BS3" s="61" t="e">
        <f>BL3/BM3</f>
        <v>#DIV/0!</v>
      </c>
      <c r="BT3" s="16">
        <f>BB3+BL3+BV3</f>
        <v>0</v>
      </c>
      <c r="BU3" s="66">
        <f>BC3+BM3+BW3</f>
        <v>0</v>
      </c>
      <c r="BV3" s="63">
        <v>0</v>
      </c>
      <c r="BW3" s="15">
        <f>AZ3*$D$164</f>
        <v>0</v>
      </c>
      <c r="BX3" s="37">
        <f>BW3-BV3</f>
        <v>0</v>
      </c>
      <c r="BY3" s="53">
        <f>BX3*(BX3&lt;&gt;0)</f>
        <v>0</v>
      </c>
      <c r="BZ3" s="26">
        <f>BY3/$BY$156</f>
        <v>0</v>
      </c>
      <c r="CA3" s="47">
        <f>BZ3 * $BX$156</f>
        <v>0</v>
      </c>
      <c r="CB3" s="48">
        <f>IF(CA3&gt;0, V3, W3)</f>
        <v>0</v>
      </c>
      <c r="CC3" s="48">
        <f>IF(BX3&gt;0, S3*T3^(2-N3), S3*U3^(N3+2))</f>
        <v>0</v>
      </c>
      <c r="CD3" s="62" t="e">
        <f>CA3/CB3</f>
        <v>#DIV/0!</v>
      </c>
      <c r="CE3" s="63">
        <v>0</v>
      </c>
      <c r="CF3" s="15">
        <f>AZ3*$CE$159</f>
        <v>0</v>
      </c>
      <c r="CG3" s="37">
        <f>CF3-CE3</f>
        <v>0</v>
      </c>
      <c r="CH3" s="53">
        <f>CG3*(CG3&lt;&gt;0)</f>
        <v>0</v>
      </c>
      <c r="CI3" s="26">
        <f>CH3/$CH$156</f>
        <v>0</v>
      </c>
      <c r="CJ3" s="47">
        <f>CI3 * $CG$156</f>
        <v>0</v>
      </c>
      <c r="CK3" s="48">
        <f>IF(CA3&gt;0,V3,W3)</f>
        <v>0</v>
      </c>
      <c r="CL3" s="62" t="e">
        <f>CJ3/CK3</f>
        <v>#DIV/0!</v>
      </c>
      <c r="CM3" s="67">
        <f>N3</f>
        <v>0</v>
      </c>
      <c r="CN3" s="75">
        <f>BT3+BV3</f>
        <v>0</v>
      </c>
      <c r="CO3">
        <f>E3/$E$156</f>
        <v>6.8797008518601459E-4</v>
      </c>
      <c r="CP3" s="1">
        <f>$CP$158*CO3</f>
        <v>41.966175196346889</v>
      </c>
      <c r="CQ3">
        <v>0</v>
      </c>
      <c r="CR3" s="1">
        <f>CP3-CQ3</f>
        <v>41.966175196346889</v>
      </c>
      <c r="CS3">
        <f>CR3/CP3</f>
        <v>1</v>
      </c>
    </row>
    <row r="4" spans="1:97" x14ac:dyDescent="0.2">
      <c r="A4" s="25" t="s">
        <v>178</v>
      </c>
      <c r="B4">
        <v>0</v>
      </c>
      <c r="C4">
        <v>0</v>
      </c>
      <c r="D4">
        <v>8.2000000000000003E-2</v>
      </c>
      <c r="E4">
        <v>0.91800000000000004</v>
      </c>
      <c r="F4">
        <v>0.118677042801556</v>
      </c>
      <c r="G4">
        <v>0.118677042801556</v>
      </c>
      <c r="H4">
        <v>0.32820512820512798</v>
      </c>
      <c r="I4">
        <v>4.6153846153846101E-2</v>
      </c>
      <c r="J4">
        <v>0.123076923076923</v>
      </c>
      <c r="K4">
        <v>0.120856962016608</v>
      </c>
      <c r="L4">
        <v>-0.16223928338971</v>
      </c>
      <c r="M4">
        <v>-1.01247740836791</v>
      </c>
      <c r="N4" s="21">
        <v>0</v>
      </c>
      <c r="O4">
        <v>0.99310416036117</v>
      </c>
      <c r="P4">
        <v>0.98797186918693902</v>
      </c>
      <c r="Q4">
        <v>1.01774037272897</v>
      </c>
      <c r="R4">
        <v>0.98285078395097603</v>
      </c>
      <c r="S4">
        <v>85.25</v>
      </c>
      <c r="T4" s="27">
        <f>IF(C4,P4,R4)</f>
        <v>0.98285078395097603</v>
      </c>
      <c r="U4" s="27">
        <f>IF(D4 = 0,O4,Q4)</f>
        <v>1.01774037272897</v>
      </c>
      <c r="V4" s="39">
        <f>S4*T4^(1-N4)</f>
        <v>83.788029331820709</v>
      </c>
      <c r="W4" s="38">
        <f>S4*U4^(N4+1)</f>
        <v>86.762366775144699</v>
      </c>
      <c r="X4" s="44">
        <f>0.5 * (D4-MAX($D$3:$D$155))/(MIN($D$3:$D$155)-MAX($D$3:$D$155)) + 0.75</f>
        <v>1.2087611634575994</v>
      </c>
      <c r="Y4" s="44">
        <f>AVERAGE(D4, F4, G4, H4, I4, J4, K4)</f>
        <v>0.13394956357937388</v>
      </c>
      <c r="Z4" s="22">
        <f>AI4^N4</f>
        <v>1</v>
      </c>
      <c r="AA4" s="22">
        <f>(Z4+AB4)/2</f>
        <v>1</v>
      </c>
      <c r="AB4" s="22">
        <f>AM4^N4</f>
        <v>1</v>
      </c>
      <c r="AC4" s="22">
        <v>1</v>
      </c>
      <c r="AD4" s="22">
        <v>1</v>
      </c>
      <c r="AE4" s="22">
        <v>1</v>
      </c>
      <c r="AF4" s="22">
        <f>PERCENTILE($L$2:$L$155, 0.05)</f>
        <v>-5.5951144138011319E-2</v>
      </c>
      <c r="AG4" s="22">
        <f>PERCENTILE($L$2:$L$155, 0.95)</f>
        <v>0.94551258825149287</v>
      </c>
      <c r="AH4" s="22">
        <f>MIN(MAX(L4,AF4), AG4)</f>
        <v>-5.5951144138011319E-2</v>
      </c>
      <c r="AI4" s="22">
        <f>AH4-$AH$156+1</f>
        <v>1</v>
      </c>
      <c r="AJ4" s="22">
        <f>PERCENTILE($M$2:$M$155, 0.02)</f>
        <v>-1.0733798994150157</v>
      </c>
      <c r="AK4" s="22">
        <f>PERCENTILE($M$2:$M$155, 0.98)</f>
        <v>1.0073830915390212</v>
      </c>
      <c r="AL4" s="22">
        <f>MIN(MAX(M4,AJ4), AK4)</f>
        <v>-1.01247740836791</v>
      </c>
      <c r="AM4" s="22">
        <f>AL4-$AL$156 + 1</f>
        <v>1.0609024910471057</v>
      </c>
      <c r="AN4" s="46">
        <v>1</v>
      </c>
      <c r="AO4" s="51">
        <v>1</v>
      </c>
      <c r="AP4" s="51">
        <v>1</v>
      </c>
      <c r="AQ4" s="21">
        <v>1</v>
      </c>
      <c r="AR4" s="17">
        <f>(AI4^4)*AB4*AE4*AN4</f>
        <v>1</v>
      </c>
      <c r="AS4" s="17">
        <f>(AM4^4) *Z4*AC4*AO4</f>
        <v>1.26678197919159</v>
      </c>
      <c r="AT4" s="17">
        <f>(AM4^4)*AA4*AP4*AQ4</f>
        <v>1.26678197919159</v>
      </c>
      <c r="AU4" s="17">
        <f>MIN(AR4, 0.05*AR$156)</f>
        <v>1</v>
      </c>
      <c r="AV4" s="17">
        <f>MIN(AS4, 0.05*AS$156)</f>
        <v>1.26678197919159</v>
      </c>
      <c r="AW4" s="17">
        <f>MIN(AT4, 0.05*AT$156)</f>
        <v>1.26678197919159</v>
      </c>
      <c r="AX4" s="14">
        <f>AU4/$AU$156</f>
        <v>1.770741148688994E-3</v>
      </c>
      <c r="AY4" s="14">
        <f>AV4/$AV$156</f>
        <v>7.1763028075923793E-4</v>
      </c>
      <c r="AZ4" s="64">
        <f>AW4/$AW$156</f>
        <v>4.4085605117294397E-4</v>
      </c>
      <c r="BA4" s="21">
        <f>N4</f>
        <v>0</v>
      </c>
      <c r="BB4" s="63">
        <v>175</v>
      </c>
      <c r="BC4" s="15">
        <f>$D$162*AX4</f>
        <v>219.89417732649665</v>
      </c>
      <c r="BD4" s="19">
        <f>BC4-BB4</f>
        <v>44.894177326496646</v>
      </c>
      <c r="BE4" s="60">
        <f>(IF(BD4 &gt; 0, V4, W4))</f>
        <v>83.788029331820709</v>
      </c>
      <c r="BF4" s="60">
        <f>IF(BD4&gt;0, S4*(T4^(2-N4)), S4*(U4^(N4 + 2)))</f>
        <v>82.351130314487349</v>
      </c>
      <c r="BG4" s="46">
        <f>BD4/BE4</f>
        <v>0.53580657863076031</v>
      </c>
      <c r="BH4" s="61">
        <f>BB4/BC4</f>
        <v>0.79583735289253144</v>
      </c>
      <c r="BI4" s="63">
        <v>0</v>
      </c>
      <c r="BJ4" s="63">
        <v>85</v>
      </c>
      <c r="BK4" s="63">
        <v>0</v>
      </c>
      <c r="BL4" s="10">
        <f>SUM(BI4:BK4)</f>
        <v>85</v>
      </c>
      <c r="BM4" s="15">
        <f>AY4*$D$161</f>
        <v>125.20854323546804</v>
      </c>
      <c r="BN4" s="9">
        <f>BM4-BL4</f>
        <v>40.208543235468042</v>
      </c>
      <c r="BO4" s="48">
        <f>IF(BN4&gt;0,V4,W4)</f>
        <v>83.788029331820709</v>
      </c>
      <c r="BP4" s="48">
        <f xml:space="preserve"> IF(BN4 &gt;0, S4*T4^(2-N4), S4*U4^(N4+2))</f>
        <v>82.351130314487349</v>
      </c>
      <c r="BQ4" s="48">
        <f>IF(BN4&gt;0, S4*T4^(3-N4), S4*U4^(N4+3))</f>
        <v>80.938872988842888</v>
      </c>
      <c r="BR4" s="46">
        <f>BN4/BP4</f>
        <v>0.4882573327399064</v>
      </c>
      <c r="BS4" s="61">
        <f>BL4/BM4</f>
        <v>0.67886741434367159</v>
      </c>
      <c r="BT4" s="16">
        <f>BB4+BL4+BV4</f>
        <v>260</v>
      </c>
      <c r="BU4" s="66">
        <f>BC4+BM4+BW4</f>
        <v>349.17402619454685</v>
      </c>
      <c r="BV4" s="63">
        <v>0</v>
      </c>
      <c r="BW4" s="15">
        <f>AZ4*$D$164</f>
        <v>4.0713056325821375</v>
      </c>
      <c r="BX4" s="37">
        <f>BW4-BV4</f>
        <v>4.0713056325821375</v>
      </c>
      <c r="BY4" s="53">
        <f>BX4*(BX4&lt;&gt;0)</f>
        <v>4.0713056325821375</v>
      </c>
      <c r="BZ4" s="26">
        <f>BY4/$BY$156</f>
        <v>4.1972223016312052E-2</v>
      </c>
      <c r="CA4" s="47">
        <f>BZ4 * $BX$156</f>
        <v>4.0713056325821375</v>
      </c>
      <c r="CB4" s="48">
        <f>IF(CA4&gt;0, V4, W4)</f>
        <v>83.788029331820709</v>
      </c>
      <c r="CC4" s="48">
        <f>IF(BX4&gt;0, S4*T4^(2-N4), S4*U4^(N4+2))</f>
        <v>82.351130314487349</v>
      </c>
      <c r="CD4" s="62">
        <f>CA4/CB4</f>
        <v>4.8590540499034655E-2</v>
      </c>
      <c r="CE4" s="63">
        <v>0</v>
      </c>
      <c r="CF4" s="15">
        <f>AZ4*$CE$159</f>
        <v>2.833381840888511</v>
      </c>
      <c r="CG4" s="37">
        <f>CF4-CE4</f>
        <v>2.833381840888511</v>
      </c>
      <c r="CH4" s="53">
        <f>CG4*(CG4&lt;&gt;0)</f>
        <v>2.833381840888511</v>
      </c>
      <c r="CI4" s="26">
        <f>CH4/$CH$156</f>
        <v>4.4085605117294413E-4</v>
      </c>
      <c r="CJ4" s="47">
        <f>CI4 * $CG$156</f>
        <v>2.833381840888511</v>
      </c>
      <c r="CK4" s="48">
        <f>IF(CA4&gt;0,V4,W4)</f>
        <v>83.788029331820709</v>
      </c>
      <c r="CL4" s="62">
        <f>CJ4/CK4</f>
        <v>3.3816069711672517E-2</v>
      </c>
      <c r="CM4" s="67">
        <f>N4</f>
        <v>0</v>
      </c>
      <c r="CN4" s="75">
        <f>BT4+BV4</f>
        <v>260</v>
      </c>
      <c r="CO4">
        <f>E4/$E$156</f>
        <v>8.6416260746158911E-3</v>
      </c>
      <c r="CP4" s="1">
        <f>$CP$158*CO4</f>
        <v>527.1391905515693</v>
      </c>
      <c r="CQ4">
        <v>0</v>
      </c>
      <c r="CR4" s="1">
        <f>CP4-CQ4</f>
        <v>527.1391905515693</v>
      </c>
      <c r="CS4">
        <f>CR4/CP4</f>
        <v>1</v>
      </c>
    </row>
    <row r="5" spans="1:97" x14ac:dyDescent="0.2">
      <c r="A5" s="25" t="s">
        <v>255</v>
      </c>
      <c r="B5">
        <v>1</v>
      </c>
      <c r="C5">
        <v>1</v>
      </c>
      <c r="D5">
        <v>0.39736421725239601</v>
      </c>
      <c r="E5">
        <v>0.60263578274760299</v>
      </c>
      <c r="F5">
        <v>0.89630512514898597</v>
      </c>
      <c r="G5">
        <v>0.89630512514898597</v>
      </c>
      <c r="H5">
        <v>0.214285714285714</v>
      </c>
      <c r="I5">
        <v>0.49540517961570502</v>
      </c>
      <c r="J5">
        <v>0.32581935604686502</v>
      </c>
      <c r="K5">
        <v>0.54040129413015603</v>
      </c>
      <c r="L5">
        <v>0.44574856139700703</v>
      </c>
      <c r="M5">
        <v>0.230841114397524</v>
      </c>
      <c r="N5" s="21">
        <v>0</v>
      </c>
      <c r="O5">
        <v>0.99565592431667804</v>
      </c>
      <c r="P5">
        <v>0.99559020989430702</v>
      </c>
      <c r="Q5">
        <v>1.0057786836529501</v>
      </c>
      <c r="R5">
        <v>0.99563717506418503</v>
      </c>
      <c r="S5">
        <v>9.7899999618530202</v>
      </c>
      <c r="T5" s="27">
        <f>IF(C5,P5,R5)</f>
        <v>0.99559020989430702</v>
      </c>
      <c r="U5" s="27">
        <f>IF(D5 = 0,O5,Q5)</f>
        <v>1.0057786836529501</v>
      </c>
      <c r="V5" s="39">
        <f>S5*T5^(1-N5)</f>
        <v>9.7468281168865065</v>
      </c>
      <c r="W5" s="38">
        <f>S5*U5^(N5+1)</f>
        <v>9.846573274594963</v>
      </c>
      <c r="X5" s="44">
        <f>0.5 * (D5-MAX($D$3:$D$155))/(MIN($D$3:$D$155)-MAX($D$3:$D$155)) + 0.75</f>
        <v>1.0470094223678821</v>
      </c>
      <c r="Y5" s="44">
        <f>AVERAGE(D5, F5, G5, H5, I5, J5, K5)</f>
        <v>0.53798371594697247</v>
      </c>
      <c r="Z5" s="22">
        <f>AI5^N5</f>
        <v>1</v>
      </c>
      <c r="AA5" s="22">
        <f>(Z5+AB5)/2</f>
        <v>1</v>
      </c>
      <c r="AB5" s="22">
        <f>AM5^N5</f>
        <v>1</v>
      </c>
      <c r="AC5" s="22">
        <v>1</v>
      </c>
      <c r="AD5" s="22">
        <v>1</v>
      </c>
      <c r="AE5" s="22">
        <v>1</v>
      </c>
      <c r="AF5" s="22">
        <f>PERCENTILE($L$2:$L$155, 0.05)</f>
        <v>-5.5951144138011319E-2</v>
      </c>
      <c r="AG5" s="22">
        <f>PERCENTILE($L$2:$L$155, 0.95)</f>
        <v>0.94551258825149287</v>
      </c>
      <c r="AH5" s="22">
        <f>MIN(MAX(L5,AF5), AG5)</f>
        <v>0.44574856139700703</v>
      </c>
      <c r="AI5" s="22">
        <f>AH5-$AH$156+1</f>
        <v>1.5016997055350183</v>
      </c>
      <c r="AJ5" s="22">
        <f>PERCENTILE($M$2:$M$155, 0.02)</f>
        <v>-1.0733798994150157</v>
      </c>
      <c r="AK5" s="22">
        <f>PERCENTILE($M$2:$M$155, 0.98)</f>
        <v>1.0073830915390212</v>
      </c>
      <c r="AL5" s="22">
        <f>MIN(MAX(M5,AJ5), AK5)</f>
        <v>0.230841114397524</v>
      </c>
      <c r="AM5" s="22">
        <f>AL5-$AL$156 + 1</f>
        <v>2.3042210138125396</v>
      </c>
      <c r="AN5" s="46">
        <v>0</v>
      </c>
      <c r="AO5" s="70">
        <v>0.48</v>
      </c>
      <c r="AP5" s="51">
        <v>1</v>
      </c>
      <c r="AQ5" s="50">
        <v>1</v>
      </c>
      <c r="AR5" s="17">
        <f>(AI5^4)*AB5*AE5*AN5</f>
        <v>0</v>
      </c>
      <c r="AS5" s="17">
        <f>(AM5^4) *Z5*AC5*AO5</f>
        <v>13.531245361282686</v>
      </c>
      <c r="AT5" s="17">
        <f>(AM5^4)*AA5*AP5*AQ5</f>
        <v>28.190094502672263</v>
      </c>
      <c r="AU5" s="17">
        <f>MIN(AR5, 0.05*AR$156)</f>
        <v>0</v>
      </c>
      <c r="AV5" s="17">
        <f>MIN(AS5, 0.05*AS$156)</f>
        <v>13.531245361282686</v>
      </c>
      <c r="AW5" s="17">
        <f>MIN(AT5, 0.05*AT$156)</f>
        <v>28.190094502672263</v>
      </c>
      <c r="AX5" s="14">
        <f>AU5/$AU$156</f>
        <v>0</v>
      </c>
      <c r="AY5" s="14">
        <f>AV5/$AV$156</f>
        <v>7.6654322268116274E-3</v>
      </c>
      <c r="AZ5" s="64">
        <f>AW5/$AW$156</f>
        <v>9.810507213381045E-3</v>
      </c>
      <c r="BA5" s="21">
        <f>N5</f>
        <v>0</v>
      </c>
      <c r="BB5" s="63">
        <v>0</v>
      </c>
      <c r="BC5" s="15">
        <f>$D$162*AX5</f>
        <v>0</v>
      </c>
      <c r="BD5" s="19">
        <f>BC5-BB5</f>
        <v>0</v>
      </c>
      <c r="BE5" s="60">
        <f>(IF(BD5 &gt; 0, V5, W5))</f>
        <v>9.846573274594963</v>
      </c>
      <c r="BF5" s="60">
        <f>IF(BD5&gt;0, S5*(T5^(2-N5)), S5*(U5^(N5 + 2)))</f>
        <v>9.9034735066144393</v>
      </c>
      <c r="BG5" s="46">
        <f>BD5/BE5</f>
        <v>0</v>
      </c>
      <c r="BH5" s="61" t="e">
        <f>BB5/BC5</f>
        <v>#DIV/0!</v>
      </c>
      <c r="BI5" s="63">
        <v>0</v>
      </c>
      <c r="BJ5" s="63">
        <v>0</v>
      </c>
      <c r="BK5" s="63">
        <v>0</v>
      </c>
      <c r="BL5" s="10">
        <f>SUM(BI5:BK5)</f>
        <v>0</v>
      </c>
      <c r="BM5" s="15">
        <f>AY5*$D$161</f>
        <v>1337.4262877729586</v>
      </c>
      <c r="BN5" s="9">
        <f>BM5-BL5</f>
        <v>1337.4262877729586</v>
      </c>
      <c r="BO5" s="48">
        <f>IF(BN5&gt;0,V5,W5)</f>
        <v>9.7468281168865065</v>
      </c>
      <c r="BP5" s="48">
        <f xml:space="preserve"> IF(BN5 &gt;0, S5*T5^(2-N5), S5*U5^(N5+2))</f>
        <v>9.7038466506947696</v>
      </c>
      <c r="BQ5" s="48">
        <f>IF(BN5&gt;0, S5*T5^(3-N5), S5*U5^(N5+3))</f>
        <v>9.6610547237473732</v>
      </c>
      <c r="BR5" s="46">
        <f>BN5/BP5</f>
        <v>137.82434285245043</v>
      </c>
      <c r="BS5" s="61">
        <f>BL5/BM5</f>
        <v>0</v>
      </c>
      <c r="BT5" s="16">
        <f>BB5+BL5+BV5</f>
        <v>39</v>
      </c>
      <c r="BU5" s="66">
        <f>BC5+BM5+BW5</f>
        <v>1428.0263218885325</v>
      </c>
      <c r="BV5" s="63">
        <v>39</v>
      </c>
      <c r="BW5" s="15">
        <f>AZ5*$D$164</f>
        <v>90.600034115573948</v>
      </c>
      <c r="BX5" s="37">
        <f>BW5-BV5</f>
        <v>51.600034115573948</v>
      </c>
      <c r="BY5" s="53">
        <f>BX5*(BX5&lt;&gt;0)</f>
        <v>51.600034115573948</v>
      </c>
      <c r="BZ5" s="26">
        <f>BY5/$BY$156</f>
        <v>0.53195911459356304</v>
      </c>
      <c r="CA5" s="47">
        <f>BZ5 * $BX$156</f>
        <v>51.600034115573955</v>
      </c>
      <c r="CB5" s="48">
        <f>IF(CA5&gt;0, V5, W5)</f>
        <v>9.7468281168865065</v>
      </c>
      <c r="CC5" s="48">
        <f>IF(BX5&gt;0, S5*T5^(2-N5), S5*U5^(N5+2))</f>
        <v>9.7038466506947696</v>
      </c>
      <c r="CD5" s="62">
        <f>CA5/CB5</f>
        <v>5.2940334534243219</v>
      </c>
      <c r="CE5" s="63">
        <v>0</v>
      </c>
      <c r="CF5" s="15">
        <f>AZ5*$CE$159</f>
        <v>63.05212986039998</v>
      </c>
      <c r="CG5" s="37">
        <f>CF5-CE5</f>
        <v>63.05212986039998</v>
      </c>
      <c r="CH5" s="53">
        <f>CG5*(CG5&lt;&gt;0)</f>
        <v>63.05212986039998</v>
      </c>
      <c r="CI5" s="26">
        <f>CH5/$CH$156</f>
        <v>9.8105072133810485E-3</v>
      </c>
      <c r="CJ5" s="47">
        <f>CI5 * $CG$156</f>
        <v>63.05212986039998</v>
      </c>
      <c r="CK5" s="48">
        <f>IF(CA5&gt;0,V5,W5)</f>
        <v>9.7468281168865065</v>
      </c>
      <c r="CL5" s="62">
        <f>CJ5/CK5</f>
        <v>6.4689896142891188</v>
      </c>
      <c r="CM5" s="67">
        <f>N5</f>
        <v>0</v>
      </c>
      <c r="CN5" s="75">
        <f>BT5+BV5</f>
        <v>78</v>
      </c>
      <c r="CO5">
        <f>E5/$E$156</f>
        <v>5.6729336532551668E-3</v>
      </c>
      <c r="CP5" s="1">
        <f>$CP$158*CO5</f>
        <v>346.04895284856519</v>
      </c>
      <c r="CQ5">
        <v>0</v>
      </c>
      <c r="CR5" s="1">
        <f>CP5-CQ5</f>
        <v>346.04895284856519</v>
      </c>
      <c r="CS5">
        <f>CR5/CP5</f>
        <v>1</v>
      </c>
    </row>
    <row r="6" spans="1:97" x14ac:dyDescent="0.2">
      <c r="A6" s="25" t="s">
        <v>251</v>
      </c>
      <c r="B6">
        <v>0</v>
      </c>
      <c r="C6">
        <v>0</v>
      </c>
      <c r="D6">
        <v>0.128194888178913</v>
      </c>
      <c r="E6">
        <v>0.871805111821086</v>
      </c>
      <c r="F6">
        <v>0.63701350277998403</v>
      </c>
      <c r="G6">
        <v>0.63701350277998403</v>
      </c>
      <c r="H6">
        <v>8.7301587301587297E-2</v>
      </c>
      <c r="I6">
        <v>0.16624895572263901</v>
      </c>
      <c r="J6">
        <v>0.12047322408659</v>
      </c>
      <c r="K6">
        <v>0.27702539678989102</v>
      </c>
      <c r="L6">
        <v>0.77504323936552</v>
      </c>
      <c r="M6">
        <v>-0.53760724483905697</v>
      </c>
      <c r="N6" s="21">
        <v>0</v>
      </c>
      <c r="O6">
        <v>1.0026829746700201</v>
      </c>
      <c r="P6">
        <v>0.99028742610688003</v>
      </c>
      <c r="Q6">
        <v>1.01742798796263</v>
      </c>
      <c r="R6">
        <v>0.98900525625993396</v>
      </c>
      <c r="S6">
        <v>266.08999633789</v>
      </c>
      <c r="T6" s="27">
        <f>IF(C6,P6,R6)</f>
        <v>0.98900525625993396</v>
      </c>
      <c r="U6" s="27">
        <f>IF(D6 = 0,O6,Q6)</f>
        <v>1.01742798796263</v>
      </c>
      <c r="V6" s="39">
        <f>S6*T6^(1-N6)</f>
        <v>263.16440501635981</v>
      </c>
      <c r="W6" s="38">
        <f>S6*U6^(N6+1)</f>
        <v>270.727409591043</v>
      </c>
      <c r="X6" s="44">
        <f>0.5 * (D6-MAX($D$3:$D$155))/(MIN($D$3:$D$155)-MAX($D$3:$D$155)) + 0.75</f>
        <v>1.1850675952478495</v>
      </c>
      <c r="Y6" s="44">
        <f>AVERAGE(D6, F6, G6, H6, I6, J6, K6)</f>
        <v>0.29332443680565545</v>
      </c>
      <c r="Z6" s="22">
        <f>AI6^N6</f>
        <v>1</v>
      </c>
      <c r="AA6" s="22">
        <f>(Z6+AB6)/2</f>
        <v>1</v>
      </c>
      <c r="AB6" s="22">
        <f>AM6^N6</f>
        <v>1</v>
      </c>
      <c r="AC6" s="22">
        <v>1</v>
      </c>
      <c r="AD6" s="22">
        <v>1</v>
      </c>
      <c r="AE6" s="22">
        <v>1</v>
      </c>
      <c r="AF6" s="22">
        <f>PERCENTILE($L$2:$L$155, 0.05)</f>
        <v>-5.5951144138011319E-2</v>
      </c>
      <c r="AG6" s="22">
        <f>PERCENTILE($L$2:$L$155, 0.95)</f>
        <v>0.94551258825149287</v>
      </c>
      <c r="AH6" s="22">
        <f>MIN(MAX(L6,AF6), AG6)</f>
        <v>0.77504323936552</v>
      </c>
      <c r="AI6" s="22">
        <f>AH6-$AH$156+1</f>
        <v>1.8309943835035312</v>
      </c>
      <c r="AJ6" s="22">
        <f>PERCENTILE($M$2:$M$155, 0.02)</f>
        <v>-1.0733798994150157</v>
      </c>
      <c r="AK6" s="22">
        <f>PERCENTILE($M$2:$M$155, 0.98)</f>
        <v>1.0073830915390212</v>
      </c>
      <c r="AL6" s="22">
        <f>MIN(MAX(M6,AJ6), AK6)</f>
        <v>-0.53760724483905697</v>
      </c>
      <c r="AM6" s="22">
        <f>AL6-$AL$156 + 1</f>
        <v>1.5357726545759587</v>
      </c>
      <c r="AN6" s="46">
        <v>1</v>
      </c>
      <c r="AO6" s="69">
        <v>1</v>
      </c>
      <c r="AP6" s="51">
        <v>1</v>
      </c>
      <c r="AQ6" s="21">
        <v>1</v>
      </c>
      <c r="AR6" s="17">
        <f>(AI6^4)*AB6*AE6*AN6</f>
        <v>11.239527351020779</v>
      </c>
      <c r="AS6" s="17">
        <f>(AM6^4) *Z6*AC6*AO6</f>
        <v>5.5629828582795318</v>
      </c>
      <c r="AT6" s="17">
        <f>(AM6^4)*AA6*AP6*AQ6</f>
        <v>5.5629828582795318</v>
      </c>
      <c r="AU6" s="17">
        <f>MIN(AR6, 0.05*AR$156)</f>
        <v>11.239527351020779</v>
      </c>
      <c r="AV6" s="17">
        <f>MIN(AS6, 0.05*AS$156)</f>
        <v>5.5629828582795318</v>
      </c>
      <c r="AW6" s="17">
        <f>MIN(AT6, 0.05*AT$156)</f>
        <v>5.5629828582795318</v>
      </c>
      <c r="AX6" s="14">
        <f>AU6/$AU$156</f>
        <v>1.9902293572267901E-2</v>
      </c>
      <c r="AY6" s="14">
        <f>AV6/$AV$156</f>
        <v>3.1514222778836892E-3</v>
      </c>
      <c r="AZ6" s="64">
        <f>AW6/$AW$156</f>
        <v>1.9359879568297644E-3</v>
      </c>
      <c r="BA6" s="21">
        <f>N6</f>
        <v>0</v>
      </c>
      <c r="BB6" s="63">
        <v>2395</v>
      </c>
      <c r="BC6" s="15">
        <f>$D$162*AX6</f>
        <v>2471.5066203913725</v>
      </c>
      <c r="BD6" s="19">
        <f>BC6-BB6</f>
        <v>76.506620391372508</v>
      </c>
      <c r="BE6" s="60">
        <f>(IF(BD6 &gt; 0, V6, W6))</f>
        <v>263.16440501635981</v>
      </c>
      <c r="BF6" s="60">
        <f>IF(BD6&gt;0, S6*(T6^(2-N6)), S6*(U6^(N6 + 2)))</f>
        <v>260.27097982169795</v>
      </c>
      <c r="BG6" s="46">
        <f>BD6/BE6</f>
        <v>0.29071796539739642</v>
      </c>
      <c r="BH6" s="61">
        <f>BB6/BC6</f>
        <v>0.96904454159250542</v>
      </c>
      <c r="BI6" s="63">
        <v>0</v>
      </c>
      <c r="BJ6" s="63">
        <v>1597</v>
      </c>
      <c r="BK6" s="63">
        <v>0</v>
      </c>
      <c r="BL6" s="10">
        <f>SUM(BI6:BK6)</f>
        <v>1597</v>
      </c>
      <c r="BM6" s="15">
        <f>AY6*$D$161</f>
        <v>549.84440193375667</v>
      </c>
      <c r="BN6" s="9">
        <f>BM6-BL6</f>
        <v>-1047.1555980662433</v>
      </c>
      <c r="BO6" s="48">
        <f>IF(BN6&gt;0,V6,W6)</f>
        <v>270.727409591043</v>
      </c>
      <c r="BP6" s="48">
        <f xml:space="preserve"> IF(BN6 &gt;0, S6*T6^(2-N6), S6*U6^(N6+2))</f>
        <v>275.44564362654967</v>
      </c>
      <c r="BQ6" s="48">
        <f>IF(BN6&gt;0, S6*T6^(3-N6), S6*U6^(N6+3))</f>
        <v>280.24610698803201</v>
      </c>
      <c r="BR6" s="46">
        <f>BN6/BP6</f>
        <v>-3.801677834796259</v>
      </c>
      <c r="BS6" s="61">
        <f>BL6/BM6</f>
        <v>2.9044580510113129</v>
      </c>
      <c r="BT6" s="16">
        <f>BB6+BL6+BV6</f>
        <v>3992</v>
      </c>
      <c r="BU6" s="66">
        <f>BC6+BM6+BW6</f>
        <v>3039.2298711064523</v>
      </c>
      <c r="BV6" s="63">
        <v>0</v>
      </c>
      <c r="BW6" s="15">
        <f>AZ6*$D$164</f>
        <v>17.878848781322873</v>
      </c>
      <c r="BX6" s="37">
        <f>BW6-BV6</f>
        <v>17.878848781322873</v>
      </c>
      <c r="BY6" s="53">
        <f>BX6*(BX6&lt;&gt;0)</f>
        <v>17.878848781322873</v>
      </c>
      <c r="BZ6" s="26">
        <f>BY6/$BY$156</f>
        <v>0.18431802867343761</v>
      </c>
      <c r="CA6" s="47">
        <f>BZ6 * $BX$156</f>
        <v>17.878848781322873</v>
      </c>
      <c r="CB6" s="48">
        <f>IF(CA6&gt;0, V6, W6)</f>
        <v>263.16440501635981</v>
      </c>
      <c r="CC6" s="48">
        <f>IF(BX6&gt;0, S6*T6^(2-N6), S6*U6^(N6+2))</f>
        <v>260.27097982169795</v>
      </c>
      <c r="CD6" s="62">
        <f>CA6/CB6</f>
        <v>6.7937944647990758E-2</v>
      </c>
      <c r="CE6" s="63">
        <v>0</v>
      </c>
      <c r="CF6" s="15">
        <f>AZ6*$CE$159</f>
        <v>12.442594598544895</v>
      </c>
      <c r="CG6" s="37">
        <f>CF6-CE6</f>
        <v>12.442594598544895</v>
      </c>
      <c r="CH6" s="53">
        <f>CG6*(CG6&lt;&gt;0)</f>
        <v>12.442594598544895</v>
      </c>
      <c r="CI6" s="26">
        <f>CH6/$CH$156</f>
        <v>1.9359879568297648E-3</v>
      </c>
      <c r="CJ6" s="47">
        <f>CI6 * $CG$156</f>
        <v>12.442594598544895</v>
      </c>
      <c r="CK6" s="48">
        <f>IF(CA6&gt;0,V6,W6)</f>
        <v>263.16440501635981</v>
      </c>
      <c r="CL6" s="62">
        <f>CJ6/CK6</f>
        <v>4.7280689794546464E-2</v>
      </c>
      <c r="CM6" s="67">
        <f>N6</f>
        <v>0</v>
      </c>
      <c r="CN6" s="75">
        <f>BT6+BV6</f>
        <v>3992</v>
      </c>
      <c r="CO6">
        <f>E6/$E$156</f>
        <v>8.2067688303883637E-3</v>
      </c>
      <c r="CP6" s="1">
        <f>$CP$158*CO6</f>
        <v>500.61289865369019</v>
      </c>
      <c r="CQ6">
        <v>0</v>
      </c>
      <c r="CR6" s="1">
        <f>CP6-CQ6</f>
        <v>500.61289865369019</v>
      </c>
      <c r="CS6">
        <f>CR6/CP6</f>
        <v>1</v>
      </c>
    </row>
    <row r="7" spans="1:97" x14ac:dyDescent="0.2">
      <c r="A7" s="25" t="s">
        <v>179</v>
      </c>
      <c r="B7">
        <v>1</v>
      </c>
      <c r="C7">
        <v>1</v>
      </c>
      <c r="D7">
        <v>0.43051118210862599</v>
      </c>
      <c r="E7">
        <v>0.56948881789137296</v>
      </c>
      <c r="F7">
        <v>0.42017474185861797</v>
      </c>
      <c r="G7">
        <v>0.42017474185861797</v>
      </c>
      <c r="H7">
        <v>7.9782790309106094E-2</v>
      </c>
      <c r="I7">
        <v>0.5</v>
      </c>
      <c r="J7">
        <v>0.19972830333869299</v>
      </c>
      <c r="K7">
        <v>0.28969084952271901</v>
      </c>
      <c r="L7">
        <v>0.856537772652184</v>
      </c>
      <c r="M7">
        <v>-0.824210430255647</v>
      </c>
      <c r="N7" s="21">
        <v>0</v>
      </c>
      <c r="O7">
        <v>1.0078297270113701</v>
      </c>
      <c r="P7">
        <v>0.99721555473779599</v>
      </c>
      <c r="Q7">
        <v>1.02400899548719</v>
      </c>
      <c r="R7">
        <v>0.99475012200549795</v>
      </c>
      <c r="S7">
        <v>338.45001220703102</v>
      </c>
      <c r="T7" s="27">
        <f>IF(C7,P7,R7)</f>
        <v>0.99721555473779599</v>
      </c>
      <c r="U7" s="27">
        <f>IF(D7 = 0,O7,Q7)</f>
        <v>1.02400899548719</v>
      </c>
      <c r="V7" s="39">
        <f>S7*T7^(1-N7)</f>
        <v>337.50761667404828</v>
      </c>
      <c r="W7" s="38">
        <f>S7*U7^(N7+1)</f>
        <v>346.57585702274906</v>
      </c>
      <c r="X7" s="44">
        <f>0.5 * (D7-MAX($D$3:$D$155))/(MIN($D$3:$D$155)-MAX($D$3:$D$155)) + 0.75</f>
        <v>1.0300081933633758</v>
      </c>
      <c r="Y7" s="44">
        <f>AVERAGE(D7, F7, G7, H7, I7, J7, K7)</f>
        <v>0.33429465842805428</v>
      </c>
      <c r="Z7" s="22">
        <f>AI7^N7</f>
        <v>1</v>
      </c>
      <c r="AA7" s="22">
        <f>(Z7+AB7)/2</f>
        <v>1</v>
      </c>
      <c r="AB7" s="22">
        <f>AM7^N7</f>
        <v>1</v>
      </c>
      <c r="AC7" s="22">
        <v>1</v>
      </c>
      <c r="AD7" s="22">
        <v>1</v>
      </c>
      <c r="AE7" s="22">
        <v>1</v>
      </c>
      <c r="AF7" s="22">
        <f>PERCENTILE($L$2:$L$155, 0.05)</f>
        <v>-5.5951144138011319E-2</v>
      </c>
      <c r="AG7" s="22">
        <f>PERCENTILE($L$2:$L$155, 0.95)</f>
        <v>0.94551258825149287</v>
      </c>
      <c r="AH7" s="22">
        <f>MIN(MAX(L7,AF7), AG7)</f>
        <v>0.856537772652184</v>
      </c>
      <c r="AI7" s="22">
        <f>AH7-$AH$156+1</f>
        <v>1.9124889167901953</v>
      </c>
      <c r="AJ7" s="22">
        <f>PERCENTILE($M$2:$M$155, 0.02)</f>
        <v>-1.0733798994150157</v>
      </c>
      <c r="AK7" s="22">
        <f>PERCENTILE($M$2:$M$155, 0.98)</f>
        <v>1.0073830915390212</v>
      </c>
      <c r="AL7" s="22">
        <f>MIN(MAX(M7,AJ7), AK7)</f>
        <v>-0.824210430255647</v>
      </c>
      <c r="AM7" s="22">
        <f>AL7-$AL$156 + 1</f>
        <v>1.2491694691593687</v>
      </c>
      <c r="AN7" s="46">
        <v>1</v>
      </c>
      <c r="AO7" s="51">
        <v>1</v>
      </c>
      <c r="AP7" s="51">
        <v>1</v>
      </c>
      <c r="AQ7" s="21">
        <v>1</v>
      </c>
      <c r="AR7" s="17">
        <f>(AI7^4)*AB7*AE7*AN7</f>
        <v>13.378139125787005</v>
      </c>
      <c r="AS7" s="17">
        <f>(AM7^4) *Z7*AC7*AO7</f>
        <v>2.4349241916449684</v>
      </c>
      <c r="AT7" s="17">
        <f>(AM7^4)*AA7*AP7*AQ7</f>
        <v>2.4349241916449684</v>
      </c>
      <c r="AU7" s="17">
        <f>MIN(AR7, 0.05*AR$156)</f>
        <v>13.378139125787005</v>
      </c>
      <c r="AV7" s="17">
        <f>MIN(AS7, 0.05*AS$156)</f>
        <v>2.4349241916449684</v>
      </c>
      <c r="AW7" s="17">
        <f>MIN(AT7, 0.05*AT$156)</f>
        <v>2.4349241916449684</v>
      </c>
      <c r="AX7" s="14">
        <f>AU7/$AU$156</f>
        <v>2.3689221442917255E-2</v>
      </c>
      <c r="AY7" s="14">
        <f>AV7/$AV$156</f>
        <v>1.3793812668481003E-3</v>
      </c>
      <c r="AZ7" s="64">
        <f>AW7/$AW$156</f>
        <v>8.4738422369973036E-4</v>
      </c>
      <c r="BA7" s="21">
        <f>N7</f>
        <v>0</v>
      </c>
      <c r="BB7" s="63">
        <v>2708</v>
      </c>
      <c r="BC7" s="15">
        <f>$D$162*AX7</f>
        <v>2941.7748972243508</v>
      </c>
      <c r="BD7" s="19">
        <f>BC7-BB7</f>
        <v>233.77489722435075</v>
      </c>
      <c r="BE7" s="60">
        <f>(IF(BD7 &gt; 0, V7, W7))</f>
        <v>337.50761667404828</v>
      </c>
      <c r="BF7" s="60">
        <f>IF(BD7&gt;0, S7*(T7^(2-N7)), S7*(U7^(N7 + 2)))</f>
        <v>336.56784518984244</v>
      </c>
      <c r="BG7" s="46">
        <f>BD7/BE7</f>
        <v>0.69265073045780012</v>
      </c>
      <c r="BH7" s="61">
        <f>BB7/BC7</f>
        <v>0.92053270376162222</v>
      </c>
      <c r="BI7" s="63">
        <v>0</v>
      </c>
      <c r="BJ7" s="63">
        <v>0</v>
      </c>
      <c r="BK7" s="63">
        <v>0</v>
      </c>
      <c r="BL7" s="10">
        <f>SUM(BI7:BK7)</f>
        <v>0</v>
      </c>
      <c r="BM7" s="15">
        <f>AY7*$D$161</f>
        <v>240.66754653332231</v>
      </c>
      <c r="BN7" s="9">
        <f>BM7-BL7</f>
        <v>240.66754653332231</v>
      </c>
      <c r="BO7" s="48">
        <f>IF(BN7&gt;0,V7,W7)</f>
        <v>337.50761667404828</v>
      </c>
      <c r="BP7" s="48">
        <f xml:space="preserve"> IF(BN7 &gt;0, S7*T7^(2-N7), S7*U7^(N7+2))</f>
        <v>336.56784518984244</v>
      </c>
      <c r="BQ7" s="48">
        <f>IF(BN7&gt;0, S7*T7^(3-N7), S7*U7^(N7+3))</f>
        <v>335.63069044789336</v>
      </c>
      <c r="BR7" s="46">
        <f>BN7/BP7</f>
        <v>0.71506399073141647</v>
      </c>
      <c r="BS7" s="61">
        <f>BL7/BM7</f>
        <v>0</v>
      </c>
      <c r="BT7" s="16">
        <f>BB7+BL7+BV7</f>
        <v>2708</v>
      </c>
      <c r="BU7" s="66">
        <f>BC7+BM7+BW7</f>
        <v>3190.2680370635403</v>
      </c>
      <c r="BV7" s="63">
        <v>0</v>
      </c>
      <c r="BW7" s="15">
        <f>AZ7*$D$164</f>
        <v>7.8255933058670095</v>
      </c>
      <c r="BX7" s="37">
        <f>BW7-BV7</f>
        <v>7.8255933058670095</v>
      </c>
      <c r="BY7" s="53">
        <f>BX7*(BX7&lt;&gt;0)</f>
        <v>7.8255933058670095</v>
      </c>
      <c r="BZ7" s="26">
        <f>BY7/$BY$156</f>
        <v>8.0676219648116096E-2</v>
      </c>
      <c r="CA7" s="47">
        <f>BZ7 * $BX$156</f>
        <v>7.8255933058670095</v>
      </c>
      <c r="CB7" s="48">
        <f>IF(CA7&gt;0, V7, W7)</f>
        <v>337.50761667404828</v>
      </c>
      <c r="CC7" s="48">
        <f>IF(BX7&gt;0, S7*T7^(2-N7), S7*U7^(N7+2))</f>
        <v>336.56784518984244</v>
      </c>
      <c r="CD7" s="62">
        <f>CA7/CB7</f>
        <v>2.3186419859154359E-2</v>
      </c>
      <c r="CE7" s="63">
        <v>0</v>
      </c>
      <c r="CF7" s="15">
        <f>AZ7*$CE$159</f>
        <v>5.446138405718167</v>
      </c>
      <c r="CG7" s="37">
        <f>CF7-CE7</f>
        <v>5.446138405718167</v>
      </c>
      <c r="CH7" s="53">
        <f>CG7*(CG7&lt;&gt;0)</f>
        <v>5.446138405718167</v>
      </c>
      <c r="CI7" s="26">
        <f>CH7/$CH$156</f>
        <v>8.4738422369973058E-4</v>
      </c>
      <c r="CJ7" s="47">
        <f>CI7 * $CG$156</f>
        <v>5.446138405718167</v>
      </c>
      <c r="CK7" s="48">
        <f>IF(CA7&gt;0,V7,W7)</f>
        <v>337.50761667404828</v>
      </c>
      <c r="CL7" s="62">
        <f>CJ7/CK7</f>
        <v>1.6136342223582574E-2</v>
      </c>
      <c r="CM7" s="67">
        <f>N7</f>
        <v>0</v>
      </c>
      <c r="CN7" s="75">
        <f>BT7+BV7</f>
        <v>2708</v>
      </c>
      <c r="CO7">
        <f>E7/$E$156</f>
        <v>5.3609035053292691E-3</v>
      </c>
      <c r="CP7" s="1">
        <f>$CP$158*CO7</f>
        <v>327.01511382508539</v>
      </c>
      <c r="CQ7">
        <v>0</v>
      </c>
      <c r="CR7" s="1">
        <f>CP7-CQ7</f>
        <v>327.01511382508539</v>
      </c>
      <c r="CS7">
        <f>CR7/CP7</f>
        <v>1</v>
      </c>
    </row>
    <row r="8" spans="1:97" x14ac:dyDescent="0.2">
      <c r="A8" s="25" t="s">
        <v>180</v>
      </c>
      <c r="B8">
        <v>0</v>
      </c>
      <c r="C8">
        <v>0</v>
      </c>
      <c r="D8">
        <v>0.18124999999999999</v>
      </c>
      <c r="E8">
        <v>0.81874999999999998</v>
      </c>
      <c r="F8">
        <v>0.16461916461916401</v>
      </c>
      <c r="G8">
        <v>0.16461916461916401</v>
      </c>
      <c r="H8">
        <v>0.25652173913043402</v>
      </c>
      <c r="I8">
        <v>0.20797101449275299</v>
      </c>
      <c r="J8">
        <v>0.23097421138820201</v>
      </c>
      <c r="K8">
        <v>0.19499431203831599</v>
      </c>
      <c r="L8">
        <v>0.72960923495636698</v>
      </c>
      <c r="M8">
        <v>9.0115793879252698E-2</v>
      </c>
      <c r="N8" s="21">
        <v>0</v>
      </c>
      <c r="O8">
        <v>1.0332603686646999</v>
      </c>
      <c r="P8">
        <v>0.960836455619277</v>
      </c>
      <c r="Q8">
        <v>1.0655970688754099</v>
      </c>
      <c r="R8">
        <v>0.98390598850573296</v>
      </c>
      <c r="S8">
        <v>13.770000457763601</v>
      </c>
      <c r="T8" s="27">
        <f>IF(C8,P8,R8)</f>
        <v>0.98390598850573296</v>
      </c>
      <c r="U8" s="27">
        <f>IF(D8 = 0,O8,Q8)</f>
        <v>1.0655970688754099</v>
      </c>
      <c r="V8" s="39">
        <f>S8*T8^(1-N8)</f>
        <v>13.548385912120292</v>
      </c>
      <c r="W8" s="38">
        <f>S8*U8^(N8+1)</f>
        <v>14.673272126205946</v>
      </c>
      <c r="X8" s="44">
        <f>0.5 * (D8-MAX($D$3:$D$155))/(MIN($D$3:$D$155)-MAX($D$3:$D$155)) + 0.75</f>
        <v>1.1578553871364194</v>
      </c>
      <c r="Y8" s="44">
        <f>AVERAGE(D8, F8, G8, H8, I8, J8, K8)</f>
        <v>0.20013565804114755</v>
      </c>
      <c r="Z8" s="22">
        <f>AI8^N8</f>
        <v>1</v>
      </c>
      <c r="AA8" s="22">
        <f>(Z8+AB8)/2</f>
        <v>1</v>
      </c>
      <c r="AB8" s="22">
        <f>AM8^N8</f>
        <v>1</v>
      </c>
      <c r="AC8" s="22">
        <v>1</v>
      </c>
      <c r="AD8" s="22">
        <v>1</v>
      </c>
      <c r="AE8" s="22">
        <v>1</v>
      </c>
      <c r="AF8" s="22">
        <f>PERCENTILE($L$2:$L$155, 0.05)</f>
        <v>-5.5951144138011319E-2</v>
      </c>
      <c r="AG8" s="22">
        <f>PERCENTILE($L$2:$L$155, 0.95)</f>
        <v>0.94551258825149287</v>
      </c>
      <c r="AH8" s="22">
        <f>MIN(MAX(L8,AF8), AG8)</f>
        <v>0.72960923495636698</v>
      </c>
      <c r="AI8" s="22">
        <f>AH8-$AH$156+1</f>
        <v>1.7855603790943784</v>
      </c>
      <c r="AJ8" s="22">
        <f>PERCENTILE($M$2:$M$155, 0.02)</f>
        <v>-1.0733798994150157</v>
      </c>
      <c r="AK8" s="22">
        <f>PERCENTILE($M$2:$M$155, 0.98)</f>
        <v>1.0073830915390212</v>
      </c>
      <c r="AL8" s="22">
        <f>MIN(MAX(M8,AJ8), AK8)</f>
        <v>9.0115793879252698E-2</v>
      </c>
      <c r="AM8" s="22">
        <f>AL8-$AL$156 + 1</f>
        <v>2.1634956932942684</v>
      </c>
      <c r="AN8" s="46">
        <v>1</v>
      </c>
      <c r="AO8" s="51">
        <v>1</v>
      </c>
      <c r="AP8" s="51">
        <v>0</v>
      </c>
      <c r="AQ8" s="21">
        <v>1</v>
      </c>
      <c r="AR8" s="17">
        <f>(AI8^4)*AB8*AE8*AN8</f>
        <v>10.164784181505306</v>
      </c>
      <c r="AS8" s="17">
        <f>(AM8^4) *Z8*AC8*AO8</f>
        <v>21.909079944736874</v>
      </c>
      <c r="AT8" s="17">
        <f>(AM8^4)*AA8*AP8*AQ8</f>
        <v>0</v>
      </c>
      <c r="AU8" s="17">
        <f>MIN(AR8, 0.05*AR$156)</f>
        <v>10.164784181505306</v>
      </c>
      <c r="AV8" s="17">
        <f>MIN(AS8, 0.05*AS$156)</f>
        <v>21.909079944736874</v>
      </c>
      <c r="AW8" s="17">
        <f>MIN(AT8, 0.05*AT$156)</f>
        <v>0</v>
      </c>
      <c r="AX8" s="14">
        <f>AU8/$AU$156</f>
        <v>1.7999201617734419E-2</v>
      </c>
      <c r="AY8" s="14">
        <f>AV8/$AV$156</f>
        <v>1.2411464206296702E-2</v>
      </c>
      <c r="AZ8" s="64">
        <f>AW8/$AW$156</f>
        <v>0</v>
      </c>
      <c r="BA8" s="21">
        <f>N8</f>
        <v>0</v>
      </c>
      <c r="BB8" s="63">
        <v>2616</v>
      </c>
      <c r="BC8" s="15">
        <f>$D$162*AX8</f>
        <v>2235.1768552934955</v>
      </c>
      <c r="BD8" s="19">
        <f>BC8-BB8</f>
        <v>-380.82314470650454</v>
      </c>
      <c r="BE8" s="60">
        <f>(IF(BD8 &gt; 0, V8, W8))</f>
        <v>14.673272126205946</v>
      </c>
      <c r="BF8" s="60">
        <f>IF(BD8&gt;0, S8*(T8^(2-N8)), S8*(U8^(N8 + 2)))</f>
        <v>15.63579576849631</v>
      </c>
      <c r="BG8" s="46">
        <f>BD8/BE8</f>
        <v>-25.953525664283692</v>
      </c>
      <c r="BH8" s="61">
        <f>BB8/BC8</f>
        <v>1.1703771868452439</v>
      </c>
      <c r="BI8" s="63">
        <v>179</v>
      </c>
      <c r="BJ8" s="63">
        <v>3277</v>
      </c>
      <c r="BK8" s="63">
        <v>96</v>
      </c>
      <c r="BL8" s="10">
        <f>SUM(BI8:BK8)</f>
        <v>3552</v>
      </c>
      <c r="BM8" s="15">
        <f>AY8*$D$161</f>
        <v>2165.4902173936171</v>
      </c>
      <c r="BN8" s="9">
        <f>BM8-BL8</f>
        <v>-1386.5097826063829</v>
      </c>
      <c r="BO8" s="48">
        <f>IF(BN8&gt;0,V8,W8)</f>
        <v>14.673272126205946</v>
      </c>
      <c r="BP8" s="48">
        <f xml:space="preserve"> IF(BN8 &gt;0, S8*T8^(2-N8), S8*U8^(N8+2))</f>
        <v>15.63579576849631</v>
      </c>
      <c r="BQ8" s="48">
        <f>IF(BN8&gt;0, S8*T8^(3-N8), S8*U8^(N8+3))</f>
        <v>16.661458140444203</v>
      </c>
      <c r="BR8" s="46">
        <f>BN8/BP8</f>
        <v>-88.675357694296821</v>
      </c>
      <c r="BS8" s="61">
        <f>BL8/BM8</f>
        <v>1.640275246440589</v>
      </c>
      <c r="BT8" s="16">
        <f>BB8+BL8+BV8</f>
        <v>6168</v>
      </c>
      <c r="BU8" s="66">
        <f>BC8+BM8+BW8</f>
        <v>4400.6670726871125</v>
      </c>
      <c r="BV8" s="63">
        <v>0</v>
      </c>
      <c r="BW8" s="15">
        <f>AZ8*$D$164</f>
        <v>0</v>
      </c>
      <c r="BX8" s="37">
        <f>BW8-BV8</f>
        <v>0</v>
      </c>
      <c r="BY8" s="53">
        <f>BX8*(BX8&lt;&gt;0)</f>
        <v>0</v>
      </c>
      <c r="BZ8" s="26">
        <f>BY8/$BY$156</f>
        <v>0</v>
      </c>
      <c r="CA8" s="47">
        <f>BZ8 * $BX$156</f>
        <v>0</v>
      </c>
      <c r="CB8" s="48">
        <f>IF(CA8&gt;0, V8, W8)</f>
        <v>14.673272126205946</v>
      </c>
      <c r="CC8" s="48">
        <f>IF(BX8&gt;0, S8*T8^(2-N8), S8*U8^(N8+2))</f>
        <v>15.63579576849631</v>
      </c>
      <c r="CD8" s="62">
        <f>CA8/CB8</f>
        <v>0</v>
      </c>
      <c r="CE8" s="63">
        <v>0</v>
      </c>
      <c r="CF8" s="15">
        <f>AZ8*$CE$159</f>
        <v>0</v>
      </c>
      <c r="CG8" s="37">
        <f>CF8-CE8</f>
        <v>0</v>
      </c>
      <c r="CH8" s="53">
        <f>CG8*(CG8&lt;&gt;0)</f>
        <v>0</v>
      </c>
      <c r="CI8" s="26">
        <f>CH8/$CH$156</f>
        <v>0</v>
      </c>
      <c r="CJ8" s="47">
        <f>CI8 * $CG$156</f>
        <v>0</v>
      </c>
      <c r="CK8" s="48">
        <f>IF(CA8&gt;0,V8,W8)</f>
        <v>14.673272126205946</v>
      </c>
      <c r="CL8" s="62">
        <f>CJ8/CK8</f>
        <v>0</v>
      </c>
      <c r="CM8" s="67">
        <f>N8</f>
        <v>0</v>
      </c>
      <c r="CN8" s="75">
        <f>BT8+BV8</f>
        <v>6168</v>
      </c>
      <c r="CO8">
        <f>E8/$E$156</f>
        <v>7.7073326237383005E-3</v>
      </c>
      <c r="CP8" s="1">
        <f>$CP$158*CO8</f>
        <v>470.14729004803633</v>
      </c>
      <c r="CQ8">
        <v>0</v>
      </c>
      <c r="CR8" s="1">
        <f>CP8-CQ8</f>
        <v>470.14729004803633</v>
      </c>
      <c r="CS8">
        <f>CR8/CP8</f>
        <v>1</v>
      </c>
    </row>
    <row r="9" spans="1:97" x14ac:dyDescent="0.2">
      <c r="A9" s="25" t="s">
        <v>256</v>
      </c>
      <c r="B9">
        <v>1</v>
      </c>
      <c r="C9">
        <v>0</v>
      </c>
      <c r="D9">
        <v>0.82348242811501504</v>
      </c>
      <c r="E9">
        <v>0.17651757188498399</v>
      </c>
      <c r="F9">
        <v>0.821683876092136</v>
      </c>
      <c r="G9">
        <v>0.821683876092136</v>
      </c>
      <c r="H9">
        <v>0.95614035087719296</v>
      </c>
      <c r="I9">
        <v>0.81370091896407604</v>
      </c>
      <c r="J9">
        <v>0.882050045160367</v>
      </c>
      <c r="K9">
        <v>0.85133207387870402</v>
      </c>
      <c r="L9">
        <v>0.194557108633965</v>
      </c>
      <c r="M9">
        <v>0.43566191053560199</v>
      </c>
      <c r="N9" s="21">
        <v>0</v>
      </c>
      <c r="O9">
        <v>1.0115362230840499</v>
      </c>
      <c r="P9">
        <v>0.99203766023332296</v>
      </c>
      <c r="Q9">
        <v>1.0188849855628801</v>
      </c>
      <c r="R9">
        <v>0.99664847291756697</v>
      </c>
      <c r="S9">
        <v>9.9899997711181605</v>
      </c>
      <c r="T9" s="27">
        <f>IF(C9,P9,R9)</f>
        <v>0.99664847291756697</v>
      </c>
      <c r="U9" s="27">
        <f>IF(D9 = 0,O9,Q9)</f>
        <v>1.0188849855628801</v>
      </c>
      <c r="V9" s="39">
        <f>S9*T9^(1-N9)</f>
        <v>9.9565180163317581</v>
      </c>
      <c r="W9" s="38">
        <f>S9*U9^(N9+1)</f>
        <v>10.178660772568902</v>
      </c>
      <c r="X9" s="44">
        <f>0.5 * (D9-MAX($D$3:$D$155))/(MIN($D$3:$D$155)-MAX($D$3:$D$155)) + 0.75</f>
        <v>0.82845145432199963</v>
      </c>
      <c r="Y9" s="44">
        <f>AVERAGE(D9, F9, G9, H9, I9, J9, K9)</f>
        <v>0.85286765273994691</v>
      </c>
      <c r="Z9" s="22">
        <f>AI9^N9</f>
        <v>1</v>
      </c>
      <c r="AA9" s="22">
        <f>(Z9+AB9)/2</f>
        <v>1</v>
      </c>
      <c r="AB9" s="22">
        <f>AM9^N9</f>
        <v>1</v>
      </c>
      <c r="AC9" s="22">
        <v>1</v>
      </c>
      <c r="AD9" s="22">
        <v>1</v>
      </c>
      <c r="AE9" s="22">
        <v>1</v>
      </c>
      <c r="AF9" s="22">
        <f>PERCENTILE($L$2:$L$155, 0.05)</f>
        <v>-5.5951144138011319E-2</v>
      </c>
      <c r="AG9" s="22">
        <f>PERCENTILE($L$2:$L$155, 0.95)</f>
        <v>0.94551258825149287</v>
      </c>
      <c r="AH9" s="22">
        <f>MIN(MAX(L9,AF9), AG9)</f>
        <v>0.194557108633965</v>
      </c>
      <c r="AI9" s="22">
        <f>AH9-$AH$156+1</f>
        <v>1.2505082527719762</v>
      </c>
      <c r="AJ9" s="22">
        <f>PERCENTILE($M$2:$M$155, 0.02)</f>
        <v>-1.0733798994150157</v>
      </c>
      <c r="AK9" s="22">
        <f>PERCENTILE($M$2:$M$155, 0.98)</f>
        <v>1.0073830915390212</v>
      </c>
      <c r="AL9" s="22">
        <f>MIN(MAX(M9,AJ9), AK9)</f>
        <v>0.43566191053560199</v>
      </c>
      <c r="AM9" s="22">
        <f>AL9-$AL$156 + 1</f>
        <v>2.5090418099506175</v>
      </c>
      <c r="AN9" s="46">
        <v>0</v>
      </c>
      <c r="AO9" s="70">
        <v>0.48</v>
      </c>
      <c r="AP9" s="51">
        <v>1</v>
      </c>
      <c r="AQ9" s="50">
        <v>1</v>
      </c>
      <c r="AR9" s="17">
        <f>(AI9^4)*AB9*AE9*AN9</f>
        <v>0</v>
      </c>
      <c r="AS9" s="17">
        <f>(AM9^4) *Z9*AC9*AO9</f>
        <v>19.022729427810056</v>
      </c>
      <c r="AT9" s="17">
        <f>(AM9^4)*AA9*AP9*AQ9</f>
        <v>39.630686307937616</v>
      </c>
      <c r="AU9" s="17">
        <f>MIN(AR9, 0.05*AR$156)</f>
        <v>0</v>
      </c>
      <c r="AV9" s="17">
        <f>MIN(AS9, 0.05*AS$156)</f>
        <v>19.022729427810056</v>
      </c>
      <c r="AW9" s="17">
        <f>MIN(AT9, 0.05*AT$156)</f>
        <v>39.630686307937616</v>
      </c>
      <c r="AX9" s="14">
        <f>AU9/$AU$156</f>
        <v>0</v>
      </c>
      <c r="AY9" s="14">
        <f>AV9/$AV$156</f>
        <v>1.0776350535707857E-2</v>
      </c>
      <c r="AZ9" s="64">
        <f>AW9/$AW$156</f>
        <v>1.3791976960503187E-2</v>
      </c>
      <c r="BA9" s="21">
        <f>N9</f>
        <v>0</v>
      </c>
      <c r="BB9" s="63">
        <v>0</v>
      </c>
      <c r="BC9" s="15">
        <f>$D$162*AX9</f>
        <v>0</v>
      </c>
      <c r="BD9" s="19">
        <f>BC9-BB9</f>
        <v>0</v>
      </c>
      <c r="BE9" s="60">
        <f>(IF(BD9 &gt; 0, V9, W9))</f>
        <v>10.178660772568902</v>
      </c>
      <c r="BF9" s="60">
        <f>IF(BD9&gt;0, S9*(T9^(2-N9)), S9*(U9^(N9 + 2)))</f>
        <v>10.37088463430832</v>
      </c>
      <c r="BG9" s="46">
        <f>BD9/BE9</f>
        <v>0</v>
      </c>
      <c r="BH9" s="61" t="e">
        <f>BB9/BC9</f>
        <v>#DIV/0!</v>
      </c>
      <c r="BI9" s="63">
        <v>0</v>
      </c>
      <c r="BJ9" s="63">
        <v>709</v>
      </c>
      <c r="BK9" s="63">
        <v>0</v>
      </c>
      <c r="BL9" s="10">
        <f>SUM(BI9:BK9)</f>
        <v>709</v>
      </c>
      <c r="BM9" s="15">
        <f>AY9*$D$161</f>
        <v>1880.2037597176284</v>
      </c>
      <c r="BN9" s="9">
        <f>BM9-BL9</f>
        <v>1171.2037597176284</v>
      </c>
      <c r="BO9" s="48">
        <f>IF(BN9&gt;0,V9,W9)</f>
        <v>9.9565180163317581</v>
      </c>
      <c r="BP9" s="48">
        <f xml:space="preserve"> IF(BN9 &gt;0, S9*T9^(2-N9), S9*U9^(N9+2))</f>
        <v>9.9231484765532887</v>
      </c>
      <c r="BQ9" s="48">
        <f>IF(BN9&gt;0, S9*T9^(3-N9), S9*U9^(N9+3))</f>
        <v>9.8898907756911179</v>
      </c>
      <c r="BR9" s="46">
        <f>BN9/BP9</f>
        <v>118.02743478896679</v>
      </c>
      <c r="BS9" s="61">
        <f>BL9/BM9</f>
        <v>0.37708678984158539</v>
      </c>
      <c r="BT9" s="16">
        <f>BB9+BL9+BV9</f>
        <v>789</v>
      </c>
      <c r="BU9" s="66">
        <f>BC9+BM9+BW9</f>
        <v>2007.5726669478754</v>
      </c>
      <c r="BV9" s="63">
        <v>80</v>
      </c>
      <c r="BW9" s="15">
        <f>AZ9*$D$164</f>
        <v>127.36890723024693</v>
      </c>
      <c r="BX9" s="37">
        <f>BW9-BV9</f>
        <v>47.368907230246933</v>
      </c>
      <c r="BY9" s="53">
        <f>BX9*(BX9&lt;&gt;0)</f>
        <v>47.368907230246933</v>
      </c>
      <c r="BZ9" s="26">
        <f>BY9/$BY$156</f>
        <v>0.48833924979637588</v>
      </c>
      <c r="CA9" s="47">
        <f>BZ9 * $BX$156</f>
        <v>47.368907230246933</v>
      </c>
      <c r="CB9" s="48">
        <f>IF(CA9&gt;0, V9, W9)</f>
        <v>9.9565180163317581</v>
      </c>
      <c r="CC9" s="48">
        <f>IF(BX9&gt;0, S9*T9^(2-N9), S9*U9^(N9+2))</f>
        <v>9.9231484765532887</v>
      </c>
      <c r="CD9" s="62">
        <f>CA9/CB9</f>
        <v>4.7575776142369577</v>
      </c>
      <c r="CE9" s="63">
        <v>0</v>
      </c>
      <c r="CF9" s="15">
        <f>AZ9*$CE$159</f>
        <v>88.641035925153986</v>
      </c>
      <c r="CG9" s="37">
        <f>CF9-CE9</f>
        <v>88.641035925153986</v>
      </c>
      <c r="CH9" s="53">
        <f>CG9*(CG9&lt;&gt;0)</f>
        <v>88.641035925153986</v>
      </c>
      <c r="CI9" s="26">
        <f>CH9/$CH$156</f>
        <v>1.3791976960503192E-2</v>
      </c>
      <c r="CJ9" s="47">
        <f>CI9 * $CG$156</f>
        <v>88.641035925153986</v>
      </c>
      <c r="CK9" s="48">
        <f>IF(CA9&gt;0,V9,W9)</f>
        <v>9.9565180163317581</v>
      </c>
      <c r="CL9" s="62">
        <f>CJ9/CK9</f>
        <v>8.9028147972770562</v>
      </c>
      <c r="CM9" s="67">
        <f>N9</f>
        <v>0</v>
      </c>
      <c r="CN9" s="75">
        <f>BT9+BV9</f>
        <v>869</v>
      </c>
      <c r="CO9">
        <f>E9/$E$156</f>
        <v>1.6616545226897195E-3</v>
      </c>
      <c r="CP9" s="1">
        <f>$CP$158*CO9</f>
        <v>101.36092588407288</v>
      </c>
      <c r="CQ9">
        <v>0</v>
      </c>
      <c r="CR9" s="1">
        <f>CP9-CQ9</f>
        <v>101.36092588407288</v>
      </c>
      <c r="CS9">
        <f>CR9/CP9</f>
        <v>1</v>
      </c>
    </row>
    <row r="10" spans="1:97" x14ac:dyDescent="0.2">
      <c r="A10" s="25" t="s">
        <v>139</v>
      </c>
      <c r="B10">
        <v>0</v>
      </c>
      <c r="C10">
        <v>0</v>
      </c>
      <c r="D10">
        <v>0.18730031948881701</v>
      </c>
      <c r="E10">
        <v>0.81269968051118202</v>
      </c>
      <c r="F10">
        <v>0.16362192216044399</v>
      </c>
      <c r="G10">
        <v>0.16362192216044399</v>
      </c>
      <c r="H10">
        <v>0.10985797827903</v>
      </c>
      <c r="I10">
        <v>0.24269005847953201</v>
      </c>
      <c r="J10">
        <v>0.16328330953585299</v>
      </c>
      <c r="K10">
        <v>0.163452528163302</v>
      </c>
      <c r="L10">
        <v>0.84798313831958205</v>
      </c>
      <c r="M10">
        <v>-1.09831292110112</v>
      </c>
      <c r="N10" s="21">
        <v>0</v>
      </c>
      <c r="O10">
        <v>1.01444067734039</v>
      </c>
      <c r="P10">
        <v>0.981471977429341</v>
      </c>
      <c r="Q10">
        <v>1.0130986234827499</v>
      </c>
      <c r="R10">
        <v>0.99615318182041102</v>
      </c>
      <c r="S10">
        <v>64.519996643066406</v>
      </c>
      <c r="T10" s="27">
        <f>IF(C10,P10,R10)</f>
        <v>0.99615318182041102</v>
      </c>
      <c r="U10" s="27">
        <f>IF(D10 = 0,O10,Q10)</f>
        <v>1.0130986234827499</v>
      </c>
      <c r="V10" s="39">
        <f>S10*T10^(1-N10)</f>
        <v>64.271799947032832</v>
      </c>
      <c r="W10" s="38">
        <f>S10*U10^(N10+1)</f>
        <v>65.365119786202229</v>
      </c>
      <c r="X10" s="44">
        <f>0.5 * (D10-MAX($D$3:$D$155))/(MIN($D$3:$D$155)-MAX($D$3:$D$155)) + 0.75</f>
        <v>1.1547521507578866</v>
      </c>
      <c r="Y10" s="44">
        <f>AVERAGE(D10, F10, G10, H10, I10, J10, K10)</f>
        <v>0.17054686260963173</v>
      </c>
      <c r="Z10" s="22">
        <f>AI10^N10</f>
        <v>1</v>
      </c>
      <c r="AA10" s="22">
        <f>(Z10+AB10)/2</f>
        <v>1</v>
      </c>
      <c r="AB10" s="22">
        <f>AM10^N10</f>
        <v>1</v>
      </c>
      <c r="AC10" s="22">
        <v>1</v>
      </c>
      <c r="AD10" s="22">
        <v>1</v>
      </c>
      <c r="AE10" s="22">
        <v>1</v>
      </c>
      <c r="AF10" s="22">
        <f>PERCENTILE($L$2:$L$155, 0.05)</f>
        <v>-5.5951144138011319E-2</v>
      </c>
      <c r="AG10" s="22">
        <f>PERCENTILE($L$2:$L$155, 0.95)</f>
        <v>0.94551258825149287</v>
      </c>
      <c r="AH10" s="22">
        <f>MIN(MAX(L10,AF10), AG10)</f>
        <v>0.84798313831958205</v>
      </c>
      <c r="AI10" s="22">
        <f>AH10-$AH$156+1</f>
        <v>1.9039342824575933</v>
      </c>
      <c r="AJ10" s="22">
        <f>PERCENTILE($M$2:$M$155, 0.02)</f>
        <v>-1.0733798994150157</v>
      </c>
      <c r="AK10" s="22">
        <f>PERCENTILE($M$2:$M$155, 0.98)</f>
        <v>1.0073830915390212</v>
      </c>
      <c r="AL10" s="22">
        <f>MIN(MAX(M10,AJ10), AK10)</f>
        <v>-1.0733798994150157</v>
      </c>
      <c r="AM10" s="22">
        <f>AL10-$AL$156 + 1</f>
        <v>1</v>
      </c>
      <c r="AN10" s="46">
        <v>1</v>
      </c>
      <c r="AO10" s="51">
        <v>1</v>
      </c>
      <c r="AP10" s="51">
        <v>1</v>
      </c>
      <c r="AQ10" s="21">
        <v>1</v>
      </c>
      <c r="AR10" s="17">
        <f>(AI10^4)*AB10*AE10*AN10</f>
        <v>13.140376702573434</v>
      </c>
      <c r="AS10" s="17">
        <f>(AM10^4) *Z10*AC10*AO10</f>
        <v>1</v>
      </c>
      <c r="AT10" s="17">
        <f>(AM10^4)*AA10*AP10*AQ10</f>
        <v>1</v>
      </c>
      <c r="AU10" s="17">
        <f>MIN(AR10, 0.05*AR$156)</f>
        <v>13.140376702573434</v>
      </c>
      <c r="AV10" s="17">
        <f>MIN(AS10, 0.05*AS$156)</f>
        <v>1</v>
      </c>
      <c r="AW10" s="17">
        <f>MIN(AT10, 0.05*AT$156)</f>
        <v>1</v>
      </c>
      <c r="AX10" s="14">
        <f>AU10/$AU$156</f>
        <v>2.3268205736520976E-2</v>
      </c>
      <c r="AY10" s="14">
        <f>AV10/$AV$156</f>
        <v>5.6649864976544828E-4</v>
      </c>
      <c r="AZ10" s="64">
        <f>AW10/$AW$156</f>
        <v>3.4801256918280508E-4</v>
      </c>
      <c r="BA10" s="21">
        <f>N10</f>
        <v>0</v>
      </c>
      <c r="BB10" s="63">
        <v>2839</v>
      </c>
      <c r="BC10" s="15">
        <f>$D$162*AX10</f>
        <v>2889.4923247726479</v>
      </c>
      <c r="BD10" s="19">
        <f>BC10-BB10</f>
        <v>50.492324772647862</v>
      </c>
      <c r="BE10" s="60">
        <f>(IF(BD10 &gt; 0, V10, W10))</f>
        <v>64.271799947032832</v>
      </c>
      <c r="BF10" s="60">
        <f>IF(BD10&gt;0, S10*(T10^(2-N10)), S10*(U10^(N10 + 2)))</f>
        <v>64.024558018561692</v>
      </c>
      <c r="BG10" s="46">
        <f>BD10/BE10</f>
        <v>0.78560620387571534</v>
      </c>
      <c r="BH10" s="61">
        <f>BB10/BC10</f>
        <v>0.98252553767325868</v>
      </c>
      <c r="BI10" s="63">
        <v>1161</v>
      </c>
      <c r="BJ10" s="63">
        <v>0</v>
      </c>
      <c r="BK10" s="63">
        <v>258</v>
      </c>
      <c r="BL10" s="10">
        <f>SUM(BI10:BK10)</f>
        <v>1419</v>
      </c>
      <c r="BM10" s="15">
        <f>AY10*$D$161</f>
        <v>98.839851917826593</v>
      </c>
      <c r="BN10" s="9">
        <f>BM10-BL10</f>
        <v>-1320.1601480821735</v>
      </c>
      <c r="BO10" s="48">
        <f>IF(BN10&gt;0,V10,W10)</f>
        <v>65.365119786202229</v>
      </c>
      <c r="BP10" s="48">
        <f xml:space="preserve"> IF(BN10 &gt;0, S10*T10^(2-N10), S10*U10^(N10+2))</f>
        <v>66.221312879186527</v>
      </c>
      <c r="BQ10" s="48">
        <f>IF(BN10&gt;0, S10*T10^(3-N10), S10*U10^(N10+3))</f>
        <v>67.088720923124384</v>
      </c>
      <c r="BR10" s="46">
        <f>BN10/BP10</f>
        <v>-19.93557799874279</v>
      </c>
      <c r="BS10" s="61">
        <f>BL10/BM10</f>
        <v>14.356557324465918</v>
      </c>
      <c r="BT10" s="16">
        <f>BB10+BL10+BV10</f>
        <v>4258</v>
      </c>
      <c r="BU10" s="66">
        <f>BC10+BM10+BW10</f>
        <v>2991.5460727668778</v>
      </c>
      <c r="BV10" s="63">
        <v>0</v>
      </c>
      <c r="BW10" s="15">
        <f>AZ10*$D$164</f>
        <v>3.2138960764032047</v>
      </c>
      <c r="BX10" s="37">
        <f>BW10-BV10</f>
        <v>3.2138960764032047</v>
      </c>
      <c r="BY10" s="53">
        <f>BX10*(BX10&lt;&gt;0)</f>
        <v>3.2138960764032047</v>
      </c>
      <c r="BZ10" s="26">
        <f>BY10/$BY$156</f>
        <v>3.313294924127122E-2</v>
      </c>
      <c r="CA10" s="47">
        <f>BZ10 * $BX$156</f>
        <v>3.2138960764032047</v>
      </c>
      <c r="CB10" s="48">
        <f>IF(CA10&gt;0, V10, W10)</f>
        <v>64.271799947032832</v>
      </c>
      <c r="CC10" s="48">
        <f>IF(BX10&gt;0, S10*T10^(2-N10), S10*U10^(N10+2))</f>
        <v>64.024558018561692</v>
      </c>
      <c r="CD10" s="62">
        <f>CA10/CB10</f>
        <v>5.0004762260459724E-2</v>
      </c>
      <c r="CE10" s="63">
        <v>0</v>
      </c>
      <c r="CF10" s="15">
        <f>AZ10*$CE$159</f>
        <v>2.2366767821378883</v>
      </c>
      <c r="CG10" s="37">
        <f>CF10-CE10</f>
        <v>2.2366767821378883</v>
      </c>
      <c r="CH10" s="53">
        <f>CG10*(CG10&lt;&gt;0)</f>
        <v>2.2366767821378883</v>
      </c>
      <c r="CI10" s="26">
        <f>CH10/$CH$156</f>
        <v>3.4801256918280519E-4</v>
      </c>
      <c r="CJ10" s="47">
        <f>CI10 * $CG$156</f>
        <v>2.2366767821378883</v>
      </c>
      <c r="CK10" s="48">
        <f>IF(CA10&gt;0,V10,W10)</f>
        <v>64.271799947032832</v>
      </c>
      <c r="CL10" s="62">
        <f>CJ10/CK10</f>
        <v>3.4800282300809386E-2</v>
      </c>
      <c r="CM10" s="67">
        <f>N10</f>
        <v>0</v>
      </c>
      <c r="CN10" s="75">
        <f>BT10+BV10</f>
        <v>4258</v>
      </c>
      <c r="CO10">
        <f>E10/$E$156</f>
        <v>7.6503777232433921E-3</v>
      </c>
      <c r="CP10" s="1">
        <f>$CP$158*CO10</f>
        <v>466.67304111784694</v>
      </c>
      <c r="CQ10">
        <v>0</v>
      </c>
      <c r="CR10" s="1">
        <f>CP10-CQ10</f>
        <v>466.67304111784694</v>
      </c>
      <c r="CS10">
        <f>CR10/CP10</f>
        <v>1</v>
      </c>
    </row>
    <row r="11" spans="1:97" x14ac:dyDescent="0.2">
      <c r="A11" s="25" t="s">
        <v>192</v>
      </c>
      <c r="B11">
        <v>1</v>
      </c>
      <c r="C11">
        <v>1</v>
      </c>
      <c r="D11">
        <v>0.46246006389776301</v>
      </c>
      <c r="E11">
        <v>0.53753993610223605</v>
      </c>
      <c r="F11">
        <v>0.46303656597774201</v>
      </c>
      <c r="G11">
        <v>0.46303656597774201</v>
      </c>
      <c r="H11">
        <v>0.138262322472848</v>
      </c>
      <c r="I11">
        <v>0.116123642439431</v>
      </c>
      <c r="J11">
        <v>0.12671039617048999</v>
      </c>
      <c r="K11">
        <v>0.24222210203955899</v>
      </c>
      <c r="L11">
        <v>0.52528609312180996</v>
      </c>
      <c r="M11">
        <v>0.62701204054603699</v>
      </c>
      <c r="N11" s="21">
        <v>0</v>
      </c>
      <c r="O11">
        <v>1.0002051333328901</v>
      </c>
      <c r="P11">
        <v>0.99335706458363204</v>
      </c>
      <c r="Q11">
        <v>1.0217644749383099</v>
      </c>
      <c r="R11">
        <v>0.99002321987325104</v>
      </c>
      <c r="S11">
        <v>29.889999389648398</v>
      </c>
      <c r="T11" s="27">
        <f>IF(C11,P11,R11)</f>
        <v>0.99335706458363204</v>
      </c>
      <c r="U11" s="27">
        <f>IF(D11 = 0,O11,Q11)</f>
        <v>1.0217644749383099</v>
      </c>
      <c r="V11" s="39">
        <f>S11*T11^(1-N11)</f>
        <v>29.691442054107686</v>
      </c>
      <c r="W11" s="38">
        <f>S11*U11^(N11+1)</f>
        <v>30.5405395322705</v>
      </c>
      <c r="X11" s="44">
        <f>0.5 * (D11-MAX($D$3:$D$155))/(MIN($D$3:$D$155)-MAX($D$3:$D$155)) + 0.75</f>
        <v>1.0136214666120444</v>
      </c>
      <c r="Y11" s="44">
        <f>AVERAGE(D11, F11, G11, H11, I11, J11, K11)</f>
        <v>0.28740737985365356</v>
      </c>
      <c r="Z11" s="22">
        <f>AI11^N11</f>
        <v>1</v>
      </c>
      <c r="AA11" s="22">
        <f>(Z11+AB11)/2</f>
        <v>1</v>
      </c>
      <c r="AB11" s="22">
        <f>AM11^N11</f>
        <v>1</v>
      </c>
      <c r="AC11" s="22">
        <v>1</v>
      </c>
      <c r="AD11" s="22">
        <v>1</v>
      </c>
      <c r="AE11" s="22">
        <v>1</v>
      </c>
      <c r="AF11" s="22">
        <f>PERCENTILE($L$2:$L$155, 0.05)</f>
        <v>-5.5951144138011319E-2</v>
      </c>
      <c r="AG11" s="22">
        <f>PERCENTILE($L$2:$L$155, 0.95)</f>
        <v>0.94551258825149287</v>
      </c>
      <c r="AH11" s="22">
        <f>MIN(MAX(L11,AF11), AG11)</f>
        <v>0.52528609312180996</v>
      </c>
      <c r="AI11" s="22">
        <f>AH11-$AH$156+1</f>
        <v>1.5812372372598213</v>
      </c>
      <c r="AJ11" s="22">
        <f>PERCENTILE($M$2:$M$155, 0.02)</f>
        <v>-1.0733798994150157</v>
      </c>
      <c r="AK11" s="22">
        <f>PERCENTILE($M$2:$M$155, 0.98)</f>
        <v>1.0073830915390212</v>
      </c>
      <c r="AL11" s="22">
        <f>MIN(MAX(M11,AJ11), AK11)</f>
        <v>0.62701204054603699</v>
      </c>
      <c r="AM11" s="22">
        <f>AL11-$AL$156 + 1</f>
        <v>2.7003919399610528</v>
      </c>
      <c r="AN11" s="46">
        <v>0</v>
      </c>
      <c r="AO11" s="76">
        <v>0.24</v>
      </c>
      <c r="AP11" s="77">
        <v>0.5</v>
      </c>
      <c r="AQ11" s="50">
        <v>1</v>
      </c>
      <c r="AR11" s="17">
        <f>(AI11^4)*AB11*AE11*AN11</f>
        <v>0</v>
      </c>
      <c r="AS11" s="17">
        <f>(AM11^4) *Z11*AC11*AO11</f>
        <v>12.761991584848445</v>
      </c>
      <c r="AT11" s="17">
        <f>(AM11^4)*AA11*AP11*AQ11</f>
        <v>26.587482468434263</v>
      </c>
      <c r="AU11" s="17">
        <f>MIN(AR11, 0.05*AR$156)</f>
        <v>0</v>
      </c>
      <c r="AV11" s="17">
        <f>MIN(AS11, 0.05*AS$156)</f>
        <v>12.761991584848445</v>
      </c>
      <c r="AW11" s="17">
        <f>MIN(AT11, 0.05*AT$156)</f>
        <v>26.587482468434263</v>
      </c>
      <c r="AX11" s="14">
        <f>AU11/$AU$156</f>
        <v>0</v>
      </c>
      <c r="AY11" s="14">
        <f>AV11/$AV$156</f>
        <v>7.2296510011346585E-3</v>
      </c>
      <c r="AZ11" s="64">
        <f>AW11/$AW$156</f>
        <v>9.2527780819425965E-3</v>
      </c>
      <c r="BA11" s="21">
        <f>N11</f>
        <v>0</v>
      </c>
      <c r="BB11" s="63">
        <v>0</v>
      </c>
      <c r="BC11" s="15">
        <f>$D$162*AX11</f>
        <v>0</v>
      </c>
      <c r="BD11" s="19">
        <f>BC11-BB11</f>
        <v>0</v>
      </c>
      <c r="BE11" s="60">
        <f>(IF(BD11 &gt; 0, V11, W11))</f>
        <v>30.5405395322705</v>
      </c>
      <c r="BF11" s="60">
        <f>IF(BD11&gt;0, S11*(T11^(2-N11)), S11*(U11^(N11 + 2)))</f>
        <v>31.20523833952306</v>
      </c>
      <c r="BG11" s="46">
        <f>BD11/BE11</f>
        <v>0</v>
      </c>
      <c r="BH11" s="61" t="e">
        <f>BB11/BC11</f>
        <v>#DIV/0!</v>
      </c>
      <c r="BI11" s="63">
        <v>0</v>
      </c>
      <c r="BJ11" s="63">
        <v>598</v>
      </c>
      <c r="BK11" s="63">
        <v>0</v>
      </c>
      <c r="BL11" s="10">
        <f>SUM(BI11:BK11)</f>
        <v>598</v>
      </c>
      <c r="BM11" s="15">
        <f>AY11*$D$161</f>
        <v>1261.3933584229696</v>
      </c>
      <c r="BN11" s="9">
        <f>BM11-BL11</f>
        <v>663.39335842296964</v>
      </c>
      <c r="BO11" s="48">
        <f>IF(BN11&gt;0,V11,W11)</f>
        <v>29.691442054107686</v>
      </c>
      <c r="BP11" s="48">
        <f xml:space="preserve"> IF(BN11 &gt;0, S11*T11^(2-N11), S11*U11^(N11+2))</f>
        <v>29.494203722123419</v>
      </c>
      <c r="BQ11" s="48">
        <f>IF(BN11&gt;0, S11*T11^(3-N11), S11*U11^(N11+3))</f>
        <v>29.298275631640152</v>
      </c>
      <c r="BR11" s="46">
        <f>BN11/BP11</f>
        <v>22.492329837857682</v>
      </c>
      <c r="BS11" s="61">
        <f>BL11/BM11</f>
        <v>0.47407891916256545</v>
      </c>
      <c r="BT11" s="16">
        <f>BB11+BL11+BV11</f>
        <v>718</v>
      </c>
      <c r="BU11" s="66">
        <f>BC11+BM11+BW11</f>
        <v>1346.8427640097095</v>
      </c>
      <c r="BV11" s="63">
        <v>120</v>
      </c>
      <c r="BW11" s="15">
        <f>AZ11*$D$164</f>
        <v>85.449405586739886</v>
      </c>
      <c r="BX11" s="37">
        <f>BW11-BV11</f>
        <v>-34.550594413260114</v>
      </c>
      <c r="BY11" s="53">
        <f>BX11*(BX11&lt;&gt;0)</f>
        <v>-34.550594413260114</v>
      </c>
      <c r="BZ11" s="26">
        <f>BY11/$BY$156</f>
        <v>-0.35619169498207454</v>
      </c>
      <c r="CA11" s="47">
        <f>BZ11 * $BX$156</f>
        <v>-34.550594413260114</v>
      </c>
      <c r="CB11" s="48">
        <f>IF(CA11&gt;0, V11, W11)</f>
        <v>30.5405395322705</v>
      </c>
      <c r="CC11" s="48">
        <f>IF(BX11&gt;0, S11*T11^(2-N11), S11*U11^(N11+2))</f>
        <v>31.20523833952306</v>
      </c>
      <c r="CD11" s="62">
        <f>CA11/CB11</f>
        <v>-1.1313026862787545</v>
      </c>
      <c r="CE11" s="63">
        <v>0</v>
      </c>
      <c r="CF11" s="15">
        <f>AZ11*$CE$159</f>
        <v>59.467604732645064</v>
      </c>
      <c r="CG11" s="37">
        <f>CF11-CE11</f>
        <v>59.467604732645064</v>
      </c>
      <c r="CH11" s="53">
        <f>CG11*(CG11&lt;&gt;0)</f>
        <v>59.467604732645064</v>
      </c>
      <c r="CI11" s="26">
        <f>CH11/$CH$156</f>
        <v>9.2527780819425982E-3</v>
      </c>
      <c r="CJ11" s="47">
        <f>CI11 * $CG$156</f>
        <v>59.467604732645064</v>
      </c>
      <c r="CK11" s="48">
        <f>IF(CA11&gt;0,V11,W11)</f>
        <v>30.5405395322705</v>
      </c>
      <c r="CL11" s="62">
        <f>CJ11/CK11</f>
        <v>1.9471694227866843</v>
      </c>
      <c r="CM11" s="67">
        <f>N11</f>
        <v>0</v>
      </c>
      <c r="CN11" s="75">
        <f>BT11+BV11</f>
        <v>838</v>
      </c>
      <c r="CO11">
        <f>E11/$E$156</f>
        <v>5.0601515555211791E-3</v>
      </c>
      <c r="CP11" s="1">
        <f>$CP$158*CO11</f>
        <v>308.66924488679194</v>
      </c>
      <c r="CQ11">
        <v>0</v>
      </c>
      <c r="CR11" s="1">
        <f>CP11-CQ11</f>
        <v>308.66924488679194</v>
      </c>
      <c r="CS11">
        <f>CR11/CP11</f>
        <v>1</v>
      </c>
    </row>
    <row r="12" spans="1:97" x14ac:dyDescent="0.2">
      <c r="A12" s="25" t="s">
        <v>215</v>
      </c>
      <c r="B12">
        <v>0</v>
      </c>
      <c r="C12">
        <v>0</v>
      </c>
      <c r="D12">
        <v>4.5527156549520699E-2</v>
      </c>
      <c r="E12">
        <v>0.954472843450479</v>
      </c>
      <c r="F12">
        <v>0.83876092136616298</v>
      </c>
      <c r="G12">
        <v>0.83876092136616298</v>
      </c>
      <c r="H12">
        <v>0.29281537176273997</v>
      </c>
      <c r="I12">
        <v>0.61027568922305697</v>
      </c>
      <c r="J12">
        <v>0.42272698378221801</v>
      </c>
      <c r="K12">
        <v>0.59545518253140794</v>
      </c>
      <c r="L12">
        <v>0.66873406923713496</v>
      </c>
      <c r="M12">
        <v>-0.40084272596021198</v>
      </c>
      <c r="N12" s="21">
        <v>0</v>
      </c>
      <c r="O12">
        <v>1.0131532865777499</v>
      </c>
      <c r="P12">
        <v>0.99653939853572004</v>
      </c>
      <c r="Q12">
        <v>0.99794463622727603</v>
      </c>
      <c r="R12">
        <v>0.99967324377912903</v>
      </c>
      <c r="S12">
        <v>263.92001342773398</v>
      </c>
      <c r="T12" s="27">
        <f>IF(C12,P12,R12)</f>
        <v>0.99967324377912903</v>
      </c>
      <c r="U12" s="27">
        <f>IF(D12 = 0,O12,Q12)</f>
        <v>0.99794463622727603</v>
      </c>
      <c r="V12" s="39">
        <f>S12*T12^(1-N12)</f>
        <v>263.83377592153414</v>
      </c>
      <c r="W12" s="38">
        <f>S12*U12^(N12+1)</f>
        <v>263.37756179323776</v>
      </c>
      <c r="X12" s="44">
        <f>0.5 * (D12-MAX($D$3:$D$155))/(MIN($D$3:$D$155)-MAX($D$3:$D$155)) + 0.75</f>
        <v>1.2274682507169192</v>
      </c>
      <c r="Y12" s="44">
        <f>AVERAGE(D12, F12, G12, H12, I12, J12, K12)</f>
        <v>0.52061746094018135</v>
      </c>
      <c r="Z12" s="22">
        <f>AI12^N12</f>
        <v>1</v>
      </c>
      <c r="AA12" s="22">
        <f>(Z12+AB12)/2</f>
        <v>1</v>
      </c>
      <c r="AB12" s="22">
        <f>AM12^N12</f>
        <v>1</v>
      </c>
      <c r="AC12" s="22">
        <v>1</v>
      </c>
      <c r="AD12" s="22">
        <v>1</v>
      </c>
      <c r="AE12" s="22">
        <v>1</v>
      </c>
      <c r="AF12" s="22">
        <f>PERCENTILE($L$2:$L$155, 0.05)</f>
        <v>-5.5951144138011319E-2</v>
      </c>
      <c r="AG12" s="22">
        <f>PERCENTILE($L$2:$L$155, 0.95)</f>
        <v>0.94551258825149287</v>
      </c>
      <c r="AH12" s="22">
        <f>MIN(MAX(L12,AF12), AG12)</f>
        <v>0.66873406923713496</v>
      </c>
      <c r="AI12" s="22">
        <f>AH12-$AH$156+1</f>
        <v>1.7246852133751462</v>
      </c>
      <c r="AJ12" s="22">
        <f>PERCENTILE($M$2:$M$155, 0.02)</f>
        <v>-1.0733798994150157</v>
      </c>
      <c r="AK12" s="22">
        <f>PERCENTILE($M$2:$M$155, 0.98)</f>
        <v>1.0073830915390212</v>
      </c>
      <c r="AL12" s="22">
        <f>MIN(MAX(M12,AJ12), AK12)</f>
        <v>-0.40084272596021198</v>
      </c>
      <c r="AM12" s="22">
        <f>AL12-$AL$156 + 1</f>
        <v>1.6725371734548036</v>
      </c>
      <c r="AN12" s="46">
        <v>1</v>
      </c>
      <c r="AO12" s="69">
        <v>1</v>
      </c>
      <c r="AP12" s="51">
        <v>1</v>
      </c>
      <c r="AQ12" s="21">
        <v>1</v>
      </c>
      <c r="AR12" s="17">
        <f>(AI12^4)*AB12*AE12*AN12</f>
        <v>8.8478827695899209</v>
      </c>
      <c r="AS12" s="17">
        <f>(AM12^4) *Z12*AC12*AO12</f>
        <v>7.8253382021680631</v>
      </c>
      <c r="AT12" s="17">
        <f>(AM12^4)*AA12*AP12*AQ12</f>
        <v>7.8253382021680631</v>
      </c>
      <c r="AU12" s="17">
        <f>MIN(AR12, 0.05*AR$156)</f>
        <v>8.8478827695899209</v>
      </c>
      <c r="AV12" s="17">
        <f>MIN(AS12, 0.05*AS$156)</f>
        <v>7.8253382021680631</v>
      </c>
      <c r="AW12" s="17">
        <f>MIN(AT12, 0.05*AT$156)</f>
        <v>7.8253382021680631</v>
      </c>
      <c r="AX12" s="14">
        <f>AU12/$AU$156</f>
        <v>1.5667310098889213E-2</v>
      </c>
      <c r="AY12" s="14">
        <f>AV12/$AV$156</f>
        <v>4.4330435254861886E-3</v>
      </c>
      <c r="AZ12" s="64">
        <f>AW12/$AW$156</f>
        <v>2.7233160524608607E-3</v>
      </c>
      <c r="BA12" s="21">
        <f>N12</f>
        <v>0</v>
      </c>
      <c r="BB12" s="63">
        <v>1847</v>
      </c>
      <c r="BC12" s="15">
        <f>$D$162*AX12</f>
        <v>1945.5979027002602</v>
      </c>
      <c r="BD12" s="19">
        <f>BC12-BB12</f>
        <v>98.597902700260192</v>
      </c>
      <c r="BE12" s="60">
        <f>(IF(BD12 &gt; 0, V12, W12))</f>
        <v>263.83377592153414</v>
      </c>
      <c r="BF12" s="60">
        <f>IF(BD12&gt;0, S12*(T12^(2-N12)), S12*(U12^(N12 + 2)))</f>
        <v>263.74756659397588</v>
      </c>
      <c r="BG12" s="46">
        <f>BD12/BE12</f>
        <v>0.37371220707383518</v>
      </c>
      <c r="BH12" s="61">
        <f>BB12/BC12</f>
        <v>0.94932256939451987</v>
      </c>
      <c r="BI12" s="63">
        <v>0</v>
      </c>
      <c r="BJ12" s="63">
        <v>1320</v>
      </c>
      <c r="BK12" s="63">
        <v>0</v>
      </c>
      <c r="BL12" s="10">
        <f>SUM(BI12:BK12)</f>
        <v>1320</v>
      </c>
      <c r="BM12" s="15">
        <f>AY12*$D$161</f>
        <v>773.45526910920273</v>
      </c>
      <c r="BN12" s="9">
        <f>BM12-BL12</f>
        <v>-546.54473089079727</v>
      </c>
      <c r="BO12" s="48">
        <f>IF(BN12&gt;0,V12,W12)</f>
        <v>263.37756179323776</v>
      </c>
      <c r="BP12" s="48">
        <f xml:space="preserve"> IF(BN12 &gt;0, S12*T12^(2-N12), S12*U12^(N12+2))</f>
        <v>262.83622509417961</v>
      </c>
      <c r="BQ12" s="48">
        <f>IF(BN12&gt;0, S12*T12^(3-N12), S12*U12^(N12+3))</f>
        <v>262.29600103896149</v>
      </c>
      <c r="BR12" s="46">
        <f>BN12/BP12</f>
        <v>-2.0794117351782808</v>
      </c>
      <c r="BS12" s="61">
        <f>BL12/BM12</f>
        <v>1.7066274582630474</v>
      </c>
      <c r="BT12" s="16">
        <f>BB12+BL12+BV12</f>
        <v>3167</v>
      </c>
      <c r="BU12" s="66">
        <f>BC12+BM12+BW12</f>
        <v>2744.2029955539392</v>
      </c>
      <c r="BV12" s="63">
        <v>0</v>
      </c>
      <c r="BW12" s="15">
        <f>AZ12*$D$164</f>
        <v>25.149823744476048</v>
      </c>
      <c r="BX12" s="37">
        <f>BW12-BV12</f>
        <v>25.149823744476048</v>
      </c>
      <c r="BY12" s="53">
        <f>BX12*(BX12&lt;&gt;0)</f>
        <v>25.149823744476048</v>
      </c>
      <c r="BZ12" s="26">
        <f>BY12/$BY$156</f>
        <v>0.25927653344821505</v>
      </c>
      <c r="CA12" s="47">
        <f>BZ12 * $BX$156</f>
        <v>25.149823744476048</v>
      </c>
      <c r="CB12" s="48">
        <f>IF(CA12&gt;0, V12, W12)</f>
        <v>263.83377592153414</v>
      </c>
      <c r="CC12" s="48">
        <f>IF(BX12&gt;0, S12*T12^(2-N12), S12*U12^(N12+2))</f>
        <v>263.74756659397588</v>
      </c>
      <c r="CD12" s="62">
        <f>CA12/CB12</f>
        <v>9.5324503682787637E-2</v>
      </c>
      <c r="CE12" s="63">
        <v>0</v>
      </c>
      <c r="CF12" s="15">
        <f>AZ12*$CE$159</f>
        <v>17.502752269165953</v>
      </c>
      <c r="CG12" s="37">
        <f>CF12-CE12</f>
        <v>17.502752269165953</v>
      </c>
      <c r="CH12" s="53">
        <f>CG12*(CG12&lt;&gt;0)</f>
        <v>17.502752269165953</v>
      </c>
      <c r="CI12" s="26">
        <f>CH12/$CH$156</f>
        <v>2.7233160524608615E-3</v>
      </c>
      <c r="CJ12" s="47">
        <f>CI12 * $CG$156</f>
        <v>17.502752269165953</v>
      </c>
      <c r="CK12" s="48">
        <f>IF(CA12&gt;0,V12,W12)</f>
        <v>263.83377592153414</v>
      </c>
      <c r="CL12" s="62">
        <f>CJ12/CK12</f>
        <v>6.6340074192666618E-2</v>
      </c>
      <c r="CM12" s="67">
        <f>N12</f>
        <v>0</v>
      </c>
      <c r="CN12" s="75">
        <f>BT12+BV12</f>
        <v>3167</v>
      </c>
      <c r="CO12">
        <f>E12/$E$156</f>
        <v>8.9849645005168084E-3</v>
      </c>
      <c r="CP12" s="1">
        <f>$CP$158*CO12</f>
        <v>548.08283453152535</v>
      </c>
      <c r="CQ12">
        <v>0</v>
      </c>
      <c r="CR12" s="1">
        <f>CP12-CQ12</f>
        <v>548.08283453152535</v>
      </c>
      <c r="CS12">
        <f>CR12/CP12</f>
        <v>1</v>
      </c>
    </row>
    <row r="13" spans="1:97" x14ac:dyDescent="0.2">
      <c r="A13" s="25" t="s">
        <v>140</v>
      </c>
      <c r="B13">
        <v>1</v>
      </c>
      <c r="C13">
        <v>0</v>
      </c>
      <c r="D13">
        <v>0.62238398544131002</v>
      </c>
      <c r="E13">
        <v>0.37761601455868898</v>
      </c>
      <c r="F13">
        <v>0.92947558770343497</v>
      </c>
      <c r="G13">
        <v>0.92947558770343497</v>
      </c>
      <c r="H13">
        <v>0.77681992337164696</v>
      </c>
      <c r="I13">
        <v>0.73275862068965503</v>
      </c>
      <c r="J13">
        <v>0.75446769021214599</v>
      </c>
      <c r="K13">
        <v>0.83741226391974199</v>
      </c>
      <c r="L13">
        <v>0.69844929856372395</v>
      </c>
      <c r="M13">
        <v>1.4237016880079301</v>
      </c>
      <c r="N13" s="21">
        <v>0</v>
      </c>
      <c r="O13">
        <v>1.0008701919515901</v>
      </c>
      <c r="P13">
        <v>0.99157694785082695</v>
      </c>
      <c r="Q13">
        <v>1.03697587151985</v>
      </c>
      <c r="R13">
        <v>1.0054161419300101</v>
      </c>
      <c r="S13">
        <v>34.409999847412102</v>
      </c>
      <c r="T13" s="27">
        <f>IF(C13,P13,R13)</f>
        <v>1.0054161419300101</v>
      </c>
      <c r="U13" s="27">
        <f>IF(D13 = 0,O13,Q13)</f>
        <v>1.03697587151985</v>
      </c>
      <c r="V13" s="39">
        <f>S13*T13^(1-N13)</f>
        <v>34.596369290397313</v>
      </c>
      <c r="W13" s="38">
        <f>S13*U13^(N13+1)</f>
        <v>35.682339580768073</v>
      </c>
      <c r="X13" s="44">
        <f>0.5 * (D13-MAX($D$3:$D$155))/(MIN($D$3:$D$155)-MAX($D$3:$D$155)) + 0.75</f>
        <v>0.93159576002764433</v>
      </c>
      <c r="Y13" s="44">
        <f>AVERAGE(D13, F13, G13, H13, I13, J13, K13)</f>
        <v>0.7975419512916242</v>
      </c>
      <c r="Z13" s="22">
        <f>AI13^N13</f>
        <v>1</v>
      </c>
      <c r="AA13" s="22">
        <f>(Z13+AB13)/2</f>
        <v>1</v>
      </c>
      <c r="AB13" s="22">
        <f>AM13^N13</f>
        <v>1</v>
      </c>
      <c r="AC13" s="22">
        <v>1</v>
      </c>
      <c r="AD13" s="22">
        <v>1</v>
      </c>
      <c r="AE13" s="22">
        <v>1</v>
      </c>
      <c r="AF13" s="22">
        <f>PERCENTILE($L$2:$L$155, 0.05)</f>
        <v>-5.5951144138011319E-2</v>
      </c>
      <c r="AG13" s="22">
        <f>PERCENTILE($L$2:$L$155, 0.95)</f>
        <v>0.94551258825149287</v>
      </c>
      <c r="AH13" s="22">
        <f>MIN(MAX(L13,AF13), AG13)</f>
        <v>0.69844929856372395</v>
      </c>
      <c r="AI13" s="22">
        <f>AH13-$AH$156+1</f>
        <v>1.7544004427017352</v>
      </c>
      <c r="AJ13" s="22">
        <f>PERCENTILE($M$2:$M$155, 0.02)</f>
        <v>-1.0733798994150157</v>
      </c>
      <c r="AK13" s="22">
        <f>PERCENTILE($M$2:$M$155, 0.98)</f>
        <v>1.0073830915390212</v>
      </c>
      <c r="AL13" s="22">
        <f>MIN(MAX(M13,AJ13), AK13)</f>
        <v>1.0073830915390212</v>
      </c>
      <c r="AM13" s="22">
        <f>AL13-$AL$156 + 1</f>
        <v>3.0807629909540371</v>
      </c>
      <c r="AN13" s="46">
        <v>0</v>
      </c>
      <c r="AO13" s="76">
        <v>0.24</v>
      </c>
      <c r="AP13" s="77">
        <v>0.5</v>
      </c>
      <c r="AQ13" s="50">
        <v>1</v>
      </c>
      <c r="AR13" s="17">
        <f>(AI13^4)*AB13*AE13*AN13</f>
        <v>0</v>
      </c>
      <c r="AS13" s="17">
        <f>(AM13^4) *Z13*AC13*AO13</f>
        <v>21.619437773139623</v>
      </c>
      <c r="AT13" s="17">
        <f>(AM13^4)*AA13*AP13*AQ13</f>
        <v>45.040495360707553</v>
      </c>
      <c r="AU13" s="17">
        <f>MIN(AR13, 0.05*AR$156)</f>
        <v>0</v>
      </c>
      <c r="AV13" s="17">
        <f>MIN(AS13, 0.05*AS$156)</f>
        <v>21.619437773139623</v>
      </c>
      <c r="AW13" s="17">
        <f>MIN(AT13, 0.05*AT$156)</f>
        <v>45.040495360707553</v>
      </c>
      <c r="AX13" s="14">
        <f>AU13/$AU$156</f>
        <v>0</v>
      </c>
      <c r="AY13" s="14">
        <f>AV13/$AV$156</f>
        <v>1.2247382307171728E-2</v>
      </c>
      <c r="AZ13" s="64">
        <f>AW13/$AW$156</f>
        <v>1.5674658507746048E-2</v>
      </c>
      <c r="BA13" s="21">
        <f>N13</f>
        <v>0</v>
      </c>
      <c r="BB13" s="63">
        <v>0</v>
      </c>
      <c r="BC13" s="15">
        <f>$D$162*AX13</f>
        <v>0</v>
      </c>
      <c r="BD13" s="19">
        <f>BC13-BB13</f>
        <v>0</v>
      </c>
      <c r="BE13" s="60">
        <f>(IF(BD13 &gt; 0, V13, W13))</f>
        <v>35.682339580768073</v>
      </c>
      <c r="BF13" s="60">
        <f>IF(BD13&gt;0, S13*(T13^(2-N13)), S13*(U13^(N13 + 2)))</f>
        <v>37.001725184634211</v>
      </c>
      <c r="BG13" s="46">
        <f>BD13/BE13</f>
        <v>0</v>
      </c>
      <c r="BH13" s="61" t="e">
        <f>BB13/BC13</f>
        <v>#DIV/0!</v>
      </c>
      <c r="BI13" s="63">
        <v>0</v>
      </c>
      <c r="BJ13" s="63">
        <v>3303</v>
      </c>
      <c r="BK13" s="63">
        <v>0</v>
      </c>
      <c r="BL13" s="10">
        <f>SUM(BI13:BK13)</f>
        <v>3303</v>
      </c>
      <c r="BM13" s="15">
        <f>AY13*$D$161</f>
        <v>2136.8620280437872</v>
      </c>
      <c r="BN13" s="9">
        <f>BM13-BL13</f>
        <v>-1166.1379719562128</v>
      </c>
      <c r="BO13" s="48">
        <f>IF(BN13&gt;0,V13,W13)</f>
        <v>35.682339580768073</v>
      </c>
      <c r="BP13" s="48">
        <f xml:space="preserve"> IF(BN13 &gt;0, S13*T13^(2-N13), S13*U13^(N13+2))</f>
        <v>37.001725184634211</v>
      </c>
      <c r="BQ13" s="48">
        <f>IF(BN13&gt;0, S13*T13^(3-N13), S13*U13^(N13+3))</f>
        <v>38.369896221074043</v>
      </c>
      <c r="BR13" s="46">
        <f>BN13/BP13</f>
        <v>-31.515773011591296</v>
      </c>
      <c r="BS13" s="61">
        <f>BL13/BM13</f>
        <v>1.5457245047420147</v>
      </c>
      <c r="BT13" s="16">
        <f>BB13+BL13+BV13</f>
        <v>3544</v>
      </c>
      <c r="BU13" s="66">
        <f>BC13+BM13+BW13</f>
        <v>2281.6174993628219</v>
      </c>
      <c r="BV13" s="63">
        <v>241</v>
      </c>
      <c r="BW13" s="15">
        <f>AZ13*$D$164</f>
        <v>144.75547131903474</v>
      </c>
      <c r="BX13" s="37">
        <f>BW13-BV13</f>
        <v>-96.24452868096526</v>
      </c>
      <c r="BY13" s="53">
        <f>BX13*(BX13&lt;&gt;0)</f>
        <v>-96.24452868096526</v>
      </c>
      <c r="BZ13" s="26">
        <f>BY13/$BY$156</f>
        <v>-0.99221163588627181</v>
      </c>
      <c r="CA13" s="47">
        <f>BZ13 * $BX$156</f>
        <v>-96.24452868096526</v>
      </c>
      <c r="CB13" s="48">
        <f>IF(CA13&gt;0, V13, W13)</f>
        <v>35.682339580768073</v>
      </c>
      <c r="CC13" s="48">
        <f>IF(BX13&gt;0, S13*T13^(2-N13), S13*U13^(N13+2))</f>
        <v>37.001725184634211</v>
      </c>
      <c r="CD13" s="62">
        <f>CA13/CB13</f>
        <v>-2.6972594793879141</v>
      </c>
      <c r="CE13" s="63">
        <v>0</v>
      </c>
      <c r="CF13" s="15">
        <f>AZ13*$CE$159</f>
        <v>100.74103022928385</v>
      </c>
      <c r="CG13" s="37">
        <f>CF13-CE13</f>
        <v>100.74103022928385</v>
      </c>
      <c r="CH13" s="53">
        <f>CG13*(CG13&lt;&gt;0)</f>
        <v>100.74103022928385</v>
      </c>
      <c r="CI13" s="26">
        <f>CH13/$CH$156</f>
        <v>1.5674658507746051E-2</v>
      </c>
      <c r="CJ13" s="47">
        <f>CI13 * $CG$156</f>
        <v>100.74103022928384</v>
      </c>
      <c r="CK13" s="48">
        <f>IF(CA13&gt;0,V13,W13)</f>
        <v>35.682339580768073</v>
      </c>
      <c r="CL13" s="62">
        <f>CJ13/CK13</f>
        <v>2.823274241904834</v>
      </c>
      <c r="CM13" s="67">
        <f>N13</f>
        <v>0</v>
      </c>
      <c r="CN13" s="75">
        <f>BT13+BV13</f>
        <v>3785</v>
      </c>
      <c r="CO13">
        <f>E13/$E$156</f>
        <v>3.5547019581730942E-3</v>
      </c>
      <c r="CP13" s="1">
        <f>$CP$158*CO13</f>
        <v>216.83681944855874</v>
      </c>
      <c r="CQ13">
        <v>0</v>
      </c>
      <c r="CR13" s="1">
        <f>CP13-CQ13</f>
        <v>216.83681944855874</v>
      </c>
      <c r="CS13">
        <f>CR13/CP13</f>
        <v>1</v>
      </c>
    </row>
    <row r="14" spans="1:97" x14ac:dyDescent="0.2">
      <c r="A14" s="25" t="s">
        <v>141</v>
      </c>
      <c r="B14">
        <v>0</v>
      </c>
      <c r="C14">
        <v>1</v>
      </c>
      <c r="D14">
        <v>9.8242811501597402E-2</v>
      </c>
      <c r="E14">
        <v>0.90175718849840203</v>
      </c>
      <c r="F14">
        <v>6.8308181096108006E-2</v>
      </c>
      <c r="G14">
        <v>6.8308181096108006E-2</v>
      </c>
      <c r="H14">
        <v>4.1771094402673296E-3</v>
      </c>
      <c r="I14">
        <v>3.2581453634085197E-2</v>
      </c>
      <c r="J14">
        <v>1.1666031782597199E-2</v>
      </c>
      <c r="K14">
        <v>2.8229158890739299E-2</v>
      </c>
      <c r="L14">
        <v>0.75398111646331201</v>
      </c>
      <c r="M14">
        <v>-0.90596064666295795</v>
      </c>
      <c r="N14" s="21">
        <v>2</v>
      </c>
      <c r="O14">
        <v>1.0081869239916501</v>
      </c>
      <c r="P14">
        <v>0.98238835804139302</v>
      </c>
      <c r="Q14">
        <v>1.0079403594458201</v>
      </c>
      <c r="R14">
        <v>0.98802954004716104</v>
      </c>
      <c r="S14">
        <v>85.25</v>
      </c>
      <c r="T14" s="27">
        <f>IF(C14,P14,R14)</f>
        <v>0.98238835804139302</v>
      </c>
      <c r="U14" s="27">
        <f>IF(D14 = 0,O14,Q14)</f>
        <v>1.0079403594458201</v>
      </c>
      <c r="V14" s="39">
        <f>S14*T14^(1-N14)</f>
        <v>86.778308499058966</v>
      </c>
      <c r="W14" s="38">
        <f>S14*U14^(N14+1)</f>
        <v>87.296914467885358</v>
      </c>
      <c r="X14" s="44">
        <f>0.5 * (D14-MAX($D$3:$D$155))/(MIN($D$3:$D$155)-MAX($D$3:$D$155)) + 0.75</f>
        <v>1.2004301515772224</v>
      </c>
      <c r="Y14" s="44">
        <f>AVERAGE(D14, F14, G14, H14, I14, J14, K14)</f>
        <v>4.4501846777357482E-2</v>
      </c>
      <c r="Z14" s="22">
        <f>AI14^N14</f>
        <v>3.2758547879654163</v>
      </c>
      <c r="AA14" s="22">
        <f>(Z14+AB14)/2</f>
        <v>2.3193612498307945</v>
      </c>
      <c r="AB14" s="22">
        <f>AM14^N14</f>
        <v>1.3628677116961727</v>
      </c>
      <c r="AC14" s="22">
        <v>1</v>
      </c>
      <c r="AD14" s="22">
        <v>1</v>
      </c>
      <c r="AE14" s="22">
        <v>1</v>
      </c>
      <c r="AF14" s="22">
        <f>PERCENTILE($L$2:$L$155, 0.05)</f>
        <v>-5.5951144138011319E-2</v>
      </c>
      <c r="AG14" s="22">
        <f>PERCENTILE($L$2:$L$155, 0.95)</f>
        <v>0.94551258825149287</v>
      </c>
      <c r="AH14" s="22">
        <f>MIN(MAX(L14,AF14), AG14)</f>
        <v>0.75398111646331201</v>
      </c>
      <c r="AI14" s="22">
        <f>AH14-$AH$156+1</f>
        <v>1.8099322606013233</v>
      </c>
      <c r="AJ14" s="22">
        <f>PERCENTILE($M$2:$M$155, 0.02)</f>
        <v>-1.0733798994150157</v>
      </c>
      <c r="AK14" s="22">
        <f>PERCENTILE($M$2:$M$155, 0.98)</f>
        <v>1.0073830915390212</v>
      </c>
      <c r="AL14" s="22">
        <f>MIN(MAX(M14,AJ14), AK14)</f>
        <v>-0.90596064666295795</v>
      </c>
      <c r="AM14" s="22">
        <f>AL14-$AL$156 + 1</f>
        <v>1.1674192527520577</v>
      </c>
      <c r="AN14" s="46">
        <v>0</v>
      </c>
      <c r="AO14" s="51">
        <v>1</v>
      </c>
      <c r="AP14" s="51">
        <v>1</v>
      </c>
      <c r="AQ14" s="21">
        <v>1</v>
      </c>
      <c r="AR14" s="17">
        <f>(AI14^4)*AB14*AE14*AN14</f>
        <v>0</v>
      </c>
      <c r="AS14" s="17">
        <f>(AM14^4) *Z14*AC14*AO14</f>
        <v>6.0846001989843037</v>
      </c>
      <c r="AT14" s="17">
        <f>(AM14^4)*AA14*AP14*AQ14</f>
        <v>4.3080010671052742</v>
      </c>
      <c r="AU14" s="17">
        <f>MIN(AR14, 0.05*AR$156)</f>
        <v>0</v>
      </c>
      <c r="AV14" s="17">
        <f>MIN(AS14, 0.05*AS$156)</f>
        <v>6.0846001989843037</v>
      </c>
      <c r="AW14" s="17">
        <f>MIN(AT14, 0.05*AT$156)</f>
        <v>4.3080010671052742</v>
      </c>
      <c r="AX14" s="14">
        <f>AU14/$AU$156</f>
        <v>0</v>
      </c>
      <c r="AY14" s="14">
        <f>AV14/$AV$156</f>
        <v>3.4469177970871865E-3</v>
      </c>
      <c r="AZ14" s="64">
        <f>AW14/$AW$156</f>
        <v>1.4992385194055723E-3</v>
      </c>
      <c r="BA14" s="21">
        <f>N14</f>
        <v>2</v>
      </c>
      <c r="BB14" s="63">
        <v>0</v>
      </c>
      <c r="BC14" s="15">
        <f>$D$162*AX14</f>
        <v>0</v>
      </c>
      <c r="BD14" s="19">
        <f>BC14-BB14</f>
        <v>0</v>
      </c>
      <c r="BE14" s="60">
        <f>(IF(BD14 &gt; 0, V14, W14))</f>
        <v>87.296914467885358</v>
      </c>
      <c r="BF14" s="60">
        <f>IF(BD14&gt;0, S14*(T14^(2-N14)), S14*(U14^(N14 + 2)))</f>
        <v>87.99008334727138</v>
      </c>
      <c r="BG14" s="46">
        <f>BD14/BE14</f>
        <v>0</v>
      </c>
      <c r="BH14" s="61" t="e">
        <f>BB14/BC14</f>
        <v>#DIV/0!</v>
      </c>
      <c r="BI14" s="63">
        <v>0</v>
      </c>
      <c r="BJ14" s="63">
        <v>85</v>
      </c>
      <c r="BK14" s="63">
        <v>0</v>
      </c>
      <c r="BL14" s="10">
        <f>SUM(BI14:BK14)</f>
        <v>85</v>
      </c>
      <c r="BM14" s="15">
        <f>AY14*$D$161</f>
        <v>601.40098264678682</v>
      </c>
      <c r="BN14" s="9">
        <f>BM14-BL14</f>
        <v>516.40098264678682</v>
      </c>
      <c r="BO14" s="48">
        <f>IF(BN14&gt;0,V14,W14)</f>
        <v>86.778308499058966</v>
      </c>
      <c r="BP14" s="48">
        <f xml:space="preserve"> IF(BN14 &gt;0, S14*T14^(2-N14), S14*U14^(N14+2))</f>
        <v>85.25</v>
      </c>
      <c r="BQ14" s="48">
        <f>IF(BN14&gt;0, S14*T14^(3-N14), S14*U14^(N14+3))</f>
        <v>83.748607523028753</v>
      </c>
      <c r="BR14" s="46">
        <f>BN14/BP14</f>
        <v>6.0574895325136282</v>
      </c>
      <c r="BS14" s="61">
        <f>BL14/BM14</f>
        <v>0.14133664967741161</v>
      </c>
      <c r="BT14" s="16">
        <f>BB14+BL14+BV14</f>
        <v>85</v>
      </c>
      <c r="BU14" s="66">
        <f>BC14+BM14+BW14</f>
        <v>615.24645037349728</v>
      </c>
      <c r="BV14" s="63">
        <v>0</v>
      </c>
      <c r="BW14" s="15">
        <f>AZ14*$D$164</f>
        <v>13.84546772671046</v>
      </c>
      <c r="BX14" s="37">
        <f>BW14-BV14</f>
        <v>13.84546772671046</v>
      </c>
      <c r="BY14" s="53">
        <f>BX14*(BX14&lt;&gt;0)</f>
        <v>13.84546772671046</v>
      </c>
      <c r="BZ14" s="26">
        <f>BY14/$BY$156</f>
        <v>0.14273678068774129</v>
      </c>
      <c r="CA14" s="47">
        <f>BZ14 * $BX$156</f>
        <v>13.845467726710458</v>
      </c>
      <c r="CB14" s="48">
        <f>IF(CA14&gt;0, V14, W14)</f>
        <v>86.778308499058966</v>
      </c>
      <c r="CC14" s="48">
        <f>IF(BX14&gt;0, S14*T14^(2-N14), S14*U14^(N14+2))</f>
        <v>85.25</v>
      </c>
      <c r="CD14" s="62">
        <f>CA14/CB14</f>
        <v>0.15954986869628371</v>
      </c>
      <c r="CE14" s="63">
        <v>0</v>
      </c>
      <c r="CF14" s="15">
        <f>AZ14*$CE$159</f>
        <v>9.6356059642196126</v>
      </c>
      <c r="CG14" s="37">
        <f>CF14-CE14</f>
        <v>9.6356059642196126</v>
      </c>
      <c r="CH14" s="53">
        <f>CG14*(CG14&lt;&gt;0)</f>
        <v>9.6356059642196126</v>
      </c>
      <c r="CI14" s="26">
        <f>CH14/$CH$156</f>
        <v>1.4992385194055725E-3</v>
      </c>
      <c r="CJ14" s="47">
        <f>CI14 * $CG$156</f>
        <v>9.6356059642196126</v>
      </c>
      <c r="CK14" s="48">
        <f>IF(CA14&gt;0,V14,W14)</f>
        <v>86.778308499058966</v>
      </c>
      <c r="CL14" s="62">
        <f>CJ14/CK14</f>
        <v>0.11103703368825289</v>
      </c>
      <c r="CM14" s="67">
        <f>N14</f>
        <v>2</v>
      </c>
      <c r="CN14" s="75">
        <f>BT14+BV14</f>
        <v>85</v>
      </c>
      <c r="CO14">
        <f>E14/$E$156</f>
        <v>8.4887237833334503E-3</v>
      </c>
      <c r="CP14" s="1">
        <f>$CP$158*CO14</f>
        <v>517.81215078334048</v>
      </c>
      <c r="CQ14">
        <v>0</v>
      </c>
      <c r="CR14" s="1">
        <f>CP14-CQ14</f>
        <v>517.81215078334048</v>
      </c>
      <c r="CS14">
        <f>CR14/CP14</f>
        <v>1</v>
      </c>
    </row>
    <row r="15" spans="1:97" x14ac:dyDescent="0.2">
      <c r="A15" s="25" t="s">
        <v>181</v>
      </c>
      <c r="B15">
        <v>0</v>
      </c>
      <c r="C15">
        <v>0</v>
      </c>
      <c r="D15">
        <v>0.10649229332087801</v>
      </c>
      <c r="E15">
        <v>0.89350770667912105</v>
      </c>
      <c r="F15">
        <v>9.8839907192575405E-2</v>
      </c>
      <c r="G15">
        <v>9.8839907192575405E-2</v>
      </c>
      <c r="H15">
        <v>0.428360413589364</v>
      </c>
      <c r="I15">
        <v>0.42934515017232799</v>
      </c>
      <c r="J15">
        <v>0.42885249923535101</v>
      </c>
      <c r="K15">
        <v>0.20588283372764701</v>
      </c>
      <c r="L15">
        <v>0.798363679345786</v>
      </c>
      <c r="M15">
        <v>-0.805645933600032</v>
      </c>
      <c r="N15" s="21">
        <v>0</v>
      </c>
      <c r="O15">
        <v>1.02197169132405</v>
      </c>
      <c r="P15">
        <v>0.983285734179702</v>
      </c>
      <c r="Q15">
        <v>1.0203342080906399</v>
      </c>
      <c r="R15">
        <v>0.991111626404514</v>
      </c>
      <c r="S15">
        <v>119.76999664306599</v>
      </c>
      <c r="T15" s="27">
        <f>IF(C15,P15,R15)</f>
        <v>0.991111626404514</v>
      </c>
      <c r="U15" s="27">
        <f>IF(D15 = 0,O15,Q15)</f>
        <v>1.0203342080906399</v>
      </c>
      <c r="V15" s="39">
        <f>S15*T15^(1-N15)</f>
        <v>118.70543616737233</v>
      </c>
      <c r="W15" s="38">
        <f>S15*U15^(N15+1)</f>
        <v>122.20542467782134</v>
      </c>
      <c r="X15" s="44">
        <f>0.5 * (D15-MAX($D$3:$D$155))/(MIN($D$3:$D$155)-MAX($D$3:$D$155)) + 0.75</f>
        <v>1.1961989548391072</v>
      </c>
      <c r="Y15" s="44">
        <f>AVERAGE(D15, F15, G15, H15, I15, J15, K15)</f>
        <v>0.25665900063295982</v>
      </c>
      <c r="Z15" s="22">
        <f>AI15^N15</f>
        <v>1</v>
      </c>
      <c r="AA15" s="22">
        <f>(Z15+AB15)/2</f>
        <v>1</v>
      </c>
      <c r="AB15" s="22">
        <f>AM15^N15</f>
        <v>1</v>
      </c>
      <c r="AC15" s="22">
        <v>1</v>
      </c>
      <c r="AD15" s="22">
        <v>1</v>
      </c>
      <c r="AE15" s="22">
        <v>1</v>
      </c>
      <c r="AF15" s="22">
        <f>PERCENTILE($L$2:$L$155, 0.05)</f>
        <v>-5.5951144138011319E-2</v>
      </c>
      <c r="AG15" s="22">
        <f>PERCENTILE($L$2:$L$155, 0.95)</f>
        <v>0.94551258825149287</v>
      </c>
      <c r="AH15" s="22">
        <f>MIN(MAX(L15,AF15), AG15)</f>
        <v>0.798363679345786</v>
      </c>
      <c r="AI15" s="22">
        <f>AH15-$AH$156+1</f>
        <v>1.8543148234837972</v>
      </c>
      <c r="AJ15" s="22">
        <f>PERCENTILE($M$2:$M$155, 0.02)</f>
        <v>-1.0733798994150157</v>
      </c>
      <c r="AK15" s="22">
        <f>PERCENTILE($M$2:$M$155, 0.98)</f>
        <v>1.0073830915390212</v>
      </c>
      <c r="AL15" s="22">
        <f>MIN(MAX(M15,AJ15), AK15)</f>
        <v>-0.805645933600032</v>
      </c>
      <c r="AM15" s="22">
        <f>AL15-$AL$156 + 1</f>
        <v>1.2677339658149838</v>
      </c>
      <c r="AN15" s="46">
        <v>1</v>
      </c>
      <c r="AO15" s="51">
        <v>1</v>
      </c>
      <c r="AP15" s="51">
        <v>1</v>
      </c>
      <c r="AQ15" s="21">
        <v>1</v>
      </c>
      <c r="AR15" s="17">
        <f>(AI15^4)*AB15*AE15*AN15</f>
        <v>11.823168536270854</v>
      </c>
      <c r="AS15" s="17">
        <f>(AM15^4) *Z15*AC15*AO15</f>
        <v>2.5829292198950653</v>
      </c>
      <c r="AT15" s="17">
        <f>(AM15^4)*AA15*AP15*AQ15</f>
        <v>2.5829292198950653</v>
      </c>
      <c r="AU15" s="17">
        <f>MIN(AR15, 0.05*AR$156)</f>
        <v>11.823168536270854</v>
      </c>
      <c r="AV15" s="17">
        <f>MIN(AS15, 0.05*AS$156)</f>
        <v>2.5829292198950653</v>
      </c>
      <c r="AW15" s="17">
        <f>MIN(AT15, 0.05*AT$156)</f>
        <v>2.5829292198950653</v>
      </c>
      <c r="AX15" s="14">
        <f>AU15/$AU$156</f>
        <v>2.0935771035059822E-2</v>
      </c>
      <c r="AY15" s="14">
        <f>AV15/$AV$156</f>
        <v>1.4632259155102773E-3</v>
      </c>
      <c r="AZ15" s="64">
        <f>AW15/$AW$156</f>
        <v>8.9889183383302018E-4</v>
      </c>
      <c r="BA15" s="21">
        <f>N15</f>
        <v>0</v>
      </c>
      <c r="BB15" s="63">
        <v>2635</v>
      </c>
      <c r="BC15" s="15">
        <f>$D$162*AX15</f>
        <v>2599.8459186757987</v>
      </c>
      <c r="BD15" s="19">
        <f>BC15-BB15</f>
        <v>-35.154081324201343</v>
      </c>
      <c r="BE15" s="60">
        <f>(IF(BD15 &gt; 0, V15, W15))</f>
        <v>122.20542467782134</v>
      </c>
      <c r="BF15" s="60">
        <f>IF(BD15&gt;0, S15*(T15^(2-N15)), S15*(U15^(N15 + 2)))</f>
        <v>124.69037521302518</v>
      </c>
      <c r="BG15" s="46">
        <f>BD15/BE15</f>
        <v>-0.28766383666584761</v>
      </c>
      <c r="BH15" s="61">
        <f>BB15/BC15</f>
        <v>1.0135216018271216</v>
      </c>
      <c r="BI15" s="63">
        <v>0</v>
      </c>
      <c r="BJ15" s="63">
        <v>0</v>
      </c>
      <c r="BK15" s="63">
        <v>0</v>
      </c>
      <c r="BL15" s="10">
        <f>SUM(BI15:BK15)</f>
        <v>0</v>
      </c>
      <c r="BM15" s="15">
        <f>AY15*$D$161</f>
        <v>255.29634160865564</v>
      </c>
      <c r="BN15" s="9">
        <f>BM15-BL15</f>
        <v>255.29634160865564</v>
      </c>
      <c r="BO15" s="48">
        <f>IF(BN15&gt;0,V15,W15)</f>
        <v>118.70543616737233</v>
      </c>
      <c r="BP15" s="48">
        <f xml:space="preserve"> IF(BN15 &gt;0, S15*T15^(2-N15), S15*U15^(N15+2))</f>
        <v>117.6503379029016</v>
      </c>
      <c r="BQ15" s="48">
        <f>IF(BN15&gt;0, S15*T15^(3-N15), S15*U15^(N15+3))</f>
        <v>116.60461774598545</v>
      </c>
      <c r="BR15" s="46">
        <f>BN15/BP15</f>
        <v>2.1699584222134165</v>
      </c>
      <c r="BS15" s="61">
        <f>BL15/BM15</f>
        <v>0</v>
      </c>
      <c r="BT15" s="16">
        <f>BB15+BL15+BV15</f>
        <v>2635</v>
      </c>
      <c r="BU15" s="66">
        <f>BC15+BM15+BW15</f>
        <v>2863.443526369902</v>
      </c>
      <c r="BV15" s="63">
        <v>0</v>
      </c>
      <c r="BW15" s="15">
        <f>AZ15*$D$164</f>
        <v>8.3012660854479421</v>
      </c>
      <c r="BX15" s="37">
        <f>BW15-BV15</f>
        <v>8.3012660854479421</v>
      </c>
      <c r="BY15" s="53">
        <f>BX15*(BX15&lt;&gt;0)</f>
        <v>8.3012660854479421</v>
      </c>
      <c r="BZ15" s="26">
        <f>BY15/$BY$156</f>
        <v>8.5580062736579476E-2</v>
      </c>
      <c r="CA15" s="47">
        <f>BZ15 * $BX$156</f>
        <v>8.3012660854479421</v>
      </c>
      <c r="CB15" s="48">
        <f>IF(CA15&gt;0, V15, W15)</f>
        <v>118.70543616737233</v>
      </c>
      <c r="CC15" s="48">
        <f>IF(BX15&gt;0, S15*T15^(2-N15), S15*U15^(N15+2))</f>
        <v>117.6503379029016</v>
      </c>
      <c r="CD15" s="62">
        <f>CA15/CB15</f>
        <v>6.9931642167956998E-2</v>
      </c>
      <c r="CE15" s="63">
        <v>0</v>
      </c>
      <c r="CF15" s="15">
        <f>AZ15*$CE$159</f>
        <v>5.7771778160448211</v>
      </c>
      <c r="CG15" s="37">
        <f>CF15-CE15</f>
        <v>5.7771778160448211</v>
      </c>
      <c r="CH15" s="53">
        <f>CG15*(CG15&lt;&gt;0)</f>
        <v>5.7771778160448211</v>
      </c>
      <c r="CI15" s="26">
        <f>CH15/$CH$156</f>
        <v>8.988918338330205E-4</v>
      </c>
      <c r="CJ15" s="47">
        <f>CI15 * $CG$156</f>
        <v>5.7771778160448211</v>
      </c>
      <c r="CK15" s="48">
        <f>IF(CA15&gt;0,V15,W15)</f>
        <v>118.70543616737233</v>
      </c>
      <c r="CL15" s="62">
        <f>CJ15/CK15</f>
        <v>4.8668182372870558E-2</v>
      </c>
      <c r="CM15" s="67">
        <f>N15</f>
        <v>0</v>
      </c>
      <c r="CN15" s="75">
        <f>BT15+BV15</f>
        <v>2635</v>
      </c>
      <c r="CO15">
        <f>E15/$E$156</f>
        <v>8.4110669890071228E-3</v>
      </c>
      <c r="CP15" s="1">
        <f>$CP$158*CO15</f>
        <v>513.0750863294345</v>
      </c>
      <c r="CQ15">
        <v>0</v>
      </c>
      <c r="CR15" s="1">
        <f>CP15-CQ15</f>
        <v>513.0750863294345</v>
      </c>
      <c r="CS15">
        <f>CR15/CP15</f>
        <v>1</v>
      </c>
    </row>
    <row r="16" spans="1:97" x14ac:dyDescent="0.2">
      <c r="A16" s="25" t="s">
        <v>193</v>
      </c>
      <c r="B16">
        <v>0</v>
      </c>
      <c r="C16">
        <v>0</v>
      </c>
      <c r="D16">
        <v>0.30271565495207597</v>
      </c>
      <c r="E16">
        <v>0.69728434504792303</v>
      </c>
      <c r="F16">
        <v>0.497617156473391</v>
      </c>
      <c r="G16">
        <v>0.497617156473391</v>
      </c>
      <c r="H16">
        <v>0.45864661654135302</v>
      </c>
      <c r="I16">
        <v>9.3567251461988299E-2</v>
      </c>
      <c r="J16">
        <v>0.207157677391196</v>
      </c>
      <c r="K16">
        <v>0.32106886234114801</v>
      </c>
      <c r="L16">
        <v>0.47698570857697298</v>
      </c>
      <c r="M16">
        <v>0.66169669085321103</v>
      </c>
      <c r="N16" s="21">
        <v>0</v>
      </c>
      <c r="O16">
        <v>0.99275368745442505</v>
      </c>
      <c r="P16">
        <v>0.99453888340937602</v>
      </c>
      <c r="Q16">
        <v>1</v>
      </c>
      <c r="R16">
        <v>0.99754425094155896</v>
      </c>
      <c r="S16">
        <v>4.0149998664855904</v>
      </c>
      <c r="T16" s="27">
        <f>IF(C16,P16,R16)</f>
        <v>0.99754425094155896</v>
      </c>
      <c r="U16" s="27">
        <f>IF(D16 = 0,O16,Q16)</f>
        <v>1</v>
      </c>
      <c r="V16" s="39">
        <f>S16*T16^(1-N16)</f>
        <v>4.0051400343438273</v>
      </c>
      <c r="W16" s="38">
        <f>S16*U16^(N16+1)</f>
        <v>4.0149998664855904</v>
      </c>
      <c r="X16" s="44">
        <f>0.5 * (D16-MAX($D$3:$D$155))/(MIN($D$3:$D$155)-MAX($D$3:$D$155)) + 0.75</f>
        <v>1.0955551003687016</v>
      </c>
      <c r="Y16" s="44">
        <f>AVERAGE(D16, F16, G16, H16, I16, J16, K16)</f>
        <v>0.33977005366207763</v>
      </c>
      <c r="Z16" s="22">
        <f>AI16^N16</f>
        <v>1</v>
      </c>
      <c r="AA16" s="22">
        <f>(Z16+AB16)/2</f>
        <v>1</v>
      </c>
      <c r="AB16" s="22">
        <f>AM16^N16</f>
        <v>1</v>
      </c>
      <c r="AC16" s="22">
        <v>1</v>
      </c>
      <c r="AD16" s="22">
        <v>1</v>
      </c>
      <c r="AE16" s="22">
        <v>1</v>
      </c>
      <c r="AF16" s="22">
        <f>PERCENTILE($L$2:$L$155, 0.05)</f>
        <v>-5.5951144138011319E-2</v>
      </c>
      <c r="AG16" s="22">
        <f>PERCENTILE($L$2:$L$155, 0.95)</f>
        <v>0.94551258825149287</v>
      </c>
      <c r="AH16" s="22">
        <f>MIN(MAX(L16,AF16), AG16)</f>
        <v>0.47698570857697298</v>
      </c>
      <c r="AI16" s="22">
        <f>AH16-$AH$156+1</f>
        <v>1.5329368527149843</v>
      </c>
      <c r="AJ16" s="22">
        <f>PERCENTILE($M$2:$M$155, 0.02)</f>
        <v>-1.0733798994150157</v>
      </c>
      <c r="AK16" s="22">
        <f>PERCENTILE($M$2:$M$155, 0.98)</f>
        <v>1.0073830915390212</v>
      </c>
      <c r="AL16" s="22">
        <f>MIN(MAX(M16,AJ16), AK16)</f>
        <v>0.66169669085321103</v>
      </c>
      <c r="AM16" s="22">
        <f>AL16-$AL$156 + 1</f>
        <v>2.7350765902682266</v>
      </c>
      <c r="AN16" s="46">
        <v>0</v>
      </c>
      <c r="AO16" s="76">
        <v>0.24</v>
      </c>
      <c r="AP16" s="77">
        <v>0.5</v>
      </c>
      <c r="AQ16" s="50">
        <v>1</v>
      </c>
      <c r="AR16" s="17">
        <f>(AI16^4)*AB16*AE16*AN16</f>
        <v>0</v>
      </c>
      <c r="AS16" s="17">
        <f>(AM16^4) *Z16*AC16*AO16</f>
        <v>13.430408154237904</v>
      </c>
      <c r="AT16" s="17">
        <f>(AM16^4)*AA16*AP16*AQ16</f>
        <v>27.980016987995636</v>
      </c>
      <c r="AU16" s="17">
        <f>MIN(AR16, 0.05*AR$156)</f>
        <v>0</v>
      </c>
      <c r="AV16" s="17">
        <f>MIN(AS16, 0.05*AS$156)</f>
        <v>13.430408154237904</v>
      </c>
      <c r="AW16" s="17">
        <f>MIN(AT16, 0.05*AT$156)</f>
        <v>27.980016987995636</v>
      </c>
      <c r="AX16" s="14">
        <f>AU16/$AU$156</f>
        <v>0</v>
      </c>
      <c r="AY16" s="14">
        <f>AV16/$AV$156</f>
        <v>7.6083080851746402E-3</v>
      </c>
      <c r="AZ16" s="64">
        <f>AW16/$AW$156</f>
        <v>9.7373975977708936E-3</v>
      </c>
      <c r="BA16" s="21">
        <f>N16</f>
        <v>0</v>
      </c>
      <c r="BB16" s="63">
        <v>0</v>
      </c>
      <c r="BC16" s="15">
        <f>$D$162*AX16</f>
        <v>0</v>
      </c>
      <c r="BD16" s="19">
        <f>BC16-BB16</f>
        <v>0</v>
      </c>
      <c r="BE16" s="60">
        <f>(IF(BD16 &gt; 0, V16, W16))</f>
        <v>4.0149998664855904</v>
      </c>
      <c r="BF16" s="60">
        <f>IF(BD16&gt;0, S16*(T16^(2-N16)), S16*(U16^(N16 + 2)))</f>
        <v>4.0149998664855904</v>
      </c>
      <c r="BG16" s="46">
        <f>BD16/BE16</f>
        <v>0</v>
      </c>
      <c r="BH16" s="61" t="e">
        <f>BB16/BC16</f>
        <v>#DIV/0!</v>
      </c>
      <c r="BI16" s="63">
        <v>0</v>
      </c>
      <c r="BJ16" s="63">
        <v>1108</v>
      </c>
      <c r="BK16" s="63">
        <v>0</v>
      </c>
      <c r="BL16" s="10">
        <f>SUM(BI16:BK16)</f>
        <v>1108</v>
      </c>
      <c r="BM16" s="15">
        <f>AY16*$D$161</f>
        <v>1327.4595531608454</v>
      </c>
      <c r="BN16" s="9">
        <f>BM16-BL16</f>
        <v>219.45955316084542</v>
      </c>
      <c r="BO16" s="48">
        <f>IF(BN16&gt;0,V16,W16)</f>
        <v>4.0051400343438273</v>
      </c>
      <c r="BP16" s="48">
        <f xml:space="preserve"> IF(BN16 &gt;0, S16*T16^(2-N16), S16*U16^(N16+2))</f>
        <v>3.9953044154755633</v>
      </c>
      <c r="BQ16" s="48">
        <f>IF(BN16&gt;0, S16*T16^(3-N16), S16*U16^(N16+3))</f>
        <v>3.9854929504190735</v>
      </c>
      <c r="BR16" s="46">
        <f>BN16/BP16</f>
        <v>54.929369664745067</v>
      </c>
      <c r="BS16" s="61">
        <f>BL16/BM16</f>
        <v>0.83467703205096899</v>
      </c>
      <c r="BT16" s="16">
        <f>BB16+BL16+BV16</f>
        <v>1249</v>
      </c>
      <c r="BU16" s="66">
        <f>BC16+BM16+BW16</f>
        <v>1417.3844199762596</v>
      </c>
      <c r="BV16" s="63">
        <v>141</v>
      </c>
      <c r="BW16" s="15">
        <f>AZ16*$D$164</f>
        <v>89.924866815414205</v>
      </c>
      <c r="BX16" s="37">
        <f>BW16-BV16</f>
        <v>-51.075133184585795</v>
      </c>
      <c r="BY16" s="53">
        <f>BX16*(BX16&lt;&gt;0)</f>
        <v>-51.075133184585795</v>
      </c>
      <c r="BZ16" s="26">
        <f>BY16/$BY$156</f>
        <v>-0.52654776478956122</v>
      </c>
      <c r="CA16" s="47">
        <f>BZ16 * $BX$156</f>
        <v>-51.075133184585795</v>
      </c>
      <c r="CB16" s="48">
        <f>IF(CA16&gt;0, V16, W16)</f>
        <v>4.0149998664855904</v>
      </c>
      <c r="CC16" s="48">
        <f>IF(BX16&gt;0, S16*T16^(2-N16), S16*U16^(N16+2))</f>
        <v>4.0149998664855904</v>
      </c>
      <c r="CD16" s="62">
        <f>CA16/CB16</f>
        <v>-12.721079671988353</v>
      </c>
      <c r="CE16" s="63">
        <v>0</v>
      </c>
      <c r="CF16" s="15">
        <f>AZ16*$CE$159</f>
        <v>62.582254360873534</v>
      </c>
      <c r="CG16" s="37">
        <f>CF16-CE16</f>
        <v>62.582254360873534</v>
      </c>
      <c r="CH16" s="53">
        <f>CG16*(CG16&lt;&gt;0)</f>
        <v>62.582254360873534</v>
      </c>
      <c r="CI16" s="26">
        <f>CH16/$CH$156</f>
        <v>9.7373975977708971E-3</v>
      </c>
      <c r="CJ16" s="47">
        <f>CI16 * $CG$156</f>
        <v>62.582254360873534</v>
      </c>
      <c r="CK16" s="48">
        <f>IF(CA16&gt;0,V16,W16)</f>
        <v>4.0149998664855904</v>
      </c>
      <c r="CL16" s="62">
        <f>CJ16/CK16</f>
        <v>15.587112438848729</v>
      </c>
      <c r="CM16" s="67">
        <f>N16</f>
        <v>0</v>
      </c>
      <c r="CN16" s="75">
        <f>BT16+BV16</f>
        <v>1390</v>
      </c>
      <c r="CO16">
        <f>E16/$E$156</f>
        <v>6.5639113045616506E-3</v>
      </c>
      <c r="CP16" s="1">
        <f>$CP$158*CO16</f>
        <v>400.39858957826067</v>
      </c>
      <c r="CQ16">
        <v>0</v>
      </c>
      <c r="CR16" s="1">
        <f>CP16-CQ16</f>
        <v>400.39858957826067</v>
      </c>
      <c r="CS16">
        <f>CR16/CP16</f>
        <v>1</v>
      </c>
    </row>
    <row r="17" spans="1:97" x14ac:dyDescent="0.2">
      <c r="A17" s="25" t="s">
        <v>182</v>
      </c>
      <c r="B17">
        <v>0</v>
      </c>
      <c r="C17">
        <v>0</v>
      </c>
      <c r="D17">
        <v>0.20726837060702799</v>
      </c>
      <c r="E17">
        <v>0.79273162939297104</v>
      </c>
      <c r="F17">
        <v>0.34590945194598799</v>
      </c>
      <c r="G17">
        <v>0.34590945194598799</v>
      </c>
      <c r="H17">
        <v>0.23893065998329099</v>
      </c>
      <c r="I17">
        <v>0.85463659147869597</v>
      </c>
      <c r="J17">
        <v>0.45188370721666399</v>
      </c>
      <c r="K17">
        <v>0.39536166418437402</v>
      </c>
      <c r="L17">
        <v>0.83518054252971996</v>
      </c>
      <c r="M17">
        <v>-0.58929193349014597</v>
      </c>
      <c r="N17" s="21">
        <v>0</v>
      </c>
      <c r="O17">
        <v>1.01582827362989</v>
      </c>
      <c r="P17">
        <v>0.98209095050512696</v>
      </c>
      <c r="Q17">
        <v>1.0294089439598599</v>
      </c>
      <c r="R17">
        <v>0.98197327665510803</v>
      </c>
      <c r="S17">
        <v>551.36999511718705</v>
      </c>
      <c r="T17" s="27">
        <f>IF(C17,P17,R17)</f>
        <v>0.98197327665510803</v>
      </c>
      <c r="U17" s="27">
        <f>IF(D17 = 0,O17,Q17)</f>
        <v>1.0294089439598599</v>
      </c>
      <c r="V17" s="39">
        <f>S17*T17^(1-N17)</f>
        <v>541.43060075453502</v>
      </c>
      <c r="W17" s="38">
        <f>S17*U17^(N17+1)</f>
        <v>567.5852044047366</v>
      </c>
      <c r="X17" s="44">
        <f>0.5 * (D17-MAX($D$3:$D$155))/(MIN($D$3:$D$155)-MAX($D$3:$D$155)) + 0.75</f>
        <v>1.1445104465383045</v>
      </c>
      <c r="Y17" s="44">
        <f>AVERAGE(D17, F17, G17, H17, I17, J17, K17)</f>
        <v>0.40569998533743273</v>
      </c>
      <c r="Z17" s="22">
        <f>AI17^N17</f>
        <v>1</v>
      </c>
      <c r="AA17" s="22">
        <f>(Z17+AB17)/2</f>
        <v>1</v>
      </c>
      <c r="AB17" s="22">
        <f>AM17^N17</f>
        <v>1</v>
      </c>
      <c r="AC17" s="22">
        <v>1</v>
      </c>
      <c r="AD17" s="22">
        <v>1</v>
      </c>
      <c r="AE17" s="22">
        <v>1</v>
      </c>
      <c r="AF17" s="22">
        <f>PERCENTILE($L$2:$L$155, 0.05)</f>
        <v>-5.5951144138011319E-2</v>
      </c>
      <c r="AG17" s="22">
        <f>PERCENTILE($L$2:$L$155, 0.95)</f>
        <v>0.94551258825149287</v>
      </c>
      <c r="AH17" s="22">
        <f>MIN(MAX(L17,AF17), AG17)</f>
        <v>0.83518054252971996</v>
      </c>
      <c r="AI17" s="22">
        <f>AH17-$AH$156+1</f>
        <v>1.8911316866677312</v>
      </c>
      <c r="AJ17" s="22">
        <f>PERCENTILE($M$2:$M$155, 0.02)</f>
        <v>-1.0733798994150157</v>
      </c>
      <c r="AK17" s="22">
        <f>PERCENTILE($M$2:$M$155, 0.98)</f>
        <v>1.0073830915390212</v>
      </c>
      <c r="AL17" s="22">
        <f>MIN(MAX(M17,AJ17), AK17)</f>
        <v>-0.58929193349014597</v>
      </c>
      <c r="AM17" s="22">
        <f>AL17-$AL$156 + 1</f>
        <v>1.4840879659248696</v>
      </c>
      <c r="AN17" s="46">
        <v>1</v>
      </c>
      <c r="AO17" s="51">
        <v>1</v>
      </c>
      <c r="AP17" s="51">
        <v>1</v>
      </c>
      <c r="AQ17" s="21">
        <v>1</v>
      </c>
      <c r="AR17" s="17">
        <f>(AI17^4)*AB17*AE17*AN17</f>
        <v>12.790487154475306</v>
      </c>
      <c r="AS17" s="17">
        <f>(AM17^4) *Z17*AC17*AO17</f>
        <v>4.8510815343983786</v>
      </c>
      <c r="AT17" s="17">
        <f>(AM17^4)*AA17*AP17*AQ17</f>
        <v>4.8510815343983786</v>
      </c>
      <c r="AU17" s="17">
        <f>MIN(AR17, 0.05*AR$156)</f>
        <v>12.790487154475306</v>
      </c>
      <c r="AV17" s="17">
        <f>MIN(AS17, 0.05*AS$156)</f>
        <v>4.8510815343983786</v>
      </c>
      <c r="AW17" s="17">
        <f>MIN(AT17, 0.05*AT$156)</f>
        <v>4.8510815343983786</v>
      </c>
      <c r="AX17" s="14">
        <f>AU17/$AU$156</f>
        <v>2.2648641916207423E-2</v>
      </c>
      <c r="AY17" s="14">
        <f>AV17/$AV$156</f>
        <v>2.7481311391387808E-3</v>
      </c>
      <c r="AZ17" s="64">
        <f>AW17/$AW$156</f>
        <v>1.688237348101244E-3</v>
      </c>
      <c r="BA17" s="21">
        <f>N17</f>
        <v>0</v>
      </c>
      <c r="BB17" s="63">
        <v>2757</v>
      </c>
      <c r="BC17" s="15">
        <f>$D$162*AX17</f>
        <v>2812.5536504384704</v>
      </c>
      <c r="BD17" s="19">
        <f>BC17-BB17</f>
        <v>55.553650438470413</v>
      </c>
      <c r="BE17" s="60">
        <f>(IF(BD17 &gt; 0, V17, W17))</f>
        <v>541.43060075453502</v>
      </c>
      <c r="BF17" s="60">
        <f>IF(BD17&gt;0, S17*(T17^(2-N17)), S17*(U17^(N17 + 2)))</f>
        <v>531.67038110427438</v>
      </c>
      <c r="BG17" s="46">
        <f>BD17/BE17</f>
        <v>0.10260530225120472</v>
      </c>
      <c r="BH17" s="61">
        <f>BB17/BC17</f>
        <v>0.98024796773927858</v>
      </c>
      <c r="BI17" s="63">
        <v>0</v>
      </c>
      <c r="BJ17" s="63">
        <v>0</v>
      </c>
      <c r="BK17" s="63">
        <v>0</v>
      </c>
      <c r="BL17" s="10">
        <f>SUM(BI17:BK17)</f>
        <v>0</v>
      </c>
      <c r="BM17" s="15">
        <f>AY17*$D$161</f>
        <v>479.48018050123881</v>
      </c>
      <c r="BN17" s="9">
        <f>BM17-BL17</f>
        <v>479.48018050123881</v>
      </c>
      <c r="BO17" s="48">
        <f>IF(BN17&gt;0,V17,W17)</f>
        <v>541.43060075453502</v>
      </c>
      <c r="BP17" s="48">
        <f xml:space="preserve"> IF(BN17 &gt;0, S17*T17^(2-N17), S17*U17^(N17+2))</f>
        <v>531.67038110427438</v>
      </c>
      <c r="BQ17" s="48">
        <f>IF(BN17&gt;0, S17*T17^(3-N17), S17*U17^(N17+3))</f>
        <v>522.08610623343441</v>
      </c>
      <c r="BR17" s="46">
        <f>BN17/BP17</f>
        <v>0.90183729909001698</v>
      </c>
      <c r="BS17" s="61">
        <f>BL17/BM17</f>
        <v>0</v>
      </c>
      <c r="BT17" s="16">
        <f>BB17+BL17+BV17</f>
        <v>2757</v>
      </c>
      <c r="BU17" s="66">
        <f>BC17+BM17+BW17</f>
        <v>3307.6247028494245</v>
      </c>
      <c r="BV17" s="63">
        <v>0</v>
      </c>
      <c r="BW17" s="15">
        <f>AZ17*$D$164</f>
        <v>15.590871909714988</v>
      </c>
      <c r="BX17" s="37">
        <f>BW17-BV17</f>
        <v>15.590871909714988</v>
      </c>
      <c r="BY17" s="53">
        <f>BX17*(BX17&lt;&gt;0)</f>
        <v>15.590871909714988</v>
      </c>
      <c r="BZ17" s="26">
        <f>BY17/$BY$156</f>
        <v>0.16073063824448958</v>
      </c>
      <c r="CA17" s="47">
        <f>BZ17 * $BX$156</f>
        <v>15.590871909714986</v>
      </c>
      <c r="CB17" s="48">
        <f>IF(CA17&gt;0, V17, W17)</f>
        <v>541.43060075453502</v>
      </c>
      <c r="CC17" s="48">
        <f>IF(BX17&gt;0, S17*T17^(2-N17), S17*U17^(N17+2))</f>
        <v>531.67038110427438</v>
      </c>
      <c r="CD17" s="62">
        <f>CA17/CB17</f>
        <v>2.8795697708972532E-2</v>
      </c>
      <c r="CE17" s="63">
        <v>0</v>
      </c>
      <c r="CF17" s="15">
        <f>AZ17*$CE$159</f>
        <v>10.850301436246696</v>
      </c>
      <c r="CG17" s="37">
        <f>CF17-CE17</f>
        <v>10.850301436246696</v>
      </c>
      <c r="CH17" s="53">
        <f>CG17*(CG17&lt;&gt;0)</f>
        <v>10.850301436246696</v>
      </c>
      <c r="CI17" s="26">
        <f>CH17/$CH$156</f>
        <v>1.6882373481012446E-3</v>
      </c>
      <c r="CJ17" s="47">
        <f>CI17 * $CG$156</f>
        <v>10.850301436246696</v>
      </c>
      <c r="CK17" s="48">
        <f>IF(CA17&gt;0,V17,W17)</f>
        <v>541.43060075453502</v>
      </c>
      <c r="CL17" s="62">
        <f>CJ17/CK17</f>
        <v>2.0040059466764105E-2</v>
      </c>
      <c r="CM17" s="67">
        <f>N17</f>
        <v>0</v>
      </c>
      <c r="CN17" s="75">
        <f>BT17+BV17</f>
        <v>2757</v>
      </c>
      <c r="CO17">
        <f>E17/$E$156</f>
        <v>7.4624077546133327E-3</v>
      </c>
      <c r="CP17" s="1">
        <f>$CP$158*CO17</f>
        <v>455.20687303141329</v>
      </c>
      <c r="CQ17">
        <v>0</v>
      </c>
      <c r="CR17" s="1">
        <f>CP17-CQ17</f>
        <v>455.20687303141329</v>
      </c>
      <c r="CS17">
        <f>CR17/CP17</f>
        <v>1</v>
      </c>
    </row>
    <row r="18" spans="1:97" x14ac:dyDescent="0.2">
      <c r="A18" s="25" t="s">
        <v>183</v>
      </c>
      <c r="B18">
        <v>0</v>
      </c>
      <c r="C18">
        <v>0</v>
      </c>
      <c r="D18">
        <v>0.35023961661341801</v>
      </c>
      <c r="E18">
        <v>0.64976038338658104</v>
      </c>
      <c r="F18">
        <v>0.30460683081810902</v>
      </c>
      <c r="G18">
        <v>0.30460683081810902</v>
      </c>
      <c r="H18">
        <v>0.49749373433583899</v>
      </c>
      <c r="I18">
        <v>0.84085213032581396</v>
      </c>
      <c r="J18">
        <v>0.64677559194826995</v>
      </c>
      <c r="K18">
        <v>0.44386063501269102</v>
      </c>
      <c r="L18">
        <v>0.84321131805788196</v>
      </c>
      <c r="M18">
        <v>-0.44985654140987402</v>
      </c>
      <c r="N18" s="21">
        <v>0</v>
      </c>
      <c r="O18">
        <v>1.0177448774109501</v>
      </c>
      <c r="P18">
        <v>1.0011951380866699</v>
      </c>
      <c r="Q18">
        <v>1.0080428780242701</v>
      </c>
      <c r="R18">
        <v>0.98342913752062</v>
      </c>
      <c r="S18">
        <v>168.97999572753901</v>
      </c>
      <c r="T18" s="27">
        <f>IF(C18,P18,R18)</f>
        <v>0.98342913752062</v>
      </c>
      <c r="U18" s="27">
        <f>IF(D18 = 0,O18,Q18)</f>
        <v>1.0080428780242701</v>
      </c>
      <c r="V18" s="39">
        <f>S18*T18^(1-N18)</f>
        <v>166.17985145657173</v>
      </c>
      <c r="W18" s="38">
        <f>S18*U18^(N18+1)</f>
        <v>170.33908122171727</v>
      </c>
      <c r="X18" s="44">
        <f>0.5 * (D18-MAX($D$3:$D$155))/(MIN($D$3:$D$155)-MAX($D$3:$D$155)) + 0.75</f>
        <v>1.071179844326096</v>
      </c>
      <c r="Y18" s="44">
        <f>AVERAGE(D18, F18, G18, H18, I18, J18, K18)</f>
        <v>0.48406219569603565</v>
      </c>
      <c r="Z18" s="22">
        <f>AI18^N18</f>
        <v>1</v>
      </c>
      <c r="AA18" s="22">
        <f>(Z18+AB18)/2</f>
        <v>1</v>
      </c>
      <c r="AB18" s="22">
        <f>AM18^N18</f>
        <v>1</v>
      </c>
      <c r="AC18" s="22">
        <v>1</v>
      </c>
      <c r="AD18" s="22">
        <v>1</v>
      </c>
      <c r="AE18" s="22">
        <v>1</v>
      </c>
      <c r="AF18" s="22">
        <f>PERCENTILE($L$2:$L$155, 0.05)</f>
        <v>-5.5951144138011319E-2</v>
      </c>
      <c r="AG18" s="22">
        <f>PERCENTILE($L$2:$L$155, 0.95)</f>
        <v>0.94551258825149287</v>
      </c>
      <c r="AH18" s="22">
        <f>MIN(MAX(L18,AF18), AG18)</f>
        <v>0.84321131805788196</v>
      </c>
      <c r="AI18" s="22">
        <f>AH18-$AH$156+1</f>
        <v>1.8991624621958931</v>
      </c>
      <c r="AJ18" s="22">
        <f>PERCENTILE($M$2:$M$155, 0.02)</f>
        <v>-1.0733798994150157</v>
      </c>
      <c r="AK18" s="22">
        <f>PERCENTILE($M$2:$M$155, 0.98)</f>
        <v>1.0073830915390212</v>
      </c>
      <c r="AL18" s="22">
        <f>MIN(MAX(M18,AJ18), AK18)</f>
        <v>-0.44985654140987402</v>
      </c>
      <c r="AM18" s="22">
        <f>AL18-$AL$156 + 1</f>
        <v>1.6235233580051416</v>
      </c>
      <c r="AN18" s="46">
        <v>1</v>
      </c>
      <c r="AO18" s="51">
        <v>1</v>
      </c>
      <c r="AP18" s="51">
        <v>1</v>
      </c>
      <c r="AQ18" s="21">
        <v>1</v>
      </c>
      <c r="AR18" s="17">
        <f>(AI18^4)*AB18*AE18*AN18</f>
        <v>13.009136502172916</v>
      </c>
      <c r="AS18" s="17">
        <f>(AM18^4) *Z18*AC18*AO18</f>
        <v>6.9475897410579472</v>
      </c>
      <c r="AT18" s="17">
        <f>(AM18^4)*AA18*AP18*AQ18</f>
        <v>6.9475897410579472</v>
      </c>
      <c r="AU18" s="17">
        <f>MIN(AR18, 0.05*AR$156)</f>
        <v>13.009136502172916</v>
      </c>
      <c r="AV18" s="17">
        <f>MIN(AS18, 0.05*AS$156)</f>
        <v>6.9475897410579472</v>
      </c>
      <c r="AW18" s="17">
        <f>MIN(AT18, 0.05*AT$156)</f>
        <v>6.9475897410579472</v>
      </c>
      <c r="AX18" s="14">
        <f>AU18/$AU$156</f>
        <v>2.3035813313309589E-2</v>
      </c>
      <c r="AY18" s="14">
        <f>AV18/$AV$156</f>
        <v>3.9358002074336082E-3</v>
      </c>
      <c r="AZ18" s="64">
        <f>AW18/$AW$156</f>
        <v>2.4178485554136758E-3</v>
      </c>
      <c r="BA18" s="21">
        <f>N18</f>
        <v>0</v>
      </c>
      <c r="BB18" s="63">
        <v>2535</v>
      </c>
      <c r="BC18" s="15">
        <f>$D$162*AX18</f>
        <v>2860.6333688734112</v>
      </c>
      <c r="BD18" s="19">
        <f>BC18-BB18</f>
        <v>325.6333688734112</v>
      </c>
      <c r="BE18" s="60">
        <f>(IF(BD18 &gt; 0, V18, W18))</f>
        <v>166.17985145657173</v>
      </c>
      <c r="BF18" s="60">
        <f>IF(BD18&gt;0, S18*(T18^(2-N18)), S18*(U18^(N18 + 2)))</f>
        <v>163.42610799124108</v>
      </c>
      <c r="BG18" s="46">
        <f>BD18/BE18</f>
        <v>1.959523769092488</v>
      </c>
      <c r="BH18" s="61">
        <f>BB18/BC18</f>
        <v>0.88616738781815518</v>
      </c>
      <c r="BI18" s="63">
        <v>0</v>
      </c>
      <c r="BJ18" s="63">
        <v>0</v>
      </c>
      <c r="BK18" s="63">
        <v>0</v>
      </c>
      <c r="BL18" s="10">
        <f>SUM(BI18:BK18)</f>
        <v>0</v>
      </c>
      <c r="BM18" s="15">
        <f>AY18*$D$161</f>
        <v>686.6987411919788</v>
      </c>
      <c r="BN18" s="9">
        <f>BM18-BL18</f>
        <v>686.6987411919788</v>
      </c>
      <c r="BO18" s="48">
        <f>IF(BN18&gt;0,V18,W18)</f>
        <v>166.17985145657173</v>
      </c>
      <c r="BP18" s="48">
        <f xml:space="preserve"> IF(BN18 &gt;0, S18*T18^(2-N18), S18*U18^(N18+2))</f>
        <v>163.42610799124108</v>
      </c>
      <c r="BQ18" s="48">
        <f>IF(BN18&gt;0, S18*T18^(3-N18), S18*U18^(N18+3))</f>
        <v>160.71799643017792</v>
      </c>
      <c r="BR18" s="46">
        <f>BN18/BP18</f>
        <v>4.2018912989641946</v>
      </c>
      <c r="BS18" s="61">
        <f>BL18/BM18</f>
        <v>0</v>
      </c>
      <c r="BT18" s="16">
        <f>BB18+BL18+BV18</f>
        <v>2535</v>
      </c>
      <c r="BU18" s="66">
        <f>BC18+BM18+BW18</f>
        <v>3569.6609414746354</v>
      </c>
      <c r="BV18" s="63">
        <v>0</v>
      </c>
      <c r="BW18" s="15">
        <f>AZ18*$D$164</f>
        <v>22.328831409245296</v>
      </c>
      <c r="BX18" s="37">
        <f>BW18-BV18</f>
        <v>22.328831409245296</v>
      </c>
      <c r="BY18" s="53">
        <f>BX18*(BX18&lt;&gt;0)</f>
        <v>22.328831409245296</v>
      </c>
      <c r="BZ18" s="26">
        <f>BY18/$BY$156</f>
        <v>0.23019413823964965</v>
      </c>
      <c r="CA18" s="47">
        <f>BZ18 * $BX$156</f>
        <v>22.328831409245296</v>
      </c>
      <c r="CB18" s="48">
        <f>IF(CA18&gt;0, V18, W18)</f>
        <v>166.17985145657173</v>
      </c>
      <c r="CC18" s="48">
        <f>IF(BX18&gt;0, S18*T18^(2-N18), S18*U18^(N18+2))</f>
        <v>163.42610799124108</v>
      </c>
      <c r="CD18" s="62">
        <f>CA18/CB18</f>
        <v>0.13436545533969596</v>
      </c>
      <c r="CE18" s="63">
        <v>0</v>
      </c>
      <c r="CF18" s="15">
        <f>AZ18*$CE$159</f>
        <v>15.539512665643695</v>
      </c>
      <c r="CG18" s="37">
        <f>CF18-CE18</f>
        <v>15.539512665643695</v>
      </c>
      <c r="CH18" s="53">
        <f>CG18*(CG18&lt;&gt;0)</f>
        <v>15.539512665643695</v>
      </c>
      <c r="CI18" s="26">
        <f>CH18/$CH$156</f>
        <v>2.4178485554136766E-3</v>
      </c>
      <c r="CJ18" s="47">
        <f>CI18 * $CG$156</f>
        <v>15.539512665643695</v>
      </c>
      <c r="CK18" s="48">
        <f>IF(CA18&gt;0,V18,W18)</f>
        <v>166.17985145657173</v>
      </c>
      <c r="CL18" s="62">
        <f>CJ18/CK18</f>
        <v>9.3510209146532311E-2</v>
      </c>
      <c r="CM18" s="67">
        <f>N18</f>
        <v>0</v>
      </c>
      <c r="CN18" s="75">
        <f>BT18+BV18</f>
        <v>2535</v>
      </c>
      <c r="CO18">
        <f>E18/$E$156</f>
        <v>6.1165427792221096E-3</v>
      </c>
      <c r="CP18" s="1">
        <f>$CP$158*CO18</f>
        <v>373.1091095325487</v>
      </c>
      <c r="CQ18">
        <v>0</v>
      </c>
      <c r="CR18" s="1">
        <f>CP18-CQ18</f>
        <v>373.1091095325487</v>
      </c>
      <c r="CS18">
        <f>CR18/CP18</f>
        <v>1</v>
      </c>
    </row>
    <row r="19" spans="1:97" x14ac:dyDescent="0.2">
      <c r="A19" s="25" t="s">
        <v>142</v>
      </c>
      <c r="B19">
        <v>0</v>
      </c>
      <c r="C19">
        <v>0</v>
      </c>
      <c r="D19">
        <v>0.11003236245954599</v>
      </c>
      <c r="E19">
        <v>0.88996763754045305</v>
      </c>
      <c r="F19">
        <v>0.312693498452012</v>
      </c>
      <c r="G19">
        <v>0.312693498452012</v>
      </c>
      <c r="H19">
        <v>0.52261306532663299</v>
      </c>
      <c r="I19">
        <v>4.5226130653266298E-2</v>
      </c>
      <c r="J19">
        <v>0.153739281816867</v>
      </c>
      <c r="K19">
        <v>0.2192561832214</v>
      </c>
      <c r="L19">
        <v>0.25715491771168703</v>
      </c>
      <c r="M19">
        <v>-0.95198081533274004</v>
      </c>
      <c r="N19" s="21">
        <v>0</v>
      </c>
      <c r="O19">
        <v>1.0050021708833901</v>
      </c>
      <c r="P19">
        <v>0.99014980229152305</v>
      </c>
      <c r="Q19">
        <v>1.0120282586053599</v>
      </c>
      <c r="R19">
        <v>0.98649587346039302</v>
      </c>
      <c r="S19">
        <v>30.079999923706001</v>
      </c>
      <c r="T19" s="27">
        <f>IF(C19,P19,R19)</f>
        <v>0.98649587346039302</v>
      </c>
      <c r="U19" s="27">
        <f>IF(D19 = 0,O19,Q19)</f>
        <v>1.0120282586053599</v>
      </c>
      <c r="V19" s="39">
        <f>S19*T19^(1-N19)</f>
        <v>29.673795798424909</v>
      </c>
      <c r="W19" s="38">
        <f>S19*U19^(N19+1)</f>
        <v>30.441809941637544</v>
      </c>
      <c r="X19" s="44">
        <f>0.5 * (D19-MAX($D$3:$D$155))/(MIN($D$3:$D$155)-MAX($D$3:$D$155)) + 0.75</f>
        <v>1.1943832372800691</v>
      </c>
      <c r="Y19" s="44">
        <f>AVERAGE(D19, F19, G19, H19, I19, J19, K19)</f>
        <v>0.23946486005453374</v>
      </c>
      <c r="Z19" s="22">
        <f>AI19^N19</f>
        <v>1</v>
      </c>
      <c r="AA19" s="22">
        <f>(Z19+AB19)/2</f>
        <v>1</v>
      </c>
      <c r="AB19" s="22">
        <f>AM19^N19</f>
        <v>1</v>
      </c>
      <c r="AC19" s="22">
        <v>1</v>
      </c>
      <c r="AD19" s="22">
        <v>1</v>
      </c>
      <c r="AE19" s="22">
        <v>1</v>
      </c>
      <c r="AF19" s="22">
        <f>PERCENTILE($L$2:$L$155, 0.05)</f>
        <v>-5.5951144138011319E-2</v>
      </c>
      <c r="AG19" s="22">
        <f>PERCENTILE($L$2:$L$155, 0.95)</f>
        <v>0.94551258825149287</v>
      </c>
      <c r="AH19" s="22">
        <f>MIN(MAX(L19,AF19), AG19)</f>
        <v>0.25715491771168703</v>
      </c>
      <c r="AI19" s="22">
        <f>AH19-$AH$156+1</f>
        <v>1.3131060618496984</v>
      </c>
      <c r="AJ19" s="22">
        <f>PERCENTILE($M$2:$M$155, 0.02)</f>
        <v>-1.0733798994150157</v>
      </c>
      <c r="AK19" s="22">
        <f>PERCENTILE($M$2:$M$155, 0.98)</f>
        <v>1.0073830915390212</v>
      </c>
      <c r="AL19" s="22">
        <f>MIN(MAX(M19,AJ19), AK19)</f>
        <v>-0.95198081533274004</v>
      </c>
      <c r="AM19" s="22">
        <f>AL19-$AL$156 + 1</f>
        <v>1.1213990840822756</v>
      </c>
      <c r="AN19" s="46">
        <v>1</v>
      </c>
      <c r="AO19" s="51">
        <v>1</v>
      </c>
      <c r="AP19" s="51">
        <v>1</v>
      </c>
      <c r="AQ19" s="21">
        <v>1</v>
      </c>
      <c r="AR19" s="17">
        <f>(AI19^4)*AB19*AE19*AN19</f>
        <v>2.9730295435607652</v>
      </c>
      <c r="AS19" s="17">
        <f>(AM19^4) *Z19*AC19*AO19</f>
        <v>1.58139655432735</v>
      </c>
      <c r="AT19" s="17">
        <f>(AM19^4)*AA19*AP19*AQ19</f>
        <v>1.58139655432735</v>
      </c>
      <c r="AU19" s="17">
        <f>MIN(AR19, 0.05*AR$156)</f>
        <v>2.9730295435607652</v>
      </c>
      <c r="AV19" s="17">
        <f>MIN(AS19, 0.05*AS$156)</f>
        <v>1.58139655432735</v>
      </c>
      <c r="AW19" s="17">
        <f>MIN(AT19, 0.05*AT$156)</f>
        <v>1.58139655432735</v>
      </c>
      <c r="AX19" s="14">
        <f>AU19/$AU$156</f>
        <v>5.2644657490511044E-3</v>
      </c>
      <c r="AY19" s="14">
        <f>AV19/$AV$156</f>
        <v>8.9585901277017624E-4</v>
      </c>
      <c r="AZ19" s="64">
        <f>AW19/$AW$156</f>
        <v>5.5034587776829646E-4</v>
      </c>
      <c r="BA19" s="21">
        <f>N19</f>
        <v>0</v>
      </c>
      <c r="BB19" s="63">
        <v>842</v>
      </c>
      <c r="BC19" s="15">
        <f>$D$162*AX19</f>
        <v>653.75188564866426</v>
      </c>
      <c r="BD19" s="19">
        <f>BC19-BB19</f>
        <v>-188.24811435133574</v>
      </c>
      <c r="BE19" s="60">
        <f>(IF(BD19 &gt; 0, V19, W19))</f>
        <v>30.441809941637544</v>
      </c>
      <c r="BF19" s="60">
        <f>IF(BD19&gt;0, S19*(T19^(2-N19)), S19*(U19^(N19 + 2)))</f>
        <v>30.807971904030779</v>
      </c>
      <c r="BG19" s="46">
        <f>BD19/BE19</f>
        <v>-6.1838673427184991</v>
      </c>
      <c r="BH19" s="61">
        <f>BB19/BC19</f>
        <v>1.2879503959893785</v>
      </c>
      <c r="BI19" s="63">
        <v>30</v>
      </c>
      <c r="BJ19" s="63">
        <v>0</v>
      </c>
      <c r="BK19" s="63">
        <v>0</v>
      </c>
      <c r="BL19" s="10">
        <f>SUM(BI19:BK19)</f>
        <v>30</v>
      </c>
      <c r="BM19" s="15">
        <f>AY19*$D$161</f>
        <v>156.30500125307651</v>
      </c>
      <c r="BN19" s="9">
        <f>BM19-BL19</f>
        <v>126.30500125307651</v>
      </c>
      <c r="BO19" s="48">
        <f>IF(BN19&gt;0,V19,W19)</f>
        <v>29.673795798424909</v>
      </c>
      <c r="BP19" s="48">
        <f xml:space="preserve"> IF(BN19 &gt;0, S19*T19^(2-N19), S19*U19^(N19+2))</f>
        <v>29.273077105052518</v>
      </c>
      <c r="BQ19" s="48">
        <f>IF(BN19&gt;0, S19*T19^(3-N19), S19*U19^(N19+3))</f>
        <v>28.877769767622219</v>
      </c>
      <c r="BR19" s="46">
        <f>BN19/BP19</f>
        <v>4.3147155592766957</v>
      </c>
      <c r="BS19" s="61">
        <f>BL19/BM19</f>
        <v>0.19193243824250006</v>
      </c>
      <c r="BT19" s="16">
        <f>BB19+BL19+BV19</f>
        <v>902</v>
      </c>
      <c r="BU19" s="66">
        <f>BC19+BM19+BW19</f>
        <v>815.13933108293099</v>
      </c>
      <c r="BV19" s="63">
        <v>30</v>
      </c>
      <c r="BW19" s="15">
        <f>AZ19*$D$164</f>
        <v>5.0824441811902181</v>
      </c>
      <c r="BX19" s="37">
        <f>BW19-BV19</f>
        <v>-24.917555818809781</v>
      </c>
      <c r="BY19" s="53">
        <f>BX19*(BX19&lt;&gt;0)</f>
        <v>-24.917555818809781</v>
      </c>
      <c r="BZ19" s="26">
        <f>BY19/$BY$156</f>
        <v>-0.25688201875062455</v>
      </c>
      <c r="CA19" s="47">
        <f>BZ19 * $BX$156</f>
        <v>-24.917555818809777</v>
      </c>
      <c r="CB19" s="48">
        <f>IF(CA19&gt;0, V19, W19)</f>
        <v>30.441809941637544</v>
      </c>
      <c r="CC19" s="48">
        <f>IF(BX19&gt;0, S19*T19^(2-N19), S19*U19^(N19+2))</f>
        <v>30.807971904030779</v>
      </c>
      <c r="CD19" s="62">
        <f>CA19/CB19</f>
        <v>-0.81853069402184819</v>
      </c>
      <c r="CE19" s="63">
        <v>0</v>
      </c>
      <c r="CF19" s="15">
        <f>AZ19*$CE$159</f>
        <v>3.5370729564168415</v>
      </c>
      <c r="CG19" s="37">
        <f>CF19-CE19</f>
        <v>3.5370729564168415</v>
      </c>
      <c r="CH19" s="53">
        <f>CG19*(CG19&lt;&gt;0)</f>
        <v>3.5370729564168415</v>
      </c>
      <c r="CI19" s="26">
        <f>CH19/$CH$156</f>
        <v>5.5034587776829668E-4</v>
      </c>
      <c r="CJ19" s="47">
        <f>CI19 * $CG$156</f>
        <v>3.5370729564168419</v>
      </c>
      <c r="CK19" s="48">
        <f>IF(CA19&gt;0,V19,W19)</f>
        <v>30.441809941637544</v>
      </c>
      <c r="CL19" s="62">
        <f>CJ19/CK19</f>
        <v>0.11619128308067261</v>
      </c>
      <c r="CM19" s="67">
        <f>N19</f>
        <v>0</v>
      </c>
      <c r="CN19" s="75">
        <f>BT19+BV19</f>
        <v>932</v>
      </c>
      <c r="CO19">
        <f>E19/$E$156</f>
        <v>8.3777424206251446E-3</v>
      </c>
      <c r="CP19" s="1">
        <f>$CP$158*CO19</f>
        <v>511.04228765813383</v>
      </c>
      <c r="CQ19">
        <v>0</v>
      </c>
      <c r="CR19" s="1">
        <f>CP19-CQ19</f>
        <v>511.04228765813383</v>
      </c>
      <c r="CS19">
        <f>CR19/CP19</f>
        <v>1</v>
      </c>
    </row>
    <row r="20" spans="1:97" x14ac:dyDescent="0.2">
      <c r="A20" s="25" t="s">
        <v>282</v>
      </c>
      <c r="B20">
        <v>0</v>
      </c>
      <c r="C20">
        <v>0</v>
      </c>
      <c r="D20">
        <v>0.66932907348242798</v>
      </c>
      <c r="E20">
        <v>0.33067092651757102</v>
      </c>
      <c r="F20">
        <v>0.29609407811843702</v>
      </c>
      <c r="G20">
        <v>0.29609407811843702</v>
      </c>
      <c r="H20">
        <v>0.80827067669172903</v>
      </c>
      <c r="I20">
        <v>0.53132832080200498</v>
      </c>
      <c r="J20">
        <v>0.65532976538542498</v>
      </c>
      <c r="K20">
        <v>0.44049887939172899</v>
      </c>
      <c r="L20">
        <v>0.533845838210948</v>
      </c>
      <c r="M20">
        <v>1.14608070736706</v>
      </c>
      <c r="N20" s="21">
        <v>0</v>
      </c>
      <c r="O20">
        <v>1</v>
      </c>
      <c r="P20">
        <v>0.98350142719931199</v>
      </c>
      <c r="Q20">
        <v>1.0263226898144999</v>
      </c>
      <c r="R20">
        <v>0.98172210770894897</v>
      </c>
      <c r="S20">
        <v>2.9900000095367401</v>
      </c>
      <c r="T20" s="27">
        <f>IF(C20,P20,R20)</f>
        <v>0.98172210770894897</v>
      </c>
      <c r="U20" s="27">
        <f>IF(D20 = 0,O20,Q20)</f>
        <v>1.0263226898144999</v>
      </c>
      <c r="V20" s="39">
        <f>S20*T20^(1-N20)</f>
        <v>2.9353491114121861</v>
      </c>
      <c r="W20" s="38">
        <f>S20*U20^(N20+1)</f>
        <v>3.0687048523331275</v>
      </c>
      <c r="X20" s="44">
        <f>0.5 * (D20-MAX($D$3:$D$155))/(MIN($D$3:$D$155)-MAX($D$3:$D$155)) + 0.75</f>
        <v>0.9075174108971733</v>
      </c>
      <c r="Y20" s="44">
        <f>AVERAGE(D20, F20, G20, H20, I20, J20, K20)</f>
        <v>0.52813498171288431</v>
      </c>
      <c r="Z20" s="22">
        <f>AI20^N20</f>
        <v>1</v>
      </c>
      <c r="AA20" s="22">
        <f>(Z20+AB20)/2</f>
        <v>1</v>
      </c>
      <c r="AB20" s="22">
        <f>AM20^N20</f>
        <v>1</v>
      </c>
      <c r="AC20" s="22">
        <v>1</v>
      </c>
      <c r="AD20" s="22">
        <v>1</v>
      </c>
      <c r="AE20" s="22">
        <v>1</v>
      </c>
      <c r="AF20" s="22">
        <f>PERCENTILE($L$2:$L$155, 0.05)</f>
        <v>-5.5951144138011319E-2</v>
      </c>
      <c r="AG20" s="22">
        <f>PERCENTILE($L$2:$L$155, 0.95)</f>
        <v>0.94551258825149287</v>
      </c>
      <c r="AH20" s="22">
        <f>MIN(MAX(L20,AF20), AG20)</f>
        <v>0.533845838210948</v>
      </c>
      <c r="AI20" s="22">
        <f>AH20-$AH$156+1</f>
        <v>1.5897969823489593</v>
      </c>
      <c r="AJ20" s="22">
        <f>PERCENTILE($M$2:$M$155, 0.02)</f>
        <v>-1.0733798994150157</v>
      </c>
      <c r="AK20" s="22">
        <f>PERCENTILE($M$2:$M$155, 0.98)</f>
        <v>1.0073830915390212</v>
      </c>
      <c r="AL20" s="22">
        <f>MIN(MAX(M20,AJ20), AK20)</f>
        <v>1.0073830915390212</v>
      </c>
      <c r="AM20" s="22">
        <f>AL20-$AL$156 + 1</f>
        <v>3.0807629909540371</v>
      </c>
      <c r="AN20" s="46">
        <v>0</v>
      </c>
      <c r="AO20" s="76">
        <v>0.24</v>
      </c>
      <c r="AP20" s="77">
        <v>0.5</v>
      </c>
      <c r="AQ20" s="50">
        <v>1</v>
      </c>
      <c r="AR20" s="17">
        <f>(AI20^4)*AB20*AE20*AN20</f>
        <v>0</v>
      </c>
      <c r="AS20" s="17">
        <f>(AM20^4) *Z20*AC20*AO20</f>
        <v>21.619437773139623</v>
      </c>
      <c r="AT20" s="17">
        <f>(AM20^4)*AA20*AP20*AQ20</f>
        <v>45.040495360707553</v>
      </c>
      <c r="AU20" s="17">
        <f>MIN(AR20, 0.05*AR$156)</f>
        <v>0</v>
      </c>
      <c r="AV20" s="17">
        <f>MIN(AS20, 0.05*AS$156)</f>
        <v>21.619437773139623</v>
      </c>
      <c r="AW20" s="17">
        <f>MIN(AT20, 0.05*AT$156)</f>
        <v>45.040495360707553</v>
      </c>
      <c r="AX20" s="14">
        <f>AU20/$AU$156</f>
        <v>0</v>
      </c>
      <c r="AY20" s="14">
        <f>AV20/$AV$156</f>
        <v>1.2247382307171728E-2</v>
      </c>
      <c r="AZ20" s="64">
        <f>AW20/$AW$156</f>
        <v>1.5674658507746048E-2</v>
      </c>
      <c r="BA20" s="21">
        <f>N20</f>
        <v>0</v>
      </c>
      <c r="BB20" s="63">
        <v>0</v>
      </c>
      <c r="BC20" s="15">
        <f>$D$162*AX20</f>
        <v>0</v>
      </c>
      <c r="BD20" s="19">
        <f>BC20-BB20</f>
        <v>0</v>
      </c>
      <c r="BE20" s="60">
        <f>(IF(BD20 &gt; 0, V20, W20))</f>
        <v>3.0687048523331275</v>
      </c>
      <c r="BF20" s="60">
        <f>IF(BD20&gt;0, S20*(T20^(2-N20)), S20*(U20^(N20 + 2)))</f>
        <v>3.1494814182933428</v>
      </c>
      <c r="BG20" s="46">
        <f>BD20/BE20</f>
        <v>0</v>
      </c>
      <c r="BH20" s="61" t="e">
        <f>BB20/BC20</f>
        <v>#DIV/0!</v>
      </c>
      <c r="BI20" s="63">
        <v>173</v>
      </c>
      <c r="BJ20" s="63">
        <v>3340</v>
      </c>
      <c r="BK20" s="63">
        <v>541</v>
      </c>
      <c r="BL20" s="10">
        <f>SUM(BI20:BK20)</f>
        <v>4054</v>
      </c>
      <c r="BM20" s="15">
        <f>AY20*$D$161</f>
        <v>2136.8620280437872</v>
      </c>
      <c r="BN20" s="9">
        <f>BM20-BL20</f>
        <v>-1917.1379719562128</v>
      </c>
      <c r="BO20" s="48">
        <f>IF(BN20&gt;0,V20,W20)</f>
        <v>3.0687048523331275</v>
      </c>
      <c r="BP20" s="48">
        <f xml:space="preserve"> IF(BN20 &gt;0, S20*T20^(2-N20), S20*U20^(N20+2))</f>
        <v>3.1494814182933428</v>
      </c>
      <c r="BQ20" s="48">
        <f>IF(BN20&gt;0, S20*T20^(3-N20), S20*U20^(N20+3))</f>
        <v>3.2323842407436101</v>
      </c>
      <c r="BR20" s="46">
        <f>BN20/BP20</f>
        <v>-608.7154414757847</v>
      </c>
      <c r="BS20" s="61">
        <f>BL20/BM20</f>
        <v>1.8971744299800568</v>
      </c>
      <c r="BT20" s="16">
        <f>BB20+BL20+BV20</f>
        <v>4269</v>
      </c>
      <c r="BU20" s="66">
        <f>BC20+BM20+BW20</f>
        <v>2281.6174993628219</v>
      </c>
      <c r="BV20" s="63">
        <v>215</v>
      </c>
      <c r="BW20" s="15">
        <f>AZ20*$D$164</f>
        <v>144.75547131903474</v>
      </c>
      <c r="BX20" s="37">
        <f>BW20-BV20</f>
        <v>-70.24452868096526</v>
      </c>
      <c r="BY20" s="53">
        <f>BX20*(BX20&lt;&gt;0)</f>
        <v>-70.24452868096526</v>
      </c>
      <c r="BZ20" s="26">
        <f>BY20/$BY$156</f>
        <v>-0.72417039877286105</v>
      </c>
      <c r="CA20" s="47">
        <f>BZ20 * $BX$156</f>
        <v>-70.24452868096526</v>
      </c>
      <c r="CB20" s="48">
        <f>IF(CA20&gt;0, V20, W20)</f>
        <v>3.0687048523331275</v>
      </c>
      <c r="CC20" s="48">
        <f>IF(BX20&gt;0, S20*T20^(2-N20), S20*U20^(N20+2))</f>
        <v>3.1494814182933428</v>
      </c>
      <c r="CD20" s="62">
        <f>CA20/CB20</f>
        <v>-22.890610880208484</v>
      </c>
      <c r="CE20" s="63">
        <v>0</v>
      </c>
      <c r="CF20" s="15">
        <f>AZ20*$CE$159</f>
        <v>100.74103022928385</v>
      </c>
      <c r="CG20" s="37">
        <f>CF20-CE20</f>
        <v>100.74103022928385</v>
      </c>
      <c r="CH20" s="53">
        <f>CG20*(CG20&lt;&gt;0)</f>
        <v>100.74103022928385</v>
      </c>
      <c r="CI20" s="26">
        <f>CH20/$CH$156</f>
        <v>1.5674658507746051E-2</v>
      </c>
      <c r="CJ20" s="47">
        <f>CI20 * $CG$156</f>
        <v>100.74103022928384</v>
      </c>
      <c r="CK20" s="48">
        <f>IF(CA20&gt;0,V20,W20)</f>
        <v>3.0687048523331275</v>
      </c>
      <c r="CL20" s="62">
        <f>CJ20/CK20</f>
        <v>32.828517266067706</v>
      </c>
      <c r="CM20" s="67">
        <f>N20</f>
        <v>0</v>
      </c>
      <c r="CN20" s="75">
        <f>BT20+BV20</f>
        <v>4484</v>
      </c>
      <c r="CO20">
        <f>E20/$E$156</f>
        <v>3.1127826805137657E-3</v>
      </c>
      <c r="CP20" s="1">
        <f>$CP$158*CO20</f>
        <v>189.87974351133971</v>
      </c>
      <c r="CQ20">
        <v>0</v>
      </c>
      <c r="CR20" s="1">
        <f>CP20-CQ20</f>
        <v>189.87974351133971</v>
      </c>
      <c r="CS20">
        <f>CR20/CP20</f>
        <v>1</v>
      </c>
    </row>
    <row r="21" spans="1:97" x14ac:dyDescent="0.2">
      <c r="A21" s="25" t="s">
        <v>240</v>
      </c>
      <c r="B21">
        <v>1</v>
      </c>
      <c r="C21">
        <v>1</v>
      </c>
      <c r="D21">
        <v>0.18648867313915801</v>
      </c>
      <c r="E21">
        <v>0.81351132686084104</v>
      </c>
      <c r="F21">
        <v>8.3565459610027801E-2</v>
      </c>
      <c r="G21">
        <v>8.3565459610027801E-2</v>
      </c>
      <c r="H21">
        <v>0.10609857978279</v>
      </c>
      <c r="I21">
        <v>9.2314118629908098E-2</v>
      </c>
      <c r="J21">
        <v>9.8966645292913005E-2</v>
      </c>
      <c r="K21">
        <v>9.0940602592928105E-2</v>
      </c>
      <c r="L21">
        <v>0.35851462519159799</v>
      </c>
      <c r="M21">
        <v>0.85272999034416497</v>
      </c>
      <c r="N21" s="21">
        <v>0</v>
      </c>
      <c r="O21">
        <v>1.00679611580256</v>
      </c>
      <c r="P21">
        <v>0.98060951553985898</v>
      </c>
      <c r="Q21">
        <v>1.0181058678716</v>
      </c>
      <c r="R21">
        <v>0.99576046253511996</v>
      </c>
      <c r="S21">
        <v>0.48069998621940602</v>
      </c>
      <c r="T21" s="27">
        <f>IF(C21,P21,R21)</f>
        <v>0.98060951553985898</v>
      </c>
      <c r="U21" s="27">
        <f>IF(D21 = 0,O21,Q21)</f>
        <v>1.0181058678716</v>
      </c>
      <c r="V21" s="39">
        <f>S21*T21^(1-N21)</f>
        <v>0.47137898060662864</v>
      </c>
      <c r="W21" s="38">
        <f>S21*U21^(N21+1)</f>
        <v>0.48940347665577449</v>
      </c>
      <c r="X21" s="44">
        <f>0.5 * (D21-MAX($D$3:$D$155))/(MIN($D$3:$D$155)-MAX($D$3:$D$155)) + 0.75</f>
        <v>1.1551684478614397</v>
      </c>
      <c r="Y21" s="44">
        <f>AVERAGE(D21, F21, G21, H21, I21, J21, K21)</f>
        <v>0.10599136266539326</v>
      </c>
      <c r="Z21" s="22">
        <f>AI21^N21</f>
        <v>1</v>
      </c>
      <c r="AA21" s="22">
        <f>(Z21+AB21)/2</f>
        <v>1</v>
      </c>
      <c r="AB21" s="22">
        <f>AM21^N21</f>
        <v>1</v>
      </c>
      <c r="AC21" s="22">
        <v>1</v>
      </c>
      <c r="AD21" s="22">
        <v>1</v>
      </c>
      <c r="AE21" s="22">
        <v>1</v>
      </c>
      <c r="AF21" s="22">
        <f>PERCENTILE($L$2:$L$155, 0.05)</f>
        <v>-5.5951144138011319E-2</v>
      </c>
      <c r="AG21" s="22">
        <f>PERCENTILE($L$2:$L$155, 0.95)</f>
        <v>0.94551258825149287</v>
      </c>
      <c r="AH21" s="22">
        <f>MIN(MAX(L21,AF21), AG21)</f>
        <v>0.35851462519159799</v>
      </c>
      <c r="AI21" s="22">
        <f>AH21-$AH$156+1</f>
        <v>1.4144657693296092</v>
      </c>
      <c r="AJ21" s="22">
        <f>PERCENTILE($M$2:$M$155, 0.02)</f>
        <v>-1.0733798994150157</v>
      </c>
      <c r="AK21" s="22">
        <f>PERCENTILE($M$2:$M$155, 0.98)</f>
        <v>1.0073830915390212</v>
      </c>
      <c r="AL21" s="22">
        <f>MIN(MAX(M21,AJ21), AK21)</f>
        <v>0.85272999034416497</v>
      </c>
      <c r="AM21" s="22">
        <f>AL21-$AL$156 + 1</f>
        <v>2.9261098897591804</v>
      </c>
      <c r="AN21" s="46">
        <v>0</v>
      </c>
      <c r="AO21" s="76">
        <v>0.24</v>
      </c>
      <c r="AP21" s="77">
        <v>0.5</v>
      </c>
      <c r="AQ21" s="50">
        <v>1</v>
      </c>
      <c r="AR21" s="17">
        <f>(AI21^4)*AB21*AE21*AN21</f>
        <v>0</v>
      </c>
      <c r="AS21" s="17">
        <f>(AM21^4) *Z21*AC21*AO21</f>
        <v>17.594371982172785</v>
      </c>
      <c r="AT21" s="17">
        <f>(AM21^4)*AA21*AP21*AQ21</f>
        <v>36.65494162952664</v>
      </c>
      <c r="AU21" s="17">
        <f>MIN(AR21, 0.05*AR$156)</f>
        <v>0</v>
      </c>
      <c r="AV21" s="17">
        <f>MIN(AS21, 0.05*AS$156)</f>
        <v>17.594371982172785</v>
      </c>
      <c r="AW21" s="17">
        <f>MIN(AT21, 0.05*AT$156)</f>
        <v>36.65494162952664</v>
      </c>
      <c r="AX21" s="14">
        <f>AU21/$AU$156</f>
        <v>0</v>
      </c>
      <c r="AY21" s="14">
        <f>AV21/$AV$156</f>
        <v>9.9671879713719175E-3</v>
      </c>
      <c r="AZ21" s="64">
        <f>AW21/$AW$156</f>
        <v>1.2756380409737322E-2</v>
      </c>
      <c r="BA21" s="21">
        <f>N21</f>
        <v>0</v>
      </c>
      <c r="BB21" s="63">
        <v>0</v>
      </c>
      <c r="BC21" s="15">
        <f>$D$162*AX21</f>
        <v>0</v>
      </c>
      <c r="BD21" s="19">
        <f>BC21-BB21</f>
        <v>0</v>
      </c>
      <c r="BE21" s="60">
        <f>(IF(BD21 &gt; 0, V21, W21))</f>
        <v>0.48940347665577449</v>
      </c>
      <c r="BF21" s="60">
        <f>IF(BD21&gt;0, S21*(T21^(2-N21)), S21*(U21^(N21 + 2)))</f>
        <v>0.49826455134000563</v>
      </c>
      <c r="BG21" s="46">
        <f>BD21/BE21</f>
        <v>0</v>
      </c>
      <c r="BH21" s="61" t="e">
        <f>BB21/BC21</f>
        <v>#DIV/0!</v>
      </c>
      <c r="BI21" s="63">
        <v>0</v>
      </c>
      <c r="BJ21" s="63">
        <v>1063</v>
      </c>
      <c r="BK21" s="63">
        <v>69</v>
      </c>
      <c r="BL21" s="10">
        <f>SUM(BI21:BK21)</f>
        <v>1132</v>
      </c>
      <c r="BM21" s="15">
        <f>AY21*$D$161</f>
        <v>1739.0251213051154</v>
      </c>
      <c r="BN21" s="9">
        <f>BM21-BL21</f>
        <v>607.02512130511536</v>
      </c>
      <c r="BO21" s="48">
        <f>IF(BN21&gt;0,V21,W21)</f>
        <v>0.47137898060662864</v>
      </c>
      <c r="BP21" s="48">
        <f xml:space="preserve"> IF(BN21 &gt;0, S21*T21^(2-N21), S21*U21^(N21+2))</f>
        <v>0.4622387138083387</v>
      </c>
      <c r="BQ21" s="48">
        <f>IF(BN21&gt;0, S21*T21^(3-N21), S21*U21^(N21+3))</f>
        <v>0.45327568121136252</v>
      </c>
      <c r="BR21" s="46">
        <f>BN21/BP21</f>
        <v>1313.2286482538339</v>
      </c>
      <c r="BS21" s="61">
        <f>BL21/BM21</f>
        <v>0.65093941779889242</v>
      </c>
      <c r="BT21" s="16">
        <f>BB21+BL21+BV21</f>
        <v>1266</v>
      </c>
      <c r="BU21" s="66">
        <f>BC21+BM21+BW21</f>
        <v>1856.8302943890394</v>
      </c>
      <c r="BV21" s="63">
        <v>134</v>
      </c>
      <c r="BW21" s="15">
        <f>AZ21*$D$164</f>
        <v>117.80517308392416</v>
      </c>
      <c r="BX21" s="37">
        <f>BW21-BV21</f>
        <v>-16.19482691607584</v>
      </c>
      <c r="BY21" s="53">
        <f>BX21*(BX21&lt;&gt;0)</f>
        <v>-16.19482691607584</v>
      </c>
      <c r="BZ21" s="26">
        <f>BY21/$BY$156</f>
        <v>-0.16695697851625116</v>
      </c>
      <c r="CA21" s="47">
        <f>BZ21 * $BX$156</f>
        <v>-16.19482691607584</v>
      </c>
      <c r="CB21" s="48">
        <f>IF(CA21&gt;0, V21, W21)</f>
        <v>0.48940347665577449</v>
      </c>
      <c r="CC21" s="48">
        <f>IF(BX21&gt;0, S21*T21^(2-N21), S21*U21^(N21+2))</f>
        <v>0.49826455134000563</v>
      </c>
      <c r="CD21" s="62">
        <f>CA21/CB21</f>
        <v>-33.090951921182594</v>
      </c>
      <c r="CE21" s="63">
        <v>0</v>
      </c>
      <c r="CF21" s="15">
        <f>AZ21*$CE$159</f>
        <v>81.985256893381759</v>
      </c>
      <c r="CG21" s="37">
        <f>CF21-CE21</f>
        <v>81.985256893381759</v>
      </c>
      <c r="CH21" s="53">
        <f>CG21*(CG21&lt;&gt;0)</f>
        <v>81.985256893381759</v>
      </c>
      <c r="CI21" s="26">
        <f>CH21/$CH$156</f>
        <v>1.2756380409737323E-2</v>
      </c>
      <c r="CJ21" s="47">
        <f>CI21 * $CG$156</f>
        <v>81.985256893381759</v>
      </c>
      <c r="CK21" s="48">
        <f>IF(CA21&gt;0,V21,W21)</f>
        <v>0.48940347665577449</v>
      </c>
      <c r="CL21" s="62">
        <f>CJ21/CK21</f>
        <v>167.52078970425191</v>
      </c>
      <c r="CM21" s="67">
        <f>N21</f>
        <v>0</v>
      </c>
      <c r="CN21" s="75">
        <f>BT21+BV21</f>
        <v>1400</v>
      </c>
      <c r="CO21">
        <f>E21/$E$156</f>
        <v>7.6580181853987085E-3</v>
      </c>
      <c r="CP21" s="1">
        <f>$CP$158*CO21</f>
        <v>467.13910930932121</v>
      </c>
      <c r="CQ21">
        <v>0</v>
      </c>
      <c r="CR21" s="1">
        <f>CP21-CQ21</f>
        <v>467.13910930932121</v>
      </c>
      <c r="CS21">
        <f>CR21/CP21</f>
        <v>1</v>
      </c>
    </row>
    <row r="22" spans="1:97" x14ac:dyDescent="0.2">
      <c r="A22" s="32" t="s">
        <v>143</v>
      </c>
      <c r="B22">
        <v>1</v>
      </c>
      <c r="C22">
        <v>1</v>
      </c>
      <c r="D22">
        <v>0.35832414553472902</v>
      </c>
      <c r="E22">
        <v>0.64167585446526998</v>
      </c>
      <c r="F22">
        <v>0.236699239956568</v>
      </c>
      <c r="G22">
        <v>0.236699239956568</v>
      </c>
      <c r="H22">
        <v>6.9008782936009996E-2</v>
      </c>
      <c r="I22">
        <v>0.30740276035131697</v>
      </c>
      <c r="J22">
        <v>0.14564851651497901</v>
      </c>
      <c r="K22">
        <v>0.18567415856789901</v>
      </c>
      <c r="L22">
        <v>-0.123770403490188</v>
      </c>
      <c r="M22">
        <v>-0.88159015419894105</v>
      </c>
      <c r="N22" s="21">
        <v>0</v>
      </c>
      <c r="O22">
        <v>1.0024075945945801</v>
      </c>
      <c r="P22">
        <v>0.98785275070930101</v>
      </c>
      <c r="Q22">
        <v>1.00169136795606</v>
      </c>
      <c r="R22">
        <v>0.99528426162531802</v>
      </c>
      <c r="S22">
        <v>12.789999961853001</v>
      </c>
      <c r="T22" s="27">
        <f>IF(C22,P22,R22)</f>
        <v>0.98785275070930101</v>
      </c>
      <c r="U22" s="27">
        <f>IF(D22 = 0,O22,Q22)</f>
        <v>1.00169136795606</v>
      </c>
      <c r="V22" s="39">
        <f>S22*T22^(1-N22)</f>
        <v>12.634636643888342</v>
      </c>
      <c r="W22" s="38">
        <f>S22*U22^(N22+1)</f>
        <v>12.811632557946487</v>
      </c>
      <c r="X22" s="44">
        <f>0.5 * (D22-MAX($D$3:$D$155))/(MIN($D$3:$D$155)-MAX($D$3:$D$155)) + 0.75</f>
        <v>1.0670332526794426</v>
      </c>
      <c r="Y22" s="44">
        <f>AVERAGE(D22, F22, G22, H22, I22, J22, K22)</f>
        <v>0.21992240625972426</v>
      </c>
      <c r="Z22" s="22">
        <f>AI22^N22</f>
        <v>1</v>
      </c>
      <c r="AA22" s="22">
        <f>(Z22+AB22)/2</f>
        <v>1</v>
      </c>
      <c r="AB22" s="22">
        <f>AM22^N22</f>
        <v>1</v>
      </c>
      <c r="AC22" s="22">
        <v>1</v>
      </c>
      <c r="AD22" s="22">
        <v>1</v>
      </c>
      <c r="AE22" s="22">
        <v>1</v>
      </c>
      <c r="AF22" s="22">
        <f>PERCENTILE($L$2:$L$155, 0.05)</f>
        <v>-5.5951144138011319E-2</v>
      </c>
      <c r="AG22" s="22">
        <f>PERCENTILE($L$2:$L$155, 0.95)</f>
        <v>0.94551258825149287</v>
      </c>
      <c r="AH22" s="22">
        <f>MIN(MAX(L22,AF22), AG22)</f>
        <v>-5.5951144138011319E-2</v>
      </c>
      <c r="AI22" s="22">
        <f>AH22-$AH$156+1</f>
        <v>1</v>
      </c>
      <c r="AJ22" s="22">
        <f>PERCENTILE($M$2:$M$155, 0.02)</f>
        <v>-1.0733798994150157</v>
      </c>
      <c r="AK22" s="22">
        <f>PERCENTILE($M$2:$M$155, 0.98)</f>
        <v>1.0073830915390212</v>
      </c>
      <c r="AL22" s="22">
        <f>MIN(MAX(M22,AJ22), AK22)</f>
        <v>-0.88159015419894105</v>
      </c>
      <c r="AM22" s="22">
        <f>AL22-$AL$156 + 1</f>
        <v>1.1917897452160746</v>
      </c>
      <c r="AN22" s="46">
        <v>1</v>
      </c>
      <c r="AO22" s="51">
        <v>1</v>
      </c>
      <c r="AP22" s="51">
        <v>1</v>
      </c>
      <c r="AQ22" s="21">
        <v>1</v>
      </c>
      <c r="AR22" s="17">
        <f>(AI22^4)*AB22*AE22*AN22</f>
        <v>1</v>
      </c>
      <c r="AS22" s="17">
        <f>(AM22^4) *Z22*AC22*AO22</f>
        <v>2.0174304745397569</v>
      </c>
      <c r="AT22" s="17">
        <f>(AM22^4)*AA22*AP22*AQ22</f>
        <v>2.0174304745397569</v>
      </c>
      <c r="AU22" s="17">
        <f>MIN(AR22, 0.05*AR$156)</f>
        <v>1</v>
      </c>
      <c r="AV22" s="17">
        <f>MIN(AS22, 0.05*AS$156)</f>
        <v>2.0174304745397569</v>
      </c>
      <c r="AW22" s="17">
        <f>MIN(AT22, 0.05*AT$156)</f>
        <v>2.0174304745397569</v>
      </c>
      <c r="AX22" s="14">
        <f>AU22/$AU$156</f>
        <v>1.770741148688994E-3</v>
      </c>
      <c r="AY22" s="14">
        <f>AV22/$AV$156</f>
        <v>1.14287163982244E-3</v>
      </c>
      <c r="AZ22" s="64">
        <f>AW22/$AW$156</f>
        <v>7.0209116259226643E-4</v>
      </c>
      <c r="BA22" s="21">
        <f>N22</f>
        <v>0</v>
      </c>
      <c r="BB22" s="63">
        <v>256</v>
      </c>
      <c r="BC22" s="15">
        <f>$D$162*AX22</f>
        <v>219.89417732649665</v>
      </c>
      <c r="BD22" s="19">
        <f>BC22-BB22</f>
        <v>-36.105822673503354</v>
      </c>
      <c r="BE22" s="60">
        <f>(IF(BD22 &gt; 0, V22, W22))</f>
        <v>12.811632557946487</v>
      </c>
      <c r="BF22" s="60">
        <f>IF(BD22&gt;0, S22*(T22^(2-N22)), S22*(U22^(N22 + 2)))</f>
        <v>12.833301742719813</v>
      </c>
      <c r="BG22" s="46">
        <f>BD22/BE22</f>
        <v>-2.818206228612802</v>
      </c>
      <c r="BH22" s="61">
        <f>BB22/BC22</f>
        <v>1.1641963562313602</v>
      </c>
      <c r="BI22" s="63">
        <v>51</v>
      </c>
      <c r="BJ22" s="63">
        <v>281</v>
      </c>
      <c r="BK22" s="63">
        <v>0</v>
      </c>
      <c r="BL22" s="10">
        <f>SUM(BI22:BK22)</f>
        <v>332</v>
      </c>
      <c r="BM22" s="15">
        <f>AY22*$D$161</f>
        <v>199.40252935802022</v>
      </c>
      <c r="BN22" s="9">
        <f>BM22-BL22</f>
        <v>-132.59747064197978</v>
      </c>
      <c r="BO22" s="48">
        <f>IF(BN22&gt;0,V22,W22)</f>
        <v>12.811632557946487</v>
      </c>
      <c r="BP22" s="48">
        <f xml:space="preserve"> IF(BN22 &gt;0, S22*T22^(2-N22), S22*U22^(N22+2))</f>
        <v>12.833301742719813</v>
      </c>
      <c r="BQ22" s="48">
        <f>IF(BN22&gt;0, S22*T22^(3-N22), S22*U22^(N22+3))</f>
        <v>12.855007578057897</v>
      </c>
      <c r="BR22" s="46">
        <f>BN22/BP22</f>
        <v>-10.33229587367887</v>
      </c>
      <c r="BS22" s="61">
        <f>BL22/BM22</f>
        <v>1.6649738650200654</v>
      </c>
      <c r="BT22" s="16">
        <f>BB22+BL22+BV22</f>
        <v>601</v>
      </c>
      <c r="BU22" s="66">
        <f>BC22+BM22+BW22</f>
        <v>425.7805185710564</v>
      </c>
      <c r="BV22" s="63">
        <v>13</v>
      </c>
      <c r="BW22" s="15">
        <f>AZ22*$D$164</f>
        <v>6.4838118865395806</v>
      </c>
      <c r="BX22" s="37">
        <f>BW22-BV22</f>
        <v>-6.5161881134604194</v>
      </c>
      <c r="BY22" s="53">
        <f>BX22*(BX22&lt;&gt;0)</f>
        <v>-6.5161881134604194</v>
      </c>
      <c r="BZ22" s="26">
        <f>BY22/$BY$156</f>
        <v>-6.7177197045985876E-2</v>
      </c>
      <c r="CA22" s="47">
        <f>BZ22 * $BX$156</f>
        <v>-6.5161881134604203</v>
      </c>
      <c r="CB22" s="48">
        <f>IF(CA22&gt;0, V22, W22)</f>
        <v>12.811632557946487</v>
      </c>
      <c r="CC22" s="48">
        <f>IF(BX22&gt;0, S22*T22^(2-N22), S22*U22^(N22+2))</f>
        <v>12.833301742719813</v>
      </c>
      <c r="CD22" s="62">
        <f>CA22/CB22</f>
        <v>-0.50861497033949188</v>
      </c>
      <c r="CE22" s="63">
        <v>0</v>
      </c>
      <c r="CF22" s="15">
        <f>AZ22*$CE$159</f>
        <v>4.5123399019804964</v>
      </c>
      <c r="CG22" s="37">
        <f>CF22-CE22</f>
        <v>4.5123399019804964</v>
      </c>
      <c r="CH22" s="53">
        <f>CG22*(CG22&lt;&gt;0)</f>
        <v>4.5123399019804964</v>
      </c>
      <c r="CI22" s="26">
        <f>CH22/$CH$156</f>
        <v>7.0209116259226665E-4</v>
      </c>
      <c r="CJ22" s="47">
        <f>CI22 * $CG$156</f>
        <v>4.5123399019804964</v>
      </c>
      <c r="CK22" s="48">
        <f>IF(CA22&gt;0,V22,W22)</f>
        <v>12.811632557946487</v>
      </c>
      <c r="CL22" s="62">
        <f>CJ22/CK22</f>
        <v>0.35220647185839654</v>
      </c>
      <c r="CM22" s="67">
        <f>N22</f>
        <v>0</v>
      </c>
      <c r="CN22" s="75">
        <f>BT22+BV22</f>
        <v>614</v>
      </c>
      <c r="CO22">
        <f>E22/$E$156</f>
        <v>6.0404387749439089E-3</v>
      </c>
      <c r="CP22" s="1">
        <f>$CP$158*CO22</f>
        <v>368.46676527157842</v>
      </c>
      <c r="CQ22">
        <v>0</v>
      </c>
      <c r="CR22" s="1">
        <f>CP22-CQ22</f>
        <v>368.46676527157842</v>
      </c>
      <c r="CS22">
        <f>CR22/CP22</f>
        <v>1</v>
      </c>
    </row>
    <row r="23" spans="1:97" x14ac:dyDescent="0.2">
      <c r="A23" s="32" t="s">
        <v>194</v>
      </c>
      <c r="B23">
        <v>0</v>
      </c>
      <c r="C23">
        <v>0</v>
      </c>
      <c r="D23">
        <v>0.34704472843450401</v>
      </c>
      <c r="E23">
        <v>0.65295527156549504</v>
      </c>
      <c r="F23">
        <v>0.20310015898251099</v>
      </c>
      <c r="G23">
        <v>0.20310015898251099</v>
      </c>
      <c r="H23">
        <v>0.68170426065162903</v>
      </c>
      <c r="I23">
        <v>0.727652464494569</v>
      </c>
      <c r="J23">
        <v>0.70430375926840405</v>
      </c>
      <c r="K23">
        <v>0.37821185264266</v>
      </c>
      <c r="L23">
        <v>0.56111239973715799</v>
      </c>
      <c r="M23">
        <v>0.47638734966958102</v>
      </c>
      <c r="N23" s="21">
        <v>0</v>
      </c>
      <c r="O23">
        <v>1.00763947313089</v>
      </c>
      <c r="P23">
        <v>1.01016971914314</v>
      </c>
      <c r="Q23">
        <v>1.0021834214198</v>
      </c>
      <c r="R23">
        <v>1.0147706107405601</v>
      </c>
      <c r="S23">
        <v>8.1000003814697195</v>
      </c>
      <c r="T23" s="27">
        <f>IF(C23,P23,R23)</f>
        <v>1.0147706107405601</v>
      </c>
      <c r="U23" s="27">
        <f>IF(D23 = 0,O23,Q23)</f>
        <v>1.0021834214198</v>
      </c>
      <c r="V23" s="39">
        <f>S23*T23^(1-N23)</f>
        <v>8.2196423341027973</v>
      </c>
      <c r="W23" s="38">
        <f>S23*U23^(N23+1)</f>
        <v>8.117686095803009</v>
      </c>
      <c r="X23" s="44">
        <f>0.5 * (D23-MAX($D$3:$D$155))/(MIN($D$3:$D$155)-MAX($D$3:$D$155)) + 0.75</f>
        <v>1.0728185170012292</v>
      </c>
      <c r="Y23" s="44">
        <f>AVERAGE(D23, F23, G23, H23, I23, J23, K23)</f>
        <v>0.46358819763668396</v>
      </c>
      <c r="Z23" s="22">
        <f>AI23^N23</f>
        <v>1</v>
      </c>
      <c r="AA23" s="22">
        <f>(Z23+AB23)/2</f>
        <v>1</v>
      </c>
      <c r="AB23" s="22">
        <f>AM23^N23</f>
        <v>1</v>
      </c>
      <c r="AC23" s="22">
        <v>1</v>
      </c>
      <c r="AD23" s="22">
        <v>1</v>
      </c>
      <c r="AE23" s="22">
        <v>1</v>
      </c>
      <c r="AF23" s="22">
        <f>PERCENTILE($L$2:$L$155, 0.05)</f>
        <v>-5.5951144138011319E-2</v>
      </c>
      <c r="AG23" s="22">
        <f>PERCENTILE($L$2:$L$155, 0.95)</f>
        <v>0.94551258825149287</v>
      </c>
      <c r="AH23" s="22">
        <f>MIN(MAX(L23,AF23), AG23)</f>
        <v>0.56111239973715799</v>
      </c>
      <c r="AI23" s="22">
        <f>AH23-$AH$156+1</f>
        <v>1.6170635438751693</v>
      </c>
      <c r="AJ23" s="22">
        <f>PERCENTILE($M$2:$M$155, 0.02)</f>
        <v>-1.0733798994150157</v>
      </c>
      <c r="AK23" s="22">
        <f>PERCENTILE($M$2:$M$155, 0.98)</f>
        <v>1.0073830915390212</v>
      </c>
      <c r="AL23" s="22">
        <f>MIN(MAX(M23,AJ23), AK23)</f>
        <v>0.47638734966958102</v>
      </c>
      <c r="AM23" s="22">
        <f>AL23-$AL$156 + 1</f>
        <v>2.5497672490845966</v>
      </c>
      <c r="AN23" s="46">
        <v>0</v>
      </c>
      <c r="AO23" s="76">
        <v>0.24</v>
      </c>
      <c r="AP23" s="77">
        <v>0.5</v>
      </c>
      <c r="AQ23" s="50">
        <v>1</v>
      </c>
      <c r="AR23" s="17">
        <f>(AI23^4)*AB23*AE23*AN23</f>
        <v>0</v>
      </c>
      <c r="AS23" s="17">
        <f>(AM23^4) *Z23*AC23*AO23</f>
        <v>10.144097050221829</v>
      </c>
      <c r="AT23" s="17">
        <f>(AM23^4)*AA23*AP23*AQ23</f>
        <v>21.133535521295478</v>
      </c>
      <c r="AU23" s="17">
        <f>MIN(AR23, 0.05*AR$156)</f>
        <v>0</v>
      </c>
      <c r="AV23" s="17">
        <f>MIN(AS23, 0.05*AS$156)</f>
        <v>10.144097050221829</v>
      </c>
      <c r="AW23" s="17">
        <f>MIN(AT23, 0.05*AT$156)</f>
        <v>21.133535521295478</v>
      </c>
      <c r="AX23" s="14">
        <f>AU23/$AU$156</f>
        <v>0</v>
      </c>
      <c r="AY23" s="14">
        <f>AV23/$AV$156</f>
        <v>5.7466172820403337E-3</v>
      </c>
      <c r="AZ23" s="64">
        <f>AW23/$AW$156</f>
        <v>7.3547359926821113E-3</v>
      </c>
      <c r="BA23" s="21">
        <f>N23</f>
        <v>0</v>
      </c>
      <c r="BB23" s="63">
        <v>0</v>
      </c>
      <c r="BC23" s="15">
        <f>$D$162*AX23</f>
        <v>0</v>
      </c>
      <c r="BD23" s="19">
        <f>BC23-BB23</f>
        <v>0</v>
      </c>
      <c r="BE23" s="60">
        <f>(IF(BD23 &gt; 0, V23, W23))</f>
        <v>8.117686095803009</v>
      </c>
      <c r="BF23" s="60">
        <f>IF(BD23&gt;0, S23*(T23^(2-N23)), S23*(U23^(N23 + 2)))</f>
        <v>8.135410425503796</v>
      </c>
      <c r="BG23" s="46">
        <f>BD23/BE23</f>
        <v>0</v>
      </c>
      <c r="BH23" s="61" t="e">
        <f>BB23/BC23</f>
        <v>#DIV/0!</v>
      </c>
      <c r="BI23" s="63">
        <v>0</v>
      </c>
      <c r="BJ23" s="63">
        <v>770</v>
      </c>
      <c r="BK23" s="63">
        <v>0</v>
      </c>
      <c r="BL23" s="10">
        <f>SUM(BI23:BK23)</f>
        <v>770</v>
      </c>
      <c r="BM23" s="15">
        <f>AY23*$D$161</f>
        <v>1002.6410502839872</v>
      </c>
      <c r="BN23" s="9">
        <f>BM23-BL23</f>
        <v>232.64105028398717</v>
      </c>
      <c r="BO23" s="48">
        <f>IF(BN23&gt;0,V23,W23)</f>
        <v>8.2196423341027973</v>
      </c>
      <c r="BP23" s="48">
        <f xml:space="preserve"> IF(BN23 &gt;0, S23*T23^(2-N23), S23*U23^(N23+2))</f>
        <v>8.3410514714464572</v>
      </c>
      <c r="BQ23" s="48">
        <f>IF(BN23&gt;0, S23*T23^(3-N23), S23*U23^(N23+3))</f>
        <v>8.4642538958981692</v>
      </c>
      <c r="BR23" s="46">
        <f>BN23/BP23</f>
        <v>27.891093956244809</v>
      </c>
      <c r="BS23" s="61">
        <f>BL23/BM23</f>
        <v>0.76797174799685874</v>
      </c>
      <c r="BT23" s="16">
        <f>BB23+BL23+BV23</f>
        <v>875</v>
      </c>
      <c r="BU23" s="66">
        <f>BC23+BM23+BW23</f>
        <v>1070.5620371764064</v>
      </c>
      <c r="BV23" s="63">
        <v>105</v>
      </c>
      <c r="BW23" s="15">
        <f>AZ23*$D$164</f>
        <v>67.920986892419293</v>
      </c>
      <c r="BX23" s="37">
        <f>BW23-BV23</f>
        <v>-37.079013107580707</v>
      </c>
      <c r="BY23" s="53">
        <f>BX23*(BX23&lt;&gt;0)</f>
        <v>-37.079013107580707</v>
      </c>
      <c r="BZ23" s="26">
        <f>BY23/$BY$156</f>
        <v>-0.3822578670884732</v>
      </c>
      <c r="CA23" s="47">
        <f>BZ23 * $BX$156</f>
        <v>-37.079013107580707</v>
      </c>
      <c r="CB23" s="48">
        <f>IF(CA23&gt;0, V23, W23)</f>
        <v>8.117686095803009</v>
      </c>
      <c r="CC23" s="48">
        <f>IF(BX23&gt;0, S23*T23^(2-N23), S23*U23^(N23+2))</f>
        <v>8.135410425503796</v>
      </c>
      <c r="CD23" s="62">
        <f>CA23/CB23</f>
        <v>-4.5676825477091594</v>
      </c>
      <c r="CE23" s="63">
        <v>0</v>
      </c>
      <c r="CF23" s="15">
        <f>AZ23*$CE$159</f>
        <v>47.268888224967931</v>
      </c>
      <c r="CG23" s="37">
        <f>CF23-CE23</f>
        <v>47.268888224967931</v>
      </c>
      <c r="CH23" s="53">
        <f>CG23*(CG23&lt;&gt;0)</f>
        <v>47.268888224967931</v>
      </c>
      <c r="CI23" s="26">
        <f>CH23/$CH$156</f>
        <v>7.3547359926821139E-3</v>
      </c>
      <c r="CJ23" s="47">
        <f>CI23 * $CG$156</f>
        <v>47.268888224967931</v>
      </c>
      <c r="CK23" s="48">
        <f>IF(CA23&gt;0,V23,W23)</f>
        <v>8.117686095803009</v>
      </c>
      <c r="CL23" s="62">
        <f>CJ23/CK23</f>
        <v>5.822950982227165</v>
      </c>
      <c r="CM23" s="67">
        <f>N23</f>
        <v>0</v>
      </c>
      <c r="CN23" s="75">
        <f>BT23+BV23</f>
        <v>980</v>
      </c>
      <c r="CO23">
        <f>E23/$E$156</f>
        <v>6.1466179742029206E-3</v>
      </c>
      <c r="CP23" s="1">
        <f>$CP$158*CO23</f>
        <v>374.94369642637815</v>
      </c>
      <c r="CQ23">
        <v>0</v>
      </c>
      <c r="CR23" s="1">
        <f>CP23-CQ23</f>
        <v>374.94369642637815</v>
      </c>
      <c r="CS23">
        <f>CR23/CP23</f>
        <v>1</v>
      </c>
    </row>
    <row r="24" spans="1:97" x14ac:dyDescent="0.2">
      <c r="A24" s="32" t="s">
        <v>247</v>
      </c>
      <c r="B24">
        <v>1</v>
      </c>
      <c r="C24">
        <v>1</v>
      </c>
      <c r="D24">
        <v>0.74001597444089395</v>
      </c>
      <c r="E24">
        <v>0.25998402555910499</v>
      </c>
      <c r="F24">
        <v>0.72915011914217598</v>
      </c>
      <c r="G24">
        <v>0.72915011914217598</v>
      </c>
      <c r="H24">
        <v>0.87593984962406002</v>
      </c>
      <c r="I24">
        <v>0.82539682539682502</v>
      </c>
      <c r="J24">
        <v>0.85029287373132301</v>
      </c>
      <c r="K24">
        <v>0.78739516774421303</v>
      </c>
      <c r="L24">
        <v>2.8586232016586499E-2</v>
      </c>
      <c r="M24">
        <v>0.63322052453074895</v>
      </c>
      <c r="N24" s="21">
        <v>0</v>
      </c>
      <c r="O24">
        <v>1.0101640359725601</v>
      </c>
      <c r="P24">
        <v>0.99010274774521101</v>
      </c>
      <c r="Q24">
        <v>1.0192584605319099</v>
      </c>
      <c r="R24">
        <v>0.99215826403349405</v>
      </c>
      <c r="S24">
        <v>17.819999694824201</v>
      </c>
      <c r="T24" s="27">
        <f>IF(C24,P24,R24)</f>
        <v>0.99010274774521101</v>
      </c>
      <c r="U24" s="27">
        <f>IF(D24 = 0,O24,Q24)</f>
        <v>1.0192584605319099</v>
      </c>
      <c r="V24" s="39">
        <f>S24*T24^(1-N24)</f>
        <v>17.643630662664265</v>
      </c>
      <c r="W24" s="38">
        <f>S24*U24^(N24+1)</f>
        <v>18.163185455625619</v>
      </c>
      <c r="X24" s="44">
        <f>0.5 * (D24-MAX($D$3:$D$155))/(MIN($D$3:$D$155)-MAX($D$3:$D$155)) + 0.75</f>
        <v>0.87126177795985271</v>
      </c>
      <c r="Y24" s="44">
        <f>AVERAGE(D24, F24, G24, H24, I24, J24, K24)</f>
        <v>0.791048704174524</v>
      </c>
      <c r="Z24" s="22">
        <f>AI24^N24</f>
        <v>1</v>
      </c>
      <c r="AA24" s="22">
        <f>(Z24+AB24)/2</f>
        <v>1</v>
      </c>
      <c r="AB24" s="22">
        <f>AM24^N24</f>
        <v>1</v>
      </c>
      <c r="AC24" s="22">
        <v>1</v>
      </c>
      <c r="AD24" s="22">
        <v>1</v>
      </c>
      <c r="AE24" s="22">
        <v>1</v>
      </c>
      <c r="AF24" s="22">
        <f>PERCENTILE($L$2:$L$155, 0.05)</f>
        <v>-5.5951144138011319E-2</v>
      </c>
      <c r="AG24" s="22">
        <f>PERCENTILE($L$2:$L$155, 0.95)</f>
        <v>0.94551258825149287</v>
      </c>
      <c r="AH24" s="22">
        <f>MIN(MAX(L24,AF24), AG24)</f>
        <v>2.8586232016586499E-2</v>
      </c>
      <c r="AI24" s="22">
        <f>AH24-$AH$156+1</f>
        <v>1.0845373761545978</v>
      </c>
      <c r="AJ24" s="22">
        <f>PERCENTILE($M$2:$M$155, 0.02)</f>
        <v>-1.0733798994150157</v>
      </c>
      <c r="AK24" s="22">
        <f>PERCENTILE($M$2:$M$155, 0.98)</f>
        <v>1.0073830915390212</v>
      </c>
      <c r="AL24" s="22">
        <f>MIN(MAX(M24,AJ24), AK24)</f>
        <v>0.63322052453074895</v>
      </c>
      <c r="AM24" s="22">
        <f>AL24-$AL$156 + 1</f>
        <v>2.7066004239457646</v>
      </c>
      <c r="AN24" s="46">
        <v>0</v>
      </c>
      <c r="AO24" s="70">
        <v>0.48</v>
      </c>
      <c r="AP24" s="51">
        <v>1</v>
      </c>
      <c r="AQ24" s="50">
        <v>1</v>
      </c>
      <c r="AR24" s="17">
        <f>(AI24^4)*AB24*AE24*AN24</f>
        <v>0</v>
      </c>
      <c r="AS24" s="17">
        <f>(AM24^4) *Z24*AC24*AO24</f>
        <v>25.75952315747119</v>
      </c>
      <c r="AT24" s="17">
        <f>(AM24^4)*AA24*AP24*AQ24</f>
        <v>53.66567324473165</v>
      </c>
      <c r="AU24" s="17">
        <f>MIN(AR24, 0.05*AR$156)</f>
        <v>0</v>
      </c>
      <c r="AV24" s="17">
        <f>MIN(AS24, 0.05*AS$156)</f>
        <v>25.75952315747119</v>
      </c>
      <c r="AW24" s="17">
        <f>MIN(AT24, 0.05*AT$156)</f>
        <v>53.66567324473165</v>
      </c>
      <c r="AX24" s="14">
        <f>AU24/$AU$156</f>
        <v>0</v>
      </c>
      <c r="AY24" s="14">
        <f>AV24/$AV$156</f>
        <v>1.4592735087309227E-2</v>
      </c>
      <c r="AZ24" s="64">
        <f>AW24/$AW$156</f>
        <v>1.8676328822823985E-2</v>
      </c>
      <c r="BA24" s="21">
        <f>N24</f>
        <v>0</v>
      </c>
      <c r="BB24" s="63">
        <v>0</v>
      </c>
      <c r="BC24" s="15">
        <f>$D$162*AX24</f>
        <v>0</v>
      </c>
      <c r="BD24" s="19">
        <f>BC24-BB24</f>
        <v>0</v>
      </c>
      <c r="BE24" s="60">
        <f>(IF(BD24 &gt; 0, V24, W24))</f>
        <v>18.163185455625619</v>
      </c>
      <c r="BF24" s="60">
        <f>IF(BD24&gt;0, S24*(T24^(2-N24)), S24*(U24^(N24 + 2)))</f>
        <v>18.512980445856549</v>
      </c>
      <c r="BG24" s="46">
        <f>BD24/BE24</f>
        <v>0</v>
      </c>
      <c r="BH24" s="61" t="e">
        <f>BB24/BC24</f>
        <v>#DIV/0!</v>
      </c>
      <c r="BI24" s="63">
        <v>0</v>
      </c>
      <c r="BJ24" s="63">
        <v>1942</v>
      </c>
      <c r="BK24" s="63">
        <v>0</v>
      </c>
      <c r="BL24" s="10">
        <f>SUM(BI24:BK24)</f>
        <v>1942</v>
      </c>
      <c r="BM24" s="15">
        <f>AY24*$D$161</f>
        <v>2546.0674543582772</v>
      </c>
      <c r="BN24" s="9">
        <f>BM24-BL24</f>
        <v>604.06745435827725</v>
      </c>
      <c r="BO24" s="48">
        <f>IF(BN24&gt;0,V24,W24)</f>
        <v>17.643630662664265</v>
      </c>
      <c r="BP24" s="48">
        <f xml:space="preserve"> IF(BN24 &gt;0, S24*T24^(2-N24), S24*U24^(N24+2))</f>
        <v>17.469007199305544</v>
      </c>
      <c r="BQ24" s="48">
        <f>IF(BN24&gt;0, S24*T24^(3-N24), S24*U24^(N24+3))</f>
        <v>17.296112028413294</v>
      </c>
      <c r="BR24" s="46">
        <f>BN24/BP24</f>
        <v>34.579380926827433</v>
      </c>
      <c r="BS24" s="61">
        <f>BL24/BM24</f>
        <v>0.76274491340586681</v>
      </c>
      <c r="BT24" s="16">
        <f>BB24+BL24+BV24</f>
        <v>2067</v>
      </c>
      <c r="BU24" s="66">
        <f>BC24+BM24+BW24</f>
        <v>2718.5433510370567</v>
      </c>
      <c r="BV24" s="63">
        <v>125</v>
      </c>
      <c r="BW24" s="15">
        <f>AZ24*$D$164</f>
        <v>172.47589667877949</v>
      </c>
      <c r="BX24" s="37">
        <f>BW24-BV24</f>
        <v>47.475896678779492</v>
      </c>
      <c r="BY24" s="53">
        <f>BX24*(BX24&lt;&gt;0)</f>
        <v>47.475896678779492</v>
      </c>
      <c r="BZ24" s="26">
        <f>BY24/$BY$156</f>
        <v>0.48944223380186619</v>
      </c>
      <c r="CA24" s="47">
        <f>BZ24 * $BX$156</f>
        <v>47.475896678779492</v>
      </c>
      <c r="CB24" s="48">
        <f>IF(CA24&gt;0, V24, W24)</f>
        <v>17.643630662664265</v>
      </c>
      <c r="CC24" s="48">
        <f>IF(BX24&gt;0, S24*T24^(2-N24), S24*U24^(N24+2))</f>
        <v>17.469007199305544</v>
      </c>
      <c r="CD24" s="62">
        <f>CA24/CB24</f>
        <v>2.6908235377678453</v>
      </c>
      <c r="CE24" s="63">
        <v>0</v>
      </c>
      <c r="CF24" s="15">
        <f>AZ24*$CE$159</f>
        <v>120.03276534428976</v>
      </c>
      <c r="CG24" s="37">
        <f>CF24-CE24</f>
        <v>120.03276534428976</v>
      </c>
      <c r="CH24" s="53">
        <f>CG24*(CG24&lt;&gt;0)</f>
        <v>120.03276534428976</v>
      </c>
      <c r="CI24" s="26">
        <f>CH24/$CH$156</f>
        <v>1.8676328822823992E-2</v>
      </c>
      <c r="CJ24" s="47">
        <f>CI24 * $CG$156</f>
        <v>120.03276534428976</v>
      </c>
      <c r="CK24" s="48">
        <f>IF(CA24&gt;0,V24,W24)</f>
        <v>17.643630662664265</v>
      </c>
      <c r="CL24" s="62">
        <f>CJ24/CK24</f>
        <v>6.8031783049217545</v>
      </c>
      <c r="CM24" s="67">
        <f>N24</f>
        <v>0</v>
      </c>
      <c r="CN24" s="75">
        <f>BT24+BV24</f>
        <v>2192</v>
      </c>
      <c r="CO24">
        <f>E24/$E$156</f>
        <v>2.4473689915633615E-3</v>
      </c>
      <c r="CP24" s="1">
        <f>$CP$158*CO24</f>
        <v>149.28950848536505</v>
      </c>
      <c r="CQ24">
        <v>0</v>
      </c>
      <c r="CR24" s="1">
        <f>CP24-CQ24</f>
        <v>149.28950848536505</v>
      </c>
      <c r="CS24">
        <f>CR24/CP24</f>
        <v>1</v>
      </c>
    </row>
    <row r="25" spans="1:97" x14ac:dyDescent="0.2">
      <c r="A25" s="32" t="s">
        <v>248</v>
      </c>
      <c r="B25">
        <v>0</v>
      </c>
      <c r="C25">
        <v>0</v>
      </c>
      <c r="D25">
        <v>0.118610223642172</v>
      </c>
      <c r="E25">
        <v>0.881389776357827</v>
      </c>
      <c r="F25">
        <v>0.24486508256141701</v>
      </c>
      <c r="G25">
        <v>0.24486508256141701</v>
      </c>
      <c r="H25">
        <v>0.24269005847953201</v>
      </c>
      <c r="I25">
        <v>0.48705096073517101</v>
      </c>
      <c r="J25">
        <v>0.343805797134561</v>
      </c>
      <c r="K25">
        <v>0.29014829811744203</v>
      </c>
      <c r="L25">
        <v>8.7297974135061601E-2</v>
      </c>
      <c r="M25">
        <v>-7.9483580510495699E-2</v>
      </c>
      <c r="N25" s="21">
        <v>0</v>
      </c>
      <c r="O25">
        <v>1</v>
      </c>
      <c r="P25">
        <v>0.97630868933855897</v>
      </c>
      <c r="Q25">
        <v>1.0075308897136599</v>
      </c>
      <c r="R25">
        <v>0.99864033616839698</v>
      </c>
      <c r="S25">
        <v>0.31900000572204501</v>
      </c>
      <c r="T25" s="27">
        <f>IF(C25,P25,R25)</f>
        <v>0.99864033616839698</v>
      </c>
      <c r="U25" s="27">
        <f>IF(D25 = 0,O25,Q25)</f>
        <v>1.0075308897136599</v>
      </c>
      <c r="V25" s="39">
        <f>S25*T25^(1-N25)</f>
        <v>0.31856627295198359</v>
      </c>
      <c r="W25" s="38">
        <f>S25*U25^(N25+1)</f>
        <v>0.32140235958379459</v>
      </c>
      <c r="X25" s="44">
        <f>0.5 * (D25-MAX($D$3:$D$155))/(MIN($D$3:$D$155)-MAX($D$3:$D$155)) + 0.75</f>
        <v>1.1899836132732489</v>
      </c>
      <c r="Y25" s="44">
        <f>AVERAGE(D25, F25, G25, H25, I25, J25, K25)</f>
        <v>0.28171935760453026</v>
      </c>
      <c r="Z25" s="22">
        <f>AI25^N25</f>
        <v>1</v>
      </c>
      <c r="AA25" s="22">
        <f>(Z25+AB25)/2</f>
        <v>1</v>
      </c>
      <c r="AB25" s="22">
        <f>AM25^N25</f>
        <v>1</v>
      </c>
      <c r="AC25" s="22">
        <v>1</v>
      </c>
      <c r="AD25" s="22">
        <v>1</v>
      </c>
      <c r="AE25" s="22">
        <v>1</v>
      </c>
      <c r="AF25" s="22">
        <f>PERCENTILE($L$2:$L$155, 0.05)</f>
        <v>-5.5951144138011319E-2</v>
      </c>
      <c r="AG25" s="22">
        <f>PERCENTILE($L$2:$L$155, 0.95)</f>
        <v>0.94551258825149287</v>
      </c>
      <c r="AH25" s="22">
        <f>MIN(MAX(L25,AF25), AG25)</f>
        <v>8.7297974135061601E-2</v>
      </c>
      <c r="AI25" s="22">
        <f>AH25-$AH$156+1</f>
        <v>1.1432491182730729</v>
      </c>
      <c r="AJ25" s="22">
        <f>PERCENTILE($M$2:$M$155, 0.02)</f>
        <v>-1.0733798994150157</v>
      </c>
      <c r="AK25" s="22">
        <f>PERCENTILE($M$2:$M$155, 0.98)</f>
        <v>1.0073830915390212</v>
      </c>
      <c r="AL25" s="22">
        <f>MIN(MAX(M25,AJ25), AK25)</f>
        <v>-7.9483580510495699E-2</v>
      </c>
      <c r="AM25" s="22">
        <f>AL25-$AL$156 + 1</f>
        <v>1.99389631890452</v>
      </c>
      <c r="AN25" s="46">
        <v>0</v>
      </c>
      <c r="AO25" s="76">
        <v>0.24</v>
      </c>
      <c r="AP25" s="77">
        <v>0.5</v>
      </c>
      <c r="AQ25" s="50">
        <v>1</v>
      </c>
      <c r="AR25" s="17">
        <f>(AI25^4)*AB25*AE25*AN25</f>
        <v>0</v>
      </c>
      <c r="AS25" s="17">
        <f>(AM25^4) *Z25*AC25*AO25</f>
        <v>3.7933378812828455</v>
      </c>
      <c r="AT25" s="17">
        <f>(AM25^4)*AA25*AP25*AQ25</f>
        <v>7.9027872526725949</v>
      </c>
      <c r="AU25" s="17">
        <f>MIN(AR25, 0.05*AR$156)</f>
        <v>0</v>
      </c>
      <c r="AV25" s="17">
        <f>MIN(AS25, 0.05*AS$156)</f>
        <v>3.7933378812828455</v>
      </c>
      <c r="AW25" s="17">
        <f>MIN(AT25, 0.05*AT$156)</f>
        <v>7.9027872526725949</v>
      </c>
      <c r="AX25" s="14">
        <f>AU25/$AU$156</f>
        <v>0</v>
      </c>
      <c r="AY25" s="14">
        <f>AV25/$AV$156</f>
        <v>2.1489207878508587E-3</v>
      </c>
      <c r="AZ25" s="64">
        <f>AW25/$AW$156</f>
        <v>2.7502692955077117E-3</v>
      </c>
      <c r="BA25" s="21">
        <f>N25</f>
        <v>0</v>
      </c>
      <c r="BB25" s="63">
        <v>0</v>
      </c>
      <c r="BC25" s="15">
        <f>$D$162*AX25</f>
        <v>0</v>
      </c>
      <c r="BD25" s="19">
        <f>BC25-BB25</f>
        <v>0</v>
      </c>
      <c r="BE25" s="60">
        <f>(IF(BD25 &gt; 0, V25, W25))</f>
        <v>0.32140235958379459</v>
      </c>
      <c r="BF25" s="60">
        <f>IF(BD25&gt;0, S25*(T25^(2-N25)), S25*(U25^(N25 + 2)))</f>
        <v>0.32382280530753021</v>
      </c>
      <c r="BG25" s="46">
        <f>BD25/BE25</f>
        <v>0</v>
      </c>
      <c r="BH25" s="61" t="e">
        <f>BB25/BC25</f>
        <v>#DIV/0!</v>
      </c>
      <c r="BI25" s="63">
        <v>0</v>
      </c>
      <c r="BJ25" s="63">
        <v>72</v>
      </c>
      <c r="BK25" s="63">
        <v>39</v>
      </c>
      <c r="BL25" s="10">
        <f>SUM(BI25:BK25)</f>
        <v>111</v>
      </c>
      <c r="BM25" s="15">
        <f>AY25*$D$161</f>
        <v>374.93295446027855</v>
      </c>
      <c r="BN25" s="9">
        <f>BM25-BL25</f>
        <v>263.93295446027855</v>
      </c>
      <c r="BO25" s="48">
        <f>IF(BN25&gt;0,V25,W25)</f>
        <v>0.31856627295198359</v>
      </c>
      <c r="BP25" s="48">
        <f xml:space="preserve"> IF(BN25 &gt;0, S25*T25^(2-N25), S25*U25^(N25+2))</f>
        <v>0.31813312991268217</v>
      </c>
      <c r="BQ25" s="48">
        <f>IF(BN25&gt;0, S25*T25^(3-N25), S25*U25^(N25+3))</f>
        <v>0.31770057580230526</v>
      </c>
      <c r="BR25" s="46">
        <f>BN25/BP25</f>
        <v>829.63052145094127</v>
      </c>
      <c r="BS25" s="61">
        <f>BL25/BM25</f>
        <v>0.29605293074274069</v>
      </c>
      <c r="BT25" s="16">
        <f>BB25+BL25+BV25</f>
        <v>170</v>
      </c>
      <c r="BU25" s="66">
        <f>BC25+BM25+BW25</f>
        <v>400.33169140429226</v>
      </c>
      <c r="BV25" s="63">
        <v>59</v>
      </c>
      <c r="BW25" s="15">
        <f>AZ25*$D$164</f>
        <v>25.398736944013717</v>
      </c>
      <c r="BX25" s="37">
        <f>BW25-BV25</f>
        <v>-33.60126305598628</v>
      </c>
      <c r="BY25" s="53">
        <f>BX25*(BX25&lt;&gt;0)</f>
        <v>-33.60126305598628</v>
      </c>
      <c r="BZ25" s="26">
        <f>BY25/$BY$156</f>
        <v>-0.34640477377306561</v>
      </c>
      <c r="CA25" s="47">
        <f>BZ25 * $BX$156</f>
        <v>-33.60126305598628</v>
      </c>
      <c r="CB25" s="48">
        <f>IF(CA25&gt;0, V25, W25)</f>
        <v>0.32140235958379459</v>
      </c>
      <c r="CC25" s="48">
        <f>IF(BX25&gt;0, S25*T25^(2-N25), S25*U25^(N25+2))</f>
        <v>0.32382280530753021</v>
      </c>
      <c r="CD25" s="62">
        <f>CA25/CB25</f>
        <v>-104.54578833677139</v>
      </c>
      <c r="CE25" s="63">
        <v>0</v>
      </c>
      <c r="CF25" s="15">
        <f>AZ25*$CE$159</f>
        <v>17.675980762228065</v>
      </c>
      <c r="CG25" s="37">
        <f>CF25-CE25</f>
        <v>17.675980762228065</v>
      </c>
      <c r="CH25" s="53">
        <f>CG25*(CG25&lt;&gt;0)</f>
        <v>17.675980762228065</v>
      </c>
      <c r="CI25" s="26">
        <f>CH25/$CH$156</f>
        <v>2.7502692955077125E-3</v>
      </c>
      <c r="CJ25" s="47">
        <f>CI25 * $CG$156</f>
        <v>17.675980762228065</v>
      </c>
      <c r="CK25" s="48">
        <f>IF(CA25&gt;0,V25,W25)</f>
        <v>0.32140235958379459</v>
      </c>
      <c r="CL25" s="62">
        <f>CJ25/CK25</f>
        <v>54.996424995503688</v>
      </c>
      <c r="CM25" s="67">
        <f>N25</f>
        <v>0</v>
      </c>
      <c r="CN25" s="75">
        <f>BT25+BV25</f>
        <v>229</v>
      </c>
      <c r="CO25">
        <f>E25/$E$156</f>
        <v>8.2969944153307908E-3</v>
      </c>
      <c r="CP25" s="1">
        <f>$CP$158*CO25</f>
        <v>506.11665933517827</v>
      </c>
      <c r="CQ25">
        <v>0</v>
      </c>
      <c r="CR25" s="1">
        <f>CP25-CQ25</f>
        <v>506.11665933517827</v>
      </c>
      <c r="CS25">
        <f>CR25/CP25</f>
        <v>1</v>
      </c>
    </row>
    <row r="26" spans="1:97" x14ac:dyDescent="0.2">
      <c r="A26" s="32" t="s">
        <v>290</v>
      </c>
      <c r="B26">
        <v>1</v>
      </c>
      <c r="C26">
        <v>1</v>
      </c>
      <c r="D26">
        <v>0.899361022364217</v>
      </c>
      <c r="E26">
        <v>0.100638977635782</v>
      </c>
      <c r="F26">
        <v>1</v>
      </c>
      <c r="G26">
        <v>1</v>
      </c>
      <c r="H26">
        <v>0.229741019214703</v>
      </c>
      <c r="I26">
        <v>0.92397660818713401</v>
      </c>
      <c r="J26">
        <v>0.46073346708857199</v>
      </c>
      <c r="K26">
        <v>0.678773502052468</v>
      </c>
      <c r="L26">
        <v>0.27462013620013798</v>
      </c>
      <c r="M26">
        <v>-8.8097029461339404E-2</v>
      </c>
      <c r="N26" s="21">
        <v>-2</v>
      </c>
      <c r="O26">
        <v>1.0052309562483199</v>
      </c>
      <c r="P26">
        <v>0.99611720797847902</v>
      </c>
      <c r="Q26">
        <v>1.00963854480333</v>
      </c>
      <c r="R26">
        <v>0.997616155310459</v>
      </c>
      <c r="S26">
        <v>8.6000003814697195</v>
      </c>
      <c r="T26" s="27">
        <f>IF(C26,P26,R26)</f>
        <v>0.99611720797847902</v>
      </c>
      <c r="U26" s="27">
        <f>IF(D26 = 0,O26,Q26)</f>
        <v>1.00963854480333</v>
      </c>
      <c r="V26" s="39">
        <f>S26*T26^(1-N26)</f>
        <v>8.5002128021739409</v>
      </c>
      <c r="W26" s="38">
        <f>S26*U26^(N26+1)</f>
        <v>8.517900218582616</v>
      </c>
      <c r="X26" s="44">
        <f>0.5 * (D26-MAX($D$3:$D$155))/(MIN($D$3:$D$155)-MAX($D$3:$D$155)) + 0.75</f>
        <v>0.78953297828758706</v>
      </c>
      <c r="Y26" s="44">
        <f>AVERAGE(D26, F26, G26, H26, I26, J26, K26)</f>
        <v>0.74179794555815615</v>
      </c>
      <c r="Z26" s="22">
        <f>AI26^N26</f>
        <v>0.56483774379790097</v>
      </c>
      <c r="AA26" s="22">
        <f>(Z26+AB26)/2</f>
        <v>0.40927901991085158</v>
      </c>
      <c r="AB26" s="22">
        <f>AM26^N26</f>
        <v>0.25372029602380214</v>
      </c>
      <c r="AC26" s="22">
        <v>1</v>
      </c>
      <c r="AD26" s="22">
        <v>1</v>
      </c>
      <c r="AE26" s="22">
        <v>1</v>
      </c>
      <c r="AF26" s="22">
        <f>PERCENTILE($L$2:$L$155, 0.05)</f>
        <v>-5.5951144138011319E-2</v>
      </c>
      <c r="AG26" s="22">
        <f>PERCENTILE($L$2:$L$155, 0.95)</f>
        <v>0.94551258825149287</v>
      </c>
      <c r="AH26" s="22">
        <f>MIN(MAX(L26,AF26), AG26)</f>
        <v>0.27462013620013798</v>
      </c>
      <c r="AI26" s="22">
        <f>AH26-$AH$156+1</f>
        <v>1.3305712803381493</v>
      </c>
      <c r="AJ26" s="22">
        <f>PERCENTILE($M$2:$M$155, 0.02)</f>
        <v>-1.0733798994150157</v>
      </c>
      <c r="AK26" s="22">
        <f>PERCENTILE($M$2:$M$155, 0.98)</f>
        <v>1.0073830915390212</v>
      </c>
      <c r="AL26" s="22">
        <f>MIN(MAX(M26,AJ26), AK26)</f>
        <v>-8.8097029461339404E-2</v>
      </c>
      <c r="AM26" s="22">
        <f>AL26-$AL$156 + 1</f>
        <v>1.9852828699536762</v>
      </c>
      <c r="AN26" s="46">
        <v>0</v>
      </c>
      <c r="AO26" s="70">
        <v>0.48</v>
      </c>
      <c r="AP26" s="51">
        <v>1</v>
      </c>
      <c r="AQ26" s="50">
        <v>1</v>
      </c>
      <c r="AR26" s="17">
        <f>(AI26^4)*AB26*AE26*AN26</f>
        <v>0</v>
      </c>
      <c r="AS26" s="17">
        <f>(AM26^4) *Z26*AC26*AO26</f>
        <v>4.2116718702485363</v>
      </c>
      <c r="AT26" s="17">
        <f>(AM26^4)*AA26*AP26*AQ26</f>
        <v>6.3578322350413119</v>
      </c>
      <c r="AU26" s="17">
        <f>MIN(AR26, 0.05*AR$156)</f>
        <v>0</v>
      </c>
      <c r="AV26" s="17">
        <f>MIN(AS26, 0.05*AS$156)</f>
        <v>4.2116718702485363</v>
      </c>
      <c r="AW26" s="17">
        <f>MIN(AT26, 0.05*AT$156)</f>
        <v>6.3578322350413119</v>
      </c>
      <c r="AX26" s="14">
        <f>AU26/$AU$156</f>
        <v>0</v>
      </c>
      <c r="AY26" s="14">
        <f>AV26/$AV$156</f>
        <v>2.3859064277509164E-3</v>
      </c>
      <c r="AZ26" s="64">
        <f>AW26/$AW$156</f>
        <v>2.2126055305499827E-3</v>
      </c>
      <c r="BA26" s="21">
        <f>N26</f>
        <v>-2</v>
      </c>
      <c r="BB26" s="63">
        <v>0</v>
      </c>
      <c r="BC26" s="15">
        <f>$D$162*AX26</f>
        <v>0</v>
      </c>
      <c r="BD26" s="19">
        <f>BC26-BB26</f>
        <v>0</v>
      </c>
      <c r="BE26" s="60">
        <f>(IF(BD26 &gt; 0, V26, W26))</f>
        <v>8.517900218582616</v>
      </c>
      <c r="BF26" s="60">
        <f>IF(BD26&gt;0, S26*(T26^(2-N26)), S26*(U26^(N26 + 2)))</f>
        <v>8.6000003814697195</v>
      </c>
      <c r="BG26" s="46">
        <f>BD26/BE26</f>
        <v>0</v>
      </c>
      <c r="BH26" s="61" t="e">
        <f>BB26/BC26</f>
        <v>#DIV/0!</v>
      </c>
      <c r="BI26" s="63">
        <v>0</v>
      </c>
      <c r="BJ26" s="63">
        <v>0</v>
      </c>
      <c r="BK26" s="63">
        <v>0</v>
      </c>
      <c r="BL26" s="10">
        <f>SUM(BI26:BK26)</f>
        <v>0</v>
      </c>
      <c r="BM26" s="15">
        <f>AY26*$D$161</f>
        <v>416.28102398184114</v>
      </c>
      <c r="BN26" s="9">
        <f>BM26-BL26</f>
        <v>416.28102398184114</v>
      </c>
      <c r="BO26" s="48">
        <f>IF(BN26&gt;0,V26,W26)</f>
        <v>8.5002128021739409</v>
      </c>
      <c r="BP26" s="48">
        <f xml:space="preserve"> IF(BN26 &gt;0, S26*T26^(2-N26), S26*U26^(N26+2))</f>
        <v>8.4672082437244303</v>
      </c>
      <c r="BQ26" s="48">
        <f>IF(BN26&gt;0, S26*T26^(3-N26), S26*U26^(N26+3))</f>
        <v>8.4343318351111396</v>
      </c>
      <c r="BR26" s="46">
        <f>BN26/BP26</f>
        <v>49.163905268347769</v>
      </c>
      <c r="BS26" s="61">
        <f>BL26/BM26</f>
        <v>0</v>
      </c>
      <c r="BT26" s="16">
        <f>BB26+BL26+BV26</f>
        <v>0</v>
      </c>
      <c r="BU26" s="66">
        <f>BC26+BM26+BW26</f>
        <v>436.71443605647022</v>
      </c>
      <c r="BV26" s="63">
        <v>0</v>
      </c>
      <c r="BW26" s="15">
        <f>AZ26*$D$164</f>
        <v>20.433412074629089</v>
      </c>
      <c r="BX26" s="37">
        <f>BW26-BV26</f>
        <v>20.433412074629089</v>
      </c>
      <c r="BY26" s="53">
        <f>BX26*(BX26&lt;&gt;0)</f>
        <v>20.433412074629089</v>
      </c>
      <c r="BZ26" s="26">
        <f>BY26/$BY$156</f>
        <v>0.21065373272814172</v>
      </c>
      <c r="CA26" s="47">
        <f>BZ26 * $BX$156</f>
        <v>20.433412074629089</v>
      </c>
      <c r="CB26" s="48">
        <f>IF(CA26&gt;0, V26, W26)</f>
        <v>8.5002128021739409</v>
      </c>
      <c r="CC26" s="48">
        <f>IF(BX26&gt;0, S26*T26^(2-N26), S26*U26^(N26+2))</f>
        <v>8.4672082437244303</v>
      </c>
      <c r="CD26" s="62">
        <f>CA26/CB26</f>
        <v>2.4038706500857505</v>
      </c>
      <c r="CE26" s="63">
        <v>0</v>
      </c>
      <c r="CF26" s="15">
        <f>AZ26*$CE$159</f>
        <v>14.22041574484474</v>
      </c>
      <c r="CG26" s="37">
        <f>CF26-CE26</f>
        <v>14.22041574484474</v>
      </c>
      <c r="CH26" s="53">
        <f>CG26*(CG26&lt;&gt;0)</f>
        <v>14.22041574484474</v>
      </c>
      <c r="CI26" s="26">
        <f>CH26/$CH$156</f>
        <v>2.2126055305499836E-3</v>
      </c>
      <c r="CJ26" s="47">
        <f>CI26 * $CG$156</f>
        <v>14.22041574484474</v>
      </c>
      <c r="CK26" s="48">
        <f>IF(CA26&gt;0,V26,W26)</f>
        <v>8.5002128021739409</v>
      </c>
      <c r="CL26" s="62">
        <f>CJ26/CK26</f>
        <v>1.6729482044505815</v>
      </c>
      <c r="CM26" s="67">
        <f>N26</f>
        <v>-2</v>
      </c>
      <c r="CN26" s="75">
        <f>BT26+BV26</f>
        <v>0</v>
      </c>
      <c r="CO26">
        <f>E26/$E$156</f>
        <v>9.4736864189548932E-4</v>
      </c>
      <c r="CP26" s="1">
        <f>$CP$158*CO26</f>
        <v>57.789487155624848</v>
      </c>
      <c r="CQ26">
        <v>0</v>
      </c>
      <c r="CR26" s="1">
        <f>CP26-CQ26</f>
        <v>57.789487155624848</v>
      </c>
      <c r="CS26">
        <f>CR26/CP26</f>
        <v>1</v>
      </c>
    </row>
    <row r="27" spans="1:97" x14ac:dyDescent="0.2">
      <c r="A27" s="32" t="s">
        <v>253</v>
      </c>
      <c r="B27">
        <v>1</v>
      </c>
      <c r="C27">
        <v>1</v>
      </c>
      <c r="D27">
        <v>0.67012779552715596</v>
      </c>
      <c r="E27">
        <v>0.32987220447284299</v>
      </c>
      <c r="F27">
        <v>0.91855383392928003</v>
      </c>
      <c r="G27">
        <v>0.91855383392928003</v>
      </c>
      <c r="H27">
        <v>0.360902255639097</v>
      </c>
      <c r="I27">
        <v>0.70363408521303195</v>
      </c>
      <c r="J27">
        <v>0.50392770165762502</v>
      </c>
      <c r="K27">
        <v>0.68035632015935699</v>
      </c>
      <c r="L27">
        <v>0.21649434327779399</v>
      </c>
      <c r="M27">
        <v>0.24617510500216799</v>
      </c>
      <c r="N27" s="21">
        <v>0</v>
      </c>
      <c r="O27">
        <v>1.01589376130736</v>
      </c>
      <c r="P27">
        <v>0.98757534179570095</v>
      </c>
      <c r="Q27">
        <v>1.01677147254212</v>
      </c>
      <c r="R27">
        <v>0.988913483769986</v>
      </c>
      <c r="S27">
        <v>5.2899999618530202</v>
      </c>
      <c r="T27" s="27">
        <f>IF(C27,P27,R27)</f>
        <v>0.98757534179570095</v>
      </c>
      <c r="U27" s="27">
        <f>IF(D27 = 0,O27,Q27)</f>
        <v>1.01677147254212</v>
      </c>
      <c r="V27" s="39">
        <f>S27*T27^(1-N27)</f>
        <v>5.2242735204262418</v>
      </c>
      <c r="W27" s="38">
        <f>S27*U27^(N27+1)</f>
        <v>5.3787210509610537</v>
      </c>
      <c r="X27" s="44">
        <f>0.5 * (D27-MAX($D$3:$D$155))/(MIN($D$3:$D$155)-MAX($D$3:$D$155)) + 0.75</f>
        <v>0.90710774272839023</v>
      </c>
      <c r="Y27" s="44">
        <f>AVERAGE(D27, F27, G27, H27, I27, J27, K27)</f>
        <v>0.67943654657926089</v>
      </c>
      <c r="Z27" s="22">
        <f>AI27^N27</f>
        <v>1</v>
      </c>
      <c r="AA27" s="22">
        <f>(Z27+AB27)/2</f>
        <v>1</v>
      </c>
      <c r="AB27" s="22">
        <f>AM27^N27</f>
        <v>1</v>
      </c>
      <c r="AC27" s="22">
        <v>1</v>
      </c>
      <c r="AD27" s="22">
        <v>1</v>
      </c>
      <c r="AE27" s="22">
        <v>1</v>
      </c>
      <c r="AF27" s="22">
        <f>PERCENTILE($L$2:$L$155, 0.05)</f>
        <v>-5.5951144138011319E-2</v>
      </c>
      <c r="AG27" s="22">
        <f>PERCENTILE($L$2:$L$155, 0.95)</f>
        <v>0.94551258825149287</v>
      </c>
      <c r="AH27" s="22">
        <f>MIN(MAX(L27,AF27), AG27)</f>
        <v>0.21649434327779399</v>
      </c>
      <c r="AI27" s="22">
        <f>AH27-$AH$156+1</f>
        <v>1.2724454874158053</v>
      </c>
      <c r="AJ27" s="22">
        <f>PERCENTILE($M$2:$M$155, 0.02)</f>
        <v>-1.0733798994150157</v>
      </c>
      <c r="AK27" s="22">
        <f>PERCENTILE($M$2:$M$155, 0.98)</f>
        <v>1.0073830915390212</v>
      </c>
      <c r="AL27" s="22">
        <f>MIN(MAX(M27,AJ27), AK27)</f>
        <v>0.24617510500216799</v>
      </c>
      <c r="AM27" s="22">
        <f>AL27-$AL$156 + 1</f>
        <v>2.3195550044171838</v>
      </c>
      <c r="AN27" s="46">
        <v>0</v>
      </c>
      <c r="AO27" s="76">
        <v>0.24</v>
      </c>
      <c r="AP27" s="77">
        <v>0.5</v>
      </c>
      <c r="AQ27" s="50">
        <v>1</v>
      </c>
      <c r="AR27" s="17">
        <f>(AI27^4)*AB27*AE27*AN27</f>
        <v>0</v>
      </c>
      <c r="AS27" s="17">
        <f>(AM27^4) *Z27*AC27*AO27</f>
        <v>6.9475222117791269</v>
      </c>
      <c r="AT27" s="17">
        <f>(AM27^4)*AA27*AP27*AQ27</f>
        <v>14.474004607873182</v>
      </c>
      <c r="AU27" s="17">
        <f>MIN(AR27, 0.05*AR$156)</f>
        <v>0</v>
      </c>
      <c r="AV27" s="17">
        <f>MIN(AS27, 0.05*AS$156)</f>
        <v>6.9475222117791269</v>
      </c>
      <c r="AW27" s="17">
        <f>MIN(AT27, 0.05*AT$156)</f>
        <v>14.474004607873182</v>
      </c>
      <c r="AX27" s="14">
        <f>AU27/$AU$156</f>
        <v>0</v>
      </c>
      <c r="AY27" s="14">
        <f>AV27/$AV$156</f>
        <v>3.9357619521883363E-3</v>
      </c>
      <c r="AZ27" s="64">
        <f>AW27/$AW$156</f>
        <v>5.0371355299497055E-3</v>
      </c>
      <c r="BA27" s="21">
        <f>N27</f>
        <v>0</v>
      </c>
      <c r="BB27" s="63">
        <v>0</v>
      </c>
      <c r="BC27" s="15">
        <f>$D$162*AX27</f>
        <v>0</v>
      </c>
      <c r="BD27" s="19">
        <f>BC27-BB27</f>
        <v>0</v>
      </c>
      <c r="BE27" s="60">
        <f>(IF(BD27 &gt; 0, V27, W27))</f>
        <v>5.3787210509610537</v>
      </c>
      <c r="BF27" s="60">
        <f>IF(BD27&gt;0, S27*(T27^(2-N27)), S27*(U27^(N27 + 2)))</f>
        <v>5.4689301233789696</v>
      </c>
      <c r="BG27" s="46">
        <f>BD27/BE27</f>
        <v>0</v>
      </c>
      <c r="BH27" s="61" t="e">
        <f>BB27/BC27</f>
        <v>#DIV/0!</v>
      </c>
      <c r="BI27" s="63">
        <v>0</v>
      </c>
      <c r="BJ27" s="63">
        <v>317</v>
      </c>
      <c r="BK27" s="63">
        <v>0</v>
      </c>
      <c r="BL27" s="10">
        <f>SUM(BI27:BK27)</f>
        <v>317</v>
      </c>
      <c r="BM27" s="15">
        <f>AY27*$D$161</f>
        <v>686.69206660805992</v>
      </c>
      <c r="BN27" s="9">
        <f>BM27-BL27</f>
        <v>369.69206660805992</v>
      </c>
      <c r="BO27" s="48">
        <f>IF(BN27&gt;0,V27,W27)</f>
        <v>5.2242735204262418</v>
      </c>
      <c r="BP27" s="48">
        <f xml:space="preserve"> IF(BN27 &gt;0, S27*T27^(2-N27), S27*U27^(N27+2))</f>
        <v>5.1593637075691747</v>
      </c>
      <c r="BQ27" s="48">
        <f>IF(BN27&gt;0, S27*T27^(3-N27), S27*U27^(N27+3))</f>
        <v>5.0952603769509635</v>
      </c>
      <c r="BR27" s="46">
        <f>BN27/BP27</f>
        <v>71.65458524773004</v>
      </c>
      <c r="BS27" s="61">
        <f>BL27/BM27</f>
        <v>0.46163340952201887</v>
      </c>
      <c r="BT27" s="16">
        <f>BB27+BL27+BV27</f>
        <v>407</v>
      </c>
      <c r="BU27" s="66">
        <f>BC27+BM27+BW27</f>
        <v>733.2100132271454</v>
      </c>
      <c r="BV27" s="63">
        <v>90</v>
      </c>
      <c r="BW27" s="15">
        <f>AZ27*$D$164</f>
        <v>46.517946619085528</v>
      </c>
      <c r="BX27" s="37">
        <f>BW27-BV27</f>
        <v>-43.482053380914472</v>
      </c>
      <c r="BY27" s="53">
        <f>BX27*(BX27&lt;&gt;0)</f>
        <v>-43.482053380914472</v>
      </c>
      <c r="BZ27" s="26">
        <f>BY27/$BY$156</f>
        <v>-0.44826859155583376</v>
      </c>
      <c r="CA27" s="47">
        <f>BZ27 * $BX$156</f>
        <v>-43.482053380914472</v>
      </c>
      <c r="CB27" s="48">
        <f>IF(CA27&gt;0, V27, W27)</f>
        <v>5.3787210509610537</v>
      </c>
      <c r="CC27" s="48">
        <f>IF(BX27&gt;0, S27*T27^(2-N27), S27*U27^(N27+2))</f>
        <v>5.4689301233789696</v>
      </c>
      <c r="CD27" s="62">
        <f>CA27/CB27</f>
        <v>-8.0840878284894941</v>
      </c>
      <c r="CE27" s="63">
        <v>0</v>
      </c>
      <c r="CF27" s="15">
        <f>AZ27*$CE$159</f>
        <v>32.37367005098676</v>
      </c>
      <c r="CG27" s="37">
        <f>CF27-CE27</f>
        <v>32.37367005098676</v>
      </c>
      <c r="CH27" s="53">
        <f>CG27*(CG27&lt;&gt;0)</f>
        <v>32.37367005098676</v>
      </c>
      <c r="CI27" s="26">
        <f>CH27/$CH$156</f>
        <v>5.0371355299497073E-3</v>
      </c>
      <c r="CJ27" s="47">
        <f>CI27 * $CG$156</f>
        <v>32.37367005098676</v>
      </c>
      <c r="CK27" s="48">
        <f>IF(CA27&gt;0,V27,W27)</f>
        <v>5.3787210509610537</v>
      </c>
      <c r="CL27" s="62">
        <f>CJ27/CK27</f>
        <v>6.0188416064451475</v>
      </c>
      <c r="CM27" s="67">
        <f>N27</f>
        <v>0</v>
      </c>
      <c r="CN27" s="75">
        <f>BT27+BV27</f>
        <v>497</v>
      </c>
      <c r="CO27">
        <f>E27/$E$156</f>
        <v>3.1052638817685671E-3</v>
      </c>
      <c r="CP27" s="1">
        <f>$CP$158*CO27</f>
        <v>189.42109678788259</v>
      </c>
      <c r="CQ27">
        <v>0</v>
      </c>
      <c r="CR27" s="1">
        <f>CP27-CQ27</f>
        <v>189.42109678788259</v>
      </c>
      <c r="CS27">
        <f>CR27/CP27</f>
        <v>1</v>
      </c>
    </row>
    <row r="28" spans="1:97" x14ac:dyDescent="0.2">
      <c r="A28" s="32" t="s">
        <v>275</v>
      </c>
      <c r="B28">
        <v>0</v>
      </c>
      <c r="C28">
        <v>0</v>
      </c>
      <c r="D28">
        <v>0.30591054313098998</v>
      </c>
      <c r="E28">
        <v>0.69408945686900902</v>
      </c>
      <c r="F28">
        <v>0.430103256552819</v>
      </c>
      <c r="G28">
        <v>0.430103256552819</v>
      </c>
      <c r="H28">
        <v>0.42439431913116099</v>
      </c>
      <c r="I28">
        <v>0.35630743525480302</v>
      </c>
      <c r="J28">
        <v>0.388863538257745</v>
      </c>
      <c r="K28">
        <v>0.40896390324734999</v>
      </c>
      <c r="L28">
        <v>0.44625138793721603</v>
      </c>
      <c r="M28">
        <v>0.32168473238895701</v>
      </c>
      <c r="N28" s="21">
        <v>0</v>
      </c>
      <c r="O28">
        <v>1.02136321034265</v>
      </c>
      <c r="P28">
        <v>0.99746835687530599</v>
      </c>
      <c r="Q28">
        <v>1.01811046914673</v>
      </c>
      <c r="R28">
        <v>0.97978321125311396</v>
      </c>
      <c r="S28">
        <v>34.319999694824197</v>
      </c>
      <c r="T28" s="27">
        <f>IF(C28,P28,R28)</f>
        <v>0.97978321125311396</v>
      </c>
      <c r="U28" s="27">
        <f>IF(D28 = 0,O28,Q28)</f>
        <v>1.01811046914673</v>
      </c>
      <c r="V28" s="39">
        <f>S28*T28^(1-N28)</f>
        <v>33.62615951120074</v>
      </c>
      <c r="W28" s="38">
        <f>S28*U28^(N28+1)</f>
        <v>34.941550990413091</v>
      </c>
      <c r="X28" s="44">
        <f>0.5 * (D28-MAX($D$3:$D$155))/(MIN($D$3:$D$155)-MAX($D$3:$D$155)) + 0.75</f>
        <v>1.0939164276935684</v>
      </c>
      <c r="Y28" s="44">
        <f>AVERAGE(D28, F28, G28, H28, I28, J28, K28)</f>
        <v>0.39209232173252673</v>
      </c>
      <c r="Z28" s="22">
        <f>AI28^N28</f>
        <v>1</v>
      </c>
      <c r="AA28" s="22">
        <f>(Z28+AB28)/2</f>
        <v>1</v>
      </c>
      <c r="AB28" s="22">
        <f>AM28^N28</f>
        <v>1</v>
      </c>
      <c r="AC28" s="22">
        <v>1</v>
      </c>
      <c r="AD28" s="22">
        <v>1</v>
      </c>
      <c r="AE28" s="22">
        <v>1</v>
      </c>
      <c r="AF28" s="22">
        <f>PERCENTILE($L$2:$L$155, 0.05)</f>
        <v>-5.5951144138011319E-2</v>
      </c>
      <c r="AG28" s="22">
        <f>PERCENTILE($L$2:$L$155, 0.95)</f>
        <v>0.94551258825149287</v>
      </c>
      <c r="AH28" s="22">
        <f>MIN(MAX(L28,AF28), AG28)</f>
        <v>0.44625138793721603</v>
      </c>
      <c r="AI28" s="22">
        <f>AH28-$AH$156+1</f>
        <v>1.5022025320752275</v>
      </c>
      <c r="AJ28" s="22">
        <f>PERCENTILE($M$2:$M$155, 0.02)</f>
        <v>-1.0733798994150157</v>
      </c>
      <c r="AK28" s="22">
        <f>PERCENTILE($M$2:$M$155, 0.98)</f>
        <v>1.0073830915390212</v>
      </c>
      <c r="AL28" s="22">
        <f>MIN(MAX(M28,AJ28), AK28)</f>
        <v>0.32168473238895701</v>
      </c>
      <c r="AM28" s="22">
        <f>AL28-$AL$156 + 1</f>
        <v>2.3950646318039728</v>
      </c>
      <c r="AN28" s="46">
        <v>0</v>
      </c>
      <c r="AO28" s="76">
        <v>0.24</v>
      </c>
      <c r="AP28" s="77">
        <v>0.5</v>
      </c>
      <c r="AQ28" s="50">
        <v>1</v>
      </c>
      <c r="AR28" s="17">
        <f>(AI28^4)*AB28*AE28*AN28</f>
        <v>0</v>
      </c>
      <c r="AS28" s="17">
        <f>(AM28^4) *Z28*AC28*AO28</f>
        <v>7.897328288250419</v>
      </c>
      <c r="AT28" s="17">
        <f>(AM28^4)*AA28*AP28*AQ28</f>
        <v>16.452767267188374</v>
      </c>
      <c r="AU28" s="17">
        <f>MIN(AR28, 0.05*AR$156)</f>
        <v>0</v>
      </c>
      <c r="AV28" s="17">
        <f>MIN(AS28, 0.05*AS$156)</f>
        <v>7.897328288250419</v>
      </c>
      <c r="AW28" s="17">
        <f>MIN(AT28, 0.05*AT$156)</f>
        <v>16.452767267188374</v>
      </c>
      <c r="AX28" s="14">
        <f>AU28/$AU$156</f>
        <v>0</v>
      </c>
      <c r="AY28" s="14">
        <f>AV28/$AV$156</f>
        <v>4.4738258120483416E-3</v>
      </c>
      <c r="AZ28" s="64">
        <f>AW28/$AW$156</f>
        <v>5.7257698068209854E-3</v>
      </c>
      <c r="BA28" s="21">
        <f>N28</f>
        <v>0</v>
      </c>
      <c r="BB28" s="63">
        <v>0</v>
      </c>
      <c r="BC28" s="15">
        <f>$D$162*AX28</f>
        <v>0</v>
      </c>
      <c r="BD28" s="19">
        <f>BC28-BB28</f>
        <v>0</v>
      </c>
      <c r="BE28" s="60">
        <f>(IF(BD28 &gt; 0, V28, W28))</f>
        <v>34.941550990413091</v>
      </c>
      <c r="BF28" s="60">
        <f>IF(BD28&gt;0, S28*(T28^(2-N28)), S28*(U28^(N28 + 2)))</f>
        <v>35.574358871563859</v>
      </c>
      <c r="BG28" s="46">
        <f>BD28/BE28</f>
        <v>0</v>
      </c>
      <c r="BH28" s="61" t="e">
        <f>BB28/BC28</f>
        <v>#DIV/0!</v>
      </c>
      <c r="BI28" s="63">
        <v>0</v>
      </c>
      <c r="BJ28" s="63">
        <v>0</v>
      </c>
      <c r="BK28" s="63">
        <v>0</v>
      </c>
      <c r="BL28" s="10">
        <f>SUM(BI28:BK28)</f>
        <v>0</v>
      </c>
      <c r="BM28" s="15">
        <f>AY28*$D$161</f>
        <v>780.57075855713435</v>
      </c>
      <c r="BN28" s="9">
        <f>BM28-BL28</f>
        <v>780.57075855713435</v>
      </c>
      <c r="BO28" s="48">
        <f>IF(BN28&gt;0,V28,W28)</f>
        <v>33.62615951120074</v>
      </c>
      <c r="BP28" s="48">
        <f xml:space="preserve"> IF(BN28 &gt;0, S28*T28^(2-N28), S28*U28^(N28+2))</f>
        <v>32.946346547993706</v>
      </c>
      <c r="BQ28" s="48">
        <f>IF(BN28&gt;0, S28*T28^(3-N28), S28*U28^(N28+3))</f>
        <v>32.280277219851222</v>
      </c>
      <c r="BR28" s="46">
        <f>BN28/BP28</f>
        <v>23.692179568986774</v>
      </c>
      <c r="BS28" s="61">
        <f>BL28/BM28</f>
        <v>0</v>
      </c>
      <c r="BT28" s="16">
        <f>BB28+BL28+BV28</f>
        <v>69</v>
      </c>
      <c r="BU28" s="66">
        <f>BC28+BM28+BW28</f>
        <v>833.44824272312621</v>
      </c>
      <c r="BV28" s="63">
        <v>69</v>
      </c>
      <c r="BW28" s="15">
        <f>AZ28*$D$164</f>
        <v>52.877484165991802</v>
      </c>
      <c r="BX28" s="37">
        <f>BW28-BV28</f>
        <v>-16.122515834008198</v>
      </c>
      <c r="BY28" s="53">
        <f>BX28*(BX28&lt;&gt;0)</f>
        <v>-16.122515834008198</v>
      </c>
      <c r="BZ28" s="26">
        <f>BY28/$BY$156</f>
        <v>-0.16621150344338884</v>
      </c>
      <c r="CA28" s="47">
        <f>BZ28 * $BX$156</f>
        <v>-16.122515834008198</v>
      </c>
      <c r="CB28" s="48">
        <f>IF(CA28&gt;0, V28, W28)</f>
        <v>34.941550990413091</v>
      </c>
      <c r="CC28" s="48">
        <f>IF(BX28&gt;0, S28*T28^(2-N28), S28*U28^(N28+2))</f>
        <v>35.574358871563859</v>
      </c>
      <c r="CD28" s="62">
        <f>CA28/CB28</f>
        <v>-0.46141385762846449</v>
      </c>
      <c r="CE28" s="63">
        <v>0</v>
      </c>
      <c r="CF28" s="15">
        <f>AZ28*$CE$159</f>
        <v>36.799522548438475</v>
      </c>
      <c r="CG28" s="37">
        <f>CF28-CE28</f>
        <v>36.799522548438475</v>
      </c>
      <c r="CH28" s="53">
        <f>CG28*(CG28&lt;&gt;0)</f>
        <v>36.799522548438475</v>
      </c>
      <c r="CI28" s="26">
        <f>CH28/$CH$156</f>
        <v>5.7257698068209871E-3</v>
      </c>
      <c r="CJ28" s="47">
        <f>CI28 * $CG$156</f>
        <v>36.799522548438475</v>
      </c>
      <c r="CK28" s="48">
        <f>IF(CA28&gt;0,V28,W28)</f>
        <v>34.941550990413091</v>
      </c>
      <c r="CL28" s="62">
        <f>CJ28/CK28</f>
        <v>1.0531737002325727</v>
      </c>
      <c r="CM28" s="67">
        <f>N28</f>
        <v>0</v>
      </c>
      <c r="CN28" s="75">
        <f>BT28+BV28</f>
        <v>138</v>
      </c>
      <c r="CO28">
        <f>E28/$E$156</f>
        <v>6.5338361095808387E-3</v>
      </c>
      <c r="CP28" s="1">
        <f>$CP$158*CO28</f>
        <v>398.56400268443116</v>
      </c>
      <c r="CQ28">
        <v>0</v>
      </c>
      <c r="CR28" s="1">
        <f>CP28-CQ28</f>
        <v>398.56400268443116</v>
      </c>
      <c r="CS28">
        <f>CR28/CP28</f>
        <v>1</v>
      </c>
    </row>
    <row r="29" spans="1:97" x14ac:dyDescent="0.2">
      <c r="A29" s="32" t="s">
        <v>161</v>
      </c>
      <c r="B29">
        <v>0</v>
      </c>
      <c r="C29">
        <v>0</v>
      </c>
      <c r="D29">
        <v>0.31927023945267902</v>
      </c>
      <c r="E29">
        <v>0.68072976054732004</v>
      </c>
      <c r="F29">
        <v>0.23232323232323199</v>
      </c>
      <c r="G29">
        <v>0.23232323232323199</v>
      </c>
      <c r="H29">
        <v>0.50847457627118597</v>
      </c>
      <c r="I29">
        <v>0.35071707953063802</v>
      </c>
      <c r="J29">
        <v>0.422292219210121</v>
      </c>
      <c r="K29">
        <v>0.31322243430483399</v>
      </c>
      <c r="L29">
        <v>0.38635469519096699</v>
      </c>
      <c r="M29">
        <v>0.28547426468258003</v>
      </c>
      <c r="N29" s="21">
        <v>0</v>
      </c>
      <c r="O29">
        <v>1.0026590873080601</v>
      </c>
      <c r="P29">
        <v>0.999073207470624</v>
      </c>
      <c r="Q29">
        <v>1.03011989458813</v>
      </c>
      <c r="R29">
        <v>0.99045617510175199</v>
      </c>
      <c r="S29">
        <v>39.319999694824197</v>
      </c>
      <c r="T29" s="27">
        <f>IF(C29,P29,R29)</f>
        <v>0.99045617510175199</v>
      </c>
      <c r="U29" s="27">
        <f>IF(D29 = 0,O29,Q29)</f>
        <v>1.03011989458813</v>
      </c>
      <c r="V29" s="39">
        <f>S29*T29^(1-N29)</f>
        <v>38.944736502737634</v>
      </c>
      <c r="W29" s="38">
        <f>S29*U29^(N29+1)</f>
        <v>40.504313940837605</v>
      </c>
      <c r="X29" s="44">
        <f>0.5 * (D29-MAX($D$3:$D$155))/(MIN($D$3:$D$155)-MAX($D$3:$D$155)) + 0.75</f>
        <v>1.0870641786994042</v>
      </c>
      <c r="Y29" s="44">
        <f>AVERAGE(D29, F29, G29, H29, I29, J29, K29)</f>
        <v>0.339803287630846</v>
      </c>
      <c r="Z29" s="22">
        <f>AI29^N29</f>
        <v>1</v>
      </c>
      <c r="AA29" s="22">
        <f>(Z29+AB29)/2</f>
        <v>1</v>
      </c>
      <c r="AB29" s="22">
        <f>AM29^N29</f>
        <v>1</v>
      </c>
      <c r="AC29" s="22">
        <v>1</v>
      </c>
      <c r="AD29" s="22">
        <v>1</v>
      </c>
      <c r="AE29" s="22">
        <v>1</v>
      </c>
      <c r="AF29" s="22">
        <f>PERCENTILE($L$2:$L$155, 0.05)</f>
        <v>-5.5951144138011319E-2</v>
      </c>
      <c r="AG29" s="22">
        <f>PERCENTILE($L$2:$L$155, 0.95)</f>
        <v>0.94551258825149287</v>
      </c>
      <c r="AH29" s="22">
        <f>MIN(MAX(L29,AF29), AG29)</f>
        <v>0.38635469519096699</v>
      </c>
      <c r="AI29" s="22">
        <f>AH29-$AH$156+1</f>
        <v>1.4423058393289783</v>
      </c>
      <c r="AJ29" s="22">
        <f>PERCENTILE($M$2:$M$155, 0.02)</f>
        <v>-1.0733798994150157</v>
      </c>
      <c r="AK29" s="22">
        <f>PERCENTILE($M$2:$M$155, 0.98)</f>
        <v>1.0073830915390212</v>
      </c>
      <c r="AL29" s="22">
        <f>MIN(MAX(M29,AJ29), AK29)</f>
        <v>0.28547426468258003</v>
      </c>
      <c r="AM29" s="22">
        <f>AL29-$AL$156 + 1</f>
        <v>2.358854164097596</v>
      </c>
      <c r="AN29" s="46">
        <v>1</v>
      </c>
      <c r="AO29" s="51">
        <v>1</v>
      </c>
      <c r="AP29" s="51">
        <v>1</v>
      </c>
      <c r="AQ29" s="21">
        <v>1</v>
      </c>
      <c r="AR29" s="17">
        <f>(AI29^4)*AB29*AE29*AN29</f>
        <v>4.3274239786978947</v>
      </c>
      <c r="AS29" s="17">
        <f>(AM29^4) *Z29*AC29*AO29</f>
        <v>30.960243379360207</v>
      </c>
      <c r="AT29" s="17">
        <f>(AM29^4)*AA29*AP29*AQ29</f>
        <v>30.960243379360207</v>
      </c>
      <c r="AU29" s="17">
        <f>MIN(AR29, 0.05*AR$156)</f>
        <v>4.3274239786978947</v>
      </c>
      <c r="AV29" s="17">
        <f>MIN(AS29, 0.05*AS$156)</f>
        <v>30.960243379360207</v>
      </c>
      <c r="AW29" s="17">
        <f>MIN(AT29, 0.05*AT$156)</f>
        <v>30.960243379360207</v>
      </c>
      <c r="AX29" s="14">
        <f>AU29/$AU$156</f>
        <v>7.6627477069038065E-3</v>
      </c>
      <c r="AY29" s="14">
        <f>AV29/$AV$156</f>
        <v>1.7538936070817218E-2</v>
      </c>
      <c r="AZ29" s="64">
        <f>AW29/$AW$156</f>
        <v>1.0774553840976078E-2</v>
      </c>
      <c r="BA29" s="21">
        <f>N29</f>
        <v>0</v>
      </c>
      <c r="BB29" s="63">
        <v>983</v>
      </c>
      <c r="BC29" s="15">
        <f>$D$162*AX29</f>
        <v>951.57533573872854</v>
      </c>
      <c r="BD29" s="19">
        <f>BC29-BB29</f>
        <v>-31.42466426127146</v>
      </c>
      <c r="BE29" s="60">
        <f>(IF(BD29 &gt; 0, V29, W29))</f>
        <v>40.504313940837605</v>
      </c>
      <c r="BF29" s="60">
        <f>IF(BD29&gt;0, S29*(T29^(2-N29)), S29*(U29^(N29 + 2)))</f>
        <v>41.724299607100164</v>
      </c>
      <c r="BG29" s="46">
        <f>BD29/BE29</f>
        <v>-0.77583499641968301</v>
      </c>
      <c r="BH29" s="61">
        <f>BB29/BC29</f>
        <v>1.0330238322506287</v>
      </c>
      <c r="BI29" s="63">
        <v>0</v>
      </c>
      <c r="BJ29" s="63">
        <v>4561</v>
      </c>
      <c r="BK29" s="63">
        <v>0</v>
      </c>
      <c r="BL29" s="10">
        <f>SUM(BI29:BK29)</f>
        <v>4561</v>
      </c>
      <c r="BM29" s="15">
        <f>AY29*$D$161</f>
        <v>3060.1058709558342</v>
      </c>
      <c r="BN29" s="9">
        <f>BM29-BL29</f>
        <v>-1500.8941290441658</v>
      </c>
      <c r="BO29" s="48">
        <f>IF(BN29&gt;0,V29,W29)</f>
        <v>40.504313940837605</v>
      </c>
      <c r="BP29" s="48">
        <f xml:space="preserve"> IF(BN29 &gt;0, S29*T29^(2-N29), S29*U29^(N29+2))</f>
        <v>41.724299607100164</v>
      </c>
      <c r="BQ29" s="48">
        <f>IF(BN29&gt;0, S29*T29^(3-N29), S29*U29^(N29+3))</f>
        <v>42.981031113029573</v>
      </c>
      <c r="BR29" s="46">
        <f>BN29/BP29</f>
        <v>-35.971703376148724</v>
      </c>
      <c r="BS29" s="61">
        <f>BL29/BM29</f>
        <v>1.4904713079666607</v>
      </c>
      <c r="BT29" s="16">
        <f>BB29+BL29+BV29</f>
        <v>5662</v>
      </c>
      <c r="BU29" s="66">
        <f>BC29+BM29+BW29</f>
        <v>4111.1842114159772</v>
      </c>
      <c r="BV29" s="63">
        <v>118</v>
      </c>
      <c r="BW29" s="15">
        <f>AZ29*$D$164</f>
        <v>99.503004721414086</v>
      </c>
      <c r="BX29" s="37">
        <f>BW29-BV29</f>
        <v>-18.496995278585914</v>
      </c>
      <c r="BY29" s="53">
        <f>BX29*(BX29&lt;&gt;0)</f>
        <v>-18.496995278585914</v>
      </c>
      <c r="BZ29" s="26">
        <f>BY29/$BY$156</f>
        <v>-0.19069067297511866</v>
      </c>
      <c r="CA29" s="47">
        <f>BZ29 * $BX$156</f>
        <v>-18.496995278585914</v>
      </c>
      <c r="CB29" s="48">
        <f>IF(CA29&gt;0, V29, W29)</f>
        <v>40.504313940837605</v>
      </c>
      <c r="CC29" s="48">
        <f>IF(BX29&gt;0, S29*T29^(2-N29), S29*U29^(N29+2))</f>
        <v>41.724299607100164</v>
      </c>
      <c r="CD29" s="62">
        <f>CA29/CB29</f>
        <v>-0.4566672899485088</v>
      </c>
      <c r="CE29" s="63">
        <v>0</v>
      </c>
      <c r="CF29" s="15">
        <f>AZ29*$CE$159</f>
        <v>69.248057535953251</v>
      </c>
      <c r="CG29" s="37">
        <f>CF29-CE29</f>
        <v>69.248057535953251</v>
      </c>
      <c r="CH29" s="53">
        <f>CG29*(CG29&lt;&gt;0)</f>
        <v>69.248057535953251</v>
      </c>
      <c r="CI29" s="26">
        <f>CH29/$CH$156</f>
        <v>1.0774553840976081E-2</v>
      </c>
      <c r="CJ29" s="47">
        <f>CI29 * $CG$156</f>
        <v>69.248057535953251</v>
      </c>
      <c r="CK29" s="48">
        <f>IF(CA29&gt;0,V29,W29)</f>
        <v>40.504313940837605</v>
      </c>
      <c r="CL29" s="62">
        <f>CJ29/CK29</f>
        <v>1.7096464746224322</v>
      </c>
      <c r="CM29" s="67">
        <f>N29</f>
        <v>0</v>
      </c>
      <c r="CN29" s="75">
        <f>BT29+BV29</f>
        <v>5780</v>
      </c>
      <c r="CO29">
        <f>E29/$E$156</f>
        <v>6.4080741269202093E-3</v>
      </c>
      <c r="CP29" s="1">
        <f>$CP$158*CO29</f>
        <v>390.89252174213277</v>
      </c>
      <c r="CQ29">
        <v>0</v>
      </c>
      <c r="CR29" s="1">
        <f>CP29-CQ29</f>
        <v>390.89252174213277</v>
      </c>
      <c r="CS29">
        <f>CR29/CP29</f>
        <v>1</v>
      </c>
    </row>
    <row r="30" spans="1:97" x14ac:dyDescent="0.2">
      <c r="A30" s="32" t="s">
        <v>212</v>
      </c>
      <c r="B30">
        <v>0</v>
      </c>
      <c r="C30">
        <v>1</v>
      </c>
      <c r="D30">
        <v>0.120607028753993</v>
      </c>
      <c r="E30">
        <v>0.87939297124600602</v>
      </c>
      <c r="F30">
        <v>0.95868096940802505</v>
      </c>
      <c r="G30">
        <v>0.95868096940802505</v>
      </c>
      <c r="H30">
        <v>8.7719298245613996E-3</v>
      </c>
      <c r="I30">
        <v>5.5555555555555497E-2</v>
      </c>
      <c r="J30">
        <v>2.20755392844173E-2</v>
      </c>
      <c r="K30">
        <v>0.145476456519225</v>
      </c>
      <c r="L30">
        <v>0.186238402014646</v>
      </c>
      <c r="M30">
        <v>0.13590800154125399</v>
      </c>
      <c r="N30" s="21">
        <v>1</v>
      </c>
      <c r="O30">
        <v>1.00389948431552</v>
      </c>
      <c r="P30">
        <v>0.98930705342016401</v>
      </c>
      <c r="Q30">
        <v>1.02139409416931</v>
      </c>
      <c r="R30">
        <v>0.98969068245785197</v>
      </c>
      <c r="S30">
        <v>13.300000190734799</v>
      </c>
      <c r="T30" s="27">
        <f>IF(C30,P30,R30)</f>
        <v>0.98930705342016401</v>
      </c>
      <c r="U30" s="27">
        <f>IF(D30 = 0,O30,Q30)</f>
        <v>1.02139409416931</v>
      </c>
      <c r="V30" s="39">
        <f>S30*T30^(1-N30)</f>
        <v>13.300000190734799</v>
      </c>
      <c r="W30" s="38">
        <f>S30*U30^(N30+1)</f>
        <v>13.87517061051577</v>
      </c>
      <c r="X30" s="44">
        <f>0.5 * (D30-MAX($D$3:$D$155))/(MIN($D$3:$D$155)-MAX($D$3:$D$155)) + 0.75</f>
        <v>1.1889594428512908</v>
      </c>
      <c r="Y30" s="44">
        <f>AVERAGE(D30, F30, G30, H30, I30, J30, K30)</f>
        <v>0.32426406410768599</v>
      </c>
      <c r="Z30" s="22">
        <f>AI30^N30</f>
        <v>1.2421895461526573</v>
      </c>
      <c r="AA30" s="22">
        <f>(Z30+AB30)/2</f>
        <v>1.7257387235544632</v>
      </c>
      <c r="AB30" s="22">
        <f>AM30^N30</f>
        <v>2.2092879009562694</v>
      </c>
      <c r="AC30" s="22">
        <v>1</v>
      </c>
      <c r="AD30" s="22">
        <v>1</v>
      </c>
      <c r="AE30" s="22">
        <v>1</v>
      </c>
      <c r="AF30" s="22">
        <f>PERCENTILE($L$2:$L$155, 0.05)</f>
        <v>-5.5951144138011319E-2</v>
      </c>
      <c r="AG30" s="22">
        <f>PERCENTILE($L$2:$L$155, 0.95)</f>
        <v>0.94551258825149287</v>
      </c>
      <c r="AH30" s="22">
        <f>MIN(MAX(L30,AF30), AG30)</f>
        <v>0.186238402014646</v>
      </c>
      <c r="AI30" s="22">
        <f>AH30-$AH$156+1</f>
        <v>1.2421895461526573</v>
      </c>
      <c r="AJ30" s="22">
        <f>PERCENTILE($M$2:$M$155, 0.02)</f>
        <v>-1.0733798994150157</v>
      </c>
      <c r="AK30" s="22">
        <f>PERCENTILE($M$2:$M$155, 0.98)</f>
        <v>1.0073830915390212</v>
      </c>
      <c r="AL30" s="22">
        <f>MIN(MAX(M30,AJ30), AK30)</f>
        <v>0.13590800154125399</v>
      </c>
      <c r="AM30" s="22">
        <f>AL30-$AL$156 + 1</f>
        <v>2.2092879009562694</v>
      </c>
      <c r="AN30" s="46">
        <v>0</v>
      </c>
      <c r="AO30" s="76">
        <v>0.24</v>
      </c>
      <c r="AP30" s="77">
        <v>0.5</v>
      </c>
      <c r="AQ30" s="50">
        <v>1</v>
      </c>
      <c r="AR30" s="17">
        <f>(AI30^4)*AB30*AE30*AN30</f>
        <v>0</v>
      </c>
      <c r="AS30" s="17">
        <f>(AM30^4) *Z30*AC30*AO30</f>
        <v>7.102452999428599</v>
      </c>
      <c r="AT30" s="17">
        <f>(AM30^4)*AA30*AP30*AQ30</f>
        <v>20.556742949210999</v>
      </c>
      <c r="AU30" s="17">
        <f>MIN(AR30, 0.05*AR$156)</f>
        <v>0</v>
      </c>
      <c r="AV30" s="17">
        <f>MIN(AS30, 0.05*AS$156)</f>
        <v>7.102452999428599</v>
      </c>
      <c r="AW30" s="17">
        <f>MIN(AT30, 0.05*AT$156)</f>
        <v>20.556742949210999</v>
      </c>
      <c r="AX30" s="14">
        <f>AU30/$AU$156</f>
        <v>0</v>
      </c>
      <c r="AY30" s="14">
        <f>AV30/$AV$156</f>
        <v>4.0235300341988599E-3</v>
      </c>
      <c r="AZ30" s="64">
        <f>AW30/$AW$156</f>
        <v>7.1540049277854338E-3</v>
      </c>
      <c r="BA30" s="21">
        <f>N30</f>
        <v>1</v>
      </c>
      <c r="BB30" s="63">
        <v>0</v>
      </c>
      <c r="BC30" s="15">
        <f>$D$162*AX30</f>
        <v>0</v>
      </c>
      <c r="BD30" s="19">
        <f>BC30-BB30</f>
        <v>0</v>
      </c>
      <c r="BE30" s="60">
        <f>(IF(BD30 &gt; 0, V30, W30))</f>
        <v>13.87517061051577</v>
      </c>
      <c r="BF30" s="60">
        <f>IF(BD30&gt;0, S30*(T30^(2-N30)), S30*(U30^(N30 + 2)))</f>
        <v>14.172017317172388</v>
      </c>
      <c r="BG30" s="46">
        <f>BD30/BE30</f>
        <v>0</v>
      </c>
      <c r="BH30" s="61" t="e">
        <f>BB30/BC30</f>
        <v>#DIV/0!</v>
      </c>
      <c r="BI30" s="63">
        <v>0</v>
      </c>
      <c r="BJ30" s="63">
        <v>0</v>
      </c>
      <c r="BK30" s="63">
        <v>0</v>
      </c>
      <c r="BL30" s="10">
        <f>SUM(BI30:BK30)</f>
        <v>0</v>
      </c>
      <c r="BM30" s="15">
        <f>AY30*$D$161</f>
        <v>702.00540271684611</v>
      </c>
      <c r="BN30" s="9">
        <f>BM30-BL30</f>
        <v>702.00540271684611</v>
      </c>
      <c r="BO30" s="48">
        <f>IF(BN30&gt;0,V30,W30)</f>
        <v>13.300000190734799</v>
      </c>
      <c r="BP30" s="48">
        <f xml:space="preserve"> IF(BN30 &gt;0, S30*T30^(2-N30), S30*U30^(N30+2))</f>
        <v>13.157783999183463</v>
      </c>
      <c r="BQ30" s="48">
        <f>IF(BN30&gt;0, S30*T30^(3-N30), S30*U30^(N30+3))</f>
        <v>13.017088517771175</v>
      </c>
      <c r="BR30" s="46">
        <f>BN30/BP30</f>
        <v>53.352859627457839</v>
      </c>
      <c r="BS30" s="61">
        <f>BL30/BM30</f>
        <v>0</v>
      </c>
      <c r="BT30" s="16">
        <f>BB30+BL30+BV30</f>
        <v>213</v>
      </c>
      <c r="BU30" s="66">
        <f>BC30+BM30+BW30</f>
        <v>768.07263822494463</v>
      </c>
      <c r="BV30" s="63">
        <v>213</v>
      </c>
      <c r="BW30" s="15">
        <f>AZ30*$D$164</f>
        <v>66.067235508098477</v>
      </c>
      <c r="BX30" s="37">
        <f>BW30-BV30</f>
        <v>-146.93276449190154</v>
      </c>
      <c r="BY30" s="53">
        <f>BX30*(BX30&lt;&gt;0)</f>
        <v>-146.93276449190154</v>
      </c>
      <c r="BZ30" s="26">
        <f>BY30/$BY$156</f>
        <v>-1.5147707679577966</v>
      </c>
      <c r="CA30" s="47">
        <f>BZ30 * $BX$156</f>
        <v>-146.93276449190154</v>
      </c>
      <c r="CB30" s="48">
        <f>IF(CA30&gt;0, V30, W30)</f>
        <v>13.87517061051577</v>
      </c>
      <c r="CC30" s="48">
        <f>IF(BX30&gt;0, S30*T30^(2-N30), S30*U30^(N30+2))</f>
        <v>14.172017317172388</v>
      </c>
      <c r="CD30" s="62">
        <f>CA30/CB30</f>
        <v>-10.589618579575774</v>
      </c>
      <c r="CE30" s="63">
        <v>0</v>
      </c>
      <c r="CF30" s="15">
        <f>AZ30*$CE$159</f>
        <v>45.978789670876985</v>
      </c>
      <c r="CG30" s="37">
        <f>CF30-CE30</f>
        <v>45.978789670876985</v>
      </c>
      <c r="CH30" s="53">
        <f>CG30*(CG30&lt;&gt;0)</f>
        <v>45.978789670876985</v>
      </c>
      <c r="CI30" s="26">
        <f>CH30/$CH$156</f>
        <v>7.1540049277854364E-3</v>
      </c>
      <c r="CJ30" s="47">
        <f>CI30 * $CG$156</f>
        <v>45.978789670876985</v>
      </c>
      <c r="CK30" s="48">
        <f>IF(CA30&gt;0,V30,W30)</f>
        <v>13.87517061051577</v>
      </c>
      <c r="CL30" s="62">
        <f>CJ30/CK30</f>
        <v>3.313745896286882</v>
      </c>
      <c r="CM30" s="67">
        <f>N30</f>
        <v>1</v>
      </c>
      <c r="CN30" s="75">
        <f>BT30+BV30</f>
        <v>426</v>
      </c>
      <c r="CO30">
        <f>E30/$E$156</f>
        <v>8.2781974184677858E-3</v>
      </c>
      <c r="CP30" s="1">
        <f>$CP$158*CO30</f>
        <v>504.97004252653494</v>
      </c>
      <c r="CQ30">
        <v>0</v>
      </c>
      <c r="CR30" s="1">
        <f>CP30-CQ30</f>
        <v>504.97004252653494</v>
      </c>
      <c r="CS30">
        <f>CR30/CP30</f>
        <v>1</v>
      </c>
    </row>
    <row r="31" spans="1:97" x14ac:dyDescent="0.2">
      <c r="A31" s="32" t="s">
        <v>276</v>
      </c>
      <c r="B31">
        <v>0</v>
      </c>
      <c r="C31">
        <v>0</v>
      </c>
      <c r="D31">
        <v>0.24400958466453601</v>
      </c>
      <c r="E31">
        <v>0.75599041533546296</v>
      </c>
      <c r="F31">
        <v>0.36854646544876801</v>
      </c>
      <c r="G31">
        <v>0.36854646544876801</v>
      </c>
      <c r="H31">
        <v>0.53425229741019198</v>
      </c>
      <c r="I31">
        <v>0.29156223893065902</v>
      </c>
      <c r="J31">
        <v>0.39467429101319002</v>
      </c>
      <c r="K31">
        <v>0.38138670002559</v>
      </c>
      <c r="L31">
        <v>0.52763425820079801</v>
      </c>
      <c r="M31">
        <v>5.3384704832684801E-2</v>
      </c>
      <c r="N31" s="21">
        <v>0</v>
      </c>
      <c r="O31">
        <v>1.0043256390402699</v>
      </c>
      <c r="P31">
        <v>0.99473313381926698</v>
      </c>
      <c r="Q31">
        <v>1.0057232726904499</v>
      </c>
      <c r="R31">
        <v>0.99221746094517904</v>
      </c>
      <c r="S31">
        <v>40.740001678466797</v>
      </c>
      <c r="T31" s="27">
        <f>IF(C31,P31,R31)</f>
        <v>0.99221746094517904</v>
      </c>
      <c r="U31" s="27">
        <f>IF(D31 = 0,O31,Q31)</f>
        <v>1.0057232726904499</v>
      </c>
      <c r="V31" s="39">
        <f>S31*T31^(1-N31)</f>
        <v>40.42294102431066</v>
      </c>
      <c r="W31" s="38">
        <f>S31*U31^(N31+1)</f>
        <v>40.97316781748205</v>
      </c>
      <c r="X31" s="44">
        <f>0.5 * (D31-MAX($D$3:$D$155))/(MIN($D$3:$D$155)-MAX($D$3:$D$155)) + 0.75</f>
        <v>1.1256657107742731</v>
      </c>
      <c r="Y31" s="44">
        <f>AVERAGE(D31, F31, G31, H31, I31, J31, K31)</f>
        <v>0.36899686327738618</v>
      </c>
      <c r="Z31" s="22">
        <f>AI31^N31</f>
        <v>1</v>
      </c>
      <c r="AA31" s="22">
        <f>(Z31+AB31)/2</f>
        <v>1</v>
      </c>
      <c r="AB31" s="22">
        <f>AM31^N31</f>
        <v>1</v>
      </c>
      <c r="AC31" s="22">
        <v>1</v>
      </c>
      <c r="AD31" s="22">
        <v>1</v>
      </c>
      <c r="AE31" s="22">
        <v>1</v>
      </c>
      <c r="AF31" s="22">
        <f>PERCENTILE($L$2:$L$155, 0.05)</f>
        <v>-5.5951144138011319E-2</v>
      </c>
      <c r="AG31" s="22">
        <f>PERCENTILE($L$2:$L$155, 0.95)</f>
        <v>0.94551258825149287</v>
      </c>
      <c r="AH31" s="22">
        <f>MIN(MAX(L31,AF31), AG31)</f>
        <v>0.52763425820079801</v>
      </c>
      <c r="AI31" s="22">
        <f>AH31-$AH$156+1</f>
        <v>1.5835854023388092</v>
      </c>
      <c r="AJ31" s="22">
        <f>PERCENTILE($M$2:$M$155, 0.02)</f>
        <v>-1.0733798994150157</v>
      </c>
      <c r="AK31" s="22">
        <f>PERCENTILE($M$2:$M$155, 0.98)</f>
        <v>1.0073830915390212</v>
      </c>
      <c r="AL31" s="22">
        <f>MIN(MAX(M31,AJ31), AK31)</f>
        <v>5.3384704832684801E-2</v>
      </c>
      <c r="AM31" s="22">
        <f>AL31-$AL$156 + 1</f>
        <v>2.1267646042477004</v>
      </c>
      <c r="AN31" s="46">
        <v>0</v>
      </c>
      <c r="AO31" s="76">
        <v>0.24</v>
      </c>
      <c r="AP31" s="77">
        <v>0.5</v>
      </c>
      <c r="AQ31" s="50">
        <v>1</v>
      </c>
      <c r="AR31" s="17">
        <f>(AI31^4)*AB31*AE31*AN31</f>
        <v>0</v>
      </c>
      <c r="AS31" s="17">
        <f>(AM31^4) *Z31*AC31*AO31</f>
        <v>4.9100841663832995</v>
      </c>
      <c r="AT31" s="17">
        <f>(AM31^4)*AA31*AP31*AQ31</f>
        <v>10.229342013298542</v>
      </c>
      <c r="AU31" s="17">
        <f>MIN(AR31, 0.05*AR$156)</f>
        <v>0</v>
      </c>
      <c r="AV31" s="17">
        <f>MIN(AS31, 0.05*AS$156)</f>
        <v>4.9100841663832995</v>
      </c>
      <c r="AW31" s="17">
        <f>MIN(AT31, 0.05*AT$156)</f>
        <v>10.229342013298542</v>
      </c>
      <c r="AX31" s="14">
        <f>AU31/$AU$156</f>
        <v>0</v>
      </c>
      <c r="AY31" s="14">
        <f>AV31/$AV$156</f>
        <v>2.781556050490846E-3</v>
      </c>
      <c r="AZ31" s="64">
        <f>AW31/$AW$156</f>
        <v>3.5599395950976333E-3</v>
      </c>
      <c r="BA31" s="21">
        <f>N31</f>
        <v>0</v>
      </c>
      <c r="BB31" s="63">
        <v>0</v>
      </c>
      <c r="BC31" s="15">
        <f>$D$162*AX31</f>
        <v>0</v>
      </c>
      <c r="BD31" s="19">
        <f>BC31-BB31</f>
        <v>0</v>
      </c>
      <c r="BE31" s="60">
        <f>(IF(BD31 &gt; 0, V31, W31))</f>
        <v>40.97316781748205</v>
      </c>
      <c r="BF31" s="60">
        <f>IF(BD31&gt;0, S31*(T31^(2-N31)), S31*(U31^(N31 + 2)))</f>
        <v>41.207668429893069</v>
      </c>
      <c r="BG31" s="46">
        <f>BD31/BE31</f>
        <v>0</v>
      </c>
      <c r="BH31" s="61" t="e">
        <f>BB31/BC31</f>
        <v>#DIV/0!</v>
      </c>
      <c r="BI31" s="63">
        <v>0</v>
      </c>
      <c r="BJ31" s="63">
        <v>0</v>
      </c>
      <c r="BK31" s="63">
        <v>0</v>
      </c>
      <c r="BL31" s="10">
        <f>SUM(BI31:BK31)</f>
        <v>0</v>
      </c>
      <c r="BM31" s="15">
        <f>AY31*$D$161</f>
        <v>485.31199190939037</v>
      </c>
      <c r="BN31" s="9">
        <f>BM31-BL31</f>
        <v>485.31199190939037</v>
      </c>
      <c r="BO31" s="48">
        <f>IF(BN31&gt;0,V31,W31)</f>
        <v>40.42294102431066</v>
      </c>
      <c r="BP31" s="48">
        <f xml:space="preserve"> IF(BN31 &gt;0, S31*T31^(2-N31), S31*U31^(N31+2))</f>
        <v>40.108347907078233</v>
      </c>
      <c r="BQ31" s="48">
        <f>IF(BN31&gt;0, S31*T31^(3-N31), S31*U31^(N31+3))</f>
        <v>39.796203123067052</v>
      </c>
      <c r="BR31" s="46">
        <f>BN31/BP31</f>
        <v>12.100024489508918</v>
      </c>
      <c r="BS31" s="61">
        <f>BL31/BM31</f>
        <v>0</v>
      </c>
      <c r="BT31" s="16">
        <f>BB31+BL31+BV31</f>
        <v>81</v>
      </c>
      <c r="BU31" s="66">
        <f>BC31+BM31+BW31</f>
        <v>518.18803407011706</v>
      </c>
      <c r="BV31" s="63">
        <v>81</v>
      </c>
      <c r="BW31" s="15">
        <f>AZ31*$D$164</f>
        <v>32.876042160726641</v>
      </c>
      <c r="BX31" s="37">
        <f>BW31-BV31</f>
        <v>-48.123957839273359</v>
      </c>
      <c r="BY31" s="53">
        <f>BX31*(BX31&lt;&gt;0)</f>
        <v>-48.123957839273359</v>
      </c>
      <c r="BZ31" s="26">
        <f>BY31/$BY$156</f>
        <v>-0.49612327669355577</v>
      </c>
      <c r="CA31" s="47">
        <f>BZ31 * $BX$156</f>
        <v>-48.123957839273359</v>
      </c>
      <c r="CB31" s="48">
        <f>IF(CA31&gt;0, V31, W31)</f>
        <v>40.97316781748205</v>
      </c>
      <c r="CC31" s="48">
        <f>IF(BX31&gt;0, S31*T31^(2-N31), S31*U31^(N31+2))</f>
        <v>41.207668429893069</v>
      </c>
      <c r="CD31" s="62">
        <f>CA31/CB31</f>
        <v>-1.1745237286422427</v>
      </c>
      <c r="CE31" s="63">
        <v>0</v>
      </c>
      <c r="CF31" s="15">
        <f>AZ31*$CE$159</f>
        <v>22.879731777692488</v>
      </c>
      <c r="CG31" s="37">
        <f>CF31-CE31</f>
        <v>22.879731777692488</v>
      </c>
      <c r="CH31" s="53">
        <f>CG31*(CG31&lt;&gt;0)</f>
        <v>22.879731777692488</v>
      </c>
      <c r="CI31" s="26">
        <f>CH31/$CH$156</f>
        <v>3.5599395950976342E-3</v>
      </c>
      <c r="CJ31" s="47">
        <f>CI31 * $CG$156</f>
        <v>22.879731777692488</v>
      </c>
      <c r="CK31" s="48">
        <f>IF(CA31&gt;0,V31,W31)</f>
        <v>40.97316781748205</v>
      </c>
      <c r="CL31" s="62">
        <f>CJ31/CK31</f>
        <v>0.55840768474656177</v>
      </c>
      <c r="CM31" s="67">
        <f>N31</f>
        <v>0</v>
      </c>
      <c r="CN31" s="75">
        <f>BT31+BV31</f>
        <v>162</v>
      </c>
      <c r="CO31">
        <f>E31/$E$156</f>
        <v>7.116543012334023E-3</v>
      </c>
      <c r="CP31" s="1">
        <f>$CP$158*CO31</f>
        <v>434.10912375237541</v>
      </c>
      <c r="CQ31">
        <v>0</v>
      </c>
      <c r="CR31" s="1">
        <f>CP31-CQ31</f>
        <v>434.10912375237541</v>
      </c>
      <c r="CS31">
        <f>CR31/CP31</f>
        <v>1</v>
      </c>
    </row>
    <row r="32" spans="1:97" x14ac:dyDescent="0.2">
      <c r="A32" s="32" t="s">
        <v>207</v>
      </c>
      <c r="B32">
        <v>0</v>
      </c>
      <c r="C32">
        <v>0</v>
      </c>
      <c r="D32">
        <v>2.0477815699658699E-2</v>
      </c>
      <c r="E32">
        <v>0.97952218430034099</v>
      </c>
      <c r="F32">
        <v>5.4871220604703203E-2</v>
      </c>
      <c r="G32">
        <v>5.4871220604703203E-2</v>
      </c>
      <c r="H32">
        <v>2.7308192457737301E-2</v>
      </c>
      <c r="I32">
        <v>1.7555266579973899E-2</v>
      </c>
      <c r="J32">
        <v>2.1895264291915101E-2</v>
      </c>
      <c r="K32">
        <v>3.4661504254142703E-2</v>
      </c>
      <c r="L32">
        <v>0.56773049655365904</v>
      </c>
      <c r="M32">
        <v>0.193760070977922</v>
      </c>
      <c r="N32" s="21">
        <v>0</v>
      </c>
      <c r="O32">
        <v>1.00774989833944</v>
      </c>
      <c r="P32">
        <v>0.99150648702757904</v>
      </c>
      <c r="Q32">
        <v>1.0199434960341001</v>
      </c>
      <c r="R32">
        <v>0.98416142035543996</v>
      </c>
      <c r="S32">
        <v>101.98999786376901</v>
      </c>
      <c r="T32" s="27">
        <f>IF(C32,P32,R32)</f>
        <v>0.98416142035543996</v>
      </c>
      <c r="U32" s="27">
        <f>IF(D32 = 0,O32,Q32)</f>
        <v>1.0199434960341001</v>
      </c>
      <c r="V32" s="39">
        <f>S32*T32^(1-N32)</f>
        <v>100.37462115965519</v>
      </c>
      <c r="W32" s="38">
        <f>S32*U32^(N32+1)</f>
        <v>104.02403498168296</v>
      </c>
      <c r="X32" s="44">
        <f>0.5 * (D32-MAX($D$3:$D$155))/(MIN($D$3:$D$155)-MAX($D$3:$D$155)) + 0.75</f>
        <v>1.2403161715460989</v>
      </c>
      <c r="Y32" s="44">
        <f>AVERAGE(D32, F32, G32, H32, I32, J32, K32)</f>
        <v>3.3091497784690581E-2</v>
      </c>
      <c r="Z32" s="22">
        <f>AI32^N32</f>
        <v>1</v>
      </c>
      <c r="AA32" s="22">
        <f>(Z32+AB32)/2</f>
        <v>1</v>
      </c>
      <c r="AB32" s="22">
        <f>AM32^N32</f>
        <v>1</v>
      </c>
      <c r="AC32" s="22">
        <v>1</v>
      </c>
      <c r="AD32" s="22">
        <v>1</v>
      </c>
      <c r="AE32" s="22">
        <v>1</v>
      </c>
      <c r="AF32" s="22">
        <f>PERCENTILE($L$2:$L$155, 0.05)</f>
        <v>-5.5951144138011319E-2</v>
      </c>
      <c r="AG32" s="22">
        <f>PERCENTILE($L$2:$L$155, 0.95)</f>
        <v>0.94551258825149287</v>
      </c>
      <c r="AH32" s="22">
        <f>MIN(MAX(L32,AF32), AG32)</f>
        <v>0.56773049655365904</v>
      </c>
      <c r="AI32" s="22">
        <f>AH32-$AH$156+1</f>
        <v>1.6236816406916703</v>
      </c>
      <c r="AJ32" s="22">
        <f>PERCENTILE($M$2:$M$155, 0.02)</f>
        <v>-1.0733798994150157</v>
      </c>
      <c r="AK32" s="22">
        <f>PERCENTILE($M$2:$M$155, 0.98)</f>
        <v>1.0073830915390212</v>
      </c>
      <c r="AL32" s="22">
        <f>MIN(MAX(M32,AJ32), AK32)</f>
        <v>0.193760070977922</v>
      </c>
      <c r="AM32" s="22">
        <f>AL32-$AL$156 + 1</f>
        <v>2.2671399703929378</v>
      </c>
      <c r="AN32" s="46">
        <v>0</v>
      </c>
      <c r="AO32" s="51">
        <v>1</v>
      </c>
      <c r="AP32" s="51">
        <v>1</v>
      </c>
      <c r="AQ32" s="21">
        <v>1</v>
      </c>
      <c r="AR32" s="17">
        <f>(AI32^4)*AB32*AE32*AN32</f>
        <v>0</v>
      </c>
      <c r="AS32" s="17">
        <f>(AM32^4) *Z32*AC32*AO32</f>
        <v>26.418815080061865</v>
      </c>
      <c r="AT32" s="17">
        <f>(AM32^4)*AA32*AP32*AQ32</f>
        <v>26.418815080061865</v>
      </c>
      <c r="AU32" s="17">
        <f>MIN(AR32, 0.05*AR$156)</f>
        <v>0</v>
      </c>
      <c r="AV32" s="17">
        <f>MIN(AS32, 0.05*AS$156)</f>
        <v>26.418815080061865</v>
      </c>
      <c r="AW32" s="17">
        <f>MIN(AT32, 0.05*AT$156)</f>
        <v>26.418815080061865</v>
      </c>
      <c r="AX32" s="14">
        <f>AU32/$AU$156</f>
        <v>0</v>
      </c>
      <c r="AY32" s="14">
        <f>AV32/$AV$156</f>
        <v>1.4966223071258111E-2</v>
      </c>
      <c r="AZ32" s="64">
        <f>AW32/$AW$156</f>
        <v>9.1940797107777639E-3</v>
      </c>
      <c r="BA32" s="21">
        <f>N32</f>
        <v>0</v>
      </c>
      <c r="BB32" s="63">
        <v>0</v>
      </c>
      <c r="BC32" s="15">
        <f>$D$162*AX32</f>
        <v>0</v>
      </c>
      <c r="BD32" s="19">
        <f>BC32-BB32</f>
        <v>0</v>
      </c>
      <c r="BE32" s="60">
        <f>(IF(BD32 &gt; 0, V32, W32))</f>
        <v>104.02403498168296</v>
      </c>
      <c r="BF32" s="60">
        <f>IF(BD32&gt;0, S32*(T32^(2-N32)), S32*(U32^(N32 + 2)))</f>
        <v>106.09863791079124</v>
      </c>
      <c r="BG32" s="46">
        <f>BD32/BE32</f>
        <v>0</v>
      </c>
      <c r="BH32" s="61" t="e">
        <f>BB32/BC32</f>
        <v>#DIV/0!</v>
      </c>
      <c r="BI32" s="63">
        <v>0</v>
      </c>
      <c r="BJ32" s="63">
        <v>1224</v>
      </c>
      <c r="BK32" s="63">
        <v>0</v>
      </c>
      <c r="BL32" s="10">
        <f>SUM(BI32:BK32)</f>
        <v>1224</v>
      </c>
      <c r="BM32" s="15">
        <f>AY32*$D$161</f>
        <v>2611.2317703577592</v>
      </c>
      <c r="BN32" s="9">
        <f>BM32-BL32</f>
        <v>1387.2317703577592</v>
      </c>
      <c r="BO32" s="48">
        <f>IF(BN32&gt;0,V32,W32)</f>
        <v>100.37462115965519</v>
      </c>
      <c r="BP32" s="48">
        <f xml:space="preserve"> IF(BN32 &gt;0, S32*T32^(2-N32), S32*U32^(N32+2))</f>
        <v>98.784829728125459</v>
      </c>
      <c r="BQ32" s="48">
        <f>IF(BN32&gt;0, S32*T32^(3-N32), S32*U32^(N32+3))</f>
        <v>97.22021833480224</v>
      </c>
      <c r="BR32" s="46">
        <f>BN32/BP32</f>
        <v>14.042963622812161</v>
      </c>
      <c r="BS32" s="61">
        <f>BL32/BM32</f>
        <v>0.46874429680836122</v>
      </c>
      <c r="BT32" s="16">
        <f>BB32+BL32+BV32</f>
        <v>1326</v>
      </c>
      <c r="BU32" s="66">
        <f>BC32+BM32+BW32</f>
        <v>2696.1390964867919</v>
      </c>
      <c r="BV32" s="63">
        <v>102</v>
      </c>
      <c r="BW32" s="15">
        <f>AZ32*$D$164</f>
        <v>84.907326129032654</v>
      </c>
      <c r="BX32" s="37">
        <f>BW32-BV32</f>
        <v>-17.092673870967346</v>
      </c>
      <c r="BY32" s="53">
        <f>BX32*(BX32&lt;&gt;0)</f>
        <v>-17.092673870967346</v>
      </c>
      <c r="BZ32" s="26">
        <f>BY32/$BY$156</f>
        <v>-0.17621313269039068</v>
      </c>
      <c r="CA32" s="47">
        <f>BZ32 * $BX$156</f>
        <v>-17.092673870967346</v>
      </c>
      <c r="CB32" s="48">
        <f>IF(CA32&gt;0, V32, W32)</f>
        <v>104.02403498168296</v>
      </c>
      <c r="CC32" s="48">
        <f>IF(BX32&gt;0, S32*T32^(2-N32), S32*U32^(N32+2))</f>
        <v>106.09863791079124</v>
      </c>
      <c r="CD32" s="62">
        <f>CA32/CB32</f>
        <v>-0.16431465933788383</v>
      </c>
      <c r="CE32" s="63">
        <v>0</v>
      </c>
      <c r="CF32" s="15">
        <f>AZ32*$CE$159</f>
        <v>59.090350301168691</v>
      </c>
      <c r="CG32" s="37">
        <f>CF32-CE32</f>
        <v>59.090350301168691</v>
      </c>
      <c r="CH32" s="53">
        <f>CG32*(CG32&lt;&gt;0)</f>
        <v>59.090350301168691</v>
      </c>
      <c r="CI32" s="26">
        <f>CH32/$CH$156</f>
        <v>9.1940797107777673E-3</v>
      </c>
      <c r="CJ32" s="47">
        <f>CI32 * $CG$156</f>
        <v>59.090350301168691</v>
      </c>
      <c r="CK32" s="48">
        <f>IF(CA32&gt;0,V32,W32)</f>
        <v>104.02403498168296</v>
      </c>
      <c r="CL32" s="62">
        <f>CJ32/CK32</f>
        <v>0.56804516678836381</v>
      </c>
      <c r="CM32" s="67">
        <f>N32</f>
        <v>0</v>
      </c>
      <c r="CN32" s="75">
        <f>BT32+BV32</f>
        <v>1428</v>
      </c>
      <c r="CO32">
        <f>E32/$E$156</f>
        <v>9.2207673731095185E-3</v>
      </c>
      <c r="CP32" s="1">
        <f>$CP$158*CO32</f>
        <v>562.46680975968059</v>
      </c>
      <c r="CQ32">
        <v>0</v>
      </c>
      <c r="CR32" s="1">
        <f>CP32-CQ32</f>
        <v>562.46680975968059</v>
      </c>
      <c r="CS32">
        <f>CR32/CP32</f>
        <v>1</v>
      </c>
    </row>
    <row r="33" spans="1:97" x14ac:dyDescent="0.2">
      <c r="A33" s="32" t="s">
        <v>242</v>
      </c>
      <c r="B33">
        <v>0</v>
      </c>
      <c r="C33">
        <v>0</v>
      </c>
      <c r="D33">
        <v>0.242811501597444</v>
      </c>
      <c r="E33">
        <v>0.75718849840255498</v>
      </c>
      <c r="F33">
        <v>0.23749007148530499</v>
      </c>
      <c r="G33">
        <v>0.23788721207307301</v>
      </c>
      <c r="H33">
        <v>0.38241436925647398</v>
      </c>
      <c r="I33">
        <v>7.2890559732664895E-2</v>
      </c>
      <c r="J33">
        <v>0.166956273990882</v>
      </c>
      <c r="K33">
        <v>0.19920741992510901</v>
      </c>
      <c r="L33">
        <v>0.56816140049673503</v>
      </c>
      <c r="M33">
        <v>0.42598793311925598</v>
      </c>
      <c r="N33" s="21">
        <v>0</v>
      </c>
      <c r="O33">
        <v>1.0089676522433999</v>
      </c>
      <c r="P33">
        <v>0.97226187786443496</v>
      </c>
      <c r="Q33">
        <v>1.02595907056827</v>
      </c>
      <c r="R33">
        <v>0.97014261233976595</v>
      </c>
      <c r="S33">
        <v>22.81</v>
      </c>
      <c r="T33" s="27">
        <f>IF(C33,P33,R33)</f>
        <v>0.97014261233976595</v>
      </c>
      <c r="U33" s="27">
        <f>IF(D33 = 0,O33,Q33)</f>
        <v>1.02595907056827</v>
      </c>
      <c r="V33" s="39">
        <f>S33*T33^(1-N33)</f>
        <v>22.128952987470061</v>
      </c>
      <c r="W33" s="38">
        <f>S33*U33^(N33+1)</f>
        <v>23.402126399662237</v>
      </c>
      <c r="X33" s="44">
        <f>0.5 * (D33-MAX($D$3:$D$155))/(MIN($D$3:$D$155)-MAX($D$3:$D$155)) + 0.75</f>
        <v>1.1262802130274476</v>
      </c>
      <c r="Y33" s="44">
        <f>AVERAGE(D33, F33, G33, H33, I33, J33, K33)</f>
        <v>0.21995105829442169</v>
      </c>
      <c r="Z33" s="22">
        <f>AI33^N33</f>
        <v>1</v>
      </c>
      <c r="AA33" s="22">
        <f>(Z33+AB33)/2</f>
        <v>1</v>
      </c>
      <c r="AB33" s="22">
        <f>AM33^N33</f>
        <v>1</v>
      </c>
      <c r="AC33" s="22">
        <v>1</v>
      </c>
      <c r="AD33" s="22">
        <v>1</v>
      </c>
      <c r="AE33" s="22">
        <v>1</v>
      </c>
      <c r="AF33" s="22">
        <f>PERCENTILE($L$2:$L$155, 0.05)</f>
        <v>-5.5951144138011319E-2</v>
      </c>
      <c r="AG33" s="22">
        <f>PERCENTILE($L$2:$L$155, 0.95)</f>
        <v>0.94551258825149287</v>
      </c>
      <c r="AH33" s="22">
        <f>MIN(MAX(L33,AF33), AG33)</f>
        <v>0.56816140049673503</v>
      </c>
      <c r="AI33" s="22">
        <f>AH33-$AH$156+1</f>
        <v>1.6241125446347464</v>
      </c>
      <c r="AJ33" s="22">
        <f>PERCENTILE($M$2:$M$155, 0.02)</f>
        <v>-1.0733798994150157</v>
      </c>
      <c r="AK33" s="22">
        <f>PERCENTILE($M$2:$M$155, 0.98)</f>
        <v>1.0073830915390212</v>
      </c>
      <c r="AL33" s="22">
        <f>MIN(MAX(M33,AJ33), AK33)</f>
        <v>0.42598793311925598</v>
      </c>
      <c r="AM33" s="22">
        <f>AL33-$AL$156 + 1</f>
        <v>2.4993678325342716</v>
      </c>
      <c r="AN33" s="46">
        <v>0</v>
      </c>
      <c r="AO33" s="76">
        <v>0.24</v>
      </c>
      <c r="AP33" s="77">
        <v>0.5</v>
      </c>
      <c r="AQ33" s="50">
        <v>1</v>
      </c>
      <c r="AR33" s="17">
        <f>(AI33^4)*AB33*AE33*AN33</f>
        <v>0</v>
      </c>
      <c r="AS33" s="17">
        <f>(AM33^4) *Z33*AC33*AO33</f>
        <v>9.3655210841291261</v>
      </c>
      <c r="AT33" s="17">
        <f>(AM33^4)*AA33*AP33*AQ33</f>
        <v>19.511502258602349</v>
      </c>
      <c r="AU33" s="17">
        <f>MIN(AR33, 0.05*AR$156)</f>
        <v>0</v>
      </c>
      <c r="AV33" s="17">
        <f>MIN(AS33, 0.05*AS$156)</f>
        <v>9.3655210841291261</v>
      </c>
      <c r="AW33" s="17">
        <f>MIN(AT33, 0.05*AT$156)</f>
        <v>19.511502258602349</v>
      </c>
      <c r="AX33" s="14">
        <f>AU33/$AU$156</f>
        <v>0</v>
      </c>
      <c r="AY33" s="14">
        <f>AV33/$AV$156</f>
        <v>5.3055550485089876E-3</v>
      </c>
      <c r="AZ33" s="64">
        <f>AW33/$AW$156</f>
        <v>6.7902480296323075E-3</v>
      </c>
      <c r="BA33" s="21">
        <f>N33</f>
        <v>0</v>
      </c>
      <c r="BB33" s="63">
        <v>0</v>
      </c>
      <c r="BC33" s="15">
        <f>$D$162*AX33</f>
        <v>0</v>
      </c>
      <c r="BD33" s="19">
        <f>BC33-BB33</f>
        <v>0</v>
      </c>
      <c r="BE33" s="60">
        <f>(IF(BD33 &gt; 0, V33, W33))</f>
        <v>23.402126399662237</v>
      </c>
      <c r="BF33" s="60">
        <f>IF(BD33&gt;0, S33*(T33^(2-N33)), S33*(U33^(N33 + 2)))</f>
        <v>24.009623850318643</v>
      </c>
      <c r="BG33" s="46">
        <f>BD33/BE33</f>
        <v>0</v>
      </c>
      <c r="BH33" s="61" t="e">
        <f>BB33/BC33</f>
        <v>#DIV/0!</v>
      </c>
      <c r="BI33" s="63">
        <v>0</v>
      </c>
      <c r="BJ33" s="63">
        <v>68</v>
      </c>
      <c r="BK33" s="63">
        <v>0</v>
      </c>
      <c r="BL33" s="10">
        <f>SUM(BI33:BK33)</f>
        <v>68</v>
      </c>
      <c r="BM33" s="15">
        <f>AY33*$D$161</f>
        <v>925.68671708860563</v>
      </c>
      <c r="BN33" s="9">
        <f>BM33-BL33</f>
        <v>857.68671708860563</v>
      </c>
      <c r="BO33" s="48">
        <f>IF(BN33&gt;0,V33,W33)</f>
        <v>22.128952987470061</v>
      </c>
      <c r="BP33" s="48">
        <f xml:space="preserve"> IF(BN33 &gt;0, S33*T33^(2-N33), S33*U33^(N33+2))</f>
        <v>21.468240259608073</v>
      </c>
      <c r="BQ33" s="48">
        <f>IF(BN33&gt;0, S33*T33^(3-N33), S33*U33^(N33+3))</f>
        <v>20.827254687793911</v>
      </c>
      <c r="BR33" s="46">
        <f>BN33/BP33</f>
        <v>39.951421575168439</v>
      </c>
      <c r="BS33" s="61">
        <f>BL33/BM33</f>
        <v>7.3458977799603795E-2</v>
      </c>
      <c r="BT33" s="16">
        <f>BB33+BL33+BV33</f>
        <v>136</v>
      </c>
      <c r="BU33" s="66">
        <f>BC33+BM33+BW33</f>
        <v>988.39465764225997</v>
      </c>
      <c r="BV33" s="63">
        <v>68</v>
      </c>
      <c r="BW33" s="15">
        <f>AZ33*$D$164</f>
        <v>62.70794055365436</v>
      </c>
      <c r="BX33" s="37">
        <f>BW33-BV33</f>
        <v>-5.2920594463456396</v>
      </c>
      <c r="BY33" s="53">
        <f>BX33*(BX33&lt;&gt;0)</f>
        <v>-5.2920594463456396</v>
      </c>
      <c r="BZ33" s="26">
        <f>BY33/$BY$156</f>
        <v>-5.4557313879853714E-2</v>
      </c>
      <c r="CA33" s="47">
        <f>BZ33 * $BX$156</f>
        <v>-5.2920594463456396</v>
      </c>
      <c r="CB33" s="48">
        <f>IF(CA33&gt;0, V33, W33)</f>
        <v>23.402126399662237</v>
      </c>
      <c r="CC33" s="48">
        <f>IF(BX33&gt;0, S33*T33^(2-N33), S33*U33^(N33+2))</f>
        <v>24.009623850318643</v>
      </c>
      <c r="CD33" s="62">
        <f>CA33/CB33</f>
        <v>-0.22613583722981773</v>
      </c>
      <c r="CE33" s="63">
        <v>0</v>
      </c>
      <c r="CF33" s="15">
        <f>AZ33*$CE$159</f>
        <v>43.640924086446837</v>
      </c>
      <c r="CG33" s="37">
        <f>CF33-CE33</f>
        <v>43.640924086446837</v>
      </c>
      <c r="CH33" s="53">
        <f>CG33*(CG33&lt;&gt;0)</f>
        <v>43.640924086446837</v>
      </c>
      <c r="CI33" s="26">
        <f>CH33/$CH$156</f>
        <v>6.7902480296323092E-3</v>
      </c>
      <c r="CJ33" s="47">
        <f>CI33 * $CG$156</f>
        <v>43.640924086446837</v>
      </c>
      <c r="CK33" s="48">
        <f>IF(CA33&gt;0,V33,W33)</f>
        <v>23.402126399662237</v>
      </c>
      <c r="CL33" s="62">
        <f>CJ33/CK33</f>
        <v>1.8648272956544969</v>
      </c>
      <c r="CM33" s="67">
        <f>N33</f>
        <v>0</v>
      </c>
      <c r="CN33" s="75">
        <f>BT33+BV33</f>
        <v>204</v>
      </c>
      <c r="CO33">
        <f>E33/$E$156</f>
        <v>7.1278212104518204E-3</v>
      </c>
      <c r="CP33" s="1">
        <f>$CP$158*CO33</f>
        <v>434.79709383756102</v>
      </c>
      <c r="CQ33">
        <v>0</v>
      </c>
      <c r="CR33" s="1">
        <f>CP33-CQ33</f>
        <v>434.79709383756102</v>
      </c>
      <c r="CS33">
        <f>CR33/CP33</f>
        <v>1</v>
      </c>
    </row>
    <row r="34" spans="1:97" x14ac:dyDescent="0.2">
      <c r="A34" s="32" t="s">
        <v>264</v>
      </c>
      <c r="B34">
        <v>0</v>
      </c>
      <c r="C34">
        <v>1</v>
      </c>
      <c r="D34">
        <v>0.62539936102236404</v>
      </c>
      <c r="E34">
        <v>0.37460063897763501</v>
      </c>
      <c r="F34">
        <v>0.85742652899126204</v>
      </c>
      <c r="G34">
        <v>0.85742652899126204</v>
      </c>
      <c r="H34">
        <v>0.66457811194653305</v>
      </c>
      <c r="I34">
        <v>0.62614870509607301</v>
      </c>
      <c r="J34">
        <v>0.64507730097292604</v>
      </c>
      <c r="K34">
        <v>0.74371122830320902</v>
      </c>
      <c r="L34">
        <v>0.19922184914312999</v>
      </c>
      <c r="M34">
        <v>0.10866343701381399</v>
      </c>
      <c r="N34" s="21">
        <v>0</v>
      </c>
      <c r="O34">
        <v>1.0181642081282301</v>
      </c>
      <c r="P34">
        <v>0.99043498245982198</v>
      </c>
      <c r="Q34">
        <v>1.0201610345871099</v>
      </c>
      <c r="R34">
        <v>0.98560300848664695</v>
      </c>
      <c r="S34">
        <v>19.299999237060501</v>
      </c>
      <c r="T34" s="27">
        <f>IF(C34,P34,R34)</f>
        <v>0.99043498245982198</v>
      </c>
      <c r="U34" s="27">
        <f>IF(D34 = 0,O34,Q34)</f>
        <v>1.0201610345871099</v>
      </c>
      <c r="V34" s="39">
        <f>S34*T34^(1-N34)</f>
        <v>19.115394405832596</v>
      </c>
      <c r="W34" s="38">
        <f>S34*U34^(N34+1)</f>
        <v>19.689107189210073</v>
      </c>
      <c r="X34" s="44">
        <f>0.5 * (D34-MAX($D$3:$D$155))/(MIN($D$3:$D$155)-MAX($D$3:$D$155)) + 0.75</f>
        <v>0.93004916018025408</v>
      </c>
      <c r="Y34" s="44">
        <f>AVERAGE(D34, F34, G34, H34, I34, J34, K34)</f>
        <v>0.71710968076051862</v>
      </c>
      <c r="Z34" s="22">
        <f>AI34^N34</f>
        <v>1</v>
      </c>
      <c r="AA34" s="22">
        <f>(Z34+AB34)/2</f>
        <v>1</v>
      </c>
      <c r="AB34" s="22">
        <f>AM34^N34</f>
        <v>1</v>
      </c>
      <c r="AC34" s="22">
        <v>1</v>
      </c>
      <c r="AD34" s="22">
        <v>1</v>
      </c>
      <c r="AE34" s="22">
        <v>1</v>
      </c>
      <c r="AF34" s="22">
        <f>PERCENTILE($L$2:$L$155, 0.05)</f>
        <v>-5.5951144138011319E-2</v>
      </c>
      <c r="AG34" s="22">
        <f>PERCENTILE($L$2:$L$155, 0.95)</f>
        <v>0.94551258825149287</v>
      </c>
      <c r="AH34" s="22">
        <f>MIN(MAX(L34,AF34), AG34)</f>
        <v>0.19922184914312999</v>
      </c>
      <c r="AI34" s="22">
        <f>AH34-$AH$156+1</f>
        <v>1.2551729932811413</v>
      </c>
      <c r="AJ34" s="22">
        <f>PERCENTILE($M$2:$M$155, 0.02)</f>
        <v>-1.0733798994150157</v>
      </c>
      <c r="AK34" s="22">
        <f>PERCENTILE($M$2:$M$155, 0.98)</f>
        <v>1.0073830915390212</v>
      </c>
      <c r="AL34" s="22">
        <f>MIN(MAX(M34,AJ34), AK34)</f>
        <v>0.10866343701381399</v>
      </c>
      <c r="AM34" s="22">
        <f>AL34-$AL$156 + 1</f>
        <v>2.1820433364288299</v>
      </c>
      <c r="AN34" s="46">
        <v>0</v>
      </c>
      <c r="AO34" s="76">
        <v>0.24</v>
      </c>
      <c r="AP34" s="77">
        <v>0.5</v>
      </c>
      <c r="AQ34" s="50">
        <v>1</v>
      </c>
      <c r="AR34" s="17">
        <f>(AI34^4)*AB34*AE34*AN34</f>
        <v>0</v>
      </c>
      <c r="AS34" s="17">
        <f>(AM34^4) *Z34*AC34*AO34</f>
        <v>5.44082463509723</v>
      </c>
      <c r="AT34" s="17">
        <f>(AM34^4)*AA34*AP34*AQ34</f>
        <v>11.335051323119229</v>
      </c>
      <c r="AU34" s="17">
        <f>MIN(AR34, 0.05*AR$156)</f>
        <v>0</v>
      </c>
      <c r="AV34" s="17">
        <f>MIN(AS34, 0.05*AS$156)</f>
        <v>5.44082463509723</v>
      </c>
      <c r="AW34" s="17">
        <f>MIN(AT34, 0.05*AT$156)</f>
        <v>11.335051323119229</v>
      </c>
      <c r="AX34" s="14">
        <f>AU34/$AU$156</f>
        <v>0</v>
      </c>
      <c r="AY34" s="14">
        <f>AV34/$AV$156</f>
        <v>3.082219809393169E-3</v>
      </c>
      <c r="AZ34" s="64">
        <f>AW34/$AW$156</f>
        <v>3.9447403327776773E-3</v>
      </c>
      <c r="BA34" s="21">
        <f>N34</f>
        <v>0</v>
      </c>
      <c r="BB34" s="63">
        <v>0</v>
      </c>
      <c r="BC34" s="15">
        <f>$D$162*AX34</f>
        <v>0</v>
      </c>
      <c r="BD34" s="19">
        <f>BC34-BB34</f>
        <v>0</v>
      </c>
      <c r="BE34" s="60">
        <f>(IF(BD34 &gt; 0, V34, W34))</f>
        <v>19.689107189210073</v>
      </c>
      <c r="BF34" s="60">
        <f>IF(BD34&gt;0, S34*(T34^(2-N34)), S34*(U34^(N34 + 2)))</f>
        <v>20.086059960241052</v>
      </c>
      <c r="BG34" s="46">
        <f>BD34/BE34</f>
        <v>0</v>
      </c>
      <c r="BH34" s="61" t="e">
        <f>BB34/BC34</f>
        <v>#DIV/0!</v>
      </c>
      <c r="BI34" s="63">
        <v>0</v>
      </c>
      <c r="BJ34" s="63">
        <v>19</v>
      </c>
      <c r="BK34" s="63">
        <v>0</v>
      </c>
      <c r="BL34" s="10">
        <f>SUM(BI34:BK34)</f>
        <v>19</v>
      </c>
      <c r="BM34" s="15">
        <f>AY34*$D$161</f>
        <v>537.77030124387318</v>
      </c>
      <c r="BN34" s="9">
        <f>BM34-BL34</f>
        <v>518.77030124387318</v>
      </c>
      <c r="BO34" s="48">
        <f>IF(BN34&gt;0,V34,W34)</f>
        <v>19.115394405832596</v>
      </c>
      <c r="BP34" s="48">
        <f xml:space="preserve"> IF(BN34 &gt;0, S34*T34^(2-N34), S34*U34^(N34+2))</f>
        <v>18.932555323053386</v>
      </c>
      <c r="BQ34" s="48">
        <f>IF(BN34&gt;0, S34*T34^(3-N34), S34*U34^(N34+3))</f>
        <v>18.751465099307989</v>
      </c>
      <c r="BR34" s="46">
        <f>BN34/BP34</f>
        <v>27.400965817445051</v>
      </c>
      <c r="BS34" s="61">
        <f>BL34/BM34</f>
        <v>3.5331069707740706E-2</v>
      </c>
      <c r="BT34" s="16">
        <f>BB34+BL34+BV34</f>
        <v>19</v>
      </c>
      <c r="BU34" s="66">
        <f>BC34+BM34+BW34</f>
        <v>574.199978217075</v>
      </c>
      <c r="BV34" s="63">
        <v>0</v>
      </c>
      <c r="BW34" s="15">
        <f>AZ34*$D$164</f>
        <v>36.42967697320185</v>
      </c>
      <c r="BX34" s="37">
        <f>BW34-BV34</f>
        <v>36.42967697320185</v>
      </c>
      <c r="BY34" s="53">
        <f>BX34*(BX34&lt;&gt;0)</f>
        <v>36.42967697320185</v>
      </c>
      <c r="BZ34" s="26">
        <f>BY34/$BY$156</f>
        <v>0.37556368013611363</v>
      </c>
      <c r="CA34" s="47">
        <f>BZ34 * $BX$156</f>
        <v>36.42967697320185</v>
      </c>
      <c r="CB34" s="48">
        <f>IF(CA34&gt;0, V34, W34)</f>
        <v>19.115394405832596</v>
      </c>
      <c r="CC34" s="48">
        <f>IF(BX34&gt;0, S34*T34^(2-N34), S34*U34^(N34+2))</f>
        <v>18.932555323053386</v>
      </c>
      <c r="CD34" s="62">
        <f>CA34/CB34</f>
        <v>1.9057768937315895</v>
      </c>
      <c r="CE34" s="63">
        <v>0</v>
      </c>
      <c r="CF34" s="15">
        <f>AZ34*$CE$159</f>
        <v>25.352846118762134</v>
      </c>
      <c r="CG34" s="37">
        <f>CF34-CE34</f>
        <v>25.352846118762134</v>
      </c>
      <c r="CH34" s="53">
        <f>CG34*(CG34&lt;&gt;0)</f>
        <v>25.352846118762134</v>
      </c>
      <c r="CI34" s="26">
        <f>CH34/$CH$156</f>
        <v>3.9447403327776791E-3</v>
      </c>
      <c r="CJ34" s="47">
        <f>CI34 * $CG$156</f>
        <v>25.352846118762137</v>
      </c>
      <c r="CK34" s="48">
        <f>IF(CA34&gt;0,V34,W34)</f>
        <v>19.115394405832596</v>
      </c>
      <c r="CL34" s="62">
        <f>CJ34/CK34</f>
        <v>1.3263051538725423</v>
      </c>
      <c r="CM34" s="67">
        <f>N34</f>
        <v>0</v>
      </c>
      <c r="CN34" s="75">
        <f>BT34+BV34</f>
        <v>19</v>
      </c>
      <c r="CO34">
        <f>E34/$E$156</f>
        <v>3.5263166114998957E-3</v>
      </c>
      <c r="CP34" s="1">
        <f>$CP$158*CO34</f>
        <v>215.10531330149362</v>
      </c>
      <c r="CQ34">
        <v>0</v>
      </c>
      <c r="CR34" s="1">
        <f>CP34-CQ34</f>
        <v>215.10531330149362</v>
      </c>
      <c r="CS34">
        <f>CR34/CP34</f>
        <v>1</v>
      </c>
    </row>
    <row r="35" spans="1:97" x14ac:dyDescent="0.2">
      <c r="A35" s="32" t="s">
        <v>144</v>
      </c>
      <c r="B35">
        <v>1</v>
      </c>
      <c r="C35">
        <v>1</v>
      </c>
      <c r="D35">
        <v>0.25185185185185099</v>
      </c>
      <c r="E35">
        <v>0.74814814814814801</v>
      </c>
      <c r="F35">
        <v>0.235436893203883</v>
      </c>
      <c r="G35">
        <v>0.235436893203883</v>
      </c>
      <c r="H35">
        <v>0.13857142857142801</v>
      </c>
      <c r="I35">
        <v>0.114285714285714</v>
      </c>
      <c r="J35">
        <v>0.12584408883168699</v>
      </c>
      <c r="K35">
        <v>0.17212885087226301</v>
      </c>
      <c r="L35">
        <v>0.63160862350139502</v>
      </c>
      <c r="M35">
        <v>3.2462418114937802E-2</v>
      </c>
      <c r="N35" s="21">
        <v>0</v>
      </c>
      <c r="O35">
        <v>1.0384365014494401</v>
      </c>
      <c r="P35">
        <v>0.97705781459250896</v>
      </c>
      <c r="Q35">
        <v>1.0247601277998899</v>
      </c>
      <c r="R35">
        <v>0.98840675798380195</v>
      </c>
      <c r="S35">
        <v>72.419998168945298</v>
      </c>
      <c r="T35" s="27">
        <f>IF(C35,P35,R35)</f>
        <v>0.97705781459250896</v>
      </c>
      <c r="U35" s="27">
        <f>IF(D35 = 0,O35,Q35)</f>
        <v>1.0247601277998899</v>
      </c>
      <c r="V35" s="39">
        <f>S35*T35^(1-N35)</f>
        <v>70.758525143743199</v>
      </c>
      <c r="W35" s="38">
        <f>S35*U35^(N35+1)</f>
        <v>74.213126578876171</v>
      </c>
      <c r="X35" s="44">
        <f>0.5 * (D35-MAX($D$3:$D$155))/(MIN($D$3:$D$155)-MAX($D$3:$D$155)) + 0.75</f>
        <v>1.121643376272627</v>
      </c>
      <c r="Y35" s="44">
        <f>AVERAGE(D35, F35, G35, H35, I35, J35, K35)</f>
        <v>0.18193653154581554</v>
      </c>
      <c r="Z35" s="22">
        <f>AI35^N35</f>
        <v>1</v>
      </c>
      <c r="AA35" s="22">
        <f>(Z35+AB35)/2</f>
        <v>1</v>
      </c>
      <c r="AB35" s="22">
        <f>AM35^N35</f>
        <v>1</v>
      </c>
      <c r="AC35" s="22">
        <v>1</v>
      </c>
      <c r="AD35" s="22">
        <v>1</v>
      </c>
      <c r="AE35" s="22">
        <v>1</v>
      </c>
      <c r="AF35" s="22">
        <f>PERCENTILE($L$2:$L$155, 0.05)</f>
        <v>-5.5951144138011319E-2</v>
      </c>
      <c r="AG35" s="22">
        <f>PERCENTILE($L$2:$L$155, 0.95)</f>
        <v>0.94551258825149287</v>
      </c>
      <c r="AH35" s="22">
        <f>MIN(MAX(L35,AF35), AG35)</f>
        <v>0.63160862350139502</v>
      </c>
      <c r="AI35" s="22">
        <f>AH35-$AH$156+1</f>
        <v>1.6875597676394063</v>
      </c>
      <c r="AJ35" s="22">
        <f>PERCENTILE($M$2:$M$155, 0.02)</f>
        <v>-1.0733798994150157</v>
      </c>
      <c r="AK35" s="22">
        <f>PERCENTILE($M$2:$M$155, 0.98)</f>
        <v>1.0073830915390212</v>
      </c>
      <c r="AL35" s="22">
        <f>MIN(MAX(M35,AJ35), AK35)</f>
        <v>3.2462418114937802E-2</v>
      </c>
      <c r="AM35" s="22">
        <f>AL35-$AL$156 + 1</f>
        <v>2.1058423175299534</v>
      </c>
      <c r="AN35" s="46">
        <v>1</v>
      </c>
      <c r="AO35" s="51">
        <v>1</v>
      </c>
      <c r="AP35" s="51">
        <v>1</v>
      </c>
      <c r="AQ35" s="21">
        <v>1</v>
      </c>
      <c r="AR35" s="17">
        <f>(AI35^4)*AB35*AE35*AN35</f>
        <v>8.1102950136197354</v>
      </c>
      <c r="AS35" s="17">
        <f>(AM35^4) *Z35*AC35*AO35</f>
        <v>19.665427637378802</v>
      </c>
      <c r="AT35" s="17">
        <f>(AM35^4)*AA35*AP35*AQ35</f>
        <v>19.665427637378802</v>
      </c>
      <c r="AU35" s="17">
        <f>MIN(AR35, 0.05*AR$156)</f>
        <v>8.1102950136197354</v>
      </c>
      <c r="AV35" s="17">
        <f>MIN(AS35, 0.05*AS$156)</f>
        <v>19.665427637378802</v>
      </c>
      <c r="AW35" s="17">
        <f>MIN(AT35, 0.05*AT$156)</f>
        <v>19.665427637378802</v>
      </c>
      <c r="AX35" s="14">
        <f>AU35/$AU$156</f>
        <v>1.436123310862363E-2</v>
      </c>
      <c r="AY35" s="14">
        <f>AV35/$AV$156</f>
        <v>1.1140438203635222E-2</v>
      </c>
      <c r="AZ35" s="64">
        <f>AW35/$AW$156</f>
        <v>6.8438159961627379E-3</v>
      </c>
      <c r="BA35" s="21">
        <f>N35</f>
        <v>0</v>
      </c>
      <c r="BB35" s="63">
        <v>1955</v>
      </c>
      <c r="BC35" s="15">
        <f>$D$162*AX35</f>
        <v>1783.4066498950997</v>
      </c>
      <c r="BD35" s="19">
        <f>BC35-BB35</f>
        <v>-171.59335010490031</v>
      </c>
      <c r="BE35" s="60">
        <f>(IF(BD35 &gt; 0, V35, W35))</f>
        <v>74.213126578876171</v>
      </c>
      <c r="BF35" s="60">
        <f>IF(BD35&gt;0, S35*(T35^(2-N35)), S35*(U35^(N35 + 2)))</f>
        <v>76.05065307739855</v>
      </c>
      <c r="BG35" s="46">
        <f>BD35/BE35</f>
        <v>-2.3121698008845537</v>
      </c>
      <c r="BH35" s="61">
        <f>BB35/BC35</f>
        <v>1.0962166144860981</v>
      </c>
      <c r="BI35" s="63">
        <v>217</v>
      </c>
      <c r="BJ35" s="63">
        <v>2028</v>
      </c>
      <c r="BK35" s="63">
        <v>0</v>
      </c>
      <c r="BL35" s="10">
        <f>SUM(BI35:BK35)</f>
        <v>2245</v>
      </c>
      <c r="BM35" s="15">
        <f>AY35*$D$161</f>
        <v>1943.7279555792554</v>
      </c>
      <c r="BN35" s="9">
        <f>BM35-BL35</f>
        <v>-301.27204442074458</v>
      </c>
      <c r="BO35" s="48">
        <f>IF(BN35&gt;0,V35,W35)</f>
        <v>74.213126578876171</v>
      </c>
      <c r="BP35" s="48">
        <f xml:space="preserve"> IF(BN35 &gt;0, S35*T35^(2-N35), S35*U35^(N35+2))</f>
        <v>76.05065307739855</v>
      </c>
      <c r="BQ35" s="48">
        <f>IF(BN35&gt;0, S35*T35^(3-N35), S35*U35^(N35+3))</f>
        <v>77.933676966860034</v>
      </c>
      <c r="BR35" s="46">
        <f>BN35/BP35</f>
        <v>-3.9614655789232063</v>
      </c>
      <c r="BS35" s="61">
        <f>BL35/BM35</f>
        <v>1.1549970218599659</v>
      </c>
      <c r="BT35" s="16">
        <f>BB35+BL35+BV35</f>
        <v>4272</v>
      </c>
      <c r="BU35" s="66">
        <f>BC35+BM35+BW35</f>
        <v>3790.3372461989184</v>
      </c>
      <c r="BV35" s="63">
        <v>72</v>
      </c>
      <c r="BW35" s="15">
        <f>AZ35*$D$164</f>
        <v>63.202640724562883</v>
      </c>
      <c r="BX35" s="37">
        <f>BW35-BV35</f>
        <v>-8.7973592754371168</v>
      </c>
      <c r="BY35" s="53">
        <f>BX35*(BX35&lt;&gt;0)</f>
        <v>-8.7973592754371168</v>
      </c>
      <c r="BZ35" s="26">
        <f>BY35/$BY$156</f>
        <v>-9.0694425519973199E-2</v>
      </c>
      <c r="CA35" s="47">
        <f>BZ35 * $BX$156</f>
        <v>-8.7973592754371168</v>
      </c>
      <c r="CB35" s="48">
        <f>IF(CA35&gt;0, V35, W35)</f>
        <v>74.213126578876171</v>
      </c>
      <c r="CC35" s="48">
        <f>IF(BX35&gt;0, S35*T35^(2-N35), S35*U35^(N35+2))</f>
        <v>76.05065307739855</v>
      </c>
      <c r="CD35" s="62">
        <f>CA35/CB35</f>
        <v>-0.11854182246434519</v>
      </c>
      <c r="CE35" s="63">
        <v>0</v>
      </c>
      <c r="CF35" s="15">
        <f>AZ35*$CE$159</f>
        <v>43.985205407337915</v>
      </c>
      <c r="CG35" s="37">
        <f>CF35-CE35</f>
        <v>43.985205407337915</v>
      </c>
      <c r="CH35" s="53">
        <f>CG35*(CG35&lt;&gt;0)</f>
        <v>43.985205407337915</v>
      </c>
      <c r="CI35" s="26">
        <f>CH35/$CH$156</f>
        <v>6.8438159961627396E-3</v>
      </c>
      <c r="CJ35" s="47">
        <f>CI35 * $CG$156</f>
        <v>43.985205407337915</v>
      </c>
      <c r="CK35" s="48">
        <f>IF(CA35&gt;0,V35,W35)</f>
        <v>74.213126578876171</v>
      </c>
      <c r="CL35" s="62">
        <f>CJ35/CK35</f>
        <v>0.59268767447210269</v>
      </c>
      <c r="CM35" s="67">
        <f>N35</f>
        <v>0</v>
      </c>
      <c r="CN35" s="75">
        <f>BT35+BV35</f>
        <v>4344</v>
      </c>
      <c r="CO35">
        <f>E35/$E$156</f>
        <v>7.0427195476172417E-3</v>
      </c>
      <c r="CP35" s="1">
        <f>$CP$158*CO35</f>
        <v>429.60589240465174</v>
      </c>
      <c r="CQ35">
        <v>0</v>
      </c>
      <c r="CR35" s="1">
        <f>CP35-CQ35</f>
        <v>429.60589240465174</v>
      </c>
      <c r="CS35">
        <f>CR35/CP35</f>
        <v>1</v>
      </c>
    </row>
    <row r="36" spans="1:97" x14ac:dyDescent="0.2">
      <c r="A36" s="32" t="s">
        <v>286</v>
      </c>
      <c r="B36">
        <v>1</v>
      </c>
      <c r="C36">
        <v>1</v>
      </c>
      <c r="D36">
        <v>0.90375399361022302</v>
      </c>
      <c r="E36">
        <v>9.6246006389776304E-2</v>
      </c>
      <c r="F36">
        <v>0.98490865766481295</v>
      </c>
      <c r="G36">
        <v>0.98490865766481295</v>
      </c>
      <c r="H36">
        <v>0.95676691729323304</v>
      </c>
      <c r="I36">
        <v>0.895989974937343</v>
      </c>
      <c r="J36">
        <v>0.92587988759149698</v>
      </c>
      <c r="K36">
        <v>0.95493827928646202</v>
      </c>
      <c r="L36">
        <v>0.62160118500609296</v>
      </c>
      <c r="M36">
        <v>-0.38534364189211401</v>
      </c>
      <c r="N36" s="21">
        <v>0</v>
      </c>
      <c r="O36">
        <v>1.0080439203182101</v>
      </c>
      <c r="P36">
        <v>0.99639602221638002</v>
      </c>
      <c r="Q36">
        <v>1.0045470203317599</v>
      </c>
      <c r="R36">
        <v>0.99359458464722406</v>
      </c>
      <c r="S36">
        <v>156.30999755859301</v>
      </c>
      <c r="T36" s="27">
        <f>IF(C36,P36,R36)</f>
        <v>0.99639602221638002</v>
      </c>
      <c r="U36" s="27">
        <f>IF(D36 = 0,O36,Q36)</f>
        <v>1.0045470203317599</v>
      </c>
      <c r="V36" s="39">
        <f>S36*T36^(1-N36)</f>
        <v>155.74665980003414</v>
      </c>
      <c r="W36" s="38">
        <f>S36*U36^(N36+1)</f>
        <v>157.02074229554927</v>
      </c>
      <c r="X36" s="44">
        <f>0.5 * (D36-MAX($D$3:$D$155))/(MIN($D$3:$D$155)-MAX($D$3:$D$155)) + 0.75</f>
        <v>0.78727980335927916</v>
      </c>
      <c r="Y36" s="44">
        <f>AVERAGE(D36, F36, G36, H36, I36, J36, K36)</f>
        <v>0.94387805257834057</v>
      </c>
      <c r="Z36" s="22">
        <f>AI36^N36</f>
        <v>1</v>
      </c>
      <c r="AA36" s="22">
        <f>(Z36+AB36)/2</f>
        <v>1</v>
      </c>
      <c r="AB36" s="22">
        <f>AM36^N36</f>
        <v>1</v>
      </c>
      <c r="AC36" s="22">
        <v>1</v>
      </c>
      <c r="AD36" s="22">
        <v>1</v>
      </c>
      <c r="AE36" s="22">
        <v>1</v>
      </c>
      <c r="AF36" s="22">
        <f>PERCENTILE($L$2:$L$155, 0.05)</f>
        <v>-5.5951144138011319E-2</v>
      </c>
      <c r="AG36" s="22">
        <f>PERCENTILE($L$2:$L$155, 0.95)</f>
        <v>0.94551258825149287</v>
      </c>
      <c r="AH36" s="22">
        <f>MIN(MAX(L36,AF36), AG36)</f>
        <v>0.62160118500609296</v>
      </c>
      <c r="AI36" s="22">
        <f>AH36-$AH$156+1</f>
        <v>1.6775523291441043</v>
      </c>
      <c r="AJ36" s="22">
        <f>PERCENTILE($M$2:$M$155, 0.02)</f>
        <v>-1.0733798994150157</v>
      </c>
      <c r="AK36" s="22">
        <f>PERCENTILE($M$2:$M$155, 0.98)</f>
        <v>1.0073830915390212</v>
      </c>
      <c r="AL36" s="22">
        <f>MIN(MAX(M36,AJ36), AK36)</f>
        <v>-0.38534364189211401</v>
      </c>
      <c r="AM36" s="22">
        <f>AL36-$AL$156 + 1</f>
        <v>1.6880362575229015</v>
      </c>
      <c r="AN36" s="46">
        <v>0</v>
      </c>
      <c r="AO36" s="51">
        <v>1</v>
      </c>
      <c r="AP36" s="51">
        <v>1</v>
      </c>
      <c r="AQ36" s="21">
        <v>2</v>
      </c>
      <c r="AR36" s="17">
        <f>(AI36^4)*AB36*AE36*AN36</f>
        <v>0</v>
      </c>
      <c r="AS36" s="17">
        <f>(AM36^4) *Z36*AC36*AO36</f>
        <v>8.1194588029797625</v>
      </c>
      <c r="AT36" s="17">
        <f>(AM36^4)*AA36*AP36*AQ36</f>
        <v>16.238917605959525</v>
      </c>
      <c r="AU36" s="17">
        <f>MIN(AR36, 0.05*AR$156)</f>
        <v>0</v>
      </c>
      <c r="AV36" s="17">
        <f>MIN(AS36, 0.05*AS$156)</f>
        <v>8.1194588029797625</v>
      </c>
      <c r="AW36" s="17">
        <f>MIN(AT36, 0.05*AT$156)</f>
        <v>16.238917605959525</v>
      </c>
      <c r="AX36" s="14">
        <f>AU36/$AU$156</f>
        <v>0</v>
      </c>
      <c r="AY36" s="14">
        <f>AV36/$AV$156</f>
        <v>4.5996624487142186E-3</v>
      </c>
      <c r="AZ36" s="64">
        <f>AW36/$AW$156</f>
        <v>5.651347436797861E-3</v>
      </c>
      <c r="BA36" s="21">
        <f>N36</f>
        <v>0</v>
      </c>
      <c r="BB36" s="63">
        <v>0</v>
      </c>
      <c r="BC36" s="15">
        <f>$D$162*AX36</f>
        <v>0</v>
      </c>
      <c r="BD36" s="19">
        <f>BC36-BB36</f>
        <v>0</v>
      </c>
      <c r="BE36" s="60">
        <f>(IF(BD36 &gt; 0, V36, W36))</f>
        <v>157.02074229554927</v>
      </c>
      <c r="BF36" s="60">
        <f>IF(BD36&gt;0, S36*(T36^(2-N36)), S36*(U36^(N36 + 2)))</f>
        <v>157.73471880327517</v>
      </c>
      <c r="BG36" s="46">
        <f>BD36/BE36</f>
        <v>0</v>
      </c>
      <c r="BH36" s="61" t="e">
        <f>BB36/BC36</f>
        <v>#DIV/0!</v>
      </c>
      <c r="BI36" s="63">
        <v>0</v>
      </c>
      <c r="BJ36" s="63">
        <v>0</v>
      </c>
      <c r="BK36" s="63">
        <v>0</v>
      </c>
      <c r="BL36" s="10">
        <f>SUM(BI36:BK36)</f>
        <v>0</v>
      </c>
      <c r="BM36" s="15">
        <f>AY36*$D$161</f>
        <v>802.52610573941331</v>
      </c>
      <c r="BN36" s="9">
        <f>BM36-BL36</f>
        <v>802.52610573941331</v>
      </c>
      <c r="BO36" s="48">
        <f>IF(BN36&gt;0,V36,W36)</f>
        <v>155.74665980003414</v>
      </c>
      <c r="BP36" s="48">
        <f xml:space="preserve"> IF(BN36 &gt;0, S36*T36^(2-N36), S36*U36^(N36+2))</f>
        <v>155.18535229824181</v>
      </c>
      <c r="BQ36" s="48">
        <f>IF(BN36&gt;0, S36*T36^(3-N36), S36*U36^(N36+3))</f>
        <v>154.6260677362157</v>
      </c>
      <c r="BR36" s="46">
        <f>BN36/BP36</f>
        <v>5.171403704372076</v>
      </c>
      <c r="BS36" s="61">
        <f>BL36/BM36</f>
        <v>0</v>
      </c>
      <c r="BT36" s="16">
        <f>BB36+BL36+BV36</f>
        <v>0</v>
      </c>
      <c r="BU36" s="66">
        <f>BC36+BM36+BW36</f>
        <v>854.71629931824157</v>
      </c>
      <c r="BV36" s="63">
        <v>0</v>
      </c>
      <c r="BW36" s="15">
        <f>AZ36*$D$164</f>
        <v>52.19019357882825</v>
      </c>
      <c r="BX36" s="37">
        <f>BW36-BV36</f>
        <v>52.19019357882825</v>
      </c>
      <c r="BY36" s="53">
        <f>BX36*(BX36&lt;&gt;0)</f>
        <v>52.19019357882825</v>
      </c>
      <c r="BZ36" s="26">
        <f>BY36/$BY$156</f>
        <v>0.53804323277144261</v>
      </c>
      <c r="CA36" s="47">
        <f>BZ36 * $BX$156</f>
        <v>52.19019357882825</v>
      </c>
      <c r="CB36" s="48">
        <f>IF(CA36&gt;0, V36, W36)</f>
        <v>155.74665980003414</v>
      </c>
      <c r="CC36" s="48">
        <f>IF(BX36&gt;0, S36*T36^(2-N36), S36*U36^(N36+2))</f>
        <v>155.18535229824181</v>
      </c>
      <c r="CD36" s="62">
        <f>CA36/CB36</f>
        <v>0.335096711838547</v>
      </c>
      <c r="CE36" s="63">
        <v>0</v>
      </c>
      <c r="CF36" s="15">
        <f>AZ36*$CE$159</f>
        <v>36.321209976299855</v>
      </c>
      <c r="CG36" s="37">
        <f>CF36-CE36</f>
        <v>36.321209976299855</v>
      </c>
      <c r="CH36" s="53">
        <f>CG36*(CG36&lt;&gt;0)</f>
        <v>36.321209976299855</v>
      </c>
      <c r="CI36" s="26">
        <f>CH36/$CH$156</f>
        <v>5.6513474367978628E-3</v>
      </c>
      <c r="CJ36" s="47">
        <f>CI36 * $CG$156</f>
        <v>36.321209976299855</v>
      </c>
      <c r="CK36" s="48">
        <f>IF(CA36&gt;0,V36,W36)</f>
        <v>155.74665980003414</v>
      </c>
      <c r="CL36" s="62">
        <f>CJ36/CK36</f>
        <v>0.23320699155239213</v>
      </c>
      <c r="CM36" s="67">
        <f>N36</f>
        <v>0</v>
      </c>
      <c r="CN36" s="75">
        <f>BT36+BV36</f>
        <v>0</v>
      </c>
      <c r="CO36">
        <f>E36/$E$156</f>
        <v>9.0601524879688287E-4</v>
      </c>
      <c r="CP36" s="1">
        <f>$CP$158*CO36</f>
        <v>55.266930176609854</v>
      </c>
      <c r="CQ36">
        <v>0</v>
      </c>
      <c r="CR36" s="1">
        <f>CP36-CQ36</f>
        <v>55.266930176609854</v>
      </c>
      <c r="CS36">
        <f>CR36/CP36</f>
        <v>1</v>
      </c>
    </row>
    <row r="37" spans="1:97" x14ac:dyDescent="0.2">
      <c r="A37" s="32" t="s">
        <v>271</v>
      </c>
      <c r="B37">
        <v>0</v>
      </c>
      <c r="C37">
        <v>0</v>
      </c>
      <c r="D37">
        <v>0.13977635782747599</v>
      </c>
      <c r="E37">
        <v>0.86022364217252401</v>
      </c>
      <c r="F37">
        <v>0.36497220015885601</v>
      </c>
      <c r="G37">
        <v>0.36497220015885601</v>
      </c>
      <c r="H37">
        <v>5.4720133667502002E-2</v>
      </c>
      <c r="I37">
        <v>0.12447786131996599</v>
      </c>
      <c r="J37">
        <v>8.2531480115610095E-2</v>
      </c>
      <c r="K37">
        <v>0.17355603095300701</v>
      </c>
      <c r="L37">
        <v>0.38317429766282501</v>
      </c>
      <c r="M37">
        <v>-0.78311608657501597</v>
      </c>
      <c r="N37" s="21">
        <v>0</v>
      </c>
      <c r="O37">
        <v>1.00316439675769</v>
      </c>
      <c r="P37">
        <v>0.99024282733626801</v>
      </c>
      <c r="Q37">
        <v>1.0126885764412199</v>
      </c>
      <c r="R37">
        <v>0.98697745987148799</v>
      </c>
      <c r="S37">
        <v>88.010002136230398</v>
      </c>
      <c r="T37" s="27">
        <f>IF(C37,P37,R37)</f>
        <v>0.98697745987148799</v>
      </c>
      <c r="U37" s="27">
        <f>IF(D37 = 0,O37,Q37)</f>
        <v>1.0126885764412199</v>
      </c>
      <c r="V37" s="39">
        <f>S37*T37^(1-N37)</f>
        <v>86.863888351700908</v>
      </c>
      <c r="W37" s="38">
        <f>S37*U37^(N37+1)</f>
        <v>89.126723775927886</v>
      </c>
      <c r="X37" s="44">
        <f>0.5 * (D37-MAX($D$3:$D$155))/(MIN($D$3:$D$155)-MAX($D$3:$D$155)) + 0.75</f>
        <v>1.1791274068004916</v>
      </c>
      <c r="Y37" s="44">
        <f>AVERAGE(D37, F37, G37, H37, I37, J37, K37)</f>
        <v>0.18642946631446761</v>
      </c>
      <c r="Z37" s="22">
        <f>AI37^N37</f>
        <v>1</v>
      </c>
      <c r="AA37" s="22">
        <f>(Z37+AB37)/2</f>
        <v>1</v>
      </c>
      <c r="AB37" s="22">
        <f>AM37^N37</f>
        <v>1</v>
      </c>
      <c r="AC37" s="22">
        <v>1</v>
      </c>
      <c r="AD37" s="22">
        <v>1</v>
      </c>
      <c r="AE37" s="22">
        <v>1</v>
      </c>
      <c r="AF37" s="22">
        <f>PERCENTILE($L$2:$L$155, 0.05)</f>
        <v>-5.5951144138011319E-2</v>
      </c>
      <c r="AG37" s="22">
        <f>PERCENTILE($L$2:$L$155, 0.95)</f>
        <v>0.94551258825149287</v>
      </c>
      <c r="AH37" s="22">
        <f>MIN(MAX(L37,AF37), AG37)</f>
        <v>0.38317429766282501</v>
      </c>
      <c r="AI37" s="22">
        <f>AH37-$AH$156+1</f>
        <v>1.4391254418008363</v>
      </c>
      <c r="AJ37" s="22">
        <f>PERCENTILE($M$2:$M$155, 0.02)</f>
        <v>-1.0733798994150157</v>
      </c>
      <c r="AK37" s="22">
        <f>PERCENTILE($M$2:$M$155, 0.98)</f>
        <v>1.0073830915390212</v>
      </c>
      <c r="AL37" s="22">
        <f>MIN(MAX(M37,AJ37), AK37)</f>
        <v>-0.78311608657501597</v>
      </c>
      <c r="AM37" s="22">
        <f>AL37-$AL$156 + 1</f>
        <v>1.2902638128399997</v>
      </c>
      <c r="AN37" s="46">
        <v>0</v>
      </c>
      <c r="AO37" s="51">
        <v>1</v>
      </c>
      <c r="AP37" s="51">
        <v>1</v>
      </c>
      <c r="AQ37" s="21">
        <v>1</v>
      </c>
      <c r="AR37" s="17">
        <f>(AI37^4)*AB37*AE37*AN37</f>
        <v>0</v>
      </c>
      <c r="AS37" s="17">
        <f>(AM37^4) *Z37*AC37*AO37</f>
        <v>2.7714948014818388</v>
      </c>
      <c r="AT37" s="17">
        <f>(AM37^4)*AA37*AP37*AQ37</f>
        <v>2.7714948014818388</v>
      </c>
      <c r="AU37" s="17">
        <f>MIN(AR37, 0.05*AR$156)</f>
        <v>0</v>
      </c>
      <c r="AV37" s="17">
        <f>MIN(AS37, 0.05*AS$156)</f>
        <v>2.7714948014818388</v>
      </c>
      <c r="AW37" s="17">
        <f>MIN(AT37, 0.05*AT$156)</f>
        <v>2.7714948014818388</v>
      </c>
      <c r="AX37" s="14">
        <f>AU37/$AU$156</f>
        <v>0</v>
      </c>
      <c r="AY37" s="14">
        <f>AV37/$AV$156</f>
        <v>1.5700480628714211E-3</v>
      </c>
      <c r="AZ37" s="64">
        <f>AW37/$AW$156</f>
        <v>9.6451502634048306E-4</v>
      </c>
      <c r="BA37" s="21">
        <f>N37</f>
        <v>0</v>
      </c>
      <c r="BB37" s="63">
        <v>0</v>
      </c>
      <c r="BC37" s="15">
        <f>$D$162*AX37</f>
        <v>0</v>
      </c>
      <c r="BD37" s="19">
        <f>BC37-BB37</f>
        <v>0</v>
      </c>
      <c r="BE37" s="60">
        <f>(IF(BD37 &gt; 0, V37, W37))</f>
        <v>89.126723775927886</v>
      </c>
      <c r="BF37" s="60">
        <f>IF(BD37&gt;0, S37*(T37^(2-N37)), S37*(U37^(N37 + 2)))</f>
        <v>90.257615023514234</v>
      </c>
      <c r="BG37" s="46">
        <f>BD37/BE37</f>
        <v>0</v>
      </c>
      <c r="BH37" s="61" t="e">
        <f>BB37/BC37</f>
        <v>#DIV/0!</v>
      </c>
      <c r="BI37" s="63">
        <v>0</v>
      </c>
      <c r="BJ37" s="63">
        <v>0</v>
      </c>
      <c r="BK37" s="63">
        <v>0</v>
      </c>
      <c r="BL37" s="10">
        <f>SUM(BI37:BK37)</f>
        <v>0</v>
      </c>
      <c r="BM37" s="15">
        <f>AY37*$D$161</f>
        <v>273.93413576949121</v>
      </c>
      <c r="BN37" s="9">
        <f>BM37-BL37</f>
        <v>273.93413576949121</v>
      </c>
      <c r="BO37" s="48">
        <f>IF(BN37&gt;0,V37,W37)</f>
        <v>86.863888351700908</v>
      </c>
      <c r="BP37" s="48">
        <f xml:space="preserve"> IF(BN37 &gt;0, S37*T37^(2-N37), S37*U37^(N37+2))</f>
        <v>85.732699879922308</v>
      </c>
      <c r="BQ37" s="48">
        <f>IF(BN37&gt;0, S37*T37^(3-N37), S37*U37^(N37+3))</f>
        <v>84.616242355410336</v>
      </c>
      <c r="BR37" s="46">
        <f>BN37/BP37</f>
        <v>3.1952118171148798</v>
      </c>
      <c r="BS37" s="61">
        <f>BL37/BM37</f>
        <v>0</v>
      </c>
      <c r="BT37" s="16">
        <f>BB37+BL37+BV37</f>
        <v>88</v>
      </c>
      <c r="BU37" s="66">
        <f>BC37+BM37+BW37</f>
        <v>282.84143203774556</v>
      </c>
      <c r="BV37" s="63">
        <v>88</v>
      </c>
      <c r="BW37" s="15">
        <f>AZ37*$D$164</f>
        <v>8.9072962682543615</v>
      </c>
      <c r="BX37" s="37">
        <f>BW37-BV37</f>
        <v>-79.092703731745644</v>
      </c>
      <c r="BY37" s="53">
        <f>BX37*(BX37&lt;&gt;0)</f>
        <v>-79.092703731745644</v>
      </c>
      <c r="BZ37" s="26">
        <f>BY37/$BY$156</f>
        <v>-0.81538869826544524</v>
      </c>
      <c r="CA37" s="47">
        <f>BZ37 * $BX$156</f>
        <v>-79.092703731745644</v>
      </c>
      <c r="CB37" s="48">
        <f>IF(CA37&gt;0, V37, W37)</f>
        <v>89.126723775927886</v>
      </c>
      <c r="CC37" s="48">
        <f>IF(BX37&gt;0, S37*T37^(2-N37), S37*U37^(N37+2))</f>
        <v>90.257615023514234</v>
      </c>
      <c r="CD37" s="62">
        <f>CA37/CB37</f>
        <v>-0.88741850234045838</v>
      </c>
      <c r="CE37" s="63">
        <v>0</v>
      </c>
      <c r="CF37" s="15">
        <f>AZ37*$CE$159</f>
        <v>6.1989380742902842</v>
      </c>
      <c r="CG37" s="37">
        <f>CF37-CE37</f>
        <v>6.1989380742902842</v>
      </c>
      <c r="CH37" s="53">
        <f>CG37*(CG37&lt;&gt;0)</f>
        <v>6.1989380742902842</v>
      </c>
      <c r="CI37" s="26">
        <f>CH37/$CH$156</f>
        <v>9.6451502634048328E-4</v>
      </c>
      <c r="CJ37" s="47">
        <f>CI37 * $CG$156</f>
        <v>6.1989380742902842</v>
      </c>
      <c r="CK37" s="48">
        <f>IF(CA37&gt;0,V37,W37)</f>
        <v>89.126723775927886</v>
      </c>
      <c r="CL37" s="62">
        <f>CJ37/CK37</f>
        <v>6.955195716466521E-2</v>
      </c>
      <c r="CM37" s="67">
        <f>N37</f>
        <v>0</v>
      </c>
      <c r="CN37" s="75">
        <f>BT37+BV37</f>
        <v>176</v>
      </c>
      <c r="CO37">
        <f>E37/$E$156</f>
        <v>8.0977462485829332E-3</v>
      </c>
      <c r="CP37" s="1">
        <f>$CP$158*CO37</f>
        <v>493.9625211635589</v>
      </c>
      <c r="CQ37">
        <v>0</v>
      </c>
      <c r="CR37" s="1">
        <f>CP37-CQ37</f>
        <v>493.9625211635589</v>
      </c>
      <c r="CS37">
        <f>CR37/CP37</f>
        <v>1</v>
      </c>
    </row>
    <row r="38" spans="1:97" x14ac:dyDescent="0.2">
      <c r="A38" s="32" t="s">
        <v>145</v>
      </c>
      <c r="B38">
        <v>1</v>
      </c>
      <c r="C38">
        <v>1</v>
      </c>
      <c r="D38">
        <v>0.67759562841529997</v>
      </c>
      <c r="E38">
        <v>0.32240437158469898</v>
      </c>
      <c r="F38">
        <v>0.62368421052631495</v>
      </c>
      <c r="G38">
        <v>0.62368421052631495</v>
      </c>
      <c r="H38">
        <v>0.9375</v>
      </c>
      <c r="I38">
        <v>0.83984375</v>
      </c>
      <c r="J38">
        <v>0.88732942903129197</v>
      </c>
      <c r="K38">
        <v>0.74391757233052902</v>
      </c>
      <c r="L38">
        <v>8.2103644322426395E-2</v>
      </c>
      <c r="M38">
        <v>-0.88767746618588805</v>
      </c>
      <c r="N38" s="21">
        <v>0</v>
      </c>
      <c r="O38">
        <v>1.01767506340755</v>
      </c>
      <c r="P38">
        <v>0.98598609152883598</v>
      </c>
      <c r="Q38">
        <v>1.02373760135486</v>
      </c>
      <c r="R38">
        <v>0.99545088831586603</v>
      </c>
      <c r="S38">
        <v>34.189998626708899</v>
      </c>
      <c r="T38" s="27">
        <f>IF(C38,P38,R38)</f>
        <v>0.98598609152883598</v>
      </c>
      <c r="U38" s="27">
        <f>IF(D38 = 0,O38,Q38)</f>
        <v>1.02373760135486</v>
      </c>
      <c r="V38" s="39">
        <f>S38*T38^(1-N38)</f>
        <v>33.710863115324976</v>
      </c>
      <c r="W38" s="38">
        <f>S38*U38^(N38+1)</f>
        <v>35.001587184432928</v>
      </c>
      <c r="X38" s="44">
        <f>0.5 * (D38-MAX($D$3:$D$155))/(MIN($D$3:$D$155)-MAX($D$3:$D$155)) + 0.75</f>
        <v>0.90327745728146014</v>
      </c>
      <c r="Y38" s="44">
        <f>AVERAGE(D38, F38, G38, H38, I38, J38, K38)</f>
        <v>0.76193640011853592</v>
      </c>
      <c r="Z38" s="22">
        <f>AI38^N38</f>
        <v>1</v>
      </c>
      <c r="AA38" s="22">
        <f>(Z38+AB38)/2</f>
        <v>1</v>
      </c>
      <c r="AB38" s="22">
        <f>AM38^N38</f>
        <v>1</v>
      </c>
      <c r="AC38" s="22">
        <v>1</v>
      </c>
      <c r="AD38" s="22">
        <v>1</v>
      </c>
      <c r="AE38" s="22">
        <v>1</v>
      </c>
      <c r="AF38" s="22">
        <f>PERCENTILE($L$2:$L$155, 0.05)</f>
        <v>-5.5951144138011319E-2</v>
      </c>
      <c r="AG38" s="22">
        <f>PERCENTILE($L$2:$L$155, 0.95)</f>
        <v>0.94551258825149287</v>
      </c>
      <c r="AH38" s="22">
        <f>MIN(MAX(L38,AF38), AG38)</f>
        <v>8.2103644322426395E-2</v>
      </c>
      <c r="AI38" s="22">
        <f>AH38-$AH$156+1</f>
        <v>1.1380547884604377</v>
      </c>
      <c r="AJ38" s="22">
        <f>PERCENTILE($M$2:$M$155, 0.02)</f>
        <v>-1.0733798994150157</v>
      </c>
      <c r="AK38" s="22">
        <f>PERCENTILE($M$2:$M$155, 0.98)</f>
        <v>1.0073830915390212</v>
      </c>
      <c r="AL38" s="22">
        <f>MIN(MAX(M38,AJ38), AK38)</f>
        <v>-0.88767746618588805</v>
      </c>
      <c r="AM38" s="22">
        <f>AL38-$AL$156 + 1</f>
        <v>1.1857024332291277</v>
      </c>
      <c r="AN38" s="46">
        <v>1</v>
      </c>
      <c r="AO38" s="51">
        <v>1</v>
      </c>
      <c r="AP38" s="51">
        <v>1</v>
      </c>
      <c r="AQ38" s="21">
        <v>1</v>
      </c>
      <c r="AR38" s="17">
        <f>(AI38^4)*AB38*AE38*AN38</f>
        <v>1.6774619654429335</v>
      </c>
      <c r="AS38" s="17">
        <f>(AM38^4) *Z38*AC38*AO38</f>
        <v>1.9765274236281445</v>
      </c>
      <c r="AT38" s="17">
        <f>(AM38^4)*AA38*AP38*AQ38</f>
        <v>1.9765274236281445</v>
      </c>
      <c r="AU38" s="17">
        <f>MIN(AR38, 0.05*AR$156)</f>
        <v>1.6774619654429335</v>
      </c>
      <c r="AV38" s="17">
        <f>MIN(AS38, 0.05*AS$156)</f>
        <v>1.9765274236281445</v>
      </c>
      <c r="AW38" s="17">
        <f>MIN(AT38, 0.05*AT$156)</f>
        <v>1.9765274236281445</v>
      </c>
      <c r="AX38" s="14">
        <f>AU38/$AU$156</f>
        <v>2.9703509275705174E-3</v>
      </c>
      <c r="AY38" s="14">
        <f>AV38/$AV$156</f>
        <v>1.1197001167097241E-3</v>
      </c>
      <c r="AZ38" s="64">
        <f>AW38/$AW$156</f>
        <v>6.878563867571011E-4</v>
      </c>
      <c r="BA38" s="21">
        <f>N38</f>
        <v>0</v>
      </c>
      <c r="BB38" s="63">
        <v>274</v>
      </c>
      <c r="BC38" s="15">
        <f>$D$162*AX38</f>
        <v>368.86411888756197</v>
      </c>
      <c r="BD38" s="19">
        <f>BC38-BB38</f>
        <v>94.864118887561972</v>
      </c>
      <c r="BE38" s="60">
        <f>(IF(BD38 &gt; 0, V38, W38))</f>
        <v>33.710863115324976</v>
      </c>
      <c r="BF38" s="60">
        <f>IF(BD38&gt;0, S38*(T38^(2-N38)), S38*(U38^(N38 + 2)))</f>
        <v>33.238442165142871</v>
      </c>
      <c r="BG38" s="46">
        <f>BD38/BE38</f>
        <v>2.8140519144535547</v>
      </c>
      <c r="BH38" s="61">
        <f>BB38/BC38</f>
        <v>0.74282096297775535</v>
      </c>
      <c r="BI38" s="63">
        <v>68</v>
      </c>
      <c r="BJ38" s="63">
        <v>376</v>
      </c>
      <c r="BK38" s="63">
        <v>34</v>
      </c>
      <c r="BL38" s="10">
        <f>SUM(BI38:BK38)</f>
        <v>478</v>
      </c>
      <c r="BM38" s="15">
        <f>AY38*$D$161</f>
        <v>195.35967786292912</v>
      </c>
      <c r="BN38" s="9">
        <f>BM38-BL38</f>
        <v>-282.64032213707088</v>
      </c>
      <c r="BO38" s="48">
        <f>IF(BN38&gt;0,V38,W38)</f>
        <v>35.001587184432928</v>
      </c>
      <c r="BP38" s="48">
        <f xml:space="preserve"> IF(BN38 &gt;0, S38*T38^(2-N38), S38*U38^(N38+2))</f>
        <v>35.832440907804369</v>
      </c>
      <c r="BQ38" s="48">
        <f>IF(BN38&gt;0, S38*T38^(3-N38), S38*U38^(N38+3))</f>
        <v>36.683017105645412</v>
      </c>
      <c r="BR38" s="46">
        <f>BN38/BP38</f>
        <v>-7.8878333425371343</v>
      </c>
      <c r="BS38" s="61">
        <f>BL38/BM38</f>
        <v>2.4467689813421005</v>
      </c>
      <c r="BT38" s="16">
        <f>BB38+BL38+BV38</f>
        <v>786</v>
      </c>
      <c r="BU38" s="66">
        <f>BC38+BM38+BW38</f>
        <v>570.57615048219293</v>
      </c>
      <c r="BV38" s="63">
        <v>34</v>
      </c>
      <c r="BW38" s="15">
        <f>AZ38*$D$164</f>
        <v>6.3523537317018288</v>
      </c>
      <c r="BX38" s="37">
        <f>BW38-BV38</f>
        <v>-27.647646268298171</v>
      </c>
      <c r="BY38" s="53">
        <f>BX38*(BX38&lt;&gt;0)</f>
        <v>-27.647646268298171</v>
      </c>
      <c r="BZ38" s="26">
        <f>BY38/$BY$156</f>
        <v>-0.28502728111648518</v>
      </c>
      <c r="CA38" s="47">
        <f>BZ38 * $BX$156</f>
        <v>-27.647646268298171</v>
      </c>
      <c r="CB38" s="48">
        <f>IF(CA38&gt;0, V38, W38)</f>
        <v>35.001587184432928</v>
      </c>
      <c r="CC38" s="48">
        <f>IF(BX38&gt;0, S38*T38^(2-N38), S38*U38^(N38+2))</f>
        <v>35.832440907804369</v>
      </c>
      <c r="CD38" s="62">
        <f>CA38/CB38</f>
        <v>-0.78989693017677076</v>
      </c>
      <c r="CE38" s="63">
        <v>0</v>
      </c>
      <c r="CF38" s="15">
        <f>AZ38*$CE$159</f>
        <v>4.4208529976878888</v>
      </c>
      <c r="CG38" s="37">
        <f>CF38-CE38</f>
        <v>4.4208529976878888</v>
      </c>
      <c r="CH38" s="53">
        <f>CG38*(CG38&lt;&gt;0)</f>
        <v>4.4208529976878888</v>
      </c>
      <c r="CI38" s="26">
        <f>CH38/$CH$156</f>
        <v>6.8785638675710132E-4</v>
      </c>
      <c r="CJ38" s="47">
        <f>CI38 * $CG$156</f>
        <v>4.4208529976878888</v>
      </c>
      <c r="CK38" s="48">
        <f>IF(CA38&gt;0,V38,W38)</f>
        <v>35.001587184432928</v>
      </c>
      <c r="CL38" s="62">
        <f>CJ38/CK38</f>
        <v>0.12630435798220252</v>
      </c>
      <c r="CM38" s="67">
        <f>N38</f>
        <v>0</v>
      </c>
      <c r="CN38" s="75">
        <f>BT38+BV38</f>
        <v>820</v>
      </c>
      <c r="CO38">
        <f>E38/$E$156</f>
        <v>3.0349651678175217E-3</v>
      </c>
      <c r="CP38" s="1">
        <f>$CP$158*CO38</f>
        <v>185.13287523686881</v>
      </c>
      <c r="CQ38">
        <v>0</v>
      </c>
      <c r="CR38" s="1">
        <f>CP38-CQ38</f>
        <v>185.13287523686881</v>
      </c>
      <c r="CS38">
        <f>CR38/CP38</f>
        <v>1</v>
      </c>
    </row>
    <row r="39" spans="1:97" x14ac:dyDescent="0.2">
      <c r="A39" s="32" t="s">
        <v>158</v>
      </c>
      <c r="B39">
        <v>1</v>
      </c>
      <c r="C39">
        <v>1</v>
      </c>
      <c r="D39">
        <v>0.62101636520241099</v>
      </c>
      <c r="E39">
        <v>0.37898363479758801</v>
      </c>
      <c r="F39">
        <v>0.587234042553191</v>
      </c>
      <c r="G39">
        <v>0.587234042553191</v>
      </c>
      <c r="H39">
        <v>0.30922930542340599</v>
      </c>
      <c r="I39">
        <v>0.47764034253092202</v>
      </c>
      <c r="J39">
        <v>0.38431808617736801</v>
      </c>
      <c r="K39">
        <v>0.47506279939839702</v>
      </c>
      <c r="L39">
        <v>0.42974352033350499</v>
      </c>
      <c r="M39">
        <v>-0.24412956482478401</v>
      </c>
      <c r="N39" s="21">
        <v>0</v>
      </c>
      <c r="O39">
        <v>1.0083409827963501</v>
      </c>
      <c r="P39">
        <v>0.97600700349349101</v>
      </c>
      <c r="Q39">
        <v>1.0504442852565199</v>
      </c>
      <c r="R39">
        <v>0.98688375392463201</v>
      </c>
      <c r="S39">
        <v>53.900001525878899</v>
      </c>
      <c r="T39" s="27">
        <f>IF(C39,P39,R39)</f>
        <v>0.97600700349349101</v>
      </c>
      <c r="U39" s="27">
        <f>IF(D39 = 0,O39,Q39)</f>
        <v>1.0504442852565199</v>
      </c>
      <c r="V39" s="39">
        <f>S39*T39^(1-N39)</f>
        <v>52.606778977567657</v>
      </c>
      <c r="W39" s="38">
        <f>S39*U39^(N39+1)</f>
        <v>56.618948578177189</v>
      </c>
      <c r="X39" s="44">
        <f>0.5 * (D39-MAX($D$3:$D$155))/(MIN($D$3:$D$155)-MAX($D$3:$D$155)) + 0.75</f>
        <v>0.93229721866717785</v>
      </c>
      <c r="Y39" s="44">
        <f>AVERAGE(D39, F39, G39, H39, I39, J39, K39)</f>
        <v>0.49167642626269797</v>
      </c>
      <c r="Z39" s="22">
        <f>AI39^N39</f>
        <v>1</v>
      </c>
      <c r="AA39" s="22">
        <f>(Z39+AB39)/2</f>
        <v>1</v>
      </c>
      <c r="AB39" s="22">
        <f>AM39^N39</f>
        <v>1</v>
      </c>
      <c r="AC39" s="22">
        <v>1</v>
      </c>
      <c r="AD39" s="22">
        <v>1</v>
      </c>
      <c r="AE39" s="22">
        <v>1</v>
      </c>
      <c r="AF39" s="22">
        <f>PERCENTILE($L$2:$L$155, 0.05)</f>
        <v>-5.5951144138011319E-2</v>
      </c>
      <c r="AG39" s="22">
        <f>PERCENTILE($L$2:$L$155, 0.95)</f>
        <v>0.94551258825149287</v>
      </c>
      <c r="AH39" s="22">
        <f>MIN(MAX(L39,AF39), AG39)</f>
        <v>0.42974352033350499</v>
      </c>
      <c r="AI39" s="22">
        <f>AH39-$AH$156+1</f>
        <v>1.4856946644715163</v>
      </c>
      <c r="AJ39" s="22">
        <f>PERCENTILE($M$2:$M$155, 0.02)</f>
        <v>-1.0733798994150157</v>
      </c>
      <c r="AK39" s="22">
        <f>PERCENTILE($M$2:$M$155, 0.98)</f>
        <v>1.0073830915390212</v>
      </c>
      <c r="AL39" s="22">
        <f>MIN(MAX(M39,AJ39), AK39)</f>
        <v>-0.24412956482478401</v>
      </c>
      <c r="AM39" s="22">
        <f>AL39-$AL$156 + 1</f>
        <v>1.8292503345902316</v>
      </c>
      <c r="AN39" s="46">
        <v>1</v>
      </c>
      <c r="AO39" s="51">
        <v>1</v>
      </c>
      <c r="AP39" s="51">
        <v>1</v>
      </c>
      <c r="AQ39" s="21">
        <v>1</v>
      </c>
      <c r="AR39" s="17">
        <f>(AI39^4)*AB39*AE39*AN39</f>
        <v>4.8721231227874888</v>
      </c>
      <c r="AS39" s="17">
        <f>(AM39^4) *Z39*AC39*AO39</f>
        <v>11.196765240499026</v>
      </c>
      <c r="AT39" s="17">
        <f>(AM39^4)*AA39*AP39*AQ39</f>
        <v>11.196765240499026</v>
      </c>
      <c r="AU39" s="17">
        <f>MIN(AR39, 0.05*AR$156)</f>
        <v>4.8721231227874888</v>
      </c>
      <c r="AV39" s="17">
        <f>MIN(AS39, 0.05*AS$156)</f>
        <v>11.196765240499026</v>
      </c>
      <c r="AW39" s="17">
        <f>MIN(AT39, 0.05*AT$156)</f>
        <v>11.196765240499026</v>
      </c>
      <c r="AX39" s="14">
        <f>AU39/$AU$156</f>
        <v>8.6272688949989261E-3</v>
      </c>
      <c r="AY39" s="14">
        <f>AV39/$AV$156</f>
        <v>6.3429523904834041E-3</v>
      </c>
      <c r="AZ39" s="64">
        <f>AW39/$AW$156</f>
        <v>3.8966150378827945E-3</v>
      </c>
      <c r="BA39" s="21">
        <f>N39</f>
        <v>0</v>
      </c>
      <c r="BB39" s="63">
        <v>1024</v>
      </c>
      <c r="BC39" s="15">
        <f>$D$162*AX39</f>
        <v>1071.3515059187566</v>
      </c>
      <c r="BD39" s="19">
        <f>BC39-BB39</f>
        <v>47.351505918756629</v>
      </c>
      <c r="BE39" s="60">
        <f>(IF(BD39 &gt; 0, V39, W39))</f>
        <v>52.606778977567657</v>
      </c>
      <c r="BF39" s="60">
        <f>IF(BD39&gt;0, S39*(T39^(2-N39)), S39*(U39^(N39 + 2)))</f>
        <v>51.344584713340183</v>
      </c>
      <c r="BG39" s="46">
        <f>BD39/BE39</f>
        <v>0.90010274035116355</v>
      </c>
      <c r="BH39" s="61">
        <f>BB39/BC39</f>
        <v>0.95580208208308859</v>
      </c>
      <c r="BI39" s="63">
        <v>0</v>
      </c>
      <c r="BJ39" s="63">
        <v>0</v>
      </c>
      <c r="BK39" s="63">
        <v>0</v>
      </c>
      <c r="BL39" s="10">
        <f>SUM(BI39:BK39)</f>
        <v>0</v>
      </c>
      <c r="BM39" s="15">
        <f>AY39*$D$161</f>
        <v>1106.686618329592</v>
      </c>
      <c r="BN39" s="9">
        <f>BM39-BL39</f>
        <v>1106.686618329592</v>
      </c>
      <c r="BO39" s="48">
        <f>IF(BN39&gt;0,V39,W39)</f>
        <v>52.606778977567657</v>
      </c>
      <c r="BP39" s="48">
        <f xml:space="preserve"> IF(BN39 &gt;0, S39*T39^(2-N39), S39*U39^(N39+2))</f>
        <v>51.344584713340183</v>
      </c>
      <c r="BQ39" s="48">
        <f>IF(BN39&gt;0, S39*T39^(3-N39), S39*U39^(N39+3))</f>
        <v>50.112674271684853</v>
      </c>
      <c r="BR39" s="46">
        <f>BN39/BP39</f>
        <v>21.554105939473228</v>
      </c>
      <c r="BS39" s="61">
        <f>BL39/BM39</f>
        <v>0</v>
      </c>
      <c r="BT39" s="16">
        <f>BB39+BL39+BV39</f>
        <v>1024</v>
      </c>
      <c r="BU39" s="66">
        <f>BC39+BM39+BW39</f>
        <v>2214.0233641231962</v>
      </c>
      <c r="BV39" s="63">
        <v>0</v>
      </c>
      <c r="BW39" s="15">
        <f>AZ39*$D$164</f>
        <v>35.985239874847608</v>
      </c>
      <c r="BX39" s="37">
        <f>BW39-BV39</f>
        <v>35.985239874847608</v>
      </c>
      <c r="BY39" s="53">
        <f>BX39*(BX39&lt;&gt;0)</f>
        <v>35.985239874847608</v>
      </c>
      <c r="BZ39" s="26">
        <f>BY39/$BY$156</f>
        <v>0.37098185437988418</v>
      </c>
      <c r="CA39" s="47">
        <f>BZ39 * $BX$156</f>
        <v>35.985239874847608</v>
      </c>
      <c r="CB39" s="48">
        <f>IF(CA39&gt;0, V39, W39)</f>
        <v>52.606778977567657</v>
      </c>
      <c r="CC39" s="48">
        <f>IF(BX39&gt;0, S39*T39^(2-N39), S39*U39^(N39+2))</f>
        <v>51.344584713340183</v>
      </c>
      <c r="CD39" s="62">
        <f>CA39/CB39</f>
        <v>0.68404187776241288</v>
      </c>
      <c r="CE39" s="63">
        <v>0</v>
      </c>
      <c r="CF39" s="15">
        <f>AZ39*$CE$159</f>
        <v>25.04354484847272</v>
      </c>
      <c r="CG39" s="37">
        <f>CF39-CE39</f>
        <v>25.04354484847272</v>
      </c>
      <c r="CH39" s="53">
        <f>CG39*(CG39&lt;&gt;0)</f>
        <v>25.04354484847272</v>
      </c>
      <c r="CI39" s="26">
        <f>CH39/$CH$156</f>
        <v>3.8966150378827954E-3</v>
      </c>
      <c r="CJ39" s="47">
        <f>CI39 * $CG$156</f>
        <v>25.04354484847272</v>
      </c>
      <c r="CK39" s="48">
        <f>IF(CA39&gt;0,V39,W39)</f>
        <v>52.606778977567657</v>
      </c>
      <c r="CL39" s="62">
        <f>CJ39/CK39</f>
        <v>0.47605166739350596</v>
      </c>
      <c r="CM39" s="67">
        <f>N39</f>
        <v>0</v>
      </c>
      <c r="CN39" s="75">
        <f>BT39+BV39</f>
        <v>1024</v>
      </c>
      <c r="CO39">
        <f>E39/$E$156</f>
        <v>3.5675761005659504E-3</v>
      </c>
      <c r="CP39" s="1">
        <f>$CP$158*CO39</f>
        <v>217.62214213452296</v>
      </c>
      <c r="CQ39">
        <v>0</v>
      </c>
      <c r="CR39" s="1">
        <f>CP39-CQ39</f>
        <v>217.62214213452296</v>
      </c>
      <c r="CS39">
        <f>CR39/CP39</f>
        <v>1</v>
      </c>
    </row>
    <row r="40" spans="1:97" x14ac:dyDescent="0.2">
      <c r="A40" s="32" t="s">
        <v>277</v>
      </c>
      <c r="B40">
        <v>0</v>
      </c>
      <c r="C40">
        <v>0</v>
      </c>
      <c r="D40">
        <v>5.0319488817891299E-2</v>
      </c>
      <c r="E40">
        <v>0.94968051118210794</v>
      </c>
      <c r="F40">
        <v>6.7116759332803796E-2</v>
      </c>
      <c r="G40">
        <v>6.7116759332803796E-2</v>
      </c>
      <c r="H40">
        <v>0.12781954887218</v>
      </c>
      <c r="I40">
        <v>1.6708437761069301E-2</v>
      </c>
      <c r="J40">
        <v>4.6213255425027001E-2</v>
      </c>
      <c r="K40">
        <v>5.5692763823919897E-2</v>
      </c>
      <c r="L40">
        <v>0.79067780175938196</v>
      </c>
      <c r="M40">
        <v>-5.4378919249857501E-2</v>
      </c>
      <c r="N40" s="21">
        <v>0</v>
      </c>
      <c r="O40">
        <v>1.00898707252588</v>
      </c>
      <c r="P40">
        <v>0.98457029484852698</v>
      </c>
      <c r="Q40">
        <v>1.0292436150787601</v>
      </c>
      <c r="R40">
        <v>0.98253951934539097</v>
      </c>
      <c r="S40">
        <v>40.509998321533203</v>
      </c>
      <c r="T40" s="27">
        <f>IF(C40,P40,R40)</f>
        <v>0.98253951934539097</v>
      </c>
      <c r="U40" s="27">
        <f>IF(D40 = 0,O40,Q40)</f>
        <v>1.0292436150787601</v>
      </c>
      <c r="V40" s="39">
        <f>S40*T40^(1-N40)</f>
        <v>39.802674279521831</v>
      </c>
      <c r="W40" s="38">
        <f>S40*U40^(N40+1)</f>
        <v>41.694657119289339</v>
      </c>
      <c r="X40" s="44">
        <f>0.5 * (D40-MAX($D$3:$D$155))/(MIN($D$3:$D$155)-MAX($D$3:$D$155)) + 0.75</f>
        <v>1.2250102417042197</v>
      </c>
      <c r="Y40" s="44">
        <f>AVERAGE(D40, F40, G40, H40, I40, J40, K40)</f>
        <v>6.1569573337956443E-2</v>
      </c>
      <c r="Z40" s="22">
        <f>AI40^N40</f>
        <v>1</v>
      </c>
      <c r="AA40" s="22">
        <f>(Z40+AB40)/2</f>
        <v>1</v>
      </c>
      <c r="AB40" s="22">
        <f>AM40^N40</f>
        <v>1</v>
      </c>
      <c r="AC40" s="22">
        <v>1</v>
      </c>
      <c r="AD40" s="22">
        <v>1</v>
      </c>
      <c r="AE40" s="22">
        <v>1</v>
      </c>
      <c r="AF40" s="22">
        <f>PERCENTILE($L$2:$L$155, 0.05)</f>
        <v>-5.5951144138011319E-2</v>
      </c>
      <c r="AG40" s="22">
        <f>PERCENTILE($L$2:$L$155, 0.95)</f>
        <v>0.94551258825149287</v>
      </c>
      <c r="AH40" s="22">
        <f>MIN(MAX(L40,AF40), AG40)</f>
        <v>0.79067780175938196</v>
      </c>
      <c r="AI40" s="22">
        <f>AH40-$AH$156+1</f>
        <v>1.8466289458973932</v>
      </c>
      <c r="AJ40" s="22">
        <f>PERCENTILE($M$2:$M$155, 0.02)</f>
        <v>-1.0733798994150157</v>
      </c>
      <c r="AK40" s="22">
        <f>PERCENTILE($M$2:$M$155, 0.98)</f>
        <v>1.0073830915390212</v>
      </c>
      <c r="AL40" s="22">
        <f>MIN(MAX(M40,AJ40), AK40)</f>
        <v>-5.4378919249857501E-2</v>
      </c>
      <c r="AM40" s="22">
        <f>AL40-$AL$156 + 1</f>
        <v>2.0190009801651581</v>
      </c>
      <c r="AN40" s="46">
        <v>0</v>
      </c>
      <c r="AO40" s="76">
        <v>0.24</v>
      </c>
      <c r="AP40" s="77">
        <v>0.5</v>
      </c>
      <c r="AQ40" s="50">
        <v>1</v>
      </c>
      <c r="AR40" s="17">
        <f>(AI40^4)*AB40*AE40*AN40</f>
        <v>0</v>
      </c>
      <c r="AS40" s="17">
        <f>(AM40^4) *Z40*AC40*AO40</f>
        <v>3.988020304814214</v>
      </c>
      <c r="AT40" s="17">
        <f>(AM40^4)*AA40*AP40*AQ40</f>
        <v>8.3083756350296127</v>
      </c>
      <c r="AU40" s="17">
        <f>MIN(AR40, 0.05*AR$156)</f>
        <v>0</v>
      </c>
      <c r="AV40" s="17">
        <f>MIN(AS40, 0.05*AS$156)</f>
        <v>3.988020304814214</v>
      </c>
      <c r="AW40" s="17">
        <f>MIN(AT40, 0.05*AT$156)</f>
        <v>8.3083756350296127</v>
      </c>
      <c r="AX40" s="14">
        <f>AU40/$AU$156</f>
        <v>0</v>
      </c>
      <c r="AY40" s="14">
        <f>AV40/$AV$156</f>
        <v>2.2592081179144438E-3</v>
      </c>
      <c r="AZ40" s="64">
        <f>AW40/$AW$156</f>
        <v>2.8914191504824751E-3</v>
      </c>
      <c r="BA40" s="21">
        <f>N40</f>
        <v>0</v>
      </c>
      <c r="BB40" s="63">
        <v>0</v>
      </c>
      <c r="BC40" s="15">
        <f>$D$162*AX40</f>
        <v>0</v>
      </c>
      <c r="BD40" s="19">
        <f>BC40-BB40</f>
        <v>0</v>
      </c>
      <c r="BE40" s="60">
        <f>(IF(BD40 &gt; 0, V40, W40))</f>
        <v>41.694657119289339</v>
      </c>
      <c r="BF40" s="60">
        <f>IF(BD40&gt;0, S40*(T40^(2-N40)), S40*(U40^(N40 + 2)))</f>
        <v>42.913959622926718</v>
      </c>
      <c r="BG40" s="46">
        <f>BD40/BE40</f>
        <v>0</v>
      </c>
      <c r="BH40" s="61" t="e">
        <f>BB40/BC40</f>
        <v>#DIV/0!</v>
      </c>
      <c r="BI40" s="63">
        <v>0</v>
      </c>
      <c r="BJ40" s="63">
        <v>0</v>
      </c>
      <c r="BK40" s="63">
        <v>0</v>
      </c>
      <c r="BL40" s="10">
        <f>SUM(BI40:BK40)</f>
        <v>0</v>
      </c>
      <c r="BM40" s="15">
        <f>AY40*$D$161</f>
        <v>394.1753363731226</v>
      </c>
      <c r="BN40" s="9">
        <f>BM40-BL40</f>
        <v>394.1753363731226</v>
      </c>
      <c r="BO40" s="48">
        <f>IF(BN40&gt;0,V40,W40)</f>
        <v>39.802674279521831</v>
      </c>
      <c r="BP40" s="48">
        <f xml:space="preserve"> IF(BN40 &gt;0, S40*T40^(2-N40), S40*U40^(N40+2))</f>
        <v>39.107700455262531</v>
      </c>
      <c r="BQ40" s="48">
        <f>IF(BN40&gt;0, S40*T40^(3-N40), S40*U40^(N40+3))</f>
        <v>38.424861208017177</v>
      </c>
      <c r="BR40" s="46">
        <f>BN40/BP40</f>
        <v>10.079225620131812</v>
      </c>
      <c r="BS40" s="61">
        <f>BL40/BM40</f>
        <v>0</v>
      </c>
      <c r="BT40" s="16">
        <f>BB40+BL40+BV40</f>
        <v>41</v>
      </c>
      <c r="BU40" s="66">
        <f>BC40+BM40+BW40</f>
        <v>420.87759222782825</v>
      </c>
      <c r="BV40" s="63">
        <v>41</v>
      </c>
      <c r="BW40" s="15">
        <f>AZ40*$D$164</f>
        <v>26.702255854705658</v>
      </c>
      <c r="BX40" s="37">
        <f>BW40-BV40</f>
        <v>-14.297744145294342</v>
      </c>
      <c r="BY40" s="53">
        <f>BX40*(BX40&lt;&gt;0)</f>
        <v>-14.297744145294342</v>
      </c>
      <c r="BZ40" s="26">
        <f>BY40/$BY$156</f>
        <v>-0.14739942417829693</v>
      </c>
      <c r="CA40" s="47">
        <f>BZ40 * $BX$156</f>
        <v>-14.297744145294342</v>
      </c>
      <c r="CB40" s="48">
        <f>IF(CA40&gt;0, V40, W40)</f>
        <v>41.694657119289339</v>
      </c>
      <c r="CC40" s="48">
        <f>IF(BX40&gt;0, S40*T40^(2-N40), S40*U40^(N40+2))</f>
        <v>42.913959622926718</v>
      </c>
      <c r="CD40" s="62">
        <f>CA40/CB40</f>
        <v>-0.3429154988464872</v>
      </c>
      <c r="CE40" s="63">
        <v>0</v>
      </c>
      <c r="CF40" s="15">
        <f>AZ40*$CE$159</f>
        <v>18.583150880150868</v>
      </c>
      <c r="CG40" s="37">
        <f>CF40-CE40</f>
        <v>18.583150880150868</v>
      </c>
      <c r="CH40" s="53">
        <f>CG40*(CG40&lt;&gt;0)</f>
        <v>18.583150880150868</v>
      </c>
      <c r="CI40" s="26">
        <f>CH40/$CH$156</f>
        <v>2.891419150482476E-3</v>
      </c>
      <c r="CJ40" s="47">
        <f>CI40 * $CG$156</f>
        <v>18.583150880150868</v>
      </c>
      <c r="CK40" s="48">
        <f>IF(CA40&gt;0,V40,W40)</f>
        <v>41.694657119289339</v>
      </c>
      <c r="CL40" s="62">
        <f>CJ40/CK40</f>
        <v>0.44569621539239573</v>
      </c>
      <c r="CM40" s="67">
        <f>N40</f>
        <v>0</v>
      </c>
      <c r="CN40" s="75">
        <f>BT40+BV40</f>
        <v>82</v>
      </c>
      <c r="CO40">
        <f>E40/$E$156</f>
        <v>8.9398517080455896E-3</v>
      </c>
      <c r="CP40" s="1">
        <f>$CP$158*CO40</f>
        <v>545.33095419078097</v>
      </c>
      <c r="CQ40">
        <v>0</v>
      </c>
      <c r="CR40" s="1">
        <f>CP40-CQ40</f>
        <v>545.33095419078097</v>
      </c>
      <c r="CS40">
        <f>CR40/CP40</f>
        <v>1</v>
      </c>
    </row>
    <row r="41" spans="1:97" x14ac:dyDescent="0.2">
      <c r="A41" s="32" t="s">
        <v>223</v>
      </c>
      <c r="B41">
        <v>0</v>
      </c>
      <c r="C41">
        <v>0</v>
      </c>
      <c r="D41">
        <v>0.14656549520766701</v>
      </c>
      <c r="E41">
        <v>0.85343450479233196</v>
      </c>
      <c r="F41">
        <v>0.44988066825775602</v>
      </c>
      <c r="G41">
        <v>0.44988066825775602</v>
      </c>
      <c r="H41">
        <v>0.42606516290726798</v>
      </c>
      <c r="I41">
        <v>0.19757727652464399</v>
      </c>
      <c r="J41">
        <v>0.29013926743763402</v>
      </c>
      <c r="K41">
        <v>0.36128665561110701</v>
      </c>
      <c r="L41">
        <v>0.55434703933566498</v>
      </c>
      <c r="M41">
        <v>0.494914220367286</v>
      </c>
      <c r="N41" s="21">
        <v>0</v>
      </c>
      <c r="O41">
        <v>1.00136673671515</v>
      </c>
      <c r="P41">
        <v>0.99017468169557399</v>
      </c>
      <c r="Q41">
        <v>1.0108651583039101</v>
      </c>
      <c r="R41">
        <v>1</v>
      </c>
      <c r="S41">
        <v>1.58990001678466</v>
      </c>
      <c r="T41" s="27">
        <f>IF(C41,P41,R41)</f>
        <v>1</v>
      </c>
      <c r="U41" s="27">
        <f>IF(D41 = 0,O41,Q41)</f>
        <v>1.0108651583039101</v>
      </c>
      <c r="V41" s="39">
        <f>S41*T41^(1-N41)</f>
        <v>1.58990001678466</v>
      </c>
      <c r="W41" s="38">
        <f>S41*U41^(N41+1)</f>
        <v>1.6071745321544146</v>
      </c>
      <c r="X41" s="44">
        <f>0.5 * (D41-MAX($D$3:$D$155))/(MIN($D$3:$D$155)-MAX($D$3:$D$155)) + 0.75</f>
        <v>1.175645227365834</v>
      </c>
      <c r="Y41" s="44">
        <f>AVERAGE(D41, F41, G41, H41, I41, J41, K41)</f>
        <v>0.33162788488626171</v>
      </c>
      <c r="Z41" s="22">
        <f>AI41^N41</f>
        <v>1</v>
      </c>
      <c r="AA41" s="22">
        <f>(Z41+AB41)/2</f>
        <v>1</v>
      </c>
      <c r="AB41" s="22">
        <f>AM41^N41</f>
        <v>1</v>
      </c>
      <c r="AC41" s="22">
        <v>1</v>
      </c>
      <c r="AD41" s="22">
        <v>1</v>
      </c>
      <c r="AE41" s="22">
        <v>1</v>
      </c>
      <c r="AF41" s="22">
        <f>PERCENTILE($L$2:$L$155, 0.05)</f>
        <v>-5.5951144138011319E-2</v>
      </c>
      <c r="AG41" s="22">
        <f>PERCENTILE($L$2:$L$155, 0.95)</f>
        <v>0.94551258825149287</v>
      </c>
      <c r="AH41" s="22">
        <f>MIN(MAX(L41,AF41), AG41)</f>
        <v>0.55434703933566498</v>
      </c>
      <c r="AI41" s="22">
        <f>AH41-$AH$156+1</f>
        <v>1.6102981834736763</v>
      </c>
      <c r="AJ41" s="22">
        <f>PERCENTILE($M$2:$M$155, 0.02)</f>
        <v>-1.0733798994150157</v>
      </c>
      <c r="AK41" s="22">
        <f>PERCENTILE($M$2:$M$155, 0.98)</f>
        <v>1.0073830915390212</v>
      </c>
      <c r="AL41" s="22">
        <f>MIN(MAX(M41,AJ41), AK41)</f>
        <v>0.494914220367286</v>
      </c>
      <c r="AM41" s="22">
        <f>AL41-$AL$156 + 1</f>
        <v>2.5682941197823017</v>
      </c>
      <c r="AN41" s="46">
        <v>0</v>
      </c>
      <c r="AO41" s="76">
        <v>0.24</v>
      </c>
      <c r="AP41" s="77">
        <v>0.5</v>
      </c>
      <c r="AQ41" s="50">
        <v>1</v>
      </c>
      <c r="AR41" s="17">
        <f>(AI41^4)*AB41*AE41*AN41</f>
        <v>0</v>
      </c>
      <c r="AS41" s="17">
        <f>(AM41^4) *Z41*AC41*AO41</f>
        <v>10.442158270081144</v>
      </c>
      <c r="AT41" s="17">
        <f>(AM41^4)*AA41*AP41*AQ41</f>
        <v>21.754496396002384</v>
      </c>
      <c r="AU41" s="17">
        <f>MIN(AR41, 0.05*AR$156)</f>
        <v>0</v>
      </c>
      <c r="AV41" s="17">
        <f>MIN(AS41, 0.05*AS$156)</f>
        <v>10.442158270081144</v>
      </c>
      <c r="AW41" s="17">
        <f>MIN(AT41, 0.05*AT$156)</f>
        <v>21.754496396002384</v>
      </c>
      <c r="AX41" s="14">
        <f>AU41/$AU$156</f>
        <v>0</v>
      </c>
      <c r="AY41" s="14">
        <f>AV41/$AV$156</f>
        <v>5.9154685606380777E-3</v>
      </c>
      <c r="AZ41" s="64">
        <f>AW41/$AW$156</f>
        <v>7.5708381820508638E-3</v>
      </c>
      <c r="BA41" s="21">
        <f>N41</f>
        <v>0</v>
      </c>
      <c r="BB41" s="63">
        <v>0</v>
      </c>
      <c r="BC41" s="15">
        <f>$D$162*AX41</f>
        <v>0</v>
      </c>
      <c r="BD41" s="19">
        <f>BC41-BB41</f>
        <v>0</v>
      </c>
      <c r="BE41" s="60">
        <f>(IF(BD41 &gt; 0, V41, W41))</f>
        <v>1.6071745321544146</v>
      </c>
      <c r="BF41" s="60">
        <f>IF(BD41&gt;0, S41*(T41^(2-N41)), S41*(U41^(N41 + 2)))</f>
        <v>1.6246367378682851</v>
      </c>
      <c r="BG41" s="46">
        <f>BD41/BE41</f>
        <v>0</v>
      </c>
      <c r="BH41" s="61" t="e">
        <f>BB41/BC41</f>
        <v>#DIV/0!</v>
      </c>
      <c r="BI41" s="63">
        <v>0</v>
      </c>
      <c r="BJ41" s="63">
        <v>507</v>
      </c>
      <c r="BK41" s="63">
        <v>0</v>
      </c>
      <c r="BL41" s="10">
        <f>SUM(BI41:BK41)</f>
        <v>507</v>
      </c>
      <c r="BM41" s="15">
        <f>AY41*$D$161</f>
        <v>1032.1013771173286</v>
      </c>
      <c r="BN41" s="9">
        <f>BM41-BL41</f>
        <v>525.10137711732864</v>
      </c>
      <c r="BO41" s="48">
        <f>IF(BN41&gt;0,V41,W41)</f>
        <v>1.58990001678466</v>
      </c>
      <c r="BP41" s="48">
        <f xml:space="preserve"> IF(BN41 &gt;0, S41*T41^(2-N41), S41*U41^(N41+2))</f>
        <v>1.58990001678466</v>
      </c>
      <c r="BQ41" s="48">
        <f>IF(BN41&gt;0, S41*T41^(3-N41), S41*U41^(N41+3))</f>
        <v>1.58990001678466</v>
      </c>
      <c r="BR41" s="46">
        <f>BN41/BP41</f>
        <v>330.27320685188073</v>
      </c>
      <c r="BS41" s="61">
        <f>BL41/BM41</f>
        <v>0.49123081437606159</v>
      </c>
      <c r="BT41" s="16">
        <f>BB41+BL41+BV41</f>
        <v>615</v>
      </c>
      <c r="BU41" s="66">
        <f>BC41+BM41+BW41</f>
        <v>1102.0180677285684</v>
      </c>
      <c r="BV41" s="63">
        <v>108</v>
      </c>
      <c r="BW41" s="15">
        <f>AZ41*$D$164</f>
        <v>69.91669061123973</v>
      </c>
      <c r="BX41" s="37">
        <f>BW41-BV41</f>
        <v>-38.08330938876027</v>
      </c>
      <c r="BY41" s="53">
        <f>BX41*(BX41&lt;&gt;0)</f>
        <v>-38.08330938876027</v>
      </c>
      <c r="BZ41" s="26">
        <f>BY41/$BY$156</f>
        <v>-0.3926114369975412</v>
      </c>
      <c r="CA41" s="47">
        <f>BZ41 * $BX$156</f>
        <v>-38.08330938876027</v>
      </c>
      <c r="CB41" s="48">
        <f>IF(CA41&gt;0, V41, W41)</f>
        <v>1.6071745321544146</v>
      </c>
      <c r="CC41" s="48">
        <f>IF(BX41&gt;0, S41*T41^(2-N41), S41*U41^(N41+2))</f>
        <v>1.6246367378682851</v>
      </c>
      <c r="CD41" s="62">
        <f>CA41/CB41</f>
        <v>-23.695814379107702</v>
      </c>
      <c r="CE41" s="63">
        <v>0</v>
      </c>
      <c r="CF41" s="15">
        <f>AZ41*$CE$159</f>
        <v>48.657776996040901</v>
      </c>
      <c r="CG41" s="37">
        <f>CF41-CE41</f>
        <v>48.657776996040901</v>
      </c>
      <c r="CH41" s="53">
        <f>CG41*(CG41&lt;&gt;0)</f>
        <v>48.657776996040901</v>
      </c>
      <c r="CI41" s="26">
        <f>CH41/$CH$156</f>
        <v>7.5708381820508656E-3</v>
      </c>
      <c r="CJ41" s="47">
        <f>CI41 * $CG$156</f>
        <v>48.657776996040901</v>
      </c>
      <c r="CK41" s="48">
        <f>IF(CA41&gt;0,V41,W41)</f>
        <v>1.6071745321544146</v>
      </c>
      <c r="CL41" s="62">
        <f>CJ41/CK41</f>
        <v>30.275353437075211</v>
      </c>
      <c r="CM41" s="67">
        <f>N41</f>
        <v>0</v>
      </c>
      <c r="CN41" s="75">
        <f>BT41+BV41</f>
        <v>723</v>
      </c>
      <c r="CO41">
        <f>E41/$E$156</f>
        <v>8.0338364592487093E-3</v>
      </c>
      <c r="CP41" s="1">
        <f>$CP$158*CO41</f>
        <v>490.06402401417125</v>
      </c>
      <c r="CQ41">
        <v>0</v>
      </c>
      <c r="CR41" s="1">
        <f>CP41-CQ41</f>
        <v>490.06402401417125</v>
      </c>
      <c r="CS41">
        <f>CR41/CP41</f>
        <v>1</v>
      </c>
    </row>
    <row r="42" spans="1:97" x14ac:dyDescent="0.2">
      <c r="A42" s="32" t="s">
        <v>149</v>
      </c>
      <c r="B42">
        <v>1</v>
      </c>
      <c r="C42">
        <v>1</v>
      </c>
      <c r="D42">
        <v>0.42857142857142799</v>
      </c>
      <c r="E42">
        <v>0.57142857142857095</v>
      </c>
      <c r="F42">
        <v>0.54621848739495704</v>
      </c>
      <c r="G42">
        <v>0.54621848739495704</v>
      </c>
      <c r="H42">
        <v>0.44420600858369003</v>
      </c>
      <c r="I42">
        <v>0.169527896995708</v>
      </c>
      <c r="J42">
        <v>0.27441813072034899</v>
      </c>
      <c r="K42">
        <v>0.38715921308399798</v>
      </c>
      <c r="L42">
        <v>-0.190029207904961</v>
      </c>
      <c r="M42">
        <v>-1.4345843223153101</v>
      </c>
      <c r="N42" s="21">
        <v>0</v>
      </c>
      <c r="O42">
        <v>1.0132264309194099</v>
      </c>
      <c r="P42">
        <v>0.97457197007506202</v>
      </c>
      <c r="Q42">
        <v>1.0085138603892101</v>
      </c>
      <c r="R42">
        <v>0.99443687747549503</v>
      </c>
      <c r="S42">
        <v>70.699996948242102</v>
      </c>
      <c r="T42" s="27">
        <f>IF(C42,P42,R42)</f>
        <v>0.97457197007506202</v>
      </c>
      <c r="U42" s="27">
        <f>IF(D42 = 0,O42,Q42)</f>
        <v>1.0085138603892101</v>
      </c>
      <c r="V42" s="39">
        <f>S42*T42^(1-N42)</f>
        <v>68.90223531014918</v>
      </c>
      <c r="W42" s="38">
        <f>S42*U42^(N42+1)</f>
        <v>71.301926851777012</v>
      </c>
      <c r="X42" s="44">
        <f>0.5 * (D42-MAX($D$3:$D$155))/(MIN($D$3:$D$155)-MAX($D$3:$D$155)) + 0.75</f>
        <v>1.0310031017732781</v>
      </c>
      <c r="Y42" s="44">
        <f>AVERAGE(D42, F42, G42, H42, I42, J42, K42)</f>
        <v>0.39947423610644106</v>
      </c>
      <c r="Z42" s="22">
        <f>AI42^N42</f>
        <v>1</v>
      </c>
      <c r="AA42" s="22">
        <f>(Z42+AB42)/2</f>
        <v>1</v>
      </c>
      <c r="AB42" s="22">
        <f>AM42^N42</f>
        <v>1</v>
      </c>
      <c r="AC42" s="22">
        <v>1</v>
      </c>
      <c r="AD42" s="22">
        <v>1</v>
      </c>
      <c r="AE42" s="22">
        <v>1</v>
      </c>
      <c r="AF42" s="22">
        <f>PERCENTILE($L$2:$L$155, 0.05)</f>
        <v>-5.5951144138011319E-2</v>
      </c>
      <c r="AG42" s="22">
        <f>PERCENTILE($L$2:$L$155, 0.95)</f>
        <v>0.94551258825149287</v>
      </c>
      <c r="AH42" s="22">
        <f>MIN(MAX(L42,AF42), AG42)</f>
        <v>-5.5951144138011319E-2</v>
      </c>
      <c r="AI42" s="22">
        <f>AH42-$AH$156+1</f>
        <v>1</v>
      </c>
      <c r="AJ42" s="22">
        <f>PERCENTILE($M$2:$M$155, 0.02)</f>
        <v>-1.0733798994150157</v>
      </c>
      <c r="AK42" s="22">
        <f>PERCENTILE($M$2:$M$155, 0.98)</f>
        <v>1.0073830915390212</v>
      </c>
      <c r="AL42" s="22">
        <f>MIN(MAX(M42,AJ42), AK42)</f>
        <v>-1.0733798994150157</v>
      </c>
      <c r="AM42" s="22">
        <f>AL42-$AL$156 + 1</f>
        <v>1</v>
      </c>
      <c r="AN42" s="46">
        <v>1</v>
      </c>
      <c r="AO42" s="51">
        <v>1</v>
      </c>
      <c r="AP42" s="51">
        <v>1</v>
      </c>
      <c r="AQ42" s="21">
        <v>1</v>
      </c>
      <c r="AR42" s="17">
        <f>(AI42^4)*AB42*AE42*AN42</f>
        <v>1</v>
      </c>
      <c r="AS42" s="17">
        <f>(AM42^4) *Z42*AC42*AO42</f>
        <v>1</v>
      </c>
      <c r="AT42" s="17">
        <f>(AM42^4)*AA42*AP42*AQ42</f>
        <v>1</v>
      </c>
      <c r="AU42" s="17">
        <f>MIN(AR42, 0.05*AR$156)</f>
        <v>1</v>
      </c>
      <c r="AV42" s="17">
        <f>MIN(AS42, 0.05*AS$156)</f>
        <v>1</v>
      </c>
      <c r="AW42" s="17">
        <f>MIN(AT42, 0.05*AT$156)</f>
        <v>1</v>
      </c>
      <c r="AX42" s="14">
        <f>AU42/$AU$156</f>
        <v>1.770741148688994E-3</v>
      </c>
      <c r="AY42" s="14">
        <f>AV42/$AV$156</f>
        <v>5.6649864976544828E-4</v>
      </c>
      <c r="AZ42" s="64">
        <f>AW42/$AW$156</f>
        <v>3.4801256918280508E-4</v>
      </c>
      <c r="BA42" s="21">
        <f>N42</f>
        <v>0</v>
      </c>
      <c r="BB42" s="63">
        <v>212</v>
      </c>
      <c r="BC42" s="15">
        <f>$D$162*AX42</f>
        <v>219.89417732649665</v>
      </c>
      <c r="BD42" s="19">
        <f>BC42-BB42</f>
        <v>7.8941773264966457</v>
      </c>
      <c r="BE42" s="60">
        <f>(IF(BD42 &gt; 0, V42, W42))</f>
        <v>68.90223531014918</v>
      </c>
      <c r="BF42" s="60">
        <f>IF(BD42&gt;0, S42*(T42^(2-N42)), S42*(U42^(N42 + 2)))</f>
        <v>67.150187208787585</v>
      </c>
      <c r="BG42" s="46">
        <f>BD42/BE42</f>
        <v>0.11457069993393737</v>
      </c>
      <c r="BH42" s="61">
        <f>BB42/BC42</f>
        <v>0.96410010750409525</v>
      </c>
      <c r="BI42" s="63">
        <v>212</v>
      </c>
      <c r="BJ42" s="63">
        <v>141</v>
      </c>
      <c r="BK42" s="63">
        <v>0</v>
      </c>
      <c r="BL42" s="10">
        <f>SUM(BI42:BK42)</f>
        <v>353</v>
      </c>
      <c r="BM42" s="15">
        <f>AY42*$D$161</f>
        <v>98.839851917826593</v>
      </c>
      <c r="BN42" s="9">
        <f>BM42-BL42</f>
        <v>-254.16014808217341</v>
      </c>
      <c r="BO42" s="48">
        <f>IF(BN42&gt;0,V42,W42)</f>
        <v>71.301926851777012</v>
      </c>
      <c r="BP42" s="48">
        <f xml:space="preserve"> IF(BN42 &gt;0, S42*T42^(2-N42), S42*U42^(N42+2))</f>
        <v>71.908981502474703</v>
      </c>
      <c r="BQ42" s="48">
        <f>IF(BN42&gt;0, S42*T42^(3-N42), S42*U42^(N42+3))</f>
        <v>72.521204531717061</v>
      </c>
      <c r="BR42" s="46">
        <f>BN42/BP42</f>
        <v>-3.534470142278773</v>
      </c>
      <c r="BS42" s="61">
        <f>BL42/BM42</f>
        <v>3.5714339221539597</v>
      </c>
      <c r="BT42" s="16">
        <f>BB42+BL42+BV42</f>
        <v>635</v>
      </c>
      <c r="BU42" s="66">
        <f>BC42+BM42+BW42</f>
        <v>321.94792532072643</v>
      </c>
      <c r="BV42" s="63">
        <v>70</v>
      </c>
      <c r="BW42" s="15">
        <f>AZ42*$D$164</f>
        <v>3.2138960764032047</v>
      </c>
      <c r="BX42" s="37">
        <f>BW42-BV42</f>
        <v>-66.786103923596798</v>
      </c>
      <c r="BY42" s="53">
        <f>BX42*(BX42&lt;&gt;0)</f>
        <v>-66.786103923596798</v>
      </c>
      <c r="BZ42" s="26">
        <f>BY42/$BY$156</f>
        <v>-0.68851653529483459</v>
      </c>
      <c r="CA42" s="47">
        <f>BZ42 * $BX$156</f>
        <v>-66.786103923596798</v>
      </c>
      <c r="CB42" s="48">
        <f>IF(CA42&gt;0, V42, W42)</f>
        <v>71.301926851777012</v>
      </c>
      <c r="CC42" s="48">
        <f>IF(BX42&gt;0, S42*T42^(2-N42), S42*U42^(N42+2))</f>
        <v>71.908981502474703</v>
      </c>
      <c r="CD42" s="62">
        <f>CA42/CB42</f>
        <v>-0.93666618662960199</v>
      </c>
      <c r="CE42" s="63">
        <v>0</v>
      </c>
      <c r="CF42" s="15">
        <f>AZ42*$CE$159</f>
        <v>2.2366767821378883</v>
      </c>
      <c r="CG42" s="37">
        <f>CF42-CE42</f>
        <v>2.2366767821378883</v>
      </c>
      <c r="CH42" s="53">
        <f>CG42*(CG42&lt;&gt;0)</f>
        <v>2.2366767821378883</v>
      </c>
      <c r="CI42" s="26">
        <f>CH42/$CH$156</f>
        <v>3.4801256918280519E-4</v>
      </c>
      <c r="CJ42" s="47">
        <f>CI42 * $CG$156</f>
        <v>2.2366767821378883</v>
      </c>
      <c r="CK42" s="48">
        <f>IF(CA42&gt;0,V42,W42)</f>
        <v>71.301926851777012</v>
      </c>
      <c r="CL42" s="62">
        <f>CJ42/CK42</f>
        <v>3.1369093107224286E-2</v>
      </c>
      <c r="CM42" s="67">
        <f>N42</f>
        <v>0</v>
      </c>
      <c r="CN42" s="75">
        <f>BT42+BV42</f>
        <v>705</v>
      </c>
      <c r="CO42">
        <f>E42/$E$156</f>
        <v>5.3791634451390499E-3</v>
      </c>
      <c r="CP42" s="1">
        <f>$CP$158*CO42</f>
        <v>328.12897015348204</v>
      </c>
      <c r="CQ42">
        <v>0</v>
      </c>
      <c r="CR42" s="1">
        <f>CP42-CQ42</f>
        <v>328.12897015348204</v>
      </c>
      <c r="CS42">
        <f>CR42/CP42</f>
        <v>1</v>
      </c>
    </row>
    <row r="43" spans="1:97" x14ac:dyDescent="0.2">
      <c r="A43" s="32" t="s">
        <v>236</v>
      </c>
      <c r="B43">
        <v>1</v>
      </c>
      <c r="C43">
        <v>1</v>
      </c>
      <c r="D43">
        <v>0.33785942492012699</v>
      </c>
      <c r="E43">
        <v>0.66214057507987201</v>
      </c>
      <c r="F43">
        <v>0.80778395552025395</v>
      </c>
      <c r="G43">
        <v>0.80778395552025395</v>
      </c>
      <c r="H43">
        <v>6.6833751044277304E-3</v>
      </c>
      <c r="I43">
        <v>0.51921470342522902</v>
      </c>
      <c r="J43">
        <v>5.8907610906613797E-2</v>
      </c>
      <c r="K43">
        <v>0.21813899914594001</v>
      </c>
      <c r="L43">
        <v>0.26214269437704002</v>
      </c>
      <c r="M43">
        <v>-0.17291339906546099</v>
      </c>
      <c r="N43" s="21">
        <v>1</v>
      </c>
      <c r="O43">
        <v>0.99550000429153396</v>
      </c>
      <c r="P43">
        <v>0.98619959802344204</v>
      </c>
      <c r="Q43">
        <v>1.00488942373574</v>
      </c>
      <c r="R43">
        <v>0.992259473925306</v>
      </c>
      <c r="S43">
        <v>1.37000000476837</v>
      </c>
      <c r="T43" s="27">
        <f>IF(C43,P43,R43)</f>
        <v>0.98619959802344204</v>
      </c>
      <c r="U43" s="27">
        <f>IF(D43 = 0,O43,Q43)</f>
        <v>1.00488942373574</v>
      </c>
      <c r="V43" s="39">
        <f>S43*T43^(1-N43)</f>
        <v>1.37000000476837</v>
      </c>
      <c r="W43" s="38">
        <f>S43*U43^(N43+1)</f>
        <v>1.3834297777073614</v>
      </c>
      <c r="X43" s="44">
        <f>0.5 * (D43-MAX($D$3:$D$155))/(MIN($D$3:$D$155)-MAX($D$3:$D$155)) + 0.75</f>
        <v>1.0775297009422371</v>
      </c>
      <c r="Y43" s="44">
        <f>AVERAGE(D43, F43, G43, H43, I43, J43, K43)</f>
        <v>0.39376743207754933</v>
      </c>
      <c r="Z43" s="22">
        <f>AI43^N43</f>
        <v>1.3180938385150514</v>
      </c>
      <c r="AA43" s="22">
        <f>(Z43+AB43)/2</f>
        <v>1.6092801694323029</v>
      </c>
      <c r="AB43" s="22">
        <f>AM43^N43</f>
        <v>1.9004665003495547</v>
      </c>
      <c r="AC43" s="22">
        <v>1</v>
      </c>
      <c r="AD43" s="22">
        <v>1</v>
      </c>
      <c r="AE43" s="22">
        <v>1</v>
      </c>
      <c r="AF43" s="22">
        <f>PERCENTILE($L$2:$L$155, 0.05)</f>
        <v>-5.5951144138011319E-2</v>
      </c>
      <c r="AG43" s="22">
        <f>PERCENTILE($L$2:$L$155, 0.95)</f>
        <v>0.94551258825149287</v>
      </c>
      <c r="AH43" s="22">
        <f>MIN(MAX(L43,AF43), AG43)</f>
        <v>0.26214269437704002</v>
      </c>
      <c r="AI43" s="22">
        <f>AH43-$AH$156+1</f>
        <v>1.3180938385150514</v>
      </c>
      <c r="AJ43" s="22">
        <f>PERCENTILE($M$2:$M$155, 0.02)</f>
        <v>-1.0733798994150157</v>
      </c>
      <c r="AK43" s="22">
        <f>PERCENTILE($M$2:$M$155, 0.98)</f>
        <v>1.0073830915390212</v>
      </c>
      <c r="AL43" s="22">
        <f>MIN(MAX(M43,AJ43), AK43)</f>
        <v>-0.17291339906546099</v>
      </c>
      <c r="AM43" s="22">
        <f>AL43-$AL$156 + 1</f>
        <v>1.9004665003495547</v>
      </c>
      <c r="AN43" s="46">
        <v>0</v>
      </c>
      <c r="AO43" s="76">
        <v>0.24</v>
      </c>
      <c r="AP43" s="77">
        <v>0.5</v>
      </c>
      <c r="AQ43" s="50">
        <v>1</v>
      </c>
      <c r="AR43" s="17">
        <f>(AI43^4)*AB43*AE43*AN43</f>
        <v>0</v>
      </c>
      <c r="AS43" s="17">
        <f>(AM43^4) *Z43*AC43*AO43</f>
        <v>4.1266576999192317</v>
      </c>
      <c r="AT43" s="17">
        <f>(AM43^4)*AA43*AP43*AQ43</f>
        <v>10.496452352355453</v>
      </c>
      <c r="AU43" s="17">
        <f>MIN(AR43, 0.05*AR$156)</f>
        <v>0</v>
      </c>
      <c r="AV43" s="17">
        <f>MIN(AS43, 0.05*AS$156)</f>
        <v>4.1266576999192317</v>
      </c>
      <c r="AW43" s="17">
        <f>MIN(AT43, 0.05*AT$156)</f>
        <v>10.496452352355453</v>
      </c>
      <c r="AX43" s="14">
        <f>AU43/$AU$156</f>
        <v>0</v>
      </c>
      <c r="AY43" s="14">
        <f>AV43/$AV$156</f>
        <v>2.3377460150484355E-3</v>
      </c>
      <c r="AZ43" s="64">
        <f>AW43/$AW$156</f>
        <v>3.6528973504481193E-3</v>
      </c>
      <c r="BA43" s="21">
        <f>N43</f>
        <v>1</v>
      </c>
      <c r="BB43" s="63">
        <v>0</v>
      </c>
      <c r="BC43" s="15">
        <f>$D$162*AX43</f>
        <v>0</v>
      </c>
      <c r="BD43" s="19">
        <f>BC43-BB43</f>
        <v>0</v>
      </c>
      <c r="BE43" s="60">
        <f>(IF(BD43 &gt; 0, V43, W43))</f>
        <v>1.3834297777073614</v>
      </c>
      <c r="BF43" s="60">
        <f>IF(BD43&gt;0, S43*(T43^(2-N43)), S43*(U43^(N43 + 2)))</f>
        <v>1.390193952099213</v>
      </c>
      <c r="BG43" s="46">
        <f>BD43/BE43</f>
        <v>0</v>
      </c>
      <c r="BH43" s="61" t="e">
        <f>BB43/BC43</f>
        <v>#DIV/0!</v>
      </c>
      <c r="BI43" s="63">
        <v>0</v>
      </c>
      <c r="BJ43" s="63">
        <v>136</v>
      </c>
      <c r="BK43" s="63">
        <v>0</v>
      </c>
      <c r="BL43" s="10">
        <f>SUM(BI43:BK43)</f>
        <v>136</v>
      </c>
      <c r="BM43" s="15">
        <f>AY43*$D$161</f>
        <v>407.87823597557576</v>
      </c>
      <c r="BN43" s="9">
        <f>BM43-BL43</f>
        <v>271.87823597557576</v>
      </c>
      <c r="BO43" s="48">
        <f>IF(BN43&gt;0,V43,W43)</f>
        <v>1.37000000476837</v>
      </c>
      <c r="BP43" s="48">
        <f xml:space="preserve"> IF(BN43 &gt;0, S43*T43^(2-N43), S43*U43^(N43+2))</f>
        <v>1.3510934539946802</v>
      </c>
      <c r="BQ43" s="48">
        <f>IF(BN43&gt;0, S43*T43^(3-N43), S43*U43^(N43+3))</f>
        <v>1.3324478212216575</v>
      </c>
      <c r="BR43" s="46">
        <f>BN43/BP43</f>
        <v>201.22829784404112</v>
      </c>
      <c r="BS43" s="61">
        <f>BL43/BM43</f>
        <v>0.33343284344336488</v>
      </c>
      <c r="BT43" s="16">
        <f>BB43+BL43+BV43</f>
        <v>209</v>
      </c>
      <c r="BU43" s="66">
        <f>BC43+BM43+BW43</f>
        <v>441.61274300696414</v>
      </c>
      <c r="BV43" s="63">
        <v>73</v>
      </c>
      <c r="BW43" s="15">
        <f>AZ43*$D$164</f>
        <v>33.734507031388382</v>
      </c>
      <c r="BX43" s="37">
        <f>BW43-BV43</f>
        <v>-39.265492968611618</v>
      </c>
      <c r="BY43" s="53">
        <f>BX43*(BX43&lt;&gt;0)</f>
        <v>-39.265492968611618</v>
      </c>
      <c r="BZ43" s="26">
        <f>BY43/$BY$156</f>
        <v>-0.40479889658363799</v>
      </c>
      <c r="CA43" s="47">
        <f>BZ43 * $BX$156</f>
        <v>-39.265492968611618</v>
      </c>
      <c r="CB43" s="48">
        <f>IF(CA43&gt;0, V43, W43)</f>
        <v>1.3834297777073614</v>
      </c>
      <c r="CC43" s="48">
        <f>IF(BX43&gt;0, S43*T43^(2-N43), S43*U43^(N43+2))</f>
        <v>1.390193952099213</v>
      </c>
      <c r="CD43" s="62">
        <f>CA43/CB43</f>
        <v>-28.382714902727425</v>
      </c>
      <c r="CE43" s="63">
        <v>0</v>
      </c>
      <c r="CF43" s="15">
        <f>AZ43*$CE$159</f>
        <v>23.477171271330064</v>
      </c>
      <c r="CG43" s="37">
        <f>CF43-CE43</f>
        <v>23.477171271330064</v>
      </c>
      <c r="CH43" s="53">
        <f>CG43*(CG43&lt;&gt;0)</f>
        <v>23.477171271330064</v>
      </c>
      <c r="CI43" s="26">
        <f>CH43/$CH$156</f>
        <v>3.6528973504481206E-3</v>
      </c>
      <c r="CJ43" s="47">
        <f>CI43 * $CG$156</f>
        <v>23.477171271330064</v>
      </c>
      <c r="CK43" s="48">
        <f>IF(CA43&gt;0,V43,W43)</f>
        <v>1.3834297777073614</v>
      </c>
      <c r="CL43" s="62">
        <f>CJ43/CK43</f>
        <v>16.970265964808675</v>
      </c>
      <c r="CM43" s="67">
        <f>N43</f>
        <v>1</v>
      </c>
      <c r="CN43" s="75">
        <f>BT43+BV43</f>
        <v>282</v>
      </c>
      <c r="CO43">
        <f>E43/$E$156</f>
        <v>6.2330841597727478E-3</v>
      </c>
      <c r="CP43" s="1">
        <f>$CP$158*CO43</f>
        <v>380.2181337461376</v>
      </c>
      <c r="CQ43">
        <v>0</v>
      </c>
      <c r="CR43" s="1">
        <f>CP43-CQ43</f>
        <v>380.2181337461376</v>
      </c>
      <c r="CS43">
        <f>CR43/CP43</f>
        <v>1</v>
      </c>
    </row>
    <row r="44" spans="1:97" x14ac:dyDescent="0.2">
      <c r="A44" s="32" t="s">
        <v>146</v>
      </c>
      <c r="B44">
        <v>0</v>
      </c>
      <c r="C44">
        <v>0</v>
      </c>
      <c r="D44">
        <v>0.12768427161926801</v>
      </c>
      <c r="E44">
        <v>0.87231572838073101</v>
      </c>
      <c r="F44">
        <v>0.13010938399539401</v>
      </c>
      <c r="G44">
        <v>0.13010938399539401</v>
      </c>
      <c r="H44">
        <v>0.16924984500929899</v>
      </c>
      <c r="I44">
        <v>2.3868567885926801E-2</v>
      </c>
      <c r="J44">
        <v>6.3559038816576305E-2</v>
      </c>
      <c r="K44">
        <v>9.09374916509363E-2</v>
      </c>
      <c r="L44">
        <v>0.25018440148903598</v>
      </c>
      <c r="M44">
        <v>-1.0188030526445</v>
      </c>
      <c r="N44" s="21">
        <v>0</v>
      </c>
      <c r="O44">
        <v>1.0041640157846301</v>
      </c>
      <c r="P44">
        <v>0.96393880908992002</v>
      </c>
      <c r="Q44">
        <v>1.0105448053033601</v>
      </c>
      <c r="R44">
        <v>0.99035685352950997</v>
      </c>
      <c r="S44">
        <v>8.8400001525878906</v>
      </c>
      <c r="T44" s="27">
        <f>IF(C44,P44,R44)</f>
        <v>0.99035685352950997</v>
      </c>
      <c r="U44" s="27">
        <f>IF(D44 = 0,O44,Q44)</f>
        <v>1.0105448053033601</v>
      </c>
      <c r="V44" s="39">
        <f>S44*T44^(1-N44)</f>
        <v>8.7547547363173308</v>
      </c>
      <c r="W44" s="38">
        <f>S44*U44^(N44+1)</f>
        <v>8.9332162330786034</v>
      </c>
      <c r="X44" s="44">
        <f>0.5 * (D44-MAX($D$3:$D$155))/(MIN($D$3:$D$155)-MAX($D$3:$D$155)) + 0.75</f>
        <v>1.1853294928032267</v>
      </c>
      <c r="Y44" s="44">
        <f>AVERAGE(D44, F44, G44, H44, I44, J44, K44)</f>
        <v>0.10507399756754209</v>
      </c>
      <c r="Z44" s="22">
        <f>AI44^N44</f>
        <v>1</v>
      </c>
      <c r="AA44" s="22">
        <f>(Z44+AB44)/2</f>
        <v>1</v>
      </c>
      <c r="AB44" s="22">
        <f>AM44^N44</f>
        <v>1</v>
      </c>
      <c r="AC44" s="22">
        <v>1</v>
      </c>
      <c r="AD44" s="22">
        <v>1</v>
      </c>
      <c r="AE44" s="22">
        <v>1</v>
      </c>
      <c r="AF44" s="22">
        <f>PERCENTILE($L$2:$L$155, 0.05)</f>
        <v>-5.5951144138011319E-2</v>
      </c>
      <c r="AG44" s="22">
        <f>PERCENTILE($L$2:$L$155, 0.95)</f>
        <v>0.94551258825149287</v>
      </c>
      <c r="AH44" s="22">
        <f>MIN(MAX(L44,AF44), AG44)</f>
        <v>0.25018440148903598</v>
      </c>
      <c r="AI44" s="22">
        <f>AH44-$AH$156+1</f>
        <v>1.3061355456270474</v>
      </c>
      <c r="AJ44" s="22">
        <f>PERCENTILE($M$2:$M$155, 0.02)</f>
        <v>-1.0733798994150157</v>
      </c>
      <c r="AK44" s="22">
        <f>PERCENTILE($M$2:$M$155, 0.98)</f>
        <v>1.0073830915390212</v>
      </c>
      <c r="AL44" s="22">
        <f>MIN(MAX(M44,AJ44), AK44)</f>
        <v>-1.0188030526445</v>
      </c>
      <c r="AM44" s="22">
        <f>AL44-$AL$156 + 1</f>
        <v>1.0545768467705157</v>
      </c>
      <c r="AN44" s="46">
        <v>1</v>
      </c>
      <c r="AO44" s="51">
        <v>1</v>
      </c>
      <c r="AP44" s="51">
        <v>1</v>
      </c>
      <c r="AQ44" s="21">
        <v>1</v>
      </c>
      <c r="AR44" s="17">
        <f>(AI44^4)*AB44*AE44*AN44</f>
        <v>2.910402096932919</v>
      </c>
      <c r="AS44" s="17">
        <f>(AM44^4) *Z44*AC44*AO44</f>
        <v>1.2368383099657456</v>
      </c>
      <c r="AT44" s="17">
        <f>(AM44^4)*AA44*AP44*AQ44</f>
        <v>1.2368383099657456</v>
      </c>
      <c r="AU44" s="17">
        <f>MIN(AR44, 0.05*AR$156)</f>
        <v>2.910402096932919</v>
      </c>
      <c r="AV44" s="17">
        <f>MIN(AS44, 0.05*AS$156)</f>
        <v>1.2368383099657456</v>
      </c>
      <c r="AW44" s="17">
        <f>MIN(AT44, 0.05*AT$156)</f>
        <v>1.2368383099657456</v>
      </c>
      <c r="AX44" s="14">
        <f>AU44/$AU$156</f>
        <v>5.1535687522698539E-3</v>
      </c>
      <c r="AY44" s="14">
        <f>AV44/$AV$156</f>
        <v>7.0066723257377391E-4</v>
      </c>
      <c r="AZ44" s="64">
        <f>AW44/$AW$156</f>
        <v>4.3043527791489775E-4</v>
      </c>
      <c r="BA44" s="21">
        <f>N44</f>
        <v>0</v>
      </c>
      <c r="BB44" s="63">
        <v>539</v>
      </c>
      <c r="BC44" s="15">
        <f>$D$162*AX44</f>
        <v>639.98047479437503</v>
      </c>
      <c r="BD44" s="19">
        <f>BC44-BB44</f>
        <v>100.98047479437503</v>
      </c>
      <c r="BE44" s="60">
        <f>(IF(BD44 &gt; 0, V44, W44))</f>
        <v>8.7547547363173308</v>
      </c>
      <c r="BF44" s="60">
        <f>IF(BD44&gt;0, S44*(T44^(2-N44)), S44*(U44^(N44 + 2)))</f>
        <v>8.6703313540818066</v>
      </c>
      <c r="BG44" s="46">
        <f>BD44/BE44</f>
        <v>11.534357938718481</v>
      </c>
      <c r="BH44" s="61">
        <f>BB44/BC44</f>
        <v>0.84221319435281217</v>
      </c>
      <c r="BI44" s="63">
        <v>318</v>
      </c>
      <c r="BJ44" s="63">
        <v>0</v>
      </c>
      <c r="BK44" s="63">
        <v>88</v>
      </c>
      <c r="BL44" s="10">
        <f>SUM(BI44:BK44)</f>
        <v>406</v>
      </c>
      <c r="BM44" s="15">
        <f>AY44*$D$161</f>
        <v>122.2489154033092</v>
      </c>
      <c r="BN44" s="9">
        <f>BM44-BL44</f>
        <v>-283.75108459669082</v>
      </c>
      <c r="BO44" s="48">
        <f>IF(BN44&gt;0,V44,W44)</f>
        <v>8.9332162330786034</v>
      </c>
      <c r="BP44" s="48">
        <f xml:space="preserve"> IF(BN44 &gt;0, S44*T44^(2-N44), S44*U44^(N44+2))</f>
        <v>9.0274152589892331</v>
      </c>
      <c r="BQ44" s="48">
        <f>IF(BN44&gt;0, S44*T44^(3-N44), S44*U44^(N44+3))</f>
        <v>9.1226075952878567</v>
      </c>
      <c r="BR44" s="46">
        <f>BN44/BP44</f>
        <v>-31.432151557904671</v>
      </c>
      <c r="BS44" s="61">
        <f>BL44/BM44</f>
        <v>3.3210928592746423</v>
      </c>
      <c r="BT44" s="16">
        <f>BB44+BL44+BV44</f>
        <v>945</v>
      </c>
      <c r="BU44" s="66">
        <f>BC44+BM44+BW44</f>
        <v>766.20445998922833</v>
      </c>
      <c r="BV44" s="63">
        <v>0</v>
      </c>
      <c r="BW44" s="15">
        <f>AZ44*$D$164</f>
        <v>3.9750697915440809</v>
      </c>
      <c r="BX44" s="37">
        <f>BW44-BV44</f>
        <v>3.9750697915440809</v>
      </c>
      <c r="BY44" s="53">
        <f>BX44*(BX44&lt;&gt;0)</f>
        <v>3.9750697915440809</v>
      </c>
      <c r="BZ44" s="26">
        <f>BY44/$BY$156</f>
        <v>4.0980100943754733E-2</v>
      </c>
      <c r="CA44" s="47">
        <f>BZ44 * $BX$156</f>
        <v>3.9750697915440809</v>
      </c>
      <c r="CB44" s="48">
        <f>IF(CA44&gt;0, V44, W44)</f>
        <v>8.7547547363173308</v>
      </c>
      <c r="CC44" s="48">
        <f>IF(BX44&gt;0, S44*T44^(2-N44), S44*U44^(N44+2))</f>
        <v>8.6703313540818066</v>
      </c>
      <c r="CD44" s="62">
        <f>CA44/CB44</f>
        <v>0.4540469620530096</v>
      </c>
      <c r="CE44" s="63">
        <v>0</v>
      </c>
      <c r="CF44" s="15">
        <f>AZ44*$CE$159</f>
        <v>2.7664075311590479</v>
      </c>
      <c r="CG44" s="37">
        <f>CF44-CE44</f>
        <v>2.7664075311590479</v>
      </c>
      <c r="CH44" s="53">
        <f>CG44*(CG44&lt;&gt;0)</f>
        <v>2.7664075311590479</v>
      </c>
      <c r="CI44" s="26">
        <f>CH44/$CH$156</f>
        <v>4.3043527791489786E-4</v>
      </c>
      <c r="CJ44" s="47">
        <f>CI44 * $CG$156</f>
        <v>2.7664075311590479</v>
      </c>
      <c r="CK44" s="48">
        <f>IF(CA44&gt;0,V44,W44)</f>
        <v>8.7547547363173308</v>
      </c>
      <c r="CL44" s="62">
        <f>CJ44/CK44</f>
        <v>0.31598915269244099</v>
      </c>
      <c r="CM44" s="67">
        <f>N44</f>
        <v>0</v>
      </c>
      <c r="CN44" s="75">
        <f>BT44+BV44</f>
        <v>945</v>
      </c>
      <c r="CO44">
        <f>E44/$E$156</f>
        <v>8.2115755377695828E-3</v>
      </c>
      <c r="CP44" s="1">
        <f>$CP$158*CO44</f>
        <v>500.90610780394456</v>
      </c>
      <c r="CQ44">
        <v>0</v>
      </c>
      <c r="CR44" s="1">
        <f>CP44-CQ44</f>
        <v>500.90610780394456</v>
      </c>
      <c r="CS44">
        <f>CR44/CP44</f>
        <v>1</v>
      </c>
    </row>
    <row r="45" spans="1:97" x14ac:dyDescent="0.2">
      <c r="A45" s="32" t="s">
        <v>195</v>
      </c>
      <c r="B45">
        <v>0</v>
      </c>
      <c r="C45">
        <v>0</v>
      </c>
      <c r="D45">
        <v>0.45726837060702802</v>
      </c>
      <c r="E45">
        <v>0.54273162939297104</v>
      </c>
      <c r="F45">
        <v>0.58187599364069897</v>
      </c>
      <c r="G45">
        <v>0.58187599364069897</v>
      </c>
      <c r="H45">
        <v>0.61319966583124397</v>
      </c>
      <c r="I45">
        <v>0.26106934001670801</v>
      </c>
      <c r="J45">
        <v>0.40010952507660802</v>
      </c>
      <c r="K45">
        <v>0.482508163111319</v>
      </c>
      <c r="L45">
        <v>0.952735049004232</v>
      </c>
      <c r="M45">
        <v>0.68389173583920904</v>
      </c>
      <c r="N45" s="21">
        <v>0</v>
      </c>
      <c r="O45">
        <v>1.00067353141268</v>
      </c>
      <c r="P45">
        <v>1.00219379170459</v>
      </c>
      <c r="Q45">
        <v>1.00629260774726</v>
      </c>
      <c r="R45">
        <v>0.99173775362031802</v>
      </c>
      <c r="S45">
        <v>12.140000343322701</v>
      </c>
      <c r="T45" s="27">
        <f>IF(C45,P45,R45)</f>
        <v>0.99173775362031802</v>
      </c>
      <c r="U45" s="27">
        <f>IF(D45 = 0,O45,Q45)</f>
        <v>1.00629260774726</v>
      </c>
      <c r="V45" s="39">
        <f>S45*T45^(1-N45)</f>
        <v>12.039696669436745</v>
      </c>
      <c r="W45" s="38">
        <f>S45*U45^(N45+1)</f>
        <v>12.216392603534832</v>
      </c>
      <c r="X45" s="44">
        <f>0.5 * (D45-MAX($D$3:$D$155))/(MIN($D$3:$D$155)-MAX($D$3:$D$155)) + 0.75</f>
        <v>1.0162843097091359</v>
      </c>
      <c r="Y45" s="44">
        <f>AVERAGE(D45, F45, G45, H45, I45, J45, K45)</f>
        <v>0.48255815027490068</v>
      </c>
      <c r="Z45" s="22">
        <f>AI45^N45</f>
        <v>1</v>
      </c>
      <c r="AA45" s="22">
        <f>(Z45+AB45)/2</f>
        <v>1</v>
      </c>
      <c r="AB45" s="22">
        <f>AM45^N45</f>
        <v>1</v>
      </c>
      <c r="AC45" s="22">
        <v>1</v>
      </c>
      <c r="AD45" s="22">
        <v>1</v>
      </c>
      <c r="AE45" s="22">
        <v>1</v>
      </c>
      <c r="AF45" s="22">
        <f>PERCENTILE($L$2:$L$155, 0.05)</f>
        <v>-5.5951144138011319E-2</v>
      </c>
      <c r="AG45" s="22">
        <f>PERCENTILE($L$2:$L$155, 0.95)</f>
        <v>0.94551258825149287</v>
      </c>
      <c r="AH45" s="22">
        <f>MIN(MAX(L45,AF45), AG45)</f>
        <v>0.94551258825149287</v>
      </c>
      <c r="AI45" s="22">
        <f>AH45-$AH$156+1</f>
        <v>2.0014637323895039</v>
      </c>
      <c r="AJ45" s="22">
        <f>PERCENTILE($M$2:$M$155, 0.02)</f>
        <v>-1.0733798994150157</v>
      </c>
      <c r="AK45" s="22">
        <f>PERCENTILE($M$2:$M$155, 0.98)</f>
        <v>1.0073830915390212</v>
      </c>
      <c r="AL45" s="22">
        <f>MIN(MAX(M45,AJ45), AK45)</f>
        <v>0.68389173583920904</v>
      </c>
      <c r="AM45" s="22">
        <f>AL45-$AL$156 + 1</f>
        <v>2.7572716352542246</v>
      </c>
      <c r="AN45" s="46">
        <v>0</v>
      </c>
      <c r="AO45" s="76">
        <v>0.24</v>
      </c>
      <c r="AP45" s="77">
        <v>0.5</v>
      </c>
      <c r="AQ45" s="50">
        <v>1</v>
      </c>
      <c r="AR45" s="17">
        <f>(AI45^4)*AB45*AE45*AN45</f>
        <v>0</v>
      </c>
      <c r="AS45" s="17">
        <f>(AM45^4) *Z45*AC45*AO45</f>
        <v>13.871692540638676</v>
      </c>
      <c r="AT45" s="17">
        <f>(AM45^4)*AA45*AP45*AQ45</f>
        <v>28.899359459663909</v>
      </c>
      <c r="AU45" s="17">
        <f>MIN(AR45, 0.05*AR$156)</f>
        <v>0</v>
      </c>
      <c r="AV45" s="17">
        <f>MIN(AS45, 0.05*AS$156)</f>
        <v>13.871692540638676</v>
      </c>
      <c r="AW45" s="17">
        <f>MIN(AT45, 0.05*AT$156)</f>
        <v>28.899359459663909</v>
      </c>
      <c r="AX45" s="14">
        <f>AU45/$AU$156</f>
        <v>0</v>
      </c>
      <c r="AY45" s="14">
        <f>AV45/$AV$156</f>
        <v>7.8582950942332509E-3</v>
      </c>
      <c r="AZ45" s="64">
        <f>AW45/$AW$156</f>
        <v>1.0057340333295039E-2</v>
      </c>
      <c r="BA45" s="21">
        <f>N45</f>
        <v>0</v>
      </c>
      <c r="BB45" s="63">
        <v>0</v>
      </c>
      <c r="BC45" s="15">
        <f>$D$162*AX45</f>
        <v>0</v>
      </c>
      <c r="BD45" s="19">
        <f>BC45-BB45</f>
        <v>0</v>
      </c>
      <c r="BE45" s="60">
        <f>(IF(BD45 &gt; 0, V45, W45))</f>
        <v>12.216392603534832</v>
      </c>
      <c r="BF45" s="60">
        <f>IF(BD45&gt;0, S45*(T45^(2-N45)), S45*(U45^(N45 + 2)))</f>
        <v>12.293265570275405</v>
      </c>
      <c r="BG45" s="46">
        <f>BD45/BE45</f>
        <v>0</v>
      </c>
      <c r="BH45" s="61" t="e">
        <f>BB45/BC45</f>
        <v>#DIV/0!</v>
      </c>
      <c r="BI45" s="63">
        <v>0</v>
      </c>
      <c r="BJ45" s="63">
        <v>3848</v>
      </c>
      <c r="BK45" s="63">
        <v>0</v>
      </c>
      <c r="BL45" s="10">
        <f>SUM(BI45:BK45)</f>
        <v>3848</v>
      </c>
      <c r="BM45" s="15">
        <f>AY45*$D$161</f>
        <v>1371.0760365663464</v>
      </c>
      <c r="BN45" s="9">
        <f>BM45-BL45</f>
        <v>-2476.9239634336536</v>
      </c>
      <c r="BO45" s="48">
        <f>IF(BN45&gt;0,V45,W45)</f>
        <v>12.216392603534832</v>
      </c>
      <c r="BP45" s="48">
        <f xml:space="preserve"> IF(BN45 &gt;0, S45*T45^(2-N45), S45*U45^(N45+2))</f>
        <v>12.293265570275405</v>
      </c>
      <c r="BQ45" s="48">
        <f>IF(BN45&gt;0, S45*T45^(3-N45), S45*U45^(N45+3))</f>
        <v>12.370622268442045</v>
      </c>
      <c r="BR45" s="46">
        <f>BN45/BP45</f>
        <v>-201.48624865168054</v>
      </c>
      <c r="BS45" s="61">
        <f>BL45/BM45</f>
        <v>2.8065547769595165</v>
      </c>
      <c r="BT45" s="16">
        <f>BB45+BL45+BV45</f>
        <v>4018</v>
      </c>
      <c r="BU45" s="66">
        <f>BC45+BM45+BW45</f>
        <v>1463.9555745443261</v>
      </c>
      <c r="BV45" s="63">
        <v>170</v>
      </c>
      <c r="BW45" s="15">
        <f>AZ45*$D$164</f>
        <v>92.87953797797968</v>
      </c>
      <c r="BX45" s="37">
        <f>BW45-BV45</f>
        <v>-77.12046202202032</v>
      </c>
      <c r="BY45" s="53">
        <f>BX45*(BX45&lt;&gt;0)</f>
        <v>-77.12046202202032</v>
      </c>
      <c r="BZ45" s="26">
        <f>BY45/$BY$156</f>
        <v>-0.79505630950538975</v>
      </c>
      <c r="CA45" s="47">
        <f>BZ45 * $BX$156</f>
        <v>-77.12046202202032</v>
      </c>
      <c r="CB45" s="48">
        <f>IF(CA45&gt;0, V45, W45)</f>
        <v>12.216392603534832</v>
      </c>
      <c r="CC45" s="48">
        <f>IF(BX45&gt;0, S45*T45^(2-N45), S45*U45^(N45+2))</f>
        <v>12.293265570275405</v>
      </c>
      <c r="CD45" s="62">
        <f>CA45/CB45</f>
        <v>-6.3128670242396598</v>
      </c>
      <c r="CE45" s="63">
        <v>0</v>
      </c>
      <c r="CF45" s="15">
        <f>AZ45*$CE$159</f>
        <v>64.638526322087216</v>
      </c>
      <c r="CG45" s="37">
        <f>CF45-CE45</f>
        <v>64.638526322087216</v>
      </c>
      <c r="CH45" s="53">
        <f>CG45*(CG45&lt;&gt;0)</f>
        <v>64.638526322087216</v>
      </c>
      <c r="CI45" s="26">
        <f>CH45/$CH$156</f>
        <v>1.0057340333295042E-2</v>
      </c>
      <c r="CJ45" s="47">
        <f>CI45 * $CG$156</f>
        <v>64.638526322087216</v>
      </c>
      <c r="CK45" s="48">
        <f>IF(CA45&gt;0,V45,W45)</f>
        <v>12.216392603534832</v>
      </c>
      <c r="CL45" s="62">
        <f>CJ45/CK45</f>
        <v>5.2911304032078963</v>
      </c>
      <c r="CM45" s="67">
        <f>N45</f>
        <v>0</v>
      </c>
      <c r="CN45" s="75">
        <f>BT45+BV45</f>
        <v>4188</v>
      </c>
      <c r="CO45">
        <f>E45/$E$156</f>
        <v>5.1090237473649961E-3</v>
      </c>
      <c r="CP45" s="1">
        <f>$CP$158*CO45</f>
        <v>311.65044858926478</v>
      </c>
      <c r="CQ45">
        <v>0</v>
      </c>
      <c r="CR45" s="1">
        <f>CP45-CQ45</f>
        <v>311.65044858926478</v>
      </c>
      <c r="CS45">
        <f>CR45/CP45</f>
        <v>1</v>
      </c>
    </row>
    <row r="46" spans="1:97" x14ac:dyDescent="0.2">
      <c r="A46" s="32" t="s">
        <v>300</v>
      </c>
      <c r="B46">
        <v>0</v>
      </c>
      <c r="C46">
        <v>0</v>
      </c>
      <c r="D46">
        <v>0.57507987220447199</v>
      </c>
      <c r="E46">
        <v>0.42492012779552701</v>
      </c>
      <c r="F46">
        <v>0.91461477362986499</v>
      </c>
      <c r="G46">
        <v>0.91461477362986499</v>
      </c>
      <c r="H46">
        <v>0.67167919799498699</v>
      </c>
      <c r="I46">
        <v>0.92773600668337497</v>
      </c>
      <c r="J46">
        <v>0.78939279001024598</v>
      </c>
      <c r="K46">
        <v>0.84970012824541097</v>
      </c>
      <c r="L46">
        <v>0.78575617042795098</v>
      </c>
      <c r="M46">
        <v>0.59496651601337402</v>
      </c>
      <c r="N46" s="21">
        <v>0</v>
      </c>
      <c r="O46">
        <v>1.0035301405556001</v>
      </c>
      <c r="P46">
        <v>0.99380460811434301</v>
      </c>
      <c r="Q46">
        <v>1.0037563438338299</v>
      </c>
      <c r="R46">
        <v>0.99980420008534099</v>
      </c>
      <c r="S46">
        <v>276.25</v>
      </c>
      <c r="T46" s="27">
        <f>IF(C46,P46,R46)</f>
        <v>0.99980420008534099</v>
      </c>
      <c r="U46" s="27">
        <f>IF(D46 = 0,O46,Q46)</f>
        <v>1.0037563438338299</v>
      </c>
      <c r="V46" s="39">
        <f>S46*T46^(1-N46)</f>
        <v>276.19591027357546</v>
      </c>
      <c r="W46" s="38">
        <f>S46*U46^(N46+1)</f>
        <v>277.28768998409555</v>
      </c>
      <c r="X46" s="44">
        <f>0.5 * (D46-MAX($D$3:$D$155))/(MIN($D$3:$D$155)-MAX($D$3:$D$155)) + 0.75</f>
        <v>0.95585825481360132</v>
      </c>
      <c r="Y46" s="44">
        <f>AVERAGE(D46, F46, G46, H46, I46, J46, K46)</f>
        <v>0.80611679177117446</v>
      </c>
      <c r="Z46" s="22">
        <f>AI46^N46</f>
        <v>1</v>
      </c>
      <c r="AA46" s="22">
        <f>(Z46+AB46)/2</f>
        <v>1</v>
      </c>
      <c r="AB46" s="22">
        <f>AM46^N46</f>
        <v>1</v>
      </c>
      <c r="AC46" s="22">
        <v>1</v>
      </c>
      <c r="AD46" s="22">
        <v>1</v>
      </c>
      <c r="AE46" s="22">
        <v>1</v>
      </c>
      <c r="AF46" s="22">
        <f>PERCENTILE($L$2:$L$155, 0.05)</f>
        <v>-5.5951144138011319E-2</v>
      </c>
      <c r="AG46" s="22">
        <f>PERCENTILE($L$2:$L$155, 0.95)</f>
        <v>0.94551258825149287</v>
      </c>
      <c r="AH46" s="22">
        <f>MIN(MAX(L46,AF46), AG46)</f>
        <v>0.78575617042795098</v>
      </c>
      <c r="AI46" s="22">
        <f>AH46-$AH$156+1</f>
        <v>1.8417073145659622</v>
      </c>
      <c r="AJ46" s="22">
        <f>PERCENTILE($M$2:$M$155, 0.02)</f>
        <v>-1.0733798994150157</v>
      </c>
      <c r="AK46" s="22">
        <f>PERCENTILE($M$2:$M$155, 0.98)</f>
        <v>1.0073830915390212</v>
      </c>
      <c r="AL46" s="22">
        <f>MIN(MAX(M46,AJ46), AK46)</f>
        <v>0.59496651601337402</v>
      </c>
      <c r="AM46" s="22">
        <f>AL46-$AL$156 + 1</f>
        <v>2.6683464154283896</v>
      </c>
      <c r="AN46" s="46">
        <v>0</v>
      </c>
      <c r="AO46" s="70">
        <v>0.48</v>
      </c>
      <c r="AP46" s="51">
        <v>1</v>
      </c>
      <c r="AQ46" s="50">
        <v>1</v>
      </c>
      <c r="AR46" s="17">
        <f>(AI46^4)*AB46*AE46*AN46</f>
        <v>0</v>
      </c>
      <c r="AS46" s="17">
        <f>(AM46^4) *Z46*AC46*AO46</f>
        <v>24.333808188354382</v>
      </c>
      <c r="AT46" s="17">
        <f>(AM46^4)*AA46*AP46*AQ46</f>
        <v>50.695433725738297</v>
      </c>
      <c r="AU46" s="17">
        <f>MIN(AR46, 0.05*AR$156)</f>
        <v>0</v>
      </c>
      <c r="AV46" s="17">
        <f>MIN(AS46, 0.05*AS$156)</f>
        <v>24.333808188354382</v>
      </c>
      <c r="AW46" s="17">
        <f>MIN(AT46, 0.05*AT$156)</f>
        <v>50.695433725738297</v>
      </c>
      <c r="AX46" s="14">
        <f>AU46/$AU$156</f>
        <v>0</v>
      </c>
      <c r="AY46" s="14">
        <f>AV46/$AV$156</f>
        <v>1.3785069482354168E-2</v>
      </c>
      <c r="AZ46" s="64">
        <f>AW46/$AW$156</f>
        <v>1.7642648136730811E-2</v>
      </c>
      <c r="BA46" s="21">
        <f>N46</f>
        <v>0</v>
      </c>
      <c r="BB46" s="63">
        <v>0</v>
      </c>
      <c r="BC46" s="15">
        <f>$D$162*AX46</f>
        <v>0</v>
      </c>
      <c r="BD46" s="19">
        <f>BC46-BB46</f>
        <v>0</v>
      </c>
      <c r="BE46" s="60">
        <f>(IF(BD46 &gt; 0, V46, W46))</f>
        <v>277.28768998409555</v>
      </c>
      <c r="BF46" s="60">
        <f>IF(BD46&gt;0, S46*(T46^(2-N46)), S46*(U46^(N46 + 2)))</f>
        <v>278.32927788856421</v>
      </c>
      <c r="BG46" s="46">
        <f>BD46/BE46</f>
        <v>0</v>
      </c>
      <c r="BH46" s="61" t="e">
        <f>BB46/BC46</f>
        <v>#DIV/0!</v>
      </c>
      <c r="BI46" s="63">
        <v>0</v>
      </c>
      <c r="BJ46" s="63">
        <v>0</v>
      </c>
      <c r="BK46" s="63">
        <v>0</v>
      </c>
      <c r="BL46" s="10">
        <f>SUM(BI46:BK46)</f>
        <v>0</v>
      </c>
      <c r="BM46" s="15">
        <f>AY46*$D$161</f>
        <v>2405.1499979337432</v>
      </c>
      <c r="BN46" s="9">
        <f>BM46-BL46</f>
        <v>2405.1499979337432</v>
      </c>
      <c r="BO46" s="48">
        <f>IF(BN46&gt;0,V46,W46)</f>
        <v>276.19591027357546</v>
      </c>
      <c r="BP46" s="48">
        <f xml:space="preserve"> IF(BN46 &gt;0, S46*T46^(2-N46), S46*U46^(N46+2))</f>
        <v>276.14183113791472</v>
      </c>
      <c r="BQ46" s="48">
        <f>IF(BN46&gt;0, S46*T46^(3-N46), S46*U46^(N46+3))</f>
        <v>276.08776259094412</v>
      </c>
      <c r="BR46" s="46">
        <f>BN46/BP46</f>
        <v>8.7098357681728</v>
      </c>
      <c r="BS46" s="61">
        <f>BL46/BM46</f>
        <v>0</v>
      </c>
      <c r="BT46" s="16">
        <f>BB46+BL46+BV46</f>
        <v>0</v>
      </c>
      <c r="BU46" s="66">
        <f>BC46+BM46+BW46</f>
        <v>2568.0798534764522</v>
      </c>
      <c r="BV46" s="63">
        <v>0</v>
      </c>
      <c r="BW46" s="15">
        <f>AZ46*$D$164</f>
        <v>162.92985554270905</v>
      </c>
      <c r="BX46" s="37">
        <f>BW46-BV46</f>
        <v>162.92985554270905</v>
      </c>
      <c r="BY46" s="53">
        <f>BX46*(BX46&lt;&gt;0)</f>
        <v>162.92985554270905</v>
      </c>
      <c r="BZ46" s="26">
        <f>BY46/$BY$156</f>
        <v>1.6796892323991166</v>
      </c>
      <c r="CA46" s="47">
        <f>BZ46 * $BX$156</f>
        <v>162.92985554270905</v>
      </c>
      <c r="CB46" s="48">
        <f>IF(CA46&gt;0, V46, W46)</f>
        <v>276.19591027357546</v>
      </c>
      <c r="CC46" s="48">
        <f>IF(BX46&gt;0, S46*T46^(2-N46), S46*U46^(N46+2))</f>
        <v>276.14183113791472</v>
      </c>
      <c r="CD46" s="62">
        <f>CA46/CB46</f>
        <v>0.58990683598944316</v>
      </c>
      <c r="CE46" s="63">
        <v>0</v>
      </c>
      <c r="CF46" s="15">
        <f>AZ46*$CE$159</f>
        <v>113.38929957476893</v>
      </c>
      <c r="CG46" s="37">
        <f>CF46-CE46</f>
        <v>113.38929957476893</v>
      </c>
      <c r="CH46" s="53">
        <f>CG46*(CG46&lt;&gt;0)</f>
        <v>113.38929957476893</v>
      </c>
      <c r="CI46" s="26">
        <f>CH46/$CH$156</f>
        <v>1.7642648136730818E-2</v>
      </c>
      <c r="CJ46" s="47">
        <f>CI46 * $CG$156</f>
        <v>113.38929957476894</v>
      </c>
      <c r="CK46" s="48">
        <f>IF(CA46&gt;0,V46,W46)</f>
        <v>276.19591027357546</v>
      </c>
      <c r="CL46" s="62">
        <f>CJ46/CK46</f>
        <v>0.41053938656244199</v>
      </c>
      <c r="CM46" s="67">
        <f>N46</f>
        <v>0</v>
      </c>
      <c r="CN46" s="75">
        <f>BT46+BV46</f>
        <v>0</v>
      </c>
      <c r="CO46">
        <f>E46/$E$156</f>
        <v>4.0000009324476496E-3</v>
      </c>
      <c r="CP46" s="1">
        <f>$CP$158*CO46</f>
        <v>244.00005687930661</v>
      </c>
      <c r="CQ46">
        <v>0</v>
      </c>
      <c r="CR46" s="1">
        <f>CP46-CQ46</f>
        <v>244.00005687930661</v>
      </c>
      <c r="CS46">
        <f>CR46/CP46</f>
        <v>1</v>
      </c>
    </row>
    <row r="47" spans="1:97" x14ac:dyDescent="0.2">
      <c r="A47" s="32" t="s">
        <v>283</v>
      </c>
      <c r="B47">
        <v>0</v>
      </c>
      <c r="C47">
        <v>0</v>
      </c>
      <c r="D47">
        <v>0.267971246006389</v>
      </c>
      <c r="E47">
        <v>0.73202875399361</v>
      </c>
      <c r="F47">
        <v>0.63155802861685195</v>
      </c>
      <c r="G47">
        <v>0.63155802861685195</v>
      </c>
      <c r="H47">
        <v>0.35756056808688302</v>
      </c>
      <c r="I47">
        <v>0.64870509607351701</v>
      </c>
      <c r="J47">
        <v>0.48161329162815197</v>
      </c>
      <c r="K47">
        <v>0.55151313766432497</v>
      </c>
      <c r="L47">
        <v>0.70087094165288699</v>
      </c>
      <c r="M47">
        <v>0.97231339930527905</v>
      </c>
      <c r="N47" s="21">
        <v>0</v>
      </c>
      <c r="O47">
        <v>1.00599538295603</v>
      </c>
      <c r="P47">
        <v>0.99892654628967603</v>
      </c>
      <c r="Q47">
        <v>1.0074083148173201</v>
      </c>
      <c r="R47">
        <v>1.0073870502313</v>
      </c>
      <c r="S47">
        <v>2.6800000667571999</v>
      </c>
      <c r="T47" s="27">
        <f>IF(C47,P47,R47)</f>
        <v>1.0073870502313</v>
      </c>
      <c r="U47" s="27">
        <f>IF(D47 = 0,O47,Q47)</f>
        <v>1.0074083148173201</v>
      </c>
      <c r="V47" s="39">
        <f>S47*T47^(1-N47)</f>
        <v>2.6997973618702229</v>
      </c>
      <c r="W47" s="38">
        <f>S47*U47^(N47+1)</f>
        <v>2.699854350962176</v>
      </c>
      <c r="X47" s="44">
        <f>0.5 * (D47-MAX($D$3:$D$155))/(MIN($D$3:$D$155)-MAX($D$3:$D$155)) + 0.75</f>
        <v>1.1133756657107745</v>
      </c>
      <c r="Y47" s="44">
        <f>AVERAGE(D47, F47, G47, H47, I47, J47, K47)</f>
        <v>0.51006848524185278</v>
      </c>
      <c r="Z47" s="22">
        <f>AI47^N47</f>
        <v>1</v>
      </c>
      <c r="AA47" s="22">
        <f>(Z47+AB47)/2</f>
        <v>1</v>
      </c>
      <c r="AB47" s="22">
        <f>AM47^N47</f>
        <v>1</v>
      </c>
      <c r="AC47" s="22">
        <v>1</v>
      </c>
      <c r="AD47" s="22">
        <v>1</v>
      </c>
      <c r="AE47" s="22">
        <v>1</v>
      </c>
      <c r="AF47" s="22">
        <f>PERCENTILE($L$2:$L$155, 0.05)</f>
        <v>-5.5951144138011319E-2</v>
      </c>
      <c r="AG47" s="22">
        <f>PERCENTILE($L$2:$L$155, 0.95)</f>
        <v>0.94551258825149287</v>
      </c>
      <c r="AH47" s="22">
        <f>MIN(MAX(L47,AF47), AG47)</f>
        <v>0.70087094165288699</v>
      </c>
      <c r="AI47" s="22">
        <f>AH47-$AH$156+1</f>
        <v>1.7568220857908983</v>
      </c>
      <c r="AJ47" s="22">
        <f>PERCENTILE($M$2:$M$155, 0.02)</f>
        <v>-1.0733798994150157</v>
      </c>
      <c r="AK47" s="22">
        <f>PERCENTILE($M$2:$M$155, 0.98)</f>
        <v>1.0073830915390212</v>
      </c>
      <c r="AL47" s="22">
        <f>MIN(MAX(M47,AJ47), AK47)</f>
        <v>0.97231339930527905</v>
      </c>
      <c r="AM47" s="22">
        <f>AL47-$AL$156 + 1</f>
        <v>3.0456932987202947</v>
      </c>
      <c r="AN47" s="46">
        <v>0</v>
      </c>
      <c r="AO47" s="76">
        <v>0.24</v>
      </c>
      <c r="AP47" s="77">
        <v>0.5</v>
      </c>
      <c r="AQ47" s="50">
        <v>1</v>
      </c>
      <c r="AR47" s="17">
        <f>(AI47^4)*AB47*AE47*AN47</f>
        <v>0</v>
      </c>
      <c r="AS47" s="17">
        <f>(AM47^4) *Z47*AC47*AO47</f>
        <v>20.651704999863171</v>
      </c>
      <c r="AT47" s="17">
        <f>(AM47^4)*AA47*AP47*AQ47</f>
        <v>43.024385416381605</v>
      </c>
      <c r="AU47" s="17">
        <f>MIN(AR47, 0.05*AR$156)</f>
        <v>0</v>
      </c>
      <c r="AV47" s="17">
        <f>MIN(AS47, 0.05*AS$156)</f>
        <v>20.651704999863171</v>
      </c>
      <c r="AW47" s="17">
        <f>MIN(AT47, 0.05*AT$156)</f>
        <v>43.024385416381605</v>
      </c>
      <c r="AX47" s="14">
        <f>AU47/$AU$156</f>
        <v>0</v>
      </c>
      <c r="AY47" s="14">
        <f>AV47/$AV$156</f>
        <v>1.1699162997776845E-2</v>
      </c>
      <c r="AZ47" s="64">
        <f>AW47/$AW$156</f>
        <v>1.4973026906266174E-2</v>
      </c>
      <c r="BA47" s="21">
        <f>N47</f>
        <v>0</v>
      </c>
      <c r="BB47" s="63">
        <v>0</v>
      </c>
      <c r="BC47" s="15">
        <f>$D$162*AX47</f>
        <v>0</v>
      </c>
      <c r="BD47" s="19">
        <f>BC47-BB47</f>
        <v>0</v>
      </c>
      <c r="BE47" s="60">
        <f>(IF(BD47 &gt; 0, V47, W47))</f>
        <v>2.699854350962176</v>
      </c>
      <c r="BF47" s="60">
        <f>IF(BD47&gt;0, S47*(T47^(2-N47)), S47*(U47^(N47 + 2)))</f>
        <v>2.7198557219550152</v>
      </c>
      <c r="BG47" s="46">
        <f>BD47/BE47</f>
        <v>0</v>
      </c>
      <c r="BH47" s="61" t="e">
        <f>BB47/BC47</f>
        <v>#DIV/0!</v>
      </c>
      <c r="BI47" s="63">
        <v>1048</v>
      </c>
      <c r="BJ47" s="63">
        <v>2106</v>
      </c>
      <c r="BK47" s="63">
        <v>0</v>
      </c>
      <c r="BL47" s="10">
        <f>SUM(BI47:BK47)</f>
        <v>3154</v>
      </c>
      <c r="BM47" s="15">
        <f>AY47*$D$161</f>
        <v>2041.2114640371149</v>
      </c>
      <c r="BN47" s="9">
        <f>BM47-BL47</f>
        <v>-1112.7885359628851</v>
      </c>
      <c r="BO47" s="48">
        <f>IF(BN47&gt;0,V47,W47)</f>
        <v>2.699854350962176</v>
      </c>
      <c r="BP47" s="48">
        <f xml:space="preserve"> IF(BN47 &gt;0, S47*T47^(2-N47), S47*U47^(N47+2))</f>
        <v>2.7198557219550152</v>
      </c>
      <c r="BQ47" s="48">
        <f>IF(BN47&gt;0, S47*T47^(3-N47), S47*U47^(N47+3))</f>
        <v>2.7400052694009474</v>
      </c>
      <c r="BR47" s="46">
        <f>BN47/BP47</f>
        <v>-409.13513425742292</v>
      </c>
      <c r="BS47" s="61">
        <f>BL47/BM47</f>
        <v>1.5451608300112172</v>
      </c>
      <c r="BT47" s="16">
        <f>BB47+BL47+BV47</f>
        <v>3352</v>
      </c>
      <c r="BU47" s="66">
        <f>BC47+BM47+BW47</f>
        <v>2179.4873675164831</v>
      </c>
      <c r="BV47" s="63">
        <v>198</v>
      </c>
      <c r="BW47" s="15">
        <f>AZ47*$D$164</f>
        <v>138.27590347936811</v>
      </c>
      <c r="BX47" s="37">
        <f>BW47-BV47</f>
        <v>-59.724096520631889</v>
      </c>
      <c r="BY47" s="53">
        <f>BX47*(BX47&lt;&gt;0)</f>
        <v>-59.724096520631889</v>
      </c>
      <c r="BZ47" s="26">
        <f>BY47/$BY$156</f>
        <v>-0.61571233526426616</v>
      </c>
      <c r="CA47" s="47">
        <f>BZ47 * $BX$156</f>
        <v>-59.724096520631896</v>
      </c>
      <c r="CB47" s="48">
        <f>IF(CA47&gt;0, V47, W47)</f>
        <v>2.699854350962176</v>
      </c>
      <c r="CC47" s="48">
        <f>IF(BX47&gt;0, S47*T47^(2-N47), S47*U47^(N47+2))</f>
        <v>2.7198557219550152</v>
      </c>
      <c r="CD47" s="62">
        <f>CA47/CB47</f>
        <v>-22.121229057910988</v>
      </c>
      <c r="CE47" s="63">
        <v>0</v>
      </c>
      <c r="CF47" s="15">
        <f>AZ47*$CE$159</f>
        <v>96.231643926572701</v>
      </c>
      <c r="CG47" s="37">
        <f>CF47-CE47</f>
        <v>96.231643926572701</v>
      </c>
      <c r="CH47" s="53">
        <f>CG47*(CG47&lt;&gt;0)</f>
        <v>96.231643926572701</v>
      </c>
      <c r="CI47" s="26">
        <f>CH47/$CH$156</f>
        <v>1.4973026906266179E-2</v>
      </c>
      <c r="CJ47" s="47">
        <f>CI47 * $CG$156</f>
        <v>96.231643926572701</v>
      </c>
      <c r="CK47" s="48">
        <f>IF(CA47&gt;0,V47,W47)</f>
        <v>2.699854350962176</v>
      </c>
      <c r="CL47" s="62">
        <f>CJ47/CK47</f>
        <v>35.643272346257348</v>
      </c>
      <c r="CM47" s="67">
        <f>N47</f>
        <v>0</v>
      </c>
      <c r="CN47" s="75">
        <f>BT47+BV47</f>
        <v>3550</v>
      </c>
      <c r="CO47">
        <f>E47/$E$156</f>
        <v>6.8909790499779534E-3</v>
      </c>
      <c r="CP47" s="1">
        <f>$CP$158*CO47</f>
        <v>420.34972204865517</v>
      </c>
      <c r="CQ47">
        <v>0</v>
      </c>
      <c r="CR47" s="1">
        <f>CP47-CQ47</f>
        <v>420.34972204865517</v>
      </c>
      <c r="CS47">
        <f>CR47/CP47</f>
        <v>1</v>
      </c>
    </row>
    <row r="48" spans="1:97" x14ac:dyDescent="0.2">
      <c r="A48" s="32" t="s">
        <v>108</v>
      </c>
      <c r="B48">
        <v>0</v>
      </c>
      <c r="C48">
        <v>0</v>
      </c>
      <c r="D48">
        <v>0.47584415584415501</v>
      </c>
      <c r="E48">
        <v>0.52415584415584404</v>
      </c>
      <c r="F48">
        <v>0.437338834450747</v>
      </c>
      <c r="G48">
        <v>0.437338834450747</v>
      </c>
      <c r="H48">
        <v>0.55922865013774103</v>
      </c>
      <c r="I48">
        <v>0.72727272727272696</v>
      </c>
      <c r="J48">
        <v>0.63773955934591398</v>
      </c>
      <c r="K48">
        <v>0.52811767208404903</v>
      </c>
      <c r="L48">
        <v>0.61067439397141798</v>
      </c>
      <c r="M48">
        <v>-0.15764939225069199</v>
      </c>
      <c r="N48" s="21">
        <v>0</v>
      </c>
      <c r="O48">
        <v>1.0062898964184299</v>
      </c>
      <c r="P48">
        <v>0.97664822099912596</v>
      </c>
      <c r="Q48">
        <v>1.0324800307241899</v>
      </c>
      <c r="R48">
        <v>0.991583300157723</v>
      </c>
      <c r="S48">
        <v>126.94000244140599</v>
      </c>
      <c r="T48" s="27">
        <f>IF(C48,P48,R48)</f>
        <v>0.991583300157723</v>
      </c>
      <c r="U48" s="27">
        <f>IF(D48 = 0,O48,Q48)</f>
        <v>1.0324800307241899</v>
      </c>
      <c r="V48" s="39">
        <f>S48*T48^(1-N48)</f>
        <v>125.87158654287877</v>
      </c>
      <c r="W48" s="38">
        <f>S48*U48^(N48+1)</f>
        <v>131.0630176208316</v>
      </c>
      <c r="X48" s="44">
        <f>0.5 * (D48-MAX($D$3:$D$155))/(MIN($D$3:$D$155)-MAX($D$3:$D$155)) + 0.75</f>
        <v>1.0067567049910355</v>
      </c>
      <c r="Y48" s="44">
        <f>AVERAGE(D48, F48, G48, H48, I48, J48, K48)</f>
        <v>0.54326863336943998</v>
      </c>
      <c r="Z48" s="22">
        <f>AI48^N48</f>
        <v>1</v>
      </c>
      <c r="AA48" s="22">
        <f>(Z48+AB48)/2</f>
        <v>1</v>
      </c>
      <c r="AB48" s="22">
        <f>AM48^N48</f>
        <v>1</v>
      </c>
      <c r="AC48" s="22">
        <v>1</v>
      </c>
      <c r="AD48" s="22">
        <v>1</v>
      </c>
      <c r="AE48" s="22">
        <v>1</v>
      </c>
      <c r="AF48" s="22">
        <f>PERCENTILE($L$2:$L$155, 0.05)</f>
        <v>-5.5951144138011319E-2</v>
      </c>
      <c r="AG48" s="22">
        <f>PERCENTILE($L$2:$L$155, 0.95)</f>
        <v>0.94551258825149287</v>
      </c>
      <c r="AH48" s="22">
        <f>MIN(MAX(L48,AF48), AG48)</f>
        <v>0.61067439397141798</v>
      </c>
      <c r="AI48" s="22">
        <f>AH48-$AH$156+1</f>
        <v>1.6666255381094293</v>
      </c>
      <c r="AJ48" s="22">
        <f>PERCENTILE($M$2:$M$155, 0.02)</f>
        <v>-1.0733798994150157</v>
      </c>
      <c r="AK48" s="22">
        <f>PERCENTILE($M$2:$M$155, 0.98)</f>
        <v>1.0073830915390212</v>
      </c>
      <c r="AL48" s="22">
        <f>MIN(MAX(M48,AJ48), AK48)</f>
        <v>-0.15764939225069199</v>
      </c>
      <c r="AM48" s="22">
        <f>AL48-$AL$156 + 1</f>
        <v>1.9157305071643238</v>
      </c>
      <c r="AN48" s="46">
        <v>1</v>
      </c>
      <c r="AO48" s="51">
        <v>1</v>
      </c>
      <c r="AP48" s="51">
        <v>1</v>
      </c>
      <c r="AQ48" s="21">
        <v>1</v>
      </c>
      <c r="AR48" s="17">
        <f>(AI48^4)*AB48*AE48*AN48</f>
        <v>7.7152877709593826</v>
      </c>
      <c r="AS48" s="17">
        <f>(AM48^4) *Z48*AC48*AO48</f>
        <v>13.469071580974209</v>
      </c>
      <c r="AT48" s="17">
        <f>(AM48^4)*AA48*AP48*AQ48</f>
        <v>13.469071580974209</v>
      </c>
      <c r="AU48" s="17">
        <f>MIN(AR48, 0.05*AR$156)</f>
        <v>7.7152877709593826</v>
      </c>
      <c r="AV48" s="17">
        <f>MIN(AS48, 0.05*AS$156)</f>
        <v>13.469071580974209</v>
      </c>
      <c r="AW48" s="17">
        <f>MIN(AT48, 0.05*AT$156)</f>
        <v>13.469071580974209</v>
      </c>
      <c r="AX48" s="14">
        <f>AU48/$AU$156</f>
        <v>1.3661777530014765E-2</v>
      </c>
      <c r="AY48" s="14">
        <f>AV48/$AV$156</f>
        <v>7.6302108642160617E-3</v>
      </c>
      <c r="AZ48" s="64">
        <f>AW48/$AW$156</f>
        <v>4.687406205401941E-3</v>
      </c>
      <c r="BA48" s="21">
        <f>N48</f>
        <v>0</v>
      </c>
      <c r="BB48" s="63">
        <v>1523</v>
      </c>
      <c r="BC48" s="15">
        <f>$D$162*AX48</f>
        <v>1696.5468572322934</v>
      </c>
      <c r="BD48" s="19">
        <f>BC48-BB48</f>
        <v>173.54685723229341</v>
      </c>
      <c r="BE48" s="60">
        <f>(IF(BD48 &gt; 0, V48, W48))</f>
        <v>125.87158654287877</v>
      </c>
      <c r="BF48" s="60">
        <f>IF(BD48&gt;0, S48*(T48^(2-N48)), S48*(U48^(N48 + 2)))</f>
        <v>124.81216318027617</v>
      </c>
      <c r="BG48" s="46">
        <f>BD48/BE48</f>
        <v>1.3787611803333695</v>
      </c>
      <c r="BH48" s="61">
        <f>BB48/BC48</f>
        <v>0.8977058272853049</v>
      </c>
      <c r="BI48" s="63">
        <v>0</v>
      </c>
      <c r="BJ48" s="63">
        <v>889</v>
      </c>
      <c r="BK48" s="63">
        <v>0</v>
      </c>
      <c r="BL48" s="10">
        <f>SUM(BI48:BK48)</f>
        <v>889</v>
      </c>
      <c r="BM48" s="15">
        <f>AY48*$D$161</f>
        <v>1331.2810405340974</v>
      </c>
      <c r="BN48" s="9">
        <f>BM48-BL48</f>
        <v>442.28104053409743</v>
      </c>
      <c r="BO48" s="48">
        <f>IF(BN48&gt;0,V48,W48)</f>
        <v>125.87158654287877</v>
      </c>
      <c r="BP48" s="48">
        <f xml:space="preserve"> IF(BN48 &gt;0, S48*T48^(2-N48), S48*U48^(N48+2))</f>
        <v>124.81216318027617</v>
      </c>
      <c r="BQ48" s="48">
        <f>IF(BN48&gt;0, S48*T48^(3-N48), S48*U48^(N48+3))</f>
        <v>123.76165666612248</v>
      </c>
      <c r="BR48" s="46">
        <f>BN48/BP48</f>
        <v>3.5435732324843663</v>
      </c>
      <c r="BS48" s="61">
        <f>BL48/BM48</f>
        <v>0.6677778567651963</v>
      </c>
      <c r="BT48" s="16">
        <f>BB48+BL48+BV48</f>
        <v>2412</v>
      </c>
      <c r="BU48" s="66">
        <f>BC48+BM48+BW48</f>
        <v>3071.116094073278</v>
      </c>
      <c r="BV48" s="63">
        <v>0</v>
      </c>
      <c r="BW48" s="15">
        <f>AZ48*$D$164</f>
        <v>43.288196306886924</v>
      </c>
      <c r="BX48" s="37">
        <f>BW48-BV48</f>
        <v>43.288196306886924</v>
      </c>
      <c r="BY48" s="53">
        <f>BX48*(BX48&lt;&gt;0)</f>
        <v>43.288196306886924</v>
      </c>
      <c r="BZ48" s="26">
        <f>BY48/$BY$156</f>
        <v>0.4462700650194672</v>
      </c>
      <c r="CA48" s="47">
        <f>BZ48 * $BX$156</f>
        <v>43.288196306886924</v>
      </c>
      <c r="CB48" s="48">
        <f>IF(CA48&gt;0, V48, W48)</f>
        <v>125.87158654287877</v>
      </c>
      <c r="CC48" s="48">
        <f>IF(BX48&gt;0, S48*T48^(2-N48), S48*U48^(N48+2))</f>
        <v>124.81216318027617</v>
      </c>
      <c r="CD48" s="62">
        <f>CA48/CB48</f>
        <v>0.34390760850655194</v>
      </c>
      <c r="CE48" s="63">
        <v>0</v>
      </c>
      <c r="CF48" s="15">
        <f>AZ48*$CE$159</f>
        <v>30.125959682118275</v>
      </c>
      <c r="CG48" s="37">
        <f>CF48-CE48</f>
        <v>30.125959682118275</v>
      </c>
      <c r="CH48" s="53">
        <f>CG48*(CG48&lt;&gt;0)</f>
        <v>30.125959682118275</v>
      </c>
      <c r="CI48" s="26">
        <f>CH48/$CH$156</f>
        <v>4.6874062054019427E-3</v>
      </c>
      <c r="CJ48" s="47">
        <f>CI48 * $CG$156</f>
        <v>30.125959682118278</v>
      </c>
      <c r="CK48" s="48">
        <f>IF(CA48&gt;0,V48,W48)</f>
        <v>125.87158654287877</v>
      </c>
      <c r="CL48" s="62">
        <f>CJ48/CK48</f>
        <v>0.23933884135047206</v>
      </c>
      <c r="CM48" s="67">
        <f>N48</f>
        <v>0</v>
      </c>
      <c r="CN48" s="75">
        <f>BT48+BV48</f>
        <v>2412</v>
      </c>
      <c r="CO48">
        <f>E48/$E$156</f>
        <v>4.934159923768458E-3</v>
      </c>
      <c r="CP48" s="1">
        <f>$CP$158*CO48</f>
        <v>300.98375534987593</v>
      </c>
      <c r="CQ48">
        <v>0</v>
      </c>
      <c r="CR48" s="1">
        <f>CP48-CQ48</f>
        <v>300.98375534987593</v>
      </c>
      <c r="CS48">
        <f>CR48/CP48</f>
        <v>1</v>
      </c>
    </row>
    <row r="49" spans="1:97" x14ac:dyDescent="0.2">
      <c r="A49" s="32" t="s">
        <v>287</v>
      </c>
      <c r="B49">
        <v>0</v>
      </c>
      <c r="C49">
        <v>0</v>
      </c>
      <c r="D49">
        <v>0.178514376996805</v>
      </c>
      <c r="E49">
        <v>0.82148562300319405</v>
      </c>
      <c r="F49">
        <v>0.17911040508339901</v>
      </c>
      <c r="G49">
        <v>0.17911040508339901</v>
      </c>
      <c r="H49">
        <v>0.204260651629072</v>
      </c>
      <c r="I49">
        <v>0.219715956558061</v>
      </c>
      <c r="J49">
        <v>0.21184740843318001</v>
      </c>
      <c r="K49">
        <v>0.194792389841942</v>
      </c>
      <c r="L49">
        <v>0.657994528488691</v>
      </c>
      <c r="M49">
        <v>-0.30465517676487502</v>
      </c>
      <c r="N49" s="21">
        <v>0</v>
      </c>
      <c r="O49">
        <v>1.0000639338034201</v>
      </c>
      <c r="P49">
        <v>1.00274974445224</v>
      </c>
      <c r="Q49">
        <v>0.999918274299054</v>
      </c>
      <c r="R49">
        <v>0.99668623083539898</v>
      </c>
      <c r="S49">
        <v>156.88999938964801</v>
      </c>
      <c r="T49" s="27">
        <f>IF(C49,P49,R49)</f>
        <v>0.99668623083539898</v>
      </c>
      <c r="U49" s="27">
        <f>IF(D49 = 0,O49,Q49)</f>
        <v>0.999918274299054</v>
      </c>
      <c r="V49" s="39">
        <f>S49*T49^(1-N49)</f>
        <v>156.37010214743631</v>
      </c>
      <c r="W49" s="38">
        <f>S49*U49^(N49+1)</f>
        <v>156.87717744447647</v>
      </c>
      <c r="X49" s="44">
        <f>0.5 * (D49-MAX($D$3:$D$155))/(MIN($D$3:$D$155)-MAX($D$3:$D$155)) + 0.75</f>
        <v>1.1592585006145022</v>
      </c>
      <c r="Y49" s="44">
        <f>AVERAGE(D49, F49, G49, H49, I49, J49, K49)</f>
        <v>0.19533594194655116</v>
      </c>
      <c r="Z49" s="22">
        <f>AI49^N49</f>
        <v>1</v>
      </c>
      <c r="AA49" s="22">
        <f>(Z49+AB49)/2</f>
        <v>1</v>
      </c>
      <c r="AB49" s="22">
        <f>AM49^N49</f>
        <v>1</v>
      </c>
      <c r="AC49" s="22">
        <v>1</v>
      </c>
      <c r="AD49" s="22">
        <v>1</v>
      </c>
      <c r="AE49" s="22">
        <v>1</v>
      </c>
      <c r="AF49" s="22">
        <f>PERCENTILE($L$2:$L$155, 0.05)</f>
        <v>-5.5951144138011319E-2</v>
      </c>
      <c r="AG49" s="22">
        <f>PERCENTILE($L$2:$L$155, 0.95)</f>
        <v>0.94551258825149287</v>
      </c>
      <c r="AH49" s="22">
        <f>MIN(MAX(L49,AF49), AG49)</f>
        <v>0.657994528488691</v>
      </c>
      <c r="AI49" s="22">
        <f>AH49-$AH$156+1</f>
        <v>1.7139456726267022</v>
      </c>
      <c r="AJ49" s="22">
        <f>PERCENTILE($M$2:$M$155, 0.02)</f>
        <v>-1.0733798994150157</v>
      </c>
      <c r="AK49" s="22">
        <f>PERCENTILE($M$2:$M$155, 0.98)</f>
        <v>1.0073830915390212</v>
      </c>
      <c r="AL49" s="22">
        <f>MIN(MAX(M49,AJ49), AK49)</f>
        <v>-0.30465517676487502</v>
      </c>
      <c r="AM49" s="22">
        <f>AL49-$AL$156 + 1</f>
        <v>1.7687247226501406</v>
      </c>
      <c r="AN49" s="46">
        <v>0</v>
      </c>
      <c r="AO49" s="70">
        <v>0.48</v>
      </c>
      <c r="AP49" s="51">
        <v>1</v>
      </c>
      <c r="AQ49" s="50">
        <v>1</v>
      </c>
      <c r="AR49" s="17">
        <f>(AI49^4)*AB49*AE49*AN49</f>
        <v>0</v>
      </c>
      <c r="AS49" s="17">
        <f>(AM49^4) *Z49*AC49*AO49</f>
        <v>4.6976669404604694</v>
      </c>
      <c r="AT49" s="17">
        <f>(AM49^4)*AA49*AP49*AQ49</f>
        <v>9.7868061259593109</v>
      </c>
      <c r="AU49" s="17">
        <f>MIN(AR49, 0.05*AR$156)</f>
        <v>0</v>
      </c>
      <c r="AV49" s="17">
        <f>MIN(AS49, 0.05*AS$156)</f>
        <v>4.6976669404604694</v>
      </c>
      <c r="AW49" s="17">
        <f>MIN(AT49, 0.05*AT$156)</f>
        <v>9.7868061259593109</v>
      </c>
      <c r="AX49" s="14">
        <f>AU49/$AU$156</f>
        <v>0</v>
      </c>
      <c r="AY49" s="14">
        <f>AV49/$AV$156</f>
        <v>2.6612219788186408E-3</v>
      </c>
      <c r="AZ49" s="64">
        <f>AW49/$AW$156</f>
        <v>3.4059315439891155E-3</v>
      </c>
      <c r="BA49" s="21">
        <f>N49</f>
        <v>0</v>
      </c>
      <c r="BB49" s="63">
        <v>0</v>
      </c>
      <c r="BC49" s="15">
        <f>$D$162*AX49</f>
        <v>0</v>
      </c>
      <c r="BD49" s="19">
        <f>BC49-BB49</f>
        <v>0</v>
      </c>
      <c r="BE49" s="60">
        <f>(IF(BD49 &gt; 0, V49, W49))</f>
        <v>156.87717744447647</v>
      </c>
      <c r="BF49" s="60">
        <f>IF(BD49&gt;0, S49*(T49^(2-N49)), S49*(U49^(N49 + 2)))</f>
        <v>156.86435654718738</v>
      </c>
      <c r="BG49" s="46">
        <f>BD49/BE49</f>
        <v>0</v>
      </c>
      <c r="BH49" s="61" t="e">
        <f>BB49/BC49</f>
        <v>#DIV/0!</v>
      </c>
      <c r="BI49" s="63">
        <v>0</v>
      </c>
      <c r="BJ49" s="63">
        <v>0</v>
      </c>
      <c r="BK49" s="63">
        <v>0</v>
      </c>
      <c r="BL49" s="10">
        <f>SUM(BI49:BK49)</f>
        <v>0</v>
      </c>
      <c r="BM49" s="15">
        <f>AY49*$D$161</f>
        <v>464.31670475438233</v>
      </c>
      <c r="BN49" s="9">
        <f>BM49-BL49</f>
        <v>464.31670475438233</v>
      </c>
      <c r="BO49" s="48">
        <f>IF(BN49&gt;0,V49,W49)</f>
        <v>156.37010214743631</v>
      </c>
      <c r="BP49" s="48">
        <f xml:space="preserve"> IF(BN49 &gt;0, S49*T49^(2-N49), S49*U49^(N49+2))</f>
        <v>155.85192772467462</v>
      </c>
      <c r="BQ49" s="48">
        <f>IF(BN49&gt;0, S49*T49^(3-N49), S49*U49^(N49+3))</f>
        <v>155.33547041233697</v>
      </c>
      <c r="BR49" s="46">
        <f>BN49/BP49</f>
        <v>2.9792169499156684</v>
      </c>
      <c r="BS49" s="61">
        <f>BL49/BM49</f>
        <v>0</v>
      </c>
      <c r="BT49" s="16">
        <f>BB49+BL49+BV49</f>
        <v>0</v>
      </c>
      <c r="BU49" s="66">
        <f>BC49+BM49+BW49</f>
        <v>495.77048256312179</v>
      </c>
      <c r="BV49" s="63">
        <v>0</v>
      </c>
      <c r="BW49" s="15">
        <f>AZ49*$D$164</f>
        <v>31.453777808739481</v>
      </c>
      <c r="BX49" s="37">
        <f>BW49-BV49</f>
        <v>31.453777808739481</v>
      </c>
      <c r="BY49" s="53">
        <f>BX49*(BX49&lt;&gt;0)</f>
        <v>31.453777808739481</v>
      </c>
      <c r="BZ49" s="26">
        <f>BY49/$BY$156</f>
        <v>0.32426575060557211</v>
      </c>
      <c r="CA49" s="47">
        <f>BZ49 * $BX$156</f>
        <v>31.453777808739481</v>
      </c>
      <c r="CB49" s="48">
        <f>IF(CA49&gt;0, V49, W49)</f>
        <v>156.37010214743631</v>
      </c>
      <c r="CC49" s="48">
        <f>IF(BX49&gt;0, S49*T49^(2-N49), S49*U49^(N49+2))</f>
        <v>155.85192772467462</v>
      </c>
      <c r="CD49" s="62">
        <f>CA49/CB49</f>
        <v>0.20114956361084124</v>
      </c>
      <c r="CE49" s="63">
        <v>0</v>
      </c>
      <c r="CF49" s="15">
        <f>AZ49*$CE$159</f>
        <v>21.889922033218046</v>
      </c>
      <c r="CG49" s="37">
        <f>CF49-CE49</f>
        <v>21.889922033218046</v>
      </c>
      <c r="CH49" s="53">
        <f>CG49*(CG49&lt;&gt;0)</f>
        <v>21.889922033218046</v>
      </c>
      <c r="CI49" s="26">
        <f>CH49/$CH$156</f>
        <v>3.4059315439891164E-3</v>
      </c>
      <c r="CJ49" s="47">
        <f>CI49 * $CG$156</f>
        <v>21.889922033218046</v>
      </c>
      <c r="CK49" s="48">
        <f>IF(CA49&gt;0,V49,W49)</f>
        <v>156.37010214743631</v>
      </c>
      <c r="CL49" s="62">
        <f>CJ49/CK49</f>
        <v>0.13998789879013282</v>
      </c>
      <c r="CM49" s="67">
        <f>N49</f>
        <v>0</v>
      </c>
      <c r="CN49" s="75">
        <f>BT49+BV49</f>
        <v>0</v>
      </c>
      <c r="CO49">
        <f>E49/$E$156</f>
        <v>7.7330845094406107E-3</v>
      </c>
      <c r="CP49" s="1">
        <f>$CP$158*CO49</f>
        <v>471.71815507587723</v>
      </c>
      <c r="CQ49">
        <v>0</v>
      </c>
      <c r="CR49" s="1">
        <f>CP49-CQ49</f>
        <v>471.71815507587723</v>
      </c>
      <c r="CS49">
        <f>CR49/CP49</f>
        <v>1</v>
      </c>
    </row>
    <row r="50" spans="1:97" x14ac:dyDescent="0.2">
      <c r="A50" s="32" t="s">
        <v>196</v>
      </c>
      <c r="B50">
        <v>0</v>
      </c>
      <c r="C50">
        <v>0</v>
      </c>
      <c r="D50">
        <v>0.276726342710997</v>
      </c>
      <c r="E50">
        <v>0.72327365728900195</v>
      </c>
      <c r="F50">
        <v>6.07545320921117E-2</v>
      </c>
      <c r="G50">
        <v>6.07545320921117E-2</v>
      </c>
      <c r="H50">
        <v>1.66927490871152E-2</v>
      </c>
      <c r="I50">
        <v>0.29055816379760002</v>
      </c>
      <c r="J50">
        <v>6.9643481557761594E-2</v>
      </c>
      <c r="K50">
        <v>6.5047345336358003E-2</v>
      </c>
      <c r="L50">
        <v>0.69929306498952004</v>
      </c>
      <c r="M50">
        <v>0.35463128439501501</v>
      </c>
      <c r="N50" s="21">
        <v>0</v>
      </c>
      <c r="O50">
        <v>1.01201214495634</v>
      </c>
      <c r="P50">
        <v>1.00466121279923</v>
      </c>
      <c r="Q50">
        <v>1.0052822378333399</v>
      </c>
      <c r="R50">
        <v>1.00497751742296</v>
      </c>
      <c r="S50">
        <v>6.1500000953674299</v>
      </c>
      <c r="T50" s="27">
        <f>IF(C50,P50,R50)</f>
        <v>1.00497751742296</v>
      </c>
      <c r="U50" s="27">
        <f>IF(D50 = 0,O50,Q50)</f>
        <v>1.0052822378333399</v>
      </c>
      <c r="V50" s="39">
        <f>S50*T50^(1-N50)</f>
        <v>6.1806118279933271</v>
      </c>
      <c r="W50" s="38">
        <f>S50*U50^(N50+1)</f>
        <v>6.1824858585462241</v>
      </c>
      <c r="X50" s="44">
        <f>0.5 * (D50-MAX($D$3:$D$155))/(MIN($D$3:$D$155)-MAX($D$3:$D$155)) + 0.75</f>
        <v>1.108885136798784</v>
      </c>
      <c r="Y50" s="44">
        <f>AVERAGE(D50, F50, G50, H50, I50, J50, K50)</f>
        <v>0.12002530666772217</v>
      </c>
      <c r="Z50" s="22">
        <f>AI50^N50</f>
        <v>1</v>
      </c>
      <c r="AA50" s="22">
        <f>(Z50+AB50)/2</f>
        <v>1</v>
      </c>
      <c r="AB50" s="22">
        <f>AM50^N50</f>
        <v>1</v>
      </c>
      <c r="AC50" s="22">
        <v>1</v>
      </c>
      <c r="AD50" s="22">
        <v>1</v>
      </c>
      <c r="AE50" s="22">
        <v>1</v>
      </c>
      <c r="AF50" s="22">
        <f>PERCENTILE($L$2:$L$155, 0.05)</f>
        <v>-5.5951144138011319E-2</v>
      </c>
      <c r="AG50" s="22">
        <f>PERCENTILE($L$2:$L$155, 0.95)</f>
        <v>0.94551258825149287</v>
      </c>
      <c r="AH50" s="22">
        <f>MIN(MAX(L50,AF50), AG50)</f>
        <v>0.69929306498952004</v>
      </c>
      <c r="AI50" s="22">
        <f>AH50-$AH$156+1</f>
        <v>1.7552442091275313</v>
      </c>
      <c r="AJ50" s="22">
        <f>PERCENTILE($M$2:$M$155, 0.02)</f>
        <v>-1.0733798994150157</v>
      </c>
      <c r="AK50" s="22">
        <f>PERCENTILE($M$2:$M$155, 0.98)</f>
        <v>1.0073830915390212</v>
      </c>
      <c r="AL50" s="22">
        <f>MIN(MAX(M50,AJ50), AK50)</f>
        <v>0.35463128439501501</v>
      </c>
      <c r="AM50" s="22">
        <f>AL50-$AL$156 + 1</f>
        <v>2.4280111838100309</v>
      </c>
      <c r="AN50" s="46">
        <v>0</v>
      </c>
      <c r="AO50" s="76">
        <v>0.24</v>
      </c>
      <c r="AP50" s="77">
        <v>0.5</v>
      </c>
      <c r="AQ50" s="50">
        <v>1</v>
      </c>
      <c r="AR50" s="17">
        <f>(AI50^4)*AB50*AE50*AN50</f>
        <v>0</v>
      </c>
      <c r="AS50" s="17">
        <f>(AM50^4) *Z50*AC50*AO50</f>
        <v>8.340920331946009</v>
      </c>
      <c r="AT50" s="17">
        <f>(AM50^4)*AA50*AP50*AQ50</f>
        <v>17.376917358220851</v>
      </c>
      <c r="AU50" s="17">
        <f>MIN(AR50, 0.05*AR$156)</f>
        <v>0</v>
      </c>
      <c r="AV50" s="17">
        <f>MIN(AS50, 0.05*AS$156)</f>
        <v>8.340920331946009</v>
      </c>
      <c r="AW50" s="17">
        <f>MIN(AT50, 0.05*AT$156)</f>
        <v>17.376917358220851</v>
      </c>
      <c r="AX50" s="14">
        <f>AU50/$AU$156</f>
        <v>0</v>
      </c>
      <c r="AY50" s="14">
        <f>AV50/$AV$156</f>
        <v>4.7251201058485896E-3</v>
      </c>
      <c r="AZ50" s="64">
        <f>AW50/$AW$156</f>
        <v>6.0473856543117209E-3</v>
      </c>
      <c r="BA50" s="21">
        <f>N50</f>
        <v>0</v>
      </c>
      <c r="BB50" s="63">
        <v>0</v>
      </c>
      <c r="BC50" s="15">
        <f>$D$162*AX50</f>
        <v>0</v>
      </c>
      <c r="BD50" s="19">
        <f>BC50-BB50</f>
        <v>0</v>
      </c>
      <c r="BE50" s="60">
        <f>(IF(BD50 &gt; 0, V50, W50))</f>
        <v>6.1824858585462241</v>
      </c>
      <c r="BF50" s="60">
        <f>IF(BD50&gt;0, S50*(T50^(2-N50)), S50*(U50^(N50 + 2)))</f>
        <v>6.215143219252325</v>
      </c>
      <c r="BG50" s="46">
        <f>BD50/BE50</f>
        <v>0</v>
      </c>
      <c r="BH50" s="61" t="e">
        <f>BB50/BC50</f>
        <v>#DIV/0!</v>
      </c>
      <c r="BI50" s="63">
        <v>6</v>
      </c>
      <c r="BJ50" s="63">
        <v>652</v>
      </c>
      <c r="BK50" s="63">
        <v>0</v>
      </c>
      <c r="BL50" s="10">
        <f>SUM(BI50:BK50)</f>
        <v>658</v>
      </c>
      <c r="BM50" s="15">
        <f>AY50*$D$161</f>
        <v>824.41533046793268</v>
      </c>
      <c r="BN50" s="9">
        <f>BM50-BL50</f>
        <v>166.41533046793268</v>
      </c>
      <c r="BO50" s="48">
        <f>IF(BN50&gt;0,V50,W50)</f>
        <v>6.1806118279933271</v>
      </c>
      <c r="BP50" s="48">
        <f xml:space="preserve"> IF(BN50 &gt;0, S50*T50^(2-N50), S50*U50^(N50+2))</f>
        <v>6.2113759310517169</v>
      </c>
      <c r="BQ50" s="48">
        <f>IF(BN50&gt;0, S50*T50^(3-N50), S50*U50^(N50+3))</f>
        <v>6.242293162969081</v>
      </c>
      <c r="BR50" s="46">
        <f>BN50/BP50</f>
        <v>26.79202358949075</v>
      </c>
      <c r="BS50" s="61">
        <f>BL50/BM50</f>
        <v>0.79814139267221484</v>
      </c>
      <c r="BT50" s="16">
        <f>BB50+BL50+BV50</f>
        <v>756</v>
      </c>
      <c r="BU50" s="66">
        <f>BC50+BM50+BW50</f>
        <v>880.26293698550137</v>
      </c>
      <c r="BV50" s="63">
        <v>98</v>
      </c>
      <c r="BW50" s="15">
        <f>AZ50*$D$164</f>
        <v>55.847606517568742</v>
      </c>
      <c r="BX50" s="37">
        <f>BW50-BV50</f>
        <v>-42.152393482431258</v>
      </c>
      <c r="BY50" s="53">
        <f>BX50*(BX50&lt;&gt;0)</f>
        <v>-42.152393482431258</v>
      </c>
      <c r="BZ50" s="26">
        <f>BY50/$BY$156</f>
        <v>-0.43456075755085172</v>
      </c>
      <c r="CA50" s="47">
        <f>BZ50 * $BX$156</f>
        <v>-42.152393482431258</v>
      </c>
      <c r="CB50" s="48">
        <f>IF(CA50&gt;0, V50, W50)</f>
        <v>6.1824858585462241</v>
      </c>
      <c r="CC50" s="48">
        <f>IF(BX50&gt;0, S50*T50^(2-N50), S50*U50^(N50+2))</f>
        <v>6.215143219252325</v>
      </c>
      <c r="CD50" s="62">
        <f>CA50/CB50</f>
        <v>-6.8180331418247917</v>
      </c>
      <c r="CE50" s="63">
        <v>0</v>
      </c>
      <c r="CF50" s="15">
        <f>AZ50*$CE$159</f>
        <v>38.866547600261427</v>
      </c>
      <c r="CG50" s="37">
        <f>CF50-CE50</f>
        <v>38.866547600261427</v>
      </c>
      <c r="CH50" s="53">
        <f>CG50*(CG50&lt;&gt;0)</f>
        <v>38.866547600261427</v>
      </c>
      <c r="CI50" s="26">
        <f>CH50/$CH$156</f>
        <v>6.0473856543117217E-3</v>
      </c>
      <c r="CJ50" s="47">
        <f>CI50 * $CG$156</f>
        <v>38.866547600261427</v>
      </c>
      <c r="CK50" s="48">
        <f>IF(CA50&gt;0,V50,W50)</f>
        <v>6.1824858585462241</v>
      </c>
      <c r="CL50" s="62">
        <f>CJ50/CK50</f>
        <v>6.2865566520520391</v>
      </c>
      <c r="CM50" s="67">
        <f>N50</f>
        <v>0</v>
      </c>
      <c r="CN50" s="75">
        <f>BT50+BV50</f>
        <v>854</v>
      </c>
      <c r="CO50">
        <f>E50/$E$156</f>
        <v>6.8085626317118042E-3</v>
      </c>
      <c r="CP50" s="1">
        <f>$CP$158*CO50</f>
        <v>415.32232053442004</v>
      </c>
      <c r="CQ50">
        <v>0</v>
      </c>
      <c r="CR50" s="1">
        <f>CP50-CQ50</f>
        <v>415.32232053442004</v>
      </c>
      <c r="CS50">
        <f>CR50/CP50</f>
        <v>1</v>
      </c>
    </row>
    <row r="51" spans="1:97" x14ac:dyDescent="0.2">
      <c r="A51" s="32" t="s">
        <v>246</v>
      </c>
      <c r="B51">
        <v>1</v>
      </c>
      <c r="C51">
        <v>1</v>
      </c>
      <c r="D51">
        <v>0.92452076677316297</v>
      </c>
      <c r="E51">
        <v>7.5479233226837E-2</v>
      </c>
      <c r="F51">
        <v>0.90190627482128605</v>
      </c>
      <c r="G51">
        <v>0.90190627482128605</v>
      </c>
      <c r="H51">
        <v>0.90601503759398405</v>
      </c>
      <c r="I51">
        <v>0.86173767752715102</v>
      </c>
      <c r="J51">
        <v>0.88359905743550604</v>
      </c>
      <c r="K51">
        <v>0.89270573781468299</v>
      </c>
      <c r="L51">
        <v>0.42270137735238</v>
      </c>
      <c r="M51">
        <v>0.97834246194750996</v>
      </c>
      <c r="N51" s="21">
        <v>0</v>
      </c>
      <c r="O51">
        <v>1.0082840157692401</v>
      </c>
      <c r="P51">
        <v>0.97435716724584898</v>
      </c>
      <c r="Q51">
        <v>1.0160623227696499</v>
      </c>
      <c r="R51">
        <v>0.993369101340698</v>
      </c>
      <c r="S51">
        <v>4.2600002288818297</v>
      </c>
      <c r="T51" s="27">
        <f>IF(C51,P51,R51)</f>
        <v>0.97435716724584898</v>
      </c>
      <c r="U51" s="27">
        <f>IF(D51 = 0,O51,Q51)</f>
        <v>1.0160623227696499</v>
      </c>
      <c r="V51" s="39">
        <f>S51*T51^(1-N51)</f>
        <v>4.1507617554799676</v>
      </c>
      <c r="W51" s="38">
        <f>S51*U51^(N51+1)</f>
        <v>4.3284257275569118</v>
      </c>
      <c r="X51" s="44">
        <f>0.5 * (D51-MAX($D$3:$D$155))/(MIN($D$3:$D$155)-MAX($D$3:$D$155)) + 0.75</f>
        <v>0.7766284309709135</v>
      </c>
      <c r="Y51" s="44">
        <f>AVERAGE(D51, F51, G51, H51, I51, J51, K51)</f>
        <v>0.89605583239815145</v>
      </c>
      <c r="Z51" s="22">
        <f>AI51^N51</f>
        <v>1</v>
      </c>
      <c r="AA51" s="22">
        <f>(Z51+AB51)/2</f>
        <v>1</v>
      </c>
      <c r="AB51" s="22">
        <f>AM51^N51</f>
        <v>1</v>
      </c>
      <c r="AC51" s="22">
        <v>1</v>
      </c>
      <c r="AD51" s="22">
        <v>1</v>
      </c>
      <c r="AE51" s="22">
        <v>1</v>
      </c>
      <c r="AF51" s="22">
        <f>PERCENTILE($L$2:$L$155, 0.05)</f>
        <v>-5.5951144138011319E-2</v>
      </c>
      <c r="AG51" s="22">
        <f>PERCENTILE($L$2:$L$155, 0.95)</f>
        <v>0.94551258825149287</v>
      </c>
      <c r="AH51" s="22">
        <f>MIN(MAX(L51,AF51), AG51)</f>
        <v>0.42270137735238</v>
      </c>
      <c r="AI51" s="22">
        <f>AH51-$AH$156+1</f>
        <v>1.4786525214903914</v>
      </c>
      <c r="AJ51" s="22">
        <f>PERCENTILE($M$2:$M$155, 0.02)</f>
        <v>-1.0733798994150157</v>
      </c>
      <c r="AK51" s="22">
        <f>PERCENTILE($M$2:$M$155, 0.98)</f>
        <v>1.0073830915390212</v>
      </c>
      <c r="AL51" s="22">
        <f>MIN(MAX(M51,AJ51), AK51)</f>
        <v>0.97834246194750996</v>
      </c>
      <c r="AM51" s="22">
        <f>AL51-$AL$156 + 1</f>
        <v>3.0517223613625255</v>
      </c>
      <c r="AN51" s="46">
        <v>0</v>
      </c>
      <c r="AO51" s="76">
        <v>0.24</v>
      </c>
      <c r="AP51" s="77">
        <v>0.5</v>
      </c>
      <c r="AQ51" s="50">
        <v>1</v>
      </c>
      <c r="AR51" s="17">
        <f>(AI51^4)*AB51*AE51*AN51</f>
        <v>0</v>
      </c>
      <c r="AS51" s="17">
        <f>(AM51^4) *Z51*AC51*AO51</f>
        <v>20.815714449925185</v>
      </c>
      <c r="AT51" s="17">
        <f>(AM51^4)*AA51*AP51*AQ51</f>
        <v>43.366071770677472</v>
      </c>
      <c r="AU51" s="17">
        <f>MIN(AR51, 0.05*AR$156)</f>
        <v>0</v>
      </c>
      <c r="AV51" s="17">
        <f>MIN(AS51, 0.05*AS$156)</f>
        <v>20.815714449925185</v>
      </c>
      <c r="AW51" s="17">
        <f>MIN(AT51, 0.05*AT$156)</f>
        <v>43.366071770677472</v>
      </c>
      <c r="AX51" s="14">
        <f>AU51/$AU$156</f>
        <v>0</v>
      </c>
      <c r="AY51" s="14">
        <f>AV51/$AV$156</f>
        <v>1.1792074129785749E-2</v>
      </c>
      <c r="AZ51" s="64">
        <f>AW51/$AW$156</f>
        <v>1.5091938052279385E-2</v>
      </c>
      <c r="BA51" s="21">
        <f>N51</f>
        <v>0</v>
      </c>
      <c r="BB51" s="63">
        <v>0</v>
      </c>
      <c r="BC51" s="15">
        <f>$D$162*AX51</f>
        <v>0</v>
      </c>
      <c r="BD51" s="19">
        <f>BC51-BB51</f>
        <v>0</v>
      </c>
      <c r="BE51" s="60">
        <f>(IF(BD51 &gt; 0, V51, W51))</f>
        <v>4.3284257275569118</v>
      </c>
      <c r="BF51" s="60">
        <f>IF(BD51&gt;0, S51*(T51^(2-N51)), S51*(U51^(N51 + 2)))</f>
        <v>4.3979502986773884</v>
      </c>
      <c r="BG51" s="46">
        <f>BD51/BE51</f>
        <v>0</v>
      </c>
      <c r="BH51" s="61" t="e">
        <f>BB51/BC51</f>
        <v>#DIV/0!</v>
      </c>
      <c r="BI51" s="63">
        <v>0</v>
      </c>
      <c r="BJ51" s="63">
        <v>486</v>
      </c>
      <c r="BK51" s="63">
        <v>0</v>
      </c>
      <c r="BL51" s="10">
        <f>SUM(BI51:BK51)</f>
        <v>486</v>
      </c>
      <c r="BM51" s="15">
        <f>AY51*$D$161</f>
        <v>2057.4221337943686</v>
      </c>
      <c r="BN51" s="9">
        <f>BM51-BL51</f>
        <v>1571.4221337943686</v>
      </c>
      <c r="BO51" s="48">
        <f>IF(BN51&gt;0,V51,W51)</f>
        <v>4.1507617554799676</v>
      </c>
      <c r="BP51" s="48">
        <f xml:space="preserve"> IF(BN51 &gt;0, S51*T51^(2-N51), S51*U51^(N51+2))</f>
        <v>4.0443244659818687</v>
      </c>
      <c r="BQ51" s="48">
        <f>IF(BN51&gt;0, S51*T51^(3-N51), S51*U51^(N51+3))</f>
        <v>3.9406165300971745</v>
      </c>
      <c r="BR51" s="46">
        <f>BN51/BP51</f>
        <v>388.5499660109154</v>
      </c>
      <c r="BS51" s="61">
        <f>BL51/BM51</f>
        <v>0.2362179311757</v>
      </c>
      <c r="BT51" s="16">
        <f>BB51+BL51+BV51</f>
        <v>669</v>
      </c>
      <c r="BU51" s="66">
        <f>BC51+BM51+BW51</f>
        <v>2196.7961817071687</v>
      </c>
      <c r="BV51" s="63">
        <v>183</v>
      </c>
      <c r="BW51" s="15">
        <f>AZ51*$D$164</f>
        <v>139.37404791280011</v>
      </c>
      <c r="BX51" s="37">
        <f>BW51-BV51</f>
        <v>-43.625952087199892</v>
      </c>
      <c r="BY51" s="53">
        <f>BX51*(BX51&lt;&gt;0)</f>
        <v>-43.625952087199892</v>
      </c>
      <c r="BZ51" s="26">
        <f>BY51/$BY$156</f>
        <v>-0.44975208337320927</v>
      </c>
      <c r="CA51" s="47">
        <f>BZ51 * $BX$156</f>
        <v>-43.625952087199892</v>
      </c>
      <c r="CB51" s="48">
        <f>IF(CA51&gt;0, V51, W51)</f>
        <v>4.3284257275569118</v>
      </c>
      <c r="CC51" s="48">
        <f>IF(BX51&gt;0, S51*T51^(2-N51), S51*U51^(N51+2))</f>
        <v>4.3979502986773884</v>
      </c>
      <c r="CD51" s="62">
        <f>CA51/CB51</f>
        <v>-10.078942052639457</v>
      </c>
      <c r="CE51" s="63">
        <v>0</v>
      </c>
      <c r="CF51" s="15">
        <f>AZ51*$CE$159</f>
        <v>96.995885861999611</v>
      </c>
      <c r="CG51" s="37">
        <f>CF51-CE51</f>
        <v>96.995885861999611</v>
      </c>
      <c r="CH51" s="53">
        <f>CG51*(CG51&lt;&gt;0)</f>
        <v>96.995885861999611</v>
      </c>
      <c r="CI51" s="26">
        <f>CH51/$CH$156</f>
        <v>1.509193805227939E-2</v>
      </c>
      <c r="CJ51" s="47">
        <f>CI51 * $CG$156</f>
        <v>96.995885861999611</v>
      </c>
      <c r="CK51" s="48">
        <f>IF(CA51&gt;0,V51,W51)</f>
        <v>4.3284257275569118</v>
      </c>
      <c r="CL51" s="62">
        <f>CJ51/CK51</f>
        <v>22.409044758346099</v>
      </c>
      <c r="CM51" s="67">
        <f>N51</f>
        <v>0</v>
      </c>
      <c r="CN51" s="75">
        <f>BT51+BV51</f>
        <v>852</v>
      </c>
      <c r="CO51">
        <f>E51/$E$156</f>
        <v>7.105264814216217E-4</v>
      </c>
      <c r="CP51" s="1">
        <f>$CP$158*CO51</f>
        <v>43.342115366718922</v>
      </c>
      <c r="CQ51">
        <v>0</v>
      </c>
      <c r="CR51" s="1">
        <f>CP51-CQ51</f>
        <v>43.342115366718922</v>
      </c>
      <c r="CS51">
        <f>CR51/CP51</f>
        <v>1</v>
      </c>
    </row>
    <row r="52" spans="1:97" x14ac:dyDescent="0.2">
      <c r="A52" s="28" t="s">
        <v>109</v>
      </c>
      <c r="B52">
        <v>0</v>
      </c>
      <c r="C52">
        <v>0</v>
      </c>
      <c r="D52">
        <v>5.7803468208092401E-2</v>
      </c>
      <c r="E52">
        <v>0.94219653179190699</v>
      </c>
      <c r="F52">
        <v>0.17122851686823601</v>
      </c>
      <c r="G52">
        <v>0.17122851686823601</v>
      </c>
      <c r="H52">
        <v>0.12232204561161</v>
      </c>
      <c r="I52">
        <v>3.0062197650310901E-2</v>
      </c>
      <c r="J52">
        <v>6.0640493996722798E-2</v>
      </c>
      <c r="K52">
        <v>0.101898880510121</v>
      </c>
      <c r="L52">
        <v>0.651534309291389</v>
      </c>
      <c r="M52">
        <v>0.26622897295115799</v>
      </c>
      <c r="N52" s="21">
        <v>0</v>
      </c>
      <c r="O52">
        <v>1.00082982229097</v>
      </c>
      <c r="P52">
        <v>0.98424386014146503</v>
      </c>
      <c r="Q52">
        <v>1.0188849850072399</v>
      </c>
      <c r="R52">
        <v>0.98793707082155902</v>
      </c>
      <c r="S52">
        <v>30.319999694824201</v>
      </c>
      <c r="T52" s="27">
        <f>IF(C52,P52,R52)</f>
        <v>0.98793707082155902</v>
      </c>
      <c r="U52" s="27">
        <f>IF(D52 = 0,O52,Q52)</f>
        <v>1.0188849850072399</v>
      </c>
      <c r="V52" s="39">
        <f>S52*T52^(1-N52)</f>
        <v>29.954251685815183</v>
      </c>
      <c r="W52" s="38">
        <f>S52*U52^(N52+1)</f>
        <v>30.892592434480473</v>
      </c>
      <c r="X52" s="44">
        <f>0.5 * (D52-MAX($D$3:$D$155))/(MIN($D$3:$D$155)-MAX($D$3:$D$155)) + 0.75</f>
        <v>1.2211716746429611</v>
      </c>
      <c r="Y52" s="44">
        <f>AVERAGE(D52, F52, G52, H52, I52, J52, K52)</f>
        <v>0.102169159959047</v>
      </c>
      <c r="Z52" s="22">
        <f>AI52^N52</f>
        <v>1</v>
      </c>
      <c r="AA52" s="22">
        <f>(Z52+AB52)/2</f>
        <v>1</v>
      </c>
      <c r="AB52" s="22">
        <f>AM52^N52</f>
        <v>1</v>
      </c>
      <c r="AC52" s="22">
        <v>1</v>
      </c>
      <c r="AD52" s="22">
        <v>1</v>
      </c>
      <c r="AE52" s="22">
        <v>1</v>
      </c>
      <c r="AF52" s="22">
        <f>PERCENTILE($L$2:$L$155, 0.05)</f>
        <v>-5.5951144138011319E-2</v>
      </c>
      <c r="AG52" s="22">
        <f>PERCENTILE($L$2:$L$155, 0.95)</f>
        <v>0.94551258825149287</v>
      </c>
      <c r="AH52" s="22">
        <f>MIN(MAX(L52,AF52), AG52)</f>
        <v>0.651534309291389</v>
      </c>
      <c r="AI52" s="22">
        <f>AH52-$AH$156+1</f>
        <v>1.7074854534294004</v>
      </c>
      <c r="AJ52" s="22">
        <f>PERCENTILE($M$2:$M$155, 0.02)</f>
        <v>-1.0733798994150157</v>
      </c>
      <c r="AK52" s="22">
        <f>PERCENTILE($M$2:$M$155, 0.98)</f>
        <v>1.0073830915390212</v>
      </c>
      <c r="AL52" s="22">
        <f>MIN(MAX(M52,AJ52), AK52)</f>
        <v>0.26622897295115799</v>
      </c>
      <c r="AM52" s="22">
        <f>AL52-$AL$156 + 1</f>
        <v>2.3396088723661737</v>
      </c>
      <c r="AN52" s="46">
        <v>1</v>
      </c>
      <c r="AO52" s="51">
        <v>1</v>
      </c>
      <c r="AP52" s="51">
        <v>1</v>
      </c>
      <c r="AQ52" s="21">
        <v>1</v>
      </c>
      <c r="AR52" s="17">
        <f>(AI52^4)*AB52*AE52*AN52</f>
        <v>8.5001785811305073</v>
      </c>
      <c r="AS52" s="17">
        <f>(AM52^4) *Z52*AC52*AO52</f>
        <v>29.962154462114977</v>
      </c>
      <c r="AT52" s="17">
        <f>(AM52^4)*AA52*AP52*AQ52</f>
        <v>29.962154462114977</v>
      </c>
      <c r="AU52" s="17">
        <f>MIN(AR52, 0.05*AR$156)</f>
        <v>8.5001785811305073</v>
      </c>
      <c r="AV52" s="17">
        <f>MIN(AS52, 0.05*AS$156)</f>
        <v>29.962154462114977</v>
      </c>
      <c r="AW52" s="17">
        <f>MIN(AT52, 0.05*AT$156)</f>
        <v>29.962154462114977</v>
      </c>
      <c r="AX52" s="14">
        <f>AU52/$AU$156</f>
        <v>1.5051615984812618E-2</v>
      </c>
      <c r="AY52" s="14">
        <f>AV52/$AV$156</f>
        <v>1.6973520046851938E-2</v>
      </c>
      <c r="AZ52" s="64">
        <f>AW52/$AW$156</f>
        <v>1.0427206352612682E-2</v>
      </c>
      <c r="BA52" s="21">
        <f>N52</f>
        <v>0</v>
      </c>
      <c r="BB52" s="63">
        <v>1850</v>
      </c>
      <c r="BC52" s="15">
        <f>$D$162*AX52</f>
        <v>1869.1397762260005</v>
      </c>
      <c r="BD52" s="19">
        <f>BC52-BB52</f>
        <v>19.139776226000549</v>
      </c>
      <c r="BE52" s="60">
        <f>(IF(BD52 &gt; 0, V52, W52))</f>
        <v>29.954251685815183</v>
      </c>
      <c r="BF52" s="60">
        <f>IF(BD52&gt;0, S52*(T52^(2-N52)), S52*(U52^(N52 + 2)))</f>
        <v>29.592915669136001</v>
      </c>
      <c r="BG52" s="46">
        <f>BD52/BE52</f>
        <v>0.63896692952821044</v>
      </c>
      <c r="BH52" s="61">
        <f>BB52/BC52</f>
        <v>0.98976011507034223</v>
      </c>
      <c r="BI52" s="63">
        <v>1425</v>
      </c>
      <c r="BJ52" s="63">
        <v>2456</v>
      </c>
      <c r="BK52" s="63">
        <v>0</v>
      </c>
      <c r="BL52" s="10">
        <f>SUM(BI52:BK52)</f>
        <v>3881</v>
      </c>
      <c r="BM52" s="15">
        <f>AY52*$D$161</f>
        <v>2961.4549101744919</v>
      </c>
      <c r="BN52" s="9">
        <f>BM52-BL52</f>
        <v>-919.54508982550806</v>
      </c>
      <c r="BO52" s="48">
        <f>IF(BN52&gt;0,V52,W52)</f>
        <v>30.892592434480473</v>
      </c>
      <c r="BP52" s="48">
        <f xml:space="preserve"> IF(BN52 &gt;0, S52*T52^(2-N52), S52*U52^(N52+2))</f>
        <v>31.475998579440407</v>
      </c>
      <c r="BQ52" s="48">
        <f>IF(BN52&gt;0, S52*T52^(3-N52), S52*U52^(N52+3))</f>
        <v>32.070422340701043</v>
      </c>
      <c r="BR52" s="46">
        <f>BN52/BP52</f>
        <v>-29.214167344197918</v>
      </c>
      <c r="BS52" s="61">
        <f>BL52/BM52</f>
        <v>1.3105045046157153</v>
      </c>
      <c r="BT52" s="16">
        <f>BB52+BL52+BV52</f>
        <v>5883</v>
      </c>
      <c r="BU52" s="66">
        <f>BC52+BM52+BW52</f>
        <v>4926.8899370668705</v>
      </c>
      <c r="BV52" s="63">
        <v>152</v>
      </c>
      <c r="BW52" s="15">
        <f>AZ52*$D$164</f>
        <v>96.295250666378109</v>
      </c>
      <c r="BX52" s="37">
        <f>BW52-BV52</f>
        <v>-55.704749333621891</v>
      </c>
      <c r="BY52" s="53">
        <f>BX52*(BX52&lt;&gt;0)</f>
        <v>-55.704749333621891</v>
      </c>
      <c r="BZ52" s="26">
        <f>BY52/$BY$156</f>
        <v>-0.5742757663260174</v>
      </c>
      <c r="CA52" s="47">
        <f>BZ52 * $BX$156</f>
        <v>-55.704749333621891</v>
      </c>
      <c r="CB52" s="48">
        <f>IF(CA52&gt;0, V52, W52)</f>
        <v>30.892592434480473</v>
      </c>
      <c r="CC52" s="48">
        <f>IF(BX52&gt;0, S52*T52^(2-N52), S52*U52^(N52+2))</f>
        <v>31.475998579440407</v>
      </c>
      <c r="CD52" s="62">
        <f>CA52/CB52</f>
        <v>-1.8031749666773698</v>
      </c>
      <c r="CE52" s="63">
        <v>0</v>
      </c>
      <c r="CF52" s="15">
        <f>AZ52*$CE$159</f>
        <v>67.015655228241712</v>
      </c>
      <c r="CG52" s="37">
        <f>CF52-CE52</f>
        <v>67.015655228241712</v>
      </c>
      <c r="CH52" s="53">
        <f>CG52*(CG52&lt;&gt;0)</f>
        <v>67.015655228241712</v>
      </c>
      <c r="CI52" s="26">
        <f>CH52/$CH$156</f>
        <v>1.0427206352612685E-2</v>
      </c>
      <c r="CJ52" s="47">
        <f>CI52 * $CG$156</f>
        <v>67.015655228241712</v>
      </c>
      <c r="CK52" s="48">
        <f>IF(CA52&gt;0,V52,W52)</f>
        <v>30.892592434480473</v>
      </c>
      <c r="CL52" s="62">
        <f>CJ52/CK52</f>
        <v>2.1693114739520154</v>
      </c>
      <c r="CM52" s="67">
        <f>N52</f>
        <v>0</v>
      </c>
      <c r="CN52" s="75">
        <f>BT52+BV52</f>
        <v>6035</v>
      </c>
      <c r="CO52">
        <f>E52/$E$156</f>
        <v>8.8694009984156899E-3</v>
      </c>
      <c r="CP52" s="1">
        <f>$CP$158*CO52</f>
        <v>541.03346090335708</v>
      </c>
      <c r="CQ52">
        <v>0</v>
      </c>
      <c r="CR52" s="1">
        <f>CP52-CQ52</f>
        <v>541.03346090335708</v>
      </c>
      <c r="CS52">
        <f>CR52/CP52</f>
        <v>1</v>
      </c>
    </row>
    <row r="53" spans="1:97" x14ac:dyDescent="0.2">
      <c r="A53" s="28" t="s">
        <v>268</v>
      </c>
      <c r="B53">
        <v>0</v>
      </c>
      <c r="C53">
        <v>0</v>
      </c>
      <c r="D53">
        <v>0.39097444089456801</v>
      </c>
      <c r="E53">
        <v>0.60902555910543099</v>
      </c>
      <c r="F53">
        <v>0.75694996028594097</v>
      </c>
      <c r="G53">
        <v>0.75694996028594097</v>
      </c>
      <c r="H53">
        <v>0.57477025898078504</v>
      </c>
      <c r="I53">
        <v>0.53759398496240596</v>
      </c>
      <c r="J53">
        <v>0.55587141855230704</v>
      </c>
      <c r="K53">
        <v>0.64866543625913797</v>
      </c>
      <c r="L53">
        <v>0.46620028891855803</v>
      </c>
      <c r="M53">
        <v>0.36772930764414902</v>
      </c>
      <c r="N53" s="21">
        <v>0</v>
      </c>
      <c r="O53">
        <v>1.0083718329882401</v>
      </c>
      <c r="P53">
        <v>0.99266182915568801</v>
      </c>
      <c r="Q53">
        <v>1.0190172734896099</v>
      </c>
      <c r="R53">
        <v>0.98007716012214796</v>
      </c>
      <c r="S53">
        <v>135.850006103515</v>
      </c>
      <c r="T53" s="27">
        <f>IF(C53,P53,R53)</f>
        <v>0.98007716012214796</v>
      </c>
      <c r="U53" s="27">
        <f>IF(D53 = 0,O53,Q53)</f>
        <v>1.0190172734896099</v>
      </c>
      <c r="V53" s="39">
        <f>S53*T53^(1-N53)</f>
        <v>133.14348818450944</v>
      </c>
      <c r="W53" s="38">
        <f>S53*U53^(N53+1)</f>
        <v>138.43350282315072</v>
      </c>
      <c r="X53" s="44">
        <f>0.5 * (D53-MAX($D$3:$D$155))/(MIN($D$3:$D$155)-MAX($D$3:$D$155)) + 0.75</f>
        <v>1.0502867677181487</v>
      </c>
      <c r="Y53" s="44">
        <f>AVERAGE(D53, F53, G53, H53, I53, J53, K53)</f>
        <v>0.60311078003158392</v>
      </c>
      <c r="Z53" s="22">
        <f>AI53^N53</f>
        <v>1</v>
      </c>
      <c r="AA53" s="22">
        <f>(Z53+AB53)/2</f>
        <v>1</v>
      </c>
      <c r="AB53" s="22">
        <f>AM53^N53</f>
        <v>1</v>
      </c>
      <c r="AC53" s="22">
        <v>1</v>
      </c>
      <c r="AD53" s="22">
        <v>1</v>
      </c>
      <c r="AE53" s="22">
        <v>1</v>
      </c>
      <c r="AF53" s="22">
        <f>PERCENTILE($L$2:$L$155, 0.05)</f>
        <v>-5.5951144138011319E-2</v>
      </c>
      <c r="AG53" s="22">
        <f>PERCENTILE($L$2:$L$155, 0.95)</f>
        <v>0.94551258825149287</v>
      </c>
      <c r="AH53" s="22">
        <f>MIN(MAX(L53,AF53), AG53)</f>
        <v>0.46620028891855803</v>
      </c>
      <c r="AI53" s="22">
        <f>AH53-$AH$156+1</f>
        <v>1.5221514330565693</v>
      </c>
      <c r="AJ53" s="22">
        <f>PERCENTILE($M$2:$M$155, 0.02)</f>
        <v>-1.0733798994150157</v>
      </c>
      <c r="AK53" s="22">
        <f>PERCENTILE($M$2:$M$155, 0.98)</f>
        <v>1.0073830915390212</v>
      </c>
      <c r="AL53" s="22">
        <f>MIN(MAX(M53,AJ53), AK53)</f>
        <v>0.36772930764414902</v>
      </c>
      <c r="AM53" s="22">
        <f>AL53-$AL$156 + 1</f>
        <v>2.4411092070591645</v>
      </c>
      <c r="AN53" s="46">
        <v>0</v>
      </c>
      <c r="AO53" s="70">
        <v>0.48</v>
      </c>
      <c r="AP53" s="51">
        <v>1</v>
      </c>
      <c r="AQ53" s="50">
        <v>1</v>
      </c>
      <c r="AR53" s="17">
        <f>(AI53^4)*AB53*AE53*AN53</f>
        <v>0</v>
      </c>
      <c r="AS53" s="17">
        <f>(AM53^4) *Z53*AC53*AO53</f>
        <v>17.044727888872369</v>
      </c>
      <c r="AT53" s="17">
        <f>(AM53^4)*AA53*AP53*AQ53</f>
        <v>35.509849768484102</v>
      </c>
      <c r="AU53" s="17">
        <f>MIN(AR53, 0.05*AR$156)</f>
        <v>0</v>
      </c>
      <c r="AV53" s="17">
        <f>MIN(AS53, 0.05*AS$156)</f>
        <v>17.044727888872369</v>
      </c>
      <c r="AW53" s="17">
        <f>MIN(AT53, 0.05*AT$156)</f>
        <v>35.509849768484102</v>
      </c>
      <c r="AX53" s="14">
        <f>AU53/$AU$156</f>
        <v>0</v>
      </c>
      <c r="AY53" s="14">
        <f>AV53/$AV$156</f>
        <v>9.6558153346656787E-3</v>
      </c>
      <c r="AZ53" s="64">
        <f>AW53/$AW$156</f>
        <v>1.2357874049225588E-2</v>
      </c>
      <c r="BA53" s="21">
        <f>N53</f>
        <v>0</v>
      </c>
      <c r="BB53" s="63">
        <v>0</v>
      </c>
      <c r="BC53" s="15">
        <f>$D$162*AX53</f>
        <v>0</v>
      </c>
      <c r="BD53" s="19">
        <f>BC53-BB53</f>
        <v>0</v>
      </c>
      <c r="BE53" s="60">
        <f>(IF(BD53 &gt; 0, V53, W53))</f>
        <v>138.43350282315072</v>
      </c>
      <c r="BF53" s="60">
        <f>IF(BD53&gt;0, S53*(T53^(2-N53)), S53*(U53^(N53 + 2)))</f>
        <v>141.06613060646325</v>
      </c>
      <c r="BG53" s="46">
        <f>BD53/BE53</f>
        <v>0</v>
      </c>
      <c r="BH53" s="61" t="e">
        <f>BB53/BC53</f>
        <v>#DIV/0!</v>
      </c>
      <c r="BI53" s="63">
        <v>0</v>
      </c>
      <c r="BJ53" s="63">
        <v>136</v>
      </c>
      <c r="BK53" s="63">
        <v>0</v>
      </c>
      <c r="BL53" s="10">
        <f>SUM(BI53:BK53)</f>
        <v>136</v>
      </c>
      <c r="BM53" s="15">
        <f>AY53*$D$161</f>
        <v>1684.6983805157943</v>
      </c>
      <c r="BN53" s="9">
        <f>BM53-BL53</f>
        <v>1548.6983805157943</v>
      </c>
      <c r="BO53" s="48">
        <f>IF(BN53&gt;0,V53,W53)</f>
        <v>133.14348818450944</v>
      </c>
      <c r="BP53" s="48">
        <f xml:space="preserve"> IF(BN53 &gt;0, S53*T53^(2-N53), S53*U53^(N53+2))</f>
        <v>130.49089178863079</v>
      </c>
      <c r="BQ53" s="48">
        <f>IF(BN53&gt;0, S53*T53^(3-N53), S53*U53^(N53+3))</f>
        <v>127.89114264600778</v>
      </c>
      <c r="BR53" s="46">
        <f>BN53/BP53</f>
        <v>11.868248881495704</v>
      </c>
      <c r="BS53" s="61">
        <f>BL53/BM53</f>
        <v>8.0726616451285288E-2</v>
      </c>
      <c r="BT53" s="16">
        <f>BB53+BL53+BV53</f>
        <v>272</v>
      </c>
      <c r="BU53" s="66">
        <f>BC53+BM53+BW53</f>
        <v>1798.8233473603925</v>
      </c>
      <c r="BV53" s="63">
        <v>136</v>
      </c>
      <c r="BW53" s="15">
        <f>AZ53*$D$164</f>
        <v>114.1249668445983</v>
      </c>
      <c r="BX53" s="37">
        <f>BW53-BV53</f>
        <v>-21.875033155401695</v>
      </c>
      <c r="BY53" s="53">
        <f>BX53*(BX53&lt;&gt;0)</f>
        <v>-21.875033155401695</v>
      </c>
      <c r="BZ53" s="26">
        <f>BY53/$BY$156</f>
        <v>-0.22551580572579794</v>
      </c>
      <c r="CA53" s="47">
        <f>BZ53 * $BX$156</f>
        <v>-21.875033155401695</v>
      </c>
      <c r="CB53" s="48">
        <f>IF(CA53&gt;0, V53, W53)</f>
        <v>138.43350282315072</v>
      </c>
      <c r="CC53" s="48">
        <f>IF(BX53&gt;0, S53*T53^(2-N53), S53*U53^(N53+2))</f>
        <v>141.06613060646325</v>
      </c>
      <c r="CD53" s="62">
        <f>CA53/CB53</f>
        <v>-0.15801834605996445</v>
      </c>
      <c r="CE53" s="63">
        <v>0</v>
      </c>
      <c r="CF53" s="15">
        <f>AZ53*$CE$159</f>
        <v>79.42405651437285</v>
      </c>
      <c r="CG53" s="37">
        <f>CF53-CE53</f>
        <v>79.42405651437285</v>
      </c>
      <c r="CH53" s="53">
        <f>CG53*(CG53&lt;&gt;0)</f>
        <v>79.42405651437285</v>
      </c>
      <c r="CI53" s="26">
        <f>CH53/$CH$156</f>
        <v>1.235787404922559E-2</v>
      </c>
      <c r="CJ53" s="47">
        <f>CI53 * $CG$156</f>
        <v>79.42405651437285</v>
      </c>
      <c r="CK53" s="48">
        <f>IF(CA53&gt;0,V53,W53)</f>
        <v>138.43350282315072</v>
      </c>
      <c r="CL53" s="62">
        <f>CJ53/CK53</f>
        <v>0.57373435544600326</v>
      </c>
      <c r="CM53" s="67">
        <f>N53</f>
        <v>0</v>
      </c>
      <c r="CN53" s="75">
        <f>BT53+BV53</f>
        <v>408</v>
      </c>
      <c r="CO53">
        <f>E53/$E$156</f>
        <v>5.7330840432167907E-3</v>
      </c>
      <c r="CP53" s="1">
        <f>$CP$158*CO53</f>
        <v>349.71812663622421</v>
      </c>
      <c r="CQ53">
        <v>0</v>
      </c>
      <c r="CR53" s="1">
        <f>CP53-CQ53</f>
        <v>349.71812663622421</v>
      </c>
      <c r="CS53">
        <f>CR53/CP53</f>
        <v>1</v>
      </c>
    </row>
    <row r="54" spans="1:97" x14ac:dyDescent="0.2">
      <c r="A54" s="28" t="s">
        <v>301</v>
      </c>
      <c r="B54">
        <v>0</v>
      </c>
      <c r="C54">
        <v>0</v>
      </c>
      <c r="D54">
        <v>0.14496805111821001</v>
      </c>
      <c r="E54">
        <v>0.85503194888178902</v>
      </c>
      <c r="F54">
        <v>0.86134286849423902</v>
      </c>
      <c r="G54">
        <v>0.86134286849423902</v>
      </c>
      <c r="H54">
        <v>0.13742690058479501</v>
      </c>
      <c r="I54">
        <v>0.219715956558061</v>
      </c>
      <c r="J54">
        <v>0.17376674859937299</v>
      </c>
      <c r="K54">
        <v>0.38687562560531202</v>
      </c>
      <c r="L54">
        <v>0.46045571660399498</v>
      </c>
      <c r="M54">
        <v>0.204984990491824</v>
      </c>
      <c r="N54" s="21">
        <v>0</v>
      </c>
      <c r="O54">
        <v>1.00406946118144</v>
      </c>
      <c r="P54">
        <v>0.99364610693373201</v>
      </c>
      <c r="Q54">
        <v>1.0067772257262799</v>
      </c>
      <c r="R54">
        <v>0.99549788166476105</v>
      </c>
      <c r="S54">
        <v>14</v>
      </c>
      <c r="T54" s="27">
        <f>IF(C54,P54,R54)</f>
        <v>0.99549788166476105</v>
      </c>
      <c r="U54" s="27">
        <f>IF(D54 = 0,O54,Q54)</f>
        <v>1.0067772257262799</v>
      </c>
      <c r="V54" s="39">
        <f>S54*T54^(1-N54)</f>
        <v>13.936970343306655</v>
      </c>
      <c r="W54" s="38">
        <f>S54*U54^(N54+1)</f>
        <v>14.094881160167919</v>
      </c>
      <c r="X54" s="44">
        <f>0.5 * (D54-MAX($D$3:$D$155))/(MIN($D$3:$D$155)-MAX($D$3:$D$155)) + 0.75</f>
        <v>1.1764645637034006</v>
      </c>
      <c r="Y54" s="44">
        <f>AVERAGE(D54, F54, G54, H54, I54, J54, K54)</f>
        <v>0.39791985992203266</v>
      </c>
      <c r="Z54" s="22">
        <f>AI54^N54</f>
        <v>1</v>
      </c>
      <c r="AA54" s="22">
        <f>(Z54+AB54)/2</f>
        <v>1</v>
      </c>
      <c r="AB54" s="22">
        <f>AM54^N54</f>
        <v>1</v>
      </c>
      <c r="AC54" s="22">
        <v>1</v>
      </c>
      <c r="AD54" s="22">
        <v>1</v>
      </c>
      <c r="AE54" s="22">
        <v>1</v>
      </c>
      <c r="AF54" s="22">
        <f>PERCENTILE($L$2:$L$155, 0.05)</f>
        <v>-5.5951144138011319E-2</v>
      </c>
      <c r="AG54" s="22">
        <f>PERCENTILE($L$2:$L$155, 0.95)</f>
        <v>0.94551258825149287</v>
      </c>
      <c r="AH54" s="22">
        <f>MIN(MAX(L54,AF54), AG54)</f>
        <v>0.46045571660399498</v>
      </c>
      <c r="AI54" s="22">
        <f>AH54-$AH$156+1</f>
        <v>1.5164068607420063</v>
      </c>
      <c r="AJ54" s="22">
        <f>PERCENTILE($M$2:$M$155, 0.02)</f>
        <v>-1.0733798994150157</v>
      </c>
      <c r="AK54" s="22">
        <f>PERCENTILE($M$2:$M$155, 0.98)</f>
        <v>1.0073830915390212</v>
      </c>
      <c r="AL54" s="22">
        <f>MIN(MAX(M54,AJ54), AK54)</f>
        <v>0.204984990491824</v>
      </c>
      <c r="AM54" s="22">
        <f>AL54-$AL$156 + 1</f>
        <v>2.2783648899068396</v>
      </c>
      <c r="AN54" s="46">
        <v>0</v>
      </c>
      <c r="AO54" s="70">
        <v>0.48</v>
      </c>
      <c r="AP54" s="51">
        <v>1</v>
      </c>
      <c r="AQ54" s="50">
        <v>1</v>
      </c>
      <c r="AR54" s="17">
        <f>(AI54^4)*AB54*AE54*AN54</f>
        <v>0</v>
      </c>
      <c r="AS54" s="17">
        <f>(AM54^4) *Z54*AC54*AO54</f>
        <v>12.934044628220473</v>
      </c>
      <c r="AT54" s="17">
        <f>(AM54^4)*AA54*AP54*AQ54</f>
        <v>26.945926308792654</v>
      </c>
      <c r="AU54" s="17">
        <f>MIN(AR54, 0.05*AR$156)</f>
        <v>0</v>
      </c>
      <c r="AV54" s="17">
        <f>MIN(AS54, 0.05*AS$156)</f>
        <v>12.934044628220473</v>
      </c>
      <c r="AW54" s="17">
        <f>MIN(AT54, 0.05*AT$156)</f>
        <v>26.945926308792654</v>
      </c>
      <c r="AX54" s="14">
        <f>AU54/$AU$156</f>
        <v>0</v>
      </c>
      <c r="AY54" s="14">
        <f>AV54/$AV$156</f>
        <v>7.3271188178929483E-3</v>
      </c>
      <c r="AZ54" s="64">
        <f>AW54/$AW$156</f>
        <v>9.3775210437334715E-3</v>
      </c>
      <c r="BA54" s="21">
        <f>N54</f>
        <v>0</v>
      </c>
      <c r="BB54" s="63">
        <v>0</v>
      </c>
      <c r="BC54" s="15">
        <f>$D$162*AX54</f>
        <v>0</v>
      </c>
      <c r="BD54" s="19">
        <f>BC54-BB54</f>
        <v>0</v>
      </c>
      <c r="BE54" s="60">
        <f>(IF(BD54 &gt; 0, V54, W54))</f>
        <v>14.094881160167919</v>
      </c>
      <c r="BF54" s="60">
        <f>IF(BD54&gt;0, S54*(T54^(2-N54)), S54*(U54^(N54 + 2)))</f>
        <v>14.190405351375468</v>
      </c>
      <c r="BG54" s="46">
        <f>BD54/BE54</f>
        <v>0</v>
      </c>
      <c r="BH54" s="61" t="e">
        <f>BB54/BC54</f>
        <v>#DIV/0!</v>
      </c>
      <c r="BI54" s="63">
        <v>0</v>
      </c>
      <c r="BJ54" s="63">
        <v>0</v>
      </c>
      <c r="BK54" s="63">
        <v>0</v>
      </c>
      <c r="BL54" s="10">
        <f>SUM(BI54:BK54)</f>
        <v>0</v>
      </c>
      <c r="BM54" s="15">
        <f>AY54*$D$161</f>
        <v>1278.3990557518721</v>
      </c>
      <c r="BN54" s="9">
        <f>BM54-BL54</f>
        <v>1278.3990557518721</v>
      </c>
      <c r="BO54" s="48">
        <f>IF(BN54&gt;0,V54,W54)</f>
        <v>13.936970343306655</v>
      </c>
      <c r="BP54" s="48">
        <f xml:space="preserve"> IF(BN54 &gt;0, S54*T54^(2-N54), S54*U54^(N54+2))</f>
        <v>13.874224453586372</v>
      </c>
      <c r="BQ54" s="48">
        <f>IF(BN54&gt;0, S54*T54^(3-N54), S54*U54^(N54+3))</f>
        <v>13.811761053286659</v>
      </c>
      <c r="BR54" s="46">
        <f>BN54/BP54</f>
        <v>92.142019183019386</v>
      </c>
      <c r="BS54" s="61">
        <f>BL54/BM54</f>
        <v>0</v>
      </c>
      <c r="BT54" s="16">
        <f>BB54+BL54+BV54</f>
        <v>0</v>
      </c>
      <c r="BU54" s="66">
        <f>BC54+BM54+BW54</f>
        <v>1365.0004625907507</v>
      </c>
      <c r="BV54" s="63">
        <v>0</v>
      </c>
      <c r="BW54" s="15">
        <f>AZ54*$D$164</f>
        <v>86.601406838878603</v>
      </c>
      <c r="BX54" s="37">
        <f>BW54-BV54</f>
        <v>86.601406838878603</v>
      </c>
      <c r="BY54" s="53">
        <f>BX54*(BX54&lt;&gt;0)</f>
        <v>86.601406838878603</v>
      </c>
      <c r="BZ54" s="26">
        <f>BY54/$BY$156</f>
        <v>0.89279800864826175</v>
      </c>
      <c r="CA54" s="47">
        <f>BZ54 * $BX$156</f>
        <v>86.601406838878603</v>
      </c>
      <c r="CB54" s="48">
        <f>IF(CA54&gt;0, V54, W54)</f>
        <v>13.936970343306655</v>
      </c>
      <c r="CC54" s="48">
        <f>IF(BX54&gt;0, S54*T54^(2-N54), S54*U54^(N54+2))</f>
        <v>13.874224453586372</v>
      </c>
      <c r="CD54" s="62">
        <f>CA54/CB54</f>
        <v>6.2137899920601933</v>
      </c>
      <c r="CE54" s="63">
        <v>0</v>
      </c>
      <c r="CF54" s="15">
        <f>AZ54*$CE$159</f>
        <v>60.269327748075021</v>
      </c>
      <c r="CG54" s="37">
        <f>CF54-CE54</f>
        <v>60.269327748075021</v>
      </c>
      <c r="CH54" s="53">
        <f>CG54*(CG54&lt;&gt;0)</f>
        <v>60.269327748075021</v>
      </c>
      <c r="CI54" s="26">
        <f>CH54/$CH$156</f>
        <v>9.3775210437334749E-3</v>
      </c>
      <c r="CJ54" s="47">
        <f>CI54 * $CG$156</f>
        <v>60.269327748075028</v>
      </c>
      <c r="CK54" s="48">
        <f>IF(CA54&gt;0,V54,W54)</f>
        <v>13.936970343306655</v>
      </c>
      <c r="CL54" s="62">
        <f>CJ54/CK54</f>
        <v>4.3244210372464398</v>
      </c>
      <c r="CM54" s="67">
        <f>N54</f>
        <v>0</v>
      </c>
      <c r="CN54" s="75">
        <f>BT54+BV54</f>
        <v>0</v>
      </c>
      <c r="CO54">
        <f>E54/$E$156</f>
        <v>8.0488740567391161E-3</v>
      </c>
      <c r="CP54" s="1">
        <f>$CP$158*CO54</f>
        <v>490.98131746108606</v>
      </c>
      <c r="CQ54">
        <v>0</v>
      </c>
      <c r="CR54" s="1">
        <f>CP54-CQ54</f>
        <v>490.98131746108606</v>
      </c>
      <c r="CS54">
        <f>CR54/CP54</f>
        <v>1</v>
      </c>
    </row>
    <row r="55" spans="1:97" x14ac:dyDescent="0.2">
      <c r="A55" s="28" t="s">
        <v>265</v>
      </c>
      <c r="B55">
        <v>0</v>
      </c>
      <c r="C55">
        <v>0</v>
      </c>
      <c r="D55">
        <v>0.36581469648562298</v>
      </c>
      <c r="E55">
        <v>0.63418530351437696</v>
      </c>
      <c r="F55">
        <v>0.52700555996822795</v>
      </c>
      <c r="G55">
        <v>0.52700555996822795</v>
      </c>
      <c r="H55">
        <v>0.66081871345029197</v>
      </c>
      <c r="I55">
        <v>0.83813700918963996</v>
      </c>
      <c r="J55">
        <v>0.74421543931026701</v>
      </c>
      <c r="K55">
        <v>0.62626326279824895</v>
      </c>
      <c r="L55">
        <v>0.49484561731674098</v>
      </c>
      <c r="M55">
        <v>-0.15090280828060401</v>
      </c>
      <c r="N55" s="21">
        <v>0</v>
      </c>
      <c r="O55">
        <v>1.01974366368567</v>
      </c>
      <c r="P55">
        <v>0.99697379611400605</v>
      </c>
      <c r="Q55">
        <v>1.0155543955733399</v>
      </c>
      <c r="R55">
        <v>0.99650380659755999</v>
      </c>
      <c r="S55">
        <v>3.0499999523162802</v>
      </c>
      <c r="T55" s="27">
        <f>IF(C55,P55,R55)</f>
        <v>0.99650380659755999</v>
      </c>
      <c r="U55" s="27">
        <f>IF(D55 = 0,O55,Q55)</f>
        <v>1.0155543955733399</v>
      </c>
      <c r="V55" s="39">
        <f>S55*T55^(1-N55)</f>
        <v>3.0393365626055497</v>
      </c>
      <c r="W55" s="38">
        <f>S55*U55^(N55+1)</f>
        <v>3.0974408580732757</v>
      </c>
      <c r="X55" s="44">
        <f>0.5 * (D55-MAX($D$3:$D$155))/(MIN($D$3:$D$155)-MAX($D$3:$D$155)) + 0.75</f>
        <v>1.0631913150348218</v>
      </c>
      <c r="Y55" s="44">
        <f>AVERAGE(D55, F55, G55, H55, I55, J55, K55)</f>
        <v>0.61275146302436101</v>
      </c>
      <c r="Z55" s="22">
        <f>AI55^N55</f>
        <v>1</v>
      </c>
      <c r="AA55" s="22">
        <f>(Z55+AB55)/2</f>
        <v>1</v>
      </c>
      <c r="AB55" s="22">
        <f>AM55^N55</f>
        <v>1</v>
      </c>
      <c r="AC55" s="22">
        <v>1</v>
      </c>
      <c r="AD55" s="22">
        <v>1</v>
      </c>
      <c r="AE55" s="22">
        <v>1</v>
      </c>
      <c r="AF55" s="22">
        <f>PERCENTILE($L$2:$L$155, 0.05)</f>
        <v>-5.5951144138011319E-2</v>
      </c>
      <c r="AG55" s="22">
        <f>PERCENTILE($L$2:$L$155, 0.95)</f>
        <v>0.94551258825149287</v>
      </c>
      <c r="AH55" s="22">
        <f>MIN(MAX(L55,AF55), AG55)</f>
        <v>0.49484561731674098</v>
      </c>
      <c r="AI55" s="22">
        <f>AH55-$AH$156+1</f>
        <v>1.5507967614547522</v>
      </c>
      <c r="AJ55" s="22">
        <f>PERCENTILE($M$2:$M$155, 0.02)</f>
        <v>-1.0733798994150157</v>
      </c>
      <c r="AK55" s="22">
        <f>PERCENTILE($M$2:$M$155, 0.98)</f>
        <v>1.0073830915390212</v>
      </c>
      <c r="AL55" s="22">
        <f>MIN(MAX(M55,AJ55), AK55)</f>
        <v>-0.15090280828060401</v>
      </c>
      <c r="AM55" s="22">
        <f>AL55-$AL$156 + 1</f>
        <v>1.9224770911344118</v>
      </c>
      <c r="AN55" s="46">
        <v>0</v>
      </c>
      <c r="AO55" s="76">
        <v>0.24</v>
      </c>
      <c r="AP55" s="77">
        <v>0.5</v>
      </c>
      <c r="AQ55" s="50">
        <v>1</v>
      </c>
      <c r="AR55" s="17">
        <f>(AI55^4)*AB55*AE55*AN55</f>
        <v>0</v>
      </c>
      <c r="AS55" s="17">
        <f>(AM55^4) *Z55*AC55*AO55</f>
        <v>3.2783546614320911</v>
      </c>
      <c r="AT55" s="17">
        <f>(AM55^4)*AA55*AP55*AQ55</f>
        <v>6.82990554465019</v>
      </c>
      <c r="AU55" s="17">
        <f>MIN(AR55, 0.05*AR$156)</f>
        <v>0</v>
      </c>
      <c r="AV55" s="17">
        <f>MIN(AS55, 0.05*AS$156)</f>
        <v>3.2783546614320911</v>
      </c>
      <c r="AW55" s="17">
        <f>MIN(AT55, 0.05*AT$156)</f>
        <v>6.82990554465019</v>
      </c>
      <c r="AX55" s="14">
        <f>AU55/$AU$156</f>
        <v>0</v>
      </c>
      <c r="AY55" s="14">
        <f>AV55/$AV$156</f>
        <v>1.8571834891535431E-3</v>
      </c>
      <c r="AZ55" s="64">
        <f>AW55/$AW$156</f>
        <v>2.3768929758695985E-3</v>
      </c>
      <c r="BA55" s="21">
        <f>N55</f>
        <v>0</v>
      </c>
      <c r="BB55" s="63">
        <v>0</v>
      </c>
      <c r="BC55" s="15">
        <f>$D$162*AX55</f>
        <v>0</v>
      </c>
      <c r="BD55" s="19">
        <f>BC55-BB55</f>
        <v>0</v>
      </c>
      <c r="BE55" s="60">
        <f>(IF(BD55 &gt; 0, V55, W55))</f>
        <v>3.0974408580732757</v>
      </c>
      <c r="BF55" s="60">
        <f>IF(BD55&gt;0, S55*(T55^(2-N55)), S55*(U55^(N55 + 2)))</f>
        <v>3.1456196784447727</v>
      </c>
      <c r="BG55" s="46">
        <f>BD55/BE55</f>
        <v>0</v>
      </c>
      <c r="BH55" s="61" t="e">
        <f>BB55/BC55</f>
        <v>#DIV/0!</v>
      </c>
      <c r="BI55" s="63">
        <v>0</v>
      </c>
      <c r="BJ55" s="63">
        <v>3</v>
      </c>
      <c r="BK55" s="63">
        <v>0</v>
      </c>
      <c r="BL55" s="10">
        <f>SUM(BI55:BK55)</f>
        <v>3</v>
      </c>
      <c r="BM55" s="15">
        <f>AY55*$D$161</f>
        <v>324.03208927006443</v>
      </c>
      <c r="BN55" s="9">
        <f>BM55-BL55</f>
        <v>321.03208927006443</v>
      </c>
      <c r="BO55" s="48">
        <f>IF(BN55&gt;0,V55,W55)</f>
        <v>3.0393365626055497</v>
      </c>
      <c r="BP55" s="48">
        <f xml:space="preserve"> IF(BN55 &gt;0, S55*T55^(2-N55), S55*U55^(N55+2))</f>
        <v>3.0287104541675736</v>
      </c>
      <c r="BQ55" s="48">
        <f>IF(BN55&gt;0, S55*T55^(3-N55), S55*U55^(N55+3))</f>
        <v>3.0181214966598118</v>
      </c>
      <c r="BR55" s="46">
        <f>BN55/BP55</f>
        <v>105.99629582561023</v>
      </c>
      <c r="BS55" s="61">
        <f>BL55/BM55</f>
        <v>9.2583423041773215E-3</v>
      </c>
      <c r="BT55" s="16">
        <f>BB55+BL55+BV55</f>
        <v>40</v>
      </c>
      <c r="BU55" s="66">
        <f>BC55+BM55+BW55</f>
        <v>345.9826959022202</v>
      </c>
      <c r="BV55" s="63">
        <v>37</v>
      </c>
      <c r="BW55" s="15">
        <f>AZ55*$D$164</f>
        <v>21.950606632155743</v>
      </c>
      <c r="BX55" s="37">
        <f>BW55-BV55</f>
        <v>-15.049393367844257</v>
      </c>
      <c r="BY55" s="53">
        <f>BX55*(BX55&lt;&gt;0)</f>
        <v>-15.049393367844257</v>
      </c>
      <c r="BZ55" s="26">
        <f>BY55/$BY$156</f>
        <v>-0.1551483852355128</v>
      </c>
      <c r="CA55" s="47">
        <f>BZ55 * $BX$156</f>
        <v>-15.049393367844257</v>
      </c>
      <c r="CB55" s="48">
        <f>IF(CA55&gt;0, V55, W55)</f>
        <v>3.0974408580732757</v>
      </c>
      <c r="CC55" s="48">
        <f>IF(BX55&gt;0, S55*T55^(2-N55), S55*U55^(N55+2))</f>
        <v>3.1456196784447727</v>
      </c>
      <c r="CD55" s="62">
        <f>CA55/CB55</f>
        <v>-4.8586539848271855</v>
      </c>
      <c r="CE55" s="63">
        <v>0</v>
      </c>
      <c r="CF55" s="15">
        <f>AZ55*$CE$159</f>
        <v>15.27629115591391</v>
      </c>
      <c r="CG55" s="37">
        <f>CF55-CE55</f>
        <v>15.27629115591391</v>
      </c>
      <c r="CH55" s="53">
        <f>CG55*(CG55&lt;&gt;0)</f>
        <v>15.27629115591391</v>
      </c>
      <c r="CI55" s="26">
        <f>CH55/$CH$156</f>
        <v>2.3768929758695993E-3</v>
      </c>
      <c r="CJ55" s="47">
        <f>CI55 * $CG$156</f>
        <v>15.27629115591391</v>
      </c>
      <c r="CK55" s="48">
        <f>IF(CA55&gt;0,V55,W55)</f>
        <v>3.0974408580732757</v>
      </c>
      <c r="CL55" s="62">
        <f>CJ55/CK55</f>
        <v>4.9319072924660574</v>
      </c>
      <c r="CM55" s="67">
        <f>N55</f>
        <v>0</v>
      </c>
      <c r="CN55" s="75">
        <f>BT55+BV55</f>
        <v>77</v>
      </c>
      <c r="CO55">
        <f>E55/$E$156</f>
        <v>5.9699262036906672E-3</v>
      </c>
      <c r="CP55" s="1">
        <f>$CP$158*CO55</f>
        <v>364.16549842513069</v>
      </c>
      <c r="CQ55">
        <v>0</v>
      </c>
      <c r="CR55" s="1">
        <f>CP55-CQ55</f>
        <v>364.16549842513069</v>
      </c>
      <c r="CS55">
        <f>CR55/CP55</f>
        <v>1</v>
      </c>
    </row>
    <row r="56" spans="1:97" x14ac:dyDescent="0.2">
      <c r="A56" s="28" t="s">
        <v>272</v>
      </c>
      <c r="B56">
        <v>0</v>
      </c>
      <c r="C56">
        <v>0</v>
      </c>
      <c r="D56">
        <v>0.105431309904153</v>
      </c>
      <c r="E56">
        <v>0.89456869009584605</v>
      </c>
      <c r="F56">
        <v>7.3868149324860993E-2</v>
      </c>
      <c r="G56">
        <v>7.3868149324860993E-2</v>
      </c>
      <c r="H56">
        <v>0.110693400167084</v>
      </c>
      <c r="I56">
        <v>9.5655806182121897E-2</v>
      </c>
      <c r="J56">
        <v>0.102900274207713</v>
      </c>
      <c r="K56">
        <v>8.7184017002800096E-2</v>
      </c>
      <c r="L56">
        <v>0.82544006395500902</v>
      </c>
      <c r="M56">
        <v>-0.82202996051508004</v>
      </c>
      <c r="N56" s="21">
        <v>0</v>
      </c>
      <c r="O56">
        <v>1.00368556771898</v>
      </c>
      <c r="P56">
        <v>0.99124342294935197</v>
      </c>
      <c r="Q56">
        <v>1.0190279867583301</v>
      </c>
      <c r="R56">
        <v>0.99099184697741105</v>
      </c>
      <c r="S56">
        <v>48.7299995422363</v>
      </c>
      <c r="T56" s="27">
        <f>IF(C56,P56,R56)</f>
        <v>0.99099184697741105</v>
      </c>
      <c r="U56" s="27">
        <f>IF(D56 = 0,O56,Q56)</f>
        <v>1.0190279867583301</v>
      </c>
      <c r="V56" s="39">
        <f>S56*T56^(1-N56)</f>
        <v>48.291032249569149</v>
      </c>
      <c r="W56" s="38">
        <f>S56*U56^(N56+1)</f>
        <v>49.657233328259402</v>
      </c>
      <c r="X56" s="44">
        <f>0.5 * (D56-MAX($D$3:$D$155))/(MIN($D$3:$D$155)-MAX($D$3:$D$155)) + 0.75</f>
        <v>1.196743138058173</v>
      </c>
      <c r="Y56" s="44">
        <f>AVERAGE(D56, F56, G56, H56, I56, J56, K56)</f>
        <v>9.2800158016227721E-2</v>
      </c>
      <c r="Z56" s="22">
        <f>AI56^N56</f>
        <v>1</v>
      </c>
      <c r="AA56" s="22">
        <f>(Z56+AB56)/2</f>
        <v>1</v>
      </c>
      <c r="AB56" s="22">
        <f>AM56^N56</f>
        <v>1</v>
      </c>
      <c r="AC56" s="22">
        <v>1</v>
      </c>
      <c r="AD56" s="22">
        <v>1</v>
      </c>
      <c r="AE56" s="22">
        <v>1</v>
      </c>
      <c r="AF56" s="22">
        <f>PERCENTILE($L$2:$L$155, 0.05)</f>
        <v>-5.5951144138011319E-2</v>
      </c>
      <c r="AG56" s="22">
        <f>PERCENTILE($L$2:$L$155, 0.95)</f>
        <v>0.94551258825149287</v>
      </c>
      <c r="AH56" s="22">
        <f>MIN(MAX(L56,AF56), AG56)</f>
        <v>0.82544006395500902</v>
      </c>
      <c r="AI56" s="22">
        <f>AH56-$AH$156+1</f>
        <v>1.8813912080930204</v>
      </c>
      <c r="AJ56" s="22">
        <f>PERCENTILE($M$2:$M$155, 0.02)</f>
        <v>-1.0733798994150157</v>
      </c>
      <c r="AK56" s="22">
        <f>PERCENTILE($M$2:$M$155, 0.98)</f>
        <v>1.0073830915390212</v>
      </c>
      <c r="AL56" s="22">
        <f>MIN(MAX(M56,AJ56), AK56)</f>
        <v>-0.82202996051508004</v>
      </c>
      <c r="AM56" s="22">
        <f>AL56-$AL$156 + 1</f>
        <v>1.2513499388999356</v>
      </c>
      <c r="AN56" s="46">
        <v>0</v>
      </c>
      <c r="AO56" s="51">
        <v>1</v>
      </c>
      <c r="AP56" s="51">
        <v>1</v>
      </c>
      <c r="AQ56" s="21">
        <v>1</v>
      </c>
      <c r="AR56" s="17">
        <f>(AI56^4)*AB56*AE56*AN56</f>
        <v>0</v>
      </c>
      <c r="AS56" s="17">
        <f>(AM56^4) *Z56*AC56*AO56</f>
        <v>2.4519697443502126</v>
      </c>
      <c r="AT56" s="17">
        <f>(AM56^4)*AA56*AP56*AQ56</f>
        <v>2.4519697443502126</v>
      </c>
      <c r="AU56" s="17">
        <f>MIN(AR56, 0.05*AR$156)</f>
        <v>0</v>
      </c>
      <c r="AV56" s="17">
        <f>MIN(AS56, 0.05*AS$156)</f>
        <v>2.4519697443502126</v>
      </c>
      <c r="AW56" s="17">
        <f>MIN(AT56, 0.05*AT$156)</f>
        <v>2.4519697443502126</v>
      </c>
      <c r="AX56" s="14">
        <f>AU56/$AU$156</f>
        <v>0</v>
      </c>
      <c r="AY56" s="14">
        <f>AV56/$AV$156</f>
        <v>1.3890375494401269E-3</v>
      </c>
      <c r="AZ56" s="64">
        <f>AW56/$AW$156</f>
        <v>8.5331629028982333E-4</v>
      </c>
      <c r="BA56" s="21">
        <f>N56</f>
        <v>0</v>
      </c>
      <c r="BB56" s="63">
        <v>0</v>
      </c>
      <c r="BC56" s="15">
        <f>$D$162*AX56</f>
        <v>0</v>
      </c>
      <c r="BD56" s="19">
        <f>BC56-BB56</f>
        <v>0</v>
      </c>
      <c r="BE56" s="60">
        <f>(IF(BD56 &gt; 0, V56, W56))</f>
        <v>49.657233328259402</v>
      </c>
      <c r="BF56" s="60">
        <f>IF(BD56&gt;0, S56*(T56^(2-N56)), S56*(U56^(N56 + 2)))</f>
        <v>50.602110506484834</v>
      </c>
      <c r="BG56" s="46">
        <f>BD56/BE56</f>
        <v>0</v>
      </c>
      <c r="BH56" s="61" t="e">
        <f>BB56/BC56</f>
        <v>#DIV/0!</v>
      </c>
      <c r="BI56" s="63">
        <v>0</v>
      </c>
      <c r="BJ56" s="63">
        <v>0</v>
      </c>
      <c r="BK56" s="63">
        <v>0</v>
      </c>
      <c r="BL56" s="10">
        <f>SUM(BI56:BK56)</f>
        <v>0</v>
      </c>
      <c r="BM56" s="15">
        <f>AY56*$D$161</f>
        <v>242.35232643856614</v>
      </c>
      <c r="BN56" s="9">
        <f>BM56-BL56</f>
        <v>242.35232643856614</v>
      </c>
      <c r="BO56" s="48">
        <f>IF(BN56&gt;0,V56,W56)</f>
        <v>48.291032249569149</v>
      </c>
      <c r="BP56" s="48">
        <f xml:space="preserve"> IF(BN56 &gt;0, S56*T56^(2-N56), S56*U56^(N56+2))</f>
        <v>47.856019241446248</v>
      </c>
      <c r="BQ56" s="48">
        <f>IF(BN56&gt;0, S56*T56^(3-N56), S56*U56^(N56+3))</f>
        <v>47.424924897067335</v>
      </c>
      <c r="BR56" s="46">
        <f>BN56/BP56</f>
        <v>5.0641973628402877</v>
      </c>
      <c r="BS56" s="61">
        <f>BL56/BM56</f>
        <v>0</v>
      </c>
      <c r="BT56" s="16">
        <f>BB56+BL56+BV56</f>
        <v>0</v>
      </c>
      <c r="BU56" s="66">
        <f>BC56+BM56+BW56</f>
        <v>250.23270237939266</v>
      </c>
      <c r="BV56" s="63">
        <v>0</v>
      </c>
      <c r="BW56" s="15">
        <f>AZ56*$D$164</f>
        <v>7.8803759408265188</v>
      </c>
      <c r="BX56" s="37">
        <f>BW56-BV56</f>
        <v>7.8803759408265188</v>
      </c>
      <c r="BY56" s="53">
        <f>BX56*(BX56&lt;&gt;0)</f>
        <v>7.8803759408265188</v>
      </c>
      <c r="BZ56" s="26">
        <f>BY56/$BY$156</f>
        <v>8.1240989080688386E-2</v>
      </c>
      <c r="CA56" s="47">
        <f>BZ56 * $BX$156</f>
        <v>7.8803759408265197</v>
      </c>
      <c r="CB56" s="48">
        <f>IF(CA56&gt;0, V56, W56)</f>
        <v>48.291032249569149</v>
      </c>
      <c r="CC56" s="48">
        <f>IF(BX56&gt;0, S56*T56^(2-N56), S56*U56^(N56+2))</f>
        <v>47.856019241446248</v>
      </c>
      <c r="CD56" s="62">
        <f>CA56/CB56</f>
        <v>0.16318507958373221</v>
      </c>
      <c r="CE56" s="63">
        <v>0</v>
      </c>
      <c r="CF56" s="15">
        <f>AZ56*$CE$159</f>
        <v>5.4842637976926945</v>
      </c>
      <c r="CG56" s="37">
        <f>CF56-CE56</f>
        <v>5.4842637976926945</v>
      </c>
      <c r="CH56" s="53">
        <f>CG56*(CG56&lt;&gt;0)</f>
        <v>5.4842637976926945</v>
      </c>
      <c r="CI56" s="26">
        <f>CH56/$CH$156</f>
        <v>8.5331629028982355E-4</v>
      </c>
      <c r="CJ56" s="47">
        <f>CI56 * $CG$156</f>
        <v>5.4842637976926945</v>
      </c>
      <c r="CK56" s="48">
        <f>IF(CA56&gt;0,V56,W56)</f>
        <v>48.291032249569149</v>
      </c>
      <c r="CL56" s="62">
        <f>CJ56/CK56</f>
        <v>0.1135669200308226</v>
      </c>
      <c r="CM56" s="67">
        <f>N56</f>
        <v>0</v>
      </c>
      <c r="CN56" s="75">
        <f>BT56+BV56</f>
        <v>0</v>
      </c>
      <c r="CO56">
        <f>E56/$E$156</f>
        <v>8.4210545946266282E-3</v>
      </c>
      <c r="CP56" s="1">
        <f>$CP$158*CO56</f>
        <v>513.68433027222432</v>
      </c>
      <c r="CQ56">
        <v>0</v>
      </c>
      <c r="CR56" s="1">
        <f>CP56-CQ56</f>
        <v>513.68433027222432</v>
      </c>
      <c r="CS56">
        <f>CR56/CP56</f>
        <v>1</v>
      </c>
    </row>
    <row r="57" spans="1:97" x14ac:dyDescent="0.2">
      <c r="A57" s="28" t="s">
        <v>257</v>
      </c>
      <c r="B57">
        <v>0</v>
      </c>
      <c r="C57">
        <v>0</v>
      </c>
      <c r="D57">
        <v>5.3115015974440898E-2</v>
      </c>
      <c r="E57">
        <v>0.94688498402555898</v>
      </c>
      <c r="F57">
        <v>0.43623361144219303</v>
      </c>
      <c r="G57">
        <v>0.43623361144219303</v>
      </c>
      <c r="H57">
        <v>0.16833751044277301</v>
      </c>
      <c r="I57">
        <v>0.92940685045948201</v>
      </c>
      <c r="J57">
        <v>0.39554270995027602</v>
      </c>
      <c r="K57">
        <v>0.41539020792652398</v>
      </c>
      <c r="L57">
        <v>0.709577932071634</v>
      </c>
      <c r="M57">
        <v>0.85415998247481495</v>
      </c>
      <c r="N57" s="21">
        <v>0</v>
      </c>
      <c r="O57">
        <v>1.0027638598911499</v>
      </c>
      <c r="P57">
        <v>0.99124882244599899</v>
      </c>
      <c r="Q57">
        <v>1.0068674027553099</v>
      </c>
      <c r="R57">
        <v>0.99077524390885796</v>
      </c>
      <c r="S57">
        <v>65.400001525878906</v>
      </c>
      <c r="T57" s="27">
        <f>IF(C57,P57,R57)</f>
        <v>0.99077524390885796</v>
      </c>
      <c r="U57" s="27">
        <f>IF(D57 = 0,O57,Q57)</f>
        <v>1.0068674027553099</v>
      </c>
      <c r="V57" s="39">
        <f>S57*T57^(1-N57)</f>
        <v>64.796702463442358</v>
      </c>
      <c r="W57" s="38">
        <f>S57*U57^(N57+1)</f>
        <v>65.849129676555009</v>
      </c>
      <c r="X57" s="44">
        <f>0.5 * (D57-MAX($D$3:$D$155))/(MIN($D$3:$D$155)-MAX($D$3:$D$155)) + 0.75</f>
        <v>1.2235764031134782</v>
      </c>
      <c r="Y57" s="44">
        <f>AVERAGE(D57, F57, G57, H57, I57, J57, K57)</f>
        <v>0.40489421680541177</v>
      </c>
      <c r="Z57" s="22">
        <f>AI57^N57</f>
        <v>1</v>
      </c>
      <c r="AA57" s="22">
        <f>(Z57+AB57)/2</f>
        <v>1</v>
      </c>
      <c r="AB57" s="22">
        <f>AM57^N57</f>
        <v>1</v>
      </c>
      <c r="AC57" s="22">
        <v>1</v>
      </c>
      <c r="AD57" s="22">
        <v>1</v>
      </c>
      <c r="AE57" s="22">
        <v>1</v>
      </c>
      <c r="AF57" s="22">
        <f>PERCENTILE($L$2:$L$155, 0.05)</f>
        <v>-5.5951144138011319E-2</v>
      </c>
      <c r="AG57" s="22">
        <f>PERCENTILE($L$2:$L$155, 0.95)</f>
        <v>0.94551258825149287</v>
      </c>
      <c r="AH57" s="22">
        <f>MIN(MAX(L57,AF57), AG57)</f>
        <v>0.709577932071634</v>
      </c>
      <c r="AI57" s="22">
        <f>AH57-$AH$156+1</f>
        <v>1.7655290762096452</v>
      </c>
      <c r="AJ57" s="22">
        <f>PERCENTILE($M$2:$M$155, 0.02)</f>
        <v>-1.0733798994150157</v>
      </c>
      <c r="AK57" s="22">
        <f>PERCENTILE($M$2:$M$155, 0.98)</f>
        <v>1.0073830915390212</v>
      </c>
      <c r="AL57" s="22">
        <f>MIN(MAX(M57,AJ57), AK57)</f>
        <v>0.85415998247481495</v>
      </c>
      <c r="AM57" s="22">
        <f>AL57-$AL$156 + 1</f>
        <v>2.9275398818898308</v>
      </c>
      <c r="AN57" s="46">
        <v>0</v>
      </c>
      <c r="AO57" s="70">
        <v>0.48</v>
      </c>
      <c r="AP57" s="51">
        <v>1</v>
      </c>
      <c r="AQ57" s="50">
        <v>1</v>
      </c>
      <c r="AR57" s="17">
        <f>(AI57^4)*AB57*AE57*AN57</f>
        <v>0</v>
      </c>
      <c r="AS57" s="17">
        <f>(AM57^4) *Z57*AC57*AO57</f>
        <v>35.257581469063965</v>
      </c>
      <c r="AT57" s="17">
        <f>(AM57^4)*AA57*AP57*AQ57</f>
        <v>73.453294727216601</v>
      </c>
      <c r="AU57" s="17">
        <f>MIN(AR57, 0.05*AR$156)</f>
        <v>0</v>
      </c>
      <c r="AV57" s="17">
        <f>MIN(AS57, 0.05*AS$156)</f>
        <v>35.257581469063965</v>
      </c>
      <c r="AW57" s="17">
        <f>MIN(AT57, 0.05*AT$156)</f>
        <v>73.453294727216601</v>
      </c>
      <c r="AX57" s="14">
        <f>AU57/$AU$156</f>
        <v>0</v>
      </c>
      <c r="AY57" s="14">
        <f>AV57/$AV$156</f>
        <v>1.9973372296220027E-2</v>
      </c>
      <c r="AZ57" s="64">
        <f>AW57/$AW$156</f>
        <v>2.5562669812960442E-2</v>
      </c>
      <c r="BA57" s="21">
        <f>N57</f>
        <v>0</v>
      </c>
      <c r="BB57" s="63">
        <v>0</v>
      </c>
      <c r="BC57" s="15">
        <f>$D$162*AX57</f>
        <v>0</v>
      </c>
      <c r="BD57" s="19">
        <f>BC57-BB57</f>
        <v>0</v>
      </c>
      <c r="BE57" s="60">
        <f>(IF(BD57 &gt; 0, V57, W57))</f>
        <v>65.849129676555009</v>
      </c>
      <c r="BF57" s="60">
        <f>IF(BD57&gt;0, S57*(T57^(2-N57)), S57*(U57^(N57 + 2)))</f>
        <v>66.301342171130543</v>
      </c>
      <c r="BG57" s="46">
        <f>BD57/BE57</f>
        <v>0</v>
      </c>
      <c r="BH57" s="61" t="e">
        <f>BB57/BC57</f>
        <v>#DIV/0!</v>
      </c>
      <c r="BI57" s="63">
        <v>0</v>
      </c>
      <c r="BJ57" s="63">
        <v>3859</v>
      </c>
      <c r="BK57" s="63">
        <v>0</v>
      </c>
      <c r="BL57" s="10">
        <f>SUM(BI57:BK57)</f>
        <v>3859</v>
      </c>
      <c r="BM57" s="15">
        <f>AY57*$D$161</f>
        <v>3484.8541313829892</v>
      </c>
      <c r="BN57" s="9">
        <f>BM57-BL57</f>
        <v>-374.14586861701082</v>
      </c>
      <c r="BO57" s="48">
        <f>IF(BN57&gt;0,V57,W57)</f>
        <v>65.849129676555009</v>
      </c>
      <c r="BP57" s="48">
        <f xml:space="preserve"> IF(BN57 &gt;0, S57*T57^(2-N57), S57*U57^(N57+2))</f>
        <v>66.301342171130543</v>
      </c>
      <c r="BQ57" s="48">
        <f>IF(BN57&gt;0, S57*T57^(3-N57), S57*U57^(N57+3))</f>
        <v>66.756660191037312</v>
      </c>
      <c r="BR57" s="46">
        <f>BN57/BP57</f>
        <v>-5.6431115323623775</v>
      </c>
      <c r="BS57" s="61">
        <f>BL57/BM57</f>
        <v>1.1073634231193856</v>
      </c>
      <c r="BT57" s="16">
        <f>BB57+BL57+BV57</f>
        <v>4055</v>
      </c>
      <c r="BU57" s="66">
        <f>BC57+BM57+BW57</f>
        <v>3720.925387105679</v>
      </c>
      <c r="BV57" s="63">
        <v>196</v>
      </c>
      <c r="BW57" s="15">
        <f>AZ57*$D$164</f>
        <v>236.07125572268967</v>
      </c>
      <c r="BX57" s="37">
        <f>BW57-BV57</f>
        <v>40.071255722689671</v>
      </c>
      <c r="BY57" s="53">
        <f>BX57*(BX57&lt;&gt;0)</f>
        <v>40.071255722689671</v>
      </c>
      <c r="BZ57" s="26">
        <f>BY57/$BY$156</f>
        <v>0.41310572909990684</v>
      </c>
      <c r="CA57" s="47">
        <f>BZ57 * $BX$156</f>
        <v>40.071255722689671</v>
      </c>
      <c r="CB57" s="48">
        <f>IF(CA57&gt;0, V57, W57)</f>
        <v>64.796702463442358</v>
      </c>
      <c r="CC57" s="48">
        <f>IF(BX57&gt;0, S57*T57^(2-N57), S57*U57^(N57+2))</f>
        <v>64.198968687706795</v>
      </c>
      <c r="CD57" s="62">
        <f>CA57/CB57</f>
        <v>0.61841504581652851</v>
      </c>
      <c r="CE57" s="63">
        <v>0</v>
      </c>
      <c r="CF57" s="15">
        <f>AZ57*$CE$159</f>
        <v>164.29127888789677</v>
      </c>
      <c r="CG57" s="37">
        <f>CF57-CE57</f>
        <v>164.29127888789677</v>
      </c>
      <c r="CH57" s="53">
        <f>CG57*(CG57&lt;&gt;0)</f>
        <v>164.29127888789677</v>
      </c>
      <c r="CI57" s="26">
        <f>CH57/$CH$156</f>
        <v>2.5562669812960449E-2</v>
      </c>
      <c r="CJ57" s="47">
        <f>CI57 * $CG$156</f>
        <v>164.29127888789677</v>
      </c>
      <c r="CK57" s="48">
        <f>IF(CA57&gt;0,V57,W57)</f>
        <v>64.796702463442358</v>
      </c>
      <c r="CL57" s="62">
        <f>CJ57/CK57</f>
        <v>2.5354882677955448</v>
      </c>
      <c r="CM57" s="67">
        <f>N57</f>
        <v>0</v>
      </c>
      <c r="CN57" s="75">
        <f>BT57+BV57</f>
        <v>4251</v>
      </c>
      <c r="CO57">
        <f>E57/$E$156</f>
        <v>8.9135359124373863E-3</v>
      </c>
      <c r="CP57" s="1">
        <f>$CP$158*CO57</f>
        <v>543.72569065868061</v>
      </c>
      <c r="CQ57">
        <v>0</v>
      </c>
      <c r="CR57" s="1">
        <f>CP57-CQ57</f>
        <v>543.72569065868061</v>
      </c>
      <c r="CS57">
        <f>CR57/CP57</f>
        <v>1</v>
      </c>
    </row>
    <row r="58" spans="1:97" x14ac:dyDescent="0.2">
      <c r="A58" s="28" t="s">
        <v>224</v>
      </c>
      <c r="B58">
        <v>0</v>
      </c>
      <c r="C58">
        <v>0</v>
      </c>
      <c r="D58">
        <v>0.17092651757188401</v>
      </c>
      <c r="E58">
        <v>0.82907348242811496</v>
      </c>
      <c r="F58">
        <v>0.33995234312946698</v>
      </c>
      <c r="G58">
        <v>0.33995234312946698</v>
      </c>
      <c r="H58">
        <v>0.65204678362573099</v>
      </c>
      <c r="I58">
        <v>0.98350041771094399</v>
      </c>
      <c r="J58">
        <v>0.80080477275237505</v>
      </c>
      <c r="K58">
        <v>0.521761879487598</v>
      </c>
      <c r="L58">
        <v>0.43548519590850898</v>
      </c>
      <c r="M58">
        <v>0.437306456527424</v>
      </c>
      <c r="N58" s="21">
        <v>0</v>
      </c>
      <c r="O58">
        <v>1.01339386202086</v>
      </c>
      <c r="P58">
        <v>1.01513439363569</v>
      </c>
      <c r="Q58">
        <v>1.00660065383345</v>
      </c>
      <c r="R58">
        <v>0.98181819955179395</v>
      </c>
      <c r="S58">
        <v>2.4800000190734801</v>
      </c>
      <c r="T58" s="27">
        <f>IF(C58,P58,R58)</f>
        <v>0.98181819955179395</v>
      </c>
      <c r="U58" s="27">
        <f>IF(D58 = 0,O58,Q58)</f>
        <v>1.00660065383345</v>
      </c>
      <c r="V58" s="39">
        <f>S58*T58^(1-N58)</f>
        <v>2.434909153615139</v>
      </c>
      <c r="W58" s="38">
        <f>S58*U58^(N58+1)</f>
        <v>2.4963696407063334</v>
      </c>
      <c r="X58" s="44">
        <f>0.5 * (D58-MAX($D$3:$D$155))/(MIN($D$3:$D$155)-MAX($D$3:$D$155)) + 0.75</f>
        <v>1.1631503482179439</v>
      </c>
      <c r="Y58" s="44">
        <f>AVERAGE(D58, F58, G58, H58, I58, J58, K58)</f>
        <v>0.54413500820106653</v>
      </c>
      <c r="Z58" s="22">
        <f>AI58^N58</f>
        <v>1</v>
      </c>
      <c r="AA58" s="22">
        <f>(Z58+AB58)/2</f>
        <v>1</v>
      </c>
      <c r="AB58" s="22">
        <f>AM58^N58</f>
        <v>1</v>
      </c>
      <c r="AC58" s="22">
        <v>1</v>
      </c>
      <c r="AD58" s="22">
        <v>1</v>
      </c>
      <c r="AE58" s="22">
        <v>1</v>
      </c>
      <c r="AF58" s="22">
        <f>PERCENTILE($L$2:$L$155, 0.05)</f>
        <v>-5.5951144138011319E-2</v>
      </c>
      <c r="AG58" s="22">
        <f>PERCENTILE($L$2:$L$155, 0.95)</f>
        <v>0.94551258825149287</v>
      </c>
      <c r="AH58" s="22">
        <f>MIN(MAX(L58,AF58), AG58)</f>
        <v>0.43548519590850898</v>
      </c>
      <c r="AI58" s="22">
        <f>AH58-$AH$156+1</f>
        <v>1.4914363400465203</v>
      </c>
      <c r="AJ58" s="22">
        <f>PERCENTILE($M$2:$M$155, 0.02)</f>
        <v>-1.0733798994150157</v>
      </c>
      <c r="AK58" s="22">
        <f>PERCENTILE($M$2:$M$155, 0.98)</f>
        <v>1.0073830915390212</v>
      </c>
      <c r="AL58" s="22">
        <f>MIN(MAX(M58,AJ58), AK58)</f>
        <v>0.437306456527424</v>
      </c>
      <c r="AM58" s="22">
        <f>AL58-$AL$156 + 1</f>
        <v>2.5106863559424397</v>
      </c>
      <c r="AN58" s="46">
        <v>0</v>
      </c>
      <c r="AO58" s="76">
        <v>0.24</v>
      </c>
      <c r="AP58" s="77">
        <v>0.5</v>
      </c>
      <c r="AQ58" s="50">
        <v>1</v>
      </c>
      <c r="AR58" s="17">
        <f>(AI58^4)*AB58*AE58*AN58</f>
        <v>0</v>
      </c>
      <c r="AS58" s="17">
        <f>(AM58^4) *Z58*AC58*AO58</f>
        <v>9.5363260549668034</v>
      </c>
      <c r="AT58" s="17">
        <f>(AM58^4)*AA58*AP58*AQ58</f>
        <v>19.867345947847507</v>
      </c>
      <c r="AU58" s="17">
        <f>MIN(AR58, 0.05*AR$156)</f>
        <v>0</v>
      </c>
      <c r="AV58" s="17">
        <f>MIN(AS58, 0.05*AS$156)</f>
        <v>9.5363260549668034</v>
      </c>
      <c r="AW58" s="17">
        <f>MIN(AT58, 0.05*AT$156)</f>
        <v>19.867345947847507</v>
      </c>
      <c r="AX58" s="14">
        <f>AU58/$AU$156</f>
        <v>0</v>
      </c>
      <c r="AY58" s="14">
        <f>AV58/$AV$156</f>
        <v>5.4023158338617587E-3</v>
      </c>
      <c r="AZ58" s="64">
        <f>AW58/$AW$156</f>
        <v>6.914086106154003E-3</v>
      </c>
      <c r="BA58" s="21">
        <f>N58</f>
        <v>0</v>
      </c>
      <c r="BB58" s="63">
        <v>0</v>
      </c>
      <c r="BC58" s="15">
        <f>$D$162*AX58</f>
        <v>0</v>
      </c>
      <c r="BD58" s="19">
        <f>BC58-BB58</f>
        <v>0</v>
      </c>
      <c r="BE58" s="60">
        <f>(IF(BD58 &gt; 0, V58, W58))</f>
        <v>2.4963696407063334</v>
      </c>
      <c r="BF58" s="60">
        <f>IF(BD58&gt;0, S58*(T58^(2-N58)), S58*(U58^(N58 + 2)))</f>
        <v>2.5128473125449697</v>
      </c>
      <c r="BG58" s="46">
        <f>BD58/BE58</f>
        <v>0</v>
      </c>
      <c r="BH58" s="61" t="e">
        <f>BB58/BC58</f>
        <v>#DIV/0!</v>
      </c>
      <c r="BI58" s="63">
        <v>0</v>
      </c>
      <c r="BJ58" s="63">
        <v>12</v>
      </c>
      <c r="BK58" s="63">
        <v>0</v>
      </c>
      <c r="BL58" s="10">
        <f>SUM(BI58:BK58)</f>
        <v>12</v>
      </c>
      <c r="BM58" s="15">
        <f>AY58*$D$161</f>
        <v>942.56905511303034</v>
      </c>
      <c r="BN58" s="9">
        <f>BM58-BL58</f>
        <v>930.56905511303034</v>
      </c>
      <c r="BO58" s="48">
        <f>IF(BN58&gt;0,V58,W58)</f>
        <v>2.434909153615139</v>
      </c>
      <c r="BP58" s="48">
        <f xml:space="preserve"> IF(BN58 &gt;0, S58*T58^(2-N58), S58*U58^(N58+2))</f>
        <v>2.3906381212745984</v>
      </c>
      <c r="BQ58" s="48">
        <f>IF(BN58&gt;0, S58*T58^(3-N58), S58*U58^(N58+3))</f>
        <v>2.3471720160097092</v>
      </c>
      <c r="BR58" s="46">
        <f>BN58/BP58</f>
        <v>389.25550748638022</v>
      </c>
      <c r="BS58" s="61">
        <f>BL58/BM58</f>
        <v>1.2731162703576123E-2</v>
      </c>
      <c r="BT58" s="16">
        <f>BB58+BL58+BV58</f>
        <v>37</v>
      </c>
      <c r="BU58" s="66">
        <f>BC58+BM58+BW58</f>
        <v>1006.4206403033626</v>
      </c>
      <c r="BV58" s="63">
        <v>25</v>
      </c>
      <c r="BW58" s="15">
        <f>AZ58*$D$164</f>
        <v>63.851585190332216</v>
      </c>
      <c r="BX58" s="37">
        <f>BW58-BV58</f>
        <v>38.851585190332216</v>
      </c>
      <c r="BY58" s="53">
        <f>BX58*(BX58&lt;&gt;0)</f>
        <v>38.851585190332216</v>
      </c>
      <c r="BZ58" s="26">
        <f>BY58/$BY$156</f>
        <v>0.40053180608591205</v>
      </c>
      <c r="CA58" s="47">
        <f>BZ58 * $BX$156</f>
        <v>38.851585190332216</v>
      </c>
      <c r="CB58" s="48">
        <f>IF(CA58&gt;0, V58, W58)</f>
        <v>2.434909153615139</v>
      </c>
      <c r="CC58" s="48">
        <f>IF(BX58&gt;0, S58*T58^(2-N58), S58*U58^(N58+2))</f>
        <v>2.3906381212745984</v>
      </c>
      <c r="CD58" s="62">
        <f>CA58/CB58</f>
        <v>15.956071762533234</v>
      </c>
      <c r="CE58" s="63">
        <v>0</v>
      </c>
      <c r="CF58" s="15">
        <f>AZ58*$CE$159</f>
        <v>44.436831404251777</v>
      </c>
      <c r="CG58" s="37">
        <f>CF58-CE58</f>
        <v>44.436831404251777</v>
      </c>
      <c r="CH58" s="53">
        <f>CG58*(CG58&lt;&gt;0)</f>
        <v>44.436831404251777</v>
      </c>
      <c r="CI58" s="26">
        <f>CH58/$CH$156</f>
        <v>6.9140861061540047E-3</v>
      </c>
      <c r="CJ58" s="47">
        <f>CI58 * $CG$156</f>
        <v>44.436831404251777</v>
      </c>
      <c r="CK58" s="48">
        <f>IF(CA58&gt;0,V58,W58)</f>
        <v>2.434909153615139</v>
      </c>
      <c r="CL58" s="62">
        <f>CJ58/CK58</f>
        <v>18.249892953203563</v>
      </c>
      <c r="CM58" s="67">
        <f>N58</f>
        <v>0</v>
      </c>
      <c r="CN58" s="75">
        <f>BT58+BV58</f>
        <v>62</v>
      </c>
      <c r="CO58">
        <f>E58/$E$156</f>
        <v>7.8045130975200406E-3</v>
      </c>
      <c r="CP58" s="1">
        <f>$CP$158*CO58</f>
        <v>476.07529894872249</v>
      </c>
      <c r="CQ58">
        <v>0</v>
      </c>
      <c r="CR58" s="1">
        <f>CP58-CQ58</f>
        <v>476.07529894872249</v>
      </c>
      <c r="CS58">
        <f>CR58/CP58</f>
        <v>1</v>
      </c>
    </row>
    <row r="59" spans="1:97" x14ac:dyDescent="0.2">
      <c r="A59" s="28" t="s">
        <v>147</v>
      </c>
      <c r="B59">
        <v>0</v>
      </c>
      <c r="C59">
        <v>0</v>
      </c>
      <c r="D59">
        <v>5.7142857142857099E-3</v>
      </c>
      <c r="E59">
        <v>0.994285714285714</v>
      </c>
      <c r="F59">
        <v>1.9736842105263101E-2</v>
      </c>
      <c r="G59">
        <v>1.9736842105263101E-2</v>
      </c>
      <c r="H59">
        <v>5.5319148936170202E-2</v>
      </c>
      <c r="I59">
        <v>1.91489361702127E-2</v>
      </c>
      <c r="J59">
        <v>3.2546933065485797E-2</v>
      </c>
      <c r="K59">
        <v>2.53450918113165E-2</v>
      </c>
      <c r="L59">
        <v>0.31480727266653302</v>
      </c>
      <c r="M59">
        <v>-0.36126454991628898</v>
      </c>
      <c r="N59" s="21">
        <v>1</v>
      </c>
      <c r="O59">
        <v>1.0313343398650301</v>
      </c>
      <c r="P59">
        <v>0.99135164719258495</v>
      </c>
      <c r="Q59">
        <v>1.0122335135020999</v>
      </c>
      <c r="R59">
        <v>0.99369729225574399</v>
      </c>
      <c r="S59">
        <v>27.899999618530199</v>
      </c>
      <c r="T59" s="27">
        <f>IF(C59,P59,R59)</f>
        <v>0.99369729225574399</v>
      </c>
      <c r="U59" s="27">
        <f>IF(D59 = 0,O59,Q59)</f>
        <v>1.0122335135020999</v>
      </c>
      <c r="V59" s="39">
        <f>S59*T59^(1-N59)</f>
        <v>27.899999618530199</v>
      </c>
      <c r="W59" s="38">
        <f>S59*U59^(N59+1)</f>
        <v>28.586805144544556</v>
      </c>
      <c r="X59" s="44">
        <f>0.5 * (D59-MAX($D$3:$D$155))/(MIN($D$3:$D$155)-MAX($D$3:$D$155)) + 0.75</f>
        <v>1.2478884532100427</v>
      </c>
      <c r="Y59" s="44">
        <f>AVERAGE(D59, F59, G59, H59, I59, J59, K59)</f>
        <v>2.5364011415428159E-2</v>
      </c>
      <c r="Z59" s="22">
        <f>AI59^N59</f>
        <v>1.3707584168045444</v>
      </c>
      <c r="AA59" s="22">
        <f>(Z59+AB59)/2</f>
        <v>1.5414368831516354</v>
      </c>
      <c r="AB59" s="22">
        <f>AM59^N59</f>
        <v>1.7121153494987267</v>
      </c>
      <c r="AC59" s="22">
        <v>1</v>
      </c>
      <c r="AD59" s="22">
        <v>1</v>
      </c>
      <c r="AE59" s="22">
        <v>1</v>
      </c>
      <c r="AF59" s="22">
        <f>PERCENTILE($L$2:$L$155, 0.05)</f>
        <v>-5.5951144138011319E-2</v>
      </c>
      <c r="AG59" s="22">
        <f>PERCENTILE($L$2:$L$155, 0.95)</f>
        <v>0.94551258825149287</v>
      </c>
      <c r="AH59" s="22">
        <f>MIN(MAX(L59,AF59), AG59)</f>
        <v>0.31480727266653302</v>
      </c>
      <c r="AI59" s="22">
        <f>AH59-$AH$156+1</f>
        <v>1.3707584168045444</v>
      </c>
      <c r="AJ59" s="22">
        <f>PERCENTILE($M$2:$M$155, 0.02)</f>
        <v>-1.0733798994150157</v>
      </c>
      <c r="AK59" s="22">
        <f>PERCENTILE($M$2:$M$155, 0.98)</f>
        <v>1.0073830915390212</v>
      </c>
      <c r="AL59" s="22">
        <f>MIN(MAX(M59,AJ59), AK59)</f>
        <v>-0.36126454991628898</v>
      </c>
      <c r="AM59" s="22">
        <f>AL59-$AL$156 + 1</f>
        <v>1.7121153494987267</v>
      </c>
      <c r="AN59" s="46">
        <v>1</v>
      </c>
      <c r="AO59" s="51">
        <v>1</v>
      </c>
      <c r="AP59" s="51">
        <v>1</v>
      </c>
      <c r="AQ59" s="21">
        <v>1</v>
      </c>
      <c r="AR59" s="17">
        <f>(AI59^4)*AB59*AE59*AN59</f>
        <v>6.044727199690147</v>
      </c>
      <c r="AS59" s="17">
        <f>(AM59^4) *Z59*AC59*AO59</f>
        <v>11.778581859658004</v>
      </c>
      <c r="AT59" s="17">
        <f>(AM59^4)*AA59*AP59*AQ59</f>
        <v>13.245178936797636</v>
      </c>
      <c r="AU59" s="17">
        <f>MIN(AR59, 0.05*AR$156)</f>
        <v>6.044727199690147</v>
      </c>
      <c r="AV59" s="17">
        <f>MIN(AS59, 0.05*AS$156)</f>
        <v>11.778581859658004</v>
      </c>
      <c r="AW59" s="17">
        <f>MIN(AT59, 0.05*AT$156)</f>
        <v>13.245178936797636</v>
      </c>
      <c r="AX59" s="14">
        <f>AU59/$AU$156</f>
        <v>1.0703647185090936E-2</v>
      </c>
      <c r="AY59" s="14">
        <f>AV59/$AV$156</f>
        <v>6.6725507196480627E-3</v>
      </c>
      <c r="AZ59" s="64">
        <f>AW59/$AW$156</f>
        <v>4.6094887510809198E-3</v>
      </c>
      <c r="BA59" s="21">
        <f>N59</f>
        <v>1</v>
      </c>
      <c r="BB59" s="63">
        <v>1339</v>
      </c>
      <c r="BC59" s="15">
        <f>$D$162*AX59</f>
        <v>1329.2003147389626</v>
      </c>
      <c r="BD59" s="19">
        <f>BC59-BB59</f>
        <v>-9.799685261037439</v>
      </c>
      <c r="BE59" s="60">
        <f>(IF(BD59 &gt; 0, V59, W59))</f>
        <v>28.586805144544556</v>
      </c>
      <c r="BF59" s="60">
        <f>IF(BD59&gt;0, S59*(T59^(2-N59)), S59*(U59^(N59 + 2)))</f>
        <v>28.936522211262243</v>
      </c>
      <c r="BG59" s="46">
        <f>BD59/BE59</f>
        <v>-0.34280449359370224</v>
      </c>
      <c r="BH59" s="61">
        <f>BB59/BC59</f>
        <v>1.00737261731913</v>
      </c>
      <c r="BI59" s="63">
        <v>0</v>
      </c>
      <c r="BJ59" s="63">
        <v>28</v>
      </c>
      <c r="BK59" s="63">
        <v>0</v>
      </c>
      <c r="BL59" s="10">
        <f>SUM(BI59:BK59)</f>
        <v>28</v>
      </c>
      <c r="BM59" s="15">
        <f>AY59*$D$161</f>
        <v>1164.1932868105957</v>
      </c>
      <c r="BN59" s="9">
        <f>BM59-BL59</f>
        <v>1136.1932868105957</v>
      </c>
      <c r="BO59" s="48">
        <f>IF(BN59&gt;0,V59,W59)</f>
        <v>27.899999618530199</v>
      </c>
      <c r="BP59" s="48">
        <f xml:space="preserve"> IF(BN59 &gt;0, S59*T59^(2-N59), S59*U59^(N59+2))</f>
        <v>27.724154074869748</v>
      </c>
      <c r="BQ59" s="48">
        <f>IF(BN59&gt;0, S59*T59^(3-N59), S59*U59^(N59+3))</f>
        <v>27.549416834279121</v>
      </c>
      <c r="BR59" s="46">
        <f>BN59/BP59</f>
        <v>40.982072302090025</v>
      </c>
      <c r="BS59" s="61">
        <f>BL59/BM59</f>
        <v>2.4050989055870893E-2</v>
      </c>
      <c r="BT59" s="16">
        <f>BB59+BL59+BV59</f>
        <v>1423</v>
      </c>
      <c r="BU59" s="66">
        <f>BC59+BM59+BW59</f>
        <v>2535.9622301657905</v>
      </c>
      <c r="BV59" s="63">
        <v>56</v>
      </c>
      <c r="BW59" s="15">
        <f>AZ59*$D$164</f>
        <v>42.568628616232296</v>
      </c>
      <c r="BX59" s="37">
        <f>BW59-BV59</f>
        <v>-13.431371383767704</v>
      </c>
      <c r="BY59" s="53">
        <f>BX59*(BX59&lt;&gt;0)</f>
        <v>-13.431371383767704</v>
      </c>
      <c r="BZ59" s="26">
        <f>BY59/$BY$156</f>
        <v>-0.1384677462244138</v>
      </c>
      <c r="CA59" s="47">
        <f>BZ59 * $BX$156</f>
        <v>-13.431371383767706</v>
      </c>
      <c r="CB59" s="48">
        <f>IF(CA59&gt;0, V59, W59)</f>
        <v>28.586805144544556</v>
      </c>
      <c r="CC59" s="48">
        <f>IF(BX59&gt;0, S59*T59^(2-N59), S59*U59^(N59+2))</f>
        <v>28.936522211262243</v>
      </c>
      <c r="CD59" s="62">
        <f>CA59/CB59</f>
        <v>-0.46984513714821047</v>
      </c>
      <c r="CE59" s="63">
        <v>0</v>
      </c>
      <c r="CF59" s="15">
        <f>AZ59*$CE$159</f>
        <v>29.625184203197072</v>
      </c>
      <c r="CG59" s="37">
        <f>CF59-CE59</f>
        <v>29.625184203197072</v>
      </c>
      <c r="CH59" s="53">
        <f>CG59*(CG59&lt;&gt;0)</f>
        <v>29.625184203197072</v>
      </c>
      <c r="CI59" s="26">
        <f>CH59/$CH$156</f>
        <v>4.6094887510809215E-3</v>
      </c>
      <c r="CJ59" s="47">
        <f>CI59 * $CG$156</f>
        <v>29.625184203197076</v>
      </c>
      <c r="CK59" s="48">
        <f>IF(CA59&gt;0,V59,W59)</f>
        <v>28.586805144544556</v>
      </c>
      <c r="CL59" s="62">
        <f>CJ59/CK59</f>
        <v>1.0363237183519503</v>
      </c>
      <c r="CM59" s="67">
        <f>N59</f>
        <v>1</v>
      </c>
      <c r="CN59" s="75">
        <f>BT59+BV59</f>
        <v>1479</v>
      </c>
      <c r="CO59">
        <f>E59/$E$156</f>
        <v>9.3597443945419509E-3</v>
      </c>
      <c r="CP59" s="1">
        <f>$CP$158*CO59</f>
        <v>570.94440806705904</v>
      </c>
      <c r="CQ59">
        <v>0</v>
      </c>
      <c r="CR59" s="1">
        <f>CP59-CQ59</f>
        <v>570.94440806705904</v>
      </c>
      <c r="CS59">
        <f>CR59/CP59</f>
        <v>1</v>
      </c>
    </row>
    <row r="60" spans="1:97" x14ac:dyDescent="0.2">
      <c r="A60" s="28" t="s">
        <v>197</v>
      </c>
      <c r="B60">
        <v>0</v>
      </c>
      <c r="C60">
        <v>0</v>
      </c>
      <c r="D60">
        <v>0.168929712460063</v>
      </c>
      <c r="E60">
        <v>0.83107028753993595</v>
      </c>
      <c r="F60">
        <v>0.59769658459094499</v>
      </c>
      <c r="G60">
        <v>0.59769658459094499</v>
      </c>
      <c r="H60">
        <v>6.5998329156223806E-2</v>
      </c>
      <c r="I60">
        <v>8.1453634085213E-2</v>
      </c>
      <c r="J60">
        <v>7.3319872840359596E-2</v>
      </c>
      <c r="K60">
        <v>0.209339527035209</v>
      </c>
      <c r="L60">
        <v>0.59993155169062196</v>
      </c>
      <c r="M60">
        <v>0.64948457343017396</v>
      </c>
      <c r="N60" s="21">
        <v>0</v>
      </c>
      <c r="O60">
        <v>1.0173292698965399</v>
      </c>
      <c r="P60">
        <v>0.98307839010352904</v>
      </c>
      <c r="Q60">
        <v>1.00997955063449</v>
      </c>
      <c r="R60">
        <v>0.99453621761066502</v>
      </c>
      <c r="S60">
        <v>20.079999923706001</v>
      </c>
      <c r="T60" s="27">
        <f>IF(C60,P60,R60)</f>
        <v>0.99453621761066502</v>
      </c>
      <c r="U60" s="27">
        <f>IF(D60 = 0,O60,Q60)</f>
        <v>1.00997955063449</v>
      </c>
      <c r="V60" s="39">
        <f>S60*T60^(1-N60)</f>
        <v>19.97028717374501</v>
      </c>
      <c r="W60" s="38">
        <f>S60*U60^(N60+1)</f>
        <v>20.280389299685179</v>
      </c>
      <c r="X60" s="44">
        <f>0.5 * (D60-MAX($D$3:$D$155))/(MIN($D$3:$D$155)-MAX($D$3:$D$155)) + 0.75</f>
        <v>1.1641745186399022</v>
      </c>
      <c r="Y60" s="44">
        <f>AVERAGE(D60, F60, G60, H60, I60, J60, K60)</f>
        <v>0.25634774925127979</v>
      </c>
      <c r="Z60" s="22">
        <f>AI60^N60</f>
        <v>1</v>
      </c>
      <c r="AA60" s="22">
        <f>(Z60+AB60)/2</f>
        <v>1</v>
      </c>
      <c r="AB60" s="22">
        <f>AM60^N60</f>
        <v>1</v>
      </c>
      <c r="AC60" s="22">
        <v>1</v>
      </c>
      <c r="AD60" s="22">
        <v>1</v>
      </c>
      <c r="AE60" s="22">
        <v>1</v>
      </c>
      <c r="AF60" s="22">
        <f>PERCENTILE($L$2:$L$155, 0.05)</f>
        <v>-5.5951144138011319E-2</v>
      </c>
      <c r="AG60" s="22">
        <f>PERCENTILE($L$2:$L$155, 0.95)</f>
        <v>0.94551258825149287</v>
      </c>
      <c r="AH60" s="22">
        <f>MIN(MAX(L60,AF60), AG60)</f>
        <v>0.59993155169062196</v>
      </c>
      <c r="AI60" s="22">
        <f>AH60-$AH$156+1</f>
        <v>1.6558826958286332</v>
      </c>
      <c r="AJ60" s="22">
        <f>PERCENTILE($M$2:$M$155, 0.02)</f>
        <v>-1.0733798994150157</v>
      </c>
      <c r="AK60" s="22">
        <f>PERCENTILE($M$2:$M$155, 0.98)</f>
        <v>1.0073830915390212</v>
      </c>
      <c r="AL60" s="22">
        <f>MIN(MAX(M60,AJ60), AK60)</f>
        <v>0.64948457343017396</v>
      </c>
      <c r="AM60" s="22">
        <f>AL60-$AL$156 + 1</f>
        <v>2.7228644728451896</v>
      </c>
      <c r="AN60" s="46">
        <v>0</v>
      </c>
      <c r="AO60" s="76">
        <v>0.24</v>
      </c>
      <c r="AP60" s="77">
        <v>0.5</v>
      </c>
      <c r="AQ60" s="50">
        <v>1</v>
      </c>
      <c r="AR60" s="17">
        <f>(AI60^4)*AB60*AE60*AN60</f>
        <v>0</v>
      </c>
      <c r="AS60" s="17">
        <f>(AM60^4) *Z60*AC60*AO60</f>
        <v>13.192142789057478</v>
      </c>
      <c r="AT60" s="17">
        <f>(AM60^4)*AA60*AP60*AQ60</f>
        <v>27.483630810536411</v>
      </c>
      <c r="AU60" s="17">
        <f>MIN(AR60, 0.05*AR$156)</f>
        <v>0</v>
      </c>
      <c r="AV60" s="17">
        <f>MIN(AS60, 0.05*AS$156)</f>
        <v>13.192142789057478</v>
      </c>
      <c r="AW60" s="17">
        <f>MIN(AT60, 0.05*AT$156)</f>
        <v>27.483630810536411</v>
      </c>
      <c r="AX60" s="14">
        <f>AU60/$AU$156</f>
        <v>0</v>
      </c>
      <c r="AY60" s="14">
        <f>AV60/$AV$156</f>
        <v>7.4733310775140565E-3</v>
      </c>
      <c r="AZ60" s="64">
        <f>AW60/$AW$156</f>
        <v>9.5646489688464773E-3</v>
      </c>
      <c r="BA60" s="21">
        <f>N60</f>
        <v>0</v>
      </c>
      <c r="BB60" s="63">
        <v>0</v>
      </c>
      <c r="BC60" s="15">
        <f>$D$162*AX60</f>
        <v>0</v>
      </c>
      <c r="BD60" s="19">
        <f>BC60-BB60</f>
        <v>0</v>
      </c>
      <c r="BE60" s="60">
        <f>(IF(BD60 &gt; 0, V60, W60))</f>
        <v>20.280389299685179</v>
      </c>
      <c r="BF60" s="60">
        <f>IF(BD60&gt;0, S60*(T60^(2-N60)), S60*(U60^(N60 + 2)))</f>
        <v>20.482778471588556</v>
      </c>
      <c r="BG60" s="46">
        <f>BD60/BE60</f>
        <v>0</v>
      </c>
      <c r="BH60" s="61" t="e">
        <f>BB60/BC60</f>
        <v>#DIV/0!</v>
      </c>
      <c r="BI60" s="63">
        <v>60</v>
      </c>
      <c r="BJ60" s="63">
        <v>723</v>
      </c>
      <c r="BK60" s="63">
        <v>0</v>
      </c>
      <c r="BL60" s="10">
        <f>SUM(BI60:BK60)</f>
        <v>783</v>
      </c>
      <c r="BM60" s="15">
        <f>AY60*$D$161</f>
        <v>1303.9094397492649</v>
      </c>
      <c r="BN60" s="9">
        <f>BM60-BL60</f>
        <v>520.90943974926495</v>
      </c>
      <c r="BO60" s="48">
        <f>IF(BN60&gt;0,V60,W60)</f>
        <v>19.97028717374501</v>
      </c>
      <c r="BP60" s="48">
        <f xml:space="preserve"> IF(BN60 &gt;0, S60*T60^(2-N60), S60*U60^(N60+2))</f>
        <v>19.861173870375136</v>
      </c>
      <c r="BQ60" s="48">
        <f>IF(BN60&gt;0, S60*T60^(3-N60), S60*U60^(N60+3))</f>
        <v>19.752656738350662</v>
      </c>
      <c r="BR60" s="46">
        <f>BN60/BP60</f>
        <v>26.227525278667027</v>
      </c>
      <c r="BS60" s="61">
        <f>BL60/BM60</f>
        <v>0.60050182637727267</v>
      </c>
      <c r="BT60" s="16">
        <f>BB60+BL60+BV60</f>
        <v>925</v>
      </c>
      <c r="BU60" s="66">
        <f>BC60+BM60+BW60</f>
        <v>1392.2389729765621</v>
      </c>
      <c r="BV60" s="63">
        <v>142</v>
      </c>
      <c r="BW60" s="15">
        <f>AZ60*$D$164</f>
        <v>88.329533227297219</v>
      </c>
      <c r="BX60" s="37">
        <f>BW60-BV60</f>
        <v>-53.670466772702781</v>
      </c>
      <c r="BY60" s="53">
        <f>BX60*(BX60&lt;&gt;0)</f>
        <v>-53.670466772702781</v>
      </c>
      <c r="BZ60" s="26">
        <f>BY60/$BY$156</f>
        <v>-0.55330378116190215</v>
      </c>
      <c r="CA60" s="47">
        <f>BZ60 * $BX$156</f>
        <v>-53.670466772702781</v>
      </c>
      <c r="CB60" s="48">
        <f>IF(CA60&gt;0, V60, W60)</f>
        <v>20.280389299685179</v>
      </c>
      <c r="CC60" s="48">
        <f>IF(BX60&gt;0, S60*T60^(2-N60), S60*U60^(N60+2))</f>
        <v>20.482778471588556</v>
      </c>
      <c r="CD60" s="62">
        <f>CA60/CB60</f>
        <v>-2.6464219192052654</v>
      </c>
      <c r="CE60" s="63">
        <v>0</v>
      </c>
      <c r="CF60" s="15">
        <f>AZ60*$CE$159</f>
        <v>61.471998922776308</v>
      </c>
      <c r="CG60" s="37">
        <f>CF60-CE60</f>
        <v>61.471998922776308</v>
      </c>
      <c r="CH60" s="53">
        <f>CG60*(CG60&lt;&gt;0)</f>
        <v>61.471998922776308</v>
      </c>
      <c r="CI60" s="26">
        <f>CH60/$CH$156</f>
        <v>9.564648968846479E-3</v>
      </c>
      <c r="CJ60" s="47">
        <f>CI60 * $CG$156</f>
        <v>61.471998922776301</v>
      </c>
      <c r="CK60" s="48">
        <f>IF(CA60&gt;0,V60,W60)</f>
        <v>20.280389299685179</v>
      </c>
      <c r="CL60" s="62">
        <f>CJ60/CK60</f>
        <v>3.0311054691504644</v>
      </c>
      <c r="CM60" s="67">
        <f>N60</f>
        <v>0</v>
      </c>
      <c r="CN60" s="75">
        <f>BT60+BV60</f>
        <v>1067</v>
      </c>
      <c r="CO60">
        <f>E60/$E$156</f>
        <v>7.8233100943830448E-3</v>
      </c>
      <c r="CP60" s="1">
        <f>$CP$158*CO60</f>
        <v>477.22191575736571</v>
      </c>
      <c r="CQ60">
        <v>0</v>
      </c>
      <c r="CR60" s="1">
        <f>CP60-CQ60</f>
        <v>477.22191575736571</v>
      </c>
      <c r="CS60">
        <f>CR60/CP60</f>
        <v>1</v>
      </c>
    </row>
    <row r="61" spans="1:97" x14ac:dyDescent="0.2">
      <c r="A61" s="28" t="s">
        <v>148</v>
      </c>
      <c r="B61">
        <v>1</v>
      </c>
      <c r="C61">
        <v>0</v>
      </c>
      <c r="D61">
        <v>0.64097444089456801</v>
      </c>
      <c r="E61">
        <v>0.35902555910543099</v>
      </c>
      <c r="F61">
        <v>0.71763304209690204</v>
      </c>
      <c r="G61">
        <v>0.71763304209690204</v>
      </c>
      <c r="H61">
        <v>0.75229741019214702</v>
      </c>
      <c r="I61">
        <v>0.74561403508771895</v>
      </c>
      <c r="J61">
        <v>0.74894826763896505</v>
      </c>
      <c r="K61">
        <v>0.73312347096444497</v>
      </c>
      <c r="L61">
        <v>0.74872888477433697</v>
      </c>
      <c r="M61">
        <v>-0.37656271640130201</v>
      </c>
      <c r="N61" s="21">
        <v>0</v>
      </c>
      <c r="O61">
        <v>1.00437637190565</v>
      </c>
      <c r="P61">
        <v>0.99230728508959598</v>
      </c>
      <c r="Q61">
        <v>1.00916822204724</v>
      </c>
      <c r="R61">
        <v>0.99510882033065895</v>
      </c>
      <c r="S61">
        <v>73.860000610351506</v>
      </c>
      <c r="T61" s="27">
        <f>IF(C61,P61,R61)</f>
        <v>0.99510882033065895</v>
      </c>
      <c r="U61" s="27">
        <f>IF(D61 = 0,O61,Q61)</f>
        <v>1.00916822204724</v>
      </c>
      <c r="V61" s="39">
        <f>S61*T61^(1-N61)</f>
        <v>73.49873807698863</v>
      </c>
      <c r="W61" s="38">
        <f>S61*U61^(N61+1)</f>
        <v>74.537165496356494</v>
      </c>
      <c r="X61" s="44">
        <f>0.5 * (D61-MAX($D$3:$D$155))/(MIN($D$3:$D$155)-MAX($D$3:$D$155)) + 0.75</f>
        <v>0.92206063088898016</v>
      </c>
      <c r="Y61" s="44">
        <f>AVERAGE(D61, F61, G61, H61, I61, J61, K61)</f>
        <v>0.72231767271023539</v>
      </c>
      <c r="Z61" s="22">
        <f>AI61^N61</f>
        <v>1</v>
      </c>
      <c r="AA61" s="22">
        <f>(Z61+AB61)/2</f>
        <v>1</v>
      </c>
      <c r="AB61" s="22">
        <f>AM61^N61</f>
        <v>1</v>
      </c>
      <c r="AC61" s="22">
        <v>1</v>
      </c>
      <c r="AD61" s="22">
        <v>1</v>
      </c>
      <c r="AE61" s="22">
        <v>1</v>
      </c>
      <c r="AF61" s="22">
        <f>PERCENTILE($L$2:$L$155, 0.05)</f>
        <v>-5.5951144138011319E-2</v>
      </c>
      <c r="AG61" s="22">
        <f>PERCENTILE($L$2:$L$155, 0.95)</f>
        <v>0.94551258825149287</v>
      </c>
      <c r="AH61" s="22">
        <f>MIN(MAX(L61,AF61), AG61)</f>
        <v>0.74872888477433697</v>
      </c>
      <c r="AI61" s="22">
        <f>AH61-$AH$156+1</f>
        <v>1.8046800289123484</v>
      </c>
      <c r="AJ61" s="22">
        <f>PERCENTILE($M$2:$M$155, 0.02)</f>
        <v>-1.0733798994150157</v>
      </c>
      <c r="AK61" s="22">
        <f>PERCENTILE($M$2:$M$155, 0.98)</f>
        <v>1.0073830915390212</v>
      </c>
      <c r="AL61" s="22">
        <f>MIN(MAX(M61,AJ61), AK61)</f>
        <v>-0.37656271640130201</v>
      </c>
      <c r="AM61" s="22">
        <f>AL61-$AL$156 + 1</f>
        <v>1.6968171830137138</v>
      </c>
      <c r="AN61" s="46">
        <v>1</v>
      </c>
      <c r="AO61" s="51">
        <v>1</v>
      </c>
      <c r="AP61" s="51">
        <v>1</v>
      </c>
      <c r="AQ61" s="21">
        <v>1</v>
      </c>
      <c r="AR61" s="17">
        <f>(AI61^4)*AB61*AE61*AN61</f>
        <v>10.607202240900799</v>
      </c>
      <c r="AS61" s="17">
        <f>(AM61^4) *Z61*AC61*AO61</f>
        <v>8.2897267212535581</v>
      </c>
      <c r="AT61" s="17">
        <f>(AM61^4)*AA61*AP61*AQ61</f>
        <v>8.2897267212535581</v>
      </c>
      <c r="AU61" s="17">
        <f>MIN(AR61, 0.05*AR$156)</f>
        <v>10.607202240900799</v>
      </c>
      <c r="AV61" s="17">
        <f>MIN(AS61, 0.05*AS$156)</f>
        <v>8.2897267212535581</v>
      </c>
      <c r="AW61" s="17">
        <f>MIN(AT61, 0.05*AT$156)</f>
        <v>8.2897267212535581</v>
      </c>
      <c r="AX61" s="14">
        <f>AU61/$AU$156</f>
        <v>1.878260948042915E-2</v>
      </c>
      <c r="AY61" s="14">
        <f>AV61/$AV$156</f>
        <v>4.696118994514698E-3</v>
      </c>
      <c r="AZ61" s="64">
        <f>AW61/$AW$156</f>
        <v>2.8849290940868018E-3</v>
      </c>
      <c r="BA61" s="21">
        <f>N61</f>
        <v>0</v>
      </c>
      <c r="BB61" s="63">
        <v>2142</v>
      </c>
      <c r="BC61" s="15">
        <f>$D$162*AX61</f>
        <v>2332.4620104986525</v>
      </c>
      <c r="BD61" s="19">
        <f>BC61-BB61</f>
        <v>190.46201049865249</v>
      </c>
      <c r="BE61" s="60">
        <f>(IF(BD61 &gt; 0, V61, W61))</f>
        <v>73.49873807698863</v>
      </c>
      <c r="BF61" s="60">
        <f>IF(BD61&gt;0, S61*(T61^(2-N61)), S61*(U61^(N61 + 2)))</f>
        <v>73.139242543584245</v>
      </c>
      <c r="BG61" s="46">
        <f>BD61/BE61</f>
        <v>2.5913643619179814</v>
      </c>
      <c r="BH61" s="61">
        <f>BB61/BC61</f>
        <v>0.91834293135692535</v>
      </c>
      <c r="BI61" s="63">
        <v>0</v>
      </c>
      <c r="BJ61" s="63">
        <v>0</v>
      </c>
      <c r="BK61" s="63">
        <v>0</v>
      </c>
      <c r="BL61" s="10">
        <f>SUM(BI61:BK61)</f>
        <v>0</v>
      </c>
      <c r="BM61" s="15">
        <f>AY61*$D$161</f>
        <v>819.35536156795195</v>
      </c>
      <c r="BN61" s="9">
        <f>BM61-BL61</f>
        <v>819.35536156795195</v>
      </c>
      <c r="BO61" s="48">
        <f>IF(BN61&gt;0,V61,W61)</f>
        <v>73.49873807698863</v>
      </c>
      <c r="BP61" s="48">
        <f xml:space="preserve"> IF(BN61 &gt;0, S61*T61^(2-N61), S61*U61^(N61+2))</f>
        <v>73.139242543584245</v>
      </c>
      <c r="BQ61" s="48">
        <f>IF(BN61&gt;0, S61*T61^(3-N61), S61*U61^(N61+3))</f>
        <v>72.78150536742406</v>
      </c>
      <c r="BR61" s="46">
        <f>BN61/BP61</f>
        <v>11.202677701778107</v>
      </c>
      <c r="BS61" s="61">
        <f>BL61/BM61</f>
        <v>0</v>
      </c>
      <c r="BT61" s="16">
        <f>BB61+BL61+BV61</f>
        <v>2142</v>
      </c>
      <c r="BU61" s="66">
        <f>BC61+BM61+BW61</f>
        <v>3178.4596922504961</v>
      </c>
      <c r="BV61" s="63">
        <v>0</v>
      </c>
      <c r="BW61" s="15">
        <f>AZ61*$D$164</f>
        <v>26.642320183891613</v>
      </c>
      <c r="BX61" s="37">
        <f>BW61-BV61</f>
        <v>26.642320183891613</v>
      </c>
      <c r="BY61" s="53">
        <f>BX61*(BX61&lt;&gt;0)</f>
        <v>26.642320183891613</v>
      </c>
      <c r="BZ61" s="26">
        <f>BY61/$BY$156</f>
        <v>0.27466309467930383</v>
      </c>
      <c r="CA61" s="47">
        <f>BZ61 * $BX$156</f>
        <v>26.642320183891613</v>
      </c>
      <c r="CB61" s="48">
        <f>IF(CA61&gt;0, V61, W61)</f>
        <v>73.49873807698863</v>
      </c>
      <c r="CC61" s="48">
        <f>IF(BX61&gt;0, S61*T61^(2-N61), S61*U61^(N61+2))</f>
        <v>73.139242543584245</v>
      </c>
      <c r="CD61" s="62">
        <f>CA61/CB61</f>
        <v>0.36248677026242621</v>
      </c>
      <c r="CE61" s="63">
        <v>0</v>
      </c>
      <c r="CF61" s="15">
        <f>AZ61*$CE$159</f>
        <v>18.541439287695876</v>
      </c>
      <c r="CG61" s="37">
        <f>CF61-CE61</f>
        <v>18.541439287695876</v>
      </c>
      <c r="CH61" s="53">
        <f>CG61*(CG61&lt;&gt;0)</f>
        <v>18.541439287695876</v>
      </c>
      <c r="CI61" s="26">
        <f>CH61/$CH$156</f>
        <v>2.8849290940868026E-3</v>
      </c>
      <c r="CJ61" s="47">
        <f>CI61 * $CG$156</f>
        <v>18.541439287695876</v>
      </c>
      <c r="CK61" s="48">
        <f>IF(CA61&gt;0,V61,W61)</f>
        <v>73.49873807698863</v>
      </c>
      <c r="CL61" s="62">
        <f>CJ61/CK61</f>
        <v>0.25226881131311463</v>
      </c>
      <c r="CM61" s="67">
        <f>N61</f>
        <v>0</v>
      </c>
      <c r="CN61" s="75">
        <f>BT61+BV61</f>
        <v>2142</v>
      </c>
      <c r="CO61">
        <f>E61/$E$156</f>
        <v>3.3797000359684541E-3</v>
      </c>
      <c r="CP61" s="1">
        <f>$CP$158*CO61</f>
        <v>206.1617021940757</v>
      </c>
      <c r="CQ61">
        <v>0</v>
      </c>
      <c r="CR61" s="1">
        <f>CP61-CQ61</f>
        <v>206.1617021940757</v>
      </c>
      <c r="CS61">
        <f>CR61/CP61</f>
        <v>1</v>
      </c>
    </row>
    <row r="62" spans="1:97" x14ac:dyDescent="0.2">
      <c r="A62" s="28" t="s">
        <v>157</v>
      </c>
      <c r="B62">
        <v>0</v>
      </c>
      <c r="C62">
        <v>0</v>
      </c>
      <c r="D62">
        <v>0.128194888178913</v>
      </c>
      <c r="E62">
        <v>0.871805111821086</v>
      </c>
      <c r="F62">
        <v>9.1739475774424095E-2</v>
      </c>
      <c r="G62">
        <v>9.1739475774424095E-2</v>
      </c>
      <c r="H62">
        <v>1.7126148705096E-2</v>
      </c>
      <c r="I62">
        <v>0.173350041771094</v>
      </c>
      <c r="J62">
        <v>5.4486866246888997E-2</v>
      </c>
      <c r="K62">
        <v>7.0700753504335204E-2</v>
      </c>
      <c r="L62">
        <v>0.73594399729995996</v>
      </c>
      <c r="M62">
        <v>-0.95245636521677401</v>
      </c>
      <c r="N62" s="21">
        <v>0</v>
      </c>
      <c r="O62">
        <v>1.00441502281164</v>
      </c>
      <c r="P62">
        <v>0.99602173749359002</v>
      </c>
      <c r="Q62">
        <v>1.0228452978648599</v>
      </c>
      <c r="R62">
        <v>0.98961499384275198</v>
      </c>
      <c r="S62">
        <v>89.809997558593693</v>
      </c>
      <c r="T62" s="27">
        <f>IF(C62,P62,R62)</f>
        <v>0.98961499384275198</v>
      </c>
      <c r="U62" s="27">
        <f>IF(D62 = 0,O62,Q62)</f>
        <v>1.0228452978648599</v>
      </c>
      <c r="V62" s="39">
        <f>S62*T62^(1-N62)</f>
        <v>88.87732018096527</v>
      </c>
      <c r="W62" s="38">
        <f>S62*U62^(N62+1)</f>
        <v>91.861733704062104</v>
      </c>
      <c r="X62" s="44">
        <f>0.5 * (D62-MAX($D$3:$D$155))/(MIN($D$3:$D$155)-MAX($D$3:$D$155)) + 0.75</f>
        <v>1.1850675952478495</v>
      </c>
      <c r="Y62" s="44">
        <f>AVERAGE(D62, F62, G62, H62, I62, J62, K62)</f>
        <v>8.9619664279310784E-2</v>
      </c>
      <c r="Z62" s="22">
        <f>AI62^N62</f>
        <v>1</v>
      </c>
      <c r="AA62" s="22">
        <f>(Z62+AB62)/2</f>
        <v>1</v>
      </c>
      <c r="AB62" s="22">
        <f>AM62^N62</f>
        <v>1</v>
      </c>
      <c r="AC62" s="22">
        <v>1</v>
      </c>
      <c r="AD62" s="22">
        <v>1</v>
      </c>
      <c r="AE62" s="22">
        <v>1</v>
      </c>
      <c r="AF62" s="22">
        <f>PERCENTILE($L$2:$L$155, 0.05)</f>
        <v>-5.5951144138011319E-2</v>
      </c>
      <c r="AG62" s="22">
        <f>PERCENTILE($L$2:$L$155, 0.95)</f>
        <v>0.94551258825149287</v>
      </c>
      <c r="AH62" s="22">
        <f>MIN(MAX(L62,AF62), AG62)</f>
        <v>0.73594399729995996</v>
      </c>
      <c r="AI62" s="22">
        <f>AH62-$AH$156+1</f>
        <v>1.7918951414379714</v>
      </c>
      <c r="AJ62" s="22">
        <f>PERCENTILE($M$2:$M$155, 0.02)</f>
        <v>-1.0733798994150157</v>
      </c>
      <c r="AK62" s="22">
        <f>PERCENTILE($M$2:$M$155, 0.98)</f>
        <v>1.0073830915390212</v>
      </c>
      <c r="AL62" s="22">
        <f>MIN(MAX(M62,AJ62), AK62)</f>
        <v>-0.95245636521677401</v>
      </c>
      <c r="AM62" s="22">
        <f>AL62-$AL$156 + 1</f>
        <v>1.1209235341982415</v>
      </c>
      <c r="AN62" s="46">
        <v>1</v>
      </c>
      <c r="AO62" s="51">
        <v>1</v>
      </c>
      <c r="AP62" s="51">
        <v>1</v>
      </c>
      <c r="AQ62" s="21">
        <v>1</v>
      </c>
      <c r="AR62" s="17">
        <f>(AI62^4)*AB62*AE62*AN62</f>
        <v>10.309803019471351</v>
      </c>
      <c r="AS62" s="17">
        <f>(AM62^4) *Z62*AC62*AO62</f>
        <v>1.5787157791284581</v>
      </c>
      <c r="AT62" s="17">
        <f>(AM62^4)*AA62*AP62*AQ62</f>
        <v>1.5787157791284581</v>
      </c>
      <c r="AU62" s="17">
        <f>MIN(AR62, 0.05*AR$156)</f>
        <v>10.309803019471351</v>
      </c>
      <c r="AV62" s="17">
        <f>MIN(AS62, 0.05*AS$156)</f>
        <v>1.5787157791284581</v>
      </c>
      <c r="AW62" s="17">
        <f>MIN(AT62, 0.05*AT$156)</f>
        <v>1.5787157791284581</v>
      </c>
      <c r="AX62" s="14">
        <f>AU62/$AU$156</f>
        <v>1.8255992441455957E-2</v>
      </c>
      <c r="AY62" s="14">
        <f>AV62/$AV$156</f>
        <v>8.9434035723967922E-4</v>
      </c>
      <c r="AZ62" s="64">
        <f>AW62/$AW$156</f>
        <v>5.4941293430392859E-4</v>
      </c>
      <c r="BA62" s="21">
        <f>N62</f>
        <v>0</v>
      </c>
      <c r="BB62" s="63">
        <v>2066</v>
      </c>
      <c r="BC62" s="15">
        <f>$D$162*AX62</f>
        <v>2267.0656533648835</v>
      </c>
      <c r="BD62" s="19">
        <f>BC62-BB62</f>
        <v>201.06565336488347</v>
      </c>
      <c r="BE62" s="60">
        <f>(IF(BD62 &gt; 0, V62, W62))</f>
        <v>88.87732018096527</v>
      </c>
      <c r="BF62" s="60">
        <f>IF(BD62&gt;0, S62*(T62^(2-N62)), S62*(U62^(N62 + 2)))</f>
        <v>87.954328663646251</v>
      </c>
      <c r="BG62" s="46">
        <f>BD62/BE62</f>
        <v>2.2622830318858491</v>
      </c>
      <c r="BH62" s="61">
        <f>BB62/BC62</f>
        <v>0.91131017618900778</v>
      </c>
      <c r="BI62" s="63">
        <v>0</v>
      </c>
      <c r="BJ62" s="63">
        <v>1078</v>
      </c>
      <c r="BK62" s="63">
        <v>90</v>
      </c>
      <c r="BL62" s="10">
        <f>SUM(BI62:BK62)</f>
        <v>1168</v>
      </c>
      <c r="BM62" s="15">
        <f>AY62*$D$161</f>
        <v>156.04003382939302</v>
      </c>
      <c r="BN62" s="9">
        <f>BM62-BL62</f>
        <v>-1011.959966170607</v>
      </c>
      <c r="BO62" s="48">
        <f>IF(BN62&gt;0,V62,W62)</f>
        <v>91.861733704062104</v>
      </c>
      <c r="BP62" s="48">
        <f xml:space="preserve"> IF(BN62 &gt;0, S62*T62^(2-N62), S62*U62^(N62+2))</f>
        <v>93.960342372913843</v>
      </c>
      <c r="BQ62" s="48">
        <f>IF(BN62&gt;0, S62*T62^(3-N62), S62*U62^(N62+3))</f>
        <v>96.106894381907281</v>
      </c>
      <c r="BR62" s="46">
        <f>BN62/BP62</f>
        <v>-10.770075338319829</v>
      </c>
      <c r="BS62" s="61">
        <f>BL62/BM62</f>
        <v>7.4852585668946814</v>
      </c>
      <c r="BT62" s="16">
        <f>BB62+BL62+BV62</f>
        <v>3234</v>
      </c>
      <c r="BU62" s="66">
        <f>BC62+BM62+BW62</f>
        <v>2428.1795156425733</v>
      </c>
      <c r="BV62" s="63">
        <v>0</v>
      </c>
      <c r="BW62" s="15">
        <f>AZ62*$D$164</f>
        <v>5.0738284482967808</v>
      </c>
      <c r="BX62" s="37">
        <f>BW62-BV62</f>
        <v>5.0738284482967808</v>
      </c>
      <c r="BY62" s="53">
        <f>BX62*(BX62&lt;&gt;0)</f>
        <v>5.0738284482967808</v>
      </c>
      <c r="BZ62" s="26">
        <f>BY62/$BY$156</f>
        <v>5.2307509776257158E-2</v>
      </c>
      <c r="CA62" s="47">
        <f>BZ62 * $BX$156</f>
        <v>5.0738284482967808</v>
      </c>
      <c r="CB62" s="48">
        <f>IF(CA62&gt;0, V62, W62)</f>
        <v>88.87732018096527</v>
      </c>
      <c r="CC62" s="48">
        <f>IF(BX62&gt;0, S62*T62^(2-N62), S62*U62^(N62+2))</f>
        <v>87.954328663646251</v>
      </c>
      <c r="CD62" s="62">
        <f>CA62/CB62</f>
        <v>5.7087999930306575E-2</v>
      </c>
      <c r="CE62" s="63">
        <v>0</v>
      </c>
      <c r="CF62" s="15">
        <f>AZ62*$CE$159</f>
        <v>3.5310769287713493</v>
      </c>
      <c r="CG62" s="37">
        <f>CF62-CE62</f>
        <v>3.5310769287713493</v>
      </c>
      <c r="CH62" s="53">
        <f>CG62*(CG62&lt;&gt;0)</f>
        <v>3.5310769287713493</v>
      </c>
      <c r="CI62" s="26">
        <f>CH62/$CH$156</f>
        <v>5.4941293430392881E-4</v>
      </c>
      <c r="CJ62" s="47">
        <f>CI62 * $CG$156</f>
        <v>3.5310769287713493</v>
      </c>
      <c r="CK62" s="48">
        <f>IF(CA62&gt;0,V62,W62)</f>
        <v>88.87732018096527</v>
      </c>
      <c r="CL62" s="62">
        <f>CJ62/CK62</f>
        <v>3.9729786199467286E-2</v>
      </c>
      <c r="CM62" s="67">
        <f>N62</f>
        <v>0</v>
      </c>
      <c r="CN62" s="75">
        <f>BT62+BV62</f>
        <v>3234</v>
      </c>
      <c r="CO62">
        <f>E62/$E$156</f>
        <v>8.2067688303883637E-3</v>
      </c>
      <c r="CP62" s="1">
        <f>$CP$158*CO62</f>
        <v>500.61289865369019</v>
      </c>
      <c r="CQ62">
        <v>0</v>
      </c>
      <c r="CR62" s="1">
        <f>CP62-CQ62</f>
        <v>500.61289865369019</v>
      </c>
      <c r="CS62">
        <f>CR62/CP62</f>
        <v>1</v>
      </c>
    </row>
    <row r="63" spans="1:97" x14ac:dyDescent="0.2">
      <c r="A63" s="28" t="s">
        <v>266</v>
      </c>
      <c r="B63">
        <v>0</v>
      </c>
      <c r="C63">
        <v>0</v>
      </c>
      <c r="D63">
        <v>0.50159744408945595</v>
      </c>
      <c r="E63">
        <v>0.498402555910543</v>
      </c>
      <c r="F63">
        <v>0.49245432883240597</v>
      </c>
      <c r="G63">
        <v>0.49245432883240597</v>
      </c>
      <c r="H63">
        <v>0.69256474519632405</v>
      </c>
      <c r="I63">
        <v>0.73558897243107702</v>
      </c>
      <c r="J63">
        <v>0.71375275079046396</v>
      </c>
      <c r="K63">
        <v>0.592866453632521</v>
      </c>
      <c r="L63">
        <v>0.20677917786396099</v>
      </c>
      <c r="M63">
        <v>-0.52549248247080305</v>
      </c>
      <c r="N63" s="21">
        <v>0</v>
      </c>
      <c r="O63">
        <v>1.04118095682489</v>
      </c>
      <c r="P63">
        <v>0.98541397299798295</v>
      </c>
      <c r="Q63">
        <v>1.0176057195282699</v>
      </c>
      <c r="R63">
        <v>0.98732299844155702</v>
      </c>
      <c r="S63">
        <v>5.17000007629394</v>
      </c>
      <c r="T63" s="27">
        <f>IF(C63,P63,R63)</f>
        <v>0.98732299844155702</v>
      </c>
      <c r="U63" s="27">
        <f>IF(D63 = 0,O63,Q63)</f>
        <v>1.0176057195282699</v>
      </c>
      <c r="V63" s="39">
        <f>S63*T63^(1-N63)</f>
        <v>5.1044599772696113</v>
      </c>
      <c r="W63" s="38">
        <f>S63*U63^(N63+1)</f>
        <v>5.2610216475983052</v>
      </c>
      <c r="X63" s="44">
        <f>0.5 * (D63-MAX($D$3:$D$155))/(MIN($D$3:$D$155)-MAX($D$3:$D$155)) + 0.75</f>
        <v>0.99354772634166366</v>
      </c>
      <c r="Y63" s="44">
        <f>AVERAGE(D63, F63, G63, H63, I63, J63, K63)</f>
        <v>0.60303986054352188</v>
      </c>
      <c r="Z63" s="22">
        <f>AI63^N63</f>
        <v>1</v>
      </c>
      <c r="AA63" s="22">
        <f>(Z63+AB63)/2</f>
        <v>1</v>
      </c>
      <c r="AB63" s="22">
        <f>AM63^N63</f>
        <v>1</v>
      </c>
      <c r="AC63" s="22">
        <v>1</v>
      </c>
      <c r="AD63" s="22">
        <v>1</v>
      </c>
      <c r="AE63" s="22">
        <v>1</v>
      </c>
      <c r="AF63" s="22">
        <f>PERCENTILE($L$2:$L$155, 0.05)</f>
        <v>-5.5951144138011319E-2</v>
      </c>
      <c r="AG63" s="22">
        <f>PERCENTILE($L$2:$L$155, 0.95)</f>
        <v>0.94551258825149287</v>
      </c>
      <c r="AH63" s="22">
        <f>MIN(MAX(L63,AF63), AG63)</f>
        <v>0.20677917786396099</v>
      </c>
      <c r="AI63" s="22">
        <f>AH63-$AH$156+1</f>
        <v>1.2627303220019723</v>
      </c>
      <c r="AJ63" s="22">
        <f>PERCENTILE($M$2:$M$155, 0.02)</f>
        <v>-1.0733798994150157</v>
      </c>
      <c r="AK63" s="22">
        <f>PERCENTILE($M$2:$M$155, 0.98)</f>
        <v>1.0073830915390212</v>
      </c>
      <c r="AL63" s="22">
        <f>MIN(MAX(M63,AJ63), AK63)</f>
        <v>-0.52549248247080305</v>
      </c>
      <c r="AM63" s="22">
        <f>AL63-$AL$156 + 1</f>
        <v>1.5478874169442127</v>
      </c>
      <c r="AN63" s="46">
        <v>0</v>
      </c>
      <c r="AO63" s="76">
        <v>0.24</v>
      </c>
      <c r="AP63" s="77">
        <v>0.5</v>
      </c>
      <c r="AQ63" s="50">
        <v>1</v>
      </c>
      <c r="AR63" s="17">
        <f>(AI63^4)*AB63*AE63*AN63</f>
        <v>0</v>
      </c>
      <c r="AS63" s="17">
        <f>(AM63^4) *Z63*AC63*AO63</f>
        <v>1.3777446107770142</v>
      </c>
      <c r="AT63" s="17">
        <f>(AM63^4)*AA63*AP63*AQ63</f>
        <v>2.8703012724521129</v>
      </c>
      <c r="AU63" s="17">
        <f>MIN(AR63, 0.05*AR$156)</f>
        <v>0</v>
      </c>
      <c r="AV63" s="17">
        <f>MIN(AS63, 0.05*AS$156)</f>
        <v>1.3777446107770142</v>
      </c>
      <c r="AW63" s="17">
        <f>MIN(AT63, 0.05*AT$156)</f>
        <v>2.8703012724521129</v>
      </c>
      <c r="AX63" s="14">
        <f>AU63/$AU$156</f>
        <v>0</v>
      </c>
      <c r="AY63" s="14">
        <f>AV63/$AV$156</f>
        <v>7.8049046172680165E-4</v>
      </c>
      <c r="AZ63" s="64">
        <f>AW63/$AW$156</f>
        <v>9.9890092015473436E-4</v>
      </c>
      <c r="BA63" s="21">
        <f>N63</f>
        <v>0</v>
      </c>
      <c r="BB63" s="63">
        <v>0</v>
      </c>
      <c r="BC63" s="15">
        <f>$D$162*AX63</f>
        <v>0</v>
      </c>
      <c r="BD63" s="19">
        <f>BC63-BB63</f>
        <v>0</v>
      </c>
      <c r="BE63" s="60">
        <f>(IF(BD63 &gt; 0, V63, W63))</f>
        <v>5.2610216475983052</v>
      </c>
      <c r="BF63" s="60">
        <f>IF(BD63&gt;0, S63*(T63^(2-N63)), S63*(U63^(N63 + 2)))</f>
        <v>5.3536457191580773</v>
      </c>
      <c r="BG63" s="46">
        <f>BD63/BE63</f>
        <v>0</v>
      </c>
      <c r="BH63" s="61" t="e">
        <f>BB63/BC63</f>
        <v>#DIV/0!</v>
      </c>
      <c r="BI63" s="63">
        <v>0</v>
      </c>
      <c r="BJ63" s="63">
        <v>5</v>
      </c>
      <c r="BK63" s="63">
        <v>0</v>
      </c>
      <c r="BL63" s="10">
        <f>SUM(BI63:BK63)</f>
        <v>5</v>
      </c>
      <c r="BM63" s="15">
        <f>AY63*$D$161</f>
        <v>136.17607330978373</v>
      </c>
      <c r="BN63" s="9">
        <f>BM63-BL63</f>
        <v>131.17607330978373</v>
      </c>
      <c r="BO63" s="48">
        <f>IF(BN63&gt;0,V63,W63)</f>
        <v>5.1044599772696113</v>
      </c>
      <c r="BP63" s="48">
        <f xml:space="preserve"> IF(BN63 &gt;0, S63*T63^(2-N63), S63*U63^(N63+2))</f>
        <v>5.0397507301827549</v>
      </c>
      <c r="BQ63" s="48">
        <f>IF(BN63&gt;0, S63*T63^(3-N63), S63*U63^(N63+3))</f>
        <v>4.975861802322064</v>
      </c>
      <c r="BR63" s="46">
        <f>BN63/BP63</f>
        <v>26.028285987276782</v>
      </c>
      <c r="BS63" s="61">
        <f>BL63/BM63</f>
        <v>3.6717169752909659E-2</v>
      </c>
      <c r="BT63" s="16">
        <f>BB63+BL63+BV63</f>
        <v>5</v>
      </c>
      <c r="BU63" s="66">
        <f>BC63+BM63+BW63</f>
        <v>145.40092330741271</v>
      </c>
      <c r="BV63" s="63">
        <v>0</v>
      </c>
      <c r="BW63" s="15">
        <f>AZ63*$D$164</f>
        <v>9.2248499976289722</v>
      </c>
      <c r="BX63" s="37">
        <f>BW63-BV63</f>
        <v>9.2248499976289722</v>
      </c>
      <c r="BY63" s="53">
        <f>BX63*(BX63&lt;&gt;0)</f>
        <v>9.2248499976289722</v>
      </c>
      <c r="BZ63" s="26">
        <f>BY63/$BY$156</f>
        <v>9.5101546367312051E-2</v>
      </c>
      <c r="CA63" s="47">
        <f>BZ63 * $BX$156</f>
        <v>9.2248499976289722</v>
      </c>
      <c r="CB63" s="48">
        <f>IF(CA63&gt;0, V63, W63)</f>
        <v>5.1044599772696113</v>
      </c>
      <c r="CC63" s="48">
        <f>IF(BX63&gt;0, S63*T63^(2-N63), S63*U63^(N63+2))</f>
        <v>5.0397507301827549</v>
      </c>
      <c r="CD63" s="62">
        <f>CA63/CB63</f>
        <v>1.8072136991391141</v>
      </c>
      <c r="CE63" s="63">
        <v>0</v>
      </c>
      <c r="CF63" s="15">
        <f>AZ63*$CE$159</f>
        <v>6.419936213834478</v>
      </c>
      <c r="CG63" s="37">
        <f>CF63-CE63</f>
        <v>6.419936213834478</v>
      </c>
      <c r="CH63" s="53">
        <f>CG63*(CG63&lt;&gt;0)</f>
        <v>6.419936213834478</v>
      </c>
      <c r="CI63" s="26">
        <f>CH63/$CH$156</f>
        <v>9.9890092015473479E-4</v>
      </c>
      <c r="CJ63" s="47">
        <f>CI63 * $CG$156</f>
        <v>6.4199362138344789</v>
      </c>
      <c r="CK63" s="48">
        <f>IF(CA63&gt;0,V63,W63)</f>
        <v>5.1044599772696113</v>
      </c>
      <c r="CL63" s="62">
        <f>CJ63/CK63</f>
        <v>1.2577111471973024</v>
      </c>
      <c r="CM63" s="67">
        <f>N63</f>
        <v>0</v>
      </c>
      <c r="CN63" s="75">
        <f>BT63+BV63</f>
        <v>5</v>
      </c>
      <c r="CO63">
        <f>E63/$E$156</f>
        <v>4.6917304170062662E-3</v>
      </c>
      <c r="CP63" s="1">
        <f>$CP$158*CO63</f>
        <v>286.19555543738221</v>
      </c>
      <c r="CQ63">
        <v>0</v>
      </c>
      <c r="CR63" s="1">
        <f>CP63-CQ63</f>
        <v>286.19555543738221</v>
      </c>
      <c r="CS63">
        <f>CR63/CP63</f>
        <v>1</v>
      </c>
    </row>
    <row r="64" spans="1:97" x14ac:dyDescent="0.2">
      <c r="A64" s="28" t="s">
        <v>237</v>
      </c>
      <c r="B64">
        <v>0</v>
      </c>
      <c r="C64">
        <v>0</v>
      </c>
      <c r="D64">
        <v>0.63498402555910505</v>
      </c>
      <c r="E64">
        <v>0.36501597444089401</v>
      </c>
      <c r="F64">
        <v>0.70849880857823599</v>
      </c>
      <c r="G64">
        <v>0.70849880857823599</v>
      </c>
      <c r="H64">
        <v>0.87155388471177897</v>
      </c>
      <c r="I64">
        <v>0.82393483709273097</v>
      </c>
      <c r="J64">
        <v>0.84740994094802602</v>
      </c>
      <c r="K64">
        <v>0.77484768408960902</v>
      </c>
      <c r="L64">
        <v>0.20072170165466799</v>
      </c>
      <c r="M64">
        <v>0.95802905650041603</v>
      </c>
      <c r="N64" s="21">
        <v>0</v>
      </c>
      <c r="O64">
        <v>1.03328998747268</v>
      </c>
      <c r="P64">
        <v>0.98565789800097703</v>
      </c>
      <c r="Q64">
        <v>1.0482592800583199</v>
      </c>
      <c r="R64">
        <v>0.99147334964936396</v>
      </c>
      <c r="S64">
        <v>3.4000000953674299</v>
      </c>
      <c r="T64" s="27">
        <f>IF(C64,P64,R64)</f>
        <v>0.99147334964936396</v>
      </c>
      <c r="U64" s="27">
        <f>IF(D64 = 0,O64,Q64)</f>
        <v>1.0482592800583199</v>
      </c>
      <c r="V64" s="39">
        <f>S64*T64^(1-N64)</f>
        <v>3.3710094833621027</v>
      </c>
      <c r="W64" s="38">
        <f>S64*U64^(N64+1)</f>
        <v>3.5640816521680811</v>
      </c>
      <c r="X64" s="44">
        <f>0.5 * (D64-MAX($D$3:$D$155))/(MIN($D$3:$D$155)-MAX($D$3:$D$155)) + 0.75</f>
        <v>0.92513314215485465</v>
      </c>
      <c r="Y64" s="44">
        <f>AVERAGE(D64, F64, G64, H64, I64, J64, K64)</f>
        <v>0.76710399850824607</v>
      </c>
      <c r="Z64" s="22">
        <f>AI64^N64</f>
        <v>1</v>
      </c>
      <c r="AA64" s="22">
        <f>(Z64+AB64)/2</f>
        <v>1</v>
      </c>
      <c r="AB64" s="22">
        <f>AM64^N64</f>
        <v>1</v>
      </c>
      <c r="AC64" s="22">
        <v>1</v>
      </c>
      <c r="AD64" s="22">
        <v>1</v>
      </c>
      <c r="AE64" s="22">
        <v>1</v>
      </c>
      <c r="AF64" s="22">
        <f>PERCENTILE($L$2:$L$155, 0.05)</f>
        <v>-5.5951144138011319E-2</v>
      </c>
      <c r="AG64" s="22">
        <f>PERCENTILE($L$2:$L$155, 0.95)</f>
        <v>0.94551258825149287</v>
      </c>
      <c r="AH64" s="22">
        <f>MIN(MAX(L64,AF64), AG64)</f>
        <v>0.20072170165466799</v>
      </c>
      <c r="AI64" s="22">
        <f>AH64-$AH$156+1</f>
        <v>1.2566728457926792</v>
      </c>
      <c r="AJ64" s="22">
        <f>PERCENTILE($M$2:$M$155, 0.02)</f>
        <v>-1.0733798994150157</v>
      </c>
      <c r="AK64" s="22">
        <f>PERCENTILE($M$2:$M$155, 0.98)</f>
        <v>1.0073830915390212</v>
      </c>
      <c r="AL64" s="22">
        <f>MIN(MAX(M64,AJ64), AK64)</f>
        <v>0.95802905650041603</v>
      </c>
      <c r="AM64" s="22">
        <f>AL64-$AL$156 + 1</f>
        <v>3.0314089559154316</v>
      </c>
      <c r="AN64" s="46">
        <v>0</v>
      </c>
      <c r="AO64" s="76">
        <v>0.24</v>
      </c>
      <c r="AP64" s="77">
        <v>0.5</v>
      </c>
      <c r="AQ64" s="50">
        <v>1</v>
      </c>
      <c r="AR64" s="17">
        <f>(AI64^4)*AB64*AE64*AN64</f>
        <v>0</v>
      </c>
      <c r="AS64" s="17">
        <f>(AM64^4) *Z64*AC64*AO64</f>
        <v>20.266994941303178</v>
      </c>
      <c r="AT64" s="17">
        <f>(AM64^4)*AA64*AP64*AQ64</f>
        <v>42.222906127714957</v>
      </c>
      <c r="AU64" s="17">
        <f>MIN(AR64, 0.05*AR$156)</f>
        <v>0</v>
      </c>
      <c r="AV64" s="17">
        <f>MIN(AS64, 0.05*AS$156)</f>
        <v>20.266994941303178</v>
      </c>
      <c r="AW64" s="17">
        <f>MIN(AT64, 0.05*AT$156)</f>
        <v>42.222906127714957</v>
      </c>
      <c r="AX64" s="14">
        <f>AU64/$AU$156</f>
        <v>0</v>
      </c>
      <c r="AY64" s="14">
        <f>AV64/$AV$156</f>
        <v>1.1481225269051423E-2</v>
      </c>
      <c r="AZ64" s="64">
        <f>AW64/$AW$156</f>
        <v>1.4694102039870486E-2</v>
      </c>
      <c r="BA64" s="21">
        <f>N64</f>
        <v>0</v>
      </c>
      <c r="BB64" s="63">
        <v>0</v>
      </c>
      <c r="BC64" s="15">
        <f>$D$162*AX64</f>
        <v>0</v>
      </c>
      <c r="BD64" s="19">
        <f>BC64-BB64</f>
        <v>0</v>
      </c>
      <c r="BE64" s="60">
        <f>(IF(BD64 &gt; 0, V64, W64))</f>
        <v>3.5640816521680811</v>
      </c>
      <c r="BF64" s="60">
        <f>IF(BD64&gt;0, S64*(T64^(2-N64)), S64*(U64^(N64 + 2)))</f>
        <v>3.7360816667707804</v>
      </c>
      <c r="BG64" s="46">
        <f>BD64/BE64</f>
        <v>0</v>
      </c>
      <c r="BH64" s="61" t="e">
        <f>BB64/BC64</f>
        <v>#DIV/0!</v>
      </c>
      <c r="BI64" s="63">
        <v>0</v>
      </c>
      <c r="BJ64" s="63">
        <v>4420</v>
      </c>
      <c r="BK64" s="63">
        <v>0</v>
      </c>
      <c r="BL64" s="10">
        <f>SUM(BI64:BK64)</f>
        <v>4420</v>
      </c>
      <c r="BM64" s="15">
        <f>AY64*$D$161</f>
        <v>2003.1867788177469</v>
      </c>
      <c r="BN64" s="9">
        <f>BM64-BL64</f>
        <v>-2416.8132211822531</v>
      </c>
      <c r="BO64" s="48">
        <f>IF(BN64&gt;0,V64,W64)</f>
        <v>3.5640816521680811</v>
      </c>
      <c r="BP64" s="48">
        <f xml:space="preserve"> IF(BN64 &gt;0, S64*T64^(2-N64), S64*U64^(N64+2))</f>
        <v>3.7360816667707804</v>
      </c>
      <c r="BQ64" s="48">
        <f>IF(BN64&gt;0, S64*T64^(3-N64), S64*U64^(N64+3))</f>
        <v>3.9163822782482258</v>
      </c>
      <c r="BR64" s="46">
        <f>BN64/BP64</f>
        <v>-646.8844732912878</v>
      </c>
      <c r="BS64" s="61">
        <f>BL64/BM64</f>
        <v>2.2064842114266661</v>
      </c>
      <c r="BT64" s="16">
        <f>BB64+BL64+BV64</f>
        <v>4638</v>
      </c>
      <c r="BU64" s="66">
        <f>BC64+BM64+BW64</f>
        <v>2138.8868111559509</v>
      </c>
      <c r="BV64" s="63">
        <v>218</v>
      </c>
      <c r="BW64" s="15">
        <f>AZ64*$D$164</f>
        <v>135.70003233820393</v>
      </c>
      <c r="BX64" s="37">
        <f>BW64-BV64</f>
        <v>-82.299967661796074</v>
      </c>
      <c r="BY64" s="53">
        <f>BX64*(BX64&lt;&gt;0)</f>
        <v>-82.299967661796074</v>
      </c>
      <c r="BZ64" s="26">
        <f>BY64/$BY$156</f>
        <v>-0.84845327486390443</v>
      </c>
      <c r="CA64" s="47">
        <f>BZ64 * $BX$156</f>
        <v>-82.299967661796074</v>
      </c>
      <c r="CB64" s="48">
        <f>IF(CA64&gt;0, V64, W64)</f>
        <v>3.5640816521680811</v>
      </c>
      <c r="CC64" s="48">
        <f>IF(BX64&gt;0, S64*T64^(2-N64), S64*U64^(N64+2))</f>
        <v>3.7360816667707804</v>
      </c>
      <c r="CD64" s="62">
        <f>CA64/CB64</f>
        <v>-23.091493319669553</v>
      </c>
      <c r="CE64" s="63">
        <v>0</v>
      </c>
      <c r="CF64" s="15">
        <f>AZ64*$CE$159</f>
        <v>94.438993810247609</v>
      </c>
      <c r="CG64" s="37">
        <f>CF64-CE64</f>
        <v>94.438993810247609</v>
      </c>
      <c r="CH64" s="53">
        <f>CG64*(CG64&lt;&gt;0)</f>
        <v>94.438993810247609</v>
      </c>
      <c r="CI64" s="26">
        <f>CH64/$CH$156</f>
        <v>1.4694102039870489E-2</v>
      </c>
      <c r="CJ64" s="47">
        <f>CI64 * $CG$156</f>
        <v>94.438993810247609</v>
      </c>
      <c r="CK64" s="48">
        <f>IF(CA64&gt;0,V64,W64)</f>
        <v>3.5640816521680811</v>
      </c>
      <c r="CL64" s="62">
        <f>CJ64/CK64</f>
        <v>26.497427115004236</v>
      </c>
      <c r="CM64" s="67">
        <f>N64</f>
        <v>0</v>
      </c>
      <c r="CN64" s="75">
        <f>BT64+BV64</f>
        <v>4856</v>
      </c>
      <c r="CO64">
        <f>E64/$E$156</f>
        <v>3.4360910265574694E-3</v>
      </c>
      <c r="CP64" s="1">
        <f>$CP$158*CO64</f>
        <v>209.60155262000563</v>
      </c>
      <c r="CQ64">
        <v>0</v>
      </c>
      <c r="CR64" s="1">
        <f>CP64-CQ64</f>
        <v>209.60155262000563</v>
      </c>
      <c r="CS64">
        <f>CR64/CP64</f>
        <v>1</v>
      </c>
    </row>
    <row r="65" spans="1:97" x14ac:dyDescent="0.2">
      <c r="A65" s="28" t="s">
        <v>254</v>
      </c>
      <c r="B65">
        <v>1</v>
      </c>
      <c r="C65">
        <v>1</v>
      </c>
      <c r="D65">
        <v>0.97643769968051097</v>
      </c>
      <c r="E65">
        <v>2.3562300319488801E-2</v>
      </c>
      <c r="F65">
        <v>0.98332009531374098</v>
      </c>
      <c r="G65">
        <v>0.98332009531374098</v>
      </c>
      <c r="H65">
        <v>0.983082706766917</v>
      </c>
      <c r="I65">
        <v>0.90685045948203802</v>
      </c>
      <c r="J65">
        <v>0.94419754518873</v>
      </c>
      <c r="K65">
        <v>0.96356028359931001</v>
      </c>
      <c r="L65">
        <v>0.38626169824856099</v>
      </c>
      <c r="M65">
        <v>0.36336518632651998</v>
      </c>
      <c r="N65" s="21">
        <v>0</v>
      </c>
      <c r="O65">
        <v>0.99306646191478798</v>
      </c>
      <c r="P65">
        <v>1.00030089523902</v>
      </c>
      <c r="Q65">
        <v>1.0137016868409401</v>
      </c>
      <c r="R65">
        <v>1.01402859328468</v>
      </c>
      <c r="S65">
        <v>11.300000190734799</v>
      </c>
      <c r="T65" s="27">
        <f>IF(C65,P65,R65)</f>
        <v>1.00030089523902</v>
      </c>
      <c r="U65" s="27">
        <f>IF(D65 = 0,O65,Q65)</f>
        <v>1.0137016868409401</v>
      </c>
      <c r="V65" s="39">
        <f>S65*T65^(1-N65)</f>
        <v>11.303400306993117</v>
      </c>
      <c r="W65" s="38">
        <f>S65*U65^(N65+1)</f>
        <v>11.454829254650811</v>
      </c>
      <c r="X65" s="44">
        <f>0.5 * (D65-MAX($D$3:$D$155))/(MIN($D$3:$D$155)-MAX($D$3:$D$155)) + 0.75</f>
        <v>0.75</v>
      </c>
      <c r="Y65" s="44">
        <f>AVERAGE(D65, F65, G65, H65, I65, J65, K65)</f>
        <v>0.96296698362071254</v>
      </c>
      <c r="Z65" s="22">
        <f>AI65^N65</f>
        <v>1</v>
      </c>
      <c r="AA65" s="22">
        <f>(Z65+AB65)/2</f>
        <v>1</v>
      </c>
      <c r="AB65" s="22">
        <f>AM65^N65</f>
        <v>1</v>
      </c>
      <c r="AC65" s="22">
        <v>1</v>
      </c>
      <c r="AD65" s="22">
        <v>1</v>
      </c>
      <c r="AE65" s="22">
        <v>1</v>
      </c>
      <c r="AF65" s="22">
        <f>PERCENTILE($L$2:$L$155, 0.05)</f>
        <v>-5.5951144138011319E-2</v>
      </c>
      <c r="AG65" s="22">
        <f>PERCENTILE($L$2:$L$155, 0.95)</f>
        <v>0.94551258825149287</v>
      </c>
      <c r="AH65" s="22">
        <f>MIN(MAX(L65,AF65), AG65)</f>
        <v>0.38626169824856099</v>
      </c>
      <c r="AI65" s="22">
        <f>AH65-$AH$156+1</f>
        <v>1.4422128423865723</v>
      </c>
      <c r="AJ65" s="22">
        <f>PERCENTILE($M$2:$M$155, 0.02)</f>
        <v>-1.0733798994150157</v>
      </c>
      <c r="AK65" s="22">
        <f>PERCENTILE($M$2:$M$155, 0.98)</f>
        <v>1.0073830915390212</v>
      </c>
      <c r="AL65" s="22">
        <f>MIN(MAX(M65,AJ65), AK65)</f>
        <v>0.36336518632651998</v>
      </c>
      <c r="AM65" s="22">
        <f>AL65-$AL$156 + 1</f>
        <v>2.4367450857415358</v>
      </c>
      <c r="AN65" s="46">
        <v>0</v>
      </c>
      <c r="AO65" s="76">
        <v>0.24</v>
      </c>
      <c r="AP65" s="77">
        <v>0.5</v>
      </c>
      <c r="AQ65" s="50">
        <v>1</v>
      </c>
      <c r="AR65" s="17">
        <f>(AI65^4)*AB65*AE65*AN65</f>
        <v>0</v>
      </c>
      <c r="AS65" s="17">
        <f>(AM65^4) *Z65*AC65*AO65</f>
        <v>8.4615833590485607</v>
      </c>
      <c r="AT65" s="17">
        <f>(AM65^4)*AA65*AP65*AQ65</f>
        <v>17.628298664684504</v>
      </c>
      <c r="AU65" s="17">
        <f>MIN(AR65, 0.05*AR$156)</f>
        <v>0</v>
      </c>
      <c r="AV65" s="17">
        <f>MIN(AS65, 0.05*AS$156)</f>
        <v>8.4615833590485607</v>
      </c>
      <c r="AW65" s="17">
        <f>MIN(AT65, 0.05*AT$156)</f>
        <v>17.628298664684504</v>
      </c>
      <c r="AX65" s="14">
        <f>AU65/$AU$156</f>
        <v>0</v>
      </c>
      <c r="AY65" s="14">
        <f>AV65/$AV$156</f>
        <v>4.7934755477787964E-3</v>
      </c>
      <c r="AZ65" s="64">
        <f>AW65/$AW$156</f>
        <v>6.1348695086186665E-3</v>
      </c>
      <c r="BA65" s="21">
        <f>N65</f>
        <v>0</v>
      </c>
      <c r="BB65" s="63">
        <v>0</v>
      </c>
      <c r="BC65" s="15">
        <f>$D$162*AX65</f>
        <v>0</v>
      </c>
      <c r="BD65" s="19">
        <f>BC65-BB65</f>
        <v>0</v>
      </c>
      <c r="BE65" s="60">
        <f>(IF(BD65 &gt; 0, V65, W65))</f>
        <v>11.454829254650811</v>
      </c>
      <c r="BF65" s="60">
        <f>IF(BD65&gt;0, S65*(T65^(2-N65)), S65*(U65^(N65 + 2)))</f>
        <v>11.611779737914476</v>
      </c>
      <c r="BG65" s="46">
        <f>BD65/BE65</f>
        <v>0</v>
      </c>
      <c r="BH65" s="61" t="e">
        <f>BB65/BC65</f>
        <v>#DIV/0!</v>
      </c>
      <c r="BI65" s="63">
        <v>0</v>
      </c>
      <c r="BJ65" s="63">
        <v>0</v>
      </c>
      <c r="BK65" s="63">
        <v>0</v>
      </c>
      <c r="BL65" s="10">
        <f>SUM(BI65:BK65)</f>
        <v>0</v>
      </c>
      <c r="BM65" s="15">
        <f>AY65*$D$161</f>
        <v>836.34164619870546</v>
      </c>
      <c r="BN65" s="9">
        <f>BM65-BL65</f>
        <v>836.34164619870546</v>
      </c>
      <c r="BO65" s="48">
        <f>IF(BN65&gt;0,V65,W65)</f>
        <v>11.303400306993117</v>
      </c>
      <c r="BP65" s="48">
        <f xml:space="preserve"> IF(BN65 &gt;0, S65*T65^(2-N65), S65*U65^(N65+2))</f>
        <v>11.306801446330228</v>
      </c>
      <c r="BQ65" s="48">
        <f>IF(BN65&gt;0, S65*T65^(3-N65), S65*U65^(N65+3))</f>
        <v>11.310203609053975</v>
      </c>
      <c r="BR65" s="46">
        <f>BN65/BP65</f>
        <v>73.968013869223043</v>
      </c>
      <c r="BS65" s="61">
        <f>BL65/BM65</f>
        <v>0</v>
      </c>
      <c r="BT65" s="16">
        <f>BB65+BL65+BV65</f>
        <v>68</v>
      </c>
      <c r="BU65" s="66">
        <f>BC65+BM65+BW65</f>
        <v>892.99716611079884</v>
      </c>
      <c r="BV65" s="63">
        <v>68</v>
      </c>
      <c r="BW65" s="15">
        <f>AZ65*$D$164</f>
        <v>56.655519912093382</v>
      </c>
      <c r="BX65" s="37">
        <f>BW65-BV65</f>
        <v>-11.344480087906618</v>
      </c>
      <c r="BY65" s="53">
        <f>BX65*(BX65&lt;&gt;0)</f>
        <v>-11.344480087906618</v>
      </c>
      <c r="BZ65" s="26">
        <f>BY65/$BY$156</f>
        <v>-0.11695340296811323</v>
      </c>
      <c r="CA65" s="47">
        <f>BZ65 * $BX$156</f>
        <v>-11.344480087906618</v>
      </c>
      <c r="CB65" s="48">
        <f>IF(CA65&gt;0, V65, W65)</f>
        <v>11.454829254650811</v>
      </c>
      <c r="CC65" s="48">
        <f>IF(BX65&gt;0, S65*T65^(2-N65), S65*U65^(N65+2))</f>
        <v>11.611779737914476</v>
      </c>
      <c r="CD65" s="62">
        <f>CA65/CB65</f>
        <v>-0.9903665812653305</v>
      </c>
      <c r="CE65" s="63">
        <v>0</v>
      </c>
      <c r="CF65" s="15">
        <f>AZ65*$CE$159</f>
        <v>39.428806331892169</v>
      </c>
      <c r="CG65" s="37">
        <f>CF65-CE65</f>
        <v>39.428806331892169</v>
      </c>
      <c r="CH65" s="53">
        <f>CG65*(CG65&lt;&gt;0)</f>
        <v>39.428806331892169</v>
      </c>
      <c r="CI65" s="26">
        <f>CH65/$CH$156</f>
        <v>6.1348695086186683E-3</v>
      </c>
      <c r="CJ65" s="47">
        <f>CI65 * $CG$156</f>
        <v>39.428806331892169</v>
      </c>
      <c r="CK65" s="48">
        <f>IF(CA65&gt;0,V65,W65)</f>
        <v>11.454829254650811</v>
      </c>
      <c r="CL65" s="62">
        <f>CJ65/CK65</f>
        <v>3.4421120957244784</v>
      </c>
      <c r="CM65" s="67">
        <f>N65</f>
        <v>0</v>
      </c>
      <c r="CN65" s="75">
        <f>BT65+BV65</f>
        <v>136</v>
      </c>
      <c r="CO65">
        <f>E65/$E$156</f>
        <v>2.2180456298346923E-4</v>
      </c>
      <c r="CP65" s="1">
        <f>$CP$158*CO65</f>
        <v>13.530078341991622</v>
      </c>
      <c r="CQ65">
        <v>0</v>
      </c>
      <c r="CR65" s="1">
        <f>CP65-CQ65</f>
        <v>13.530078341991622</v>
      </c>
      <c r="CS65">
        <f>CR65/CP65</f>
        <v>1</v>
      </c>
    </row>
    <row r="66" spans="1:97" x14ac:dyDescent="0.2">
      <c r="A66" s="28" t="s">
        <v>258</v>
      </c>
      <c r="B66">
        <v>1</v>
      </c>
      <c r="C66">
        <v>0</v>
      </c>
      <c r="D66">
        <v>0.418929712460063</v>
      </c>
      <c r="E66">
        <v>0.58107028753993595</v>
      </c>
      <c r="F66">
        <v>0.38403494837172297</v>
      </c>
      <c r="G66">
        <v>0.38403494837172297</v>
      </c>
      <c r="H66">
        <v>0.31328320802005</v>
      </c>
      <c r="I66">
        <v>0.36048454469507102</v>
      </c>
      <c r="J66">
        <v>0.336056177749671</v>
      </c>
      <c r="K66">
        <v>0.35924548274417301</v>
      </c>
      <c r="L66">
        <v>0.74218533122696495</v>
      </c>
      <c r="M66">
        <v>0.69016568298843595</v>
      </c>
      <c r="N66" s="21">
        <v>0</v>
      </c>
      <c r="O66">
        <v>1.0007959480576401</v>
      </c>
      <c r="P66">
        <v>0.99614235190067402</v>
      </c>
      <c r="Q66">
        <v>1.02102062084955</v>
      </c>
      <c r="R66">
        <v>1.00176283035875</v>
      </c>
      <c r="S66">
        <v>5.7399997711181596</v>
      </c>
      <c r="T66" s="27">
        <f>IF(C66,P66,R66)</f>
        <v>1.00176283035875</v>
      </c>
      <c r="U66" s="27">
        <f>IF(D66 = 0,O66,Q66)</f>
        <v>1.02102062084955</v>
      </c>
      <c r="V66" s="39">
        <f>S66*T66^(1-N66)</f>
        <v>5.7501184169739048</v>
      </c>
      <c r="W66" s="38">
        <f>S66*U66^(N66+1)</f>
        <v>5.8606581299833387</v>
      </c>
      <c r="X66" s="44">
        <f>0.5 * (D66-MAX($D$3:$D$155))/(MIN($D$3:$D$155)-MAX($D$3:$D$155)) + 0.75</f>
        <v>1.0359483818107338</v>
      </c>
      <c r="Y66" s="44">
        <f>AVERAGE(D66, F66, G66, H66, I66, J66, K66)</f>
        <v>0.36515271748749628</v>
      </c>
      <c r="Z66" s="22">
        <f>AI66^N66</f>
        <v>1</v>
      </c>
      <c r="AA66" s="22">
        <f>(Z66+AB66)/2</f>
        <v>1</v>
      </c>
      <c r="AB66" s="22">
        <f>AM66^N66</f>
        <v>1</v>
      </c>
      <c r="AC66" s="22">
        <v>1</v>
      </c>
      <c r="AD66" s="22">
        <v>1</v>
      </c>
      <c r="AE66" s="22">
        <v>1</v>
      </c>
      <c r="AF66" s="22">
        <f>PERCENTILE($L$2:$L$155, 0.05)</f>
        <v>-5.5951144138011319E-2</v>
      </c>
      <c r="AG66" s="22">
        <f>PERCENTILE($L$2:$L$155, 0.95)</f>
        <v>0.94551258825149287</v>
      </c>
      <c r="AH66" s="22">
        <f>MIN(MAX(L66,AF66), AG66)</f>
        <v>0.74218533122696495</v>
      </c>
      <c r="AI66" s="22">
        <f>AH66-$AH$156+1</f>
        <v>1.7981364753649762</v>
      </c>
      <c r="AJ66" s="22">
        <f>PERCENTILE($M$2:$M$155, 0.02)</f>
        <v>-1.0733798994150157</v>
      </c>
      <c r="AK66" s="22">
        <f>PERCENTILE($M$2:$M$155, 0.98)</f>
        <v>1.0073830915390212</v>
      </c>
      <c r="AL66" s="22">
        <f>MIN(MAX(M66,AJ66), AK66)</f>
        <v>0.69016568298843595</v>
      </c>
      <c r="AM66" s="22">
        <f>AL66-$AL$156 + 1</f>
        <v>2.7635455824034514</v>
      </c>
      <c r="AN66" s="46">
        <v>0</v>
      </c>
      <c r="AO66" s="76">
        <v>0.24</v>
      </c>
      <c r="AP66" s="77">
        <v>0.5</v>
      </c>
      <c r="AQ66" s="50">
        <v>1</v>
      </c>
      <c r="AR66" s="17">
        <f>(AI66^4)*AB66*AE66*AN66</f>
        <v>0</v>
      </c>
      <c r="AS66" s="17">
        <f>(AM66^4) *Z66*AC66*AO66</f>
        <v>13.998379749892534</v>
      </c>
      <c r="AT66" s="17">
        <f>(AM66^4)*AA66*AP66*AQ66</f>
        <v>29.163291145609445</v>
      </c>
      <c r="AU66" s="17">
        <f>MIN(AR66, 0.05*AR$156)</f>
        <v>0</v>
      </c>
      <c r="AV66" s="17">
        <f>MIN(AS66, 0.05*AS$156)</f>
        <v>13.998379749892534</v>
      </c>
      <c r="AW66" s="17">
        <f>MIN(AT66, 0.05*AT$156)</f>
        <v>29.163291145609445</v>
      </c>
      <c r="AX66" s="14">
        <f>AU66/$AU$156</f>
        <v>0</v>
      </c>
      <c r="AY66" s="14">
        <f>AV66/$AV$156</f>
        <v>7.9300632272181152E-3</v>
      </c>
      <c r="AZ66" s="64">
        <f>AW66/$AW$156</f>
        <v>1.0149191877409694E-2</v>
      </c>
      <c r="BA66" s="21">
        <f>N66</f>
        <v>0</v>
      </c>
      <c r="BB66" s="63">
        <v>0</v>
      </c>
      <c r="BC66" s="15">
        <f>$D$162*AX66</f>
        <v>0</v>
      </c>
      <c r="BD66" s="19">
        <f>BC66-BB66</f>
        <v>0</v>
      </c>
      <c r="BE66" s="60">
        <f>(IF(BD66 &gt; 0, V66, W66))</f>
        <v>5.8606581299833387</v>
      </c>
      <c r="BF66" s="60">
        <f>IF(BD66&gt;0, S66*(T66^(2-N66)), S66*(U66^(N66 + 2)))</f>
        <v>5.9838528024625512</v>
      </c>
      <c r="BG66" s="46">
        <f>BD66/BE66</f>
        <v>0</v>
      </c>
      <c r="BH66" s="61" t="e">
        <f>BB66/BC66</f>
        <v>#DIV/0!</v>
      </c>
      <c r="BI66" s="63">
        <v>0</v>
      </c>
      <c r="BJ66" s="63">
        <v>1050</v>
      </c>
      <c r="BK66" s="63">
        <v>0</v>
      </c>
      <c r="BL66" s="10">
        <f>SUM(BI66:BK66)</f>
        <v>1050</v>
      </c>
      <c r="BM66" s="15">
        <f>AY66*$D$161</f>
        <v>1383.5977815688807</v>
      </c>
      <c r="BN66" s="9">
        <f>BM66-BL66</f>
        <v>333.59778156888069</v>
      </c>
      <c r="BO66" s="48">
        <f>IF(BN66&gt;0,V66,W66)</f>
        <v>5.7501184169739048</v>
      </c>
      <c r="BP66" s="48">
        <f xml:space="preserve"> IF(BN66 &gt;0, S66*T66^(2-N66), S66*U66^(N66+2))</f>
        <v>5.7602549002857542</v>
      </c>
      <c r="BQ66" s="48">
        <f>IF(BN66&gt;0, S66*T66^(3-N66), S66*U66^(N66+3))</f>
        <v>5.7704092524981156</v>
      </c>
      <c r="BR66" s="46">
        <f>BN66/BP66</f>
        <v>57.913718636363058</v>
      </c>
      <c r="BS66" s="61">
        <f>BL66/BM66</f>
        <v>0.75889106934631712</v>
      </c>
      <c r="BT66" s="16">
        <f>BB66+BL66+BV66</f>
        <v>1176</v>
      </c>
      <c r="BU66" s="66">
        <f>BC66+BM66+BW66</f>
        <v>1477.3255685567592</v>
      </c>
      <c r="BV66" s="63">
        <v>126</v>
      </c>
      <c r="BW66" s="15">
        <f>AZ66*$D$164</f>
        <v>93.727786987878517</v>
      </c>
      <c r="BX66" s="37">
        <f>BW66-BV66</f>
        <v>-32.272213012121483</v>
      </c>
      <c r="BY66" s="53">
        <f>BX66*(BX66&lt;&gt;0)</f>
        <v>-32.272213012121483</v>
      </c>
      <c r="BZ66" s="26">
        <f>BY66/$BY$156</f>
        <v>-0.33270322692909821</v>
      </c>
      <c r="CA66" s="47">
        <f>BZ66 * $BX$156</f>
        <v>-32.272213012121483</v>
      </c>
      <c r="CB66" s="48">
        <f>IF(CA66&gt;0, V66, W66)</f>
        <v>5.8606581299833387</v>
      </c>
      <c r="CC66" s="48">
        <f>IF(BX66&gt;0, S66*T66^(2-N66), S66*U66^(N66+2))</f>
        <v>5.9838528024625512</v>
      </c>
      <c r="CD66" s="62">
        <f>CA66/CB66</f>
        <v>-5.5065851473259766</v>
      </c>
      <c r="CE66" s="63">
        <v>0</v>
      </c>
      <c r="CF66" s="15">
        <f>AZ66*$CE$159</f>
        <v>65.228856196112105</v>
      </c>
      <c r="CG66" s="37">
        <f>CF66-CE66</f>
        <v>65.228856196112105</v>
      </c>
      <c r="CH66" s="53">
        <f>CG66*(CG66&lt;&gt;0)</f>
        <v>65.228856196112105</v>
      </c>
      <c r="CI66" s="26">
        <f>CH66/$CH$156</f>
        <v>1.0149191877409697E-2</v>
      </c>
      <c r="CJ66" s="47">
        <f>CI66 * $CG$156</f>
        <v>65.228856196112105</v>
      </c>
      <c r="CK66" s="48">
        <f>IF(CA66&gt;0,V66,W66)</f>
        <v>5.8606581299833387</v>
      </c>
      <c r="CL66" s="62">
        <f>CJ66/CK66</f>
        <v>11.129954136447394</v>
      </c>
      <c r="CM66" s="67">
        <f>N66</f>
        <v>0</v>
      </c>
      <c r="CN66" s="75">
        <f>BT66+BV66</f>
        <v>1302</v>
      </c>
      <c r="CO66">
        <f>E66/$E$156</f>
        <v>5.4699260871347091E-3</v>
      </c>
      <c r="CP66" s="1">
        <f>$CP$158*CO66</f>
        <v>333.66549131521725</v>
      </c>
      <c r="CQ66">
        <v>0</v>
      </c>
      <c r="CR66" s="1">
        <f>CP66-CQ66</f>
        <v>333.66549131521725</v>
      </c>
      <c r="CS66">
        <f>CR66/CP66</f>
        <v>1</v>
      </c>
    </row>
    <row r="67" spans="1:97" x14ac:dyDescent="0.2">
      <c r="A67" s="28" t="s">
        <v>154</v>
      </c>
      <c r="B67">
        <v>0</v>
      </c>
      <c r="C67">
        <v>0</v>
      </c>
      <c r="D67">
        <v>0.35143769968051097</v>
      </c>
      <c r="E67">
        <v>0.64856230031948803</v>
      </c>
      <c r="F67">
        <v>0.264495631453534</v>
      </c>
      <c r="G67">
        <v>0.264495631453534</v>
      </c>
      <c r="H67">
        <v>0.40392648287385102</v>
      </c>
      <c r="I67">
        <v>0.52213868003341601</v>
      </c>
      <c r="J67">
        <v>0.45924464133867998</v>
      </c>
      <c r="K67">
        <v>0.34852288504849399</v>
      </c>
      <c r="L67">
        <v>0.88169031714742296</v>
      </c>
      <c r="M67">
        <v>-0.37377458681095799</v>
      </c>
      <c r="N67" s="21">
        <v>0</v>
      </c>
      <c r="O67">
        <v>1.0190685920381199</v>
      </c>
      <c r="P67">
        <v>0.98991390571300997</v>
      </c>
      <c r="Q67">
        <v>1.02107916135314</v>
      </c>
      <c r="R67">
        <v>0.98739613595939202</v>
      </c>
      <c r="S67">
        <v>410.579986572265</v>
      </c>
      <c r="T67" s="27">
        <f>IF(C67,P67,R67)</f>
        <v>0.98739613595939202</v>
      </c>
      <c r="U67" s="27">
        <f>IF(D67 = 0,O67,Q67)</f>
        <v>1.02107916135314</v>
      </c>
      <c r="V67" s="39">
        <f>S67*T67^(1-N67)</f>
        <v>405.40509224371351</v>
      </c>
      <c r="W67" s="38">
        <f>S67*U67^(N67+1)</f>
        <v>419.23466835759183</v>
      </c>
      <c r="X67" s="44">
        <f>0.5 * (D67-MAX($D$3:$D$155))/(MIN($D$3:$D$155)-MAX($D$3:$D$155)) + 0.75</f>
        <v>1.0705653420729209</v>
      </c>
      <c r="Y67" s="44">
        <f>AVERAGE(D67, F67, G67, H67, I67, J67, K67)</f>
        <v>0.37346595026886004</v>
      </c>
      <c r="Z67" s="22">
        <f>AI67^N67</f>
        <v>1</v>
      </c>
      <c r="AA67" s="22">
        <f>(Z67+AB67)/2</f>
        <v>1</v>
      </c>
      <c r="AB67" s="22">
        <f>AM67^N67</f>
        <v>1</v>
      </c>
      <c r="AC67" s="22">
        <v>1</v>
      </c>
      <c r="AD67" s="22">
        <v>1</v>
      </c>
      <c r="AE67" s="22">
        <v>1</v>
      </c>
      <c r="AF67" s="22">
        <f>PERCENTILE($L$2:$L$155, 0.05)</f>
        <v>-5.5951144138011319E-2</v>
      </c>
      <c r="AG67" s="22">
        <f>PERCENTILE($L$2:$L$155, 0.95)</f>
        <v>0.94551258825149287</v>
      </c>
      <c r="AH67" s="22">
        <f>MIN(MAX(L67,AF67), AG67)</f>
        <v>0.88169031714742296</v>
      </c>
      <c r="AI67" s="22">
        <f>AH67-$AH$156+1</f>
        <v>1.9376414612854342</v>
      </c>
      <c r="AJ67" s="22">
        <f>PERCENTILE($M$2:$M$155, 0.02)</f>
        <v>-1.0733798994150157</v>
      </c>
      <c r="AK67" s="22">
        <f>PERCENTILE($M$2:$M$155, 0.98)</f>
        <v>1.0073830915390212</v>
      </c>
      <c r="AL67" s="22">
        <f>MIN(MAX(M67,AJ67), AK67)</f>
        <v>-0.37377458681095799</v>
      </c>
      <c r="AM67" s="22">
        <f>AL67-$AL$156 + 1</f>
        <v>1.6996053126040578</v>
      </c>
      <c r="AN67" s="46">
        <v>1</v>
      </c>
      <c r="AO67" s="51">
        <v>1</v>
      </c>
      <c r="AP67" s="51">
        <v>1</v>
      </c>
      <c r="AQ67" s="21">
        <v>1</v>
      </c>
      <c r="AR67" s="17">
        <f>(AI67^4)*AB67*AE67*AN67</f>
        <v>14.095928085661477</v>
      </c>
      <c r="AS67" s="17">
        <f>(AM67^4) *Z67*AC67*AO67</f>
        <v>8.3443463040698358</v>
      </c>
      <c r="AT67" s="17">
        <f>(AM67^4)*AA67*AP67*AQ67</f>
        <v>8.3443463040698358</v>
      </c>
      <c r="AU67" s="17">
        <f>MIN(AR67, 0.05*AR$156)</f>
        <v>14.095928085661477</v>
      </c>
      <c r="AV67" s="17">
        <f>MIN(AS67, 0.05*AS$156)</f>
        <v>8.3443463040698358</v>
      </c>
      <c r="AW67" s="17">
        <f>MIN(AT67, 0.05*AT$156)</f>
        <v>8.3443463040698358</v>
      </c>
      <c r="AX67" s="14">
        <f>AU67/$AU$156</f>
        <v>2.4960239890241653E-2</v>
      </c>
      <c r="AY67" s="14">
        <f>AV67/$AV$156</f>
        <v>4.7270609144308712E-3</v>
      </c>
      <c r="AZ67" s="64">
        <f>AW67/$AW$156</f>
        <v>2.9039373954303878E-3</v>
      </c>
      <c r="BA67" s="21">
        <f>N67</f>
        <v>0</v>
      </c>
      <c r="BB67" s="63">
        <v>2874</v>
      </c>
      <c r="BC67" s="15">
        <f>$D$162*AX67</f>
        <v>3099.6125100499889</v>
      </c>
      <c r="BD67" s="19">
        <f>BC67-BB67</f>
        <v>225.61251004998894</v>
      </c>
      <c r="BE67" s="60">
        <f>(IF(BD67 &gt; 0, V67, W67))</f>
        <v>405.40509224371351</v>
      </c>
      <c r="BF67" s="60">
        <f>IF(BD67&gt;0, S67*(T67^(2-N67)), S67*(U67^(N67 + 2)))</f>
        <v>400.2954215797036</v>
      </c>
      <c r="BG67" s="46">
        <f>BD67/BE67</f>
        <v>0.55651128800908012</v>
      </c>
      <c r="BH67" s="61">
        <f>BB67/BC67</f>
        <v>0.92721267277168451</v>
      </c>
      <c r="BI67" s="63">
        <v>1642</v>
      </c>
      <c r="BJ67" s="63">
        <v>0</v>
      </c>
      <c r="BK67" s="63">
        <v>0</v>
      </c>
      <c r="BL67" s="10">
        <f>SUM(BI67:BK67)</f>
        <v>1642</v>
      </c>
      <c r="BM67" s="15">
        <f>AY67*$D$161</f>
        <v>824.75395304532628</v>
      </c>
      <c r="BN67" s="9">
        <f>BM67-BL67</f>
        <v>-817.24604695467372</v>
      </c>
      <c r="BO67" s="48">
        <f>IF(BN67&gt;0,V67,W67)</f>
        <v>419.23466835759183</v>
      </c>
      <c r="BP67" s="48">
        <f xml:space="preserve"> IF(BN67 &gt;0, S67*T67^(2-N67), S67*U67^(N67+2))</f>
        <v>428.07178357673166</v>
      </c>
      <c r="BQ67" s="48">
        <f>IF(BN67&gt;0, S67*T67^(3-N67), S67*U67^(N67+3))</f>
        <v>437.09517777347202</v>
      </c>
      <c r="BR67" s="46">
        <f>BN67/BP67</f>
        <v>-1.909133183519401</v>
      </c>
      <c r="BS67" s="61">
        <f>BL67/BM67</f>
        <v>1.9908967928399368</v>
      </c>
      <c r="BT67" s="16">
        <f>BB67+BL67+BV67</f>
        <v>4516</v>
      </c>
      <c r="BU67" s="66">
        <f>BC67+BM67+BW67</f>
        <v>3951.1843249421149</v>
      </c>
      <c r="BV67" s="63">
        <v>0</v>
      </c>
      <c r="BW67" s="15">
        <f>AZ67*$D$164</f>
        <v>26.81786184679963</v>
      </c>
      <c r="BX67" s="37">
        <f>BW67-BV67</f>
        <v>26.81786184679963</v>
      </c>
      <c r="BY67" s="53">
        <f>BX67*(BX67&lt;&gt;0)</f>
        <v>26.81786184679963</v>
      </c>
      <c r="BZ67" s="26">
        <f>BY67/$BY$156</f>
        <v>0.27647280254433498</v>
      </c>
      <c r="CA67" s="47">
        <f>BZ67 * $BX$156</f>
        <v>26.81786184679963</v>
      </c>
      <c r="CB67" s="48">
        <f>IF(CA67&gt;0, V67, W67)</f>
        <v>405.40509224371351</v>
      </c>
      <c r="CC67" s="48">
        <f>IF(BX67&gt;0, S67*T67^(2-N67), S67*U67^(N67+2))</f>
        <v>400.2954215797036</v>
      </c>
      <c r="CD67" s="62">
        <f>CA67/CB67</f>
        <v>6.6150776987965884E-2</v>
      </c>
      <c r="CE67" s="63">
        <v>0</v>
      </c>
      <c r="CF67" s="15">
        <f>AZ67*$CE$159</f>
        <v>18.663605640431101</v>
      </c>
      <c r="CG67" s="37">
        <f>CF67-CE67</f>
        <v>18.663605640431101</v>
      </c>
      <c r="CH67" s="53">
        <f>CG67*(CG67&lt;&gt;0)</f>
        <v>18.663605640431101</v>
      </c>
      <c r="CI67" s="26">
        <f>CH67/$CH$156</f>
        <v>2.9039373954303882E-3</v>
      </c>
      <c r="CJ67" s="47">
        <f>CI67 * $CG$156</f>
        <v>18.663605640431101</v>
      </c>
      <c r="CK67" s="48">
        <f>IF(CA67&gt;0,V67,W67)</f>
        <v>405.40509224371351</v>
      </c>
      <c r="CL67" s="62">
        <f>CJ67/CK67</f>
        <v>4.6036929475003437E-2</v>
      </c>
      <c r="CM67" s="67">
        <f>N67</f>
        <v>0</v>
      </c>
      <c r="CN67" s="75">
        <f>BT67+BV67</f>
        <v>4516</v>
      </c>
      <c r="CO67">
        <f>E67/$E$156</f>
        <v>6.1052645811043018E-3</v>
      </c>
      <c r="CP67" s="1">
        <f>$CP$158*CO67</f>
        <v>372.42113944736241</v>
      </c>
      <c r="CQ67">
        <v>0</v>
      </c>
      <c r="CR67" s="1">
        <f>CP67-CQ67</f>
        <v>372.42113944736241</v>
      </c>
      <c r="CS67">
        <f>CR67/CP67</f>
        <v>1</v>
      </c>
    </row>
    <row r="68" spans="1:97" x14ac:dyDescent="0.2">
      <c r="A68" s="28" t="s">
        <v>238</v>
      </c>
      <c r="B68">
        <v>1</v>
      </c>
      <c r="C68">
        <v>1</v>
      </c>
      <c r="D68">
        <v>0.46805111821086198</v>
      </c>
      <c r="E68">
        <v>0.53194888178913702</v>
      </c>
      <c r="F68">
        <v>0.98054011119936402</v>
      </c>
      <c r="G68">
        <v>0.98054011119936402</v>
      </c>
      <c r="H68">
        <v>8.5213032581453602E-2</v>
      </c>
      <c r="I68">
        <v>0.83166248955722599</v>
      </c>
      <c r="J68">
        <v>0.26621134990719802</v>
      </c>
      <c r="K68">
        <v>0.51091183842277199</v>
      </c>
      <c r="L68">
        <v>0.221688625072156</v>
      </c>
      <c r="M68">
        <v>0.43857158172260702</v>
      </c>
      <c r="N68" s="21">
        <v>0</v>
      </c>
      <c r="O68">
        <v>1.00341973669851</v>
      </c>
      <c r="P68">
        <v>0.99690286064365496</v>
      </c>
      <c r="Q68">
        <v>1.0026987565338299</v>
      </c>
      <c r="R68">
        <v>0.99770359605248404</v>
      </c>
      <c r="S68">
        <v>115.559997558593</v>
      </c>
      <c r="T68" s="27">
        <f>IF(C68,P68,R68)</f>
        <v>0.99690286064365496</v>
      </c>
      <c r="U68" s="27">
        <f>IF(D68 = 0,O68,Q68)</f>
        <v>1.0026987565338299</v>
      </c>
      <c r="V68" s="39">
        <f>S68*T68^(1-N68)</f>
        <v>115.20209214213514</v>
      </c>
      <c r="W68" s="38">
        <f>S68*U68^(N68+1)</f>
        <v>115.87186585705362</v>
      </c>
      <c r="X68" s="44">
        <f>0.5 * (D68-MAX($D$3:$D$155))/(MIN($D$3:$D$155)-MAX($D$3:$D$155)) + 0.75</f>
        <v>1.0107537894305616</v>
      </c>
      <c r="Y68" s="44">
        <f>AVERAGE(D68, F68, G68, H68, I68, J68, K68)</f>
        <v>0.5890185787254627</v>
      </c>
      <c r="Z68" s="22">
        <f>AI68^N68</f>
        <v>1</v>
      </c>
      <c r="AA68" s="22">
        <f>(Z68+AB68)/2</f>
        <v>1</v>
      </c>
      <c r="AB68" s="22">
        <f>AM68^N68</f>
        <v>1</v>
      </c>
      <c r="AC68" s="22">
        <v>1</v>
      </c>
      <c r="AD68" s="22">
        <v>1</v>
      </c>
      <c r="AE68" s="22">
        <v>1</v>
      </c>
      <c r="AF68" s="22">
        <f>PERCENTILE($L$2:$L$155, 0.05)</f>
        <v>-5.5951144138011319E-2</v>
      </c>
      <c r="AG68" s="22">
        <f>PERCENTILE($L$2:$L$155, 0.95)</f>
        <v>0.94551258825149287</v>
      </c>
      <c r="AH68" s="22">
        <f>MIN(MAX(L68,AF68), AG68)</f>
        <v>0.221688625072156</v>
      </c>
      <c r="AI68" s="22">
        <f>AH68-$AH$156+1</f>
        <v>1.2776397692101673</v>
      </c>
      <c r="AJ68" s="22">
        <f>PERCENTILE($M$2:$M$155, 0.02)</f>
        <v>-1.0733798994150157</v>
      </c>
      <c r="AK68" s="22">
        <f>PERCENTILE($M$2:$M$155, 0.98)</f>
        <v>1.0073830915390212</v>
      </c>
      <c r="AL68" s="22">
        <f>MIN(MAX(M68,AJ68), AK68)</f>
        <v>0.43857158172260702</v>
      </c>
      <c r="AM68" s="22">
        <f>AL68-$AL$156 + 1</f>
        <v>2.5119514811376229</v>
      </c>
      <c r="AN68" s="46">
        <v>0</v>
      </c>
      <c r="AO68" s="70">
        <v>0.48</v>
      </c>
      <c r="AP68" s="51">
        <v>1</v>
      </c>
      <c r="AQ68" s="50">
        <v>1</v>
      </c>
      <c r="AR68" s="17">
        <f>(AI68^4)*AB68*AE68*AN68</f>
        <v>0</v>
      </c>
      <c r="AS68" s="17">
        <f>(AM68^4) *Z68*AC68*AO68</f>
        <v>19.111123720344384</v>
      </c>
      <c r="AT68" s="17">
        <f>(AM68^4)*AA68*AP68*AQ68</f>
        <v>39.814841084050805</v>
      </c>
      <c r="AU68" s="17">
        <f>MIN(AR68, 0.05*AR$156)</f>
        <v>0</v>
      </c>
      <c r="AV68" s="17">
        <f>MIN(AS68, 0.05*AS$156)</f>
        <v>19.111123720344384</v>
      </c>
      <c r="AW68" s="17">
        <f>MIN(AT68, 0.05*AT$156)</f>
        <v>39.814841084050805</v>
      </c>
      <c r="AX68" s="14">
        <f>AU68/$AU$156</f>
        <v>0</v>
      </c>
      <c r="AY68" s="14">
        <f>AV68/$AV$156</f>
        <v>1.0826425783075525E-2</v>
      </c>
      <c r="AZ68" s="64">
        <f>AW68/$AW$156</f>
        <v>1.3856065137265621E-2</v>
      </c>
      <c r="BA68" s="21">
        <f>N68</f>
        <v>0</v>
      </c>
      <c r="BB68" s="63">
        <v>0</v>
      </c>
      <c r="BC68" s="15">
        <f>$D$162*AX68</f>
        <v>0</v>
      </c>
      <c r="BD68" s="19">
        <f>BC68-BB68</f>
        <v>0</v>
      </c>
      <c r="BE68" s="60">
        <f>(IF(BD68 &gt; 0, V68, W68))</f>
        <v>115.87186585705362</v>
      </c>
      <c r="BF68" s="60">
        <f>IF(BD68&gt;0, S68*(T68^(2-N68)), S68*(U68^(N68 + 2)))</f>
        <v>116.1845758121224</v>
      </c>
      <c r="BG68" s="46">
        <f>BD68/BE68</f>
        <v>0</v>
      </c>
      <c r="BH68" s="61" t="e">
        <f>BB68/BC68</f>
        <v>#DIV/0!</v>
      </c>
      <c r="BI68" s="63">
        <v>0</v>
      </c>
      <c r="BJ68" s="63">
        <v>0</v>
      </c>
      <c r="BK68" s="63">
        <v>0</v>
      </c>
      <c r="BL68" s="10">
        <f>SUM(BI68:BK68)</f>
        <v>0</v>
      </c>
      <c r="BM68" s="15">
        <f>AY68*$D$161</f>
        <v>1888.9406385021023</v>
      </c>
      <c r="BN68" s="9">
        <f>BM68-BL68</f>
        <v>1888.9406385021023</v>
      </c>
      <c r="BO68" s="48">
        <f>IF(BN68&gt;0,V68,W68)</f>
        <v>115.20209214213514</v>
      </c>
      <c r="BP68" s="48">
        <f xml:space="preserve"> IF(BN68 &gt;0, S68*T68^(2-N68), S68*U68^(N68+2))</f>
        <v>114.84529520862846</v>
      </c>
      <c r="BQ68" s="48">
        <f>IF(BN68&gt;0, S68*T68^(3-N68), S68*U68^(N68+3))</f>
        <v>114.48960332494674</v>
      </c>
      <c r="BR68" s="46">
        <f>BN68/BP68</f>
        <v>16.447697183159697</v>
      </c>
      <c r="BS68" s="61">
        <f>BL68/BM68</f>
        <v>0</v>
      </c>
      <c r="BT68" s="16">
        <f>BB68+BL68+BV68</f>
        <v>0</v>
      </c>
      <c r="BU68" s="66">
        <f>BC68+BM68+BW68</f>
        <v>2016.9014000447503</v>
      </c>
      <c r="BV68" s="63">
        <v>0</v>
      </c>
      <c r="BW68" s="15">
        <f>AZ68*$D$164</f>
        <v>127.96076154264802</v>
      </c>
      <c r="BX68" s="37">
        <f>BW68-BV68</f>
        <v>127.96076154264802</v>
      </c>
      <c r="BY68" s="53">
        <f>BX68*(BX68&lt;&gt;0)</f>
        <v>127.96076154264802</v>
      </c>
      <c r="BZ68" s="26">
        <f>BY68/$BY$156</f>
        <v>1.3191831086871355</v>
      </c>
      <c r="CA68" s="47">
        <f>BZ68 * $BX$156</f>
        <v>127.96076154264802</v>
      </c>
      <c r="CB68" s="48">
        <f>IF(CA68&gt;0, V68, W68)</f>
        <v>115.20209214213514</v>
      </c>
      <c r="CC68" s="48">
        <f>IF(BX68&gt;0, S68*T68^(2-N68), S68*U68^(N68+2))</f>
        <v>114.84529520862846</v>
      </c>
      <c r="CD68" s="62">
        <f>CA68/CB68</f>
        <v>1.1107503272142953</v>
      </c>
      <c r="CE68" s="63">
        <v>0</v>
      </c>
      <c r="CF68" s="15">
        <f>AZ68*$CE$159</f>
        <v>89.052930637206146</v>
      </c>
      <c r="CG68" s="37">
        <f>CF68-CE68</f>
        <v>89.052930637206146</v>
      </c>
      <c r="CH68" s="53">
        <f>CG68*(CG68&lt;&gt;0)</f>
        <v>89.052930637206146</v>
      </c>
      <c r="CI68" s="26">
        <f>CH68/$CH$156</f>
        <v>1.3856065137265625E-2</v>
      </c>
      <c r="CJ68" s="47">
        <f>CI68 * $CG$156</f>
        <v>89.052930637206146</v>
      </c>
      <c r="CK68" s="48">
        <f>IF(CA68&gt;0,V68,W68)</f>
        <v>115.20209214213514</v>
      </c>
      <c r="CL68" s="62">
        <f>CJ68/CK68</f>
        <v>0.77301487309217931</v>
      </c>
      <c r="CM68" s="67">
        <f>N68</f>
        <v>0</v>
      </c>
      <c r="CN68" s="75">
        <f>BT68+BV68</f>
        <v>0</v>
      </c>
      <c r="CO68">
        <f>E68/$E$156</f>
        <v>5.007519964304763E-3</v>
      </c>
      <c r="CP68" s="1">
        <f>$CP$158*CO68</f>
        <v>305.45871782259053</v>
      </c>
      <c r="CQ68">
        <v>0</v>
      </c>
      <c r="CR68" s="1">
        <f>CP68-CQ68</f>
        <v>305.45871782259053</v>
      </c>
      <c r="CS68">
        <f>CR68/CP68</f>
        <v>1</v>
      </c>
    </row>
    <row r="69" spans="1:97" x14ac:dyDescent="0.2">
      <c r="A69" s="28" t="s">
        <v>302</v>
      </c>
      <c r="B69">
        <v>1</v>
      </c>
      <c r="C69">
        <v>1</v>
      </c>
      <c r="D69">
        <v>0.344249201277955</v>
      </c>
      <c r="E69">
        <v>0.655750798722044</v>
      </c>
      <c r="F69">
        <v>0.97180301826846704</v>
      </c>
      <c r="G69">
        <v>0.97180301826846704</v>
      </c>
      <c r="H69">
        <v>0.11821219715956501</v>
      </c>
      <c r="I69">
        <v>0.57518796992481203</v>
      </c>
      <c r="J69">
        <v>0.26075703960691399</v>
      </c>
      <c r="K69">
        <v>0.50339296590710303</v>
      </c>
      <c r="L69">
        <v>0.21347866987949099</v>
      </c>
      <c r="M69">
        <v>2.5163553227795302E-2</v>
      </c>
      <c r="N69" s="21">
        <v>0</v>
      </c>
      <c r="O69">
        <v>1.0024736376111401</v>
      </c>
      <c r="P69">
        <v>0.99699703936449302</v>
      </c>
      <c r="Q69">
        <v>1.0042105178687599</v>
      </c>
      <c r="R69">
        <v>0.99940827047654801</v>
      </c>
      <c r="S69">
        <v>11.920000076293899</v>
      </c>
      <c r="T69" s="27">
        <f>IF(C69,P69,R69)</f>
        <v>0.99699703936449302</v>
      </c>
      <c r="U69" s="27">
        <f>IF(D69 = 0,O69,Q69)</f>
        <v>1.0042105178687599</v>
      </c>
      <c r="V69" s="39">
        <f>S69*T69^(1-N69)</f>
        <v>11.884204785289548</v>
      </c>
      <c r="W69" s="38">
        <f>S69*U69^(N69+1)</f>
        <v>11.970189449610753</v>
      </c>
      <c r="X69" s="44">
        <f>0.5 * (D69-MAX($D$3:$D$155))/(MIN($D$3:$D$155)-MAX($D$3:$D$155)) + 0.75</f>
        <v>1.0742523555919705</v>
      </c>
      <c r="Y69" s="44">
        <f>AVERAGE(D69, F69, G69, H69, I69, J69, K69)</f>
        <v>0.53505791577332618</v>
      </c>
      <c r="Z69" s="22">
        <f>AI69^N69</f>
        <v>1</v>
      </c>
      <c r="AA69" s="22">
        <f>(Z69+AB69)/2</f>
        <v>1</v>
      </c>
      <c r="AB69" s="22">
        <f>AM69^N69</f>
        <v>1</v>
      </c>
      <c r="AC69" s="22">
        <v>1</v>
      </c>
      <c r="AD69" s="22">
        <v>1</v>
      </c>
      <c r="AE69" s="22">
        <v>1</v>
      </c>
      <c r="AF69" s="22">
        <f>PERCENTILE($L$2:$L$155, 0.05)</f>
        <v>-5.5951144138011319E-2</v>
      </c>
      <c r="AG69" s="22">
        <f>PERCENTILE($L$2:$L$155, 0.95)</f>
        <v>0.94551258825149287</v>
      </c>
      <c r="AH69" s="22">
        <f>MIN(MAX(L69,AF69), AG69)</f>
        <v>0.21347866987949099</v>
      </c>
      <c r="AI69" s="22">
        <f>AH69-$AH$156+1</f>
        <v>1.2694298140175024</v>
      </c>
      <c r="AJ69" s="22">
        <f>PERCENTILE($M$2:$M$155, 0.02)</f>
        <v>-1.0733798994150157</v>
      </c>
      <c r="AK69" s="22">
        <f>PERCENTILE($M$2:$M$155, 0.98)</f>
        <v>1.0073830915390212</v>
      </c>
      <c r="AL69" s="22">
        <f>MIN(MAX(M69,AJ69), AK69)</f>
        <v>2.5163553227795302E-2</v>
      </c>
      <c r="AM69" s="22">
        <f>AL69-$AL$156 + 1</f>
        <v>2.0985434526428111</v>
      </c>
      <c r="AN69" s="46">
        <v>0</v>
      </c>
      <c r="AO69" s="70">
        <v>0.48</v>
      </c>
      <c r="AP69" s="51">
        <v>1</v>
      </c>
      <c r="AQ69" s="50">
        <v>1</v>
      </c>
      <c r="AR69" s="17">
        <f>(AI69^4)*AB69*AE69*AN69</f>
        <v>0</v>
      </c>
      <c r="AS69" s="17">
        <f>(AM69^4) *Z69*AC69*AO69</f>
        <v>9.309215889329792</v>
      </c>
      <c r="AT69" s="17">
        <f>(AM69^4)*AA69*AP69*AQ69</f>
        <v>19.394199769437069</v>
      </c>
      <c r="AU69" s="17">
        <f>MIN(AR69, 0.05*AR$156)</f>
        <v>0</v>
      </c>
      <c r="AV69" s="17">
        <f>MIN(AS69, 0.05*AS$156)</f>
        <v>9.309215889329792</v>
      </c>
      <c r="AW69" s="17">
        <f>MIN(AT69, 0.05*AT$156)</f>
        <v>19.394199769437069</v>
      </c>
      <c r="AX69" s="14">
        <f>AU69/$AU$156</f>
        <v>0</v>
      </c>
      <c r="AY69" s="14">
        <f>AV69/$AV$156</f>
        <v>5.2736582316803846E-3</v>
      </c>
      <c r="AZ69" s="64">
        <f>AW69/$AW$156</f>
        <v>6.7494252890063604E-3</v>
      </c>
      <c r="BA69" s="21">
        <f>N69</f>
        <v>0</v>
      </c>
      <c r="BB69" s="63">
        <v>0</v>
      </c>
      <c r="BC69" s="15">
        <f>$D$162*AX69</f>
        <v>0</v>
      </c>
      <c r="BD69" s="19">
        <f>BC69-BB69</f>
        <v>0</v>
      </c>
      <c r="BE69" s="60">
        <f>(IF(BD69 &gt; 0, V69, W69))</f>
        <v>11.970189449610753</v>
      </c>
      <c r="BF69" s="60">
        <f>IF(BD69&gt;0, S69*(T69^(2-N69)), S69*(U69^(N69 + 2)))</f>
        <v>12.020590146180783</v>
      </c>
      <c r="BG69" s="46">
        <f>BD69/BE69</f>
        <v>0</v>
      </c>
      <c r="BH69" s="61" t="e">
        <f>BB69/BC69</f>
        <v>#DIV/0!</v>
      </c>
      <c r="BI69" s="63">
        <v>0</v>
      </c>
      <c r="BJ69" s="63">
        <v>0</v>
      </c>
      <c r="BK69" s="63">
        <v>0</v>
      </c>
      <c r="BL69" s="10">
        <f>SUM(BI69:BK69)</f>
        <v>0</v>
      </c>
      <c r="BM69" s="15">
        <f>AY69*$D$161</f>
        <v>920.12151997243507</v>
      </c>
      <c r="BN69" s="9">
        <f>BM69-BL69</f>
        <v>920.12151997243507</v>
      </c>
      <c r="BO69" s="48">
        <f>IF(BN69&gt;0,V69,W69)</f>
        <v>11.884204785289548</v>
      </c>
      <c r="BP69" s="48">
        <f xml:space="preserve"> IF(BN69 &gt;0, S69*T69^(2-N69), S69*U69^(N69+2))</f>
        <v>11.848516986135021</v>
      </c>
      <c r="BQ69" s="48">
        <f>IF(BN69&gt;0, S69*T69^(3-N69), S69*U69^(N69+3))</f>
        <v>11.812936356036522</v>
      </c>
      <c r="BR69" s="46">
        <f>BN69/BP69</f>
        <v>77.657104348936599</v>
      </c>
      <c r="BS69" s="61">
        <f>BL69/BM69</f>
        <v>0</v>
      </c>
      <c r="BT69" s="16">
        <f>BB69+BL69+BV69</f>
        <v>0</v>
      </c>
      <c r="BU69" s="66">
        <f>BC69+BM69+BW69</f>
        <v>982.45246251640879</v>
      </c>
      <c r="BV69" s="63">
        <v>0</v>
      </c>
      <c r="BW69" s="15">
        <f>AZ69*$D$164</f>
        <v>62.330942543973741</v>
      </c>
      <c r="BX69" s="37">
        <f>BW69-BV69</f>
        <v>62.330942543973741</v>
      </c>
      <c r="BY69" s="53">
        <f>BX69*(BX69&lt;&gt;0)</f>
        <v>62.330942543973741</v>
      </c>
      <c r="BZ69" s="26">
        <f>BY69/$BY$156</f>
        <v>0.64258703653583249</v>
      </c>
      <c r="CA69" s="47">
        <f>BZ69 * $BX$156</f>
        <v>62.330942543973741</v>
      </c>
      <c r="CB69" s="48">
        <f>IF(CA69&gt;0, V69, W69)</f>
        <v>11.884204785289548</v>
      </c>
      <c r="CC69" s="48">
        <f>IF(BX69&gt;0, S69*T69^(2-N69), S69*U69^(N69+2))</f>
        <v>11.848516986135021</v>
      </c>
      <c r="CD69" s="62">
        <f>CA69/CB69</f>
        <v>5.244855980698679</v>
      </c>
      <c r="CE69" s="63">
        <v>0</v>
      </c>
      <c r="CF69" s="15">
        <f>AZ69*$CE$159</f>
        <v>43.378556332443878</v>
      </c>
      <c r="CG69" s="37">
        <f>CF69-CE69</f>
        <v>43.378556332443878</v>
      </c>
      <c r="CH69" s="53">
        <f>CG69*(CG69&lt;&gt;0)</f>
        <v>43.378556332443878</v>
      </c>
      <c r="CI69" s="26">
        <f>CH69/$CH$156</f>
        <v>6.7494252890063621E-3</v>
      </c>
      <c r="CJ69" s="47">
        <f>CI69 * $CG$156</f>
        <v>43.378556332443878</v>
      </c>
      <c r="CK69" s="48">
        <f>IF(CA69&gt;0,V69,W69)</f>
        <v>11.884204785289548</v>
      </c>
      <c r="CL69" s="62">
        <f>CJ69/CK69</f>
        <v>3.6501017204061079</v>
      </c>
      <c r="CM69" s="67">
        <f>N69</f>
        <v>0</v>
      </c>
      <c r="CN69" s="75">
        <f>BT69+BV69</f>
        <v>0</v>
      </c>
      <c r="CO69">
        <f>E69/$E$156</f>
        <v>6.1729337698111239E-3</v>
      </c>
      <c r="CP69" s="1">
        <f>$CP$158*CO69</f>
        <v>376.54895995847858</v>
      </c>
      <c r="CQ69">
        <v>0</v>
      </c>
      <c r="CR69" s="1">
        <f>CP69-CQ69</f>
        <v>376.54895995847858</v>
      </c>
      <c r="CS69">
        <f>CR69/CP69</f>
        <v>1</v>
      </c>
    </row>
    <row r="70" spans="1:97" x14ac:dyDescent="0.2">
      <c r="A70" s="28" t="s">
        <v>152</v>
      </c>
      <c r="B70">
        <v>1</v>
      </c>
      <c r="C70">
        <v>1</v>
      </c>
      <c r="D70">
        <v>0.55910543130990398</v>
      </c>
      <c r="E70">
        <v>0.44089456869009502</v>
      </c>
      <c r="F70">
        <v>0.60921366163621904</v>
      </c>
      <c r="G70">
        <v>0.60921366163621904</v>
      </c>
      <c r="H70">
        <v>0.65893901420217205</v>
      </c>
      <c r="I70">
        <v>0.58458646616541299</v>
      </c>
      <c r="J70">
        <v>0.62065032806804199</v>
      </c>
      <c r="K70">
        <v>0.61490540651229597</v>
      </c>
      <c r="L70">
        <v>0.41057983585751701</v>
      </c>
      <c r="M70">
        <v>4.3525150633486401E-2</v>
      </c>
      <c r="N70" s="21">
        <v>0</v>
      </c>
      <c r="O70">
        <v>1</v>
      </c>
      <c r="P70">
        <v>0.95607743116527999</v>
      </c>
      <c r="Q70">
        <v>1.02077624609644</v>
      </c>
      <c r="R70">
        <v>0.98359237613323403</v>
      </c>
      <c r="S70">
        <v>49.539900000000003</v>
      </c>
      <c r="T70" s="27">
        <f>IF(C70,P70,R70)</f>
        <v>0.95607743116527999</v>
      </c>
      <c r="U70" s="27">
        <f>IF(D70 = 0,O70,Q70)</f>
        <v>1.02077624609644</v>
      </c>
      <c r="V70" s="39">
        <f>S70*T70^(1-N70)</f>
        <v>47.363980332184859</v>
      </c>
      <c r="W70" s="38">
        <f>S70*U70^(N70+1)</f>
        <v>50.569153153993035</v>
      </c>
      <c r="X70" s="44">
        <f>0.5 * (D70-MAX($D$3:$D$155))/(MIN($D$3:$D$155)-MAX($D$3:$D$155)) + 0.75</f>
        <v>0.96405161818926666</v>
      </c>
      <c r="Y70" s="44">
        <f>AVERAGE(D70, F70, G70, H70, I70, J70, K70)</f>
        <v>0.60808770993289496</v>
      </c>
      <c r="Z70" s="22">
        <f>AI70^N70</f>
        <v>1</v>
      </c>
      <c r="AA70" s="22">
        <f>(Z70+AB70)/2</f>
        <v>1</v>
      </c>
      <c r="AB70" s="22">
        <f>AM70^N70</f>
        <v>1</v>
      </c>
      <c r="AC70" s="22">
        <v>1</v>
      </c>
      <c r="AD70" s="22">
        <v>1</v>
      </c>
      <c r="AE70" s="22">
        <v>1</v>
      </c>
      <c r="AF70" s="22">
        <f>PERCENTILE($L$2:$L$155, 0.05)</f>
        <v>-5.5951144138011319E-2</v>
      </c>
      <c r="AG70" s="22">
        <f>PERCENTILE($L$2:$L$155, 0.95)</f>
        <v>0.94551258825149287</v>
      </c>
      <c r="AH70" s="22">
        <f>MIN(MAX(L70,AF70), AG70)</f>
        <v>0.41057983585751701</v>
      </c>
      <c r="AI70" s="22">
        <f>AH70-$AH$156+1</f>
        <v>1.4665309799955284</v>
      </c>
      <c r="AJ70" s="22">
        <f>PERCENTILE($M$2:$M$155, 0.02)</f>
        <v>-1.0733798994150157</v>
      </c>
      <c r="AK70" s="22">
        <f>PERCENTILE($M$2:$M$155, 0.98)</f>
        <v>1.0073830915390212</v>
      </c>
      <c r="AL70" s="22">
        <f>MIN(MAX(M70,AJ70), AK70)</f>
        <v>4.3525150633486401E-2</v>
      </c>
      <c r="AM70" s="22">
        <f>AL70-$AL$156 + 1</f>
        <v>2.1169050500485023</v>
      </c>
      <c r="AN70" s="46">
        <v>1</v>
      </c>
      <c r="AO70" s="51">
        <v>1</v>
      </c>
      <c r="AP70" s="51">
        <v>1</v>
      </c>
      <c r="AQ70" s="21">
        <v>1</v>
      </c>
      <c r="AR70" s="17">
        <f>(AI70^4)*AB70*AE70*AN70</f>
        <v>4.6255669042659848</v>
      </c>
      <c r="AS70" s="17">
        <f>(AM70^4) *Z70*AC70*AO70</f>
        <v>20.081933094996465</v>
      </c>
      <c r="AT70" s="17">
        <f>(AM70^4)*AA70*AP70*AQ70</f>
        <v>20.081933094996465</v>
      </c>
      <c r="AU70" s="17">
        <f>MIN(AR70, 0.05*AR$156)</f>
        <v>4.6255669042659848</v>
      </c>
      <c r="AV70" s="17">
        <f>MIN(AS70, 0.05*AS$156)</f>
        <v>20.081933094996465</v>
      </c>
      <c r="AW70" s="17">
        <f>MIN(AT70, 0.05*AT$156)</f>
        <v>20.081933094996465</v>
      </c>
      <c r="AX70" s="14">
        <f>AU70/$AU$156</f>
        <v>8.1906816533977439E-3</v>
      </c>
      <c r="AY70" s="14">
        <f>AV70/$AV$156</f>
        <v>1.1376387982995569E-2</v>
      </c>
      <c r="AZ70" s="64">
        <f>AW70/$AW$156</f>
        <v>6.9887651305469206E-3</v>
      </c>
      <c r="BA70" s="21">
        <f>N70</f>
        <v>0</v>
      </c>
      <c r="BB70" s="63">
        <v>1139</v>
      </c>
      <c r="BC70" s="15">
        <f>$D$162*AX70</f>
        <v>1017.1352290822387</v>
      </c>
      <c r="BD70" s="19">
        <f>BC70-BB70</f>
        <v>-121.86477091776135</v>
      </c>
      <c r="BE70" s="60">
        <f>(IF(BD70 &gt; 0, V70, W70))</f>
        <v>50.569153153993035</v>
      </c>
      <c r="BF70" s="60">
        <f>IF(BD70&gt;0, S70*(T70^(2-N70)), S70*(U70^(N70 + 2)))</f>
        <v>51.61979032480896</v>
      </c>
      <c r="BG70" s="46">
        <f>BD70/BE70</f>
        <v>-2.4098637868555781</v>
      </c>
      <c r="BH70" s="61">
        <f>BB70/BC70</f>
        <v>1.1198117688124125</v>
      </c>
      <c r="BI70" s="63">
        <v>0</v>
      </c>
      <c r="BJ70" s="63">
        <v>0</v>
      </c>
      <c r="BK70" s="63">
        <v>0</v>
      </c>
      <c r="BL70" s="10">
        <f>SUM(BI70:BK70)</f>
        <v>0</v>
      </c>
      <c r="BM70" s="15">
        <f>AY70*$D$161</f>
        <v>1984.8952933331518</v>
      </c>
      <c r="BN70" s="9">
        <f>BM70-BL70</f>
        <v>1984.8952933331518</v>
      </c>
      <c r="BO70" s="48">
        <f>IF(BN70&gt;0,V70,W70)</f>
        <v>47.363980332184859</v>
      </c>
      <c r="BP70" s="48">
        <f xml:space="preserve"> IF(BN70 &gt;0, S70*T70^(2-N70), S70*U70^(N70+2))</f>
        <v>45.283632645758146</v>
      </c>
      <c r="BQ70" s="48">
        <f>IF(BN70&gt;0, S70*T70^(3-N70), S70*U70^(N70+3))</f>
        <v>43.294659173788659</v>
      </c>
      <c r="BR70" s="46">
        <f>BN70/BP70</f>
        <v>43.832510277178102</v>
      </c>
      <c r="BS70" s="61">
        <f>BL70/BM70</f>
        <v>0</v>
      </c>
      <c r="BT70" s="16">
        <f>BB70+BL70+BV70</f>
        <v>1189</v>
      </c>
      <c r="BU70" s="66">
        <f>BC70+BM70+BW70</f>
        <v>3066.5717683959911</v>
      </c>
      <c r="BV70" s="63">
        <v>50</v>
      </c>
      <c r="BW70" s="15">
        <f>AZ70*$D$164</f>
        <v>64.541245980600806</v>
      </c>
      <c r="BX70" s="37">
        <f>BW70-BV70</f>
        <v>14.541245980600806</v>
      </c>
      <c r="BY70" s="53">
        <f>BX70*(BX70&lt;&gt;0)</f>
        <v>14.541245980600806</v>
      </c>
      <c r="BZ70" s="26">
        <f>BY70/$BY$156</f>
        <v>0.14990975237733273</v>
      </c>
      <c r="CA70" s="47">
        <f>BZ70 * $BX$156</f>
        <v>14.541245980600806</v>
      </c>
      <c r="CB70" s="48">
        <f>IF(CA70&gt;0, V70, W70)</f>
        <v>47.363980332184859</v>
      </c>
      <c r="CC70" s="48">
        <f>IF(BX70&gt;0, S70*T70^(2-N70), S70*U70^(N70+2))</f>
        <v>45.283632645758146</v>
      </c>
      <c r="CD70" s="62">
        <f>CA70/CB70</f>
        <v>0.30701064139070489</v>
      </c>
      <c r="CE70" s="63">
        <v>0</v>
      </c>
      <c r="CF70" s="15">
        <f>AZ70*$CE$159</f>
        <v>44.916793494025057</v>
      </c>
      <c r="CG70" s="37">
        <f>CF70-CE70</f>
        <v>44.916793494025057</v>
      </c>
      <c r="CH70" s="53">
        <f>CG70*(CG70&lt;&gt;0)</f>
        <v>44.916793494025057</v>
      </c>
      <c r="CI70" s="26">
        <f>CH70/$CH$156</f>
        <v>6.9887651305469223E-3</v>
      </c>
      <c r="CJ70" s="47">
        <f>CI70 * $CG$156</f>
        <v>44.916793494025057</v>
      </c>
      <c r="CK70" s="48">
        <f>IF(CA70&gt;0,V70,W70)</f>
        <v>47.363980332184859</v>
      </c>
      <c r="CL70" s="62">
        <f>CJ70/CK70</f>
        <v>0.94833232298053116</v>
      </c>
      <c r="CM70" s="67">
        <f>N70</f>
        <v>0</v>
      </c>
      <c r="CN70" s="75">
        <f>BT70+BV70</f>
        <v>1239</v>
      </c>
      <c r="CO70">
        <f>E70/$E$156</f>
        <v>4.1503769073516902E-3</v>
      </c>
      <c r="CP70" s="1">
        <f>$CP$158*CO70</f>
        <v>253.17299134845311</v>
      </c>
      <c r="CQ70">
        <v>0</v>
      </c>
      <c r="CR70" s="1">
        <f>CP70-CQ70</f>
        <v>253.17299134845311</v>
      </c>
      <c r="CS70">
        <f>CR70/CP70</f>
        <v>1</v>
      </c>
    </row>
    <row r="71" spans="1:97" x14ac:dyDescent="0.2">
      <c r="A71" s="28" t="s">
        <v>198</v>
      </c>
      <c r="B71">
        <v>0</v>
      </c>
      <c r="C71">
        <v>0</v>
      </c>
      <c r="D71">
        <v>0.15774760383386499</v>
      </c>
      <c r="E71">
        <v>0.84225239616613401</v>
      </c>
      <c r="F71">
        <v>6.8705321683876094E-2</v>
      </c>
      <c r="G71">
        <v>6.8705321683876094E-2</v>
      </c>
      <c r="H71">
        <v>0.167084377610693</v>
      </c>
      <c r="I71">
        <v>5.5137844611528798E-2</v>
      </c>
      <c r="J71">
        <v>9.5982667444244399E-2</v>
      </c>
      <c r="K71">
        <v>8.1206650237731798E-2</v>
      </c>
      <c r="L71">
        <v>0.73170378157037097</v>
      </c>
      <c r="M71">
        <v>0.49692206805359301</v>
      </c>
      <c r="N71" s="21">
        <v>0</v>
      </c>
      <c r="O71">
        <v>0.99698480320066296</v>
      </c>
      <c r="P71">
        <v>1</v>
      </c>
      <c r="Q71">
        <v>1.0039962563778</v>
      </c>
      <c r="R71">
        <v>0.99041151763125501</v>
      </c>
      <c r="S71">
        <v>2.8299999237060498</v>
      </c>
      <c r="T71" s="27">
        <f>IF(C71,P71,R71)</f>
        <v>0.99041151763125501</v>
      </c>
      <c r="U71" s="27">
        <f>IF(D71 = 0,O71,Q71)</f>
        <v>1.0039962563778</v>
      </c>
      <c r="V71" s="39">
        <f>S71*T71^(1-N71)</f>
        <v>2.8028645193340447</v>
      </c>
      <c r="W71" s="38">
        <f>S71*U71^(N71+1)</f>
        <v>2.8413093289503335</v>
      </c>
      <c r="X71" s="44">
        <f>0.5 * (D71-MAX($D$3:$D$155))/(MIN($D$3:$D$155)-MAX($D$3:$D$155)) + 0.75</f>
        <v>1.1699098730028681</v>
      </c>
      <c r="Y71" s="44">
        <f>AVERAGE(D71, F71, G71, H71, I71, J71, K71)</f>
        <v>9.9224255300830747E-2</v>
      </c>
      <c r="Z71" s="22">
        <f>AI71^N71</f>
        <v>1</v>
      </c>
      <c r="AA71" s="22">
        <f>(Z71+AB71)/2</f>
        <v>1</v>
      </c>
      <c r="AB71" s="22">
        <f>AM71^N71</f>
        <v>1</v>
      </c>
      <c r="AC71" s="22">
        <v>1</v>
      </c>
      <c r="AD71" s="22">
        <v>1</v>
      </c>
      <c r="AE71" s="22">
        <v>1</v>
      </c>
      <c r="AF71" s="22">
        <f>PERCENTILE($L$2:$L$155, 0.05)</f>
        <v>-5.5951144138011319E-2</v>
      </c>
      <c r="AG71" s="22">
        <f>PERCENTILE($L$2:$L$155, 0.95)</f>
        <v>0.94551258825149287</v>
      </c>
      <c r="AH71" s="22">
        <f>MIN(MAX(L71,AF71), AG71)</f>
        <v>0.73170378157037097</v>
      </c>
      <c r="AI71" s="22">
        <f>AH71-$AH$156+1</f>
        <v>1.7876549257083822</v>
      </c>
      <c r="AJ71" s="22">
        <f>PERCENTILE($M$2:$M$155, 0.02)</f>
        <v>-1.0733798994150157</v>
      </c>
      <c r="AK71" s="22">
        <f>PERCENTILE($M$2:$M$155, 0.98)</f>
        <v>1.0073830915390212</v>
      </c>
      <c r="AL71" s="22">
        <f>MIN(MAX(M71,AJ71), AK71)</f>
        <v>0.49692206805359301</v>
      </c>
      <c r="AM71" s="22">
        <f>AL71-$AL$156 + 1</f>
        <v>2.570301967468609</v>
      </c>
      <c r="AN71" s="46">
        <v>0</v>
      </c>
      <c r="AO71" s="76">
        <v>0.24</v>
      </c>
      <c r="AP71" s="77">
        <v>0.5</v>
      </c>
      <c r="AQ71" s="50">
        <v>1</v>
      </c>
      <c r="AR71" s="17">
        <f>(AI71^4)*AB71*AE71*AN71</f>
        <v>0</v>
      </c>
      <c r="AS71" s="17">
        <f>(AM71^4) *Z71*AC71*AO71</f>
        <v>10.474850573611135</v>
      </c>
      <c r="AT71" s="17">
        <f>(AM71^4)*AA71*AP71*AQ71</f>
        <v>21.822605361689867</v>
      </c>
      <c r="AU71" s="17">
        <f>MIN(AR71, 0.05*AR$156)</f>
        <v>0</v>
      </c>
      <c r="AV71" s="17">
        <f>MIN(AS71, 0.05*AS$156)</f>
        <v>10.474850573611135</v>
      </c>
      <c r="AW71" s="17">
        <f>MIN(AT71, 0.05*AT$156)</f>
        <v>21.822605361689867</v>
      </c>
      <c r="AX71" s="14">
        <f>AU71/$AU$156</f>
        <v>0</v>
      </c>
      <c r="AY71" s="14">
        <f>AV71/$AV$156</f>
        <v>5.9339887064455404E-3</v>
      </c>
      <c r="AZ71" s="64">
        <f>AW71/$AW$156</f>
        <v>7.5945409581841478E-3</v>
      </c>
      <c r="BA71" s="21">
        <f>N71</f>
        <v>0</v>
      </c>
      <c r="BB71" s="63">
        <v>0</v>
      </c>
      <c r="BC71" s="15">
        <f>$D$162*AX71</f>
        <v>0</v>
      </c>
      <c r="BD71" s="19">
        <f>BC71-BB71</f>
        <v>0</v>
      </c>
      <c r="BE71" s="60">
        <f>(IF(BD71 &gt; 0, V71, W71))</f>
        <v>2.8413093289503335</v>
      </c>
      <c r="BF71" s="60">
        <f>IF(BD71&gt;0, S71*(T71^(2-N71)), S71*(U71^(N71 + 2)))</f>
        <v>2.8526639294774538</v>
      </c>
      <c r="BG71" s="46">
        <f>BD71/BE71</f>
        <v>0</v>
      </c>
      <c r="BH71" s="61" t="e">
        <f>BB71/BC71</f>
        <v>#DIV/0!</v>
      </c>
      <c r="BI71" s="63">
        <v>0</v>
      </c>
      <c r="BJ71" s="63">
        <v>552</v>
      </c>
      <c r="BK71" s="63">
        <v>0</v>
      </c>
      <c r="BL71" s="10">
        <f>SUM(BI71:BK71)</f>
        <v>552</v>
      </c>
      <c r="BM71" s="15">
        <f>AY71*$D$161</f>
        <v>1035.3326795570856</v>
      </c>
      <c r="BN71" s="9">
        <f>BM71-BL71</f>
        <v>483.33267955708561</v>
      </c>
      <c r="BO71" s="48">
        <f>IF(BN71&gt;0,V71,W71)</f>
        <v>2.8028645193340447</v>
      </c>
      <c r="BP71" s="48">
        <f xml:space="preserve"> IF(BN71 &gt;0, S71*T71^(2-N71), S71*U71^(N71+2))</f>
        <v>2.7759893023084294</v>
      </c>
      <c r="BQ71" s="48">
        <f>IF(BN71&gt;0, S71*T71^(3-N71), S71*U71^(N71+3))</f>
        <v>2.7493717778274203</v>
      </c>
      <c r="BR71" s="46">
        <f>BN71/BP71</f>
        <v>174.11186676950112</v>
      </c>
      <c r="BS71" s="61">
        <f>BL71/BM71</f>
        <v>0.53316195933865929</v>
      </c>
      <c r="BT71" s="16">
        <f>BB71+BL71+BV71</f>
        <v>640</v>
      </c>
      <c r="BU71" s="66">
        <f>BC71+BM71+BW71</f>
        <v>1105.4682653059162</v>
      </c>
      <c r="BV71" s="63">
        <v>88</v>
      </c>
      <c r="BW71" s="15">
        <f>AZ71*$D$164</f>
        <v>70.135585748830607</v>
      </c>
      <c r="BX71" s="37">
        <f>BW71-BV71</f>
        <v>-17.864414251169393</v>
      </c>
      <c r="BY71" s="53">
        <f>BX71*(BX71&lt;&gt;0)</f>
        <v>-17.864414251169393</v>
      </c>
      <c r="BZ71" s="26">
        <f>BY71/$BY$156</f>
        <v>-0.18416921908422648</v>
      </c>
      <c r="CA71" s="47">
        <f>BZ71 * $BX$156</f>
        <v>-17.864414251169393</v>
      </c>
      <c r="CB71" s="48">
        <f>IF(CA71&gt;0, V71, W71)</f>
        <v>2.8413093289503335</v>
      </c>
      <c r="CC71" s="48">
        <f>IF(BX71&gt;0, S71*T71^(2-N71), S71*U71^(N71+2))</f>
        <v>2.8526639294774538</v>
      </c>
      <c r="CD71" s="62">
        <f>CA71/CB71</f>
        <v>-6.2873880253541605</v>
      </c>
      <c r="CE71" s="63">
        <v>0</v>
      </c>
      <c r="CF71" s="15">
        <f>AZ71*$CE$159</f>
        <v>48.810114738249517</v>
      </c>
      <c r="CG71" s="37">
        <f>CF71-CE71</f>
        <v>48.810114738249517</v>
      </c>
      <c r="CH71" s="53">
        <f>CG71*(CG71&lt;&gt;0)</f>
        <v>48.810114738249517</v>
      </c>
      <c r="CI71" s="26">
        <f>CH71/$CH$156</f>
        <v>7.5945409581841495E-3</v>
      </c>
      <c r="CJ71" s="47">
        <f>CI71 * $CG$156</f>
        <v>48.810114738249517</v>
      </c>
      <c r="CK71" s="48">
        <f>IF(CA71&gt;0,V71,W71)</f>
        <v>2.8413093289503335</v>
      </c>
      <c r="CL71" s="62">
        <f>CJ71/CK71</f>
        <v>17.178740181830701</v>
      </c>
      <c r="CM71" s="67">
        <f>N71</f>
        <v>0</v>
      </c>
      <c r="CN71" s="75">
        <f>BT71+BV71</f>
        <v>728</v>
      </c>
      <c r="CO71">
        <f>E71/$E$156</f>
        <v>7.9285732768158788E-3</v>
      </c>
      <c r="CP71" s="1">
        <f>$CP$158*CO71</f>
        <v>483.64296988576859</v>
      </c>
      <c r="CQ71">
        <v>0</v>
      </c>
      <c r="CR71" s="1">
        <f>CP71-CQ71</f>
        <v>483.64296988576859</v>
      </c>
      <c r="CS71">
        <f>CR71/CP71</f>
        <v>1</v>
      </c>
    </row>
    <row r="72" spans="1:97" x14ac:dyDescent="0.2">
      <c r="A72" s="28" t="s">
        <v>150</v>
      </c>
      <c r="B72">
        <v>0</v>
      </c>
      <c r="C72">
        <v>0</v>
      </c>
      <c r="D72">
        <v>0.37060702875399298</v>
      </c>
      <c r="E72">
        <v>0.62939297124600602</v>
      </c>
      <c r="F72">
        <v>0.266878474980142</v>
      </c>
      <c r="G72">
        <v>0.266878474980142</v>
      </c>
      <c r="H72">
        <v>0.47243107769423498</v>
      </c>
      <c r="I72">
        <v>0.90434419381787801</v>
      </c>
      <c r="J72">
        <v>0.65363621540724304</v>
      </c>
      <c r="K72">
        <v>0.41766186845303099</v>
      </c>
      <c r="L72">
        <v>0.65396674252948495</v>
      </c>
      <c r="M72">
        <v>-0.41590674336968397</v>
      </c>
      <c r="N72" s="21">
        <v>0</v>
      </c>
      <c r="O72">
        <v>1.0265128988269601</v>
      </c>
      <c r="P72">
        <v>0.99249286881251397</v>
      </c>
      <c r="Q72">
        <v>1.0116977553756601</v>
      </c>
      <c r="R72">
        <v>0.99411263972545005</v>
      </c>
      <c r="S72">
        <v>262.66000366210898</v>
      </c>
      <c r="T72" s="27">
        <f>IF(C72,P72,R72)</f>
        <v>0.99411263972545005</v>
      </c>
      <c r="U72" s="27">
        <f>IF(D72 = 0,O72,Q72)</f>
        <v>1.0116977553756601</v>
      </c>
      <c r="V72" s="39">
        <f>S72*T72^(1-N72)</f>
        <v>261.11362959083556</v>
      </c>
      <c r="W72" s="38">
        <f>S72*U72^(N72+1)</f>
        <v>265.73253613191832</v>
      </c>
      <c r="X72" s="44">
        <f>0.5 * (D72-MAX($D$3:$D$155))/(MIN($D$3:$D$155)-MAX($D$3:$D$155)) + 0.75</f>
        <v>1.0607333060221222</v>
      </c>
      <c r="Y72" s="44">
        <f>AVERAGE(D72, F72, G72, H72, I72, J72, K72)</f>
        <v>0.47891961915523773</v>
      </c>
      <c r="Z72" s="22">
        <f>AI72^N72</f>
        <v>1</v>
      </c>
      <c r="AA72" s="22">
        <f>(Z72+AB72)/2</f>
        <v>1</v>
      </c>
      <c r="AB72" s="22">
        <f>AM72^N72</f>
        <v>1</v>
      </c>
      <c r="AC72" s="22">
        <v>1</v>
      </c>
      <c r="AD72" s="22">
        <v>1</v>
      </c>
      <c r="AE72" s="22">
        <v>1</v>
      </c>
      <c r="AF72" s="22">
        <f>PERCENTILE($L$2:$L$155, 0.05)</f>
        <v>-5.5951144138011319E-2</v>
      </c>
      <c r="AG72" s="22">
        <f>PERCENTILE($L$2:$L$155, 0.95)</f>
        <v>0.94551258825149287</v>
      </c>
      <c r="AH72" s="22">
        <f>MIN(MAX(L72,AF72), AG72)</f>
        <v>0.65396674252948495</v>
      </c>
      <c r="AI72" s="22">
        <f>AH72-$AH$156+1</f>
        <v>1.7099178866674962</v>
      </c>
      <c r="AJ72" s="22">
        <f>PERCENTILE($M$2:$M$155, 0.02)</f>
        <v>-1.0733798994150157</v>
      </c>
      <c r="AK72" s="22">
        <f>PERCENTILE($M$2:$M$155, 0.98)</f>
        <v>1.0073830915390212</v>
      </c>
      <c r="AL72" s="22">
        <f>MIN(MAX(M72,AJ72), AK72)</f>
        <v>-0.41590674336968397</v>
      </c>
      <c r="AM72" s="22">
        <f>AL72-$AL$156 + 1</f>
        <v>1.6574731560453317</v>
      </c>
      <c r="AN72" s="46">
        <v>1</v>
      </c>
      <c r="AO72" s="51">
        <v>1</v>
      </c>
      <c r="AP72" s="51">
        <v>1</v>
      </c>
      <c r="AQ72" s="21">
        <v>1</v>
      </c>
      <c r="AR72" s="17">
        <f>(AI72^4)*AB72*AE72*AN72</f>
        <v>8.5487185923386946</v>
      </c>
      <c r="AS72" s="17">
        <f>(AM72^4) *Z72*AC72*AO72</f>
        <v>7.5472026901849505</v>
      </c>
      <c r="AT72" s="17">
        <f>(AM72^4)*AA72*AP72*AQ72</f>
        <v>7.5472026901849505</v>
      </c>
      <c r="AU72" s="17">
        <f>MIN(AR72, 0.05*AR$156)</f>
        <v>8.5487185923386946</v>
      </c>
      <c r="AV72" s="17">
        <f>MIN(AS72, 0.05*AS$156)</f>
        <v>7.5472026901849505</v>
      </c>
      <c r="AW72" s="17">
        <f>MIN(AT72, 0.05*AT$156)</f>
        <v>7.5472026901849505</v>
      </c>
      <c r="AX72" s="14">
        <f>AU72/$AU$156</f>
        <v>1.513756778001678E-2</v>
      </c>
      <c r="AY72" s="14">
        <f>AV72/$AV$156</f>
        <v>4.2754801334959338E-3</v>
      </c>
      <c r="AZ72" s="64">
        <f>AW72/$AW$156</f>
        <v>2.6265213983546428E-3</v>
      </c>
      <c r="BA72" s="21">
        <f>N72</f>
        <v>0</v>
      </c>
      <c r="BB72" s="63">
        <v>1839</v>
      </c>
      <c r="BC72" s="15">
        <f>$D$162*AX72</f>
        <v>1879.8134420580438</v>
      </c>
      <c r="BD72" s="19">
        <f>BC72-BB72</f>
        <v>40.813442058043847</v>
      </c>
      <c r="BE72" s="60">
        <f>(IF(BD72 &gt; 0, V72, W72))</f>
        <v>261.11362959083556</v>
      </c>
      <c r="BF72" s="60">
        <f>IF(BD72&gt;0, S72*(T72^(2-N72)), S72*(U72^(N72 + 2)))</f>
        <v>259.57635958083893</v>
      </c>
      <c r="BG72" s="46">
        <f>BD72/BE72</f>
        <v>0.15630529176894525</v>
      </c>
      <c r="BH72" s="61">
        <f>BB72/BC72</f>
        <v>0.97828856782013396</v>
      </c>
      <c r="BI72" s="63">
        <v>0</v>
      </c>
      <c r="BJ72" s="63">
        <v>0</v>
      </c>
      <c r="BK72" s="63">
        <v>0</v>
      </c>
      <c r="BL72" s="10">
        <f>SUM(BI72:BK72)</f>
        <v>0</v>
      </c>
      <c r="BM72" s="15">
        <f>AY72*$D$161</f>
        <v>745.96439629170311</v>
      </c>
      <c r="BN72" s="9">
        <f>BM72-BL72</f>
        <v>745.96439629170311</v>
      </c>
      <c r="BO72" s="48">
        <f>IF(BN72&gt;0,V72,W72)</f>
        <v>261.11362959083556</v>
      </c>
      <c r="BP72" s="48">
        <f xml:space="preserve"> IF(BN72 &gt;0, S72*T72^(2-N72), S72*U72^(N72+2))</f>
        <v>259.57635958083893</v>
      </c>
      <c r="BQ72" s="48">
        <f>IF(BN72&gt;0, S72*T72^(3-N72), S72*U72^(N72+3))</f>
        <v>258.04814003323037</v>
      </c>
      <c r="BR72" s="46">
        <f>BN72/BP72</f>
        <v>2.8737763234536393</v>
      </c>
      <c r="BS72" s="61">
        <f>BL72/BM72</f>
        <v>0</v>
      </c>
      <c r="BT72" s="16">
        <f>BB72+BL72+BV72</f>
        <v>1839</v>
      </c>
      <c r="BU72" s="66">
        <f>BC72+BM72+BW72</f>
        <v>2650.0337634635521</v>
      </c>
      <c r="BV72" s="63">
        <v>0</v>
      </c>
      <c r="BW72" s="15">
        <f>AZ72*$D$164</f>
        <v>24.255925113805127</v>
      </c>
      <c r="BX72" s="37">
        <f>BW72-BV72</f>
        <v>24.255925113805127</v>
      </c>
      <c r="BY72" s="53">
        <f>BX72*(BX72&lt;&gt;0)</f>
        <v>24.255925113805127</v>
      </c>
      <c r="BZ72" s="26">
        <f>BY72/$BY$156</f>
        <v>0.25006108364748358</v>
      </c>
      <c r="CA72" s="47">
        <f>BZ72 * $BX$156</f>
        <v>24.255925113805127</v>
      </c>
      <c r="CB72" s="48">
        <f>IF(CA72&gt;0, V72, W72)</f>
        <v>261.11362959083556</v>
      </c>
      <c r="CC72" s="48">
        <f>IF(BX72&gt;0, S72*T72^(2-N72), S72*U72^(N72+2))</f>
        <v>259.57635958083893</v>
      </c>
      <c r="CD72" s="62">
        <f>CA72/CB72</f>
        <v>9.2894136364364069E-2</v>
      </c>
      <c r="CE72" s="63">
        <v>0</v>
      </c>
      <c r="CF72" s="15">
        <f>AZ72*$CE$159</f>
        <v>16.880653027225289</v>
      </c>
      <c r="CG72" s="37">
        <f>CF72-CE72</f>
        <v>16.880653027225289</v>
      </c>
      <c r="CH72" s="53">
        <f>CG72*(CG72&lt;&gt;0)</f>
        <v>16.880653027225289</v>
      </c>
      <c r="CI72" s="26">
        <f>CH72/$CH$156</f>
        <v>2.6265213983546437E-3</v>
      </c>
      <c r="CJ72" s="47">
        <f>CI72 * $CG$156</f>
        <v>16.880653027225289</v>
      </c>
      <c r="CK72" s="48">
        <f>IF(CA72&gt;0,V72,W72)</f>
        <v>261.11362959083556</v>
      </c>
      <c r="CL72" s="62">
        <f>CJ72/CK72</f>
        <v>6.4648685913781034E-2</v>
      </c>
      <c r="CM72" s="67">
        <f>N72</f>
        <v>0</v>
      </c>
      <c r="CN72" s="75">
        <f>BT72+BV72</f>
        <v>1839</v>
      </c>
      <c r="CO72">
        <f>E72/$E$156</f>
        <v>5.9248134112194501E-3</v>
      </c>
      <c r="CP72" s="1">
        <f>$CP$158*CO72</f>
        <v>361.41361808438648</v>
      </c>
      <c r="CQ72">
        <v>0</v>
      </c>
      <c r="CR72" s="1">
        <f>CP72-CQ72</f>
        <v>361.41361808438648</v>
      </c>
      <c r="CS72">
        <f>CR72/CP72</f>
        <v>1</v>
      </c>
    </row>
    <row r="73" spans="1:97" x14ac:dyDescent="0.2">
      <c r="A73" s="28" t="s">
        <v>110</v>
      </c>
      <c r="B73">
        <v>1</v>
      </c>
      <c r="C73">
        <v>1</v>
      </c>
      <c r="D73">
        <v>0.52208275220827505</v>
      </c>
      <c r="E73">
        <v>0.47791724779172401</v>
      </c>
      <c r="F73">
        <v>0.62355658198614305</v>
      </c>
      <c r="G73">
        <v>0.62355658198614305</v>
      </c>
      <c r="H73">
        <v>0.484566389024987</v>
      </c>
      <c r="I73">
        <v>0.85938265556099902</v>
      </c>
      <c r="J73">
        <v>0.645312288892671</v>
      </c>
      <c r="K73">
        <v>0.63434117411340096</v>
      </c>
      <c r="L73">
        <v>0.482913492956831</v>
      </c>
      <c r="M73">
        <v>-0.50959952319477597</v>
      </c>
      <c r="N73" s="21">
        <v>0</v>
      </c>
      <c r="O73">
        <v>1.0594358970762801</v>
      </c>
      <c r="P73">
        <v>0.96061218415015803</v>
      </c>
      <c r="Q73">
        <v>1.0333667989817901</v>
      </c>
      <c r="R73">
        <v>0.95771163142125404</v>
      </c>
      <c r="S73">
        <v>56.439998626708899</v>
      </c>
      <c r="T73" s="27">
        <f>IF(C73,P73,R73)</f>
        <v>0.96061218415015803</v>
      </c>
      <c r="U73" s="27">
        <f>IF(D73 = 0,O73,Q73)</f>
        <v>1.0333667989817901</v>
      </c>
      <c r="V73" s="39">
        <f>S73*T73^(1-N73)</f>
        <v>54.216950354234754</v>
      </c>
      <c r="W73" s="38">
        <f>S73*U73^(N73+1)</f>
        <v>58.323220715418806</v>
      </c>
      <c r="X73" s="44">
        <f>0.5 * (D73-MAX($D$3:$D$155))/(MIN($D$3:$D$155)-MAX($D$3:$D$155)) + 0.75</f>
        <v>0.98304071865433817</v>
      </c>
      <c r="Y73" s="44">
        <f>AVERAGE(D73, F73, G73, H73, I73, J73, K73)</f>
        <v>0.62754263196751692</v>
      </c>
      <c r="Z73" s="22">
        <f>AI73^N73</f>
        <v>1</v>
      </c>
      <c r="AA73" s="22">
        <f>(Z73+AB73)/2</f>
        <v>1</v>
      </c>
      <c r="AB73" s="22">
        <f>AM73^N73</f>
        <v>1</v>
      </c>
      <c r="AC73" s="22">
        <v>1</v>
      </c>
      <c r="AD73" s="22">
        <v>1</v>
      </c>
      <c r="AE73" s="22">
        <v>1</v>
      </c>
      <c r="AF73" s="22">
        <f>PERCENTILE($L$2:$L$155, 0.05)</f>
        <v>-5.5951144138011319E-2</v>
      </c>
      <c r="AG73" s="22">
        <f>PERCENTILE($L$2:$L$155, 0.95)</f>
        <v>0.94551258825149287</v>
      </c>
      <c r="AH73" s="22">
        <f>MIN(MAX(L73,AF73), AG73)</f>
        <v>0.482913492956831</v>
      </c>
      <c r="AI73" s="22">
        <f>AH73-$AH$156+1</f>
        <v>1.5388646370948424</v>
      </c>
      <c r="AJ73" s="22">
        <f>PERCENTILE($M$2:$M$155, 0.02)</f>
        <v>-1.0733798994150157</v>
      </c>
      <c r="AK73" s="22">
        <f>PERCENTILE($M$2:$M$155, 0.98)</f>
        <v>1.0073830915390212</v>
      </c>
      <c r="AL73" s="22">
        <f>MIN(MAX(M73,AJ73), AK73)</f>
        <v>-0.50959952319477597</v>
      </c>
      <c r="AM73" s="22">
        <f>AL73-$AL$156 + 1</f>
        <v>1.5637803762202398</v>
      </c>
      <c r="AN73" s="46">
        <v>1</v>
      </c>
      <c r="AO73" s="51">
        <v>1</v>
      </c>
      <c r="AP73" s="51">
        <v>1</v>
      </c>
      <c r="AQ73" s="21">
        <v>1</v>
      </c>
      <c r="AR73" s="17">
        <f>(AI73^4)*AB73*AE73*AN73</f>
        <v>5.6079183133750998</v>
      </c>
      <c r="AS73" s="17">
        <f>(AM73^4) *Z73*AC73*AO73</f>
        <v>5.9800254954361227</v>
      </c>
      <c r="AT73" s="17">
        <f>(AM73^4)*AA73*AP73*AQ73</f>
        <v>5.9800254954361227</v>
      </c>
      <c r="AU73" s="17">
        <f>MIN(AR73, 0.05*AR$156)</f>
        <v>5.6079183133750998</v>
      </c>
      <c r="AV73" s="17">
        <f>MIN(AS73, 0.05*AS$156)</f>
        <v>5.9800254954361227</v>
      </c>
      <c r="AW73" s="17">
        <f>MIN(AT73, 0.05*AT$156)</f>
        <v>5.9800254954361227</v>
      </c>
      <c r="AX73" s="14">
        <f>AU73/$AU$156</f>
        <v>9.9301717159798689E-3</v>
      </c>
      <c r="AY73" s="14">
        <f>AV73/$AV$156</f>
        <v>3.3876763687275199E-3</v>
      </c>
      <c r="AZ73" s="64">
        <f>AW73/$AW$156</f>
        <v>2.081124036445402E-3</v>
      </c>
      <c r="BA73" s="21">
        <f>N73</f>
        <v>0</v>
      </c>
      <c r="BB73" s="63">
        <v>847</v>
      </c>
      <c r="BC73" s="15">
        <f>$D$162*AX73</f>
        <v>1233.1485840338121</v>
      </c>
      <c r="BD73" s="19">
        <f>BC73-BB73</f>
        <v>386.14858403381209</v>
      </c>
      <c r="BE73" s="60">
        <f>(IF(BD73 &gt; 0, V73, W73))</f>
        <v>54.216950354234754</v>
      </c>
      <c r="BF73" s="60">
        <f>IF(BD73&gt;0, S73*(T73^(2-N73)), S73*(U73^(N73 + 2)))</f>
        <v>52.08146309774213</v>
      </c>
      <c r="BG73" s="46">
        <f>BD73/BE73</f>
        <v>7.1222852172770903</v>
      </c>
      <c r="BH73" s="61">
        <f>BB73/BC73</f>
        <v>0.68685964608525707</v>
      </c>
      <c r="BI73" s="63">
        <v>1637</v>
      </c>
      <c r="BJ73" s="63">
        <v>0</v>
      </c>
      <c r="BK73" s="63">
        <v>0</v>
      </c>
      <c r="BL73" s="10">
        <f>SUM(BI73:BK73)</f>
        <v>1637</v>
      </c>
      <c r="BM73" s="15">
        <f>AY73*$D$161</f>
        <v>591.06483443373406</v>
      </c>
      <c r="BN73" s="9">
        <f>BM73-BL73</f>
        <v>-1045.9351655662658</v>
      </c>
      <c r="BO73" s="48">
        <f>IF(BN73&gt;0,V73,W73)</f>
        <v>58.323220715418806</v>
      </c>
      <c r="BP73" s="48">
        <f xml:space="preserve"> IF(BN73 &gt;0, S73*T73^(2-N73), S73*U73^(N73+2))</f>
        <v>60.26927989700075</v>
      </c>
      <c r="BQ73" s="48">
        <f>IF(BN73&gt;0, S73*T73^(3-N73), S73*U73^(N73+3))</f>
        <v>62.280272844101219</v>
      </c>
      <c r="BR73" s="46">
        <f>BN73/BP73</f>
        <v>-17.354366392858061</v>
      </c>
      <c r="BS73" s="61">
        <f>BL73/BM73</f>
        <v>2.7695777258823351</v>
      </c>
      <c r="BT73" s="16">
        <f>BB73+BL73+BV73</f>
        <v>2484</v>
      </c>
      <c r="BU73" s="66">
        <f>BC73+BM73+BW73</f>
        <v>1843.4325989441193</v>
      </c>
      <c r="BV73" s="63">
        <v>0</v>
      </c>
      <c r="BW73" s="15">
        <f>AZ73*$D$164</f>
        <v>19.219180476573289</v>
      </c>
      <c r="BX73" s="37">
        <f>BW73-BV73</f>
        <v>19.219180476573289</v>
      </c>
      <c r="BY73" s="53">
        <f>BX73*(BX73&lt;&gt;0)</f>
        <v>19.219180476573289</v>
      </c>
      <c r="BZ73" s="26">
        <f>BY73/$BY$156</f>
        <v>0.19813588120179287</v>
      </c>
      <c r="CA73" s="47">
        <f>BZ73 * $BX$156</f>
        <v>19.219180476573289</v>
      </c>
      <c r="CB73" s="48">
        <f>IF(CA73&gt;0, V73, W73)</f>
        <v>54.216950354234754</v>
      </c>
      <c r="CC73" s="48">
        <f>IF(BX73&gt;0, S73*T73^(2-N73), S73*U73^(N73+2))</f>
        <v>52.08146309774213</v>
      </c>
      <c r="CD73" s="62">
        <f>CA73/CB73</f>
        <v>0.3544865646444853</v>
      </c>
      <c r="CE73" s="63">
        <v>0</v>
      </c>
      <c r="CF73" s="15">
        <f>AZ73*$CE$159</f>
        <v>13.375384182234599</v>
      </c>
      <c r="CG73" s="37">
        <f>CF73-CE73</f>
        <v>13.375384182234599</v>
      </c>
      <c r="CH73" s="53">
        <f>CG73*(CG73&lt;&gt;0)</f>
        <v>13.375384182234599</v>
      </c>
      <c r="CI73" s="26">
        <f>CH73/$CH$156</f>
        <v>2.0811240364454029E-3</v>
      </c>
      <c r="CJ73" s="47">
        <f>CI73 * $CG$156</f>
        <v>13.375384182234601</v>
      </c>
      <c r="CK73" s="48">
        <f>IF(CA73&gt;0,V73,W73)</f>
        <v>54.216950354234754</v>
      </c>
      <c r="CL73" s="62">
        <f>CJ73/CK73</f>
        <v>0.24670115332648698</v>
      </c>
      <c r="CM73" s="67">
        <f>N73</f>
        <v>0</v>
      </c>
      <c r="CN73" s="75">
        <f>BT73+BV73</f>
        <v>2484</v>
      </c>
      <c r="CO73">
        <f>E73/$E$156</f>
        <v>4.498891230964734E-3</v>
      </c>
      <c r="CP73" s="1">
        <f>$CP$158*CO73</f>
        <v>274.43236508884877</v>
      </c>
      <c r="CQ73">
        <v>0</v>
      </c>
      <c r="CR73" s="1">
        <f>CP73-CQ73</f>
        <v>274.43236508884877</v>
      </c>
      <c r="CS73">
        <f>CR73/CP73</f>
        <v>1</v>
      </c>
    </row>
    <row r="74" spans="1:97" x14ac:dyDescent="0.2">
      <c r="A74" s="28" t="s">
        <v>211</v>
      </c>
      <c r="B74">
        <v>0</v>
      </c>
      <c r="C74">
        <v>0</v>
      </c>
      <c r="D74">
        <v>5.1172707889125799E-2</v>
      </c>
      <c r="E74">
        <v>0.94882729211087402</v>
      </c>
      <c r="F74">
        <v>0.88529204785362403</v>
      </c>
      <c r="G74">
        <v>0.88529204785362403</v>
      </c>
      <c r="H74">
        <v>4.3176561295296803E-2</v>
      </c>
      <c r="I74">
        <v>6.0138781804163398E-2</v>
      </c>
      <c r="J74">
        <v>5.0956705140657803E-2</v>
      </c>
      <c r="K74">
        <v>0.212394834790882</v>
      </c>
      <c r="L74">
        <v>0.194704282509439</v>
      </c>
      <c r="M74">
        <v>0.35387501450341502</v>
      </c>
      <c r="N74" s="21">
        <v>0</v>
      </c>
      <c r="O74">
        <v>1.0126475806066499</v>
      </c>
      <c r="P74">
        <v>0.99040568257668204</v>
      </c>
      <c r="Q74">
        <v>1.0033821223612001</v>
      </c>
      <c r="R74">
        <v>0.99253195911606795</v>
      </c>
      <c r="S74">
        <v>14.649999618530201</v>
      </c>
      <c r="T74" s="27">
        <f>IF(C74,P74,R74)</f>
        <v>0.99253195911606795</v>
      </c>
      <c r="U74" s="27">
        <f>IF(D74 = 0,O74,Q74)</f>
        <v>1.0033821223612001</v>
      </c>
      <c r="V74" s="39">
        <f>S74*T74^(1-N74)</f>
        <v>14.540592822429428</v>
      </c>
      <c r="W74" s="38">
        <f>S74*U74^(N74+1)</f>
        <v>14.699547709831604</v>
      </c>
      <c r="X74" s="44">
        <f>0.5 * (D74-MAX($D$3:$D$155))/(MIN($D$3:$D$155)-MAX($D$3:$D$155)) + 0.75</f>
        <v>1.2245726217627262</v>
      </c>
      <c r="Y74" s="44">
        <f>AVERAGE(D74, F74, G74, H74, I74, J74, K74)</f>
        <v>0.312631955232482</v>
      </c>
      <c r="Z74" s="22">
        <f>AI74^N74</f>
        <v>1</v>
      </c>
      <c r="AA74" s="22">
        <f>(Z74+AB74)/2</f>
        <v>1</v>
      </c>
      <c r="AB74" s="22">
        <f>AM74^N74</f>
        <v>1</v>
      </c>
      <c r="AC74" s="22">
        <v>1</v>
      </c>
      <c r="AD74" s="22">
        <v>1</v>
      </c>
      <c r="AE74" s="22">
        <v>1</v>
      </c>
      <c r="AF74" s="22">
        <f>PERCENTILE($L$2:$L$155, 0.05)</f>
        <v>-5.5951144138011319E-2</v>
      </c>
      <c r="AG74" s="22">
        <f>PERCENTILE($L$2:$L$155, 0.95)</f>
        <v>0.94551258825149287</v>
      </c>
      <c r="AH74" s="22">
        <f>MIN(MAX(L74,AF74), AG74)</f>
        <v>0.194704282509439</v>
      </c>
      <c r="AI74" s="22">
        <f>AH74-$AH$156+1</f>
        <v>1.2506554266474503</v>
      </c>
      <c r="AJ74" s="22">
        <f>PERCENTILE($M$2:$M$155, 0.02)</f>
        <v>-1.0733798994150157</v>
      </c>
      <c r="AK74" s="22">
        <f>PERCENTILE($M$2:$M$155, 0.98)</f>
        <v>1.0073830915390212</v>
      </c>
      <c r="AL74" s="22">
        <f>MIN(MAX(M74,AJ74), AK74)</f>
        <v>0.35387501450341502</v>
      </c>
      <c r="AM74" s="22">
        <f>AL74-$AL$156 + 1</f>
        <v>2.4272549139184307</v>
      </c>
      <c r="AN74" s="46">
        <v>0</v>
      </c>
      <c r="AO74" s="76">
        <v>0.24</v>
      </c>
      <c r="AP74" s="77">
        <v>0.5</v>
      </c>
      <c r="AQ74" s="50">
        <v>1</v>
      </c>
      <c r="AR74" s="17">
        <f>(AI74^4)*AB74*AE74*AN74</f>
        <v>0</v>
      </c>
      <c r="AS74" s="17">
        <f>(AM74^4) *Z74*AC74*AO74</f>
        <v>8.3305331634205508</v>
      </c>
      <c r="AT74" s="17">
        <f>(AM74^4)*AA74*AP74*AQ74</f>
        <v>17.355277423792813</v>
      </c>
      <c r="AU74" s="17">
        <f>MIN(AR74, 0.05*AR$156)</f>
        <v>0</v>
      </c>
      <c r="AV74" s="17">
        <f>MIN(AS74, 0.05*AS$156)</f>
        <v>8.3305331634205508</v>
      </c>
      <c r="AW74" s="17">
        <f>MIN(AT74, 0.05*AT$156)</f>
        <v>17.355277423792813</v>
      </c>
      <c r="AX74" s="14">
        <f>AU74/$AU$156</f>
        <v>0</v>
      </c>
      <c r="AY74" s="14">
        <f>AV74/$AV$156</f>
        <v>4.7192357889040311E-3</v>
      </c>
      <c r="AZ74" s="64">
        <f>AW74/$AW$156</f>
        <v>6.0398546851344716E-3</v>
      </c>
      <c r="BA74" s="21">
        <f>N74</f>
        <v>0</v>
      </c>
      <c r="BB74" s="63">
        <v>0</v>
      </c>
      <c r="BC74" s="15">
        <f>$D$162*AX74</f>
        <v>0</v>
      </c>
      <c r="BD74" s="19">
        <f>BC74-BB74</f>
        <v>0</v>
      </c>
      <c r="BE74" s="60">
        <f>(IF(BD74 &gt; 0, V74, W74))</f>
        <v>14.699547709831604</v>
      </c>
      <c r="BF74" s="60">
        <f>IF(BD74&gt;0, S74*(T74^(2-N74)), S74*(U74^(N74 + 2)))</f>
        <v>14.749263378840553</v>
      </c>
      <c r="BG74" s="46">
        <f>BD74/BE74</f>
        <v>0</v>
      </c>
      <c r="BH74" s="61" t="e">
        <f>BB74/BC74</f>
        <v>#DIV/0!</v>
      </c>
      <c r="BI74" s="63">
        <v>0</v>
      </c>
      <c r="BJ74" s="63">
        <v>0</v>
      </c>
      <c r="BK74" s="63">
        <v>0</v>
      </c>
      <c r="BL74" s="10">
        <f>SUM(BI74:BK74)</f>
        <v>0</v>
      </c>
      <c r="BM74" s="15">
        <f>AY74*$D$161</f>
        <v>823.38866426903087</v>
      </c>
      <c r="BN74" s="9">
        <f>BM74-BL74</f>
        <v>823.38866426903087</v>
      </c>
      <c r="BO74" s="48">
        <f>IF(BN74&gt;0,V74,W74)</f>
        <v>14.540592822429428</v>
      </c>
      <c r="BP74" s="48">
        <f xml:space="preserve"> IF(BN74 &gt;0, S74*T74^(2-N74), S74*U74^(N74+2))</f>
        <v>14.432003080754917</v>
      </c>
      <c r="BQ74" s="48">
        <f>IF(BN74&gt;0, S74*T74^(3-N74), S74*U74^(N74+3))</f>
        <v>14.324224291710806</v>
      </c>
      <c r="BR74" s="46">
        <f>BN74/BP74</f>
        <v>57.05297176432979</v>
      </c>
      <c r="BS74" s="61">
        <f>BL74/BM74</f>
        <v>0</v>
      </c>
      <c r="BT74" s="16">
        <f>BB74+BL74+BV74</f>
        <v>88</v>
      </c>
      <c r="BU74" s="66">
        <f>BC74+BM74+BW74</f>
        <v>879.1667222862477</v>
      </c>
      <c r="BV74" s="63">
        <v>88</v>
      </c>
      <c r="BW74" s="15">
        <f>AZ74*$D$164</f>
        <v>55.778058017216843</v>
      </c>
      <c r="BX74" s="37">
        <f>BW74-BV74</f>
        <v>-32.221941982783157</v>
      </c>
      <c r="BY74" s="53">
        <f>BX74*(BX74&lt;&gt;0)</f>
        <v>-32.221941982783157</v>
      </c>
      <c r="BZ74" s="26">
        <f>BY74/$BY$156</f>
        <v>-0.33218496889468241</v>
      </c>
      <c r="CA74" s="47">
        <f>BZ74 * $BX$156</f>
        <v>-32.221941982783157</v>
      </c>
      <c r="CB74" s="48">
        <f>IF(CA74&gt;0, V74, W74)</f>
        <v>14.699547709831604</v>
      </c>
      <c r="CC74" s="48">
        <f>IF(BX74&gt;0, S74*T74^(2-N74), S74*U74^(N74+2))</f>
        <v>14.749263378840553</v>
      </c>
      <c r="CD74" s="62">
        <f>CA74/CB74</f>
        <v>-2.1920362870234382</v>
      </c>
      <c r="CE74" s="63">
        <v>0</v>
      </c>
      <c r="CF74" s="15">
        <f>AZ74*$CE$159</f>
        <v>38.818146061359251</v>
      </c>
      <c r="CG74" s="37">
        <f>CF74-CE74</f>
        <v>38.818146061359251</v>
      </c>
      <c r="CH74" s="53">
        <f>CG74*(CG74&lt;&gt;0)</f>
        <v>38.818146061359251</v>
      </c>
      <c r="CI74" s="26">
        <f>CH74/$CH$156</f>
        <v>6.0398546851344733E-3</v>
      </c>
      <c r="CJ74" s="47">
        <f>CI74 * $CG$156</f>
        <v>38.818146061359251</v>
      </c>
      <c r="CK74" s="48">
        <f>IF(CA74&gt;0,V74,W74)</f>
        <v>14.699547709831604</v>
      </c>
      <c r="CL74" s="62">
        <f>CJ74/CK74</f>
        <v>2.6407714596141099</v>
      </c>
      <c r="CM74" s="67">
        <f>N74</f>
        <v>0</v>
      </c>
      <c r="CN74" s="75">
        <f>BT74+BV74</f>
        <v>176</v>
      </c>
      <c r="CO74">
        <f>E74/$E$156</f>
        <v>8.9318198995779058E-3</v>
      </c>
      <c r="CP74" s="1">
        <f>$CP$158*CO74</f>
        <v>544.84101387425221</v>
      </c>
      <c r="CQ74">
        <v>0</v>
      </c>
      <c r="CR74" s="1">
        <f>CP74-CQ74</f>
        <v>544.84101387425221</v>
      </c>
      <c r="CS74">
        <f>CR74/CP74</f>
        <v>1</v>
      </c>
    </row>
    <row r="75" spans="1:97" x14ac:dyDescent="0.2">
      <c r="A75" s="28" t="s">
        <v>213</v>
      </c>
      <c r="B75">
        <v>0</v>
      </c>
      <c r="C75">
        <v>0</v>
      </c>
      <c r="D75">
        <v>5.9904153354632499E-2</v>
      </c>
      <c r="E75">
        <v>0.94009584664536705</v>
      </c>
      <c r="F75">
        <v>0.35146942017474098</v>
      </c>
      <c r="G75">
        <v>0.35146942017474098</v>
      </c>
      <c r="H75">
        <v>0.52151211361737604</v>
      </c>
      <c r="I75">
        <v>0.13575605680868799</v>
      </c>
      <c r="J75">
        <v>0.26607974015820801</v>
      </c>
      <c r="K75">
        <v>0.30580858718102</v>
      </c>
      <c r="L75">
        <v>0.85815671683355599</v>
      </c>
      <c r="M75">
        <v>0.70427778930344198</v>
      </c>
      <c r="N75" s="21">
        <v>0</v>
      </c>
      <c r="O75">
        <v>1.00402009664938</v>
      </c>
      <c r="P75">
        <v>0.99622641848940596</v>
      </c>
      <c r="Q75">
        <v>1.0021858243223301</v>
      </c>
      <c r="R75">
        <v>1.00841643293178</v>
      </c>
      <c r="S75">
        <v>2.0499999523162802</v>
      </c>
      <c r="T75" s="27">
        <f>IF(C75,P75,R75)</f>
        <v>1.00841643293178</v>
      </c>
      <c r="U75" s="27">
        <f>IF(D75 = 0,O75,Q75)</f>
        <v>1.0021858243223301</v>
      </c>
      <c r="V75" s="39">
        <f>S75*T75^(1-N75)</f>
        <v>2.0672536394251022</v>
      </c>
      <c r="W75" s="38">
        <f>S75*U75^(N75+1)</f>
        <v>2.0544808920728284</v>
      </c>
      <c r="X75" s="44">
        <f>0.5 * (D75-MAX($D$3:$D$155))/(MIN($D$3:$D$155)-MAX($D$3:$D$155)) + 0.75</f>
        <v>1.2200942236788201</v>
      </c>
      <c r="Y75" s="44">
        <f>AVERAGE(D75, F75, G75, H75, I75, J75, K75)</f>
        <v>0.28457135592420091</v>
      </c>
      <c r="Z75" s="22">
        <f>AI75^N75</f>
        <v>1</v>
      </c>
      <c r="AA75" s="22">
        <f>(Z75+AB75)/2</f>
        <v>1</v>
      </c>
      <c r="AB75" s="22">
        <f>AM75^N75</f>
        <v>1</v>
      </c>
      <c r="AC75" s="22">
        <v>1</v>
      </c>
      <c r="AD75" s="22">
        <v>1</v>
      </c>
      <c r="AE75" s="22">
        <v>1</v>
      </c>
      <c r="AF75" s="22">
        <f>PERCENTILE($L$2:$L$155, 0.05)</f>
        <v>-5.5951144138011319E-2</v>
      </c>
      <c r="AG75" s="22">
        <f>PERCENTILE($L$2:$L$155, 0.95)</f>
        <v>0.94551258825149287</v>
      </c>
      <c r="AH75" s="22">
        <f>MIN(MAX(L75,AF75), AG75)</f>
        <v>0.85815671683355599</v>
      </c>
      <c r="AI75" s="22">
        <f>AH75-$AH$156+1</f>
        <v>1.9141078609715674</v>
      </c>
      <c r="AJ75" s="22">
        <f>PERCENTILE($M$2:$M$155, 0.02)</f>
        <v>-1.0733798994150157</v>
      </c>
      <c r="AK75" s="22">
        <f>PERCENTILE($M$2:$M$155, 0.98)</f>
        <v>1.0073830915390212</v>
      </c>
      <c r="AL75" s="22">
        <f>MIN(MAX(M75,AJ75), AK75)</f>
        <v>0.70427778930344198</v>
      </c>
      <c r="AM75" s="22">
        <f>AL75-$AL$156 + 1</f>
        <v>2.7776576887184579</v>
      </c>
      <c r="AN75" s="46">
        <v>0</v>
      </c>
      <c r="AO75" s="70">
        <v>0.48</v>
      </c>
      <c r="AP75" s="51">
        <v>1</v>
      </c>
      <c r="AQ75" s="50">
        <v>1</v>
      </c>
      <c r="AR75" s="17">
        <f>(AI75^4)*AB75*AE75*AN75</f>
        <v>0</v>
      </c>
      <c r="AS75" s="17">
        <f>(AM75^4) *Z75*AC75*AO75</f>
        <v>28.573019060594504</v>
      </c>
      <c r="AT75" s="17">
        <f>(AM75^4)*AA75*AP75*AQ75</f>
        <v>59.527123042905217</v>
      </c>
      <c r="AU75" s="17">
        <f>MIN(AR75, 0.05*AR$156)</f>
        <v>0</v>
      </c>
      <c r="AV75" s="17">
        <f>MIN(AS75, 0.05*AS$156)</f>
        <v>28.573019060594504</v>
      </c>
      <c r="AW75" s="17">
        <f>MIN(AT75, 0.05*AT$156)</f>
        <v>59.527123042905217</v>
      </c>
      <c r="AX75" s="14">
        <f>AU75/$AU$156</f>
        <v>0</v>
      </c>
      <c r="AY75" s="14">
        <f>AV75/$AV$156</f>
        <v>1.6186576717549205E-2</v>
      </c>
      <c r="AZ75" s="64">
        <f>AW75/$AW$156</f>
        <v>2.0716187026222403E-2</v>
      </c>
      <c r="BA75" s="21">
        <f>N75</f>
        <v>0</v>
      </c>
      <c r="BB75" s="63">
        <v>0</v>
      </c>
      <c r="BC75" s="15">
        <f>$D$162*AX75</f>
        <v>0</v>
      </c>
      <c r="BD75" s="19">
        <f>BC75-BB75</f>
        <v>0</v>
      </c>
      <c r="BE75" s="60">
        <f>(IF(BD75 &gt; 0, V75, W75))</f>
        <v>2.0544808920728284</v>
      </c>
      <c r="BF75" s="60">
        <f>IF(BD75&gt;0, S75*(T75^(2-N75)), S75*(U75^(N75 + 2)))</f>
        <v>2.0589716263764837</v>
      </c>
      <c r="BG75" s="46">
        <f>BD75/BE75</f>
        <v>0</v>
      </c>
      <c r="BH75" s="61" t="e">
        <f>BB75/BC75</f>
        <v>#DIV/0!</v>
      </c>
      <c r="BI75" s="63">
        <v>0</v>
      </c>
      <c r="BJ75" s="63">
        <v>1730</v>
      </c>
      <c r="BK75" s="63">
        <v>0</v>
      </c>
      <c r="BL75" s="10">
        <f>SUM(BI75:BK75)</f>
        <v>1730</v>
      </c>
      <c r="BM75" s="15">
        <f>AY75*$D$161</f>
        <v>2824.1529727943976</v>
      </c>
      <c r="BN75" s="9">
        <f>BM75-BL75</f>
        <v>1094.1529727943976</v>
      </c>
      <c r="BO75" s="48">
        <f>IF(BN75&gt;0,V75,W75)</f>
        <v>2.0672536394251022</v>
      </c>
      <c r="BP75" s="48">
        <f xml:space="preserve"> IF(BN75 &gt;0, S75*T75^(2-N75), S75*U75^(N75+2))</f>
        <v>2.0846525410343015</v>
      </c>
      <c r="BQ75" s="48">
        <f>IF(BN75&gt;0, S75*T75^(3-N75), S75*U75^(N75+3))</f>
        <v>2.1021978793319813</v>
      </c>
      <c r="BR75" s="46">
        <f>BN75/BP75</f>
        <v>524.86107457098478</v>
      </c>
      <c r="BS75" s="61">
        <f>BL75/BM75</f>
        <v>0.61257304992520545</v>
      </c>
      <c r="BT75" s="16">
        <f>BB75+BL75+BV75</f>
        <v>1855</v>
      </c>
      <c r="BU75" s="66">
        <f>BC75+BM75+BW75</f>
        <v>3015.4669599815616</v>
      </c>
      <c r="BV75" s="63">
        <v>125</v>
      </c>
      <c r="BW75" s="15">
        <f>AZ75*$D$164</f>
        <v>191.31398718716389</v>
      </c>
      <c r="BX75" s="37">
        <f>BW75-BV75</f>
        <v>66.313987187163889</v>
      </c>
      <c r="BY75" s="53">
        <f>BX75*(BX75&lt;&gt;0)</f>
        <v>66.313987187163889</v>
      </c>
      <c r="BZ75" s="26">
        <f>BY75/$BY$156</f>
        <v>0.68364935244501057</v>
      </c>
      <c r="CA75" s="47">
        <f>BZ75 * $BX$156</f>
        <v>66.313987187163889</v>
      </c>
      <c r="CB75" s="48">
        <f>IF(CA75&gt;0, V75, W75)</f>
        <v>2.0672536394251022</v>
      </c>
      <c r="CC75" s="48">
        <f>IF(BX75&gt;0, S75*T75^(2-N75), S75*U75^(N75+2))</f>
        <v>2.0846525410343015</v>
      </c>
      <c r="CD75" s="62">
        <f>CA75/CB75</f>
        <v>32.07830230527766</v>
      </c>
      <c r="CE75" s="63">
        <v>0</v>
      </c>
      <c r="CF75" s="15">
        <f>AZ75*$CE$159</f>
        <v>133.14293401753139</v>
      </c>
      <c r="CG75" s="37">
        <f>CF75-CE75</f>
        <v>133.14293401753139</v>
      </c>
      <c r="CH75" s="53">
        <f>CG75*(CG75&lt;&gt;0)</f>
        <v>133.14293401753139</v>
      </c>
      <c r="CI75" s="26">
        <f>CH75/$CH$156</f>
        <v>2.071618702622241E-2</v>
      </c>
      <c r="CJ75" s="47">
        <f>CI75 * $CG$156</f>
        <v>133.14293401753139</v>
      </c>
      <c r="CK75" s="48">
        <f>IF(CA75&gt;0,V75,W75)</f>
        <v>2.0672536394251022</v>
      </c>
      <c r="CL75" s="62">
        <f>CJ75/CK75</f>
        <v>64.405707881379314</v>
      </c>
      <c r="CM75" s="67">
        <f>N75</f>
        <v>0</v>
      </c>
      <c r="CN75" s="75">
        <f>BT75+BV75</f>
        <v>1980</v>
      </c>
      <c r="CO75">
        <f>E75/$E$156</f>
        <v>8.8496261231031641E-3</v>
      </c>
      <c r="CP75" s="1">
        <f>$CP$158*CO75</f>
        <v>539.82719350929301</v>
      </c>
      <c r="CQ75">
        <v>0</v>
      </c>
      <c r="CR75" s="1">
        <f>CP75-CQ75</f>
        <v>539.82719350929301</v>
      </c>
      <c r="CS75">
        <f>CR75/CP75</f>
        <v>1</v>
      </c>
    </row>
    <row r="76" spans="1:97" x14ac:dyDescent="0.2">
      <c r="A76" s="28" t="s">
        <v>216</v>
      </c>
      <c r="B76">
        <v>0</v>
      </c>
      <c r="C76">
        <v>0</v>
      </c>
      <c r="D76">
        <v>0.12939297124600599</v>
      </c>
      <c r="E76">
        <v>0.87060702875399298</v>
      </c>
      <c r="F76">
        <v>0.410246227164416</v>
      </c>
      <c r="G76">
        <v>0.410246227164416</v>
      </c>
      <c r="H76">
        <v>0.14285714285714199</v>
      </c>
      <c r="I76">
        <v>0.56307435254803595</v>
      </c>
      <c r="J76">
        <v>0.28361804107134603</v>
      </c>
      <c r="K76">
        <v>0.34110589456249801</v>
      </c>
      <c r="L76">
        <v>0.84806596883298602</v>
      </c>
      <c r="M76">
        <v>-0.36403337477676201</v>
      </c>
      <c r="N76" s="21">
        <v>0</v>
      </c>
      <c r="O76">
        <v>1.0219520401033899</v>
      </c>
      <c r="P76">
        <v>0.98074797379860701</v>
      </c>
      <c r="Q76">
        <v>1.0114193564007901</v>
      </c>
      <c r="R76">
        <v>0.98888232606142201</v>
      </c>
      <c r="S76">
        <v>412.11999511718699</v>
      </c>
      <c r="T76" s="27">
        <f>IF(C76,P76,R76)</f>
        <v>0.98888232606142201</v>
      </c>
      <c r="U76" s="27">
        <f>IF(D76 = 0,O76,Q76)</f>
        <v>1.0114193564007901</v>
      </c>
      <c r="V76" s="39">
        <f>S76*T76^(1-N76)</f>
        <v>407.53817938790576</v>
      </c>
      <c r="W76" s="38">
        <f>S76*U76^(N76+1)</f>
        <v>416.82614022132202</v>
      </c>
      <c r="X76" s="44">
        <f>0.5 * (D76-MAX($D$3:$D$155))/(MIN($D$3:$D$155)-MAX($D$3:$D$155)) + 0.75</f>
        <v>1.1844530929946746</v>
      </c>
      <c r="Y76" s="44">
        <f>AVERAGE(D76, F76, G76, H76, I76, J76, K76)</f>
        <v>0.32579155094483708</v>
      </c>
      <c r="Z76" s="22">
        <f>AI76^N76</f>
        <v>1</v>
      </c>
      <c r="AA76" s="22">
        <f>(Z76+AB76)/2</f>
        <v>1</v>
      </c>
      <c r="AB76" s="22">
        <f>AM76^N76</f>
        <v>1</v>
      </c>
      <c r="AC76" s="22">
        <v>1</v>
      </c>
      <c r="AD76" s="22">
        <v>1</v>
      </c>
      <c r="AE76" s="22">
        <v>1</v>
      </c>
      <c r="AF76" s="22">
        <f>PERCENTILE($L$2:$L$155, 0.05)</f>
        <v>-5.5951144138011319E-2</v>
      </c>
      <c r="AG76" s="22">
        <f>PERCENTILE($L$2:$L$155, 0.95)</f>
        <v>0.94551258825149287</v>
      </c>
      <c r="AH76" s="22">
        <f>MIN(MAX(L76,AF76), AG76)</f>
        <v>0.84806596883298602</v>
      </c>
      <c r="AI76" s="22">
        <f>AH76-$AH$156+1</f>
        <v>1.9040171129709973</v>
      </c>
      <c r="AJ76" s="22">
        <f>PERCENTILE($M$2:$M$155, 0.02)</f>
        <v>-1.0733798994150157</v>
      </c>
      <c r="AK76" s="22">
        <f>PERCENTILE($M$2:$M$155, 0.98)</f>
        <v>1.0073830915390212</v>
      </c>
      <c r="AL76" s="22">
        <f>MIN(MAX(M76,AJ76), AK76)</f>
        <v>-0.36403337477676201</v>
      </c>
      <c r="AM76" s="22">
        <f>AL76-$AL$156 + 1</f>
        <v>1.7093465246382538</v>
      </c>
      <c r="AN76" s="46">
        <v>1</v>
      </c>
      <c r="AO76" s="71">
        <v>1</v>
      </c>
      <c r="AP76" s="51">
        <v>1</v>
      </c>
      <c r="AQ76" s="21">
        <v>1</v>
      </c>
      <c r="AR76" s="17">
        <f>(AI76^4)*AB76*AE76*AN76</f>
        <v>13.142663536081077</v>
      </c>
      <c r="AS76" s="17">
        <f>(AM76^4) *Z76*AC76*AO76</f>
        <v>8.5372982413947121</v>
      </c>
      <c r="AT76" s="17">
        <f>(AM76^4)*AA76*AP76*AQ76</f>
        <v>8.5372982413947121</v>
      </c>
      <c r="AU76" s="17">
        <f>MIN(AR76, 0.05*AR$156)</f>
        <v>13.142663536081077</v>
      </c>
      <c r="AV76" s="17">
        <f>MIN(AS76, 0.05*AS$156)</f>
        <v>8.5372982413947121</v>
      </c>
      <c r="AW76" s="17">
        <f>MIN(AT76, 0.05*AT$156)</f>
        <v>8.5372982413947121</v>
      </c>
      <c r="AX76" s="14">
        <f>AU76/$AU$156</f>
        <v>2.3272255126713159E-2</v>
      </c>
      <c r="AY76" s="14">
        <f>AV76/$AV$156</f>
        <v>4.8363679263950408E-3</v>
      </c>
      <c r="AZ76" s="64">
        <f>AW76/$AW$156</f>
        <v>2.9710870948676175E-3</v>
      </c>
      <c r="BA76" s="21">
        <f>N76</f>
        <v>0</v>
      </c>
      <c r="BB76" s="63">
        <v>2885</v>
      </c>
      <c r="BC76" s="15">
        <f>$D$162*AX76</f>
        <v>2889.9951861454938</v>
      </c>
      <c r="BD76" s="19">
        <f>BC76-BB76</f>
        <v>4.9951861454937898</v>
      </c>
      <c r="BE76" s="60">
        <f>(IF(BD76 &gt; 0, V76, W76))</f>
        <v>407.53817938790576</v>
      </c>
      <c r="BF76" s="60">
        <f>IF(BD76&gt;0, S76*(T76^(2-N76)), S76*(U76^(N76 + 2)))</f>
        <v>403.00730279194931</v>
      </c>
      <c r="BG76" s="46">
        <f>BD76/BE76</f>
        <v>1.2256977132783523E-2</v>
      </c>
      <c r="BH76" s="61">
        <f>BB76/BC76</f>
        <v>0.99827155900831932</v>
      </c>
      <c r="BI76" s="63">
        <v>2061</v>
      </c>
      <c r="BJ76" s="63">
        <v>0</v>
      </c>
      <c r="BK76" s="63">
        <v>0</v>
      </c>
      <c r="BL76" s="10">
        <f>SUM(BI76:BK76)</f>
        <v>2061</v>
      </c>
      <c r="BM76" s="15">
        <f>AY76*$D$161</f>
        <v>843.82529395777476</v>
      </c>
      <c r="BN76" s="9">
        <f>BM76-BL76</f>
        <v>-1217.1747060422254</v>
      </c>
      <c r="BO76" s="48">
        <f>IF(BN76&gt;0,V76,W76)</f>
        <v>416.82614022132202</v>
      </c>
      <c r="BP76" s="48">
        <f xml:space="preserve"> IF(BN76 &gt;0, S76*T76^(2-N76), S76*U76^(N76+2))</f>
        <v>421.58602647367496</v>
      </c>
      <c r="BQ76" s="48">
        <f>IF(BN76&gt;0, S76*T76^(3-N76), S76*U76^(N76+3))</f>
        <v>426.40026756357082</v>
      </c>
      <c r="BR76" s="46">
        <f>BN76/BP76</f>
        <v>-2.8871324702651862</v>
      </c>
      <c r="BS76" s="61">
        <f>BL76/BM76</f>
        <v>2.4424487091792879</v>
      </c>
      <c r="BT76" s="16">
        <f>BB76+BL76+BV76</f>
        <v>4946</v>
      </c>
      <c r="BU76" s="66">
        <f>BC76+BM76+BW76</f>
        <v>3761.258469424371</v>
      </c>
      <c r="BV76" s="63">
        <v>0</v>
      </c>
      <c r="BW76" s="15">
        <f>AZ76*$D$164</f>
        <v>27.437989321102449</v>
      </c>
      <c r="BX76" s="37">
        <f>BW76-BV76</f>
        <v>27.437989321102449</v>
      </c>
      <c r="BY76" s="53">
        <f>BX76*(BX76&lt;&gt;0)</f>
        <v>27.437989321102449</v>
      </c>
      <c r="BZ76" s="26">
        <f>BY76/$BY$156</f>
        <v>0.28286586928972507</v>
      </c>
      <c r="CA76" s="47">
        <f>BZ76 * $BX$156</f>
        <v>27.437989321102446</v>
      </c>
      <c r="CB76" s="48">
        <f>IF(CA76&gt;0, V76, W76)</f>
        <v>407.53817938790576</v>
      </c>
      <c r="CC76" s="48">
        <f>IF(BX76&gt;0, S76*T76^(2-N76), S76*U76^(N76+2))</f>
        <v>403.00730279194931</v>
      </c>
      <c r="CD76" s="62">
        <f>CA76/CB76</f>
        <v>6.7326181223836296E-2</v>
      </c>
      <c r="CE76" s="63">
        <v>0</v>
      </c>
      <c r="CF76" s="15">
        <f>AZ76*$CE$159</f>
        <v>19.095176758714178</v>
      </c>
      <c r="CG76" s="37">
        <f>CF76-CE76</f>
        <v>19.095176758714178</v>
      </c>
      <c r="CH76" s="53">
        <f>CG76*(CG76&lt;&gt;0)</f>
        <v>19.095176758714178</v>
      </c>
      <c r="CI76" s="26">
        <f>CH76/$CH$156</f>
        <v>2.9710870948676184E-3</v>
      </c>
      <c r="CJ76" s="47">
        <f>CI76 * $CG$156</f>
        <v>19.095176758714178</v>
      </c>
      <c r="CK76" s="48">
        <f>IF(CA76&gt;0,V76,W76)</f>
        <v>407.53817938790576</v>
      </c>
      <c r="CL76" s="62">
        <f>CJ76/CK76</f>
        <v>4.6854939547980062E-2</v>
      </c>
      <c r="CM76" s="67">
        <f>N76</f>
        <v>0</v>
      </c>
      <c r="CN76" s="75">
        <f>BT76+BV76</f>
        <v>4946</v>
      </c>
      <c r="CO76">
        <f>E76/$E$156</f>
        <v>8.1954906322705568E-3</v>
      </c>
      <c r="CP76" s="1">
        <f>$CP$158*CO76</f>
        <v>499.92492856850396</v>
      </c>
      <c r="CQ76">
        <v>0</v>
      </c>
      <c r="CR76" s="1">
        <f>CP76-CQ76</f>
        <v>499.92492856850396</v>
      </c>
      <c r="CS76">
        <f>CR76/CP76</f>
        <v>1</v>
      </c>
    </row>
    <row r="77" spans="1:97" x14ac:dyDescent="0.2">
      <c r="A77" s="28" t="s">
        <v>111</v>
      </c>
      <c r="B77">
        <v>0</v>
      </c>
      <c r="C77">
        <v>0</v>
      </c>
      <c r="D77">
        <v>0.13854351687388899</v>
      </c>
      <c r="E77">
        <v>0.86145648312611001</v>
      </c>
      <c r="F77">
        <v>0.21317157712304999</v>
      </c>
      <c r="G77">
        <v>0.21317157712304999</v>
      </c>
      <c r="H77">
        <v>0.39955849889624701</v>
      </c>
      <c r="I77">
        <v>8.6092715231788006E-2</v>
      </c>
      <c r="J77">
        <v>0.18546987912843199</v>
      </c>
      <c r="K77">
        <v>0.198838896201496</v>
      </c>
      <c r="L77">
        <v>-6.6612736951577697E-2</v>
      </c>
      <c r="M77">
        <v>-0.61324664893011704</v>
      </c>
      <c r="N77" s="21">
        <v>0</v>
      </c>
      <c r="O77">
        <v>1.0102540949016201</v>
      </c>
      <c r="P77">
        <v>0.98009173073673805</v>
      </c>
      <c r="Q77">
        <v>1.0142285561670601</v>
      </c>
      <c r="R77">
        <v>0.98427348169662299</v>
      </c>
      <c r="S77">
        <v>13.4799995422363</v>
      </c>
      <c r="T77" s="27">
        <f>IF(C77,P77,R77)</f>
        <v>0.98427348169662299</v>
      </c>
      <c r="U77" s="27">
        <f>IF(D77 = 0,O77,Q77)</f>
        <v>1.0142285561670601</v>
      </c>
      <c r="V77" s="39">
        <f>S77*T77^(1-N77)</f>
        <v>13.268006082705806</v>
      </c>
      <c r="W77" s="38">
        <f>S77*U77^(N77+1)</f>
        <v>13.671800472854953</v>
      </c>
      <c r="X77" s="44">
        <f>0.5 * (D77-MAX($D$3:$D$155))/(MIN($D$3:$D$155)-MAX($D$3:$D$155)) + 0.75</f>
        <v>1.1797597365317045</v>
      </c>
      <c r="Y77" s="44">
        <f>AVERAGE(D77, F77, G77, H77, I77, J77, K77)</f>
        <v>0.20497809436827885</v>
      </c>
      <c r="Z77" s="22">
        <f>AI77^N77</f>
        <v>1</v>
      </c>
      <c r="AA77" s="22">
        <f>(Z77+AB77)/2</f>
        <v>1</v>
      </c>
      <c r="AB77" s="22">
        <f>AM77^N77</f>
        <v>1</v>
      </c>
      <c r="AC77" s="22">
        <v>1</v>
      </c>
      <c r="AD77" s="22">
        <v>1</v>
      </c>
      <c r="AE77" s="22">
        <v>1</v>
      </c>
      <c r="AF77" s="22">
        <f>PERCENTILE($L$2:$L$155, 0.05)</f>
        <v>-5.5951144138011319E-2</v>
      </c>
      <c r="AG77" s="22">
        <f>PERCENTILE($L$2:$L$155, 0.95)</f>
        <v>0.94551258825149287</v>
      </c>
      <c r="AH77" s="22">
        <f>MIN(MAX(L77,AF77), AG77)</f>
        <v>-5.5951144138011319E-2</v>
      </c>
      <c r="AI77" s="22">
        <f>AH77-$AH$156+1</f>
        <v>1</v>
      </c>
      <c r="AJ77" s="22">
        <f>PERCENTILE($M$2:$M$155, 0.02)</f>
        <v>-1.0733798994150157</v>
      </c>
      <c r="AK77" s="22">
        <f>PERCENTILE($M$2:$M$155, 0.98)</f>
        <v>1.0073830915390212</v>
      </c>
      <c r="AL77" s="22">
        <f>MIN(MAX(M77,AJ77), AK77)</f>
        <v>-0.61324664893011704</v>
      </c>
      <c r="AM77" s="22">
        <f>AL77-$AL$156 + 1</f>
        <v>1.4601332504848985</v>
      </c>
      <c r="AN77" s="46">
        <v>1</v>
      </c>
      <c r="AO77" s="51">
        <v>1</v>
      </c>
      <c r="AP77" s="51">
        <v>1</v>
      </c>
      <c r="AQ77" s="21">
        <v>1</v>
      </c>
      <c r="AR77" s="17">
        <f>(AI77^4)*AB77*AE77*AN77</f>
        <v>1</v>
      </c>
      <c r="AS77" s="17">
        <f>(AM77^4) *Z77*AC77*AO77</f>
        <v>4.5453775616262924</v>
      </c>
      <c r="AT77" s="17">
        <f>(AM77^4)*AA77*AP77*AQ77</f>
        <v>4.5453775616262924</v>
      </c>
      <c r="AU77" s="17">
        <f>MIN(AR77, 0.05*AR$156)</f>
        <v>1</v>
      </c>
      <c r="AV77" s="17">
        <f>MIN(AS77, 0.05*AS$156)</f>
        <v>4.5453775616262924</v>
      </c>
      <c r="AW77" s="17">
        <f>MIN(AT77, 0.05*AT$156)</f>
        <v>4.5453775616262924</v>
      </c>
      <c r="AX77" s="14">
        <f>AU77/$AU$156</f>
        <v>1.770741148688994E-3</v>
      </c>
      <c r="AY77" s="14">
        <f>AV77/$AV$156</f>
        <v>2.5749502513354606E-3</v>
      </c>
      <c r="AZ77" s="64">
        <f>AW77/$AW$156</f>
        <v>1.5818485231274401E-3</v>
      </c>
      <c r="BA77" s="21">
        <f>N77</f>
        <v>0</v>
      </c>
      <c r="BB77" s="63">
        <v>243</v>
      </c>
      <c r="BC77" s="15">
        <f>$D$162*AX77</f>
        <v>219.89417732649665</v>
      </c>
      <c r="BD77" s="19">
        <f>BC77-BB77</f>
        <v>-23.105822673503354</v>
      </c>
      <c r="BE77" s="60">
        <f>(IF(BD77 &gt; 0, V77, W77))</f>
        <v>13.671800472854953</v>
      </c>
      <c r="BF77" s="60">
        <f>IF(BD77&gt;0, S77*(T77^(2-N77)), S77*(U77^(N77 + 2)))</f>
        <v>13.866330453787809</v>
      </c>
      <c r="BG77" s="46">
        <f>BD77/BE77</f>
        <v>-1.6900350995744442</v>
      </c>
      <c r="BH77" s="61">
        <f>BB77/BC77</f>
        <v>1.1050770100164866</v>
      </c>
      <c r="BI77" s="63">
        <v>243</v>
      </c>
      <c r="BJ77" s="63">
        <v>216</v>
      </c>
      <c r="BK77" s="63">
        <v>0</v>
      </c>
      <c r="BL77" s="10">
        <f>SUM(BI77:BK77)</f>
        <v>459</v>
      </c>
      <c r="BM77" s="15">
        <f>AY77*$D$161</f>
        <v>449.26444510175446</v>
      </c>
      <c r="BN77" s="9">
        <f>BM77-BL77</f>
        <v>-9.7355548982455389</v>
      </c>
      <c r="BO77" s="48">
        <f>IF(BN77&gt;0,V77,W77)</f>
        <v>13.671800472854953</v>
      </c>
      <c r="BP77" s="48">
        <f xml:space="preserve"> IF(BN77 &gt;0, S77*T77^(2-N77), S77*U77^(N77+2))</f>
        <v>13.866330453787809</v>
      </c>
      <c r="BQ77" s="48">
        <f>IF(BN77&gt;0, S77*T77^(3-N77), S77*U77^(N77+3))</f>
        <v>14.063628315480546</v>
      </c>
      <c r="BR77" s="46">
        <f>BN77/BP77</f>
        <v>-0.70210030914026844</v>
      </c>
      <c r="BS77" s="61">
        <f>BL77/BM77</f>
        <v>1.0216699874748389</v>
      </c>
      <c r="BT77" s="16">
        <f>BB77+BL77+BV77</f>
        <v>729</v>
      </c>
      <c r="BU77" s="66">
        <f>BC77+BM77+BW77</f>
        <v>683.76699353933304</v>
      </c>
      <c r="BV77" s="63">
        <v>27</v>
      </c>
      <c r="BW77" s="15">
        <f>AZ77*$D$164</f>
        <v>14.60837111108191</v>
      </c>
      <c r="BX77" s="37">
        <f>BW77-BV77</f>
        <v>-12.39162888891809</v>
      </c>
      <c r="BY77" s="53">
        <f>BX77*(BX77&lt;&gt;0)</f>
        <v>-12.39162888891809</v>
      </c>
      <c r="BZ77" s="26">
        <f>BY77/$BY$156</f>
        <v>-0.12774875143214937</v>
      </c>
      <c r="CA77" s="47">
        <f>BZ77 * $BX$156</f>
        <v>-12.391628888918088</v>
      </c>
      <c r="CB77" s="48">
        <f>IF(CA77&gt;0, V77, W77)</f>
        <v>13.671800472854953</v>
      </c>
      <c r="CC77" s="48">
        <f>IF(BX77&gt;0, S77*T77^(2-N77), S77*U77^(N77+2))</f>
        <v>13.866330453787809</v>
      </c>
      <c r="CD77" s="62">
        <f>CA77/CB77</f>
        <v>-0.90636408229635768</v>
      </c>
      <c r="CE77" s="63">
        <v>0</v>
      </c>
      <c r="CF77" s="15">
        <f>AZ77*$CE$159</f>
        <v>10.166540458140057</v>
      </c>
      <c r="CG77" s="37">
        <f>CF77-CE77</f>
        <v>10.166540458140057</v>
      </c>
      <c r="CH77" s="53">
        <f>CG77*(CG77&lt;&gt;0)</f>
        <v>10.166540458140057</v>
      </c>
      <c r="CI77" s="26">
        <f>CH77/$CH$156</f>
        <v>1.5818485231274405E-3</v>
      </c>
      <c r="CJ77" s="47">
        <f>CI77 * $CG$156</f>
        <v>10.166540458140057</v>
      </c>
      <c r="CK77" s="48">
        <f>IF(CA77&gt;0,V77,W77)</f>
        <v>13.671800472854953</v>
      </c>
      <c r="CL77" s="62">
        <f>CJ77/CK77</f>
        <v>0.74361386990144351</v>
      </c>
      <c r="CM77" s="67">
        <f>N77</f>
        <v>0</v>
      </c>
      <c r="CN77" s="75">
        <f>BT77+BV77</f>
        <v>756</v>
      </c>
      <c r="CO77">
        <f>E77/$E$156</f>
        <v>8.1093516413175328E-3</v>
      </c>
      <c r="CP77" s="1">
        <f>$CP$158*CO77</f>
        <v>494.67045012036948</v>
      </c>
      <c r="CQ77">
        <v>0</v>
      </c>
      <c r="CR77" s="1">
        <f>CP77-CQ77</f>
        <v>494.67045012036948</v>
      </c>
      <c r="CS77">
        <f>CR77/CP77</f>
        <v>1</v>
      </c>
    </row>
    <row r="78" spans="1:97" x14ac:dyDescent="0.2">
      <c r="A78" s="29" t="s">
        <v>151</v>
      </c>
      <c r="B78">
        <v>0</v>
      </c>
      <c r="C78">
        <v>0</v>
      </c>
      <c r="D78">
        <v>0.120207667731629</v>
      </c>
      <c r="E78">
        <v>0.87979233226836995</v>
      </c>
      <c r="F78">
        <v>6.7911040508339904E-2</v>
      </c>
      <c r="G78">
        <v>6.7911040508339904E-2</v>
      </c>
      <c r="H78">
        <v>0.299081035923141</v>
      </c>
      <c r="I78">
        <v>0.36173767752715102</v>
      </c>
      <c r="J78">
        <v>0.32892077971337003</v>
      </c>
      <c r="K78">
        <v>0.14945685797295899</v>
      </c>
      <c r="L78">
        <v>0.56723714551570203</v>
      </c>
      <c r="M78">
        <v>-0.351866090180392</v>
      </c>
      <c r="N78" s="21">
        <v>0</v>
      </c>
      <c r="O78">
        <v>1.0120206309817701</v>
      </c>
      <c r="P78">
        <v>0.99439598558325604</v>
      </c>
      <c r="Q78">
        <v>1.01502589689514</v>
      </c>
      <c r="R78">
        <v>0.99376734731210703</v>
      </c>
      <c r="S78">
        <v>311.54000854492102</v>
      </c>
      <c r="T78" s="27">
        <f>IF(C78,P78,R78)</f>
        <v>0.99376734731210703</v>
      </c>
      <c r="U78" s="27">
        <f>IF(D78 = 0,O78,Q78)</f>
        <v>1.01502589689514</v>
      </c>
      <c r="V78" s="39">
        <f>S78*T78^(1-N78)</f>
        <v>309.59828787327734</v>
      </c>
      <c r="W78" s="38">
        <f>S78*U78^(N78+1)</f>
        <v>316.22117659202803</v>
      </c>
      <c r="X78" s="44">
        <f>0.5 * (D78-MAX($D$3:$D$155))/(MIN($D$3:$D$155)-MAX($D$3:$D$155)) + 0.75</f>
        <v>1.1891642769356823</v>
      </c>
      <c r="Y78" s="44">
        <f>AVERAGE(D78, F78, G78, H78, I78, J78, K78)</f>
        <v>0.19931801426927567</v>
      </c>
      <c r="Z78" s="22">
        <f>AI78^N78</f>
        <v>1</v>
      </c>
      <c r="AA78" s="22">
        <f>(Z78+AB78)/2</f>
        <v>1</v>
      </c>
      <c r="AB78" s="22">
        <f>AM78^N78</f>
        <v>1</v>
      </c>
      <c r="AC78" s="22">
        <v>1</v>
      </c>
      <c r="AD78" s="22">
        <v>1</v>
      </c>
      <c r="AE78" s="22">
        <v>1</v>
      </c>
      <c r="AF78" s="22">
        <f>PERCENTILE($L$2:$L$155, 0.05)</f>
        <v>-5.5951144138011319E-2</v>
      </c>
      <c r="AG78" s="22">
        <f>PERCENTILE($L$2:$L$155, 0.95)</f>
        <v>0.94551258825149287</v>
      </c>
      <c r="AH78" s="22">
        <f>MIN(MAX(L78,AF78), AG78)</f>
        <v>0.56723714551570203</v>
      </c>
      <c r="AI78" s="22">
        <f>AH78-$AH$156+1</f>
        <v>1.6231882896537133</v>
      </c>
      <c r="AJ78" s="22">
        <f>PERCENTILE($M$2:$M$155, 0.02)</f>
        <v>-1.0733798994150157</v>
      </c>
      <c r="AK78" s="22">
        <f>PERCENTILE($M$2:$M$155, 0.98)</f>
        <v>1.0073830915390212</v>
      </c>
      <c r="AL78" s="22">
        <f>MIN(MAX(M78,AJ78), AK78)</f>
        <v>-0.351866090180392</v>
      </c>
      <c r="AM78" s="22">
        <f>AL78-$AL$156 + 1</f>
        <v>1.7215138092346236</v>
      </c>
      <c r="AN78" s="46">
        <v>1</v>
      </c>
      <c r="AO78" s="51">
        <v>1</v>
      </c>
      <c r="AP78" s="51">
        <v>1</v>
      </c>
      <c r="AQ78" s="21">
        <v>1</v>
      </c>
      <c r="AR78" s="17">
        <f>(AI78^4)*AB78*AE78*AN78</f>
        <v>6.9418560462190939</v>
      </c>
      <c r="AS78" s="17">
        <f>(AM78^4) *Z78*AC78*AO78</f>
        <v>8.7829830193049094</v>
      </c>
      <c r="AT78" s="17">
        <f>(AM78^4)*AA78*AP78*AQ78</f>
        <v>8.7829830193049094</v>
      </c>
      <c r="AU78" s="17">
        <f>MIN(AR78, 0.05*AR$156)</f>
        <v>6.9418560462190939</v>
      </c>
      <c r="AV78" s="17">
        <f>MIN(AS78, 0.05*AS$156)</f>
        <v>8.7829830193049094</v>
      </c>
      <c r="AW78" s="17">
        <f>MIN(AT78, 0.05*AT$156)</f>
        <v>8.7829830193049094</v>
      </c>
      <c r="AX78" s="14">
        <f>AU78/$AU$156</f>
        <v>1.2292230149315636E-2</v>
      </c>
      <c r="AY78" s="14">
        <f>AV78/$AV$156</f>
        <v>4.9755480213490915E-3</v>
      </c>
      <c r="AZ78" s="64">
        <f>AW78/$AW$156</f>
        <v>3.056588485637252E-3</v>
      </c>
      <c r="BA78" s="21">
        <f>N78</f>
        <v>0</v>
      </c>
      <c r="BB78" s="63">
        <v>1558</v>
      </c>
      <c r="BC78" s="15">
        <f>$D$162*AX78</f>
        <v>1526.4737244023142</v>
      </c>
      <c r="BD78" s="19">
        <f>BC78-BB78</f>
        <v>-31.526275597685753</v>
      </c>
      <c r="BE78" s="60">
        <f>(IF(BD78 &gt; 0, V78, W78))</f>
        <v>316.22117659202803</v>
      </c>
      <c r="BF78" s="60">
        <f>IF(BD78&gt;0, S78*(T78^(2-N78)), S78*(U78^(N78 + 2)))</f>
        <v>320.9726833875597</v>
      </c>
      <c r="BG78" s="46">
        <f>BD78/BE78</f>
        <v>-9.9696914474387971E-2</v>
      </c>
      <c r="BH78" s="61">
        <f>BB78/BC78</f>
        <v>1.0206530090192216</v>
      </c>
      <c r="BI78" s="63">
        <v>935</v>
      </c>
      <c r="BJ78" s="63">
        <v>0</v>
      </c>
      <c r="BK78" s="63">
        <v>0</v>
      </c>
      <c r="BL78" s="10">
        <f>SUM(BI78:BK78)</f>
        <v>935</v>
      </c>
      <c r="BM78" s="15">
        <f>AY78*$D$161</f>
        <v>868.10874102488276</v>
      </c>
      <c r="BN78" s="9">
        <f>BM78-BL78</f>
        <v>-66.891258975117239</v>
      </c>
      <c r="BO78" s="48">
        <f>IF(BN78&gt;0,V78,W78)</f>
        <v>316.22117659202803</v>
      </c>
      <c r="BP78" s="48">
        <f xml:space="preserve"> IF(BN78 &gt;0, S78*T78^(2-N78), S78*U78^(N78+2))</f>
        <v>320.9726833875597</v>
      </c>
      <c r="BQ78" s="48">
        <f>IF(BN78&gt;0, S78*T78^(3-N78), S78*U78^(N78+3))</f>
        <v>325.79558583429758</v>
      </c>
      <c r="BR78" s="46">
        <f>BN78/BP78</f>
        <v>-0.20840171901591117</v>
      </c>
      <c r="BS78" s="61">
        <f>BL78/BM78</f>
        <v>1.0770540092663345</v>
      </c>
      <c r="BT78" s="16">
        <f>BB78+BL78+BV78</f>
        <v>2493</v>
      </c>
      <c r="BU78" s="66">
        <f>BC78+BM78+BW78</f>
        <v>2422.810060092057</v>
      </c>
      <c r="BV78" s="63">
        <v>0</v>
      </c>
      <c r="BW78" s="15">
        <f>AZ78*$D$164</f>
        <v>28.227594664860021</v>
      </c>
      <c r="BX78" s="37">
        <f>BW78-BV78</f>
        <v>28.227594664860021</v>
      </c>
      <c r="BY78" s="53">
        <f>BX78*(BX78&lt;&gt;0)</f>
        <v>28.227594664860021</v>
      </c>
      <c r="BZ78" s="26">
        <f>BY78/$BY$156</f>
        <v>0.29100613056557662</v>
      </c>
      <c r="CA78" s="47">
        <f>BZ78 * $BX$156</f>
        <v>28.227594664860021</v>
      </c>
      <c r="CB78" s="48">
        <f>IF(CA78&gt;0, V78, W78)</f>
        <v>309.59828787327734</v>
      </c>
      <c r="CC78" s="48">
        <f>IF(BX78&gt;0, S78*T78^(2-N78), S78*U78^(N78+2))</f>
        <v>307.66866927219684</v>
      </c>
      <c r="CD78" s="62">
        <f>CA78/CB78</f>
        <v>9.1174905580918286E-2</v>
      </c>
      <c r="CE78" s="63">
        <v>0</v>
      </c>
      <c r="CF78" s="15">
        <f>AZ78*$CE$159</f>
        <v>19.644694197190621</v>
      </c>
      <c r="CG78" s="37">
        <f>CF78-CE78</f>
        <v>19.644694197190621</v>
      </c>
      <c r="CH78" s="53">
        <f>CG78*(CG78&lt;&gt;0)</f>
        <v>19.644694197190621</v>
      </c>
      <c r="CI78" s="26">
        <f>CH78/$CH$156</f>
        <v>3.0565884856372533E-3</v>
      </c>
      <c r="CJ78" s="47">
        <f>CI78 * $CG$156</f>
        <v>19.644694197190621</v>
      </c>
      <c r="CK78" s="48">
        <f>IF(CA78&gt;0,V78,W78)</f>
        <v>309.59828787327734</v>
      </c>
      <c r="CL78" s="62">
        <f>CJ78/CK78</f>
        <v>6.3452205540721382E-2</v>
      </c>
      <c r="CM78" s="67">
        <f>N78</f>
        <v>0</v>
      </c>
      <c r="CN78" s="75">
        <f>BT78+BV78</f>
        <v>2493</v>
      </c>
      <c r="CO78">
        <f>E78/$E$156</f>
        <v>8.281956817840384E-3</v>
      </c>
      <c r="CP78" s="1">
        <f>$CP$158*CO78</f>
        <v>505.1993658882634</v>
      </c>
      <c r="CQ78">
        <v>0</v>
      </c>
      <c r="CR78" s="1">
        <f>CP78-CQ78</f>
        <v>505.1993658882634</v>
      </c>
      <c r="CS78">
        <f>CR78/CP78</f>
        <v>1</v>
      </c>
    </row>
    <row r="79" spans="1:97" x14ac:dyDescent="0.2">
      <c r="A79" s="29" t="s">
        <v>260</v>
      </c>
      <c r="B79">
        <v>0</v>
      </c>
      <c r="C79">
        <v>0</v>
      </c>
      <c r="D79">
        <v>0.29073482428114999</v>
      </c>
      <c r="E79">
        <v>0.70926517571884895</v>
      </c>
      <c r="F79">
        <v>0.57942811755361401</v>
      </c>
      <c r="G79">
        <v>0.57942811755361401</v>
      </c>
      <c r="H79">
        <v>0.46407685881369998</v>
      </c>
      <c r="I79">
        <v>0.59857978279030899</v>
      </c>
      <c r="J79">
        <v>0.52705504963591199</v>
      </c>
      <c r="K79">
        <v>0.55262149366240099</v>
      </c>
      <c r="L79">
        <v>0.873207277556726</v>
      </c>
      <c r="M79">
        <v>-0.52376030596362499</v>
      </c>
      <c r="N79" s="21">
        <v>0</v>
      </c>
      <c r="O79">
        <v>1.0048886788851701</v>
      </c>
      <c r="P79">
        <v>0.99383214466629699</v>
      </c>
      <c r="Q79">
        <v>1.01017558226421</v>
      </c>
      <c r="R79">
        <v>0.99721039797613598</v>
      </c>
      <c r="S79">
        <v>343.600006103515</v>
      </c>
      <c r="T79" s="27">
        <f>IF(C79,P79,R79)</f>
        <v>0.99721039797613598</v>
      </c>
      <c r="U79" s="27">
        <f>IF(D79 = 0,O79,Q79)</f>
        <v>1.01017558226421</v>
      </c>
      <c r="V79" s="39">
        <f>S79*T79^(1-N79)</f>
        <v>342.64149883108894</v>
      </c>
      <c r="W79" s="38">
        <f>S79*U79^(N79+1)</f>
        <v>347.09633623160437</v>
      </c>
      <c r="X79" s="44">
        <f>0.5 * (D79-MAX($D$3:$D$155))/(MIN($D$3:$D$155)-MAX($D$3:$D$155)) + 0.75</f>
        <v>1.1017001229004508</v>
      </c>
      <c r="Y79" s="44">
        <f>AVERAGE(D79, F79, G79, H79, I79, J79, K79)</f>
        <v>0.51313203489867143</v>
      </c>
      <c r="Z79" s="22">
        <f>AI79^N79</f>
        <v>1</v>
      </c>
      <c r="AA79" s="22">
        <f>(Z79+AB79)/2</f>
        <v>1</v>
      </c>
      <c r="AB79" s="22">
        <f>AM79^N79</f>
        <v>1</v>
      </c>
      <c r="AC79" s="22">
        <v>1</v>
      </c>
      <c r="AD79" s="22">
        <v>1</v>
      </c>
      <c r="AE79" s="22">
        <v>1</v>
      </c>
      <c r="AF79" s="22">
        <f>PERCENTILE($L$2:$L$155, 0.05)</f>
        <v>-5.5951144138011319E-2</v>
      </c>
      <c r="AG79" s="22">
        <f>PERCENTILE($L$2:$L$155, 0.95)</f>
        <v>0.94551258825149287</v>
      </c>
      <c r="AH79" s="22">
        <f>MIN(MAX(L79,AF79), AG79)</f>
        <v>0.873207277556726</v>
      </c>
      <c r="AI79" s="22">
        <f>AH79-$AH$156+1</f>
        <v>1.9291584216947373</v>
      </c>
      <c r="AJ79" s="22">
        <f>PERCENTILE($M$2:$M$155, 0.02)</f>
        <v>-1.0733798994150157</v>
      </c>
      <c r="AK79" s="22">
        <f>PERCENTILE($M$2:$M$155, 0.98)</f>
        <v>1.0073830915390212</v>
      </c>
      <c r="AL79" s="22">
        <f>MIN(MAX(M79,AJ79), AK79)</f>
        <v>-0.52376030596362499</v>
      </c>
      <c r="AM79" s="22">
        <f>AL79-$AL$156 + 1</f>
        <v>1.5496195934513906</v>
      </c>
      <c r="AN79" s="46">
        <v>0</v>
      </c>
      <c r="AO79" s="51">
        <v>1</v>
      </c>
      <c r="AP79" s="51">
        <v>1</v>
      </c>
      <c r="AQ79" s="21">
        <v>1</v>
      </c>
      <c r="AR79" s="17">
        <f>(AI79^4)*AB79*AE79*AN79</f>
        <v>0</v>
      </c>
      <c r="AS79" s="17">
        <f>(AM79^4) *Z79*AC79*AO79</f>
        <v>5.7663419898961941</v>
      </c>
      <c r="AT79" s="17">
        <f>(AM79^4)*AA79*AP79*AQ79</f>
        <v>5.7663419898961941</v>
      </c>
      <c r="AU79" s="17">
        <f>MIN(AR79, 0.05*AR$156)</f>
        <v>0</v>
      </c>
      <c r="AV79" s="17">
        <f>MIN(AS79, 0.05*AS$156)</f>
        <v>5.7663419898961941</v>
      </c>
      <c r="AW79" s="17">
        <f>MIN(AT79, 0.05*AT$156)</f>
        <v>5.7663419898961941</v>
      </c>
      <c r="AX79" s="14">
        <f>AU79/$AU$156</f>
        <v>0</v>
      </c>
      <c r="AY79" s="14">
        <f>AV79/$AV$156</f>
        <v>3.2666249513620023E-3</v>
      </c>
      <c r="AZ79" s="64">
        <f>AW79/$AW$156</f>
        <v>2.0067594906904634E-3</v>
      </c>
      <c r="BA79" s="21">
        <f>N79</f>
        <v>0</v>
      </c>
      <c r="BB79" s="63">
        <v>0</v>
      </c>
      <c r="BC79" s="15">
        <f>$D$162*AX79</f>
        <v>0</v>
      </c>
      <c r="BD79" s="19">
        <f>BC79-BB79</f>
        <v>0</v>
      </c>
      <c r="BE79" s="60">
        <f>(IF(BD79 &gt; 0, V79, W79))</f>
        <v>347.09633623160437</v>
      </c>
      <c r="BF79" s="60">
        <f>IF(BD79&gt;0, S79*(T79^(2-N79)), S79*(U79^(N79 + 2)))</f>
        <v>350.628243554535</v>
      </c>
      <c r="BG79" s="46">
        <f>BD79/BE79</f>
        <v>0</v>
      </c>
      <c r="BH79" s="61" t="e">
        <f>BB79/BC79</f>
        <v>#DIV/0!</v>
      </c>
      <c r="BI79" s="63">
        <v>0</v>
      </c>
      <c r="BJ79" s="63">
        <v>0</v>
      </c>
      <c r="BK79" s="63">
        <v>0</v>
      </c>
      <c r="BL79" s="10">
        <f>SUM(BI79:BK79)</f>
        <v>0</v>
      </c>
      <c r="BM79" s="15">
        <f>AY79*$D$161</f>
        <v>569.94438838888539</v>
      </c>
      <c r="BN79" s="9">
        <f>BM79-BL79</f>
        <v>569.94438838888539</v>
      </c>
      <c r="BO79" s="48">
        <f>IF(BN79&gt;0,V79,W79)</f>
        <v>342.64149883108894</v>
      </c>
      <c r="BP79" s="48">
        <f xml:space="preserve"> IF(BN79 &gt;0, S79*T79^(2-N79), S79*U79^(N79+2))</f>
        <v>341.68566541248993</v>
      </c>
      <c r="BQ79" s="48">
        <f>IF(BN79&gt;0, S79*T79^(3-N79), S79*U79^(N79+3))</f>
        <v>340.73249838872994</v>
      </c>
      <c r="BR79" s="46">
        <f>BN79/BP79</f>
        <v>1.6680371642188643</v>
      </c>
      <c r="BS79" s="61">
        <f>BL79/BM79</f>
        <v>0</v>
      </c>
      <c r="BT79" s="16">
        <f>BB79+BL79+BV79</f>
        <v>0</v>
      </c>
      <c r="BU79" s="66">
        <f>BC79+BM79+BW79</f>
        <v>588.47681228541182</v>
      </c>
      <c r="BV79" s="63">
        <v>0</v>
      </c>
      <c r="BW79" s="15">
        <f>AZ79*$D$164</f>
        <v>18.532423896526428</v>
      </c>
      <c r="BX79" s="37">
        <f>BW79-BV79</f>
        <v>18.532423896526428</v>
      </c>
      <c r="BY79" s="53">
        <f>BX79*(BX79&lt;&gt;0)</f>
        <v>18.532423896526428</v>
      </c>
      <c r="BZ79" s="26">
        <f>BY79/$BY$156</f>
        <v>0.19105591645904149</v>
      </c>
      <c r="CA79" s="47">
        <f>BZ79 * $BX$156</f>
        <v>18.532423896526428</v>
      </c>
      <c r="CB79" s="48">
        <f>IF(CA79&gt;0, V79, W79)</f>
        <v>342.64149883108894</v>
      </c>
      <c r="CC79" s="48">
        <f>IF(BX79&gt;0, S79*T79^(2-N79), S79*U79^(N79+2))</f>
        <v>341.68566541248993</v>
      </c>
      <c r="CD79" s="62">
        <f>CA79/CB79</f>
        <v>5.4086921636022571E-2</v>
      </c>
      <c r="CE79" s="63">
        <v>0</v>
      </c>
      <c r="CF79" s="15">
        <f>AZ79*$CE$159</f>
        <v>12.897443246667608</v>
      </c>
      <c r="CG79" s="37">
        <f>CF79-CE79</f>
        <v>12.897443246667608</v>
      </c>
      <c r="CH79" s="53">
        <f>CG79*(CG79&lt;&gt;0)</f>
        <v>12.897443246667608</v>
      </c>
      <c r="CI79" s="26">
        <f>CH79/$CH$156</f>
        <v>2.0067594906904638E-3</v>
      </c>
      <c r="CJ79" s="47">
        <f>CI79 * $CG$156</f>
        <v>12.897443246667608</v>
      </c>
      <c r="CK79" s="48">
        <f>IF(CA79&gt;0,V79,W79)</f>
        <v>342.64149883108894</v>
      </c>
      <c r="CL79" s="62">
        <f>CJ79/CK79</f>
        <v>3.7641217688653722E-2</v>
      </c>
      <c r="CM79" s="67">
        <f>N79</f>
        <v>0</v>
      </c>
      <c r="CN79" s="75">
        <f>BT79+BV79</f>
        <v>0</v>
      </c>
      <c r="CO79">
        <f>E79/$E$156</f>
        <v>6.6766932857396802E-3</v>
      </c>
      <c r="CP79" s="1">
        <f>$CP$158*CO79</f>
        <v>407.27829043012048</v>
      </c>
      <c r="CQ79">
        <v>0</v>
      </c>
      <c r="CR79" s="1">
        <f>CP79-CQ79</f>
        <v>407.27829043012048</v>
      </c>
      <c r="CS79">
        <f>CR79/CP79</f>
        <v>1</v>
      </c>
    </row>
    <row r="80" spans="1:97" x14ac:dyDescent="0.2">
      <c r="A80" s="29" t="s">
        <v>273</v>
      </c>
      <c r="B80">
        <v>1</v>
      </c>
      <c r="C80">
        <v>1</v>
      </c>
      <c r="D80">
        <v>0.600638977635782</v>
      </c>
      <c r="E80">
        <v>0.399361022364217</v>
      </c>
      <c r="F80">
        <v>0.80222398729150102</v>
      </c>
      <c r="G80">
        <v>0.80222398729150102</v>
      </c>
      <c r="H80">
        <v>0.28905597326649901</v>
      </c>
      <c r="I80">
        <v>0.68128654970760205</v>
      </c>
      <c r="J80">
        <v>0.44376789732821598</v>
      </c>
      <c r="K80">
        <v>0.59665840480680998</v>
      </c>
      <c r="L80">
        <v>0.76871255277856299</v>
      </c>
      <c r="M80">
        <v>-0.73267485344546102</v>
      </c>
      <c r="N80" s="21">
        <v>0</v>
      </c>
      <c r="O80">
        <v>1.0068533428330899</v>
      </c>
      <c r="P80">
        <v>0.995133618289476</v>
      </c>
      <c r="Q80">
        <v>1.02253443674661</v>
      </c>
      <c r="R80">
        <v>0.99215521845916599</v>
      </c>
      <c r="S80">
        <v>148.08999633789</v>
      </c>
      <c r="T80" s="27">
        <f>IF(C80,P80,R80)</f>
        <v>0.995133618289476</v>
      </c>
      <c r="U80" s="27">
        <f>IF(D80 = 0,O80,Q80)</f>
        <v>1.02253443674661</v>
      </c>
      <c r="V80" s="39">
        <f>S80*T80^(1-N80)</f>
        <v>147.36933388819972</v>
      </c>
      <c r="W80" s="38">
        <f>S80*U80^(N80+1)</f>
        <v>151.42712099317188</v>
      </c>
      <c r="X80" s="44">
        <f>0.5 * (D80-MAX($D$3:$D$155))/(MIN($D$3:$D$155)-MAX($D$3:$D$155)) + 0.75</f>
        <v>0.94274887341253621</v>
      </c>
      <c r="Y80" s="44">
        <f>AVERAGE(D80, F80, G80, H80, I80, J80, K80)</f>
        <v>0.60226511104684455</v>
      </c>
      <c r="Z80" s="22">
        <f>AI80^N80</f>
        <v>1</v>
      </c>
      <c r="AA80" s="22">
        <f>(Z80+AB80)/2</f>
        <v>1</v>
      </c>
      <c r="AB80" s="22">
        <f>AM80^N80</f>
        <v>1</v>
      </c>
      <c r="AC80" s="22">
        <v>1</v>
      </c>
      <c r="AD80" s="22">
        <v>1</v>
      </c>
      <c r="AE80" s="22">
        <v>1</v>
      </c>
      <c r="AF80" s="22">
        <f>PERCENTILE($L$2:$L$155, 0.05)</f>
        <v>-5.5951144138011319E-2</v>
      </c>
      <c r="AG80" s="22">
        <f>PERCENTILE($L$2:$L$155, 0.95)</f>
        <v>0.94551258825149287</v>
      </c>
      <c r="AH80" s="22">
        <f>MIN(MAX(L80,AF80), AG80)</f>
        <v>0.76871255277856299</v>
      </c>
      <c r="AI80" s="22">
        <f>AH80-$AH$156+1</f>
        <v>1.8246636969165744</v>
      </c>
      <c r="AJ80" s="22">
        <f>PERCENTILE($M$2:$M$155, 0.02)</f>
        <v>-1.0733798994150157</v>
      </c>
      <c r="AK80" s="22">
        <f>PERCENTILE($M$2:$M$155, 0.98)</f>
        <v>1.0073830915390212</v>
      </c>
      <c r="AL80" s="22">
        <f>MIN(MAX(M80,AJ80), AK80)</f>
        <v>-0.73267485344546102</v>
      </c>
      <c r="AM80" s="22">
        <f>AL80-$AL$156 + 1</f>
        <v>1.3407050459695546</v>
      </c>
      <c r="AN80" s="46">
        <v>0</v>
      </c>
      <c r="AO80" s="51">
        <v>1</v>
      </c>
      <c r="AP80" s="51">
        <v>1</v>
      </c>
      <c r="AQ80" s="21">
        <v>1</v>
      </c>
      <c r="AR80" s="17">
        <f>(AI80^4)*AB80*AE80*AN80</f>
        <v>0</v>
      </c>
      <c r="AS80" s="17">
        <f>(AM80^4) *Z80*AC80*AO80</f>
        <v>3.2309703730357655</v>
      </c>
      <c r="AT80" s="17">
        <f>(AM80^4)*AA80*AP80*AQ80</f>
        <v>3.2309703730357655</v>
      </c>
      <c r="AU80" s="17">
        <f>MIN(AR80, 0.05*AR$156)</f>
        <v>0</v>
      </c>
      <c r="AV80" s="17">
        <f>MIN(AS80, 0.05*AS$156)</f>
        <v>3.2309703730357655</v>
      </c>
      <c r="AW80" s="17">
        <f>MIN(AT80, 0.05*AT$156)</f>
        <v>3.2309703730357655</v>
      </c>
      <c r="AX80" s="14">
        <f>AU80/$AU$156</f>
        <v>0</v>
      </c>
      <c r="AY80" s="14">
        <f>AV80/$AV$156</f>
        <v>1.830340353756928E-3</v>
      </c>
      <c r="AZ80" s="64">
        <f>AW80/$AW$156</f>
        <v>1.1244183004737029E-3</v>
      </c>
      <c r="BA80" s="21">
        <f>N80</f>
        <v>0</v>
      </c>
      <c r="BB80" s="63">
        <v>0</v>
      </c>
      <c r="BC80" s="15">
        <f>$D$162*AX80</f>
        <v>0</v>
      </c>
      <c r="BD80" s="19">
        <f>BC80-BB80</f>
        <v>0</v>
      </c>
      <c r="BE80" s="60">
        <f>(IF(BD80 &gt; 0, V80, W80))</f>
        <v>151.42712099317188</v>
      </c>
      <c r="BF80" s="60">
        <f>IF(BD80&gt;0, S80*(T80^(2-N80)), S80*(U80^(N80 + 2)))</f>
        <v>154.83944587291379</v>
      </c>
      <c r="BG80" s="46">
        <f>BD80/BE80</f>
        <v>0</v>
      </c>
      <c r="BH80" s="61" t="e">
        <f>BB80/BC80</f>
        <v>#DIV/0!</v>
      </c>
      <c r="BI80" s="63">
        <v>0</v>
      </c>
      <c r="BJ80" s="63">
        <v>0</v>
      </c>
      <c r="BK80" s="63">
        <v>0</v>
      </c>
      <c r="BL80" s="10">
        <f>SUM(BI80:BK80)</f>
        <v>0</v>
      </c>
      <c r="BM80" s="15">
        <f>AY80*$D$161</f>
        <v>319.34863322173999</v>
      </c>
      <c r="BN80" s="9">
        <f>BM80-BL80</f>
        <v>319.34863322173999</v>
      </c>
      <c r="BO80" s="48">
        <f>IF(BN80&gt;0,V80,W80)</f>
        <v>147.36933388819972</v>
      </c>
      <c r="BP80" s="48">
        <f xml:space="preserve"> IF(BN80 &gt;0, S80*T80^(2-N80), S80*U80^(N80+2))</f>
        <v>146.65217845707409</v>
      </c>
      <c r="BQ80" s="48">
        <f>IF(BN80&gt;0, S80*T80^(3-N80), S80*U80^(N80+3))</f>
        <v>145.93851297802209</v>
      </c>
      <c r="BR80" s="46">
        <f>BN80/BP80</f>
        <v>2.1775921543178107</v>
      </c>
      <c r="BS80" s="61">
        <f>BL80/BM80</f>
        <v>0</v>
      </c>
      <c r="BT80" s="16">
        <f>BB80+BL80+BV80</f>
        <v>0</v>
      </c>
      <c r="BU80" s="66">
        <f>BC80+BM80+BW80</f>
        <v>329.73263622661466</v>
      </c>
      <c r="BV80" s="63">
        <v>0</v>
      </c>
      <c r="BW80" s="15">
        <f>AZ80*$D$164</f>
        <v>10.384003004874646</v>
      </c>
      <c r="BX80" s="37">
        <f>BW80-BV80</f>
        <v>10.384003004874646</v>
      </c>
      <c r="BY80" s="53">
        <f>BX80*(BX80&lt;&gt;0)</f>
        <v>10.384003004874646</v>
      </c>
      <c r="BZ80" s="26">
        <f>BY80/$BY$156</f>
        <v>0.10705157736984516</v>
      </c>
      <c r="CA80" s="47">
        <f>BZ80 * $BX$156</f>
        <v>10.384003004874646</v>
      </c>
      <c r="CB80" s="48">
        <f>IF(CA80&gt;0, V80, W80)</f>
        <v>147.36933388819972</v>
      </c>
      <c r="CC80" s="48">
        <f>IF(BX80&gt;0, S80*T80^(2-N80), S80*U80^(N80+2))</f>
        <v>146.65217845707409</v>
      </c>
      <c r="CD80" s="62">
        <f>CA80/CB80</f>
        <v>7.0462441071711485E-2</v>
      </c>
      <c r="CE80" s="63">
        <v>0</v>
      </c>
      <c r="CF80" s="15">
        <f>AZ80*$CE$159</f>
        <v>7.2266364171444879</v>
      </c>
      <c r="CG80" s="37">
        <f>CF80-CE80</f>
        <v>7.2266364171444879</v>
      </c>
      <c r="CH80" s="53">
        <f>CG80*(CG80&lt;&gt;0)</f>
        <v>7.2266364171444879</v>
      </c>
      <c r="CI80" s="26">
        <f>CH80/$CH$156</f>
        <v>1.1244183004737031E-3</v>
      </c>
      <c r="CJ80" s="47">
        <f>CI80 * $CG$156</f>
        <v>7.2266364171444879</v>
      </c>
      <c r="CK80" s="48">
        <f>IF(CA80&gt;0,V80,W80)</f>
        <v>147.36933388819972</v>
      </c>
      <c r="CL80" s="62">
        <f>CJ80/CK80</f>
        <v>4.9037586222835911E-2</v>
      </c>
      <c r="CM80" s="67">
        <f>N80</f>
        <v>0</v>
      </c>
      <c r="CN80" s="75">
        <f>BT80+BV80</f>
        <v>0</v>
      </c>
      <c r="CO80">
        <f>E80/$E$156</f>
        <v>3.7593993726011735E-3</v>
      </c>
      <c r="CP80" s="1">
        <f>$CP$158*CO80</f>
        <v>229.32336172867159</v>
      </c>
      <c r="CQ80">
        <v>0</v>
      </c>
      <c r="CR80" s="1">
        <f>CP80-CQ80</f>
        <v>229.32336172867159</v>
      </c>
      <c r="CS80">
        <f>CR80/CP80</f>
        <v>1</v>
      </c>
    </row>
    <row r="81" spans="1:97" x14ac:dyDescent="0.2">
      <c r="A81" s="29" t="s">
        <v>199</v>
      </c>
      <c r="B81">
        <v>1</v>
      </c>
      <c r="C81">
        <v>1</v>
      </c>
      <c r="D81">
        <v>0.52356230031948803</v>
      </c>
      <c r="E81">
        <v>0.47643769968051097</v>
      </c>
      <c r="F81">
        <v>0.20143312101910801</v>
      </c>
      <c r="G81">
        <v>0.20143312101910801</v>
      </c>
      <c r="H81">
        <v>9.6908939014202097E-2</v>
      </c>
      <c r="I81">
        <v>0.27005012531328298</v>
      </c>
      <c r="J81">
        <v>0.16177228169486399</v>
      </c>
      <c r="K81">
        <v>0.18051674602700599</v>
      </c>
      <c r="L81">
        <v>0.68495933028034095</v>
      </c>
      <c r="M81">
        <v>0.76633577247805895</v>
      </c>
      <c r="N81" s="21">
        <v>0</v>
      </c>
      <c r="O81">
        <v>1</v>
      </c>
      <c r="P81">
        <v>0.97222062718470403</v>
      </c>
      <c r="Q81">
        <v>1.0063785359863899</v>
      </c>
      <c r="R81">
        <v>0.98497136029650401</v>
      </c>
      <c r="S81">
        <v>2.0299999713897701</v>
      </c>
      <c r="T81" s="27">
        <f>IF(C81,P81,R81)</f>
        <v>0.97222062718470403</v>
      </c>
      <c r="U81" s="27">
        <f>IF(D81 = 0,O81,Q81)</f>
        <v>1.0063785359863899</v>
      </c>
      <c r="V81" s="39">
        <f>S81*T81^(1-N81)</f>
        <v>1.9736078453694934</v>
      </c>
      <c r="W81" s="38">
        <f>S81*U81^(N81+1)</f>
        <v>2.0429483992596502</v>
      </c>
      <c r="X81" s="44">
        <f>0.5 * (D81-MAX($D$3:$D$155))/(MIN($D$3:$D$155)-MAX($D$3:$D$155)) + 0.75</f>
        <v>0.98228185170012328</v>
      </c>
      <c r="Y81" s="44">
        <f>AVERAGE(D81, F81, G81, H81, I81, J81, K81)</f>
        <v>0.23366809062957988</v>
      </c>
      <c r="Z81" s="22">
        <f>AI81^N81</f>
        <v>1</v>
      </c>
      <c r="AA81" s="22">
        <f>(Z81+AB81)/2</f>
        <v>1</v>
      </c>
      <c r="AB81" s="22">
        <f>AM81^N81</f>
        <v>1</v>
      </c>
      <c r="AC81" s="22">
        <v>1</v>
      </c>
      <c r="AD81" s="22">
        <v>1</v>
      </c>
      <c r="AE81" s="22">
        <v>1</v>
      </c>
      <c r="AF81" s="22">
        <f>PERCENTILE($L$2:$L$155, 0.05)</f>
        <v>-5.5951144138011319E-2</v>
      </c>
      <c r="AG81" s="22">
        <f>PERCENTILE($L$2:$L$155, 0.95)</f>
        <v>0.94551258825149287</v>
      </c>
      <c r="AH81" s="22">
        <f>MIN(MAX(L81,AF81), AG81)</f>
        <v>0.68495933028034095</v>
      </c>
      <c r="AI81" s="22">
        <f>AH81-$AH$156+1</f>
        <v>1.7409104744183521</v>
      </c>
      <c r="AJ81" s="22">
        <f>PERCENTILE($M$2:$M$155, 0.02)</f>
        <v>-1.0733798994150157</v>
      </c>
      <c r="AK81" s="22">
        <f>PERCENTILE($M$2:$M$155, 0.98)</f>
        <v>1.0073830915390212</v>
      </c>
      <c r="AL81" s="22">
        <f>MIN(MAX(M81,AJ81), AK81)</f>
        <v>0.76633577247805895</v>
      </c>
      <c r="AM81" s="22">
        <f>AL81-$AL$156 + 1</f>
        <v>2.8397156718930745</v>
      </c>
      <c r="AN81" s="46">
        <v>0</v>
      </c>
      <c r="AO81" s="76">
        <v>0.24</v>
      </c>
      <c r="AP81" s="77">
        <v>0.5</v>
      </c>
      <c r="AQ81" s="50">
        <v>1</v>
      </c>
      <c r="AR81" s="17">
        <f>(AI81^4)*AB81*AE81*AN81</f>
        <v>0</v>
      </c>
      <c r="AS81" s="17">
        <f>(AM81^4) *Z81*AC81*AO81</f>
        <v>15.606685355468459</v>
      </c>
      <c r="AT81" s="17">
        <f>(AM81^4)*AA81*AP81*AQ81</f>
        <v>32.513927823892622</v>
      </c>
      <c r="AU81" s="17">
        <f>MIN(AR81, 0.05*AR$156)</f>
        <v>0</v>
      </c>
      <c r="AV81" s="17">
        <f>MIN(AS81, 0.05*AS$156)</f>
        <v>15.606685355468459</v>
      </c>
      <c r="AW81" s="17">
        <f>MIN(AT81, 0.05*AT$156)</f>
        <v>32.513927823892622</v>
      </c>
      <c r="AX81" s="14">
        <f>AU81/$AU$156</f>
        <v>0</v>
      </c>
      <c r="AY81" s="14">
        <f>AV81/$AV$156</f>
        <v>8.8411661811870785E-3</v>
      </c>
      <c r="AZ81" s="64">
        <f>AW81/$AW$156</f>
        <v>1.1315255556217162E-2</v>
      </c>
      <c r="BA81" s="21">
        <f>N81</f>
        <v>0</v>
      </c>
      <c r="BB81" s="63">
        <v>0</v>
      </c>
      <c r="BC81" s="15">
        <f>$D$162*AX81</f>
        <v>0</v>
      </c>
      <c r="BD81" s="19">
        <f>BC81-BB81</f>
        <v>0</v>
      </c>
      <c r="BE81" s="60">
        <f>(IF(BD81 &gt; 0, V81, W81))</f>
        <v>2.0429483992596502</v>
      </c>
      <c r="BF81" s="60">
        <f>IF(BD81&gt;0, S81*(T81^(2-N81)), S81*(U81^(N81 + 2)))</f>
        <v>2.0559794191426657</v>
      </c>
      <c r="BG81" s="46">
        <f>BD81/BE81</f>
        <v>0</v>
      </c>
      <c r="BH81" s="61" t="e">
        <f>BB81/BC81</f>
        <v>#DIV/0!</v>
      </c>
      <c r="BI81" s="63">
        <v>2</v>
      </c>
      <c r="BJ81" s="63">
        <v>2840</v>
      </c>
      <c r="BK81" s="63">
        <v>0</v>
      </c>
      <c r="BL81" s="10">
        <f>SUM(BI81:BK81)</f>
        <v>2842</v>
      </c>
      <c r="BM81" s="15">
        <f>AY81*$D$161</f>
        <v>1542.5624694626156</v>
      </c>
      <c r="BN81" s="9">
        <f>BM81-BL81</f>
        <v>-1299.4375305373844</v>
      </c>
      <c r="BO81" s="48">
        <f>IF(BN81&gt;0,V81,W81)</f>
        <v>2.0429483992596502</v>
      </c>
      <c r="BP81" s="48">
        <f xml:space="preserve"> IF(BN81 &gt;0, S81*T81^(2-N81), S81*U81^(N81+2))</f>
        <v>2.0559794191426657</v>
      </c>
      <c r="BQ81" s="48">
        <f>IF(BN81&gt;0, S81*T81^(3-N81), S81*U81^(N81+3))</f>
        <v>2.0690935578549445</v>
      </c>
      <c r="BR81" s="46">
        <f>BN81/BP81</f>
        <v>-632.02847189941428</v>
      </c>
      <c r="BS81" s="61">
        <f>BL81/BM81</f>
        <v>1.842388918608963</v>
      </c>
      <c r="BT81" s="16">
        <f>BB81+BL81+BV81</f>
        <v>2969</v>
      </c>
      <c r="BU81" s="66">
        <f>BC81+BM81+BW81</f>
        <v>1647.0588545242811</v>
      </c>
      <c r="BV81" s="63">
        <v>127</v>
      </c>
      <c r="BW81" s="15">
        <f>AZ81*$D$164</f>
        <v>104.49638506166549</v>
      </c>
      <c r="BX81" s="37">
        <f>BW81-BV81</f>
        <v>-22.503614938334508</v>
      </c>
      <c r="BY81" s="53">
        <f>BX81*(BX81&lt;&gt;0)</f>
        <v>-22.503614938334508</v>
      </c>
      <c r="BZ81" s="26">
        <f>BY81/$BY$156</f>
        <v>-0.2319960302921158</v>
      </c>
      <c r="CA81" s="47">
        <f>BZ81 * $BX$156</f>
        <v>-22.503614938334508</v>
      </c>
      <c r="CB81" s="48">
        <f>IF(CA81&gt;0, V81, W81)</f>
        <v>2.0429483992596502</v>
      </c>
      <c r="CC81" s="48">
        <f>IF(BX81&gt;0, S81*T81^(2-N81), S81*U81^(N81+2))</f>
        <v>2.0559794191426657</v>
      </c>
      <c r="CD81" s="62">
        <f>CA81/CB81</f>
        <v>-11.015263501755431</v>
      </c>
      <c r="CE81" s="63">
        <v>0</v>
      </c>
      <c r="CF81" s="15">
        <f>AZ81*$CE$159</f>
        <v>72.723147459807706</v>
      </c>
      <c r="CG81" s="37">
        <f>CF81-CE81</f>
        <v>72.723147459807706</v>
      </c>
      <c r="CH81" s="53">
        <f>CG81*(CG81&lt;&gt;0)</f>
        <v>72.723147459807706</v>
      </c>
      <c r="CI81" s="26">
        <f>CH81/$CH$156</f>
        <v>1.1315255556217166E-2</v>
      </c>
      <c r="CJ81" s="47">
        <f>CI81 * $CG$156</f>
        <v>72.723147459807706</v>
      </c>
      <c r="CK81" s="48">
        <f>IF(CA81&gt;0,V81,W81)</f>
        <v>2.0429483992596502</v>
      </c>
      <c r="CL81" s="62">
        <f>CJ81/CK81</f>
        <v>35.597153352557534</v>
      </c>
      <c r="CM81" s="67">
        <f>N81</f>
        <v>0</v>
      </c>
      <c r="CN81" s="75">
        <f>BT81+BV81</f>
        <v>3096</v>
      </c>
      <c r="CO81">
        <f>E81/$E$156</f>
        <v>4.4849634515132008E-3</v>
      </c>
      <c r="CP81" s="1">
        <f>$CP$158*CO81</f>
        <v>273.58277054230524</v>
      </c>
      <c r="CQ81">
        <v>0</v>
      </c>
      <c r="CR81" s="1">
        <f>CP81-CQ81</f>
        <v>273.58277054230524</v>
      </c>
      <c r="CS81">
        <f>CR81/CP81</f>
        <v>1</v>
      </c>
    </row>
    <row r="82" spans="1:97" x14ac:dyDescent="0.2">
      <c r="A82" s="29" t="s">
        <v>153</v>
      </c>
      <c r="B82">
        <v>1</v>
      </c>
      <c r="C82">
        <v>1</v>
      </c>
      <c r="D82">
        <v>0.62742060418280399</v>
      </c>
      <c r="E82">
        <v>0.37257939581719601</v>
      </c>
      <c r="F82">
        <v>0.75249042145593803</v>
      </c>
      <c r="G82">
        <v>0.75249042145593803</v>
      </c>
      <c r="H82">
        <v>8.3827265029635903E-2</v>
      </c>
      <c r="I82">
        <v>0.38103302286198099</v>
      </c>
      <c r="J82">
        <v>0.17872032954449901</v>
      </c>
      <c r="K82">
        <v>0.36672242377809999</v>
      </c>
      <c r="L82">
        <v>0.85519760618538299</v>
      </c>
      <c r="M82">
        <v>4.9792759061285302E-2</v>
      </c>
      <c r="N82" s="21">
        <v>0</v>
      </c>
      <c r="O82">
        <v>1.0028469488328</v>
      </c>
      <c r="P82">
        <v>0.97797251212299496</v>
      </c>
      <c r="Q82">
        <v>1.04986722734424</v>
      </c>
      <c r="R82">
        <v>0.98887033947867797</v>
      </c>
      <c r="S82">
        <v>197.47000122070301</v>
      </c>
      <c r="T82" s="27">
        <f>IF(C82,P82,R82)</f>
        <v>0.97797251212299496</v>
      </c>
      <c r="U82" s="27">
        <f>IF(D82 = 0,O82,Q82)</f>
        <v>1.04986722734424</v>
      </c>
      <c r="V82" s="39">
        <f>S82*T82^(1-N82)</f>
        <v>193.12023316274181</v>
      </c>
      <c r="W82" s="38">
        <f>S82*U82^(N82+1)</f>
        <v>207.31728266524317</v>
      </c>
      <c r="X82" s="44">
        <f>0.5 * (D82-MAX($D$3:$D$155))/(MIN($D$3:$D$155)-MAX($D$3:$D$155)) + 0.75</f>
        <v>0.92901245537203159</v>
      </c>
      <c r="Y82" s="44">
        <f>AVERAGE(D82, F82, G82, H82, I82, J82, K82)</f>
        <v>0.44895778404412801</v>
      </c>
      <c r="Z82" s="22">
        <f>AI82^N82</f>
        <v>1</v>
      </c>
      <c r="AA82" s="22">
        <f>(Z82+AB82)/2</f>
        <v>1</v>
      </c>
      <c r="AB82" s="22">
        <f>AM82^N82</f>
        <v>1</v>
      </c>
      <c r="AC82" s="22">
        <v>1</v>
      </c>
      <c r="AD82" s="22">
        <v>1</v>
      </c>
      <c r="AE82" s="22">
        <v>1</v>
      </c>
      <c r="AF82" s="22">
        <f>PERCENTILE($L$2:$L$155, 0.05)</f>
        <v>-5.5951144138011319E-2</v>
      </c>
      <c r="AG82" s="22">
        <f>PERCENTILE($L$2:$L$155, 0.95)</f>
        <v>0.94551258825149287</v>
      </c>
      <c r="AH82" s="22">
        <f>MIN(MAX(L82,AF82), AG82)</f>
        <v>0.85519760618538299</v>
      </c>
      <c r="AI82" s="22">
        <f>AH82-$AH$156+1</f>
        <v>1.9111487503233944</v>
      </c>
      <c r="AJ82" s="22">
        <f>PERCENTILE($M$2:$M$155, 0.02)</f>
        <v>-1.0733798994150157</v>
      </c>
      <c r="AK82" s="22">
        <f>PERCENTILE($M$2:$M$155, 0.98)</f>
        <v>1.0073830915390212</v>
      </c>
      <c r="AL82" s="22">
        <f>MIN(MAX(M82,AJ82), AK82)</f>
        <v>4.9792759061285302E-2</v>
      </c>
      <c r="AM82" s="22">
        <f>AL82-$AL$156 + 1</f>
        <v>2.1231726584763009</v>
      </c>
      <c r="AN82" s="46">
        <v>1</v>
      </c>
      <c r="AO82" s="51">
        <v>1</v>
      </c>
      <c r="AP82" s="51">
        <v>1</v>
      </c>
      <c r="AQ82" s="21">
        <v>1</v>
      </c>
      <c r="AR82" s="17">
        <f>(AI82^4)*AB82*AE82*AN82</f>
        <v>13.340679882636108</v>
      </c>
      <c r="AS82" s="17">
        <f>(AM82^4) *Z82*AC82*AO82</f>
        <v>20.320821052521136</v>
      </c>
      <c r="AT82" s="17">
        <f>(AM82^4)*AA82*AP82*AQ82</f>
        <v>20.320821052521136</v>
      </c>
      <c r="AU82" s="17">
        <f>MIN(AR82, 0.05*AR$156)</f>
        <v>13.340679882636108</v>
      </c>
      <c r="AV82" s="17">
        <f>MIN(AS82, 0.05*AS$156)</f>
        <v>20.320821052521136</v>
      </c>
      <c r="AW82" s="17">
        <f>MIN(AT82, 0.05*AT$156)</f>
        <v>20.320821052521136</v>
      </c>
      <c r="AX82" s="14">
        <f>AU82/$AU$156</f>
        <v>2.3622890819671213E-2</v>
      </c>
      <c r="AY82" s="14">
        <f>AV82/$AV$156</f>
        <v>1.151171768837852E-2</v>
      </c>
      <c r="AZ82" s="64">
        <f>AW82/$AW$156</f>
        <v>7.0719011423919145E-3</v>
      </c>
      <c r="BA82" s="21">
        <f>N82</f>
        <v>0</v>
      </c>
      <c r="BB82" s="63">
        <v>2962</v>
      </c>
      <c r="BC82" s="15">
        <f>$D$162*AX82</f>
        <v>2933.5378277684108</v>
      </c>
      <c r="BD82" s="19">
        <f>BC82-BB82</f>
        <v>-28.462172231589193</v>
      </c>
      <c r="BE82" s="60">
        <f>(IF(BD82 &gt; 0, V82, W82))</f>
        <v>207.31728266524317</v>
      </c>
      <c r="BF82" s="60">
        <f>IF(BD82&gt;0, S82*(T82^(2-N82)), S82*(U82^(N82 + 2)))</f>
        <v>217.65562073230092</v>
      </c>
      <c r="BG82" s="46">
        <f>BD82/BE82</f>
        <v>-0.13728798615186985</v>
      </c>
      <c r="BH82" s="61">
        <f>BB82/BC82</f>
        <v>1.0097023368719402</v>
      </c>
      <c r="BI82" s="63">
        <v>197</v>
      </c>
      <c r="BJ82" s="63">
        <v>987</v>
      </c>
      <c r="BK82" s="63">
        <v>0</v>
      </c>
      <c r="BL82" s="10">
        <f>SUM(BI82:BK82)</f>
        <v>1184</v>
      </c>
      <c r="BM82" s="15">
        <f>AY82*$D$161</f>
        <v>2008.5069436798424</v>
      </c>
      <c r="BN82" s="9">
        <f>BM82-BL82</f>
        <v>824.50694367984238</v>
      </c>
      <c r="BO82" s="48">
        <f>IF(BN82&gt;0,V82,W82)</f>
        <v>193.12023316274181</v>
      </c>
      <c r="BP82" s="48">
        <f xml:space="preserve"> IF(BN82 &gt;0, S82*T82^(2-N82), S82*U82^(N82+2))</f>
        <v>188.86627956794513</v>
      </c>
      <c r="BQ82" s="48">
        <f>IF(BN82&gt;0, S82*T82^(3-N82), S82*U82^(N82+3))</f>
        <v>184.70602988438716</v>
      </c>
      <c r="BR82" s="46">
        <f>BN82/BP82</f>
        <v>4.3655593024122865</v>
      </c>
      <c r="BS82" s="61">
        <f>BL82/BM82</f>
        <v>0.58949260978444018</v>
      </c>
      <c r="BT82" s="16">
        <f>BB82+BL82+BV82</f>
        <v>4146</v>
      </c>
      <c r="BU82" s="66">
        <f>BC82+BM82+BW82</f>
        <v>5007.3537784982427</v>
      </c>
      <c r="BV82" s="63">
        <v>0</v>
      </c>
      <c r="BW82" s="15">
        <f>AZ82*$D$164</f>
        <v>65.309007049989333</v>
      </c>
      <c r="BX82" s="37">
        <f>BW82-BV82</f>
        <v>65.309007049989333</v>
      </c>
      <c r="BY82" s="53">
        <f>BX82*(BX82&lt;&gt;0)</f>
        <v>65.309007049989333</v>
      </c>
      <c r="BZ82" s="26">
        <f>BY82/$BY$156</f>
        <v>0.67328873247413856</v>
      </c>
      <c r="CA82" s="47">
        <f>BZ82 * $BX$156</f>
        <v>65.309007049989333</v>
      </c>
      <c r="CB82" s="48">
        <f>IF(CA82&gt;0, V82, W82)</f>
        <v>193.12023316274181</v>
      </c>
      <c r="CC82" s="48">
        <f>IF(BX82&gt;0, S82*T82^(2-N82), S82*U82^(N82+2))</f>
        <v>188.86627956794513</v>
      </c>
      <c r="CD82" s="62">
        <f>CA82/CB82</f>
        <v>0.33817796292195668</v>
      </c>
      <c r="CE82" s="63">
        <v>0</v>
      </c>
      <c r="CF82" s="15">
        <f>AZ82*$CE$159</f>
        <v>45.451108642152832</v>
      </c>
      <c r="CG82" s="37">
        <f>CF82-CE82</f>
        <v>45.451108642152832</v>
      </c>
      <c r="CH82" s="53">
        <f>CG82*(CG82&lt;&gt;0)</f>
        <v>45.451108642152832</v>
      </c>
      <c r="CI82" s="26">
        <f>CH82/$CH$156</f>
        <v>7.0719011423919162E-3</v>
      </c>
      <c r="CJ82" s="47">
        <f>CI82 * $CG$156</f>
        <v>45.451108642152832</v>
      </c>
      <c r="CK82" s="48">
        <f>IF(CA82&gt;0,V82,W82)</f>
        <v>193.12023316274181</v>
      </c>
      <c r="CL82" s="62">
        <f>CJ82/CK82</f>
        <v>0.23535135546284955</v>
      </c>
      <c r="CM82" s="67">
        <f>N82</f>
        <v>0</v>
      </c>
      <c r="CN82" s="75">
        <f>BT82+BV82</f>
        <v>4146</v>
      </c>
      <c r="CO82">
        <f>E82/$E$156</f>
        <v>3.507289566185747E-3</v>
      </c>
      <c r="CP82" s="1">
        <f>$CP$158*CO82</f>
        <v>213.94466353733057</v>
      </c>
      <c r="CQ82">
        <v>0</v>
      </c>
      <c r="CR82" s="1">
        <f>CP82-CQ82</f>
        <v>213.94466353733057</v>
      </c>
      <c r="CS82">
        <f>CR82/CP82</f>
        <v>1</v>
      </c>
    </row>
    <row r="83" spans="1:97" x14ac:dyDescent="0.2">
      <c r="A83" s="29" t="s">
        <v>137</v>
      </c>
      <c r="B83">
        <v>0</v>
      </c>
      <c r="C83">
        <v>0</v>
      </c>
      <c r="D83">
        <v>0.35782747603833798</v>
      </c>
      <c r="E83">
        <v>0.64217252396166102</v>
      </c>
      <c r="F83">
        <v>0.40150913423351797</v>
      </c>
      <c r="G83">
        <v>0.40150913423351797</v>
      </c>
      <c r="H83">
        <v>0.35087719298245601</v>
      </c>
      <c r="I83">
        <v>0.57142857142857095</v>
      </c>
      <c r="J83">
        <v>0.44777366283964498</v>
      </c>
      <c r="K83">
        <v>0.42401086743067901</v>
      </c>
      <c r="L83">
        <v>0.74505903710076005</v>
      </c>
      <c r="M83">
        <v>-0.53047779022126096</v>
      </c>
      <c r="N83" s="21">
        <v>0</v>
      </c>
      <c r="O83">
        <v>1.0353100278798799</v>
      </c>
      <c r="P83">
        <v>0.97807642362656</v>
      </c>
      <c r="Q83">
        <v>1.0057043629650799</v>
      </c>
      <c r="R83">
        <v>0.98802106627644604</v>
      </c>
      <c r="S83">
        <v>878.32000732421795</v>
      </c>
      <c r="T83" s="27">
        <f>IF(C83,P83,R83)</f>
        <v>0.98802106627644604</v>
      </c>
      <c r="U83" s="27">
        <f>IF(D83 = 0,O83,Q83)</f>
        <v>1.0057043629650799</v>
      </c>
      <c r="V83" s="39">
        <f>S83*T83^(1-N83)</f>
        <v>867.79867016840967</v>
      </c>
      <c r="W83" s="38">
        <f>S83*U83^(N83+1)</f>
        <v>883.33026344548693</v>
      </c>
      <c r="X83" s="44">
        <f>0.5 * (D83-MAX($D$3:$D$155))/(MIN($D$3:$D$155)-MAX($D$3:$D$155)) + 0.75</f>
        <v>1.067287996722655</v>
      </c>
      <c r="Y83" s="44">
        <f>AVERAGE(D83, F83, G83, H83, I83, J83, K83)</f>
        <v>0.42213371988381782</v>
      </c>
      <c r="Z83" s="22">
        <f>AI83^N83</f>
        <v>1</v>
      </c>
      <c r="AA83" s="22">
        <f>(Z83+AB83)/2</f>
        <v>1</v>
      </c>
      <c r="AB83" s="22">
        <f>AM83^N83</f>
        <v>1</v>
      </c>
      <c r="AC83" s="22">
        <v>1</v>
      </c>
      <c r="AD83" s="22">
        <v>1</v>
      </c>
      <c r="AE83" s="22">
        <v>1</v>
      </c>
      <c r="AF83" s="22">
        <f>PERCENTILE($L$2:$L$155, 0.05)</f>
        <v>-5.5951144138011319E-2</v>
      </c>
      <c r="AG83" s="22">
        <f>PERCENTILE($L$2:$L$155, 0.95)</f>
        <v>0.94551258825149287</v>
      </c>
      <c r="AH83" s="22">
        <f>MIN(MAX(L83,AF83), AG83)</f>
        <v>0.74505903710076005</v>
      </c>
      <c r="AI83" s="22">
        <f>AH83-$AH$156+1</f>
        <v>1.8010101812387713</v>
      </c>
      <c r="AJ83" s="22">
        <f>PERCENTILE($M$2:$M$155, 0.02)</f>
        <v>-1.0733798994150157</v>
      </c>
      <c r="AK83" s="22">
        <f>PERCENTILE($M$2:$M$155, 0.98)</f>
        <v>1.0073830915390212</v>
      </c>
      <c r="AL83" s="22">
        <f>MIN(MAX(M83,AJ83), AK83)</f>
        <v>-0.53047779022126096</v>
      </c>
      <c r="AM83" s="22">
        <f>AL83-$AL$156 + 1</f>
        <v>1.5429021091937547</v>
      </c>
      <c r="AN83" s="46">
        <v>1</v>
      </c>
      <c r="AO83" s="51">
        <v>1</v>
      </c>
      <c r="AP83" s="51">
        <v>1</v>
      </c>
      <c r="AQ83" s="21">
        <v>1</v>
      </c>
      <c r="AR83" s="17">
        <f>(AI83^4)*AB83*AE83*AN83</f>
        <v>10.521185353222929</v>
      </c>
      <c r="AS83" s="17">
        <f>(AM83^4) *Z83*AC83*AO83</f>
        <v>5.6670036314395018</v>
      </c>
      <c r="AT83" s="17">
        <f>(AM83^4)*AA83*AP83*AQ83</f>
        <v>5.6670036314395018</v>
      </c>
      <c r="AU83" s="17">
        <f>MIN(AR83, 0.05*AR$156)</f>
        <v>10.521185353222929</v>
      </c>
      <c r="AV83" s="17">
        <f>MIN(AS83, 0.05*AS$156)</f>
        <v>5.6670036314395018</v>
      </c>
      <c r="AW83" s="17">
        <f>MIN(AT83, 0.05*AT$156)</f>
        <v>5.6670036314395018</v>
      </c>
      <c r="AX83" s="14">
        <f>AU83/$AU$156</f>
        <v>1.8630295837935788E-2</v>
      </c>
      <c r="AY83" s="14">
        <f>AV83/$AV$156</f>
        <v>3.2103499054263701E-3</v>
      </c>
      <c r="AZ83" s="64">
        <f>AW83/$AW$156</f>
        <v>1.9721884933455473E-3</v>
      </c>
      <c r="BA83" s="21">
        <f>N83</f>
        <v>0</v>
      </c>
      <c r="BB83" s="63">
        <v>2635</v>
      </c>
      <c r="BC83" s="15">
        <f>$D$162*AX83</f>
        <v>2313.5473977465422</v>
      </c>
      <c r="BD83" s="19">
        <f>BC83-BB83</f>
        <v>-321.45260225345783</v>
      </c>
      <c r="BE83" s="60">
        <f>(IF(BD83 &gt; 0, V83, W83))</f>
        <v>883.33026344548693</v>
      </c>
      <c r="BF83" s="60">
        <f>IF(BD83&gt;0, S83*(T83^(2-N83)), S83*(U83^(N83 + 2)))</f>
        <v>888.36909988621971</v>
      </c>
      <c r="BG83" s="46">
        <f>BD83/BE83</f>
        <v>-0.36390987103692241</v>
      </c>
      <c r="BH83" s="61">
        <f>BB83/BC83</f>
        <v>1.1389435991527821</v>
      </c>
      <c r="BI83" s="63">
        <v>0</v>
      </c>
      <c r="BJ83" s="63">
        <v>878</v>
      </c>
      <c r="BK83" s="63">
        <v>0</v>
      </c>
      <c r="BL83" s="10">
        <f>SUM(BI83:BK83)</f>
        <v>878</v>
      </c>
      <c r="BM83" s="15">
        <f>AY83*$D$161</f>
        <v>560.12579974926587</v>
      </c>
      <c r="BN83" s="9">
        <f>BM83-BL83</f>
        <v>-317.87420025073413</v>
      </c>
      <c r="BO83" s="48">
        <f>IF(BN83&gt;0,V83,W83)</f>
        <v>883.33026344548693</v>
      </c>
      <c r="BP83" s="48">
        <f xml:space="preserve"> IF(BN83 &gt;0, S83*T83^(2-N83), S83*U83^(N83+2))</f>
        <v>888.36909988621971</v>
      </c>
      <c r="BQ83" s="48">
        <f>IF(BN83&gt;0, S83*T83^(3-N83), S83*U83^(N83+3))</f>
        <v>893.43667967893214</v>
      </c>
      <c r="BR83" s="46">
        <f>BN83/BP83</f>
        <v>-0.35781771370869014</v>
      </c>
      <c r="BS83" s="61">
        <f>BL83/BM83</f>
        <v>1.5675050147538767</v>
      </c>
      <c r="BT83" s="16">
        <f>BB83+BL83+BV83</f>
        <v>3513</v>
      </c>
      <c r="BU83" s="66">
        <f>BC83+BM83+BW83</f>
        <v>2891.886358231854</v>
      </c>
      <c r="BV83" s="63">
        <v>0</v>
      </c>
      <c r="BW83" s="15">
        <f>AZ83*$D$164</f>
        <v>18.213160736046131</v>
      </c>
      <c r="BX83" s="37">
        <f>BW83-BV83</f>
        <v>18.213160736046131</v>
      </c>
      <c r="BY83" s="53">
        <f>BX83*(BX83&lt;&gt;0)</f>
        <v>18.213160736046131</v>
      </c>
      <c r="BZ83" s="26">
        <f>BY83/$BY$156</f>
        <v>0.18776454367058473</v>
      </c>
      <c r="CA83" s="47">
        <f>BZ83 * $BX$156</f>
        <v>18.213160736046131</v>
      </c>
      <c r="CB83" s="48">
        <f>IF(CA83&gt;0, V83, W83)</f>
        <v>867.79867016840967</v>
      </c>
      <c r="CC83" s="48">
        <f>IF(BX83&gt;0, S83*T83^(2-N83), S83*U83^(N83+2))</f>
        <v>857.40336741307408</v>
      </c>
      <c r="CD83" s="62">
        <f>CA83/CB83</f>
        <v>2.0987772120590581E-2</v>
      </c>
      <c r="CE83" s="63">
        <v>0</v>
      </c>
      <c r="CF83" s="15">
        <f>AZ83*$CE$159</f>
        <v>12.675255446731832</v>
      </c>
      <c r="CG83" s="37">
        <f>CF83-CE83</f>
        <v>12.675255446731832</v>
      </c>
      <c r="CH83" s="53">
        <f>CG83*(CG83&lt;&gt;0)</f>
        <v>12.675255446731832</v>
      </c>
      <c r="CI83" s="26">
        <f>CH83/$CH$156</f>
        <v>1.9721884933455477E-3</v>
      </c>
      <c r="CJ83" s="47">
        <f>CI83 * $CG$156</f>
        <v>12.675255446731832</v>
      </c>
      <c r="CK83" s="48">
        <f>IF(CA83&gt;0,V83,W83)</f>
        <v>867.79867016840967</v>
      </c>
      <c r="CL83" s="62">
        <f>CJ83/CK83</f>
        <v>1.4606216721065041E-2</v>
      </c>
      <c r="CM83" s="67">
        <f>N83</f>
        <v>0</v>
      </c>
      <c r="CN83" s="75">
        <f>BT83+BV83</f>
        <v>3513</v>
      </c>
      <c r="CO83">
        <f>E83/$E$156</f>
        <v>6.0451141911426875E-3</v>
      </c>
      <c r="CP83" s="1">
        <f>$CP$158*CO83</f>
        <v>368.75196565970396</v>
      </c>
      <c r="CQ83">
        <v>0</v>
      </c>
      <c r="CR83" s="1">
        <f>CP83-CQ83</f>
        <v>368.75196565970396</v>
      </c>
      <c r="CS83">
        <f>CR83/CP83</f>
        <v>1</v>
      </c>
    </row>
    <row r="84" spans="1:97" x14ac:dyDescent="0.2">
      <c r="A84" s="29" t="s">
        <v>200</v>
      </c>
      <c r="B84">
        <v>1</v>
      </c>
      <c r="C84">
        <v>1</v>
      </c>
      <c r="D84">
        <v>0.49321086261980801</v>
      </c>
      <c r="E84">
        <v>0.50678913738019105</v>
      </c>
      <c r="F84">
        <v>0.14138204924543199</v>
      </c>
      <c r="G84">
        <v>0.14138204924543199</v>
      </c>
      <c r="H84">
        <v>0.114870509607351</v>
      </c>
      <c r="I84">
        <v>0.23433583959899701</v>
      </c>
      <c r="J84">
        <v>0.164067904582229</v>
      </c>
      <c r="K84">
        <v>0.15230317319491299</v>
      </c>
      <c r="L84">
        <v>0.63708254543583198</v>
      </c>
      <c r="M84">
        <v>0.90739606175369902</v>
      </c>
      <c r="N84" s="21">
        <v>0</v>
      </c>
      <c r="O84">
        <v>0.999737764562311</v>
      </c>
      <c r="P84">
        <v>0.95040375378449504</v>
      </c>
      <c r="Q84">
        <v>1.01710624317247</v>
      </c>
      <c r="R84">
        <v>0.98630087130993604</v>
      </c>
      <c r="S84">
        <v>4.9899997711181596</v>
      </c>
      <c r="T84" s="27">
        <f>IF(C84,P84,R84)</f>
        <v>0.95040375378449504</v>
      </c>
      <c r="U84" s="27">
        <f>IF(D84 = 0,O84,Q84)</f>
        <v>1.01710624317247</v>
      </c>
      <c r="V84" s="39">
        <f>S84*T84^(1-N84)</f>
        <v>4.74251451385447</v>
      </c>
      <c r="W84" s="38">
        <f>S84*U84^(N84+1)</f>
        <v>5.0753599206334767</v>
      </c>
      <c r="X84" s="44">
        <f>0.5 * (D84-MAX($D$3:$D$155))/(MIN($D$3:$D$155)-MAX($D$3:$D$155)) + 0.75</f>
        <v>0.99784924211388781</v>
      </c>
      <c r="Y84" s="44">
        <f>AVERAGE(D84, F84, G84, H84, I84, J84, K84)</f>
        <v>0.20593605544202315</v>
      </c>
      <c r="Z84" s="22">
        <f>AI84^N84</f>
        <v>1</v>
      </c>
      <c r="AA84" s="22">
        <f>(Z84+AB84)/2</f>
        <v>1</v>
      </c>
      <c r="AB84" s="22">
        <f>AM84^N84</f>
        <v>1</v>
      </c>
      <c r="AC84" s="22">
        <v>1</v>
      </c>
      <c r="AD84" s="22">
        <v>1</v>
      </c>
      <c r="AE84" s="22">
        <v>1</v>
      </c>
      <c r="AF84" s="22">
        <f>PERCENTILE($L$2:$L$155, 0.05)</f>
        <v>-5.5951144138011319E-2</v>
      </c>
      <c r="AG84" s="22">
        <f>PERCENTILE($L$2:$L$155, 0.95)</f>
        <v>0.94551258825149287</v>
      </c>
      <c r="AH84" s="22">
        <f>MIN(MAX(L84,AF84), AG84)</f>
        <v>0.63708254543583198</v>
      </c>
      <c r="AI84" s="22">
        <f>AH84-$AH$156+1</f>
        <v>1.6930336895738431</v>
      </c>
      <c r="AJ84" s="22">
        <f>PERCENTILE($M$2:$M$155, 0.02)</f>
        <v>-1.0733798994150157</v>
      </c>
      <c r="AK84" s="22">
        <f>PERCENTILE($M$2:$M$155, 0.98)</f>
        <v>1.0073830915390212</v>
      </c>
      <c r="AL84" s="22">
        <f>MIN(MAX(M84,AJ84), AK84)</f>
        <v>0.90739606175369902</v>
      </c>
      <c r="AM84" s="22">
        <f>AL84-$AL$156 + 1</f>
        <v>2.9807759611687148</v>
      </c>
      <c r="AN84" s="46">
        <v>0</v>
      </c>
      <c r="AO84" s="76">
        <v>0.24</v>
      </c>
      <c r="AP84" s="77">
        <v>0.5</v>
      </c>
      <c r="AQ84" s="50">
        <v>1</v>
      </c>
      <c r="AR84" s="17">
        <f>(AI84^4)*AB84*AE84*AN84</f>
        <v>0</v>
      </c>
      <c r="AS84" s="17">
        <f>(AM84^4) *Z84*AC84*AO84</f>
        <v>18.946482030443494</v>
      </c>
      <c r="AT84" s="17">
        <f>(AM84^4)*AA84*AP84*AQ84</f>
        <v>39.471837563423946</v>
      </c>
      <c r="AU84" s="17">
        <f>MIN(AR84, 0.05*AR$156)</f>
        <v>0</v>
      </c>
      <c r="AV84" s="17">
        <f>MIN(AS84, 0.05*AS$156)</f>
        <v>18.946482030443494</v>
      </c>
      <c r="AW84" s="17">
        <f>MIN(AT84, 0.05*AT$156)</f>
        <v>39.471837563423946</v>
      </c>
      <c r="AX84" s="14">
        <f>AU84/$AU$156</f>
        <v>0</v>
      </c>
      <c r="AY84" s="14">
        <f>AV84/$AV$156</f>
        <v>1.073315648805157E-2</v>
      </c>
      <c r="AZ84" s="64">
        <f>AW84/$AW$156</f>
        <v>1.3736695600813521E-2</v>
      </c>
      <c r="BA84" s="21">
        <f>N84</f>
        <v>0</v>
      </c>
      <c r="BB84" s="63">
        <v>0</v>
      </c>
      <c r="BC84" s="15">
        <f>$D$162*AX84</f>
        <v>0</v>
      </c>
      <c r="BD84" s="19">
        <f>BC84-BB84</f>
        <v>0</v>
      </c>
      <c r="BE84" s="60">
        <f>(IF(BD84 &gt; 0, V84, W84))</f>
        <v>5.0753599206334767</v>
      </c>
      <c r="BF84" s="60">
        <f>IF(BD84&gt;0, S84*(T84^(2-N84)), S84*(U84^(N84 + 2)))</f>
        <v>5.1621802616236403</v>
      </c>
      <c r="BG84" s="46">
        <f>BD84/BE84</f>
        <v>0</v>
      </c>
      <c r="BH84" s="61" t="e">
        <f>BB84/BC84</f>
        <v>#DIV/0!</v>
      </c>
      <c r="BI84" s="63">
        <v>0</v>
      </c>
      <c r="BJ84" s="63">
        <v>978</v>
      </c>
      <c r="BK84" s="63">
        <v>110</v>
      </c>
      <c r="BL84" s="10">
        <f>SUM(BI84:BK84)</f>
        <v>1088</v>
      </c>
      <c r="BM84" s="15">
        <f>AY84*$D$161</f>
        <v>1872.6674782527978</v>
      </c>
      <c r="BN84" s="9">
        <f>BM84-BL84</f>
        <v>784.66747825279776</v>
      </c>
      <c r="BO84" s="48">
        <f>IF(BN84&gt;0,V84,W84)</f>
        <v>4.74251451385447</v>
      </c>
      <c r="BP84" s="48">
        <f xml:space="preserve"> IF(BN84 &gt;0, S84*T84^(2-N84), S84*U84^(N84+2))</f>
        <v>4.5073035963447374</v>
      </c>
      <c r="BQ84" s="48">
        <f>IF(BN84&gt;0, S84*T84^(3-N84), S84*U84^(N84+3))</f>
        <v>4.2837582574123934</v>
      </c>
      <c r="BR84" s="46">
        <f>BN84/BP84</f>
        <v>174.08800216811113</v>
      </c>
      <c r="BS84" s="61">
        <f>BL84/BM84</f>
        <v>0.58098942424904287</v>
      </c>
      <c r="BT84" s="16">
        <f>BB84+BL84+BV84</f>
        <v>1278</v>
      </c>
      <c r="BU84" s="66">
        <f>BC84+BM84+BW84</f>
        <v>1999.5258621263106</v>
      </c>
      <c r="BV84" s="63">
        <v>190</v>
      </c>
      <c r="BW84" s="15">
        <f>AZ84*$D$164</f>
        <v>126.85838387351286</v>
      </c>
      <c r="BX84" s="37">
        <f>BW84-BV84</f>
        <v>-63.141616126487136</v>
      </c>
      <c r="BY84" s="53">
        <f>BX84*(BX84&lt;&gt;0)</f>
        <v>-63.141616126487136</v>
      </c>
      <c r="BZ84" s="26">
        <f>BY84/$BY$156</f>
        <v>-0.65094449614937289</v>
      </c>
      <c r="CA84" s="47">
        <f>BZ84 * $BX$156</f>
        <v>-63.141616126487136</v>
      </c>
      <c r="CB84" s="48">
        <f>IF(CA84&gt;0, V84, W84)</f>
        <v>5.0753599206334767</v>
      </c>
      <c r="CC84" s="48">
        <f>IF(BX84&gt;0, S84*T84^(2-N84), S84*U84^(N84+2))</f>
        <v>5.1621802616236403</v>
      </c>
      <c r="CD84" s="62">
        <f>CA84/CB84</f>
        <v>-12.440815452277553</v>
      </c>
      <c r="CE84" s="63">
        <v>0</v>
      </c>
      <c r="CF84" s="15">
        <f>AZ84*$CE$159</f>
        <v>88.285742626428501</v>
      </c>
      <c r="CG84" s="37">
        <f>CF84-CE84</f>
        <v>88.285742626428501</v>
      </c>
      <c r="CH84" s="53">
        <f>CG84*(CG84&lt;&gt;0)</f>
        <v>88.285742626428501</v>
      </c>
      <c r="CI84" s="26">
        <f>CH84/$CH$156</f>
        <v>1.3736695600813526E-2</v>
      </c>
      <c r="CJ84" s="47">
        <f>CI84 * $CG$156</f>
        <v>88.285742626428501</v>
      </c>
      <c r="CK84" s="48">
        <f>IF(CA84&gt;0,V84,W84)</f>
        <v>5.0753599206334767</v>
      </c>
      <c r="CL84" s="62">
        <f>CJ84/CK84</f>
        <v>17.394971786633249</v>
      </c>
      <c r="CM84" s="67">
        <f>N84</f>
        <v>0</v>
      </c>
      <c r="CN84" s="75">
        <f>BT84+BV84</f>
        <v>1468</v>
      </c>
      <c r="CO84">
        <f>E84/$E$156</f>
        <v>4.7706778038308865E-3</v>
      </c>
      <c r="CP84" s="1">
        <f>$CP$158*CO84</f>
        <v>291.01134603368405</v>
      </c>
      <c r="CQ84">
        <v>0</v>
      </c>
      <c r="CR84" s="1">
        <f>CP84-CQ84</f>
        <v>291.01134603368405</v>
      </c>
      <c r="CS84">
        <f>CR84/CP84</f>
        <v>1</v>
      </c>
    </row>
    <row r="85" spans="1:97" x14ac:dyDescent="0.2">
      <c r="A85" s="29" t="s">
        <v>249</v>
      </c>
      <c r="B85">
        <v>1</v>
      </c>
      <c r="C85">
        <v>1</v>
      </c>
      <c r="D85">
        <v>0.13458466453674101</v>
      </c>
      <c r="E85">
        <v>0.865415335463258</v>
      </c>
      <c r="F85">
        <v>0.96227164416203304</v>
      </c>
      <c r="G85">
        <v>0.96227164416203304</v>
      </c>
      <c r="H85">
        <v>3.7593984962405999E-2</v>
      </c>
      <c r="I85">
        <v>0.38429406850459402</v>
      </c>
      <c r="J85">
        <v>0.120196278779767</v>
      </c>
      <c r="K85">
        <v>0.34009038622631599</v>
      </c>
      <c r="L85">
        <v>0.20937415267319501</v>
      </c>
      <c r="M85">
        <v>-0.132120263571184</v>
      </c>
      <c r="N85" s="21">
        <v>0</v>
      </c>
      <c r="O85">
        <v>1.00173361905126</v>
      </c>
      <c r="P85">
        <v>0.99947688429037296</v>
      </c>
      <c r="Q85">
        <v>1.00233595979066</v>
      </c>
      <c r="R85">
        <v>0.99245366613615604</v>
      </c>
      <c r="S85">
        <v>11.060000419616699</v>
      </c>
      <c r="T85" s="27">
        <f>IF(C85,P85,R85)</f>
        <v>0.99947688429037296</v>
      </c>
      <c r="U85" s="27">
        <f>IF(D85 = 0,O85,Q85)</f>
        <v>1.00233595979066</v>
      </c>
      <c r="V85" s="39">
        <f>S85*T85^(1-N85)</f>
        <v>11.054214759648715</v>
      </c>
      <c r="W85" s="38">
        <f>S85*U85^(N85+1)</f>
        <v>11.085836135881607</v>
      </c>
      <c r="X85" s="44">
        <f>0.5 * (D85-MAX($D$3:$D$155))/(MIN($D$3:$D$155)-MAX($D$3:$D$155)) + 0.75</f>
        <v>1.181790249897583</v>
      </c>
      <c r="Y85" s="44">
        <f>AVERAGE(D85, F85, G85, H85, I85, J85, K85)</f>
        <v>0.42018609590484141</v>
      </c>
      <c r="Z85" s="22">
        <f>AI85^N85</f>
        <v>1</v>
      </c>
      <c r="AA85" s="22">
        <f>(Z85+AB85)/2</f>
        <v>1</v>
      </c>
      <c r="AB85" s="22">
        <f>AM85^N85</f>
        <v>1</v>
      </c>
      <c r="AC85" s="22">
        <v>1</v>
      </c>
      <c r="AD85" s="22">
        <v>1</v>
      </c>
      <c r="AE85" s="22">
        <v>1</v>
      </c>
      <c r="AF85" s="22">
        <f>PERCENTILE($L$2:$L$155, 0.05)</f>
        <v>-5.5951144138011319E-2</v>
      </c>
      <c r="AG85" s="22">
        <f>PERCENTILE($L$2:$L$155, 0.95)</f>
        <v>0.94551258825149287</v>
      </c>
      <c r="AH85" s="22">
        <f>MIN(MAX(L85,AF85), AG85)</f>
        <v>0.20937415267319501</v>
      </c>
      <c r="AI85" s="22">
        <f>AH85-$AH$156+1</f>
        <v>1.2653252968112063</v>
      </c>
      <c r="AJ85" s="22">
        <f>PERCENTILE($M$2:$M$155, 0.02)</f>
        <v>-1.0733798994150157</v>
      </c>
      <c r="AK85" s="22">
        <f>PERCENTILE($M$2:$M$155, 0.98)</f>
        <v>1.0073830915390212</v>
      </c>
      <c r="AL85" s="22">
        <f>MIN(MAX(M85,AJ85), AK85)</f>
        <v>-0.132120263571184</v>
      </c>
      <c r="AM85" s="22">
        <f>AL85-$AL$156 + 1</f>
        <v>1.9412596358438317</v>
      </c>
      <c r="AN85" s="46">
        <v>0</v>
      </c>
      <c r="AO85" s="70">
        <v>0.48</v>
      </c>
      <c r="AP85" s="51">
        <v>1</v>
      </c>
      <c r="AQ85" s="50">
        <v>1</v>
      </c>
      <c r="AR85" s="17">
        <f>(AI85^4)*AB85*AE85*AN85</f>
        <v>0</v>
      </c>
      <c r="AS85" s="17">
        <f>(AM85^4) *Z85*AC85*AO85</f>
        <v>6.8167243897557661</v>
      </c>
      <c r="AT85" s="17">
        <f>(AM85^4)*AA85*AP85*AQ85</f>
        <v>14.201509145324513</v>
      </c>
      <c r="AU85" s="17">
        <f>MIN(AR85, 0.05*AR$156)</f>
        <v>0</v>
      </c>
      <c r="AV85" s="17">
        <f>MIN(AS85, 0.05*AS$156)</f>
        <v>6.8167243897557661</v>
      </c>
      <c r="AW85" s="17">
        <f>MIN(AT85, 0.05*AT$156)</f>
        <v>14.201509145324513</v>
      </c>
      <c r="AX85" s="14">
        <f>AU85/$AU$156</f>
        <v>0</v>
      </c>
      <c r="AY85" s="14">
        <f>AV85/$AV$156</f>
        <v>3.8616651626198414E-3</v>
      </c>
      <c r="AZ85" s="64">
        <f>AW85/$AW$156</f>
        <v>4.942303683937486E-3</v>
      </c>
      <c r="BA85" s="21">
        <f>N85</f>
        <v>0</v>
      </c>
      <c r="BB85" s="63">
        <v>0</v>
      </c>
      <c r="BC85" s="15">
        <f>$D$162*AX85</f>
        <v>0</v>
      </c>
      <c r="BD85" s="19">
        <f>BC85-BB85</f>
        <v>0</v>
      </c>
      <c r="BE85" s="60">
        <f>(IF(BD85 &gt; 0, V85, W85))</f>
        <v>11.085836135881607</v>
      </c>
      <c r="BF85" s="60">
        <f>IF(BD85&gt;0, S85*(T85^(2-N85)), S85*(U85^(N85 + 2)))</f>
        <v>11.111732203340873</v>
      </c>
      <c r="BG85" s="46">
        <f>BD85/BE85</f>
        <v>0</v>
      </c>
      <c r="BH85" s="61" t="e">
        <f>BB85/BC85</f>
        <v>#DIV/0!</v>
      </c>
      <c r="BI85" s="63">
        <v>0</v>
      </c>
      <c r="BJ85" s="63">
        <v>0</v>
      </c>
      <c r="BK85" s="63">
        <v>0</v>
      </c>
      <c r="BL85" s="10">
        <f>SUM(BI85:BK85)</f>
        <v>0</v>
      </c>
      <c r="BM85" s="15">
        <f>AY85*$D$161</f>
        <v>673.76402924809679</v>
      </c>
      <c r="BN85" s="9">
        <f>BM85-BL85</f>
        <v>673.76402924809679</v>
      </c>
      <c r="BO85" s="48">
        <f>IF(BN85&gt;0,V85,W85)</f>
        <v>11.054214759648715</v>
      </c>
      <c r="BP85" s="48">
        <f xml:space="preserve"> IF(BN85 &gt;0, S85*T85^(2-N85), S85*U85^(N85+2))</f>
        <v>11.048432126250352</v>
      </c>
      <c r="BQ85" s="48">
        <f>IF(BN85&gt;0, S85*T85^(3-N85), S85*U85^(N85+3))</f>
        <v>11.042652517838363</v>
      </c>
      <c r="BR85" s="46">
        <f>BN85/BP85</f>
        <v>60.982773080288695</v>
      </c>
      <c r="BS85" s="61">
        <f>BL85/BM85</f>
        <v>0</v>
      </c>
      <c r="BT85" s="16">
        <f>BB85+BL85+BV85</f>
        <v>33</v>
      </c>
      <c r="BU85" s="66">
        <f>BC85+BM85+BW85</f>
        <v>719.40620376925949</v>
      </c>
      <c r="BV85" s="63">
        <v>33</v>
      </c>
      <c r="BW85" s="15">
        <f>AZ85*$D$164</f>
        <v>45.64217452116268</v>
      </c>
      <c r="BX85" s="37">
        <f>BW85-BV85</f>
        <v>12.64217452116268</v>
      </c>
      <c r="BY85" s="53">
        <f>BX85*(BX85&lt;&gt;0)</f>
        <v>12.64217452116268</v>
      </c>
      <c r="BZ85" s="26">
        <f>BY85/$BY$156</f>
        <v>0.13033169609446482</v>
      </c>
      <c r="CA85" s="47">
        <f>BZ85 * $BX$156</f>
        <v>12.64217452116268</v>
      </c>
      <c r="CB85" s="48">
        <f>IF(CA85&gt;0, V85, W85)</f>
        <v>11.054214759648715</v>
      </c>
      <c r="CC85" s="48">
        <f>IF(BX85&gt;0, S85*T85^(2-N85), S85*U85^(N85+2))</f>
        <v>11.048432126250352</v>
      </c>
      <c r="CD85" s="62">
        <f>CA85/CB85</f>
        <v>1.1436519731198371</v>
      </c>
      <c r="CE85" s="63">
        <v>0</v>
      </c>
      <c r="CF85" s="15">
        <f>AZ85*$CE$159</f>
        <v>31.764185776666221</v>
      </c>
      <c r="CG85" s="37">
        <f>CF85-CE85</f>
        <v>31.764185776666221</v>
      </c>
      <c r="CH85" s="53">
        <f>CG85*(CG85&lt;&gt;0)</f>
        <v>31.764185776666221</v>
      </c>
      <c r="CI85" s="26">
        <f>CH85/$CH$156</f>
        <v>4.9423036839374868E-3</v>
      </c>
      <c r="CJ85" s="47">
        <f>CI85 * $CG$156</f>
        <v>31.764185776666221</v>
      </c>
      <c r="CK85" s="48">
        <f>IF(CA85&gt;0,V85,W85)</f>
        <v>11.054214759648715</v>
      </c>
      <c r="CL85" s="62">
        <f>CJ85/CK85</f>
        <v>2.873490923354888</v>
      </c>
      <c r="CM85" s="67">
        <f>N85</f>
        <v>0</v>
      </c>
      <c r="CN85" s="75">
        <f>BT85+BV85</f>
        <v>66</v>
      </c>
      <c r="CO85">
        <f>E85/$E$156</f>
        <v>8.1466184404267415E-3</v>
      </c>
      <c r="CP85" s="1">
        <f>$CP$158*CO85</f>
        <v>496.94372486603123</v>
      </c>
      <c r="CQ85">
        <v>0</v>
      </c>
      <c r="CR85" s="1">
        <f>CP85-CQ85</f>
        <v>496.94372486603123</v>
      </c>
      <c r="CS85">
        <f>CR85/CP85</f>
        <v>1</v>
      </c>
    </row>
    <row r="86" spans="1:97" x14ac:dyDescent="0.2">
      <c r="A86" s="29" t="s">
        <v>303</v>
      </c>
      <c r="B86">
        <v>1</v>
      </c>
      <c r="C86">
        <v>0</v>
      </c>
      <c r="D86">
        <v>0.32348242811501599</v>
      </c>
      <c r="E86">
        <v>0.67651757188498396</v>
      </c>
      <c r="F86">
        <v>0.97140587768069897</v>
      </c>
      <c r="G86">
        <v>0.97140587768069897</v>
      </c>
      <c r="H86">
        <v>0.283625730994152</v>
      </c>
      <c r="I86">
        <v>0.45405179615705898</v>
      </c>
      <c r="J86">
        <v>0.35886038036296702</v>
      </c>
      <c r="K86">
        <v>0.59042279999278302</v>
      </c>
      <c r="L86">
        <v>0.180204801983748</v>
      </c>
      <c r="M86">
        <v>-0.33493358697851799</v>
      </c>
      <c r="N86" s="21">
        <v>0</v>
      </c>
      <c r="O86">
        <v>1.00537423080164</v>
      </c>
      <c r="P86">
        <v>0.99900769383243104</v>
      </c>
      <c r="Q86">
        <v>1.0024867416244001</v>
      </c>
      <c r="R86">
        <v>0.99839287427412404</v>
      </c>
      <c r="S86">
        <v>10.029999732971101</v>
      </c>
      <c r="T86" s="27">
        <f>IF(C86,P86,R86)</f>
        <v>0.99839287427412404</v>
      </c>
      <c r="U86" s="27">
        <f>IF(D86 = 0,O86,Q86)</f>
        <v>1.0024867416244001</v>
      </c>
      <c r="V86" s="39">
        <f>S86*T86^(1-N86)</f>
        <v>10.013880262369714</v>
      </c>
      <c r="W86" s="38">
        <f>S86*U86^(N86+1)</f>
        <v>10.054941750799802</v>
      </c>
      <c r="X86" s="44">
        <f>0.5 * (D86-MAX($D$3:$D$155))/(MIN($D$3:$D$155)-MAX($D$3:$D$155)) + 0.75</f>
        <v>1.0849037279803357</v>
      </c>
      <c r="Y86" s="44">
        <f>AVERAGE(D86, F86, G86, H86, I86, J86, K86)</f>
        <v>0.56475069871191075</v>
      </c>
      <c r="Z86" s="22">
        <f>AI86^N86</f>
        <v>1</v>
      </c>
      <c r="AA86" s="22">
        <f>(Z86+AB86)/2</f>
        <v>1</v>
      </c>
      <c r="AB86" s="22">
        <f>AM86^N86</f>
        <v>1</v>
      </c>
      <c r="AC86" s="22">
        <v>1</v>
      </c>
      <c r="AD86" s="22">
        <v>1</v>
      </c>
      <c r="AE86" s="22">
        <v>1</v>
      </c>
      <c r="AF86" s="22">
        <f>PERCENTILE($L$2:$L$155, 0.05)</f>
        <v>-5.5951144138011319E-2</v>
      </c>
      <c r="AG86" s="22">
        <f>PERCENTILE($L$2:$L$155, 0.95)</f>
        <v>0.94551258825149287</v>
      </c>
      <c r="AH86" s="22">
        <f>MIN(MAX(L86,AF86), AG86)</f>
        <v>0.180204801983748</v>
      </c>
      <c r="AI86" s="22">
        <f>AH86-$AH$156+1</f>
        <v>1.2361559461217593</v>
      </c>
      <c r="AJ86" s="22">
        <f>PERCENTILE($M$2:$M$155, 0.02)</f>
        <v>-1.0733798994150157</v>
      </c>
      <c r="AK86" s="22">
        <f>PERCENTILE($M$2:$M$155, 0.98)</f>
        <v>1.0073830915390212</v>
      </c>
      <c r="AL86" s="22">
        <f>MIN(MAX(M86,AJ86), AK86)</f>
        <v>-0.33493358697851799</v>
      </c>
      <c r="AM86" s="22">
        <f>AL86-$AL$156 + 1</f>
        <v>1.7384463124364977</v>
      </c>
      <c r="AN86" s="46">
        <v>0</v>
      </c>
      <c r="AO86" s="70">
        <v>0.48</v>
      </c>
      <c r="AP86" s="51">
        <v>1</v>
      </c>
      <c r="AQ86" s="50">
        <v>1</v>
      </c>
      <c r="AR86" s="17">
        <f>(AI86^4)*AB86*AE86*AN86</f>
        <v>0</v>
      </c>
      <c r="AS86" s="17">
        <f>(AM86^4) *Z86*AC86*AO86</f>
        <v>4.3841597429617023</v>
      </c>
      <c r="AT86" s="17">
        <f>(AM86^4)*AA86*AP86*AQ86</f>
        <v>9.1336661311702141</v>
      </c>
      <c r="AU86" s="17">
        <f>MIN(AR86, 0.05*AR$156)</f>
        <v>0</v>
      </c>
      <c r="AV86" s="17">
        <f>MIN(AS86, 0.05*AS$156)</f>
        <v>4.3841597429617023</v>
      </c>
      <c r="AW86" s="17">
        <f>MIN(AT86, 0.05*AT$156)</f>
        <v>9.1336661311702141</v>
      </c>
      <c r="AX86" s="14">
        <f>AU86/$AU$156</f>
        <v>0</v>
      </c>
      <c r="AY86" s="14">
        <f>AV86/$AV$156</f>
        <v>2.4836205747438395E-3</v>
      </c>
      <c r="AZ86" s="64">
        <f>AW86/$AW$156</f>
        <v>3.1786306163665177E-3</v>
      </c>
      <c r="BA86" s="21">
        <f>N86</f>
        <v>0</v>
      </c>
      <c r="BB86" s="63">
        <v>0</v>
      </c>
      <c r="BC86" s="15">
        <f>$D$162*AX86</f>
        <v>0</v>
      </c>
      <c r="BD86" s="19">
        <f>BC86-BB86</f>
        <v>0</v>
      </c>
      <c r="BE86" s="60">
        <f>(IF(BD86 &gt; 0, V86, W86))</f>
        <v>10.054941750799802</v>
      </c>
      <c r="BF86" s="60">
        <f>IF(BD86&gt;0, S86*(T86^(2-N86)), S86*(U86^(N86 + 2)))</f>
        <v>10.079945792982434</v>
      </c>
      <c r="BG86" s="46">
        <f>BD86/BE86</f>
        <v>0</v>
      </c>
      <c r="BH86" s="61" t="e">
        <f>BB86/BC86</f>
        <v>#DIV/0!</v>
      </c>
      <c r="BI86" s="63">
        <v>0</v>
      </c>
      <c r="BJ86" s="63">
        <v>0</v>
      </c>
      <c r="BK86" s="63">
        <v>0</v>
      </c>
      <c r="BL86" s="10">
        <f>SUM(BI86:BK86)</f>
        <v>0</v>
      </c>
      <c r="BM86" s="15">
        <f>AY86*$D$161</f>
        <v>433.3296997784314</v>
      </c>
      <c r="BN86" s="9">
        <f>BM86-BL86</f>
        <v>433.3296997784314</v>
      </c>
      <c r="BO86" s="48">
        <f>IF(BN86&gt;0,V86,W86)</f>
        <v>10.013880262369714</v>
      </c>
      <c r="BP86" s="48">
        <f xml:space="preserve"> IF(BN86 &gt;0, S86*T86^(2-N86), S86*U86^(N86+2))</f>
        <v>9.9977866977842176</v>
      </c>
      <c r="BQ86" s="48">
        <f>IF(BN86&gt;0, S86*T86^(3-N86), S86*U86^(N86+3))</f>
        <v>9.9817189975803888</v>
      </c>
      <c r="BR86" s="46">
        <f>BN86/BP86</f>
        <v>43.342562996915014</v>
      </c>
      <c r="BS86" s="61">
        <f>BL86/BM86</f>
        <v>0</v>
      </c>
      <c r="BT86" s="16">
        <f>BB86+BL86+BV86</f>
        <v>0</v>
      </c>
      <c r="BU86" s="66">
        <f>BC86+BM86+BW86</f>
        <v>462.68435352057622</v>
      </c>
      <c r="BV86" s="63">
        <v>0</v>
      </c>
      <c r="BW86" s="15">
        <f>AZ86*$D$164</f>
        <v>29.354653742144791</v>
      </c>
      <c r="BX86" s="37">
        <f>BW86-BV86</f>
        <v>29.354653742144791</v>
      </c>
      <c r="BY86" s="53">
        <f>BX86*(BX86&lt;&gt;0)</f>
        <v>29.354653742144791</v>
      </c>
      <c r="BZ86" s="26">
        <f>BY86/$BY$156</f>
        <v>0.30262529631078078</v>
      </c>
      <c r="CA86" s="47">
        <f>BZ86 * $BX$156</f>
        <v>29.354653742144791</v>
      </c>
      <c r="CB86" s="48">
        <f>IF(CA86&gt;0, V86, W86)</f>
        <v>10.013880262369714</v>
      </c>
      <c r="CC86" s="48">
        <f>IF(BX86&gt;0, S86*T86^(2-N86), S86*U86^(N86+2))</f>
        <v>9.9977866977842176</v>
      </c>
      <c r="CD86" s="62">
        <f>CA86/CB86</f>
        <v>2.9313965189352302</v>
      </c>
      <c r="CE86" s="63">
        <v>0</v>
      </c>
      <c r="CF86" s="15">
        <f>AZ86*$CE$159</f>
        <v>20.429058971387608</v>
      </c>
      <c r="CG86" s="37">
        <f>CF86-CE86</f>
        <v>20.429058971387608</v>
      </c>
      <c r="CH86" s="53">
        <f>CG86*(CG86&lt;&gt;0)</f>
        <v>20.429058971387608</v>
      </c>
      <c r="CI86" s="26">
        <f>CH86/$CH$156</f>
        <v>3.1786306163665186E-3</v>
      </c>
      <c r="CJ86" s="47">
        <f>CI86 * $CG$156</f>
        <v>20.429058971387608</v>
      </c>
      <c r="CK86" s="48">
        <f>IF(CA86&gt;0,V86,W86)</f>
        <v>10.013880262369714</v>
      </c>
      <c r="CL86" s="62">
        <f>CJ86/CK86</f>
        <v>2.0400742205952058</v>
      </c>
      <c r="CM86" s="67">
        <f>N86</f>
        <v>0</v>
      </c>
      <c r="CN86" s="75">
        <f>BT86+BV86</f>
        <v>0</v>
      </c>
      <c r="CO86">
        <f>E86/$E$156</f>
        <v>6.3684225371863912E-3</v>
      </c>
      <c r="CP86" s="1">
        <f>$CP$158*CO86</f>
        <v>388.47377476836988</v>
      </c>
      <c r="CQ86">
        <v>0</v>
      </c>
      <c r="CR86" s="1">
        <f>CP86-CQ86</f>
        <v>388.47377476836988</v>
      </c>
      <c r="CS86">
        <f>CR86/CP86</f>
        <v>1</v>
      </c>
    </row>
    <row r="87" spans="1:97" x14ac:dyDescent="0.2">
      <c r="A87" s="29" t="s">
        <v>201</v>
      </c>
      <c r="B87">
        <v>1</v>
      </c>
      <c r="C87">
        <v>1</v>
      </c>
      <c r="D87">
        <v>0.23753280839895</v>
      </c>
      <c r="E87">
        <v>0.76246719160104903</v>
      </c>
      <c r="F87">
        <v>0.474642392717815</v>
      </c>
      <c r="G87">
        <v>0.474642392717815</v>
      </c>
      <c r="H87">
        <v>2.6874115983026799E-2</v>
      </c>
      <c r="I87">
        <v>0.17185289957567099</v>
      </c>
      <c r="J87">
        <v>6.7958772466960193E-2</v>
      </c>
      <c r="K87">
        <v>0.17959987296733701</v>
      </c>
      <c r="L87">
        <v>0.51198135303790704</v>
      </c>
      <c r="M87">
        <v>0.90883068331933603</v>
      </c>
      <c r="N87" s="21">
        <v>0</v>
      </c>
      <c r="O87">
        <v>0.99524993134656203</v>
      </c>
      <c r="P87">
        <v>0.98899899831817495</v>
      </c>
      <c r="Q87">
        <v>1.0059022143191201</v>
      </c>
      <c r="R87">
        <v>0.99635159126713602</v>
      </c>
      <c r="S87">
        <v>2.5299999713897701</v>
      </c>
      <c r="T87" s="27">
        <f>IF(C87,P87,R87)</f>
        <v>0.98899899831817495</v>
      </c>
      <c r="U87" s="27">
        <f>IF(D87 = 0,O87,Q87)</f>
        <v>1.0059022143191201</v>
      </c>
      <c r="V87" s="39">
        <f>S87*T87^(1-N87)</f>
        <v>2.502167437449494</v>
      </c>
      <c r="W87" s="38">
        <f>S87*U87^(N87+1)</f>
        <v>2.5449325734482802</v>
      </c>
      <c r="X87" s="44">
        <f>0.5 * (D87-MAX($D$3:$D$155))/(MIN($D$3:$D$155)-MAX($D$3:$D$155)) + 0.75</f>
        <v>1.128987678772845</v>
      </c>
      <c r="Y87" s="44">
        <f>AVERAGE(D87, F87, G87, H87, I87, J87, K87)</f>
        <v>0.23330046497536783</v>
      </c>
      <c r="Z87" s="22">
        <f>AI87^N87</f>
        <v>1</v>
      </c>
      <c r="AA87" s="22">
        <f>(Z87+AB87)/2</f>
        <v>1</v>
      </c>
      <c r="AB87" s="22">
        <f>AM87^N87</f>
        <v>1</v>
      </c>
      <c r="AC87" s="22">
        <v>1</v>
      </c>
      <c r="AD87" s="22">
        <v>1</v>
      </c>
      <c r="AE87" s="22">
        <v>1</v>
      </c>
      <c r="AF87" s="22">
        <f>PERCENTILE($L$2:$L$155, 0.05)</f>
        <v>-5.5951144138011319E-2</v>
      </c>
      <c r="AG87" s="22">
        <f>PERCENTILE($L$2:$L$155, 0.95)</f>
        <v>0.94551258825149287</v>
      </c>
      <c r="AH87" s="22">
        <f>MIN(MAX(L87,AF87), AG87)</f>
        <v>0.51198135303790704</v>
      </c>
      <c r="AI87" s="22">
        <f>AH87-$AH$156+1</f>
        <v>1.5679324971759183</v>
      </c>
      <c r="AJ87" s="22">
        <f>PERCENTILE($M$2:$M$155, 0.02)</f>
        <v>-1.0733798994150157</v>
      </c>
      <c r="AK87" s="22">
        <f>PERCENTILE($M$2:$M$155, 0.98)</f>
        <v>1.0073830915390212</v>
      </c>
      <c r="AL87" s="22">
        <f>MIN(MAX(M87,AJ87), AK87)</f>
        <v>0.90883068331933603</v>
      </c>
      <c r="AM87" s="22">
        <f>AL87-$AL$156 + 1</f>
        <v>2.9822105827343517</v>
      </c>
      <c r="AN87" s="46">
        <v>0</v>
      </c>
      <c r="AO87" s="76">
        <v>0.24</v>
      </c>
      <c r="AP87" s="77">
        <v>0.5</v>
      </c>
      <c r="AQ87" s="50">
        <v>1</v>
      </c>
      <c r="AR87" s="17">
        <f>(AI87^4)*AB87*AE87*AN87</f>
        <v>0</v>
      </c>
      <c r="AS87" s="17">
        <f>(AM87^4) *Z87*AC87*AO87</f>
        <v>18.982983480209203</v>
      </c>
      <c r="AT87" s="17">
        <f>(AM87^4)*AA87*AP87*AQ87</f>
        <v>39.54788225043584</v>
      </c>
      <c r="AU87" s="17">
        <f>MIN(AR87, 0.05*AR$156)</f>
        <v>0</v>
      </c>
      <c r="AV87" s="17">
        <f>MIN(AS87, 0.05*AS$156)</f>
        <v>18.982983480209203</v>
      </c>
      <c r="AW87" s="17">
        <f>MIN(AT87, 0.05*AT$156)</f>
        <v>39.54788225043584</v>
      </c>
      <c r="AX87" s="14">
        <f>AU87/$AU$156</f>
        <v>0</v>
      </c>
      <c r="AY87" s="14">
        <f>AV87/$AV$156</f>
        <v>1.0753834510058324E-2</v>
      </c>
      <c r="AZ87" s="64">
        <f>AW87/$AW$156</f>
        <v>1.3763160107713232E-2</v>
      </c>
      <c r="BA87" s="21">
        <f>N87</f>
        <v>0</v>
      </c>
      <c r="BB87" s="63">
        <v>0</v>
      </c>
      <c r="BC87" s="15">
        <f>$D$162*AX87</f>
        <v>0</v>
      </c>
      <c r="BD87" s="19">
        <f>BC87-BB87</f>
        <v>0</v>
      </c>
      <c r="BE87" s="60">
        <f>(IF(BD87 &gt; 0, V87, W87))</f>
        <v>2.5449325734482802</v>
      </c>
      <c r="BF87" s="60">
        <f>IF(BD87&gt;0, S87*(T87^(2-N87)), S87*(U87^(N87 + 2)))</f>
        <v>2.5599533109244819</v>
      </c>
      <c r="BG87" s="46">
        <f>BD87/BE87</f>
        <v>0</v>
      </c>
      <c r="BH87" s="61" t="e">
        <f>BB87/BC87</f>
        <v>#DIV/0!</v>
      </c>
      <c r="BI87" s="63">
        <v>0</v>
      </c>
      <c r="BJ87" s="63">
        <v>2194</v>
      </c>
      <c r="BK87" s="63">
        <v>0</v>
      </c>
      <c r="BL87" s="10">
        <f>SUM(BI87:BK87)</f>
        <v>2194</v>
      </c>
      <c r="BM87" s="15">
        <f>AY87*$D$161</f>
        <v>1876.275276142426</v>
      </c>
      <c r="BN87" s="9">
        <f>BM87-BL87</f>
        <v>-317.72472385757396</v>
      </c>
      <c r="BO87" s="48">
        <f>IF(BN87&gt;0,V87,W87)</f>
        <v>2.5449325734482802</v>
      </c>
      <c r="BP87" s="48">
        <f xml:space="preserve"> IF(BN87 &gt;0, S87*T87^(2-N87), S87*U87^(N87+2))</f>
        <v>2.5599533109244819</v>
      </c>
      <c r="BQ87" s="48">
        <f>IF(BN87&gt;0, S87*T87^(3-N87), S87*U87^(N87+3))</f>
        <v>2.5750627040124994</v>
      </c>
      <c r="BR87" s="46">
        <f>BN87/BP87</f>
        <v>-124.11348382866925</v>
      </c>
      <c r="BS87" s="61">
        <f>BL87/BM87</f>
        <v>1.1693380112702907</v>
      </c>
      <c r="BT87" s="16">
        <f>BB87+BL87+BV87</f>
        <v>2343</v>
      </c>
      <c r="BU87" s="66">
        <f>BC87+BM87+BW87</f>
        <v>2003.3780597371579</v>
      </c>
      <c r="BV87" s="63">
        <v>149</v>
      </c>
      <c r="BW87" s="15">
        <f>AZ87*$D$164</f>
        <v>127.1027835947317</v>
      </c>
      <c r="BX87" s="37">
        <f>BW87-BV87</f>
        <v>-21.897216405268296</v>
      </c>
      <c r="BY87" s="53">
        <f>BX87*(BX87&lt;&gt;0)</f>
        <v>-21.897216405268296</v>
      </c>
      <c r="BZ87" s="26">
        <f>BY87/$BY$156</f>
        <v>-0.22574449902339178</v>
      </c>
      <c r="CA87" s="47">
        <f>BZ87 * $BX$156</f>
        <v>-21.897216405268296</v>
      </c>
      <c r="CB87" s="48">
        <f>IF(CA87&gt;0, V87, W87)</f>
        <v>2.5449325734482802</v>
      </c>
      <c r="CC87" s="48">
        <f>IF(BX87&gt;0, S87*T87^(2-N87), S87*U87^(N87+2))</f>
        <v>2.5599533109244819</v>
      </c>
      <c r="CD87" s="62">
        <f>CA87/CB87</f>
        <v>-8.604242263125446</v>
      </c>
      <c r="CE87" s="63">
        <v>0</v>
      </c>
      <c r="CF87" s="15">
        <f>AZ87*$CE$159</f>
        <v>88.455830012272941</v>
      </c>
      <c r="CG87" s="37">
        <f>CF87-CE87</f>
        <v>88.455830012272941</v>
      </c>
      <c r="CH87" s="53">
        <f>CG87*(CG87&lt;&gt;0)</f>
        <v>88.455830012272941</v>
      </c>
      <c r="CI87" s="26">
        <f>CH87/$CH$156</f>
        <v>1.3763160107713236E-2</v>
      </c>
      <c r="CJ87" s="47">
        <f>CI87 * $CG$156</f>
        <v>88.455830012272941</v>
      </c>
      <c r="CK87" s="48">
        <f>IF(CA87&gt;0,V87,W87)</f>
        <v>2.5449325734482802</v>
      </c>
      <c r="CL87" s="62">
        <f>CJ87/CK87</f>
        <v>34.757632062691108</v>
      </c>
      <c r="CM87" s="67">
        <f>N87</f>
        <v>0</v>
      </c>
      <c r="CN87" s="75">
        <f>BT87+BV87</f>
        <v>2492</v>
      </c>
      <c r="CO87">
        <f>E87/$E$156</f>
        <v>7.1775123790618466E-3</v>
      </c>
      <c r="CP87" s="1">
        <f>$CP$158*CO87</f>
        <v>437.82825512277265</v>
      </c>
      <c r="CQ87">
        <v>0</v>
      </c>
      <c r="CR87" s="1">
        <f>CP87-CQ87</f>
        <v>437.82825512277265</v>
      </c>
      <c r="CS87">
        <f>CR87/CP87</f>
        <v>1</v>
      </c>
    </row>
    <row r="88" spans="1:97" x14ac:dyDescent="0.2">
      <c r="A88" s="29" t="s">
        <v>138</v>
      </c>
      <c r="B88">
        <v>0</v>
      </c>
      <c r="C88">
        <v>0</v>
      </c>
      <c r="D88">
        <v>0.49560702875399298</v>
      </c>
      <c r="E88">
        <v>0.50439297124600602</v>
      </c>
      <c r="F88">
        <v>0.48212867355043598</v>
      </c>
      <c r="G88">
        <v>0.48212867355043598</v>
      </c>
      <c r="H88">
        <v>0.71679197994987398</v>
      </c>
      <c r="I88">
        <v>0.426900584795321</v>
      </c>
      <c r="J88">
        <v>0.55317168710735498</v>
      </c>
      <c r="K88">
        <v>0.51642998726906497</v>
      </c>
      <c r="L88">
        <v>0.73300847696578397</v>
      </c>
      <c r="M88">
        <v>-0.42349902586703098</v>
      </c>
      <c r="N88" s="21">
        <v>0</v>
      </c>
      <c r="O88">
        <v>1.00789768762676</v>
      </c>
      <c r="P88">
        <v>0.99813511172817204</v>
      </c>
      <c r="Q88">
        <v>1.00480444058428</v>
      </c>
      <c r="R88">
        <v>0.99478121128657404</v>
      </c>
      <c r="S88">
        <v>101.26000213623</v>
      </c>
      <c r="T88" s="27">
        <f>IF(C88,P88,R88)</f>
        <v>0.99478121128657404</v>
      </c>
      <c r="U88" s="27">
        <f>IF(D88 = 0,O88,Q88)</f>
        <v>1.00480444058428</v>
      </c>
      <c r="V88" s="39">
        <f>S88*T88^(1-N88)</f>
        <v>100.73154757995995</v>
      </c>
      <c r="W88" s="38">
        <f>S88*U88^(N88+1)</f>
        <v>101.74649980005758</v>
      </c>
      <c r="X88" s="44">
        <f>0.5 * (D88-MAX($D$3:$D$155))/(MIN($D$3:$D$155)-MAX($D$3:$D$155)) + 0.75</f>
        <v>0.99662023760753815</v>
      </c>
      <c r="Y88" s="44">
        <f>AVERAGE(D88, F88, G88, H88, I88, J88, K88)</f>
        <v>0.52473694499663992</v>
      </c>
      <c r="Z88" s="22">
        <f>AI88^N88</f>
        <v>1</v>
      </c>
      <c r="AA88" s="22">
        <f>(Z88+AB88)/2</f>
        <v>1</v>
      </c>
      <c r="AB88" s="22">
        <f>AM88^N88</f>
        <v>1</v>
      </c>
      <c r="AC88" s="22">
        <v>1</v>
      </c>
      <c r="AD88" s="22">
        <v>1</v>
      </c>
      <c r="AE88" s="22">
        <v>1</v>
      </c>
      <c r="AF88" s="22">
        <f>PERCENTILE($L$2:$L$155, 0.05)</f>
        <v>-5.5951144138011319E-2</v>
      </c>
      <c r="AG88" s="22">
        <f>PERCENTILE($L$2:$L$155, 0.95)</f>
        <v>0.94551258825149287</v>
      </c>
      <c r="AH88" s="22">
        <f>MIN(MAX(L88,AF88), AG88)</f>
        <v>0.73300847696578397</v>
      </c>
      <c r="AI88" s="22">
        <f>AH88-$AH$156+1</f>
        <v>1.7889596211037953</v>
      </c>
      <c r="AJ88" s="22">
        <f>PERCENTILE($M$2:$M$155, 0.02)</f>
        <v>-1.0733798994150157</v>
      </c>
      <c r="AK88" s="22">
        <f>PERCENTILE($M$2:$M$155, 0.98)</f>
        <v>1.0073830915390212</v>
      </c>
      <c r="AL88" s="22">
        <f>MIN(MAX(M88,AJ88), AK88)</f>
        <v>-0.42349902586703098</v>
      </c>
      <c r="AM88" s="22">
        <f>AL88-$AL$156 + 1</f>
        <v>1.6498808735479846</v>
      </c>
      <c r="AN88" s="46">
        <v>1</v>
      </c>
      <c r="AO88" s="51">
        <v>1</v>
      </c>
      <c r="AP88" s="51">
        <v>1</v>
      </c>
      <c r="AQ88" s="21">
        <v>1</v>
      </c>
      <c r="AR88" s="17">
        <f>(AI88^4)*AB88*AE88*AN88</f>
        <v>10.242409907786726</v>
      </c>
      <c r="AS88" s="17">
        <f>(AM88^4) *Z88*AC88*AO88</f>
        <v>7.4098659581476127</v>
      </c>
      <c r="AT88" s="17">
        <f>(AM88^4)*AA88*AP88*AQ88</f>
        <v>7.4098659581476127</v>
      </c>
      <c r="AU88" s="17">
        <f>MIN(AR88, 0.05*AR$156)</f>
        <v>10.242409907786726</v>
      </c>
      <c r="AV88" s="17">
        <f>MIN(AS88, 0.05*AS$156)</f>
        <v>7.4098659581476127</v>
      </c>
      <c r="AW88" s="17">
        <f>MIN(AT88, 0.05*AT$156)</f>
        <v>7.4098659581476127</v>
      </c>
      <c r="AX88" s="14">
        <f>AU88/$AU$156</f>
        <v>1.8136656685457799E-2</v>
      </c>
      <c r="AY88" s="14">
        <f>AV88/$AV$156</f>
        <v>4.197679060233583E-3</v>
      </c>
      <c r="AZ88" s="64">
        <f>AW88/$AW$156</f>
        <v>2.5787264893951584E-3</v>
      </c>
      <c r="BA88" s="21">
        <f>N88</f>
        <v>0</v>
      </c>
      <c r="BB88" s="63">
        <v>2126</v>
      </c>
      <c r="BC88" s="15">
        <f>$D$162*AX88</f>
        <v>2252.2463005135205</v>
      </c>
      <c r="BD88" s="19">
        <f>BC88-BB88</f>
        <v>126.24630051352051</v>
      </c>
      <c r="BE88" s="60">
        <f>(IF(BD88 &gt; 0, V88, W88))</f>
        <v>100.73154757995995</v>
      </c>
      <c r="BF88" s="60">
        <f>IF(BD88&gt;0, S88*(T88^(2-N88)), S88*(U88^(N88 + 2)))</f>
        <v>100.20585091636373</v>
      </c>
      <c r="BG88" s="46">
        <f>BD88/BE88</f>
        <v>1.2532945591182061</v>
      </c>
      <c r="BH88" s="61">
        <f>BB88/BC88</f>
        <v>0.94394649444657275</v>
      </c>
      <c r="BI88" s="63">
        <v>0</v>
      </c>
      <c r="BJ88" s="63">
        <v>0</v>
      </c>
      <c r="BK88" s="63">
        <v>0</v>
      </c>
      <c r="BL88" s="10">
        <f>SUM(BI88:BK88)</f>
        <v>0</v>
      </c>
      <c r="BM88" s="15">
        <f>AY88*$D$161</f>
        <v>732.39005403425438</v>
      </c>
      <c r="BN88" s="9">
        <f>BM88-BL88</f>
        <v>732.39005403425438</v>
      </c>
      <c r="BO88" s="48">
        <f>IF(BN88&gt;0,V88,W88)</f>
        <v>100.73154757995995</v>
      </c>
      <c r="BP88" s="48">
        <f xml:space="preserve"> IF(BN88 &gt;0, S88*T88^(2-N88), S88*U88^(N88+2))</f>
        <v>100.20585091636373</v>
      </c>
      <c r="BQ88" s="48">
        <f>IF(BN88&gt;0, S88*T88^(3-N88), S88*U88^(N88+3))</f>
        <v>99.68289775258215</v>
      </c>
      <c r="BR88" s="46">
        <f>BN88/BP88</f>
        <v>7.3088551949480456</v>
      </c>
      <c r="BS88" s="61">
        <f>BL88/BM88</f>
        <v>0</v>
      </c>
      <c r="BT88" s="16">
        <f>BB88+BL88+BV88</f>
        <v>2126</v>
      </c>
      <c r="BU88" s="66">
        <f>BC88+BM88+BW88</f>
        <v>3008.4508936773391</v>
      </c>
      <c r="BV88" s="63">
        <v>0</v>
      </c>
      <c r="BW88" s="15">
        <f>AZ88*$D$164</f>
        <v>23.814539129564288</v>
      </c>
      <c r="BX88" s="37">
        <f>BW88-BV88</f>
        <v>23.814539129564288</v>
      </c>
      <c r="BY88" s="53">
        <f>BX88*(BX88&lt;&gt;0)</f>
        <v>23.814539129564288</v>
      </c>
      <c r="BZ88" s="26">
        <f>BY88/$BY$156</f>
        <v>0.24551071267592842</v>
      </c>
      <c r="CA88" s="47">
        <f>BZ88 * $BX$156</f>
        <v>23.814539129564288</v>
      </c>
      <c r="CB88" s="48">
        <f>IF(CA88&gt;0, V88, W88)</f>
        <v>100.73154757995995</v>
      </c>
      <c r="CC88" s="48">
        <f>IF(BX88&gt;0, S88*T88^(2-N88), S88*U88^(N88+2))</f>
        <v>100.20585091636373</v>
      </c>
      <c r="CD88" s="62">
        <f>CA88/CB88</f>
        <v>0.23641589652596656</v>
      </c>
      <c r="CE88" s="63">
        <v>0</v>
      </c>
      <c r="CF88" s="15">
        <f>AZ88*$CE$159</f>
        <v>16.573475147342684</v>
      </c>
      <c r="CG88" s="37">
        <f>CF88-CE88</f>
        <v>16.573475147342684</v>
      </c>
      <c r="CH88" s="53">
        <f>CG88*(CG88&lt;&gt;0)</f>
        <v>16.573475147342684</v>
      </c>
      <c r="CI88" s="26">
        <f>CH88/$CH$156</f>
        <v>2.5787264893951593E-3</v>
      </c>
      <c r="CJ88" s="47">
        <f>CI88 * $CG$156</f>
        <v>16.573475147342684</v>
      </c>
      <c r="CK88" s="48">
        <f>IF(CA88&gt;0,V88,W88)</f>
        <v>100.73154757995995</v>
      </c>
      <c r="CL88" s="62">
        <f>CJ88/CK88</f>
        <v>0.16453112798834726</v>
      </c>
      <c r="CM88" s="67">
        <f>N88</f>
        <v>0</v>
      </c>
      <c r="CN88" s="75">
        <f>BT88+BV88</f>
        <v>2126</v>
      </c>
      <c r="CO88">
        <f>E88/$E$156</f>
        <v>4.7481214075952814E-3</v>
      </c>
      <c r="CP88" s="1">
        <f>$CP$158*CO88</f>
        <v>289.63540586331214</v>
      </c>
      <c r="CQ88">
        <v>0</v>
      </c>
      <c r="CR88" s="1">
        <f>CP88-CQ88</f>
        <v>289.63540586331214</v>
      </c>
      <c r="CS88">
        <f>CR88/CP88</f>
        <v>1</v>
      </c>
    </row>
    <row r="89" spans="1:97" x14ac:dyDescent="0.2">
      <c r="A89" s="29" t="s">
        <v>241</v>
      </c>
      <c r="B89">
        <v>0</v>
      </c>
      <c r="C89">
        <v>0</v>
      </c>
      <c r="D89">
        <v>1.19808306709265E-2</v>
      </c>
      <c r="E89">
        <v>0.98801916932907297</v>
      </c>
      <c r="F89">
        <v>1.7474185861795E-2</v>
      </c>
      <c r="G89">
        <v>1.7474185861795E-2</v>
      </c>
      <c r="H89">
        <v>0.113199665831244</v>
      </c>
      <c r="I89">
        <v>6.3909774436090194E-2</v>
      </c>
      <c r="J89">
        <v>8.5056246740116803E-2</v>
      </c>
      <c r="K89">
        <v>3.85524145060138E-2</v>
      </c>
      <c r="L89">
        <v>0.32628816337258498</v>
      </c>
      <c r="M89">
        <v>0.61467319064843495</v>
      </c>
      <c r="N89" s="21">
        <v>0</v>
      </c>
      <c r="O89">
        <v>0.98015662960532901</v>
      </c>
      <c r="P89">
        <v>0.98512231631713598</v>
      </c>
      <c r="Q89">
        <v>1</v>
      </c>
      <c r="R89">
        <v>0.98271731403646201</v>
      </c>
      <c r="S89">
        <v>0.49009999632835299</v>
      </c>
      <c r="T89" s="27">
        <f>IF(C89,P89,R89)</f>
        <v>0.98271731403646201</v>
      </c>
      <c r="U89" s="27">
        <f>IF(D89 = 0,O89,Q89)</f>
        <v>1</v>
      </c>
      <c r="V89" s="39">
        <f>S89*T89^(1-N89)</f>
        <v>0.48162975200107894</v>
      </c>
      <c r="W89" s="38">
        <f>S89*U89^(N89+1)</f>
        <v>0.49009999632835299</v>
      </c>
      <c r="X89" s="44">
        <f>0.5 * (D89-MAX($D$3:$D$155))/(MIN($D$3:$D$155)-MAX($D$3:$D$155)) + 0.75</f>
        <v>1.2446743138058172</v>
      </c>
      <c r="Y89" s="44">
        <f>AVERAGE(D89, F89, G89, H89, I89, J89, K89)</f>
        <v>4.9663900558283049E-2</v>
      </c>
      <c r="Z89" s="22">
        <f>AI89^N89</f>
        <v>1</v>
      </c>
      <c r="AA89" s="22">
        <f>(Z89+AB89)/2</f>
        <v>1</v>
      </c>
      <c r="AB89" s="22">
        <f>AM89^N89</f>
        <v>1</v>
      </c>
      <c r="AC89" s="22">
        <v>1</v>
      </c>
      <c r="AD89" s="22">
        <v>1</v>
      </c>
      <c r="AE89" s="22">
        <v>1</v>
      </c>
      <c r="AF89" s="22">
        <f>PERCENTILE($L$2:$L$155, 0.05)</f>
        <v>-5.5951144138011319E-2</v>
      </c>
      <c r="AG89" s="22">
        <f>PERCENTILE($L$2:$L$155, 0.95)</f>
        <v>0.94551258825149287</v>
      </c>
      <c r="AH89" s="22">
        <f>MIN(MAX(L89,AF89), AG89)</f>
        <v>0.32628816337258498</v>
      </c>
      <c r="AI89" s="22">
        <f>AH89-$AH$156+1</f>
        <v>1.3822393075105963</v>
      </c>
      <c r="AJ89" s="22">
        <f>PERCENTILE($M$2:$M$155, 0.02)</f>
        <v>-1.0733798994150157</v>
      </c>
      <c r="AK89" s="22">
        <f>PERCENTILE($M$2:$M$155, 0.98)</f>
        <v>1.0073830915390212</v>
      </c>
      <c r="AL89" s="22">
        <f>MIN(MAX(M89,AJ89), AK89)</f>
        <v>0.61467319064843495</v>
      </c>
      <c r="AM89" s="22">
        <f>AL89-$AL$156 + 1</f>
        <v>2.6880530900634505</v>
      </c>
      <c r="AN89" s="46">
        <v>0</v>
      </c>
      <c r="AO89" s="76">
        <v>0.24</v>
      </c>
      <c r="AP89" s="77">
        <v>0.5</v>
      </c>
      <c r="AQ89" s="50">
        <v>1</v>
      </c>
      <c r="AR89" s="17">
        <f>(AI89^4)*AB89*AE89*AN89</f>
        <v>0</v>
      </c>
      <c r="AS89" s="17">
        <f>(AM89^4) *Z89*AC89*AO89</f>
        <v>12.530332906298014</v>
      </c>
      <c r="AT89" s="17">
        <f>(AM89^4)*AA89*AP89*AQ89</f>
        <v>26.104860221454196</v>
      </c>
      <c r="AU89" s="17">
        <f>MIN(AR89, 0.05*AR$156)</f>
        <v>0</v>
      </c>
      <c r="AV89" s="17">
        <f>MIN(AS89, 0.05*AS$156)</f>
        <v>12.530332906298014</v>
      </c>
      <c r="AW89" s="17">
        <f>MIN(AT89, 0.05*AT$156)</f>
        <v>26.104860221454196</v>
      </c>
      <c r="AX89" s="14">
        <f>AU89/$AU$156</f>
        <v>0</v>
      </c>
      <c r="AY89" s="14">
        <f>AV89/$AV$156</f>
        <v>7.0984166725293913E-3</v>
      </c>
      <c r="AZ89" s="64">
        <f>AW89/$AW$156</f>
        <v>9.0848194738262847E-3</v>
      </c>
      <c r="BA89" s="21">
        <f>N89</f>
        <v>0</v>
      </c>
      <c r="BB89" s="63">
        <v>0</v>
      </c>
      <c r="BC89" s="15">
        <f>$D$162*AX89</f>
        <v>0</v>
      </c>
      <c r="BD89" s="19">
        <f>BC89-BB89</f>
        <v>0</v>
      </c>
      <c r="BE89" s="60">
        <f>(IF(BD89 &gt; 0, V89, W89))</f>
        <v>0.49009999632835299</v>
      </c>
      <c r="BF89" s="60">
        <f>IF(BD89&gt;0, S89*(T89^(2-N89)), S89*(U89^(N89 + 2)))</f>
        <v>0.49009999632835299</v>
      </c>
      <c r="BG89" s="46">
        <f>BD89/BE89</f>
        <v>0</v>
      </c>
      <c r="BH89" s="61" t="e">
        <f>BB89/BC89</f>
        <v>#DIV/0!</v>
      </c>
      <c r="BI89" s="63">
        <v>0</v>
      </c>
      <c r="BJ89" s="63">
        <v>1764</v>
      </c>
      <c r="BK89" s="63">
        <v>0</v>
      </c>
      <c r="BL89" s="10">
        <f>SUM(BI89:BK89)</f>
        <v>1764</v>
      </c>
      <c r="BM89" s="15">
        <f>AY89*$D$161</f>
        <v>1238.4962489395655</v>
      </c>
      <c r="BN89" s="9">
        <f>BM89-BL89</f>
        <v>-525.50375106043452</v>
      </c>
      <c r="BO89" s="48">
        <f>IF(BN89&gt;0,V89,W89)</f>
        <v>0.49009999632835299</v>
      </c>
      <c r="BP89" s="48">
        <f xml:space="preserve"> IF(BN89 &gt;0, S89*T89^(2-N89), S89*U89^(N89+2))</f>
        <v>0.49009999632835299</v>
      </c>
      <c r="BQ89" s="48">
        <f>IF(BN89&gt;0, S89*T89^(3-N89), S89*U89^(N89+3))</f>
        <v>0.49009999632835299</v>
      </c>
      <c r="BR89" s="46">
        <f>BN89/BP89</f>
        <v>-1072.2378188070054</v>
      </c>
      <c r="BS89" s="61">
        <f>BL89/BM89</f>
        <v>1.4243079068752815</v>
      </c>
      <c r="BT89" s="16">
        <f>BB89+BL89+BV89</f>
        <v>1866</v>
      </c>
      <c r="BU89" s="66">
        <f>BC89+BM89+BW89</f>
        <v>1322.3945567803512</v>
      </c>
      <c r="BV89" s="63">
        <v>102</v>
      </c>
      <c r="BW89" s="15">
        <f>AZ89*$D$164</f>
        <v>83.898307840785733</v>
      </c>
      <c r="BX89" s="37">
        <f>BW89-BV89</f>
        <v>-18.101692159214267</v>
      </c>
      <c r="BY89" s="53">
        <f>BX89*(BX89&lt;&gt;0)</f>
        <v>-18.101692159214267</v>
      </c>
      <c r="BZ89" s="26">
        <f>BY89/$BY$156</f>
        <v>-0.18661538308468917</v>
      </c>
      <c r="CA89" s="47">
        <f>BZ89 * $BX$156</f>
        <v>-18.101692159214267</v>
      </c>
      <c r="CB89" s="48">
        <f>IF(CA89&gt;0, V89, W89)</f>
        <v>0.49009999632835299</v>
      </c>
      <c r="CC89" s="48">
        <f>IF(BX89&gt;0, S89*T89^(2-N89), S89*U89^(N89+2))</f>
        <v>0.49009999632835299</v>
      </c>
      <c r="CD89" s="62">
        <f>CA89/CB89</f>
        <v>-36.934691480974116</v>
      </c>
      <c r="CE89" s="63">
        <v>0</v>
      </c>
      <c r="CF89" s="15">
        <f>AZ89*$CE$159</f>
        <v>58.388134758281531</v>
      </c>
      <c r="CG89" s="37">
        <f>CF89-CE89</f>
        <v>58.388134758281531</v>
      </c>
      <c r="CH89" s="53">
        <f>CG89*(CG89&lt;&gt;0)</f>
        <v>58.388134758281531</v>
      </c>
      <c r="CI89" s="26">
        <f>CH89/$CH$156</f>
        <v>9.0848194738262864E-3</v>
      </c>
      <c r="CJ89" s="47">
        <f>CI89 * $CG$156</f>
        <v>58.388134758281524</v>
      </c>
      <c r="CK89" s="48">
        <f>IF(CA89&gt;0,V89,W89)</f>
        <v>0.49009999632835299</v>
      </c>
      <c r="CL89" s="62">
        <f>CJ89/CK89</f>
        <v>119.13514628790803</v>
      </c>
      <c r="CM89" s="67">
        <f>N89</f>
        <v>0</v>
      </c>
      <c r="CN89" s="75">
        <f>BT89+BV89</f>
        <v>1968</v>
      </c>
      <c r="CO89">
        <f>E89/$E$156</f>
        <v>9.3007540478153052E-3</v>
      </c>
      <c r="CP89" s="1">
        <f>$CP$158*CO89</f>
        <v>567.34599691673361</v>
      </c>
      <c r="CQ89">
        <v>0</v>
      </c>
      <c r="CR89" s="1">
        <f>CP89-CQ89</f>
        <v>567.34599691673361</v>
      </c>
      <c r="CS89">
        <f>CR89/CP89</f>
        <v>1</v>
      </c>
    </row>
    <row r="90" spans="1:97" x14ac:dyDescent="0.2">
      <c r="A90" s="29" t="s">
        <v>155</v>
      </c>
      <c r="B90">
        <v>0</v>
      </c>
      <c r="C90">
        <v>0</v>
      </c>
      <c r="D90">
        <v>0.13698083067092601</v>
      </c>
      <c r="E90">
        <v>0.86301916932907297</v>
      </c>
      <c r="F90">
        <v>0.60881652104845096</v>
      </c>
      <c r="G90">
        <v>0.60881652104845096</v>
      </c>
      <c r="H90">
        <v>4.5112781954887202E-2</v>
      </c>
      <c r="I90">
        <v>0.17961570593149501</v>
      </c>
      <c r="J90">
        <v>9.0016466145704105E-2</v>
      </c>
      <c r="K90">
        <v>0.234101498833098</v>
      </c>
      <c r="L90">
        <v>1.0159065945457999</v>
      </c>
      <c r="M90">
        <v>-0.67121908153318299</v>
      </c>
      <c r="N90" s="21">
        <v>0</v>
      </c>
      <c r="O90">
        <v>1.0036916393075199</v>
      </c>
      <c r="P90">
        <v>0.98428585857708895</v>
      </c>
      <c r="Q90">
        <v>1.02560414562563</v>
      </c>
      <c r="R90">
        <v>0.99641922679609196</v>
      </c>
      <c r="S90">
        <v>238.72999572753901</v>
      </c>
      <c r="T90" s="27">
        <f>IF(C90,P90,R90)</f>
        <v>0.99641922679609196</v>
      </c>
      <c r="U90" s="27">
        <f>IF(D90 = 0,O90,Q90)</f>
        <v>1.02560414562563</v>
      </c>
      <c r="V90" s="39">
        <f>S90*T90^(1-N90)</f>
        <v>237.87515775586874</v>
      </c>
      <c r="W90" s="38">
        <f>S90*U90^(N90+1)</f>
        <v>244.84247330335293</v>
      </c>
      <c r="X90" s="44">
        <f>0.5 * (D90-MAX($D$3:$D$155))/(MIN($D$3:$D$155)-MAX($D$3:$D$155)) + 0.75</f>
        <v>1.1805612453912333</v>
      </c>
      <c r="Y90" s="44">
        <f>AVERAGE(D90, F90, G90, H90, I90, J90, K90)</f>
        <v>0.27192290366185889</v>
      </c>
      <c r="Z90" s="22">
        <f>AI90^N90</f>
        <v>1</v>
      </c>
      <c r="AA90" s="22">
        <f>(Z90+AB90)/2</f>
        <v>1</v>
      </c>
      <c r="AB90" s="22">
        <f>AM90^N90</f>
        <v>1</v>
      </c>
      <c r="AC90" s="22">
        <v>1</v>
      </c>
      <c r="AD90" s="22">
        <v>1</v>
      </c>
      <c r="AE90" s="22">
        <v>1</v>
      </c>
      <c r="AF90" s="22">
        <f>PERCENTILE($L$2:$L$155, 0.05)</f>
        <v>-5.5951144138011319E-2</v>
      </c>
      <c r="AG90" s="22">
        <f>PERCENTILE($L$2:$L$155, 0.95)</f>
        <v>0.94551258825149287</v>
      </c>
      <c r="AH90" s="22">
        <f>MIN(MAX(L90,AF90), AG90)</f>
        <v>0.94551258825149287</v>
      </c>
      <c r="AI90" s="22">
        <f>AH90-$AH$156+1</f>
        <v>2.0014637323895039</v>
      </c>
      <c r="AJ90" s="22">
        <f>PERCENTILE($M$2:$M$155, 0.02)</f>
        <v>-1.0733798994150157</v>
      </c>
      <c r="AK90" s="22">
        <f>PERCENTILE($M$2:$M$155, 0.98)</f>
        <v>1.0073830915390212</v>
      </c>
      <c r="AL90" s="22">
        <f>MIN(MAX(M90,AJ90), AK90)</f>
        <v>-0.67121908153318299</v>
      </c>
      <c r="AM90" s="22">
        <f>AL90-$AL$156 + 1</f>
        <v>1.4021608178818328</v>
      </c>
      <c r="AN90" s="46">
        <v>1</v>
      </c>
      <c r="AO90" s="51">
        <v>1</v>
      </c>
      <c r="AP90" s="51">
        <v>1</v>
      </c>
      <c r="AQ90" s="21">
        <v>1</v>
      </c>
      <c r="AR90" s="17">
        <f>(AI90^4)*AB90*AE90*AN90</f>
        <v>16.046890881857429</v>
      </c>
      <c r="AS90" s="17">
        <f>(AM90^4) *Z90*AC90*AO90</f>
        <v>3.8653721026069077</v>
      </c>
      <c r="AT90" s="17">
        <f>(AM90^4)*AA90*AP90*AQ90</f>
        <v>3.8653721026069077</v>
      </c>
      <c r="AU90" s="17">
        <f>MIN(AR90, 0.05*AR$156)</f>
        <v>16.046890881857429</v>
      </c>
      <c r="AV90" s="17">
        <f>MIN(AS90, 0.05*AS$156)</f>
        <v>3.8653721026069077</v>
      </c>
      <c r="AW90" s="17">
        <f>MIN(AT90, 0.05*AT$156)</f>
        <v>3.8653721026069077</v>
      </c>
      <c r="AX90" s="14">
        <f>AU90/$AU$156</f>
        <v>2.8414889993027166E-2</v>
      </c>
      <c r="AY90" s="14">
        <f>AV90/$AV$156</f>
        <v>2.189728076967845E-3</v>
      </c>
      <c r="AZ90" s="64">
        <f>AW90/$AW$156</f>
        <v>1.3451980762757712E-3</v>
      </c>
      <c r="BA90" s="21">
        <f>N90</f>
        <v>0</v>
      </c>
      <c r="BB90" s="63">
        <v>3581</v>
      </c>
      <c r="BC90" s="15">
        <f>$D$162*AX90</f>
        <v>3528.6178691140994</v>
      </c>
      <c r="BD90" s="19">
        <f>BC90-BB90</f>
        <v>-52.382130885900551</v>
      </c>
      <c r="BE90" s="60">
        <f>(IF(BD90 &gt; 0, V90, W90))</f>
        <v>244.84247330335293</v>
      </c>
      <c r="BF90" s="60">
        <f>IF(BD90&gt;0, S90*(T90^(2-N90)), S90*(U90^(N90 + 2)))</f>
        <v>251.11145564515138</v>
      </c>
      <c r="BG90" s="46">
        <f>BD90/BE90</f>
        <v>-0.21394217342756772</v>
      </c>
      <c r="BH90" s="61">
        <f>BB90/BC90</f>
        <v>1.0148449429291848</v>
      </c>
      <c r="BI90" s="63">
        <v>0</v>
      </c>
      <c r="BJ90" s="63">
        <v>477</v>
      </c>
      <c r="BK90" s="63">
        <v>0</v>
      </c>
      <c r="BL90" s="10">
        <f>SUM(BI90:BK90)</f>
        <v>477</v>
      </c>
      <c r="BM90" s="15">
        <f>AY90*$D$161</f>
        <v>382.05280622896476</v>
      </c>
      <c r="BN90" s="9">
        <f>BM90-BL90</f>
        <v>-94.947193771035245</v>
      </c>
      <c r="BO90" s="48">
        <f>IF(BN90&gt;0,V90,W90)</f>
        <v>244.84247330335293</v>
      </c>
      <c r="BP90" s="48">
        <f xml:space="preserve"> IF(BN90 &gt;0, S90*T90^(2-N90), S90*U90^(N90+2))</f>
        <v>251.11145564515138</v>
      </c>
      <c r="BQ90" s="48">
        <f>IF(BN90&gt;0, S90*T90^(3-N90), S90*U90^(N90+3))</f>
        <v>257.54094992375377</v>
      </c>
      <c r="BR90" s="46">
        <f>BN90/BP90</f>
        <v>-0.37810777500014281</v>
      </c>
      <c r="BS90" s="61">
        <f>BL90/BM90</f>
        <v>1.2485185090202773</v>
      </c>
      <c r="BT90" s="16">
        <f>BB90+BL90+BV90</f>
        <v>4058</v>
      </c>
      <c r="BU90" s="66">
        <f>BC90+BM90+BW90</f>
        <v>3923.0935795774712</v>
      </c>
      <c r="BV90" s="63">
        <v>0</v>
      </c>
      <c r="BW90" s="15">
        <f>AZ90*$D$164</f>
        <v>12.422904234406747</v>
      </c>
      <c r="BX90" s="37">
        <f>BW90-BV90</f>
        <v>12.422904234406747</v>
      </c>
      <c r="BY90" s="53">
        <f>BX90*(BX90&lt;&gt;0)</f>
        <v>12.422904234406747</v>
      </c>
      <c r="BZ90" s="26">
        <f>BY90/$BY$156</f>
        <v>0.12807117767430048</v>
      </c>
      <c r="CA90" s="47">
        <f>BZ90 * $BX$156</f>
        <v>12.422904234406747</v>
      </c>
      <c r="CB90" s="48">
        <f>IF(CA90&gt;0, V90, W90)</f>
        <v>237.87515775586874</v>
      </c>
      <c r="CC90" s="48">
        <f>IF(BX90&gt;0, S90*T90^(2-N90), S90*U90^(N90+2))</f>
        <v>237.02338076510114</v>
      </c>
      <c r="CD90" s="62">
        <f>CA90/CB90</f>
        <v>5.2224470817404028E-2</v>
      </c>
      <c r="CE90" s="63">
        <v>0</v>
      </c>
      <c r="CF90" s="15">
        <f>AZ90*$CE$159</f>
        <v>8.6455880362243818</v>
      </c>
      <c r="CG90" s="37">
        <f>CF90-CE90</f>
        <v>8.6455880362243818</v>
      </c>
      <c r="CH90" s="53">
        <f>CG90*(CG90&lt;&gt;0)</f>
        <v>8.6455880362243818</v>
      </c>
      <c r="CI90" s="26">
        <f>CH90/$CH$156</f>
        <v>1.3451980762757716E-3</v>
      </c>
      <c r="CJ90" s="47">
        <f>CI90 * $CG$156</f>
        <v>8.6455880362243818</v>
      </c>
      <c r="CK90" s="48">
        <f>IF(CA90&gt;0,V90,W90)</f>
        <v>237.87515775586874</v>
      </c>
      <c r="CL90" s="62">
        <f>CJ90/CK90</f>
        <v>3.6345064855815457E-2</v>
      </c>
      <c r="CM90" s="67">
        <f>N90</f>
        <v>0</v>
      </c>
      <c r="CN90" s="75">
        <f>BT90+BV90</f>
        <v>4058</v>
      </c>
      <c r="CO90">
        <f>E90/$E$156</f>
        <v>8.1240620441911365E-3</v>
      </c>
      <c r="CP90" s="1">
        <f>$CP$158*CO90</f>
        <v>495.56778469565933</v>
      </c>
      <c r="CQ90">
        <v>0</v>
      </c>
      <c r="CR90" s="1">
        <f>CP90-CQ90</f>
        <v>495.56778469565933</v>
      </c>
      <c r="CS90">
        <f>CR90/CP90</f>
        <v>1</v>
      </c>
    </row>
    <row r="91" spans="1:97" x14ac:dyDescent="0.2">
      <c r="A91" s="29" t="s">
        <v>259</v>
      </c>
      <c r="B91">
        <v>0</v>
      </c>
      <c r="C91">
        <v>0</v>
      </c>
      <c r="D91">
        <v>0.56070287539936103</v>
      </c>
      <c r="E91">
        <v>0.43929712460063802</v>
      </c>
      <c r="F91">
        <v>0.53280318091451295</v>
      </c>
      <c r="G91">
        <v>0.53280318091451295</v>
      </c>
      <c r="H91">
        <v>0.75856307435254799</v>
      </c>
      <c r="I91">
        <v>0.592731829573934</v>
      </c>
      <c r="J91">
        <v>0.670540437936605</v>
      </c>
      <c r="K91">
        <v>0.597717389963211</v>
      </c>
      <c r="L91">
        <v>0.71553839815220899</v>
      </c>
      <c r="M91">
        <v>0.88133231932840195</v>
      </c>
      <c r="N91" s="21">
        <v>0</v>
      </c>
      <c r="O91">
        <v>1.0198498567569201</v>
      </c>
      <c r="P91">
        <v>0.99935687870506995</v>
      </c>
      <c r="Q91">
        <v>1.01770465814224</v>
      </c>
      <c r="R91">
        <v>0.99826585628238396</v>
      </c>
      <c r="S91">
        <v>5.1500000953674299</v>
      </c>
      <c r="T91" s="27">
        <f>IF(C91,P91,R91)</f>
        <v>0.99826585628238396</v>
      </c>
      <c r="U91" s="27">
        <f>IF(D91 = 0,O91,Q91)</f>
        <v>1.01770465814224</v>
      </c>
      <c r="V91" s="39">
        <f>S91*T91^(1-N91)</f>
        <v>5.1410692550563262</v>
      </c>
      <c r="W91" s="38">
        <f>S91*U91^(N91+1)</f>
        <v>5.2411790864884136</v>
      </c>
      <c r="X91" s="44">
        <f>0.5 * (D91-MAX($D$3:$D$155))/(MIN($D$3:$D$155)-MAX($D$3:$D$155)) + 0.75</f>
        <v>0.96323228185170007</v>
      </c>
      <c r="Y91" s="44">
        <f>AVERAGE(D91, F91, G91, H91, I91, J91, K91)</f>
        <v>0.60655170986495499</v>
      </c>
      <c r="Z91" s="22">
        <f>AI91^N91</f>
        <v>1</v>
      </c>
      <c r="AA91" s="22">
        <f>(Z91+AB91)/2</f>
        <v>1</v>
      </c>
      <c r="AB91" s="22">
        <f>AM91^N91</f>
        <v>1</v>
      </c>
      <c r="AC91" s="22">
        <v>1</v>
      </c>
      <c r="AD91" s="22">
        <v>1</v>
      </c>
      <c r="AE91" s="22">
        <v>1</v>
      </c>
      <c r="AF91" s="22">
        <f>PERCENTILE($L$2:$L$155, 0.05)</f>
        <v>-5.5951144138011319E-2</v>
      </c>
      <c r="AG91" s="22">
        <f>PERCENTILE($L$2:$L$155, 0.95)</f>
        <v>0.94551258825149287</v>
      </c>
      <c r="AH91" s="22">
        <f>MIN(MAX(L91,AF91), AG91)</f>
        <v>0.71553839815220899</v>
      </c>
      <c r="AI91" s="22">
        <f>AH91-$AH$156+1</f>
        <v>1.7714895422902202</v>
      </c>
      <c r="AJ91" s="22">
        <f>PERCENTILE($M$2:$M$155, 0.02)</f>
        <v>-1.0733798994150157</v>
      </c>
      <c r="AK91" s="22">
        <f>PERCENTILE($M$2:$M$155, 0.98)</f>
        <v>1.0073830915390212</v>
      </c>
      <c r="AL91" s="22">
        <f>MIN(MAX(M91,AJ91), AK91)</f>
        <v>0.88133231932840195</v>
      </c>
      <c r="AM91" s="22">
        <f>AL91-$AL$156 + 1</f>
        <v>2.9547122187434178</v>
      </c>
      <c r="AN91" s="46">
        <v>0</v>
      </c>
      <c r="AO91" s="70">
        <v>0.48</v>
      </c>
      <c r="AP91" s="51">
        <v>1</v>
      </c>
      <c r="AQ91" s="50">
        <v>1</v>
      </c>
      <c r="AR91" s="17">
        <f>(AI91^4)*AB91*AE91*AN91</f>
        <v>0</v>
      </c>
      <c r="AS91" s="17">
        <f>(AM91^4) *Z91*AC91*AO91</f>
        <v>36.584909906974964</v>
      </c>
      <c r="AT91" s="17">
        <f>(AM91^4)*AA91*AP91*AQ91</f>
        <v>76.218562306197839</v>
      </c>
      <c r="AU91" s="17">
        <f>MIN(AR91, 0.05*AR$156)</f>
        <v>0</v>
      </c>
      <c r="AV91" s="17">
        <f>MIN(AS91, 0.05*AS$156)</f>
        <v>36.584909906974964</v>
      </c>
      <c r="AW91" s="17">
        <f>MIN(AT91, 0.05*AT$156)</f>
        <v>76.218562306197839</v>
      </c>
      <c r="AX91" s="14">
        <f>AU91/$AU$156</f>
        <v>0</v>
      </c>
      <c r="AY91" s="14">
        <f>AV91/$AV$156</f>
        <v>2.0725302064091893E-2</v>
      </c>
      <c r="AZ91" s="64">
        <f>AW91/$AW$156</f>
        <v>2.6525017687599618E-2</v>
      </c>
      <c r="BA91" s="21">
        <f>N91</f>
        <v>0</v>
      </c>
      <c r="BB91" s="63">
        <v>0</v>
      </c>
      <c r="BC91" s="15">
        <f>$D$162*AX91</f>
        <v>0</v>
      </c>
      <c r="BD91" s="19">
        <f>BC91-BB91</f>
        <v>0</v>
      </c>
      <c r="BE91" s="60">
        <f>(IF(BD91 &gt; 0, V91, W91))</f>
        <v>5.2411790864884136</v>
      </c>
      <c r="BF91" s="60">
        <f>IF(BD91&gt;0, S91*(T91^(2-N91)), S91*(U91^(N91 + 2)))</f>
        <v>5.3339723704769479</v>
      </c>
      <c r="BG91" s="46">
        <f>BD91/BE91</f>
        <v>0</v>
      </c>
      <c r="BH91" s="61" t="e">
        <f>BB91/BC91</f>
        <v>#DIV/0!</v>
      </c>
      <c r="BI91" s="63">
        <v>0</v>
      </c>
      <c r="BJ91" s="63">
        <v>3878</v>
      </c>
      <c r="BK91" s="63">
        <v>0</v>
      </c>
      <c r="BL91" s="10">
        <f>SUM(BI91:BK91)</f>
        <v>3878</v>
      </c>
      <c r="BM91" s="15">
        <f>AY91*$D$161</f>
        <v>3616.0470776324328</v>
      </c>
      <c r="BN91" s="9">
        <f>BM91-BL91</f>
        <v>-261.95292236756723</v>
      </c>
      <c r="BO91" s="48">
        <f>IF(BN91&gt;0,V91,W91)</f>
        <v>5.2411790864884136</v>
      </c>
      <c r="BP91" s="48">
        <f xml:space="preserve"> IF(BN91 &gt;0, S91*T91^(2-N91), S91*U91^(N91+2))</f>
        <v>5.3339723704769479</v>
      </c>
      <c r="BQ91" s="48">
        <f>IF(BN91&gt;0, S91*T91^(3-N91), S91*U91^(N91+3))</f>
        <v>5.428408527836396</v>
      </c>
      <c r="BR91" s="46">
        <f>BN91/BP91</f>
        <v>-49.110288575443853</v>
      </c>
      <c r="BS91" s="61">
        <f>BL91/BM91</f>
        <v>1.072441789817371</v>
      </c>
      <c r="BT91" s="16">
        <f>BB91+BL91+BV91</f>
        <v>4022</v>
      </c>
      <c r="BU91" s="66">
        <f>BC91+BM91+BW91</f>
        <v>3861.0056159774153</v>
      </c>
      <c r="BV91" s="63">
        <v>144</v>
      </c>
      <c r="BW91" s="15">
        <f>AZ91*$D$164</f>
        <v>244.95853834498246</v>
      </c>
      <c r="BX91" s="37">
        <f>BW91-BV91</f>
        <v>100.95853834498246</v>
      </c>
      <c r="BY91" s="53">
        <f>BX91*(BX91&lt;&gt;0)</f>
        <v>100.95853834498246</v>
      </c>
      <c r="BZ91" s="26">
        <f>BY91/$BY$156</f>
        <v>1.0408096736596466</v>
      </c>
      <c r="CA91" s="47">
        <f>BZ91 * $BX$156</f>
        <v>100.95853834498247</v>
      </c>
      <c r="CB91" s="48">
        <f>IF(CA91&gt;0, V91, W91)</f>
        <v>5.1410692550563262</v>
      </c>
      <c r="CC91" s="48">
        <f>IF(BX91&gt;0, S91*T91^(2-N91), S91*U91^(N91+2))</f>
        <v>5.1321539021058413</v>
      </c>
      <c r="CD91" s="62">
        <f>CA91/CB91</f>
        <v>19.637653829636331</v>
      </c>
      <c r="CE91" s="63">
        <v>0</v>
      </c>
      <c r="CF91" s="15">
        <f>AZ91*$CE$159</f>
        <v>170.47628867820274</v>
      </c>
      <c r="CG91" s="37">
        <f>CF91-CE91</f>
        <v>170.47628867820274</v>
      </c>
      <c r="CH91" s="53">
        <f>CG91*(CG91&lt;&gt;0)</f>
        <v>170.47628867820274</v>
      </c>
      <c r="CI91" s="26">
        <f>CH91/$CH$156</f>
        <v>2.6525017687599624E-2</v>
      </c>
      <c r="CJ91" s="47">
        <f>CI91 * $CG$156</f>
        <v>170.47628867820274</v>
      </c>
      <c r="CK91" s="48">
        <f>IF(CA91&gt;0,V91,W91)</f>
        <v>5.1410692550563262</v>
      </c>
      <c r="CL91" s="62">
        <f>CJ91/CK91</f>
        <v>33.159695040197427</v>
      </c>
      <c r="CM91" s="67">
        <f>N91</f>
        <v>0</v>
      </c>
      <c r="CN91" s="75">
        <f>BT91+BV91</f>
        <v>4166</v>
      </c>
      <c r="CO91">
        <f>E91/$E$156</f>
        <v>4.1353393098612842E-3</v>
      </c>
      <c r="CP91" s="1">
        <f>$CP$158*CO91</f>
        <v>252.25569790153833</v>
      </c>
      <c r="CQ91">
        <v>0</v>
      </c>
      <c r="CR91" s="1">
        <f>CP91-CQ91</f>
        <v>252.25569790153833</v>
      </c>
      <c r="CS91">
        <f>CR91/CP91</f>
        <v>1</v>
      </c>
    </row>
    <row r="92" spans="1:97" x14ac:dyDescent="0.2">
      <c r="A92" s="29" t="s">
        <v>112</v>
      </c>
      <c r="B92">
        <v>0</v>
      </c>
      <c r="C92">
        <v>0</v>
      </c>
      <c r="D92">
        <v>0.17492012779552699</v>
      </c>
      <c r="E92">
        <v>0.82507987220447199</v>
      </c>
      <c r="F92">
        <v>0.24503574265289901</v>
      </c>
      <c r="G92">
        <v>0.24503574265289901</v>
      </c>
      <c r="H92">
        <v>4.9707602339181201E-2</v>
      </c>
      <c r="I92">
        <v>5.4302422723475297E-2</v>
      </c>
      <c r="J92">
        <v>5.1954241740137297E-2</v>
      </c>
      <c r="K92">
        <v>0.112830165331629</v>
      </c>
      <c r="L92">
        <v>0.50057337838167304</v>
      </c>
      <c r="M92">
        <v>-1.0652822778261</v>
      </c>
      <c r="N92" s="21">
        <v>0</v>
      </c>
      <c r="O92">
        <v>1.00371633877485</v>
      </c>
      <c r="P92">
        <v>0.98519209297441002</v>
      </c>
      <c r="Q92">
        <v>1.03752450319894</v>
      </c>
      <c r="R92">
        <v>0.98518247868584896</v>
      </c>
      <c r="S92">
        <v>40.580001831054602</v>
      </c>
      <c r="T92" s="27">
        <f>IF(C92,P92,R92)</f>
        <v>0.98518247868584896</v>
      </c>
      <c r="U92" s="27">
        <f>IF(D92 = 0,O92,Q92)</f>
        <v>1.03752450319894</v>
      </c>
      <c r="V92" s="39">
        <f>S92*T92^(1-N92)</f>
        <v>39.978706788994664</v>
      </c>
      <c r="W92" s="38">
        <f>S92*U92^(N92+1)</f>
        <v>42.102746239577002</v>
      </c>
      <c r="X92" s="44">
        <f>0.5 * (D92-MAX($D$3:$D$155))/(MIN($D$3:$D$155)-MAX($D$3:$D$155)) + 0.75</f>
        <v>1.161102007374027</v>
      </c>
      <c r="Y92" s="44">
        <f>AVERAGE(D92, F92, G92, H92, I92, J92, K92)</f>
        <v>0.13339800646224967</v>
      </c>
      <c r="Z92" s="22">
        <f>AI92^N92</f>
        <v>1</v>
      </c>
      <c r="AA92" s="22">
        <f>(Z92+AB92)/2</f>
        <v>1</v>
      </c>
      <c r="AB92" s="22">
        <f>AM92^N92</f>
        <v>1</v>
      </c>
      <c r="AC92" s="22">
        <v>1</v>
      </c>
      <c r="AD92" s="22">
        <v>1</v>
      </c>
      <c r="AE92" s="22">
        <v>1</v>
      </c>
      <c r="AF92" s="22">
        <f>PERCENTILE($L$2:$L$155, 0.05)</f>
        <v>-5.5951144138011319E-2</v>
      </c>
      <c r="AG92" s="22">
        <f>PERCENTILE($L$2:$L$155, 0.95)</f>
        <v>0.94551258825149287</v>
      </c>
      <c r="AH92" s="22">
        <f>MIN(MAX(L92,AF92), AG92)</f>
        <v>0.50057337838167304</v>
      </c>
      <c r="AI92" s="22">
        <f>AH92-$AH$156+1</f>
        <v>1.5565245225196844</v>
      </c>
      <c r="AJ92" s="22">
        <f>PERCENTILE($M$2:$M$155, 0.02)</f>
        <v>-1.0733798994150157</v>
      </c>
      <c r="AK92" s="22">
        <f>PERCENTILE($M$2:$M$155, 0.98)</f>
        <v>1.0073830915390212</v>
      </c>
      <c r="AL92" s="22">
        <f>MIN(MAX(M92,AJ92), AK92)</f>
        <v>-1.0652822778261</v>
      </c>
      <c r="AM92" s="22">
        <f>AL92-$AL$156 + 1</f>
        <v>1.0080976215889157</v>
      </c>
      <c r="AN92" s="46">
        <v>1</v>
      </c>
      <c r="AO92" s="51">
        <v>1</v>
      </c>
      <c r="AP92" s="51">
        <v>1</v>
      </c>
      <c r="AQ92" s="21">
        <v>1</v>
      </c>
      <c r="AR92" s="17">
        <f>(AI92^4)*AB92*AE92*AN92</f>
        <v>5.8698076368390231</v>
      </c>
      <c r="AS92" s="17">
        <f>(AM92^4) *Z92*AC92*AO92</f>
        <v>1.0327860433996439</v>
      </c>
      <c r="AT92" s="17">
        <f>(AM92^4)*AA92*AP92*AQ92</f>
        <v>1.0327860433996439</v>
      </c>
      <c r="AU92" s="17">
        <f>MIN(AR92, 0.05*AR$156)</f>
        <v>5.8698076368390231</v>
      </c>
      <c r="AV92" s="17">
        <f>MIN(AS92, 0.05*AS$156)</f>
        <v>1.0327860433996439</v>
      </c>
      <c r="AW92" s="17">
        <f>MIN(AT92, 0.05*AT$156)</f>
        <v>1.0327860433996439</v>
      </c>
      <c r="AX92" s="14">
        <f>AU92/$AU$156</f>
        <v>1.0393909917439761E-2</v>
      </c>
      <c r="AY92" s="14">
        <f>AV92/$AV$156</f>
        <v>5.8507189908249795E-4</v>
      </c>
      <c r="AZ92" s="64">
        <f>AW92/$AW$156</f>
        <v>3.5942252437965409E-4</v>
      </c>
      <c r="BA92" s="21">
        <f>N92</f>
        <v>0</v>
      </c>
      <c r="BB92" s="63">
        <v>1299</v>
      </c>
      <c r="BC92" s="15">
        <f>$D$162*AX92</f>
        <v>1290.7365213675043</v>
      </c>
      <c r="BD92" s="19">
        <f>BC92-BB92</f>
        <v>-8.2634786324956622</v>
      </c>
      <c r="BE92" s="60">
        <f>(IF(BD92 &gt; 0, V92, W92))</f>
        <v>42.102746239577002</v>
      </c>
      <c r="BF92" s="60">
        <f>IF(BD92&gt;0, S92*(T92^(2-N92)), S92*(U92^(N92 + 2)))</f>
        <v>43.682630875528169</v>
      </c>
      <c r="BG92" s="46">
        <f>BD92/BE92</f>
        <v>-0.19626934987741748</v>
      </c>
      <c r="BH92" s="61">
        <f>BB92/BC92</f>
        <v>1.0064021421070046</v>
      </c>
      <c r="BI92" s="63">
        <v>771</v>
      </c>
      <c r="BJ92" s="63">
        <v>81</v>
      </c>
      <c r="BK92" s="63">
        <v>0</v>
      </c>
      <c r="BL92" s="10">
        <f>SUM(BI92:BK92)</f>
        <v>852</v>
      </c>
      <c r="BM92" s="15">
        <f>AY92*$D$161</f>
        <v>102.08041959241883</v>
      </c>
      <c r="BN92" s="9">
        <f>BM92-BL92</f>
        <v>-749.91958040758118</v>
      </c>
      <c r="BO92" s="48">
        <f>IF(BN92&gt;0,V92,W92)</f>
        <v>42.102746239577002</v>
      </c>
      <c r="BP92" s="48">
        <f xml:space="preserve"> IF(BN92 &gt;0, S92*T92^(2-N92), S92*U92^(N92+2))</f>
        <v>43.682630875528169</v>
      </c>
      <c r="BQ92" s="48">
        <f>IF(BN92&gt;0, S92*T92^(3-N92), S92*U92^(N92+3))</f>
        <v>45.321799897555039</v>
      </c>
      <c r="BR92" s="46">
        <f>BN92/BP92</f>
        <v>-17.167454555208582</v>
      </c>
      <c r="BS92" s="61">
        <f>BL92/BM92</f>
        <v>8.3463606772172305</v>
      </c>
      <c r="BT92" s="16">
        <f>BB92+BL92+BV92</f>
        <v>2151</v>
      </c>
      <c r="BU92" s="66">
        <f>BC92+BM92+BW92</f>
        <v>1396.1362079725693</v>
      </c>
      <c r="BV92" s="63">
        <v>0</v>
      </c>
      <c r="BW92" s="15">
        <f>AZ92*$D$164</f>
        <v>3.3192670126461055</v>
      </c>
      <c r="BX92" s="37">
        <f>BW92-BV92</f>
        <v>3.3192670126461055</v>
      </c>
      <c r="BY92" s="53">
        <f>BX92*(BX92&lt;&gt;0)</f>
        <v>3.3192670126461055</v>
      </c>
      <c r="BZ92" s="26">
        <f>BY92/$BY$156</f>
        <v>3.4219247553053736E-2</v>
      </c>
      <c r="CA92" s="47">
        <f>BZ92 * $BX$156</f>
        <v>3.3192670126461055</v>
      </c>
      <c r="CB92" s="48">
        <f>IF(CA92&gt;0, V92, W92)</f>
        <v>39.978706788994664</v>
      </c>
      <c r="CC92" s="48">
        <f>IF(BX92&gt;0, S92*T92^(2-N92), S92*U92^(N92+2))</f>
        <v>39.386321449036537</v>
      </c>
      <c r="CD92" s="62">
        <f>CA92/CB92</f>
        <v>8.3025872501704664E-2</v>
      </c>
      <c r="CE92" s="63">
        <v>0</v>
      </c>
      <c r="CF92" s="15">
        <f>AZ92*$CE$159</f>
        <v>2.310008564188037</v>
      </c>
      <c r="CG92" s="37">
        <f>CF92-CE92</f>
        <v>2.310008564188037</v>
      </c>
      <c r="CH92" s="53">
        <f>CG92*(CG92&lt;&gt;0)</f>
        <v>2.310008564188037</v>
      </c>
      <c r="CI92" s="26">
        <f>CH92/$CH$156</f>
        <v>3.594225243796542E-4</v>
      </c>
      <c r="CJ92" s="47">
        <f>CI92 * $CG$156</f>
        <v>2.310008564188037</v>
      </c>
      <c r="CK92" s="48">
        <f>IF(CA92&gt;0,V92,W92)</f>
        <v>39.978706788994664</v>
      </c>
      <c r="CL92" s="62">
        <f>CJ92/CK92</f>
        <v>5.7780972665777572E-2</v>
      </c>
      <c r="CM92" s="67">
        <f>N92</f>
        <v>0</v>
      </c>
      <c r="CN92" s="75">
        <f>BT92+BV92</f>
        <v>2151</v>
      </c>
      <c r="CO92">
        <f>E92/$E$156</f>
        <v>7.7669191037940217E-3</v>
      </c>
      <c r="CP92" s="1">
        <f>$CP$158*CO92</f>
        <v>473.78206533143532</v>
      </c>
      <c r="CQ92">
        <v>0</v>
      </c>
      <c r="CR92" s="1">
        <f>CP92-CQ92</f>
        <v>473.78206533143532</v>
      </c>
      <c r="CS92">
        <f>CR92/CP92</f>
        <v>1</v>
      </c>
    </row>
    <row r="93" spans="1:97" x14ac:dyDescent="0.2">
      <c r="A93" s="29" t="s">
        <v>243</v>
      </c>
      <c r="B93">
        <v>1</v>
      </c>
      <c r="C93">
        <v>1</v>
      </c>
      <c r="D93">
        <v>0.46805111821086198</v>
      </c>
      <c r="E93">
        <v>0.53194888178913702</v>
      </c>
      <c r="F93">
        <v>0.98411437648927702</v>
      </c>
      <c r="G93">
        <v>0.98411437648927702</v>
      </c>
      <c r="H93">
        <v>0.190267335004177</v>
      </c>
      <c r="I93">
        <v>0.77088554720133595</v>
      </c>
      <c r="J93">
        <v>0.38298085939017201</v>
      </c>
      <c r="K93">
        <v>0.61391935109270401</v>
      </c>
      <c r="L93">
        <v>0.17606969245472201</v>
      </c>
      <c r="M93">
        <v>-0.20096582184842299</v>
      </c>
      <c r="N93" s="21">
        <v>0</v>
      </c>
      <c r="O93">
        <v>1.0069166046493301</v>
      </c>
      <c r="P93">
        <v>0.99845575951826004</v>
      </c>
      <c r="Q93">
        <v>1.0021103067879999</v>
      </c>
      <c r="R93">
        <v>0.99848704632180996</v>
      </c>
      <c r="S93">
        <v>10.670000076293899</v>
      </c>
      <c r="T93" s="27">
        <f>IF(C93,P93,R93)</f>
        <v>0.99845575951826004</v>
      </c>
      <c r="U93" s="27">
        <f>IF(D93 = 0,O93,Q93)</f>
        <v>1.0021103067879999</v>
      </c>
      <c r="V93" s="39">
        <f>S93*T93^(1-N93)</f>
        <v>10.653523030235919</v>
      </c>
      <c r="W93" s="38">
        <f>S93*U93^(N93+1)</f>
        <v>10.692517049882863</v>
      </c>
      <c r="X93" s="44">
        <f>0.5 * (D93-MAX($D$3:$D$155))/(MIN($D$3:$D$155)-MAX($D$3:$D$155)) + 0.75</f>
        <v>1.0107537894305616</v>
      </c>
      <c r="Y93" s="44">
        <f>AVERAGE(D93, F93, G93, H93, I93, J93, K93)</f>
        <v>0.62776185198254364</v>
      </c>
      <c r="Z93" s="22">
        <f>AI93^N93</f>
        <v>1</v>
      </c>
      <c r="AA93" s="22">
        <f>(Z93+AB93)/2</f>
        <v>1</v>
      </c>
      <c r="AB93" s="22">
        <f>AM93^N93</f>
        <v>1</v>
      </c>
      <c r="AC93" s="22">
        <v>1</v>
      </c>
      <c r="AD93" s="22">
        <v>1</v>
      </c>
      <c r="AE93" s="22">
        <v>1</v>
      </c>
      <c r="AF93" s="22">
        <f>PERCENTILE($L$2:$L$155, 0.05)</f>
        <v>-5.5951144138011319E-2</v>
      </c>
      <c r="AG93" s="22">
        <f>PERCENTILE($L$2:$L$155, 0.95)</f>
        <v>0.94551258825149287</v>
      </c>
      <c r="AH93" s="22">
        <f>MIN(MAX(L93,AF93), AG93)</f>
        <v>0.17606969245472201</v>
      </c>
      <c r="AI93" s="22">
        <f>AH93-$AH$156+1</f>
        <v>1.2320208365927332</v>
      </c>
      <c r="AJ93" s="22">
        <f>PERCENTILE($M$2:$M$155, 0.02)</f>
        <v>-1.0733798994150157</v>
      </c>
      <c r="AK93" s="22">
        <f>PERCENTILE($M$2:$M$155, 0.98)</f>
        <v>1.0073830915390212</v>
      </c>
      <c r="AL93" s="22">
        <f>MIN(MAX(M93,AJ93), AK93)</f>
        <v>-0.20096582184842299</v>
      </c>
      <c r="AM93" s="22">
        <f>AL93-$AL$156 + 1</f>
        <v>1.8724140775665927</v>
      </c>
      <c r="AN93" s="46">
        <v>0</v>
      </c>
      <c r="AO93" s="76">
        <v>0.24</v>
      </c>
      <c r="AP93" s="77">
        <v>0.5</v>
      </c>
      <c r="AQ93" s="50">
        <v>1</v>
      </c>
      <c r="AR93" s="17">
        <f>(AI93^4)*AB93*AE93*AN93</f>
        <v>0</v>
      </c>
      <c r="AS93" s="17">
        <f>(AM93^4) *Z93*AC93*AO93</f>
        <v>2.949978375147472</v>
      </c>
      <c r="AT93" s="17">
        <f>(AM93^4)*AA93*AP93*AQ93</f>
        <v>6.1457882815572331</v>
      </c>
      <c r="AU93" s="17">
        <f>MIN(AR93, 0.05*AR$156)</f>
        <v>0</v>
      </c>
      <c r="AV93" s="17">
        <f>MIN(AS93, 0.05*AS$156)</f>
        <v>2.949978375147472</v>
      </c>
      <c r="AW93" s="17">
        <f>MIN(AT93, 0.05*AT$156)</f>
        <v>6.1457882815572331</v>
      </c>
      <c r="AX93" s="14">
        <f>AU93/$AU$156</f>
        <v>0</v>
      </c>
      <c r="AY93" s="14">
        <f>AV93/$AV$156</f>
        <v>1.6711587663583141E-3</v>
      </c>
      <c r="AZ93" s="64">
        <f>AW93/$AW$156</f>
        <v>2.1388115695183093E-3</v>
      </c>
      <c r="BA93" s="21">
        <f>N93</f>
        <v>0</v>
      </c>
      <c r="BB93" s="63">
        <v>0</v>
      </c>
      <c r="BC93" s="15">
        <f>$D$162*AX93</f>
        <v>0</v>
      </c>
      <c r="BD93" s="19">
        <f>BC93-BB93</f>
        <v>0</v>
      </c>
      <c r="BE93" s="60">
        <f>(IF(BD93 &gt; 0, V93, W93))</f>
        <v>10.692517049882863</v>
      </c>
      <c r="BF93" s="60">
        <f>IF(BD93&gt;0, S93*(T93^(2-N93)), S93*(U93^(N93 + 2)))</f>
        <v>10.715081541194035</v>
      </c>
      <c r="BG93" s="46">
        <f>BD93/BE93</f>
        <v>0</v>
      </c>
      <c r="BH93" s="61" t="e">
        <f>BB93/BC93</f>
        <v>#DIV/0!</v>
      </c>
      <c r="BI93" s="63">
        <v>0</v>
      </c>
      <c r="BJ93" s="63">
        <v>0</v>
      </c>
      <c r="BK93" s="63">
        <v>0</v>
      </c>
      <c r="BL93" s="10">
        <f>SUM(BI93:BK93)</f>
        <v>0</v>
      </c>
      <c r="BM93" s="15">
        <f>AY93*$D$161</f>
        <v>291.57542576036684</v>
      </c>
      <c r="BN93" s="9">
        <f>BM93-BL93</f>
        <v>291.57542576036684</v>
      </c>
      <c r="BO93" s="48">
        <f>IF(BN93&gt;0,V93,W93)</f>
        <v>10.653523030235919</v>
      </c>
      <c r="BP93" s="48">
        <f xml:space="preserve"> IF(BN93 &gt;0, S93*T93^(2-N93), S93*U93^(N93+2))</f>
        <v>10.637071428699478</v>
      </c>
      <c r="BQ93" s="48">
        <f>IF(BN93&gt;0, S93*T93^(3-N93), S93*U93^(N93+3))</f>
        <v>10.620645232392121</v>
      </c>
      <c r="BR93" s="46">
        <f>BN93/BP93</f>
        <v>27.411250146697171</v>
      </c>
      <c r="BS93" s="61">
        <f>BL93/BM93</f>
        <v>0</v>
      </c>
      <c r="BT93" s="16">
        <f>BB93+BL93+BV93</f>
        <v>43</v>
      </c>
      <c r="BU93" s="66">
        <f>BC93+BM93+BW93</f>
        <v>311.32735060486846</v>
      </c>
      <c r="BV93" s="63">
        <v>43</v>
      </c>
      <c r="BW93" s="15">
        <f>AZ93*$D$164</f>
        <v>19.751924844501588</v>
      </c>
      <c r="BX93" s="37">
        <f>BW93-BV93</f>
        <v>-23.248075155498412</v>
      </c>
      <c r="BY93" s="53">
        <f>BX93*(BX93&lt;&gt;0)</f>
        <v>-23.248075155498412</v>
      </c>
      <c r="BZ93" s="26">
        <f>BY93/$BY$156</f>
        <v>-0.23967087789174393</v>
      </c>
      <c r="CA93" s="47">
        <f>BZ93 * $BX$156</f>
        <v>-23.248075155498412</v>
      </c>
      <c r="CB93" s="48">
        <f>IF(CA93&gt;0, V93, W93)</f>
        <v>10.692517049882863</v>
      </c>
      <c r="CC93" s="48">
        <f>IF(BX93&gt;0, S93*T93^(2-N93), S93*U93^(N93+2))</f>
        <v>10.715081541194035</v>
      </c>
      <c r="CD93" s="62">
        <f>CA93/CB93</f>
        <v>-2.1742378382041574</v>
      </c>
      <c r="CE93" s="63">
        <v>0</v>
      </c>
      <c r="CF93" s="15">
        <f>AZ93*$CE$159</f>
        <v>13.746141957294174</v>
      </c>
      <c r="CG93" s="37">
        <f>CF93-CE93</f>
        <v>13.746141957294174</v>
      </c>
      <c r="CH93" s="53">
        <f>CG93*(CG93&lt;&gt;0)</f>
        <v>13.746141957294174</v>
      </c>
      <c r="CI93" s="26">
        <f>CH93/$CH$156</f>
        <v>2.1388115695183101E-3</v>
      </c>
      <c r="CJ93" s="47">
        <f>CI93 * $CG$156</f>
        <v>13.746141957294176</v>
      </c>
      <c r="CK93" s="48">
        <f>IF(CA93&gt;0,V93,W93)</f>
        <v>10.692517049882863</v>
      </c>
      <c r="CL93" s="62">
        <f>CJ93/CK93</f>
        <v>1.2855852268615056</v>
      </c>
      <c r="CM93" s="67">
        <f>N93</f>
        <v>0</v>
      </c>
      <c r="CN93" s="75">
        <f>BT93+BV93</f>
        <v>86</v>
      </c>
      <c r="CO93">
        <f>E93/$E$156</f>
        <v>5.007519964304763E-3</v>
      </c>
      <c r="CP93" s="1">
        <f>$CP$158*CO93</f>
        <v>305.45871782259053</v>
      </c>
      <c r="CQ93">
        <v>0</v>
      </c>
      <c r="CR93" s="1">
        <f>CP93-CQ93</f>
        <v>305.45871782259053</v>
      </c>
      <c r="CS93">
        <f>CR93/CP93</f>
        <v>1</v>
      </c>
    </row>
    <row r="94" spans="1:97" x14ac:dyDescent="0.2">
      <c r="A94" s="29" t="s">
        <v>304</v>
      </c>
      <c r="B94">
        <v>1</v>
      </c>
      <c r="C94">
        <v>0</v>
      </c>
      <c r="D94">
        <v>6.2300319488817799E-2</v>
      </c>
      <c r="E94">
        <v>0.93769968051118202</v>
      </c>
      <c r="F94">
        <v>0.95393169181890303</v>
      </c>
      <c r="G94">
        <v>0.95393169181890303</v>
      </c>
      <c r="H94">
        <v>1.9214703425229698E-2</v>
      </c>
      <c r="I94">
        <v>6.8922305764410996E-2</v>
      </c>
      <c r="J94">
        <v>3.6391230600876297E-2</v>
      </c>
      <c r="K94">
        <v>0.18631894207102401</v>
      </c>
      <c r="L94">
        <v>0.18768172646473499</v>
      </c>
      <c r="M94">
        <v>-3.5599846286370397E-2</v>
      </c>
      <c r="N94" s="21">
        <v>0</v>
      </c>
      <c r="O94">
        <v>1.0050335122112699</v>
      </c>
      <c r="P94">
        <v>0.99626871354597601</v>
      </c>
      <c r="Q94">
        <v>1.0027632085196301</v>
      </c>
      <c r="R94">
        <v>0.99917521351962602</v>
      </c>
      <c r="S94">
        <v>11.300000190734799</v>
      </c>
      <c r="T94" s="27">
        <f>IF(C94,P94,R94)</f>
        <v>0.99917521351962602</v>
      </c>
      <c r="U94" s="27">
        <f>IF(D94 = 0,O94,Q94)</f>
        <v>1.0027632085196301</v>
      </c>
      <c r="V94" s="39">
        <f>S94*T94^(1-N94)</f>
        <v>11.290680103349258</v>
      </c>
      <c r="W94" s="38">
        <f>S94*U94^(N94+1)</f>
        <v>11.331224447533659</v>
      </c>
      <c r="X94" s="44">
        <f>0.5 * (D94-MAX($D$3:$D$155))/(MIN($D$3:$D$155)-MAX($D$3:$D$155)) + 0.75</f>
        <v>1.2188652191724705</v>
      </c>
      <c r="Y94" s="44">
        <f>AVERAGE(D94, F94, G94, H94, I94, J94, K94)</f>
        <v>0.32585869785545213</v>
      </c>
      <c r="Z94" s="22">
        <f>AI94^N94</f>
        <v>1</v>
      </c>
      <c r="AA94" s="22">
        <f>(Z94+AB94)/2</f>
        <v>1</v>
      </c>
      <c r="AB94" s="22">
        <f>AM94^N94</f>
        <v>1</v>
      </c>
      <c r="AC94" s="22">
        <v>1</v>
      </c>
      <c r="AD94" s="22">
        <v>1</v>
      </c>
      <c r="AE94" s="22">
        <v>1</v>
      </c>
      <c r="AF94" s="22">
        <f>PERCENTILE($L$2:$L$155, 0.05)</f>
        <v>-5.5951144138011319E-2</v>
      </c>
      <c r="AG94" s="22">
        <f>PERCENTILE($L$2:$L$155, 0.95)</f>
        <v>0.94551258825149287</v>
      </c>
      <c r="AH94" s="22">
        <f>MIN(MAX(L94,AF94), AG94)</f>
        <v>0.18768172646473499</v>
      </c>
      <c r="AI94" s="22">
        <f>AH94-$AH$156+1</f>
        <v>1.2436328706027462</v>
      </c>
      <c r="AJ94" s="22">
        <f>PERCENTILE($M$2:$M$155, 0.02)</f>
        <v>-1.0733798994150157</v>
      </c>
      <c r="AK94" s="22">
        <f>PERCENTILE($M$2:$M$155, 0.98)</f>
        <v>1.0073830915390212</v>
      </c>
      <c r="AL94" s="22">
        <f>MIN(MAX(M94,AJ94), AK94)</f>
        <v>-3.5599846286370397E-2</v>
      </c>
      <c r="AM94" s="22">
        <f>AL94-$AL$156 + 1</f>
        <v>2.0377800531286452</v>
      </c>
      <c r="AN94" s="46">
        <v>0</v>
      </c>
      <c r="AO94" s="70">
        <v>0.48</v>
      </c>
      <c r="AP94" s="51">
        <v>1</v>
      </c>
      <c r="AQ94" s="50">
        <v>1</v>
      </c>
      <c r="AR94" s="17">
        <f>(AI94^4)*AB94*AE94*AN94</f>
        <v>0</v>
      </c>
      <c r="AS94" s="17">
        <f>(AM94^4) *Z94*AC94*AO94</f>
        <v>8.2769525341899524</v>
      </c>
      <c r="AT94" s="17">
        <f>(AM94^4)*AA94*AP94*AQ94</f>
        <v>17.243651112895733</v>
      </c>
      <c r="AU94" s="17">
        <f>MIN(AR94, 0.05*AR$156)</f>
        <v>0</v>
      </c>
      <c r="AV94" s="17">
        <f>MIN(AS94, 0.05*AS$156)</f>
        <v>8.2769525341899524</v>
      </c>
      <c r="AW94" s="17">
        <f>MIN(AT94, 0.05*AT$156)</f>
        <v>17.243651112895733</v>
      </c>
      <c r="AX94" s="14">
        <f>AU94/$AU$156</f>
        <v>0</v>
      </c>
      <c r="AY94" s="14">
        <f>AV94/$AV$156</f>
        <v>4.6888824347913142E-3</v>
      </c>
      <c r="AZ94" s="64">
        <f>AW94/$AW$156</f>
        <v>6.0010073258907805E-3</v>
      </c>
      <c r="BA94" s="21">
        <f>N94</f>
        <v>0</v>
      </c>
      <c r="BB94" s="63">
        <v>0</v>
      </c>
      <c r="BC94" s="15">
        <f>$D$162*AX94</f>
        <v>0</v>
      </c>
      <c r="BD94" s="19">
        <f>BC94-BB94</f>
        <v>0</v>
      </c>
      <c r="BE94" s="60">
        <f>(IF(BD94 &gt; 0, V94, W94))</f>
        <v>11.331224447533659</v>
      </c>
      <c r="BF94" s="60">
        <f>IF(BD94&gt;0, S94*(T94^(2-N94)), S94*(U94^(N94 + 2)))</f>
        <v>11.362534983464926</v>
      </c>
      <c r="BG94" s="46">
        <f>BD94/BE94</f>
        <v>0</v>
      </c>
      <c r="BH94" s="61" t="e">
        <f>BB94/BC94</f>
        <v>#DIV/0!</v>
      </c>
      <c r="BI94" s="63">
        <v>0</v>
      </c>
      <c r="BJ94" s="63">
        <v>0</v>
      </c>
      <c r="BK94" s="63">
        <v>0</v>
      </c>
      <c r="BL94" s="10">
        <f>SUM(BI94:BK94)</f>
        <v>0</v>
      </c>
      <c r="BM94" s="15">
        <f>AY94*$D$161</f>
        <v>818.09276281021459</v>
      </c>
      <c r="BN94" s="9">
        <f>BM94-BL94</f>
        <v>818.09276281021459</v>
      </c>
      <c r="BO94" s="48">
        <f>IF(BN94&gt;0,V94,W94)</f>
        <v>11.290680103349258</v>
      </c>
      <c r="BP94" s="48">
        <f xml:space="preserve"> IF(BN94 &gt;0, S94*T94^(2-N94), S94*U94^(N94+2))</f>
        <v>11.281367703045788</v>
      </c>
      <c r="BQ94" s="48">
        <f>IF(BN94&gt;0, S94*T94^(3-N94), S94*U94^(N94+3))</f>
        <v>11.272062983484188</v>
      </c>
      <c r="BR94" s="46">
        <f>BN94/BP94</f>
        <v>72.517161424438157</v>
      </c>
      <c r="BS94" s="61">
        <f>BL94/BM94</f>
        <v>0</v>
      </c>
      <c r="BT94" s="16">
        <f>BB94+BL94+BV94</f>
        <v>0</v>
      </c>
      <c r="BU94" s="66">
        <f>BC94+BM94+BW94</f>
        <v>873.51206546481592</v>
      </c>
      <c r="BV94" s="63">
        <v>0</v>
      </c>
      <c r="BW94" s="15">
        <f>AZ94*$D$164</f>
        <v>55.41930265460136</v>
      </c>
      <c r="BX94" s="37">
        <f>BW94-BV94</f>
        <v>55.41930265460136</v>
      </c>
      <c r="BY94" s="53">
        <f>BX94*(BX94&lt;&gt;0)</f>
        <v>55.41930265460136</v>
      </c>
      <c r="BZ94" s="26">
        <f>BY94/$BY$156</f>
        <v>0.5713330170577644</v>
      </c>
      <c r="CA94" s="47">
        <f>BZ94 * $BX$156</f>
        <v>55.41930265460136</v>
      </c>
      <c r="CB94" s="48">
        <f>IF(CA94&gt;0, V94, W94)</f>
        <v>11.290680103349258</v>
      </c>
      <c r="CC94" s="48">
        <f>IF(BX94&gt;0, S94*T94^(2-N94), S94*U94^(N94+2))</f>
        <v>11.281367703045788</v>
      </c>
      <c r="CD94" s="62">
        <f>CA94/CB94</f>
        <v>4.9084113753397212</v>
      </c>
      <c r="CE94" s="63">
        <v>0</v>
      </c>
      <c r="CF94" s="15">
        <f>AZ94*$CE$159</f>
        <v>38.56847408350005</v>
      </c>
      <c r="CG94" s="37">
        <f>CF94-CE94</f>
        <v>38.56847408350005</v>
      </c>
      <c r="CH94" s="53">
        <f>CG94*(CG94&lt;&gt;0)</f>
        <v>38.56847408350005</v>
      </c>
      <c r="CI94" s="26">
        <f>CH94/$CH$156</f>
        <v>6.0010073258907832E-3</v>
      </c>
      <c r="CJ94" s="47">
        <f>CI94 * $CG$156</f>
        <v>38.56847408350005</v>
      </c>
      <c r="CK94" s="48">
        <f>IF(CA94&gt;0,V94,W94)</f>
        <v>11.290680103349258</v>
      </c>
      <c r="CL94" s="62">
        <f>CJ94/CK94</f>
        <v>3.4159566766982556</v>
      </c>
      <c r="CM94" s="67">
        <f>N94</f>
        <v>0</v>
      </c>
      <c r="CN94" s="75">
        <f>BT94+BV94</f>
        <v>0</v>
      </c>
      <c r="CO94">
        <f>E94/$E$156</f>
        <v>8.8270697268675608E-3</v>
      </c>
      <c r="CP94" s="1">
        <f>$CP$158*CO94</f>
        <v>538.45125333892122</v>
      </c>
      <c r="CQ94">
        <v>0</v>
      </c>
      <c r="CR94" s="1">
        <f>CP94-CQ94</f>
        <v>538.45125333892122</v>
      </c>
      <c r="CS94">
        <f>CR94/CP94</f>
        <v>1</v>
      </c>
    </row>
    <row r="95" spans="1:97" x14ac:dyDescent="0.2">
      <c r="A95" s="29" t="s">
        <v>261</v>
      </c>
      <c r="B95">
        <v>0</v>
      </c>
      <c r="C95">
        <v>0</v>
      </c>
      <c r="D95">
        <v>0.18918918918918901</v>
      </c>
      <c r="E95">
        <v>0.81081081081080997</v>
      </c>
      <c r="F95">
        <v>0.164251207729468</v>
      </c>
      <c r="G95">
        <v>0.164251207729468</v>
      </c>
      <c r="H95">
        <v>0.27272727272727199</v>
      </c>
      <c r="I95">
        <v>0.115056818181818</v>
      </c>
      <c r="J95">
        <v>0.17714155986499799</v>
      </c>
      <c r="K95">
        <v>0.170574661503131</v>
      </c>
      <c r="L95">
        <v>0.73271935785769104</v>
      </c>
      <c r="M95">
        <v>0.23928227556857701</v>
      </c>
      <c r="N95" s="21">
        <v>0</v>
      </c>
      <c r="O95">
        <v>1.03260263640335</v>
      </c>
      <c r="P95">
        <v>0.967990738902062</v>
      </c>
      <c r="Q95">
        <v>1.0356153246321</v>
      </c>
      <c r="R95">
        <v>0.99371983411172404</v>
      </c>
      <c r="S95">
        <v>43.779998779296797</v>
      </c>
      <c r="T95" s="27">
        <f>IF(C95,P95,R95)</f>
        <v>0.99371983411172404</v>
      </c>
      <c r="U95" s="27">
        <f>IF(D95 = 0,O95,Q95)</f>
        <v>1.0356153246321</v>
      </c>
      <c r="V95" s="39">
        <f>S95*T95^(1-N95)</f>
        <v>43.505053124374292</v>
      </c>
      <c r="W95" s="38">
        <f>S95*U95^(N95+1)</f>
        <v>45.339237648214393</v>
      </c>
      <c r="X95" s="44">
        <f>0.5 * (D95-MAX($D$3:$D$155))/(MIN($D$3:$D$155)-MAX($D$3:$D$155)) + 0.75</f>
        <v>1.153783340899277</v>
      </c>
      <c r="Y95" s="44">
        <f>AVERAGE(D95, F95, G95, H95, I95, J95, K95)</f>
        <v>0.17902741670362057</v>
      </c>
      <c r="Z95" s="22">
        <f>AI95^N95</f>
        <v>1</v>
      </c>
      <c r="AA95" s="22">
        <f>(Z95+AB95)/2</f>
        <v>1</v>
      </c>
      <c r="AB95" s="22">
        <f>AM95^N95</f>
        <v>1</v>
      </c>
      <c r="AC95" s="22">
        <v>1</v>
      </c>
      <c r="AD95" s="22">
        <v>1</v>
      </c>
      <c r="AE95" s="22">
        <v>1</v>
      </c>
      <c r="AF95" s="22">
        <f>PERCENTILE($L$2:$L$155, 0.05)</f>
        <v>-5.5951144138011319E-2</v>
      </c>
      <c r="AG95" s="22">
        <f>PERCENTILE($L$2:$L$155, 0.95)</f>
        <v>0.94551258825149287</v>
      </c>
      <c r="AH95" s="22">
        <f>MIN(MAX(L95,AF95), AG95)</f>
        <v>0.73271935785769104</v>
      </c>
      <c r="AI95" s="22">
        <f>AH95-$AH$156+1</f>
        <v>1.7886705019957023</v>
      </c>
      <c r="AJ95" s="22">
        <f>PERCENTILE($M$2:$M$155, 0.02)</f>
        <v>-1.0733798994150157</v>
      </c>
      <c r="AK95" s="22">
        <f>PERCENTILE($M$2:$M$155, 0.98)</f>
        <v>1.0073830915390212</v>
      </c>
      <c r="AL95" s="22">
        <f>MIN(MAX(M95,AJ95), AK95)</f>
        <v>0.23928227556857701</v>
      </c>
      <c r="AM95" s="22">
        <f>AL95-$AL$156 + 1</f>
        <v>2.3126621749835925</v>
      </c>
      <c r="AN95" s="46">
        <v>0</v>
      </c>
      <c r="AO95" s="51">
        <v>1</v>
      </c>
      <c r="AP95" s="51">
        <v>1</v>
      </c>
      <c r="AQ95" s="21">
        <v>1</v>
      </c>
      <c r="AR95" s="17">
        <f>(AI95^4)*AB95*AE95*AN95</f>
        <v>0</v>
      </c>
      <c r="AS95" s="17">
        <f>(AM95^4) *Z95*AC95*AO95</f>
        <v>28.605450330684519</v>
      </c>
      <c r="AT95" s="17">
        <f>(AM95^4)*AA95*AP95*AQ95</f>
        <v>28.605450330684519</v>
      </c>
      <c r="AU95" s="17">
        <f>MIN(AR95, 0.05*AR$156)</f>
        <v>0</v>
      </c>
      <c r="AV95" s="17">
        <f>MIN(AS95, 0.05*AS$156)</f>
        <v>28.605450330684519</v>
      </c>
      <c r="AW95" s="17">
        <f>MIN(AT95, 0.05*AT$156)</f>
        <v>28.605450330684519</v>
      </c>
      <c r="AX95" s="14">
        <f>AU95/$AU$156</f>
        <v>0</v>
      </c>
      <c r="AY95" s="14">
        <f>AV95/$AV$156</f>
        <v>1.6204948988265376E-2</v>
      </c>
      <c r="AZ95" s="64">
        <f>AW95/$AW$156</f>
        <v>9.9550562622126408E-3</v>
      </c>
      <c r="BA95" s="21">
        <f>N95</f>
        <v>0</v>
      </c>
      <c r="BB95" s="63">
        <v>131</v>
      </c>
      <c r="BC95" s="15">
        <f>$D$162*AX95</f>
        <v>0</v>
      </c>
      <c r="BD95" s="19">
        <f>BC95-BB95</f>
        <v>-131</v>
      </c>
      <c r="BE95" s="60">
        <f>(IF(BD95 &gt; 0, V95, W95))</f>
        <v>45.339237648214393</v>
      </c>
      <c r="BF95" s="60">
        <f>IF(BD95&gt;0, S95*(T95^(2-N95)), S95*(U95^(N95 + 2)))</f>
        <v>46.954009315627481</v>
      </c>
      <c r="BG95" s="46">
        <f>BD95/BE95</f>
        <v>-2.8893295695976309</v>
      </c>
      <c r="BH95" s="61" t="e">
        <f>BB95/BC95</f>
        <v>#DIV/0!</v>
      </c>
      <c r="BI95" s="63">
        <v>4466</v>
      </c>
      <c r="BJ95" s="63">
        <v>832</v>
      </c>
      <c r="BK95" s="63">
        <v>88</v>
      </c>
      <c r="BL95" s="10">
        <f>SUM(BI95:BK95)</f>
        <v>5386</v>
      </c>
      <c r="BM95" s="15">
        <f>AY95*$D$161</f>
        <v>2827.3584747276013</v>
      </c>
      <c r="BN95" s="9">
        <f>BM95-BL95</f>
        <v>-2558.6415252723987</v>
      </c>
      <c r="BO95" s="48">
        <f>IF(BN95&gt;0,V95,W95)</f>
        <v>45.339237648214393</v>
      </c>
      <c r="BP95" s="48">
        <f xml:space="preserve"> IF(BN95 &gt;0, S95*T95^(2-N95), S95*U95^(N95+2))</f>
        <v>46.954009315627481</v>
      </c>
      <c r="BQ95" s="48">
        <f>IF(BN95&gt;0, S95*T95^(3-N95), S95*U95^(N95+3))</f>
        <v>48.626291600182206</v>
      </c>
      <c r="BR95" s="46">
        <f>BN95/BP95</f>
        <v>-54.492503676801419</v>
      </c>
      <c r="BS95" s="61">
        <f>BL95/BM95</f>
        <v>1.9049583022962477</v>
      </c>
      <c r="BT95" s="16">
        <f>BB95+BL95+BV95</f>
        <v>5736</v>
      </c>
      <c r="BU95" s="66">
        <f>BC95+BM95+BW95</f>
        <v>2919.2934193091351</v>
      </c>
      <c r="BV95" s="63">
        <v>219</v>
      </c>
      <c r="BW95" s="15">
        <f>AZ95*$D$164</f>
        <v>91.934944581533742</v>
      </c>
      <c r="BX95" s="37">
        <f>BW95-BV95</f>
        <v>-127.06505541846626</v>
      </c>
      <c r="BY95" s="53">
        <f>BX95*(BX95&lt;&gt;0)</f>
        <v>-127.06505541846626</v>
      </c>
      <c r="BZ95" s="26">
        <f>BY95/$BY$156</f>
        <v>-1.3099490249326839</v>
      </c>
      <c r="CA95" s="47">
        <f>BZ95 * $BX$156</f>
        <v>-127.06505541846624</v>
      </c>
      <c r="CB95" s="48">
        <f>IF(CA95&gt;0, V95, W95)</f>
        <v>45.339237648214393</v>
      </c>
      <c r="CC95" s="48">
        <f>IF(BX95&gt;0, S95*T95^(2-N95), S95*U95^(N95+2))</f>
        <v>46.954009315627481</v>
      </c>
      <c r="CD95" s="62">
        <f>CA95/CB95</f>
        <v>-2.8025406250621083</v>
      </c>
      <c r="CE95" s="63">
        <v>0</v>
      </c>
      <c r="CF95" s="15">
        <f>AZ95*$CE$159</f>
        <v>63.981146597240645</v>
      </c>
      <c r="CG95" s="37">
        <f>CF95-CE95</f>
        <v>63.981146597240645</v>
      </c>
      <c r="CH95" s="53">
        <f>CG95*(CG95&lt;&gt;0)</f>
        <v>63.981146597240645</v>
      </c>
      <c r="CI95" s="26">
        <f>CH95/$CH$156</f>
        <v>9.9550562622126443E-3</v>
      </c>
      <c r="CJ95" s="47">
        <f>CI95 * $CG$156</f>
        <v>63.981146597240645</v>
      </c>
      <c r="CK95" s="48">
        <f>IF(CA95&gt;0,V95,W95)</f>
        <v>45.339237648214393</v>
      </c>
      <c r="CL95" s="62">
        <f>CJ95/CK95</f>
        <v>1.4111650287035744</v>
      </c>
      <c r="CM95" s="67">
        <f>N95</f>
        <v>0</v>
      </c>
      <c r="CN95" s="75">
        <f>BT95+BV95</f>
        <v>5955</v>
      </c>
      <c r="CO95">
        <f>E95/$E$156</f>
        <v>7.6325967802648659E-3</v>
      </c>
      <c r="CP95" s="1">
        <f>$CP$158*CO95</f>
        <v>465.58840359615681</v>
      </c>
      <c r="CQ95">
        <v>0</v>
      </c>
      <c r="CR95" s="1">
        <f>CP95-CQ95</f>
        <v>465.58840359615681</v>
      </c>
      <c r="CS95">
        <f>CR95/CP95</f>
        <v>1</v>
      </c>
    </row>
    <row r="96" spans="1:97" x14ac:dyDescent="0.2">
      <c r="A96" s="29" t="s">
        <v>284</v>
      </c>
      <c r="B96">
        <v>0</v>
      </c>
      <c r="C96">
        <v>0</v>
      </c>
      <c r="D96">
        <v>0.191693290734824</v>
      </c>
      <c r="E96">
        <v>0.80830670926517501</v>
      </c>
      <c r="F96">
        <v>0.13026211278792599</v>
      </c>
      <c r="G96">
        <v>0.13026211278792599</v>
      </c>
      <c r="H96">
        <v>8.6048454469507096E-2</v>
      </c>
      <c r="I96">
        <v>0.153717627401837</v>
      </c>
      <c r="J96">
        <v>0.11500940945265101</v>
      </c>
      <c r="K96">
        <v>0.122398401402118</v>
      </c>
      <c r="L96">
        <v>0.82374691646355502</v>
      </c>
      <c r="M96">
        <v>-0.68360774635131805</v>
      </c>
      <c r="N96" s="21">
        <v>0</v>
      </c>
      <c r="O96">
        <v>1.01570533746415</v>
      </c>
      <c r="P96">
        <v>0.98968833990427996</v>
      </c>
      <c r="Q96">
        <v>1.05118011384101</v>
      </c>
      <c r="R96">
        <v>0.99342031942036002</v>
      </c>
      <c r="S96">
        <v>381.85998535156199</v>
      </c>
      <c r="T96" s="27">
        <f>IF(C96,P96,R96)</f>
        <v>0.99342031942036002</v>
      </c>
      <c r="U96" s="27">
        <f>IF(D96 = 0,O96,Q96)</f>
        <v>1.05118011384101</v>
      </c>
      <c r="V96" s="39">
        <f>S96*T96^(1-N96)</f>
        <v>379.3474686218027</v>
      </c>
      <c r="W96" s="38">
        <f>S96*U96^(N96+1)</f>
        <v>401.40362287318135</v>
      </c>
      <c r="X96" s="44">
        <f>0.5 * (D96-MAX($D$3:$D$155))/(MIN($D$3:$D$155)-MAX($D$3:$D$155)) + 0.75</f>
        <v>1.1524989758295781</v>
      </c>
      <c r="Y96" s="44">
        <f>AVERAGE(D96, F96, G96, H96, I96, J96, K96)</f>
        <v>0.13277020129096989</v>
      </c>
      <c r="Z96" s="22">
        <f>AI96^N96</f>
        <v>1</v>
      </c>
      <c r="AA96" s="22">
        <f>(Z96+AB96)/2</f>
        <v>1</v>
      </c>
      <c r="AB96" s="22">
        <f>AM96^N96</f>
        <v>1</v>
      </c>
      <c r="AC96" s="22">
        <v>1</v>
      </c>
      <c r="AD96" s="22">
        <v>1</v>
      </c>
      <c r="AE96" s="22">
        <v>1</v>
      </c>
      <c r="AF96" s="22">
        <f>PERCENTILE($L$2:$L$155, 0.05)</f>
        <v>-5.5951144138011319E-2</v>
      </c>
      <c r="AG96" s="22">
        <f>PERCENTILE($L$2:$L$155, 0.95)</f>
        <v>0.94551258825149287</v>
      </c>
      <c r="AH96" s="22">
        <f>MIN(MAX(L96,AF96), AG96)</f>
        <v>0.82374691646355502</v>
      </c>
      <c r="AI96" s="22">
        <f>AH96-$AH$156+1</f>
        <v>1.8796980606015663</v>
      </c>
      <c r="AJ96" s="22">
        <f>PERCENTILE($M$2:$M$155, 0.02)</f>
        <v>-1.0733798994150157</v>
      </c>
      <c r="AK96" s="22">
        <f>PERCENTILE($M$2:$M$155, 0.98)</f>
        <v>1.0073830915390212</v>
      </c>
      <c r="AL96" s="22">
        <f>MIN(MAX(M96,AJ96), AK96)</f>
        <v>-0.68360774635131805</v>
      </c>
      <c r="AM96" s="22">
        <f>AL96-$AL$156 + 1</f>
        <v>1.3897721530636975</v>
      </c>
      <c r="AN96" s="46">
        <v>0</v>
      </c>
      <c r="AO96" s="51">
        <v>1</v>
      </c>
      <c r="AP96" s="51">
        <v>1</v>
      </c>
      <c r="AQ96" s="21">
        <v>1</v>
      </c>
      <c r="AR96" s="17">
        <f>(AI96^4)*AB96*AE96*AN96</f>
        <v>0</v>
      </c>
      <c r="AS96" s="17">
        <f>(AM96^4) *Z96*AC96*AO96</f>
        <v>3.7305633715101938</v>
      </c>
      <c r="AT96" s="17">
        <f>(AM96^4)*AA96*AP96*AQ96</f>
        <v>3.7305633715101938</v>
      </c>
      <c r="AU96" s="17">
        <f>MIN(AR96, 0.05*AR$156)</f>
        <v>0</v>
      </c>
      <c r="AV96" s="17">
        <f>MIN(AS96, 0.05*AS$156)</f>
        <v>3.7305633715101938</v>
      </c>
      <c r="AW96" s="17">
        <f>MIN(AT96, 0.05*AT$156)</f>
        <v>3.7305633715101938</v>
      </c>
      <c r="AX96" s="14">
        <f>AU96/$AU$156</f>
        <v>0</v>
      </c>
      <c r="AY96" s="14">
        <f>AV96/$AV$156</f>
        <v>2.1133591128249633E-3</v>
      </c>
      <c r="AZ96" s="64">
        <f>AW96/$AW$156</f>
        <v>1.2982829434185299E-3</v>
      </c>
      <c r="BA96" s="21">
        <f>N96</f>
        <v>0</v>
      </c>
      <c r="BB96" s="63">
        <v>0</v>
      </c>
      <c r="BC96" s="15">
        <f>$D$162*AX96</f>
        <v>0</v>
      </c>
      <c r="BD96" s="19">
        <f>BC96-BB96</f>
        <v>0</v>
      </c>
      <c r="BE96" s="60">
        <f>(IF(BD96 &gt; 0, V96, W96))</f>
        <v>401.40362287318135</v>
      </c>
      <c r="BF96" s="60">
        <f>IF(BD96&gt;0, S96*(T96^(2-N96)), S96*(U96^(N96 + 2)))</f>
        <v>421.94750598802455</v>
      </c>
      <c r="BG96" s="46">
        <f>BD96/BE96</f>
        <v>0</v>
      </c>
      <c r="BH96" s="61" t="e">
        <f>BB96/BC96</f>
        <v>#DIV/0!</v>
      </c>
      <c r="BI96" s="63">
        <v>0</v>
      </c>
      <c r="BJ96" s="63">
        <v>0</v>
      </c>
      <c r="BK96" s="63">
        <v>0</v>
      </c>
      <c r="BL96" s="10">
        <f>SUM(BI96:BK96)</f>
        <v>0</v>
      </c>
      <c r="BM96" s="15">
        <f>AY96*$D$161</f>
        <v>368.72833121013548</v>
      </c>
      <c r="BN96" s="9">
        <f>BM96-BL96</f>
        <v>368.72833121013548</v>
      </c>
      <c r="BO96" s="48">
        <f>IF(BN96&gt;0,V96,W96)</f>
        <v>379.3474686218027</v>
      </c>
      <c r="BP96" s="48">
        <f xml:space="preserve"> IF(BN96 &gt;0, S96*T96^(2-N96), S96*U96^(N96+2))</f>
        <v>376.85148344957622</v>
      </c>
      <c r="BQ96" s="48">
        <f>IF(BN96&gt;0, S96*T96^(3-N96), S96*U96^(N96+3))</f>
        <v>374.37192106251456</v>
      </c>
      <c r="BR96" s="46">
        <f>BN96/BP96</f>
        <v>0.97844468551620378</v>
      </c>
      <c r="BS96" s="61">
        <f>BL96/BM96</f>
        <v>0</v>
      </c>
      <c r="BT96" s="16">
        <f>BB96+BL96+BV96</f>
        <v>0</v>
      </c>
      <c r="BU96" s="66">
        <f>BC96+BM96+BW96</f>
        <v>380.7179741926056</v>
      </c>
      <c r="BV96" s="63">
        <v>0</v>
      </c>
      <c r="BW96" s="15">
        <f>AZ96*$D$164</f>
        <v>11.989642982470125</v>
      </c>
      <c r="BX96" s="37">
        <f>BW96-BV96</f>
        <v>11.989642982470125</v>
      </c>
      <c r="BY96" s="53">
        <f>BX96*(BX96&lt;&gt;0)</f>
        <v>11.989642982470125</v>
      </c>
      <c r="BZ96" s="26">
        <f>BY96/$BY$156</f>
        <v>0.12360456682959289</v>
      </c>
      <c r="CA96" s="47">
        <f>BZ96 * $BX$156</f>
        <v>11.989642982470125</v>
      </c>
      <c r="CB96" s="48">
        <f>IF(CA96&gt;0, V96, W96)</f>
        <v>379.3474686218027</v>
      </c>
      <c r="CC96" s="48">
        <f>IF(BX96&gt;0, S96*T96^(2-N96), S96*U96^(N96+2))</f>
        <v>376.85148344957622</v>
      </c>
      <c r="CD96" s="62">
        <f>CA96/CB96</f>
        <v>3.1605965438571082E-2</v>
      </c>
      <c r="CE96" s="63">
        <v>0</v>
      </c>
      <c r="CF96" s="15">
        <f>AZ96*$CE$159</f>
        <v>8.3440644773508925</v>
      </c>
      <c r="CG96" s="37">
        <f>CF96-CE96</f>
        <v>8.3440644773508925</v>
      </c>
      <c r="CH96" s="53">
        <f>CG96*(CG96&lt;&gt;0)</f>
        <v>8.3440644773508925</v>
      </c>
      <c r="CI96" s="26">
        <f>CH96/$CH$156</f>
        <v>1.2982829434185304E-3</v>
      </c>
      <c r="CJ96" s="47">
        <f>CI96 * $CG$156</f>
        <v>8.3440644773508925</v>
      </c>
      <c r="CK96" s="48">
        <f>IF(CA96&gt;0,V96,W96)</f>
        <v>379.3474686218027</v>
      </c>
      <c r="CL96" s="62">
        <f>CJ96/CK96</f>
        <v>2.1995835395094355E-2</v>
      </c>
      <c r="CM96" s="67">
        <f>N96</f>
        <v>0</v>
      </c>
      <c r="CN96" s="75">
        <f>BT96+BV96</f>
        <v>0</v>
      </c>
      <c r="CO96">
        <f>E96/$E$156</f>
        <v>7.6090243301447733E-3</v>
      </c>
      <c r="CP96" s="1">
        <f>$CP$158*CO96</f>
        <v>464.15048413883119</v>
      </c>
      <c r="CQ96">
        <v>0</v>
      </c>
      <c r="CR96" s="1">
        <f>CP96-CQ96</f>
        <v>464.15048413883119</v>
      </c>
      <c r="CS96">
        <f>CR96/CP96</f>
        <v>1</v>
      </c>
    </row>
    <row r="97" spans="1:97" x14ac:dyDescent="0.2">
      <c r="A97" s="29" t="s">
        <v>305</v>
      </c>
      <c r="B97">
        <v>0</v>
      </c>
      <c r="C97">
        <v>0</v>
      </c>
      <c r="D97">
        <v>0.42811501597444002</v>
      </c>
      <c r="E97">
        <v>0.57188498402555898</v>
      </c>
      <c r="F97">
        <v>0.96465448768864104</v>
      </c>
      <c r="G97">
        <v>0.96465448768864104</v>
      </c>
      <c r="H97">
        <v>0.28279030910609798</v>
      </c>
      <c r="I97">
        <v>0.67669172932330801</v>
      </c>
      <c r="J97">
        <v>0.43744926940718298</v>
      </c>
      <c r="K97">
        <v>0.64960557330564594</v>
      </c>
      <c r="L97">
        <v>0.101757380686038</v>
      </c>
      <c r="M97">
        <v>-0.29907400586847699</v>
      </c>
      <c r="N97" s="21">
        <v>0</v>
      </c>
      <c r="O97">
        <v>1.0024828209843699</v>
      </c>
      <c r="P97">
        <v>0.99650379537475098</v>
      </c>
      <c r="Q97">
        <v>1.00231503097601</v>
      </c>
      <c r="R97">
        <v>0.99753882954223505</v>
      </c>
      <c r="S97">
        <v>12.5900001525878</v>
      </c>
      <c r="T97" s="27">
        <f>IF(C97,P97,R97)</f>
        <v>0.99753882954223505</v>
      </c>
      <c r="U97" s="27">
        <f>IF(D97 = 0,O97,Q97)</f>
        <v>1.00231503097601</v>
      </c>
      <c r="V97" s="39">
        <f>S97*T97^(1-N97)</f>
        <v>12.559014016148994</v>
      </c>
      <c r="W97" s="38">
        <f>S97*U97^(N97+1)</f>
        <v>12.619146392929013</v>
      </c>
      <c r="X97" s="44">
        <f>0.5 * (D97-MAX($D$3:$D$155))/(MIN($D$3:$D$155)-MAX($D$3:$D$155)) + 0.75</f>
        <v>1.0312371978697259</v>
      </c>
      <c r="Y97" s="44">
        <f>AVERAGE(D97, F97, G97, H97, I97, J97, K97)</f>
        <v>0.62913726749913668</v>
      </c>
      <c r="Z97" s="22">
        <f>AI97^N97</f>
        <v>1</v>
      </c>
      <c r="AA97" s="22">
        <f>(Z97+AB97)/2</f>
        <v>1</v>
      </c>
      <c r="AB97" s="22">
        <f>AM97^N97</f>
        <v>1</v>
      </c>
      <c r="AC97" s="22">
        <v>1</v>
      </c>
      <c r="AD97" s="22">
        <v>1</v>
      </c>
      <c r="AE97" s="22">
        <v>1</v>
      </c>
      <c r="AF97" s="22">
        <f>PERCENTILE($L$2:$L$155, 0.05)</f>
        <v>-5.5951144138011319E-2</v>
      </c>
      <c r="AG97" s="22">
        <f>PERCENTILE($L$2:$L$155, 0.95)</f>
        <v>0.94551258825149287</v>
      </c>
      <c r="AH97" s="22">
        <f>MIN(MAX(L97,AF97), AG97)</f>
        <v>0.101757380686038</v>
      </c>
      <c r="AI97" s="22">
        <f>AH97-$AH$156+1</f>
        <v>1.1577085248240493</v>
      </c>
      <c r="AJ97" s="22">
        <f>PERCENTILE($M$2:$M$155, 0.02)</f>
        <v>-1.0733798994150157</v>
      </c>
      <c r="AK97" s="22">
        <f>PERCENTILE($M$2:$M$155, 0.98)</f>
        <v>1.0073830915390212</v>
      </c>
      <c r="AL97" s="22">
        <f>MIN(MAX(M97,AJ97), AK97)</f>
        <v>-0.29907400586847699</v>
      </c>
      <c r="AM97" s="22">
        <f>AL97-$AL$156 + 1</f>
        <v>1.7743058935465386</v>
      </c>
      <c r="AN97" s="46">
        <v>0</v>
      </c>
      <c r="AO97" s="70">
        <v>0.48</v>
      </c>
      <c r="AP97" s="51">
        <v>1</v>
      </c>
      <c r="AQ97" s="50">
        <v>1</v>
      </c>
      <c r="AR97" s="17">
        <f>(AI97^4)*AB97*AE97*AN97</f>
        <v>0</v>
      </c>
      <c r="AS97" s="17">
        <f>(AM97^4) *Z97*AC97*AO97</f>
        <v>4.7572417079240603</v>
      </c>
      <c r="AT97" s="17">
        <f>(AM97^4)*AA97*AP97*AQ97</f>
        <v>9.9109202248417922</v>
      </c>
      <c r="AU97" s="17">
        <f>MIN(AR97, 0.05*AR$156)</f>
        <v>0</v>
      </c>
      <c r="AV97" s="17">
        <f>MIN(AS97, 0.05*AS$156)</f>
        <v>4.7572417079240603</v>
      </c>
      <c r="AW97" s="17">
        <f>MIN(AT97, 0.05*AT$156)</f>
        <v>9.9109202248417922</v>
      </c>
      <c r="AX97" s="14">
        <f>AU97/$AU$156</f>
        <v>0</v>
      </c>
      <c r="AY97" s="14">
        <f>AV97/$AV$156</f>
        <v>2.6949710041468556E-3</v>
      </c>
      <c r="AZ97" s="64">
        <f>AW97/$AW$156</f>
        <v>3.4491248104130162E-3</v>
      </c>
      <c r="BA97" s="21">
        <f>N97</f>
        <v>0</v>
      </c>
      <c r="BB97" s="63">
        <v>0</v>
      </c>
      <c r="BC97" s="15">
        <f>$D$162*AX97</f>
        <v>0</v>
      </c>
      <c r="BD97" s="19">
        <f>BC97-BB97</f>
        <v>0</v>
      </c>
      <c r="BE97" s="60">
        <f>(IF(BD97 &gt; 0, V97, W97))</f>
        <v>12.619146392929013</v>
      </c>
      <c r="BF97" s="60">
        <f>IF(BD97&gt;0, S97*(T97^(2-N97)), S97*(U97^(N97 + 2)))</f>
        <v>12.64836010771945</v>
      </c>
      <c r="BG97" s="46">
        <f>BD97/BE97</f>
        <v>0</v>
      </c>
      <c r="BH97" s="61" t="e">
        <f>BB97/BC97</f>
        <v>#DIV/0!</v>
      </c>
      <c r="BI97" s="63">
        <v>0</v>
      </c>
      <c r="BJ97" s="63">
        <v>0</v>
      </c>
      <c r="BK97" s="63">
        <v>0</v>
      </c>
      <c r="BL97" s="10">
        <f>SUM(BI97:BK97)</f>
        <v>0</v>
      </c>
      <c r="BM97" s="15">
        <f>AY97*$D$161</f>
        <v>470.20506594852264</v>
      </c>
      <c r="BN97" s="9">
        <f>BM97-BL97</f>
        <v>470.20506594852264</v>
      </c>
      <c r="BO97" s="48">
        <f>IF(BN97&gt;0,V97,W97)</f>
        <v>12.559014016148994</v>
      </c>
      <c r="BP97" s="48">
        <f xml:space="preserve"> IF(BN97 &gt;0, S97*T97^(2-N97), S97*U97^(N97+2))</f>
        <v>12.528104141873792</v>
      </c>
      <c r="BQ97" s="48">
        <f>IF(BN97&gt;0, S97*T97^(3-N97), S97*U97^(N97+3))</f>
        <v>12.49727034206801</v>
      </c>
      <c r="BR97" s="46">
        <f>BN97/BP97</f>
        <v>37.532020856764319</v>
      </c>
      <c r="BS97" s="61">
        <f>BL97/BM97</f>
        <v>0</v>
      </c>
      <c r="BT97" s="16">
        <f>BB97+BL97+BV97</f>
        <v>0</v>
      </c>
      <c r="BU97" s="66">
        <f>BC97+BM97+BW97</f>
        <v>502.05773357268686</v>
      </c>
      <c r="BV97" s="63">
        <v>0</v>
      </c>
      <c r="BW97" s="15">
        <f>AZ97*$D$164</f>
        <v>31.852667624164205</v>
      </c>
      <c r="BX97" s="37">
        <f>BW97-BV97</f>
        <v>31.852667624164205</v>
      </c>
      <c r="BY97" s="53">
        <f>BX97*(BX97&lt;&gt;0)</f>
        <v>31.852667624164205</v>
      </c>
      <c r="BZ97" s="26">
        <f>BY97/$BY$156</f>
        <v>0.32837801674397143</v>
      </c>
      <c r="CA97" s="47">
        <f>BZ97 * $BX$156</f>
        <v>31.852667624164201</v>
      </c>
      <c r="CB97" s="48">
        <f>IF(CA97&gt;0, V97, W97)</f>
        <v>12.559014016148994</v>
      </c>
      <c r="CC97" s="48">
        <f>IF(BX97&gt;0, S97*T97^(2-N97), S97*U97^(N97+2))</f>
        <v>12.528104141873792</v>
      </c>
      <c r="CD97" s="62">
        <f>CA97/CB97</f>
        <v>2.5362395155548425</v>
      </c>
      <c r="CE97" s="63">
        <v>0</v>
      </c>
      <c r="CF97" s="15">
        <f>AZ97*$CE$159</f>
        <v>22.167525156524455</v>
      </c>
      <c r="CG97" s="37">
        <f>CF97-CE97</f>
        <v>22.167525156524455</v>
      </c>
      <c r="CH97" s="53">
        <f>CG97*(CG97&lt;&gt;0)</f>
        <v>22.167525156524455</v>
      </c>
      <c r="CI97" s="26">
        <f>CH97/$CH$156</f>
        <v>3.4491248104130171E-3</v>
      </c>
      <c r="CJ97" s="47">
        <f>CI97 * $CG$156</f>
        <v>22.167525156524455</v>
      </c>
      <c r="CK97" s="48">
        <f>IF(CA97&gt;0,V97,W97)</f>
        <v>12.559014016148994</v>
      </c>
      <c r="CL97" s="62">
        <f>CJ97/CK97</f>
        <v>1.7650689081181348</v>
      </c>
      <c r="CM97" s="67">
        <f>N97</f>
        <v>0</v>
      </c>
      <c r="CN97" s="75">
        <f>BT97+BV97</f>
        <v>0</v>
      </c>
      <c r="CO97">
        <f>E97/$E$156</f>
        <v>5.3834599015648828E-3</v>
      </c>
      <c r="CP97" s="1">
        <f>$CP$158*CO97</f>
        <v>328.39105399545787</v>
      </c>
      <c r="CQ97">
        <v>0</v>
      </c>
      <c r="CR97" s="1">
        <f>CP97-CQ97</f>
        <v>328.39105399545787</v>
      </c>
      <c r="CS97">
        <f>CR97/CP97</f>
        <v>1</v>
      </c>
    </row>
    <row r="98" spans="1:97" x14ac:dyDescent="0.2">
      <c r="A98" s="29" t="s">
        <v>113</v>
      </c>
      <c r="B98">
        <v>1</v>
      </c>
      <c r="C98">
        <v>0</v>
      </c>
      <c r="D98">
        <v>0.32466814159292001</v>
      </c>
      <c r="E98">
        <v>0.67533185840707899</v>
      </c>
      <c r="F98">
        <v>0.28665568369027999</v>
      </c>
      <c r="G98">
        <v>0.28665568369027999</v>
      </c>
      <c r="H98">
        <v>0.46230859835100102</v>
      </c>
      <c r="I98">
        <v>0.196113074204947</v>
      </c>
      <c r="J98">
        <v>0.30110589574765001</v>
      </c>
      <c r="K98">
        <v>0.29379196110294897</v>
      </c>
      <c r="L98">
        <v>0.57534043179125904</v>
      </c>
      <c r="M98">
        <v>-0.70593415521812497</v>
      </c>
      <c r="N98" s="21">
        <v>0</v>
      </c>
      <c r="O98">
        <v>1.00431538261861</v>
      </c>
      <c r="P98">
        <v>0.98936598490331995</v>
      </c>
      <c r="Q98">
        <v>1.03534055892465</v>
      </c>
      <c r="R98">
        <v>0.99384773757479095</v>
      </c>
      <c r="S98">
        <v>73</v>
      </c>
      <c r="T98" s="27">
        <f>IF(C98,P98,R98)</f>
        <v>0.99384773757479095</v>
      </c>
      <c r="U98" s="27">
        <f>IF(D98 = 0,O98,Q98)</f>
        <v>1.03534055892465</v>
      </c>
      <c r="V98" s="39">
        <f>S98*T98^(1-N98)</f>
        <v>72.550884842959732</v>
      </c>
      <c r="W98" s="38">
        <f>S98*U98^(N98+1)</f>
        <v>75.57986080149945</v>
      </c>
      <c r="X98" s="44">
        <f>0.5 * (D98-MAX($D$3:$D$155))/(MIN($D$3:$D$155)-MAX($D$3:$D$155)) + 0.75</f>
        <v>1.0842955701457042</v>
      </c>
      <c r="Y98" s="44">
        <f>AVERAGE(D98, F98, G98, H98, I98, J98, K98)</f>
        <v>0.30732843405428956</v>
      </c>
      <c r="Z98" s="22">
        <f>AI98^N98</f>
        <v>1</v>
      </c>
      <c r="AA98" s="22">
        <f>(Z98+AB98)/2</f>
        <v>1</v>
      </c>
      <c r="AB98" s="22">
        <f>AM98^N98</f>
        <v>1</v>
      </c>
      <c r="AC98" s="22">
        <v>1</v>
      </c>
      <c r="AD98" s="22">
        <v>1</v>
      </c>
      <c r="AE98" s="22">
        <v>1</v>
      </c>
      <c r="AF98" s="22">
        <f>PERCENTILE($L$2:$L$155, 0.05)</f>
        <v>-5.5951144138011319E-2</v>
      </c>
      <c r="AG98" s="22">
        <f>PERCENTILE($L$2:$L$155, 0.95)</f>
        <v>0.94551258825149287</v>
      </c>
      <c r="AH98" s="22">
        <f>MIN(MAX(L98,AF98), AG98)</f>
        <v>0.57534043179125904</v>
      </c>
      <c r="AI98" s="22">
        <f>AH98-$AH$156+1</f>
        <v>1.6312915759292703</v>
      </c>
      <c r="AJ98" s="22">
        <f>PERCENTILE($M$2:$M$155, 0.02)</f>
        <v>-1.0733798994150157</v>
      </c>
      <c r="AK98" s="22">
        <f>PERCENTILE($M$2:$M$155, 0.98)</f>
        <v>1.0073830915390212</v>
      </c>
      <c r="AL98" s="22">
        <f>MIN(MAX(M98,AJ98), AK98)</f>
        <v>-0.70593415521812497</v>
      </c>
      <c r="AM98" s="22">
        <f>AL98-$AL$156 + 1</f>
        <v>1.3674457441968908</v>
      </c>
      <c r="AN98" s="46">
        <v>1</v>
      </c>
      <c r="AO98" s="51">
        <v>1</v>
      </c>
      <c r="AP98" s="51">
        <v>1</v>
      </c>
      <c r="AQ98" s="21">
        <v>1</v>
      </c>
      <c r="AR98" s="17">
        <f>(AI98^4)*AB98*AE98*AN98</f>
        <v>7.0815181713138236</v>
      </c>
      <c r="AS98" s="17">
        <f>(AM98^4) *Z98*AC98*AO98</f>
        <v>3.4965554173141529</v>
      </c>
      <c r="AT98" s="17">
        <f>(AM98^4)*AA98*AP98*AQ98</f>
        <v>3.4965554173141529</v>
      </c>
      <c r="AU98" s="17">
        <f>MIN(AR98, 0.05*AR$156)</f>
        <v>7.0815181713138236</v>
      </c>
      <c r="AV98" s="17">
        <f>MIN(AS98, 0.05*AS$156)</f>
        <v>3.4965554173141529</v>
      </c>
      <c r="AW98" s="17">
        <f>MIN(AT98, 0.05*AT$156)</f>
        <v>3.4965554173141529</v>
      </c>
      <c r="AX98" s="14">
        <f>AU98/$AU$156</f>
        <v>1.2539535621134223E-2</v>
      </c>
      <c r="AY98" s="14">
        <f>AV98/$AV$156</f>
        <v>1.9807939227385312E-3</v>
      </c>
      <c r="AZ98" s="64">
        <f>AW98/$AW$156</f>
        <v>1.2168452340695535E-3</v>
      </c>
      <c r="BA98" s="21">
        <f>N98</f>
        <v>0</v>
      </c>
      <c r="BB98" s="63">
        <v>1606</v>
      </c>
      <c r="BC98" s="15">
        <f>$D$162*AX98</f>
        <v>1557.18461250369</v>
      </c>
      <c r="BD98" s="19">
        <f>BC98-BB98</f>
        <v>-48.815387496309995</v>
      </c>
      <c r="BE98" s="60">
        <f>(IF(BD98 &gt; 0, V98, W98))</f>
        <v>75.57986080149945</v>
      </c>
      <c r="BF98" s="60">
        <f>IF(BD98&gt;0, S98*(T98^(2-N98)), S98*(U98^(N98 + 2)))</f>
        <v>78.250895325671692</v>
      </c>
      <c r="BG98" s="46">
        <f>BD98/BE98</f>
        <v>-0.64587824029627661</v>
      </c>
      <c r="BH98" s="61">
        <f>BB98/BC98</f>
        <v>1.0313484907982895</v>
      </c>
      <c r="BI98" s="63">
        <v>584</v>
      </c>
      <c r="BJ98" s="63">
        <v>730</v>
      </c>
      <c r="BK98" s="63">
        <v>0</v>
      </c>
      <c r="BL98" s="10">
        <f>SUM(BI98:BK98)</f>
        <v>1314</v>
      </c>
      <c r="BM98" s="15">
        <f>AY98*$D$161</f>
        <v>345.59901966980522</v>
      </c>
      <c r="BN98" s="9">
        <f>BM98-BL98</f>
        <v>-968.40098033019478</v>
      </c>
      <c r="BO98" s="48">
        <f>IF(BN98&gt;0,V98,W98)</f>
        <v>75.57986080149945</v>
      </c>
      <c r="BP98" s="48">
        <f xml:space="preserve"> IF(BN98 &gt;0, S98*T98^(2-N98), S98*U98^(N98+2))</f>
        <v>78.250895325671692</v>
      </c>
      <c r="BQ98" s="48">
        <f>IF(BN98&gt;0, S98*T98^(3-N98), S98*U98^(N98+3))</f>
        <v>81.016325702835218</v>
      </c>
      <c r="BR98" s="46">
        <f>BN98/BP98</f>
        <v>-12.375589778235963</v>
      </c>
      <c r="BS98" s="61">
        <f>BL98/BM98</f>
        <v>3.8020941183670938</v>
      </c>
      <c r="BT98" s="16">
        <f>BB98+BL98+BV98</f>
        <v>2920</v>
      </c>
      <c r="BU98" s="66">
        <f>BC98+BM98+BW98</f>
        <v>1914.0211979101277</v>
      </c>
      <c r="BV98" s="63">
        <v>0</v>
      </c>
      <c r="BW98" s="15">
        <f>AZ98*$D$164</f>
        <v>11.237565736632327</v>
      </c>
      <c r="BX98" s="37">
        <f>BW98-BV98</f>
        <v>11.237565736632327</v>
      </c>
      <c r="BY98" s="53">
        <f>BX98*(BX98&lt;&gt;0)</f>
        <v>11.237565736632327</v>
      </c>
      <c r="BZ98" s="26">
        <f>BY98/$BY$156</f>
        <v>0.11585119316116174</v>
      </c>
      <c r="CA98" s="47">
        <f>BZ98 * $BX$156</f>
        <v>11.237565736632327</v>
      </c>
      <c r="CB98" s="48">
        <f>IF(CA98&gt;0, V98, W98)</f>
        <v>72.550884842959732</v>
      </c>
      <c r="CC98" s="48">
        <f>IF(BX98&gt;0, S98*T98^(2-N98), S98*U98^(N98+2))</f>
        <v>72.104532760224728</v>
      </c>
      <c r="CD98" s="62">
        <f>CA98/CB98</f>
        <v>0.15489219409186583</v>
      </c>
      <c r="CE98" s="63">
        <v>0</v>
      </c>
      <c r="CF98" s="15">
        <f>AZ98*$CE$159</f>
        <v>7.8206643193650205</v>
      </c>
      <c r="CG98" s="37">
        <f>CF98-CE98</f>
        <v>7.8206643193650205</v>
      </c>
      <c r="CH98" s="53">
        <f>CG98*(CG98&lt;&gt;0)</f>
        <v>7.8206643193650205</v>
      </c>
      <c r="CI98" s="26">
        <f>CH98/$CH$156</f>
        <v>1.2168452340695539E-3</v>
      </c>
      <c r="CJ98" s="47">
        <f>CI98 * $CG$156</f>
        <v>7.8206643193650205</v>
      </c>
      <c r="CK98" s="48">
        <f>IF(CA98&gt;0,V98,W98)</f>
        <v>72.550884842959732</v>
      </c>
      <c r="CL98" s="62">
        <f>CJ98/CK98</f>
        <v>0.10779557459972082</v>
      </c>
      <c r="CM98" s="67">
        <f>N98</f>
        <v>0</v>
      </c>
      <c r="CN98" s="75">
        <f>BT98+BV98</f>
        <v>2920</v>
      </c>
      <c r="CO98">
        <f>E98/$E$156</f>
        <v>6.3572607806420701E-3</v>
      </c>
      <c r="CP98" s="1">
        <f>$CP$158*CO98</f>
        <v>387.79290761916627</v>
      </c>
      <c r="CQ98">
        <v>0</v>
      </c>
      <c r="CR98" s="1">
        <f>CP98-CQ98</f>
        <v>387.79290761916627</v>
      </c>
      <c r="CS98">
        <f>CR98/CP98</f>
        <v>1</v>
      </c>
    </row>
    <row r="99" spans="1:97" x14ac:dyDescent="0.2">
      <c r="A99" s="29" t="s">
        <v>156</v>
      </c>
      <c r="B99">
        <v>0</v>
      </c>
      <c r="C99">
        <v>0</v>
      </c>
      <c r="D99">
        <v>0.154952076677316</v>
      </c>
      <c r="E99">
        <v>0.84504792332268297</v>
      </c>
      <c r="F99">
        <v>9.6108022239872901E-2</v>
      </c>
      <c r="G99">
        <v>9.6108022239872901E-2</v>
      </c>
      <c r="H99">
        <v>0.15204678362572999</v>
      </c>
      <c r="I99">
        <v>0.502923976608187</v>
      </c>
      <c r="J99">
        <v>0.27652843081957601</v>
      </c>
      <c r="K99">
        <v>0.16302331299285</v>
      </c>
      <c r="L99">
        <v>1.1226551264926501</v>
      </c>
      <c r="M99">
        <v>-0.72939800266139698</v>
      </c>
      <c r="N99" s="21">
        <v>0</v>
      </c>
      <c r="O99">
        <v>1.0205647445702</v>
      </c>
      <c r="P99">
        <v>0.97997053052564898</v>
      </c>
      <c r="Q99">
        <v>1.0076834091378899</v>
      </c>
      <c r="R99">
        <v>0.99670020931016401</v>
      </c>
      <c r="S99">
        <v>152.05999755859301</v>
      </c>
      <c r="T99" s="27">
        <f>IF(C99,P99,R99)</f>
        <v>0.99670020931016401</v>
      </c>
      <c r="U99" s="27">
        <f>IF(D99 = 0,O99,Q99)</f>
        <v>1.0076834091378899</v>
      </c>
      <c r="V99" s="39">
        <f>S99*T99^(1-N99)</f>
        <v>151.55823139435267</v>
      </c>
      <c r="W99" s="38">
        <f>S99*U99^(N99+1)</f>
        <v>153.22833673334222</v>
      </c>
      <c r="X99" s="44">
        <f>0.5 * (D99-MAX($D$3:$D$155))/(MIN($D$3:$D$155)-MAX($D$3:$D$155)) + 0.75</f>
        <v>1.1713437115936092</v>
      </c>
      <c r="Y99" s="44">
        <f>AVERAGE(D99, F99, G99, H99, I99, J99, K99)</f>
        <v>0.2059558036004864</v>
      </c>
      <c r="Z99" s="22">
        <f>AI99^N99</f>
        <v>1</v>
      </c>
      <c r="AA99" s="22">
        <f>(Z99+AB99)/2</f>
        <v>1</v>
      </c>
      <c r="AB99" s="22">
        <f>AM99^N99</f>
        <v>1</v>
      </c>
      <c r="AC99" s="22">
        <v>1</v>
      </c>
      <c r="AD99" s="22">
        <v>1</v>
      </c>
      <c r="AE99" s="22">
        <v>1</v>
      </c>
      <c r="AF99" s="22">
        <f>PERCENTILE($L$2:$L$155, 0.05)</f>
        <v>-5.5951144138011319E-2</v>
      </c>
      <c r="AG99" s="22">
        <f>PERCENTILE($L$2:$L$155, 0.95)</f>
        <v>0.94551258825149287</v>
      </c>
      <c r="AH99" s="22">
        <f>MIN(MAX(L99,AF99), AG99)</f>
        <v>0.94551258825149287</v>
      </c>
      <c r="AI99" s="22">
        <f>AH99-$AH$156+1</f>
        <v>2.0014637323895039</v>
      </c>
      <c r="AJ99" s="22">
        <f>PERCENTILE($M$2:$M$155, 0.02)</f>
        <v>-1.0733798994150157</v>
      </c>
      <c r="AK99" s="22">
        <f>PERCENTILE($M$2:$M$155, 0.98)</f>
        <v>1.0073830915390212</v>
      </c>
      <c r="AL99" s="22">
        <f>MIN(MAX(M99,AJ99), AK99)</f>
        <v>-0.72939800266139698</v>
      </c>
      <c r="AM99" s="22">
        <f>AL99-$AL$156 + 1</f>
        <v>1.3439818967536188</v>
      </c>
      <c r="AN99" s="46">
        <v>1</v>
      </c>
      <c r="AO99" s="51">
        <v>1</v>
      </c>
      <c r="AP99" s="51">
        <v>1</v>
      </c>
      <c r="AQ99" s="21">
        <v>1</v>
      </c>
      <c r="AR99" s="17">
        <f>(AI99^4)*AB99*AE99*AN99</f>
        <v>16.046890881857429</v>
      </c>
      <c r="AS99" s="17">
        <f>(AM99^4) *Z99*AC99*AO99</f>
        <v>3.2626739503144417</v>
      </c>
      <c r="AT99" s="17">
        <f>(AM99^4)*AA99*AP99*AQ99</f>
        <v>3.2626739503144417</v>
      </c>
      <c r="AU99" s="17">
        <f>MIN(AR99, 0.05*AR$156)</f>
        <v>16.046890881857429</v>
      </c>
      <c r="AV99" s="17">
        <f>MIN(AS99, 0.05*AS$156)</f>
        <v>3.2626739503144417</v>
      </c>
      <c r="AW99" s="17">
        <f>MIN(AT99, 0.05*AT$156)</f>
        <v>3.2626739503144417</v>
      </c>
      <c r="AX99" s="14">
        <f>AU99/$AU$156</f>
        <v>2.8414889993027166E-2</v>
      </c>
      <c r="AY99" s="14">
        <f>AV99/$AV$156</f>
        <v>1.8483003874780327E-3</v>
      </c>
      <c r="AZ99" s="64">
        <f>AW99/$AW$156</f>
        <v>1.1354515438547408E-3</v>
      </c>
      <c r="BA99" s="21">
        <f>N99</f>
        <v>0</v>
      </c>
      <c r="BB99" s="63">
        <v>3345</v>
      </c>
      <c r="BC99" s="15">
        <f>$D$162*AX99</f>
        <v>3528.6178691140994</v>
      </c>
      <c r="BD99" s="19">
        <f>BC99-BB99</f>
        <v>183.61786911409945</v>
      </c>
      <c r="BE99" s="60">
        <f>(IF(BD99 &gt; 0, V99, W99))</f>
        <v>151.55823139435267</v>
      </c>
      <c r="BF99" s="60">
        <f>IF(BD99&gt;0, S99*(T99^(2-N99)), S99*(U99^(N99 + 2)))</f>
        <v>151.05812095342961</v>
      </c>
      <c r="BG99" s="46">
        <f>BD99/BE99</f>
        <v>1.2115334642321602</v>
      </c>
      <c r="BH99" s="61">
        <f>BB99/BC99</f>
        <v>0.94796323208548539</v>
      </c>
      <c r="BI99" s="63">
        <v>0</v>
      </c>
      <c r="BJ99" s="63">
        <v>0</v>
      </c>
      <c r="BK99" s="63">
        <v>0</v>
      </c>
      <c r="BL99" s="10">
        <f>SUM(BI99:BK99)</f>
        <v>0</v>
      </c>
      <c r="BM99" s="15">
        <f>AY99*$D$161</f>
        <v>322.48221010522974</v>
      </c>
      <c r="BN99" s="9">
        <f>BM99-BL99</f>
        <v>322.48221010522974</v>
      </c>
      <c r="BO99" s="48">
        <f>IF(BN99&gt;0,V99,W99)</f>
        <v>151.55823139435267</v>
      </c>
      <c r="BP99" s="48">
        <f xml:space="preserve"> IF(BN99 &gt;0, S99*T99^(2-N99), S99*U99^(N99+2))</f>
        <v>151.05812095342961</v>
      </c>
      <c r="BQ99" s="48">
        <f>IF(BN99&gt;0, S99*T99^(3-N99), S99*U99^(N99+3))</f>
        <v>150.55966077228334</v>
      </c>
      <c r="BR99" s="46">
        <f>BN99/BP99</f>
        <v>2.1348220676242176</v>
      </c>
      <c r="BS99" s="61">
        <f>BL99/BM99</f>
        <v>0</v>
      </c>
      <c r="BT99" s="16">
        <f>BB99+BL99+BV99</f>
        <v>3345</v>
      </c>
      <c r="BU99" s="66">
        <f>BC99+BM99+BW99</f>
        <v>3861.5859742268276</v>
      </c>
      <c r="BV99" s="63">
        <v>0</v>
      </c>
      <c r="BW99" s="15">
        <f>AZ99*$D$164</f>
        <v>10.485895007498531</v>
      </c>
      <c r="BX99" s="37">
        <f>BW99-BV99</f>
        <v>10.485895007498531</v>
      </c>
      <c r="BY99" s="53">
        <f>BX99*(BX99&lt;&gt;0)</f>
        <v>10.485895007498531</v>
      </c>
      <c r="BZ99" s="26">
        <f>BY99/$BY$156</f>
        <v>0.10810201038658628</v>
      </c>
      <c r="CA99" s="47">
        <f>BZ99 * $BX$156</f>
        <v>10.485895007498531</v>
      </c>
      <c r="CB99" s="48">
        <f>IF(CA99&gt;0, V99, W99)</f>
        <v>151.55823139435267</v>
      </c>
      <c r="CC99" s="48">
        <f>IF(BX99&gt;0, S99*T99^(2-N99), S99*U99^(N99+2))</f>
        <v>151.05812095342961</v>
      </c>
      <c r="CD99" s="62">
        <f>CA99/CB99</f>
        <v>6.9187235236431069E-2</v>
      </c>
      <c r="CE99" s="63">
        <v>0</v>
      </c>
      <c r="CF99" s="15">
        <f>AZ99*$CE$159</f>
        <v>7.2975470723544191</v>
      </c>
      <c r="CG99" s="37">
        <f>CF99-CE99</f>
        <v>7.2975470723544191</v>
      </c>
      <c r="CH99" s="53">
        <f>CG99*(CG99&lt;&gt;0)</f>
        <v>7.2975470723544191</v>
      </c>
      <c r="CI99" s="26">
        <f>CH99/$CH$156</f>
        <v>1.1354515438547412E-3</v>
      </c>
      <c r="CJ99" s="47">
        <f>CI99 * $CG$156</f>
        <v>7.2975470723544191</v>
      </c>
      <c r="CK99" s="48">
        <f>IF(CA99&gt;0,V99,W99)</f>
        <v>151.55823139435267</v>
      </c>
      <c r="CL99" s="62">
        <f>CJ99/CK99</f>
        <v>4.8150120288526527E-2</v>
      </c>
      <c r="CM99" s="67">
        <f>N99</f>
        <v>0</v>
      </c>
      <c r="CN99" s="75">
        <f>BT99+BV99</f>
        <v>3345</v>
      </c>
      <c r="CO99">
        <f>E99/$E$156</f>
        <v>7.9548890724240821E-3</v>
      </c>
      <c r="CP99" s="1">
        <f>$CP$158*CO99</f>
        <v>485.24823341786902</v>
      </c>
      <c r="CQ99">
        <v>0</v>
      </c>
      <c r="CR99" s="1">
        <f>CP99-CQ99</f>
        <v>485.24823341786902</v>
      </c>
      <c r="CS99">
        <f>CR99/CP99</f>
        <v>1</v>
      </c>
    </row>
    <row r="100" spans="1:97" x14ac:dyDescent="0.2">
      <c r="A100" s="29" t="s">
        <v>217</v>
      </c>
      <c r="B100">
        <v>0</v>
      </c>
      <c r="C100">
        <v>0</v>
      </c>
      <c r="D100">
        <v>0.24480830670926501</v>
      </c>
      <c r="E100">
        <v>0.75519169329073399</v>
      </c>
      <c r="F100">
        <v>0.22120730738681399</v>
      </c>
      <c r="G100">
        <v>0.22120730738681399</v>
      </c>
      <c r="H100">
        <v>0.28529657477025899</v>
      </c>
      <c r="I100">
        <v>0.25605680868838698</v>
      </c>
      <c r="J100">
        <v>0.27028157625964899</v>
      </c>
      <c r="K100">
        <v>0.244516379248223</v>
      </c>
      <c r="L100">
        <v>1.03515120501533</v>
      </c>
      <c r="M100">
        <v>-0.35084628261802098</v>
      </c>
      <c r="N100" s="21">
        <v>0</v>
      </c>
      <c r="O100">
        <v>1.00972659677968</v>
      </c>
      <c r="P100">
        <v>0.98720239783993102</v>
      </c>
      <c r="Q100">
        <v>1.00905675403379</v>
      </c>
      <c r="R100">
        <v>0.99608845411509706</v>
      </c>
      <c r="S100">
        <v>286.100006103515</v>
      </c>
      <c r="T100" s="27">
        <f>IF(C100,P100,R100)</f>
        <v>0.99608845411509706</v>
      </c>
      <c r="U100" s="27">
        <f>IF(D100 = 0,O100,Q100)</f>
        <v>1.00905675403379</v>
      </c>
      <c r="V100" s="39">
        <f>S100*T100^(1-N100)</f>
        <v>284.98091280197008</v>
      </c>
      <c r="W100" s="38">
        <f>S100*U100^(N100+1)</f>
        <v>288.69114348786036</v>
      </c>
      <c r="X100" s="44">
        <f>0.5 * (D100-MAX($D$3:$D$155))/(MIN($D$3:$D$155)-MAX($D$3:$D$155)) + 0.75</f>
        <v>1.1252560426054896</v>
      </c>
      <c r="Y100" s="44">
        <f>AVERAGE(D100, F100, G100, H100, I100, J100, K100)</f>
        <v>0.2490534657784873</v>
      </c>
      <c r="Z100" s="22">
        <f>AI100^N100</f>
        <v>1</v>
      </c>
      <c r="AA100" s="22">
        <f>(Z100+AB100)/2</f>
        <v>1</v>
      </c>
      <c r="AB100" s="22">
        <f>AM100^N100</f>
        <v>1</v>
      </c>
      <c r="AC100" s="22">
        <v>1</v>
      </c>
      <c r="AD100" s="22">
        <v>1</v>
      </c>
      <c r="AE100" s="22">
        <v>1</v>
      </c>
      <c r="AF100" s="22">
        <f>PERCENTILE($L$2:$L$155, 0.05)</f>
        <v>-5.5951144138011319E-2</v>
      </c>
      <c r="AG100" s="22">
        <f>PERCENTILE($L$2:$L$155, 0.95)</f>
        <v>0.94551258825149287</v>
      </c>
      <c r="AH100" s="22">
        <f>MIN(MAX(L100,AF100), AG100)</f>
        <v>0.94551258825149287</v>
      </c>
      <c r="AI100" s="22">
        <f>AH100-$AH$156+1</f>
        <v>2.0014637323895039</v>
      </c>
      <c r="AJ100" s="22">
        <f>PERCENTILE($M$2:$M$155, 0.02)</f>
        <v>-1.0733798994150157</v>
      </c>
      <c r="AK100" s="22">
        <f>PERCENTILE($M$2:$M$155, 0.98)</f>
        <v>1.0073830915390212</v>
      </c>
      <c r="AL100" s="22">
        <f>MIN(MAX(M100,AJ100), AK100)</f>
        <v>-0.35084628261802098</v>
      </c>
      <c r="AM100" s="22">
        <f>AL100-$AL$156 + 1</f>
        <v>1.7225336167969947</v>
      </c>
      <c r="AN100" s="46">
        <v>1</v>
      </c>
      <c r="AO100" s="51">
        <v>1</v>
      </c>
      <c r="AP100" s="51">
        <v>1</v>
      </c>
      <c r="AQ100" s="21">
        <v>1</v>
      </c>
      <c r="AR100" s="17">
        <f>(AI100^4)*AB100*AE100*AN100</f>
        <v>16.046890881857429</v>
      </c>
      <c r="AS100" s="17">
        <f>(AM100^4) *Z100*AC100*AO100</f>
        <v>8.8038133248475834</v>
      </c>
      <c r="AT100" s="17">
        <f>(AM100^4)*AA100*AP100*AQ100</f>
        <v>8.8038133248475834</v>
      </c>
      <c r="AU100" s="17">
        <f>MIN(AR100, 0.05*AR$156)</f>
        <v>16.046890881857429</v>
      </c>
      <c r="AV100" s="17">
        <f>MIN(AS100, 0.05*AS$156)</f>
        <v>8.8038133248475834</v>
      </c>
      <c r="AW100" s="17">
        <f>MIN(AT100, 0.05*AT$156)</f>
        <v>8.8038133248475834</v>
      </c>
      <c r="AX100" s="14">
        <f>AU100/$AU$156</f>
        <v>2.8414889993027166E-2</v>
      </c>
      <c r="AY100" s="14">
        <f>AV100/$AV$156</f>
        <v>4.987348361313218E-3</v>
      </c>
      <c r="AZ100" s="64">
        <f>AW100/$AW$156</f>
        <v>3.0638376937860211E-3</v>
      </c>
      <c r="BA100" s="21">
        <f>N100</f>
        <v>0</v>
      </c>
      <c r="BB100" s="63">
        <v>3433</v>
      </c>
      <c r="BC100" s="15">
        <f>$D$162*AX100</f>
        <v>3528.6178691140994</v>
      </c>
      <c r="BD100" s="19">
        <f>BC100-BB100</f>
        <v>95.617869114099449</v>
      </c>
      <c r="BE100" s="60">
        <f>(IF(BD100 &gt; 0, V100, W100))</f>
        <v>284.98091280197008</v>
      </c>
      <c r="BF100" s="60">
        <f>IF(BD100&gt;0, S100*(T100^(2-N100)), S100*(U100^(N100 + 2)))</f>
        <v>283.86619688522364</v>
      </c>
      <c r="BG100" s="46">
        <f>BD100/BE100</f>
        <v>0.33552376604444101</v>
      </c>
      <c r="BH100" s="61">
        <f>BB100/BC100</f>
        <v>0.97290217511194954</v>
      </c>
      <c r="BI100" s="63">
        <v>0</v>
      </c>
      <c r="BJ100" s="63">
        <v>0</v>
      </c>
      <c r="BK100" s="63">
        <v>0</v>
      </c>
      <c r="BL100" s="10">
        <f>SUM(BI100:BK100)</f>
        <v>0</v>
      </c>
      <c r="BM100" s="15">
        <f>AY100*$D$161</f>
        <v>870.16760534012371</v>
      </c>
      <c r="BN100" s="9">
        <f>BM100-BL100</f>
        <v>870.16760534012371</v>
      </c>
      <c r="BO100" s="48">
        <f>IF(BN100&gt;0,V100,W100)</f>
        <v>284.98091280197008</v>
      </c>
      <c r="BP100" s="48">
        <f xml:space="preserve"> IF(BN100 &gt;0, S100*T100^(2-N100), S100*U100^(N100+2))</f>
        <v>283.86619688522364</v>
      </c>
      <c r="BQ100" s="48">
        <f>IF(BN100&gt;0, S100*T100^(3-N100), S100*U100^(N100+3))</f>
        <v>282.75584123093421</v>
      </c>
      <c r="BR100" s="46">
        <f>BN100/BP100</f>
        <v>3.0654146738435393</v>
      </c>
      <c r="BS100" s="61">
        <f>BL100/BM100</f>
        <v>0</v>
      </c>
      <c r="BT100" s="16">
        <f>BB100+BL100+BV100</f>
        <v>3433</v>
      </c>
      <c r="BU100" s="66">
        <f>BC100+BM100+BW100</f>
        <v>4427.0800155563365</v>
      </c>
      <c r="BV100" s="63">
        <v>0</v>
      </c>
      <c r="BW100" s="15">
        <f>AZ100*$D$164</f>
        <v>28.294541102113904</v>
      </c>
      <c r="BX100" s="37">
        <f>BW100-BV100</f>
        <v>28.294541102113904</v>
      </c>
      <c r="BY100" s="53">
        <f>BX100*(BX100&lt;&gt;0)</f>
        <v>28.294541102113904</v>
      </c>
      <c r="BZ100" s="26">
        <f>BY100/$BY$156</f>
        <v>0.29169630002180225</v>
      </c>
      <c r="CA100" s="47">
        <f>BZ100 * $BX$156</f>
        <v>28.294541102113907</v>
      </c>
      <c r="CB100" s="48">
        <f>IF(CA100&gt;0, V100, W100)</f>
        <v>284.98091280197008</v>
      </c>
      <c r="CC100" s="48">
        <f>IF(BX100&gt;0, S100*T100^(2-N100), S100*U100^(N100+2))</f>
        <v>283.86619688522364</v>
      </c>
      <c r="CD100" s="62">
        <f>CA100/CB100</f>
        <v>9.9285741013032183E-2</v>
      </c>
      <c r="CE100" s="63">
        <v>0</v>
      </c>
      <c r="CF100" s="15">
        <f>AZ100*$CE$159</f>
        <v>19.691284857962756</v>
      </c>
      <c r="CG100" s="37">
        <f>CF100-CE100</f>
        <v>19.691284857962756</v>
      </c>
      <c r="CH100" s="53">
        <f>CG100*(CG100&lt;&gt;0)</f>
        <v>19.691284857962756</v>
      </c>
      <c r="CI100" s="26">
        <f>CH100/$CH$156</f>
        <v>3.0638376937860219E-3</v>
      </c>
      <c r="CJ100" s="47">
        <f>CI100 * $CG$156</f>
        <v>19.691284857962756</v>
      </c>
      <c r="CK100" s="48">
        <f>IF(CA100&gt;0,V100,W100)</f>
        <v>284.98091280197008</v>
      </c>
      <c r="CL100" s="62">
        <f>CJ100/CK100</f>
        <v>6.9096855169546043E-2</v>
      </c>
      <c r="CM100" s="67">
        <f>N100</f>
        <v>0</v>
      </c>
      <c r="CN100" s="75">
        <f>BT100+BV100</f>
        <v>3433</v>
      </c>
      <c r="CO100">
        <f>E100/$E$156</f>
        <v>7.1090242135888162E-3</v>
      </c>
      <c r="CP100" s="1">
        <f>$CP$158*CO100</f>
        <v>433.65047702891781</v>
      </c>
      <c r="CQ100">
        <v>0</v>
      </c>
      <c r="CR100" s="1">
        <f>CP100-CQ100</f>
        <v>433.65047702891781</v>
      </c>
      <c r="CS100">
        <f>CR100/CP100</f>
        <v>1</v>
      </c>
    </row>
    <row r="101" spans="1:97" x14ac:dyDescent="0.2">
      <c r="A101" s="29" t="s">
        <v>159</v>
      </c>
      <c r="B101">
        <v>1</v>
      </c>
      <c r="C101">
        <v>1</v>
      </c>
      <c r="D101">
        <v>0.70757363253856898</v>
      </c>
      <c r="E101">
        <v>0.29242636746143003</v>
      </c>
      <c r="F101">
        <v>0.77708333333333302</v>
      </c>
      <c r="G101">
        <v>0.77708333333333302</v>
      </c>
      <c r="H101">
        <v>0.15045592705167099</v>
      </c>
      <c r="I101">
        <v>0.64893617021276595</v>
      </c>
      <c r="J101">
        <v>0.31246806730724203</v>
      </c>
      <c r="K101">
        <v>0.49276132894468899</v>
      </c>
      <c r="L101">
        <v>0.61162694574864696</v>
      </c>
      <c r="M101">
        <v>-0.17859133992588699</v>
      </c>
      <c r="N101" s="21">
        <v>0</v>
      </c>
      <c r="O101">
        <v>1.0171363202078101</v>
      </c>
      <c r="P101">
        <v>0.98592169132297602</v>
      </c>
      <c r="Q101">
        <v>1.0271296350222801</v>
      </c>
      <c r="R101">
        <v>0.99630428760609602</v>
      </c>
      <c r="S101">
        <v>67.040000915527301</v>
      </c>
      <c r="T101" s="27">
        <f>IF(C101,P101,R101)</f>
        <v>0.98592169132297602</v>
      </c>
      <c r="U101" s="27">
        <f>IF(D101 = 0,O101,Q101)</f>
        <v>1.0271296350222801</v>
      </c>
      <c r="V101" s="39">
        <f>S101*T101^(1-N101)</f>
        <v>66.096191088930539</v>
      </c>
      <c r="W101" s="38">
        <f>S101*U101^(N101+1)</f>
        <v>68.858771672258882</v>
      </c>
      <c r="X101" s="44">
        <f>0.5 * (D101-MAX($D$3:$D$155))/(MIN($D$3:$D$155)-MAX($D$3:$D$155)) + 0.75</f>
        <v>0.88790160264715756</v>
      </c>
      <c r="Y101" s="44">
        <f>AVERAGE(D101, F101, G101, H101, I101, J101, K101)</f>
        <v>0.55233739896022904</v>
      </c>
      <c r="Z101" s="22">
        <f>AI101^N101</f>
        <v>1</v>
      </c>
      <c r="AA101" s="22">
        <f>(Z101+AB101)/2</f>
        <v>1</v>
      </c>
      <c r="AB101" s="22">
        <f>AM101^N101</f>
        <v>1</v>
      </c>
      <c r="AC101" s="22">
        <v>1</v>
      </c>
      <c r="AD101" s="22">
        <v>1</v>
      </c>
      <c r="AE101" s="22">
        <v>1</v>
      </c>
      <c r="AF101" s="22">
        <f>PERCENTILE($L$2:$L$155, 0.05)</f>
        <v>-5.5951144138011319E-2</v>
      </c>
      <c r="AG101" s="22">
        <f>PERCENTILE($L$2:$L$155, 0.95)</f>
        <v>0.94551258825149287</v>
      </c>
      <c r="AH101" s="22">
        <f>MIN(MAX(L101,AF101), AG101)</f>
        <v>0.61162694574864696</v>
      </c>
      <c r="AI101" s="22">
        <f>AH101-$AH$156+1</f>
        <v>1.6675780898866583</v>
      </c>
      <c r="AJ101" s="22">
        <f>PERCENTILE($M$2:$M$155, 0.02)</f>
        <v>-1.0733798994150157</v>
      </c>
      <c r="AK101" s="22">
        <f>PERCENTILE($M$2:$M$155, 0.98)</f>
        <v>1.0073830915390212</v>
      </c>
      <c r="AL101" s="22">
        <f>MIN(MAX(M101,AJ101), AK101)</f>
        <v>-0.17859133992588699</v>
      </c>
      <c r="AM101" s="22">
        <f>AL101-$AL$156 + 1</f>
        <v>1.8947885594891287</v>
      </c>
      <c r="AN101" s="46">
        <v>1</v>
      </c>
      <c r="AO101" s="51">
        <v>1</v>
      </c>
      <c r="AP101" s="51">
        <v>1</v>
      </c>
      <c r="AQ101" s="21">
        <v>1</v>
      </c>
      <c r="AR101" s="17">
        <f>(AI101^4)*AB101*AE101*AN101</f>
        <v>7.7329414404132111</v>
      </c>
      <c r="AS101" s="17">
        <f>(AM101^4) *Z101*AC101*AO101</f>
        <v>12.889706109562027</v>
      </c>
      <c r="AT101" s="17">
        <f>(AM101^4)*AA101*AP101*AQ101</f>
        <v>12.889706109562027</v>
      </c>
      <c r="AU101" s="17">
        <f>MIN(AR101, 0.05*AR$156)</f>
        <v>7.7329414404132111</v>
      </c>
      <c r="AV101" s="17">
        <f>MIN(AS101, 0.05*AS$156)</f>
        <v>12.889706109562027</v>
      </c>
      <c r="AW101" s="17">
        <f>MIN(AT101, 0.05*AT$156)</f>
        <v>12.889706109562027</v>
      </c>
      <c r="AX101" s="14">
        <f>AU101/$AU$156</f>
        <v>1.3693037608942013E-2</v>
      </c>
      <c r="AY101" s="14">
        <f>AV101/$AV$156</f>
        <v>7.3020011069403383E-3</v>
      </c>
      <c r="AZ101" s="64">
        <f>AW101/$AW$156</f>
        <v>4.4857797391999804E-3</v>
      </c>
      <c r="BA101" s="21">
        <f>N101</f>
        <v>0</v>
      </c>
      <c r="BB101" s="63">
        <v>1676</v>
      </c>
      <c r="BC101" s="15">
        <f>$D$162*AX101</f>
        <v>1700.4287963536372</v>
      </c>
      <c r="BD101" s="19">
        <f>BC101-BB101</f>
        <v>24.428796353637154</v>
      </c>
      <c r="BE101" s="60">
        <f>(IF(BD101 &gt; 0, V101, W101))</f>
        <v>66.096191088930539</v>
      </c>
      <c r="BF101" s="60">
        <f>IF(BD101&gt;0, S101*(T101^(2-N101)), S101*(U101^(N101 + 2)))</f>
        <v>65.165668508405005</v>
      </c>
      <c r="BG101" s="46">
        <f>BD101/BE101</f>
        <v>0.36959461583450254</v>
      </c>
      <c r="BH101" s="61">
        <f>BB101/BC101</f>
        <v>0.98563374343811294</v>
      </c>
      <c r="BI101" s="63">
        <v>804</v>
      </c>
      <c r="BJ101" s="63">
        <v>0</v>
      </c>
      <c r="BK101" s="63">
        <v>0</v>
      </c>
      <c r="BL101" s="10">
        <f>SUM(BI101:BK101)</f>
        <v>804</v>
      </c>
      <c r="BM101" s="15">
        <f>AY101*$D$161</f>
        <v>1274.0166431334155</v>
      </c>
      <c r="BN101" s="9">
        <f>BM101-BL101</f>
        <v>470.01664313341553</v>
      </c>
      <c r="BO101" s="48">
        <f>IF(BN101&gt;0,V101,W101)</f>
        <v>66.096191088930539</v>
      </c>
      <c r="BP101" s="48">
        <f xml:space="preserve"> IF(BN101 &gt;0, S101*T101^(2-N101), S101*U101^(N101+2))</f>
        <v>65.165668508405005</v>
      </c>
      <c r="BQ101" s="48">
        <f>IF(BN101&gt;0, S101*T101^(3-N101), S101*U101^(N101+3))</f>
        <v>64.248246111999066</v>
      </c>
      <c r="BR101" s="46">
        <f>BN101/BP101</f>
        <v>7.212642084271617</v>
      </c>
      <c r="BS101" s="61">
        <f>BL101/BM101</f>
        <v>0.63107495834793803</v>
      </c>
      <c r="BT101" s="16">
        <f>BB101+BL101+BV101</f>
        <v>2480</v>
      </c>
      <c r="BU101" s="66">
        <f>BC101+BM101+BW101</f>
        <v>3015.8716153785645</v>
      </c>
      <c r="BV101" s="63">
        <v>0</v>
      </c>
      <c r="BW101" s="15">
        <f>AZ101*$D$164</f>
        <v>41.426175891511818</v>
      </c>
      <c r="BX101" s="37">
        <f>BW101-BV101</f>
        <v>41.426175891511818</v>
      </c>
      <c r="BY101" s="53">
        <f>BX101*(BX101&lt;&gt;0)</f>
        <v>41.426175891511818</v>
      </c>
      <c r="BZ101" s="26">
        <f>BY101/$BY$156</f>
        <v>0.42707397826302218</v>
      </c>
      <c r="CA101" s="47">
        <f>BZ101 * $BX$156</f>
        <v>41.426175891511818</v>
      </c>
      <c r="CB101" s="48">
        <f>IF(CA101&gt;0, V101, W101)</f>
        <v>66.096191088930539</v>
      </c>
      <c r="CC101" s="48">
        <f>IF(BX101&gt;0, S101*T101^(2-N101), S101*U101^(N101+2))</f>
        <v>65.165668508405005</v>
      </c>
      <c r="CD101" s="62">
        <f>CA101/CB101</f>
        <v>0.62675587214661255</v>
      </c>
      <c r="CE101" s="63">
        <v>0</v>
      </c>
      <c r="CF101" s="15">
        <f>AZ101*$CE$159</f>
        <v>28.830106383838274</v>
      </c>
      <c r="CG101" s="37">
        <f>CF101-CE101</f>
        <v>28.830106383838274</v>
      </c>
      <c r="CH101" s="53">
        <f>CG101*(CG101&lt;&gt;0)</f>
        <v>28.830106383838274</v>
      </c>
      <c r="CI101" s="26">
        <f>CH101/$CH$156</f>
        <v>4.4857797391999812E-3</v>
      </c>
      <c r="CJ101" s="47">
        <f>CI101 * $CG$156</f>
        <v>28.83010638383827</v>
      </c>
      <c r="CK101" s="48">
        <f>IF(CA101&gt;0,V101,W101)</f>
        <v>66.096191088930539</v>
      </c>
      <c r="CL101" s="62">
        <f>CJ101/CK101</f>
        <v>0.43618408124377672</v>
      </c>
      <c r="CM101" s="67">
        <f>N101</f>
        <v>0</v>
      </c>
      <c r="CN101" s="75">
        <f>BT101+BV101</f>
        <v>2480</v>
      </c>
      <c r="CO101">
        <f>E101/$E$156</f>
        <v>2.7527661459258185E-3</v>
      </c>
      <c r="CP101" s="1">
        <f>$CP$158*CO101</f>
        <v>167.91873490147492</v>
      </c>
      <c r="CQ101">
        <v>0</v>
      </c>
      <c r="CR101" s="1">
        <f>CP101-CQ101</f>
        <v>167.91873490147492</v>
      </c>
      <c r="CS101">
        <f>CR101/CP101</f>
        <v>1</v>
      </c>
    </row>
    <row r="102" spans="1:97" x14ac:dyDescent="0.2">
      <c r="A102" s="29" t="s">
        <v>202</v>
      </c>
      <c r="B102">
        <v>0</v>
      </c>
      <c r="C102">
        <v>0</v>
      </c>
      <c r="D102">
        <v>3.94366197183098E-2</v>
      </c>
      <c r="E102">
        <v>0.96056338028168997</v>
      </c>
      <c r="F102">
        <v>0.127301841473178</v>
      </c>
      <c r="G102">
        <v>0.127301841473178</v>
      </c>
      <c r="H102">
        <v>0.20342522974101901</v>
      </c>
      <c r="I102">
        <v>5.0125313283208003E-2</v>
      </c>
      <c r="J102">
        <v>0.100978974893178</v>
      </c>
      <c r="K102">
        <v>0.11337905209506501</v>
      </c>
      <c r="L102">
        <v>0.56733011907208697</v>
      </c>
      <c r="M102">
        <v>1.00923674874699</v>
      </c>
      <c r="N102" s="21">
        <v>0</v>
      </c>
      <c r="O102">
        <v>1.0053400330920701</v>
      </c>
      <c r="P102">
        <v>0.99468681507720602</v>
      </c>
      <c r="Q102">
        <v>1.00919554043874</v>
      </c>
      <c r="R102">
        <v>0.98451531798881298</v>
      </c>
      <c r="S102">
        <v>4.4000000953674299</v>
      </c>
      <c r="T102" s="27">
        <f>IF(C102,P102,R102)</f>
        <v>0.98451531798881298</v>
      </c>
      <c r="U102" s="27">
        <f>IF(D102 = 0,O102,Q102)</f>
        <v>1.00919554043874</v>
      </c>
      <c r="V102" s="39">
        <f>S102*T102^(1-N102)</f>
        <v>4.3318674930414724</v>
      </c>
      <c r="W102" s="38">
        <f>S102*U102^(N102+1)</f>
        <v>4.4404604741748415</v>
      </c>
      <c r="X102" s="44">
        <f>0.5 * (D102-MAX($D$3:$D$155))/(MIN($D$3:$D$155)-MAX($D$3:$D$155)) + 0.75</f>
        <v>1.230592114753247</v>
      </c>
      <c r="Y102" s="44">
        <f>AVERAGE(D102, F102, G102, H102, I102, J102, K102)</f>
        <v>0.10884983895387655</v>
      </c>
      <c r="Z102" s="22">
        <f>AI102^N102</f>
        <v>1</v>
      </c>
      <c r="AA102" s="22">
        <f>(Z102+AB102)/2</f>
        <v>1</v>
      </c>
      <c r="AB102" s="22">
        <f>AM102^N102</f>
        <v>1</v>
      </c>
      <c r="AC102" s="22">
        <v>1</v>
      </c>
      <c r="AD102" s="22">
        <v>1</v>
      </c>
      <c r="AE102" s="22">
        <v>1</v>
      </c>
      <c r="AF102" s="22">
        <f>PERCENTILE($L$2:$L$155, 0.05)</f>
        <v>-5.5951144138011319E-2</v>
      </c>
      <c r="AG102" s="22">
        <f>PERCENTILE($L$2:$L$155, 0.95)</f>
        <v>0.94551258825149287</v>
      </c>
      <c r="AH102" s="22">
        <f>MIN(MAX(L102,AF102), AG102)</f>
        <v>0.56733011907208697</v>
      </c>
      <c r="AI102" s="22">
        <f>AH102-$AH$156+1</f>
        <v>1.6232812632100981</v>
      </c>
      <c r="AJ102" s="22">
        <f>PERCENTILE($M$2:$M$155, 0.02)</f>
        <v>-1.0733798994150157</v>
      </c>
      <c r="AK102" s="22">
        <f>PERCENTILE($M$2:$M$155, 0.98)</f>
        <v>1.0073830915390212</v>
      </c>
      <c r="AL102" s="22">
        <f>MIN(MAX(M102,AJ102), AK102)</f>
        <v>1.0073830915390212</v>
      </c>
      <c r="AM102" s="22">
        <f>AL102-$AL$156 + 1</f>
        <v>3.0807629909540371</v>
      </c>
      <c r="AN102" s="46">
        <v>0</v>
      </c>
      <c r="AO102" s="76">
        <v>0.24</v>
      </c>
      <c r="AP102" s="77">
        <v>0.5</v>
      </c>
      <c r="AQ102" s="50">
        <v>1</v>
      </c>
      <c r="AR102" s="17">
        <f>(AI102^4)*AB102*AE102*AN102</f>
        <v>0</v>
      </c>
      <c r="AS102" s="17">
        <f>(AM102^4) *Z102*AC102*AO102</f>
        <v>21.619437773139623</v>
      </c>
      <c r="AT102" s="17">
        <f>(AM102^4)*AA102*AP102*AQ102</f>
        <v>45.040495360707553</v>
      </c>
      <c r="AU102" s="17">
        <f>MIN(AR102, 0.05*AR$156)</f>
        <v>0</v>
      </c>
      <c r="AV102" s="17">
        <f>MIN(AS102, 0.05*AS$156)</f>
        <v>21.619437773139623</v>
      </c>
      <c r="AW102" s="17">
        <f>MIN(AT102, 0.05*AT$156)</f>
        <v>45.040495360707553</v>
      </c>
      <c r="AX102" s="14">
        <f>AU102/$AU$156</f>
        <v>0</v>
      </c>
      <c r="AY102" s="14">
        <f>AV102/$AV$156</f>
        <v>1.2247382307171728E-2</v>
      </c>
      <c r="AZ102" s="64">
        <f>AW102/$AW$156</f>
        <v>1.5674658507746048E-2</v>
      </c>
      <c r="BA102" s="21">
        <f>N102</f>
        <v>0</v>
      </c>
      <c r="BB102" s="63">
        <v>0</v>
      </c>
      <c r="BC102" s="15">
        <f>$D$162*AX102</f>
        <v>0</v>
      </c>
      <c r="BD102" s="19">
        <f>BC102-BB102</f>
        <v>0</v>
      </c>
      <c r="BE102" s="60">
        <f>(IF(BD102 &gt; 0, V102, W102))</f>
        <v>4.4404604741748415</v>
      </c>
      <c r="BF102" s="60">
        <f>IF(BD102&gt;0, S102*(T102^(2-N102)), S102*(U102^(N102 + 2)))</f>
        <v>4.481292908031743</v>
      </c>
      <c r="BG102" s="46">
        <f>BD102/BE102</f>
        <v>0</v>
      </c>
      <c r="BH102" s="61" t="e">
        <f>BB102/BC102</f>
        <v>#DIV/0!</v>
      </c>
      <c r="BI102" s="63">
        <v>682</v>
      </c>
      <c r="BJ102" s="63">
        <v>669</v>
      </c>
      <c r="BK102" s="63">
        <v>0</v>
      </c>
      <c r="BL102" s="10">
        <f>SUM(BI102:BK102)</f>
        <v>1351</v>
      </c>
      <c r="BM102" s="15">
        <f>AY102*$D$161</f>
        <v>2136.8620280437872</v>
      </c>
      <c r="BN102" s="9">
        <f>BM102-BL102</f>
        <v>785.86202804378718</v>
      </c>
      <c r="BO102" s="48">
        <f>IF(BN102&gt;0,V102,W102)</f>
        <v>4.3318674930414724</v>
      </c>
      <c r="BP102" s="48">
        <f xml:space="preserve"> IF(BN102 &gt;0, S102*T102^(2-N102), S102*U102^(N102+2))</f>
        <v>4.2647899023971281</v>
      </c>
      <c r="BQ102" s="48">
        <f>IF(BN102&gt;0, S102*T102^(3-N102), S102*U102^(N102+3))</f>
        <v>4.1987509869139865</v>
      </c>
      <c r="BR102" s="46">
        <f>BN102/BP102</f>
        <v>184.26746593122311</v>
      </c>
      <c r="BS102" s="61">
        <f>BL102/BM102</f>
        <v>0.63223548468254975</v>
      </c>
      <c r="BT102" s="16">
        <f>BB102+BL102+BV102</f>
        <v>1540</v>
      </c>
      <c r="BU102" s="66">
        <f>BC102+BM102+BW102</f>
        <v>2281.6174993628219</v>
      </c>
      <c r="BV102" s="63">
        <v>189</v>
      </c>
      <c r="BW102" s="15">
        <f>AZ102*$D$164</f>
        <v>144.75547131903474</v>
      </c>
      <c r="BX102" s="37">
        <f>BW102-BV102</f>
        <v>-44.24452868096526</v>
      </c>
      <c r="BY102" s="53">
        <f>BX102*(BX102&lt;&gt;0)</f>
        <v>-44.24452868096526</v>
      </c>
      <c r="BZ102" s="26">
        <f>BY102/$BY$156</f>
        <v>-0.45612916165945039</v>
      </c>
      <c r="CA102" s="47">
        <f>BZ102 * $BX$156</f>
        <v>-44.24452868096526</v>
      </c>
      <c r="CB102" s="48">
        <f>IF(CA102&gt;0, V102, W102)</f>
        <v>4.4404604741748415</v>
      </c>
      <c r="CC102" s="48">
        <f>IF(BX102&gt;0, S102*T102^(2-N102), S102*U102^(N102+2))</f>
        <v>4.481292908031743</v>
      </c>
      <c r="CD102" s="62">
        <f>CA102/CB102</f>
        <v>-9.9639505718575503</v>
      </c>
      <c r="CE102" s="63">
        <v>0</v>
      </c>
      <c r="CF102" s="15">
        <f>AZ102*$CE$159</f>
        <v>100.74103022928385</v>
      </c>
      <c r="CG102" s="37">
        <f>CF102-CE102</f>
        <v>100.74103022928385</v>
      </c>
      <c r="CH102" s="53">
        <f>CG102*(CG102&lt;&gt;0)</f>
        <v>100.74103022928385</v>
      </c>
      <c r="CI102" s="26">
        <f>CH102/$CH$156</f>
        <v>1.5674658507746051E-2</v>
      </c>
      <c r="CJ102" s="47">
        <f>CI102 * $CG$156</f>
        <v>100.74103022928384</v>
      </c>
      <c r="CK102" s="48">
        <f>IF(CA102&gt;0,V102,W102)</f>
        <v>4.4404604741748415</v>
      </c>
      <c r="CL102" s="62">
        <f>CJ102/CK102</f>
        <v>22.687068337885446</v>
      </c>
      <c r="CM102" s="67">
        <f>N102</f>
        <v>0</v>
      </c>
      <c r="CN102" s="75">
        <f>BT102+BV102</f>
        <v>1729</v>
      </c>
      <c r="CO102">
        <f>E102/$E$156</f>
        <v>9.0422979884133229E-3</v>
      </c>
      <c r="CP102" s="1">
        <f>$CP$158*CO102</f>
        <v>551.58017729321273</v>
      </c>
      <c r="CQ102">
        <v>0</v>
      </c>
      <c r="CR102" s="1">
        <f>CP102-CQ102</f>
        <v>551.58017729321273</v>
      </c>
      <c r="CS102">
        <f>CR102/CP102</f>
        <v>1</v>
      </c>
    </row>
    <row r="103" spans="1:97" x14ac:dyDescent="0.2">
      <c r="A103" s="30" t="s">
        <v>160</v>
      </c>
      <c r="B103">
        <v>0</v>
      </c>
      <c r="C103">
        <v>0</v>
      </c>
      <c r="D103">
        <v>4.3408360128617297E-2</v>
      </c>
      <c r="E103">
        <v>0.95659163987138196</v>
      </c>
      <c r="F103">
        <v>1.5723270440251499E-2</v>
      </c>
      <c r="G103">
        <v>1.5723270440251499E-2</v>
      </c>
      <c r="H103">
        <v>1.953125E-3</v>
      </c>
      <c r="I103">
        <v>5.2734375E-2</v>
      </c>
      <c r="J103">
        <v>1.01487352005988E-2</v>
      </c>
      <c r="K103">
        <v>1.26321537429496E-2</v>
      </c>
      <c r="L103">
        <v>-0.47887737198291302</v>
      </c>
      <c r="M103">
        <v>-0.933390279629705</v>
      </c>
      <c r="N103" s="21">
        <v>2</v>
      </c>
      <c r="O103">
        <v>1.01516264274114</v>
      </c>
      <c r="P103">
        <v>0.97972416504176296</v>
      </c>
      <c r="Q103">
        <v>1.0057041645812299</v>
      </c>
      <c r="R103">
        <v>0.98157268496938299</v>
      </c>
      <c r="S103">
        <v>1.0199999809265099</v>
      </c>
      <c r="T103" s="27">
        <f>IF(C103,P103,R103)</f>
        <v>0.98157268496938299</v>
      </c>
      <c r="U103" s="27">
        <f>IF(D103 = 0,O103,Q103)</f>
        <v>1.0057041645812299</v>
      </c>
      <c r="V103" s="39">
        <f>S103*T103^(1-N103)</f>
        <v>1.0391487014110681</v>
      </c>
      <c r="W103" s="38">
        <f>S103*U103^(N103+1)</f>
        <v>1.037554478258339</v>
      </c>
      <c r="X103" s="44">
        <f>0.5 * (D103-MAX($D$3:$D$155))/(MIN($D$3:$D$155)-MAX($D$3:$D$155)) + 0.75</f>
        <v>1.2285549910360389</v>
      </c>
      <c r="Y103" s="44">
        <f>AVERAGE(D103, F103, G103, H103, I103, J103, K103)</f>
        <v>2.1760469993238385E-2</v>
      </c>
      <c r="Z103" s="22">
        <f>AI103^N103</f>
        <v>1</v>
      </c>
      <c r="AA103" s="22">
        <f>(Z103+AB103)/2</f>
        <v>1.1497881666091283</v>
      </c>
      <c r="AB103" s="22">
        <f>AM103^N103</f>
        <v>1.2995763332182568</v>
      </c>
      <c r="AC103" s="22">
        <v>1</v>
      </c>
      <c r="AD103" s="22">
        <v>1</v>
      </c>
      <c r="AE103" s="22">
        <v>1</v>
      </c>
      <c r="AF103" s="22">
        <f>PERCENTILE($L$2:$L$155, 0.05)</f>
        <v>-5.5951144138011319E-2</v>
      </c>
      <c r="AG103" s="22">
        <f>PERCENTILE($L$2:$L$155, 0.95)</f>
        <v>0.94551258825149287</v>
      </c>
      <c r="AH103" s="22">
        <f>MIN(MAX(L103,AF103), AG103)</f>
        <v>-5.5951144138011319E-2</v>
      </c>
      <c r="AI103" s="22">
        <f>AH103-$AH$156+1</f>
        <v>1</v>
      </c>
      <c r="AJ103" s="22">
        <f>PERCENTILE($M$2:$M$155, 0.02)</f>
        <v>-1.0733798994150157</v>
      </c>
      <c r="AK103" s="22">
        <f>PERCENTILE($M$2:$M$155, 0.98)</f>
        <v>1.0073830915390212</v>
      </c>
      <c r="AL103" s="22">
        <f>MIN(MAX(M103,AJ103), AK103)</f>
        <v>-0.933390279629705</v>
      </c>
      <c r="AM103" s="22">
        <f>AL103-$AL$156 + 1</f>
        <v>1.1399896197853105</v>
      </c>
      <c r="AN103" s="46">
        <v>1</v>
      </c>
      <c r="AO103" s="51">
        <v>1</v>
      </c>
      <c r="AP103" s="51">
        <v>1</v>
      </c>
      <c r="AQ103" s="21">
        <v>1</v>
      </c>
      <c r="AR103" s="17">
        <f>(AI103^4)*AB103*AE103*AN103</f>
        <v>1.2995763332182568</v>
      </c>
      <c r="AS103" s="17">
        <f>(AM103^4) *Z103*AC103*AO103</f>
        <v>1.6888986458610098</v>
      </c>
      <c r="AT103" s="17">
        <f>(AM103^4)*AA103*AP103*AQ103</f>
        <v>1.9418756776131698</v>
      </c>
      <c r="AU103" s="17">
        <f>MIN(AR103, 0.05*AR$156)</f>
        <v>1.2995763332182568</v>
      </c>
      <c r="AV103" s="17">
        <f>MIN(AS103, 0.05*AS$156)</f>
        <v>1.6888986458610098</v>
      </c>
      <c r="AW103" s="17">
        <f>MIN(AT103, 0.05*AT$156)</f>
        <v>1.9418756776131698</v>
      </c>
      <c r="AX103" s="14">
        <f>AU103/$AU$156</f>
        <v>2.3012132890919269E-3</v>
      </c>
      <c r="AY103" s="14">
        <f>AV103/$AV$156</f>
        <v>9.5675880247095616E-4</v>
      </c>
      <c r="AZ103" s="64">
        <f>AW103/$AW$156</f>
        <v>6.757971435997598E-4</v>
      </c>
      <c r="BA103" s="21">
        <f>N103</f>
        <v>2</v>
      </c>
      <c r="BB103" s="63">
        <v>121</v>
      </c>
      <c r="BC103" s="15">
        <f>$D$162*AX103</f>
        <v>285.76926866601366</v>
      </c>
      <c r="BD103" s="19">
        <f>BC103-BB103</f>
        <v>164.76926866601366</v>
      </c>
      <c r="BE103" s="60">
        <f>(IF(BD103 &gt; 0, V103, W103))</f>
        <v>1.0391487014110681</v>
      </c>
      <c r="BF103" s="60">
        <f>IF(BD103&gt;0, S103*(T103^(2-N103)), S103*(U103^(N103 + 2)))</f>
        <v>1.0199999809265099</v>
      </c>
      <c r="BG103" s="46">
        <f>BD103/BE103</f>
        <v>158.56178085222277</v>
      </c>
      <c r="BH103" s="61">
        <f>BB103/BC103</f>
        <v>0.42341851720037821</v>
      </c>
      <c r="BI103" s="63">
        <v>64</v>
      </c>
      <c r="BJ103" s="63">
        <v>76</v>
      </c>
      <c r="BK103" s="63">
        <v>1</v>
      </c>
      <c r="BL103" s="10">
        <f>SUM(BI103:BK103)</f>
        <v>141</v>
      </c>
      <c r="BM103" s="15">
        <f>AY103*$D$161</f>
        <v>166.93049206112008</v>
      </c>
      <c r="BN103" s="9">
        <f>BM103-BL103</f>
        <v>25.930492061120077</v>
      </c>
      <c r="BO103" s="48">
        <f>IF(BN103&gt;0,V103,W103)</f>
        <v>1.0391487014110681</v>
      </c>
      <c r="BP103" s="48">
        <f xml:space="preserve"> IF(BN103 &gt;0, S103*T103^(2-N103), S103*U103^(N103+2))</f>
        <v>1.0199999809265099</v>
      </c>
      <c r="BQ103" s="48">
        <f>IF(BN103&gt;0, S103*T103^(3-N103), S103*U103^(N103+3))</f>
        <v>1.0012041199467538</v>
      </c>
      <c r="BR103" s="46">
        <f>BN103/BP103</f>
        <v>25.422051515693457</v>
      </c>
      <c r="BS103" s="61">
        <f>BL103/BM103</f>
        <v>0.84466293880194243</v>
      </c>
      <c r="BT103" s="16">
        <f>BB103+BL103+BV103</f>
        <v>270</v>
      </c>
      <c r="BU103" s="66">
        <f>BC103+BM103+BW103</f>
        <v>458.94074734827751</v>
      </c>
      <c r="BV103" s="63">
        <v>8</v>
      </c>
      <c r="BW103" s="15">
        <f>AZ103*$D$164</f>
        <v>6.2409866211437821</v>
      </c>
      <c r="BX103" s="37">
        <f>BW103-BV103</f>
        <v>-1.7590133788562179</v>
      </c>
      <c r="BY103" s="53">
        <f>BX103*(BX103&lt;&gt;0)</f>
        <v>-1.7590133788562179</v>
      </c>
      <c r="BZ103" s="26">
        <f>BY103/$BY$156</f>
        <v>-1.8134158544910049E-2</v>
      </c>
      <c r="CA103" s="47">
        <f>BZ103 * $BX$156</f>
        <v>-1.7590133788562181</v>
      </c>
      <c r="CB103" s="48">
        <f>IF(CA103&gt;0, V103, W103)</f>
        <v>1.037554478258339</v>
      </c>
      <c r="CC103" s="48">
        <f>IF(BX103&gt;0, S103*T103^(2-N103), S103*U103^(N103+2))</f>
        <v>1.0434728597643168</v>
      </c>
      <c r="CD103" s="62">
        <f>CA103/CB103</f>
        <v>-1.6953455608508725</v>
      </c>
      <c r="CE103" s="63">
        <v>0</v>
      </c>
      <c r="CF103" s="15">
        <f>AZ103*$CE$159</f>
        <v>4.3433482419156562</v>
      </c>
      <c r="CG103" s="37">
        <f>CF103-CE103</f>
        <v>4.3433482419156562</v>
      </c>
      <c r="CH103" s="53">
        <f>CG103*(CG103&lt;&gt;0)</f>
        <v>4.3433482419156562</v>
      </c>
      <c r="CI103" s="26">
        <f>CH103/$CH$156</f>
        <v>6.7579714359976002E-4</v>
      </c>
      <c r="CJ103" s="47">
        <f>CI103 * $CG$156</f>
        <v>4.3433482419156562</v>
      </c>
      <c r="CK103" s="48">
        <f>IF(CA103&gt;0,V103,W103)</f>
        <v>1.037554478258339</v>
      </c>
      <c r="CL103" s="62">
        <f>CJ103/CK103</f>
        <v>4.1861399405325619</v>
      </c>
      <c r="CM103" s="67">
        <f>N103</f>
        <v>2</v>
      </c>
      <c r="CN103" s="75">
        <f>BT103+BV103</f>
        <v>278</v>
      </c>
      <c r="CO103">
        <f>E103/$E$156</f>
        <v>9.0049098669630796E-3</v>
      </c>
      <c r="CP103" s="1">
        <f>$CP$158*CO103</f>
        <v>549.29950188474788</v>
      </c>
      <c r="CQ103">
        <v>0</v>
      </c>
      <c r="CR103" s="1">
        <f>CP103-CQ103</f>
        <v>549.29950188474788</v>
      </c>
      <c r="CS103">
        <f>CR103/CP103</f>
        <v>1</v>
      </c>
    </row>
    <row r="104" spans="1:97" x14ac:dyDescent="0.2">
      <c r="A104" s="30" t="s">
        <v>184</v>
      </c>
      <c r="B104">
        <v>0</v>
      </c>
      <c r="C104">
        <v>0</v>
      </c>
      <c r="D104">
        <v>0.41932907348242798</v>
      </c>
      <c r="E104">
        <v>0.58067092651757102</v>
      </c>
      <c r="F104">
        <v>0.93526608419380397</v>
      </c>
      <c r="G104">
        <v>0.93526608419380397</v>
      </c>
      <c r="H104">
        <v>0.45029239766081802</v>
      </c>
      <c r="I104">
        <v>0.52631578947368396</v>
      </c>
      <c r="J104">
        <v>0.48682234826356502</v>
      </c>
      <c r="K104">
        <v>0.67476546396395898</v>
      </c>
      <c r="L104">
        <v>0.58904471204185305</v>
      </c>
      <c r="M104">
        <v>-0.12396093223487401</v>
      </c>
      <c r="N104" s="21">
        <v>0</v>
      </c>
      <c r="O104">
        <v>1.0045607661037901</v>
      </c>
      <c r="P104">
        <v>0.99532347364899498</v>
      </c>
      <c r="Q104">
        <v>1.0011247556854499</v>
      </c>
      <c r="R104">
        <v>0.99671584230786603</v>
      </c>
      <c r="S104">
        <v>155.07000732421801</v>
      </c>
      <c r="T104" s="27">
        <f>IF(C104,P104,R104)</f>
        <v>0.99671584230786603</v>
      </c>
      <c r="U104" s="27">
        <f>IF(D104 = 0,O104,Q104)</f>
        <v>1.0011247556854499</v>
      </c>
      <c r="V104" s="39">
        <f>S104*T104^(1-N104)</f>
        <v>154.56073296684491</v>
      </c>
      <c r="W104" s="38">
        <f>S104*U104^(N104+1)</f>
        <v>155.24442319659869</v>
      </c>
      <c r="X104" s="44">
        <f>0.5 * (D104-MAX($D$3:$D$155))/(MIN($D$3:$D$155)-MAX($D$3:$D$155)) + 0.75</f>
        <v>1.0357435477263417</v>
      </c>
      <c r="Y104" s="44">
        <f>AVERAGE(D104, F104, G104, H104, I104, J104, K104)</f>
        <v>0.63257960589029449</v>
      </c>
      <c r="Z104" s="22">
        <f>AI104^N104</f>
        <v>1</v>
      </c>
      <c r="AA104" s="22">
        <f>(Z104+AB104)/2</f>
        <v>1</v>
      </c>
      <c r="AB104" s="22">
        <f>AM104^N104</f>
        <v>1</v>
      </c>
      <c r="AC104" s="22">
        <v>1</v>
      </c>
      <c r="AD104" s="22">
        <v>1</v>
      </c>
      <c r="AE104" s="22">
        <v>1</v>
      </c>
      <c r="AF104" s="22">
        <f>PERCENTILE($L$2:$L$155, 0.05)</f>
        <v>-5.5951144138011319E-2</v>
      </c>
      <c r="AG104" s="22">
        <f>PERCENTILE($L$2:$L$155, 0.95)</f>
        <v>0.94551258825149287</v>
      </c>
      <c r="AH104" s="22">
        <f>MIN(MAX(L104,AF104), AG104)</f>
        <v>0.58904471204185305</v>
      </c>
      <c r="AI104" s="22">
        <f>AH104-$AH$156+1</f>
        <v>1.6449958561798643</v>
      </c>
      <c r="AJ104" s="22">
        <f>PERCENTILE($M$2:$M$155, 0.02)</f>
        <v>-1.0733798994150157</v>
      </c>
      <c r="AK104" s="22">
        <f>PERCENTILE($M$2:$M$155, 0.98)</f>
        <v>1.0073830915390212</v>
      </c>
      <c r="AL104" s="22">
        <f>MIN(MAX(M104,AJ104), AK104)</f>
        <v>-0.12396093223487401</v>
      </c>
      <c r="AM104" s="22">
        <f>AL104-$AL$156 + 1</f>
        <v>1.9494189671801416</v>
      </c>
      <c r="AN104" s="46">
        <v>1</v>
      </c>
      <c r="AO104" s="51">
        <v>1</v>
      </c>
      <c r="AP104" s="51">
        <v>1</v>
      </c>
      <c r="AQ104" s="21">
        <v>1</v>
      </c>
      <c r="AR104" s="17">
        <f>(AI104^4)*AB104*AE104*AN104</f>
        <v>7.3224975175155862</v>
      </c>
      <c r="AS104" s="17">
        <f>(AM104^4) *Z104*AC104*AO104</f>
        <v>14.441780807873835</v>
      </c>
      <c r="AT104" s="17">
        <f>(AM104^4)*AA104*AP104*AQ104</f>
        <v>14.441780807873835</v>
      </c>
      <c r="AU104" s="17">
        <f>MIN(AR104, 0.05*AR$156)</f>
        <v>7.3224975175155862</v>
      </c>
      <c r="AV104" s="17">
        <f>MIN(AS104, 0.05*AS$156)</f>
        <v>14.441780807873835</v>
      </c>
      <c r="AW104" s="17">
        <f>MIN(AT104, 0.05*AT$156)</f>
        <v>14.441780807873835</v>
      </c>
      <c r="AX104" s="14">
        <f>AU104/$AU$156</f>
        <v>1.2966247665437856E-2</v>
      </c>
      <c r="AY104" s="14">
        <f>AV104/$AV$156</f>
        <v>8.1812493278690928E-3</v>
      </c>
      <c r="AZ104" s="64">
        <f>AW104/$AW$156</f>
        <v>5.0259212425230997E-3</v>
      </c>
      <c r="BA104" s="21">
        <f>N104</f>
        <v>0</v>
      </c>
      <c r="BB104" s="63">
        <v>1706</v>
      </c>
      <c r="BC104" s="15">
        <f>$D$162*AX104</f>
        <v>1610.1745675894038</v>
      </c>
      <c r="BD104" s="19">
        <f>BC104-BB104</f>
        <v>-95.82543241059625</v>
      </c>
      <c r="BE104" s="60">
        <f>(IF(BD104 &gt; 0, V104, W104))</f>
        <v>155.24442319659869</v>
      </c>
      <c r="BF104" s="60">
        <f>IF(BD104&gt;0, S104*(T104^(2-N104)), S104*(U104^(N104 + 2)))</f>
        <v>155.41903524422347</v>
      </c>
      <c r="BG104" s="46">
        <f>BD104/BE104</f>
        <v>-0.61725523170159025</v>
      </c>
      <c r="BH104" s="61">
        <f>BB104/BC104</f>
        <v>1.0595124493576227</v>
      </c>
      <c r="BI104" s="63">
        <v>0</v>
      </c>
      <c r="BJ104" s="63">
        <v>0</v>
      </c>
      <c r="BK104" s="63">
        <v>0</v>
      </c>
      <c r="BL104" s="10">
        <f>SUM(BI104:BK104)</f>
        <v>0</v>
      </c>
      <c r="BM104" s="15">
        <f>AY104*$D$161</f>
        <v>1427.4234764799601</v>
      </c>
      <c r="BN104" s="9">
        <f>BM104-BL104</f>
        <v>1427.4234764799601</v>
      </c>
      <c r="BO104" s="48">
        <f>IF(BN104&gt;0,V104,W104)</f>
        <v>154.56073296684491</v>
      </c>
      <c r="BP104" s="48">
        <f xml:space="preserve"> IF(BN104 &gt;0, S104*T104^(2-N104), S104*U104^(N104+2))</f>
        <v>154.05313114677</v>
      </c>
      <c r="BQ104" s="48">
        <f>IF(BN104&gt;0, S104*T104^(3-N104), S104*U104^(N104+3))</f>
        <v>153.547196371117</v>
      </c>
      <c r="BR104" s="46">
        <f>BN104/BP104</f>
        <v>9.2657868480454351</v>
      </c>
      <c r="BS104" s="61">
        <f>BL104/BM104</f>
        <v>0</v>
      </c>
      <c r="BT104" s="16">
        <f>BB104+BL104+BV104</f>
        <v>1706</v>
      </c>
      <c r="BU104" s="66">
        <f>BC104+BM104+BW104</f>
        <v>3084.0124267440647</v>
      </c>
      <c r="BV104" s="63">
        <v>0</v>
      </c>
      <c r="BW104" s="15">
        <f>AZ104*$D$164</f>
        <v>46.414382674700825</v>
      </c>
      <c r="BX104" s="37">
        <f>BW104-BV104</f>
        <v>46.414382674700825</v>
      </c>
      <c r="BY104" s="53">
        <f>BX104*(BX104&lt;&gt;0)</f>
        <v>46.414382674700825</v>
      </c>
      <c r="BZ104" s="26">
        <f>BY104/$BY$156</f>
        <v>0.47849879046084864</v>
      </c>
      <c r="CA104" s="47">
        <f>BZ104 * $BX$156</f>
        <v>46.414382674700825</v>
      </c>
      <c r="CB104" s="48">
        <f>IF(CA104&gt;0, V104, W104)</f>
        <v>154.56073296684491</v>
      </c>
      <c r="CC104" s="48">
        <f>IF(BX104&gt;0, S104*T104^(2-N104), S104*U104^(N104+2))</f>
        <v>154.05313114677</v>
      </c>
      <c r="CD104" s="62">
        <f>CA104/CB104</f>
        <v>0.30029867084453626</v>
      </c>
      <c r="CE104" s="63">
        <v>0</v>
      </c>
      <c r="CF104" s="15">
        <f>AZ104*$CE$159</f>
        <v>32.301595825695962</v>
      </c>
      <c r="CG104" s="37">
        <f>CF104-CE104</f>
        <v>32.301595825695962</v>
      </c>
      <c r="CH104" s="53">
        <f>CG104*(CG104&lt;&gt;0)</f>
        <v>32.301595825695962</v>
      </c>
      <c r="CI104" s="26">
        <f>CH104/$CH$156</f>
        <v>5.0259212425231015E-3</v>
      </c>
      <c r="CJ104" s="47">
        <f>CI104 * $CG$156</f>
        <v>32.301595825695962</v>
      </c>
      <c r="CK104" s="48">
        <f>IF(CA104&gt;0,V104,W104)</f>
        <v>154.56073296684491</v>
      </c>
      <c r="CL104" s="62">
        <f>CJ104/CK104</f>
        <v>0.20898966513457873</v>
      </c>
      <c r="CM104" s="67">
        <f>N104</f>
        <v>0</v>
      </c>
      <c r="CN104" s="75">
        <f>BT104+BV104</f>
        <v>1706</v>
      </c>
      <c r="CO104">
        <f>E104/$E$156</f>
        <v>5.4661666877621013E-3</v>
      </c>
      <c r="CP104" s="1">
        <f>$CP$158*CO104</f>
        <v>333.43616795348817</v>
      </c>
      <c r="CQ104">
        <v>0</v>
      </c>
      <c r="CR104" s="1">
        <f>CP104-CQ104</f>
        <v>333.43616795348817</v>
      </c>
      <c r="CS104">
        <f>CR104/CP104</f>
        <v>1</v>
      </c>
    </row>
    <row r="105" spans="1:97" x14ac:dyDescent="0.2">
      <c r="A105" s="30" t="s">
        <v>267</v>
      </c>
      <c r="B105">
        <v>0</v>
      </c>
      <c r="C105">
        <v>0</v>
      </c>
      <c r="D105">
        <v>0.28314696485622998</v>
      </c>
      <c r="E105">
        <v>0.71685303514376997</v>
      </c>
      <c r="F105">
        <v>0.134630659253375</v>
      </c>
      <c r="G105">
        <v>0.134630659253375</v>
      </c>
      <c r="H105">
        <v>0.54010025062656597</v>
      </c>
      <c r="I105">
        <v>0.83333333333333304</v>
      </c>
      <c r="J105">
        <v>0.67088265903122302</v>
      </c>
      <c r="K105">
        <v>0.30053514714094798</v>
      </c>
      <c r="L105">
        <v>0.58754937606550905</v>
      </c>
      <c r="M105">
        <v>7.5904310268811004E-2</v>
      </c>
      <c r="N105" s="21">
        <v>0</v>
      </c>
      <c r="O105">
        <v>1.03358819629357</v>
      </c>
      <c r="P105">
        <v>0.98699157216001099</v>
      </c>
      <c r="Q105">
        <v>0.99693122242563603</v>
      </c>
      <c r="R105">
        <v>0.99465901194822803</v>
      </c>
      <c r="S105">
        <v>8.4899997711181605</v>
      </c>
      <c r="T105" s="27">
        <f>IF(C105,P105,R105)</f>
        <v>0.99465901194822803</v>
      </c>
      <c r="U105" s="27">
        <f>IF(D105 = 0,O105,Q105)</f>
        <v>0.99693122242563603</v>
      </c>
      <c r="V105" s="39">
        <f>S105*T105^(1-N105)</f>
        <v>8.4446547837810719</v>
      </c>
      <c r="W105" s="38">
        <f>S105*U105^(N105+1)</f>
        <v>8.4639458502141984</v>
      </c>
      <c r="X105" s="44">
        <f>0.5 * (D105-MAX($D$3:$D$155))/(MIN($D$3:$D$155)-MAX($D$3:$D$155)) + 0.75</f>
        <v>1.1055919705038919</v>
      </c>
      <c r="Y105" s="44">
        <f>AVERAGE(D105, F105, G105, H105, I105, J105, K105)</f>
        <v>0.41389423907072143</v>
      </c>
      <c r="Z105" s="22">
        <f>AI105^N105</f>
        <v>1</v>
      </c>
      <c r="AA105" s="22">
        <f>(Z105+AB105)/2</f>
        <v>1</v>
      </c>
      <c r="AB105" s="22">
        <f>AM105^N105</f>
        <v>1</v>
      </c>
      <c r="AC105" s="22">
        <v>1</v>
      </c>
      <c r="AD105" s="22">
        <v>1</v>
      </c>
      <c r="AE105" s="22">
        <v>1</v>
      </c>
      <c r="AF105" s="22">
        <f>PERCENTILE($L$2:$L$155, 0.05)</f>
        <v>-5.5951144138011319E-2</v>
      </c>
      <c r="AG105" s="22">
        <f>PERCENTILE($L$2:$L$155, 0.95)</f>
        <v>0.94551258825149287</v>
      </c>
      <c r="AH105" s="22">
        <f>MIN(MAX(L105,AF105), AG105)</f>
        <v>0.58754937606550905</v>
      </c>
      <c r="AI105" s="22">
        <f>AH105-$AH$156+1</f>
        <v>1.6435005202035202</v>
      </c>
      <c r="AJ105" s="22">
        <f>PERCENTILE($M$2:$M$155, 0.02)</f>
        <v>-1.0733798994150157</v>
      </c>
      <c r="AK105" s="22">
        <f>PERCENTILE($M$2:$M$155, 0.98)</f>
        <v>1.0073830915390212</v>
      </c>
      <c r="AL105" s="22">
        <f>MIN(MAX(M105,AJ105), AK105)</f>
        <v>7.5904310268811004E-2</v>
      </c>
      <c r="AM105" s="22">
        <f>AL105-$AL$156 + 1</f>
        <v>2.1492842096838265</v>
      </c>
      <c r="AN105" s="46">
        <v>0</v>
      </c>
      <c r="AO105" s="76">
        <v>0.24</v>
      </c>
      <c r="AP105" s="77">
        <v>0.5</v>
      </c>
      <c r="AQ105" s="50">
        <v>1</v>
      </c>
      <c r="AR105" s="17">
        <f>(AI105^4)*AB105*AE105*AN105</f>
        <v>0</v>
      </c>
      <c r="AS105" s="17">
        <f>(AM105^4) *Z105*AC105*AO105</f>
        <v>5.1213756688079446</v>
      </c>
      <c r="AT105" s="17">
        <f>(AM105^4)*AA105*AP105*AQ105</f>
        <v>10.669532643349886</v>
      </c>
      <c r="AU105" s="17">
        <f>MIN(AR105, 0.05*AR$156)</f>
        <v>0</v>
      </c>
      <c r="AV105" s="17">
        <f>MIN(AS105, 0.05*AS$156)</f>
        <v>5.1213756688079446</v>
      </c>
      <c r="AW105" s="17">
        <f>MIN(AT105, 0.05*AT$156)</f>
        <v>10.669532643349886</v>
      </c>
      <c r="AX105" s="14">
        <f>AU105/$AU$156</f>
        <v>0</v>
      </c>
      <c r="AY105" s="14">
        <f>AV105/$AV$156</f>
        <v>2.9012524013213204E-3</v>
      </c>
      <c r="AZ105" s="64">
        <f>AW105/$AW$156</f>
        <v>3.7131314671919992E-3</v>
      </c>
      <c r="BA105" s="21">
        <f>N105</f>
        <v>0</v>
      </c>
      <c r="BB105" s="63">
        <v>0</v>
      </c>
      <c r="BC105" s="15">
        <f>$D$162*AX105</f>
        <v>0</v>
      </c>
      <c r="BD105" s="19">
        <f>BC105-BB105</f>
        <v>0</v>
      </c>
      <c r="BE105" s="60">
        <f>(IF(BD105 &gt; 0, V105, W105))</f>
        <v>8.4639458502141984</v>
      </c>
      <c r="BF105" s="60">
        <f>IF(BD105&gt;0, S105*(T105^(2-N105)), S105*(U105^(N105 + 2)))</f>
        <v>8.4379718829984292</v>
      </c>
      <c r="BG105" s="46">
        <f>BD105/BE105</f>
        <v>0</v>
      </c>
      <c r="BH105" s="61" t="e">
        <f>BB105/BC105</f>
        <v>#DIV/0!</v>
      </c>
      <c r="BI105" s="63">
        <v>0</v>
      </c>
      <c r="BJ105" s="63">
        <v>8</v>
      </c>
      <c r="BK105" s="63">
        <v>0</v>
      </c>
      <c r="BL105" s="10">
        <f>SUM(BI105:BK105)</f>
        <v>8</v>
      </c>
      <c r="BM105" s="15">
        <f>AY105*$D$161</f>
        <v>506.1960127205374</v>
      </c>
      <c r="BN105" s="9">
        <f>BM105-BL105</f>
        <v>498.1960127205374</v>
      </c>
      <c r="BO105" s="48">
        <f>IF(BN105&gt;0,V105,W105)</f>
        <v>8.4446547837810719</v>
      </c>
      <c r="BP105" s="48">
        <f xml:space="preserve"> IF(BN105 &gt;0, S105*T105^(2-N105), S105*U105^(N105+2))</f>
        <v>8.399551983479558</v>
      </c>
      <c r="BQ105" s="48">
        <f>IF(BN105&gt;0, S105*T105^(3-N105), S105*U105^(N105+3))</f>
        <v>8.3546900766955563</v>
      </c>
      <c r="BR105" s="46">
        <f>BN105/BP105</f>
        <v>59.312212568051407</v>
      </c>
      <c r="BS105" s="61">
        <f>BL105/BM105</f>
        <v>1.5804154515173297E-2</v>
      </c>
      <c r="BT105" s="16">
        <f>BB105+BL105+BV105</f>
        <v>76</v>
      </c>
      <c r="BU105" s="66">
        <f>BC105+BM105+BW105</f>
        <v>540.48678182005551</v>
      </c>
      <c r="BV105" s="63">
        <v>68</v>
      </c>
      <c r="BW105" s="15">
        <f>AZ105*$D$164</f>
        <v>34.290769099518116</v>
      </c>
      <c r="BX105" s="37">
        <f>BW105-BV105</f>
        <v>-33.709230900481884</v>
      </c>
      <c r="BY105" s="53">
        <f>BX105*(BX105&lt;&gt;0)</f>
        <v>-33.709230900481884</v>
      </c>
      <c r="BZ105" s="26">
        <f>BY105/$BY$156</f>
        <v>-0.34751784433487598</v>
      </c>
      <c r="CA105" s="47">
        <f>BZ105 * $BX$156</f>
        <v>-33.709230900481884</v>
      </c>
      <c r="CB105" s="48">
        <f>IF(CA105&gt;0, V105, W105)</f>
        <v>8.4639458502141984</v>
      </c>
      <c r="CC105" s="48">
        <f>IF(BX105&gt;0, S105*T105^(2-N105), S105*U105^(N105+2))</f>
        <v>8.4379718829984292</v>
      </c>
      <c r="CD105" s="62">
        <f>CA105/CB105</f>
        <v>-3.9826850853055493</v>
      </c>
      <c r="CE105" s="63">
        <v>0</v>
      </c>
      <c r="CF105" s="15">
        <f>AZ105*$CE$159</f>
        <v>23.864295939642979</v>
      </c>
      <c r="CG105" s="37">
        <f>CF105-CE105</f>
        <v>23.864295939642979</v>
      </c>
      <c r="CH105" s="53">
        <f>CG105*(CG105&lt;&gt;0)</f>
        <v>23.864295939642979</v>
      </c>
      <c r="CI105" s="26">
        <f>CH105/$CH$156</f>
        <v>3.7131314671920001E-3</v>
      </c>
      <c r="CJ105" s="47">
        <f>CI105 * $CG$156</f>
        <v>23.864295939642979</v>
      </c>
      <c r="CK105" s="48">
        <f>IF(CA105&gt;0,V105,W105)</f>
        <v>8.4639458502141984</v>
      </c>
      <c r="CL105" s="62">
        <f>CJ105/CK105</f>
        <v>2.8195237022976749</v>
      </c>
      <c r="CM105" s="67">
        <f>N105</f>
        <v>0</v>
      </c>
      <c r="CN105" s="75">
        <f>BT105+BV105</f>
        <v>144</v>
      </c>
      <c r="CO105">
        <f>E105/$E$156</f>
        <v>6.748121873819111E-3</v>
      </c>
      <c r="CP105" s="1">
        <f>$CP$158*CO105</f>
        <v>411.63543430296579</v>
      </c>
      <c r="CQ105">
        <v>0</v>
      </c>
      <c r="CR105" s="1">
        <f>CP105-CQ105</f>
        <v>411.63543430296579</v>
      </c>
      <c r="CS105">
        <f>CR105/CP105</f>
        <v>1</v>
      </c>
    </row>
    <row r="106" spans="1:97" x14ac:dyDescent="0.2">
      <c r="A106" s="30" t="s">
        <v>164</v>
      </c>
      <c r="B106">
        <v>0</v>
      </c>
      <c r="C106">
        <v>0</v>
      </c>
      <c r="D106">
        <v>2.6757188498402501E-2</v>
      </c>
      <c r="E106">
        <v>0.97324281150159697</v>
      </c>
      <c r="F106">
        <v>2.2637013502779899E-2</v>
      </c>
      <c r="G106">
        <v>2.2637013502779899E-2</v>
      </c>
      <c r="H106">
        <v>7.5605680868838704E-2</v>
      </c>
      <c r="I106">
        <v>8.7719298245613996E-3</v>
      </c>
      <c r="J106">
        <v>2.5752819785795002E-2</v>
      </c>
      <c r="K106">
        <v>2.41447080998239E-2</v>
      </c>
      <c r="L106">
        <v>0.73281103703863804</v>
      </c>
      <c r="M106">
        <v>-0.93110795637818</v>
      </c>
      <c r="N106" s="21">
        <v>0</v>
      </c>
      <c r="O106">
        <v>0.99959340549629705</v>
      </c>
      <c r="P106">
        <v>0.99121322124536204</v>
      </c>
      <c r="Q106">
        <v>1.0307377614740501</v>
      </c>
      <c r="R106">
        <v>0.98877722314316097</v>
      </c>
      <c r="S106">
        <v>141.27000427246</v>
      </c>
      <c r="T106" s="27">
        <f>IF(C106,P106,R106)</f>
        <v>0.98877722314316097</v>
      </c>
      <c r="U106" s="27">
        <f>IF(D106 = 0,O106,Q106)</f>
        <v>1.0307377614740501</v>
      </c>
      <c r="V106" s="39">
        <f>S106*T106^(1-N106)</f>
        <v>139.68456253794548</v>
      </c>
      <c r="W106" s="38">
        <f>S106*U106^(N106+1)</f>
        <v>145.6123279672249</v>
      </c>
      <c r="X106" s="44">
        <f>0.5 * (D106-MAX($D$3:$D$155))/(MIN($D$3:$D$155)-MAX($D$3:$D$155)) + 0.75</f>
        <v>1.2370954526833264</v>
      </c>
      <c r="Y106" s="44">
        <f>AVERAGE(D106, F106, G106, H106, I106, J106, K106)</f>
        <v>2.947233629756876E-2</v>
      </c>
      <c r="Z106" s="22">
        <f>AI106^N106</f>
        <v>1</v>
      </c>
      <c r="AA106" s="22">
        <f>(Z106+AB106)/2</f>
        <v>1</v>
      </c>
      <c r="AB106" s="22">
        <f>AM106^N106</f>
        <v>1</v>
      </c>
      <c r="AC106" s="22">
        <v>1</v>
      </c>
      <c r="AD106" s="22">
        <v>1</v>
      </c>
      <c r="AE106" s="22">
        <v>1</v>
      </c>
      <c r="AF106" s="22">
        <f>PERCENTILE($L$2:$L$155, 0.05)</f>
        <v>-5.5951144138011319E-2</v>
      </c>
      <c r="AG106" s="22">
        <f>PERCENTILE($L$2:$L$155, 0.95)</f>
        <v>0.94551258825149287</v>
      </c>
      <c r="AH106" s="22">
        <f>MIN(MAX(L106,AF106), AG106)</f>
        <v>0.73281103703863804</v>
      </c>
      <c r="AI106" s="22">
        <f>AH106-$AH$156+1</f>
        <v>1.7887621811766494</v>
      </c>
      <c r="AJ106" s="22">
        <f>PERCENTILE($M$2:$M$155, 0.02)</f>
        <v>-1.0733798994150157</v>
      </c>
      <c r="AK106" s="22">
        <f>PERCENTILE($M$2:$M$155, 0.98)</f>
        <v>1.0073830915390212</v>
      </c>
      <c r="AL106" s="22">
        <f>MIN(MAX(M106,AJ106), AK106)</f>
        <v>-0.93110795637818</v>
      </c>
      <c r="AM106" s="22">
        <f>AL106-$AL$156 + 1</f>
        <v>1.1422719430368358</v>
      </c>
      <c r="AN106" s="46">
        <v>1</v>
      </c>
      <c r="AO106" s="51">
        <v>1</v>
      </c>
      <c r="AP106" s="51">
        <v>1</v>
      </c>
      <c r="AQ106" s="21">
        <v>1</v>
      </c>
      <c r="AR106" s="17">
        <f>(AI106^4)*AB106*AE106*AN106</f>
        <v>10.237889009977289</v>
      </c>
      <c r="AS106" s="17">
        <f>(AM106^4) *Z106*AC106*AO106</f>
        <v>1.7024643968688185</v>
      </c>
      <c r="AT106" s="17">
        <f>(AM106^4)*AA106*AP106*AQ106</f>
        <v>1.7024643968688185</v>
      </c>
      <c r="AU106" s="17">
        <f>MIN(AR106, 0.05*AR$156)</f>
        <v>10.237889009977289</v>
      </c>
      <c r="AV106" s="17">
        <f>MIN(AS106, 0.05*AS$156)</f>
        <v>1.7024643968688185</v>
      </c>
      <c r="AW106" s="17">
        <f>MIN(AT106, 0.05*AT$156)</f>
        <v>1.7024643968688185</v>
      </c>
      <c r="AX106" s="14">
        <f>AU106/$AU$156</f>
        <v>1.8128651345677611E-2</v>
      </c>
      <c r="AY106" s="14">
        <f>AV106/$AV$156</f>
        <v>9.6444378209993402E-4</v>
      </c>
      <c r="AZ106" s="64">
        <f>AW106/$AW$156</f>
        <v>5.9247900869657225E-4</v>
      </c>
      <c r="BA106" s="21">
        <f>N106</f>
        <v>0</v>
      </c>
      <c r="BB106" s="63">
        <v>2260</v>
      </c>
      <c r="BC106" s="15">
        <f>$D$162*AX106</f>
        <v>2251.2521814089368</v>
      </c>
      <c r="BD106" s="19">
        <f>BC106-BB106</f>
        <v>-8.747818591063151</v>
      </c>
      <c r="BE106" s="60">
        <f>(IF(BD106 &gt; 0, V106, W106))</f>
        <v>145.6123279672249</v>
      </c>
      <c r="BF106" s="60">
        <f>IF(BD106&gt;0, S106*(T106^(2-N106)), S106*(U106^(N106 + 2)))</f>
        <v>150.08812497196263</v>
      </c>
      <c r="BG106" s="46">
        <f>BD106/BE106</f>
        <v>-6.0076084993518894E-2</v>
      </c>
      <c r="BH106" s="61">
        <f>BB106/BC106</f>
        <v>1.0038857568526989</v>
      </c>
      <c r="BI106" s="63">
        <v>0</v>
      </c>
      <c r="BJ106" s="63">
        <v>1978</v>
      </c>
      <c r="BK106" s="63">
        <v>0</v>
      </c>
      <c r="BL106" s="10">
        <f>SUM(BI106:BK106)</f>
        <v>1978</v>
      </c>
      <c r="BM106" s="15">
        <f>AY106*$D$161</f>
        <v>168.27132888188598</v>
      </c>
      <c r="BN106" s="9">
        <f>BM106-BL106</f>
        <v>-1809.7286711181141</v>
      </c>
      <c r="BO106" s="48">
        <f>IF(BN106&gt;0,V106,W106)</f>
        <v>145.6123279672249</v>
      </c>
      <c r="BP106" s="48">
        <f xml:space="preserve"> IF(BN106 &gt;0, S106*T106^(2-N106), S106*U106^(N106+2))</f>
        <v>150.08812497196263</v>
      </c>
      <c r="BQ106" s="48">
        <f>IF(BN106&gt;0, S106*T106^(3-N106), S106*U106^(N106+3))</f>
        <v>154.70149795743825</v>
      </c>
      <c r="BR106" s="46">
        <f>BN106/BP106</f>
        <v>-12.057773867560691</v>
      </c>
      <c r="BS106" s="61">
        <f>BL106/BM106</f>
        <v>11.754824860201881</v>
      </c>
      <c r="BT106" s="16">
        <f>BB106+BL106+BV106</f>
        <v>4379</v>
      </c>
      <c r="BU106" s="66">
        <f>BC106+BM106+BW106</f>
        <v>2424.9950539361357</v>
      </c>
      <c r="BV106" s="63">
        <v>141</v>
      </c>
      <c r="BW106" s="15">
        <f>AZ106*$D$164</f>
        <v>5.4715436453128445</v>
      </c>
      <c r="BX106" s="37">
        <f>BW106-BV106</f>
        <v>-135.52845635468717</v>
      </c>
      <c r="BY106" s="53">
        <f>BX106*(BX106&lt;&gt;0)</f>
        <v>-135.52845635468717</v>
      </c>
      <c r="BZ106" s="26">
        <f>BY106/$BY$156</f>
        <v>-1.3972005809762014</v>
      </c>
      <c r="CA106" s="47">
        <f>BZ106 * $BX$156</f>
        <v>-135.52845635468717</v>
      </c>
      <c r="CB106" s="48">
        <f>IF(CA106&gt;0, V106, W106)</f>
        <v>145.6123279672249</v>
      </c>
      <c r="CC106" s="48">
        <f>IF(BX106&gt;0, S106*T106^(2-N106), S106*U106^(N106+2))</f>
        <v>150.08812497196263</v>
      </c>
      <c r="CD106" s="62">
        <f>CA106/CB106</f>
        <v>-0.93074850355522465</v>
      </c>
      <c r="CE106" s="63">
        <v>0</v>
      </c>
      <c r="CF106" s="15">
        <f>AZ106*$CE$159</f>
        <v>3.8078625888928697</v>
      </c>
      <c r="CG106" s="37">
        <f>CF106-CE106</f>
        <v>3.8078625888928697</v>
      </c>
      <c r="CH106" s="53">
        <f>CG106*(CG106&lt;&gt;0)</f>
        <v>3.8078625888928697</v>
      </c>
      <c r="CI106" s="26">
        <f>CH106/$CH$156</f>
        <v>5.9247900869657236E-4</v>
      </c>
      <c r="CJ106" s="47">
        <f>CI106 * $CG$156</f>
        <v>3.8078625888928697</v>
      </c>
      <c r="CK106" s="48">
        <f>IF(CA106&gt;0,V106,W106)</f>
        <v>145.6123279672249</v>
      </c>
      <c r="CL106" s="62">
        <f>CJ106/CK106</f>
        <v>2.6150688214736605E-2</v>
      </c>
      <c r="CM106" s="67">
        <f>N106</f>
        <v>0</v>
      </c>
      <c r="CN106" s="75">
        <f>BT106+BV106</f>
        <v>4520</v>
      </c>
      <c r="CO106">
        <f>E106/$E$156</f>
        <v>9.161656271029061E-3</v>
      </c>
      <c r="CP106" s="1">
        <f>$CP$158*CO106</f>
        <v>558.8610325327727</v>
      </c>
      <c r="CQ106">
        <v>0</v>
      </c>
      <c r="CR106" s="1">
        <f>CP106-CQ106</f>
        <v>558.8610325327727</v>
      </c>
      <c r="CS106">
        <f>CR106/CP106</f>
        <v>1</v>
      </c>
    </row>
    <row r="107" spans="1:97" x14ac:dyDescent="0.2">
      <c r="A107" s="30" t="s">
        <v>162</v>
      </c>
      <c r="B107">
        <v>0</v>
      </c>
      <c r="C107">
        <v>0</v>
      </c>
      <c r="D107">
        <v>0.18282039503904399</v>
      </c>
      <c r="E107">
        <v>0.81717960496095499</v>
      </c>
      <c r="F107">
        <v>0.18484710178000899</v>
      </c>
      <c r="G107">
        <v>0.18484710178000899</v>
      </c>
      <c r="H107">
        <v>0.15481373971939999</v>
      </c>
      <c r="I107">
        <v>7.4020319303338106E-2</v>
      </c>
      <c r="J107">
        <v>0.107048411695708</v>
      </c>
      <c r="K107">
        <v>0.14066836407701899</v>
      </c>
      <c r="L107">
        <v>0.97049090801176197</v>
      </c>
      <c r="M107">
        <v>-0.54479462397575495</v>
      </c>
      <c r="N107" s="21">
        <v>0</v>
      </c>
      <c r="O107">
        <v>1.02094148510947</v>
      </c>
      <c r="P107">
        <v>0.98440431582517096</v>
      </c>
      <c r="Q107">
        <v>1.02558778564833</v>
      </c>
      <c r="R107">
        <v>0.99605641370082998</v>
      </c>
      <c r="S107">
        <v>305.17001342773398</v>
      </c>
      <c r="T107" s="27">
        <f>IF(C107,P107,R107)</f>
        <v>0.99605641370082998</v>
      </c>
      <c r="U107" s="27">
        <f>IF(D107 = 0,O107,Q107)</f>
        <v>1.02558778564833</v>
      </c>
      <c r="V107" s="39">
        <f>S107*T107^(1-N107)</f>
        <v>303.96654914386284</v>
      </c>
      <c r="W107" s="38">
        <f>S107*U107^(N107+1)</f>
        <v>312.97863831762083</v>
      </c>
      <c r="X107" s="44">
        <f>0.5 * (D107-MAX($D$3:$D$155))/(MIN($D$3:$D$155)-MAX($D$3:$D$155)) + 0.75</f>
        <v>1.1570499243798102</v>
      </c>
      <c r="Y107" s="44">
        <f>AVERAGE(D107, F107, G107, H107, I107, J107, K107)</f>
        <v>0.14700934762778958</v>
      </c>
      <c r="Z107" s="22">
        <f>AI107^N107</f>
        <v>1</v>
      </c>
      <c r="AA107" s="22">
        <f>(Z107+AB107)/2</f>
        <v>1</v>
      </c>
      <c r="AB107" s="22">
        <f>AM107^N107</f>
        <v>1</v>
      </c>
      <c r="AC107" s="22">
        <v>1</v>
      </c>
      <c r="AD107" s="22">
        <v>1</v>
      </c>
      <c r="AE107" s="22">
        <v>1</v>
      </c>
      <c r="AF107" s="22">
        <f>PERCENTILE($L$2:$L$155, 0.05)</f>
        <v>-5.5951144138011319E-2</v>
      </c>
      <c r="AG107" s="22">
        <f>PERCENTILE($L$2:$L$155, 0.95)</f>
        <v>0.94551258825149287</v>
      </c>
      <c r="AH107" s="22">
        <f>MIN(MAX(L107,AF107), AG107)</f>
        <v>0.94551258825149287</v>
      </c>
      <c r="AI107" s="22">
        <f>AH107-$AH$156+1</f>
        <v>2.0014637323895039</v>
      </c>
      <c r="AJ107" s="22">
        <f>PERCENTILE($M$2:$M$155, 0.02)</f>
        <v>-1.0733798994150157</v>
      </c>
      <c r="AK107" s="22">
        <f>PERCENTILE($M$2:$M$155, 0.98)</f>
        <v>1.0073830915390212</v>
      </c>
      <c r="AL107" s="22">
        <f>MIN(MAX(M107,AJ107), AK107)</f>
        <v>-0.54479462397575495</v>
      </c>
      <c r="AM107" s="22">
        <f>AL107-$AL$156 + 1</f>
        <v>1.5285852754392608</v>
      </c>
      <c r="AN107" s="46">
        <v>1</v>
      </c>
      <c r="AO107" s="51">
        <v>1</v>
      </c>
      <c r="AP107" s="51">
        <v>1</v>
      </c>
      <c r="AQ107" s="21">
        <v>1</v>
      </c>
      <c r="AR107" s="17">
        <f>(AI107^4)*AB107*AE107*AN107</f>
        <v>16.046890881857429</v>
      </c>
      <c r="AS107" s="17">
        <f>(AM107^4) *Z107*AC107*AO107</f>
        <v>5.4595731239867353</v>
      </c>
      <c r="AT107" s="17">
        <f>(AM107^4)*AA107*AP107*AQ107</f>
        <v>5.4595731239867353</v>
      </c>
      <c r="AU107" s="17">
        <f>MIN(AR107, 0.05*AR$156)</f>
        <v>16.046890881857429</v>
      </c>
      <c r="AV107" s="17">
        <f>MIN(AS107, 0.05*AS$156)</f>
        <v>5.4595731239867353</v>
      </c>
      <c r="AW107" s="17">
        <f>MIN(AT107, 0.05*AT$156)</f>
        <v>5.4595731239867353</v>
      </c>
      <c r="AX107" s="14">
        <f>AU107/$AU$156</f>
        <v>2.8414889993027166E-2</v>
      </c>
      <c r="AY107" s="14">
        <f>AV107/$AV$156</f>
        <v>3.0928408030342163E-3</v>
      </c>
      <c r="AZ107" s="64">
        <f>AW107/$AW$156</f>
        <v>1.9000000695200171E-3</v>
      </c>
      <c r="BA107" s="21">
        <f>N107</f>
        <v>0</v>
      </c>
      <c r="BB107" s="63">
        <v>3662</v>
      </c>
      <c r="BC107" s="15">
        <f>$D$162*AX107</f>
        <v>3528.6178691140994</v>
      </c>
      <c r="BD107" s="19">
        <f>BC107-BB107</f>
        <v>-133.38213088590055</v>
      </c>
      <c r="BE107" s="60">
        <f>(IF(BD107 &gt; 0, V107, W107))</f>
        <v>312.97863831762083</v>
      </c>
      <c r="BF107" s="60">
        <f>IF(BD107&gt;0, S107*(T107^(2-N107)), S107*(U107^(N107 + 2)))</f>
        <v>320.98706862739829</v>
      </c>
      <c r="BG107" s="46">
        <f>BD107/BE107</f>
        <v>-0.42617007858069872</v>
      </c>
      <c r="BH107" s="61">
        <f>BB107/BC107</f>
        <v>1.0378001063967257</v>
      </c>
      <c r="BI107" s="63">
        <v>0</v>
      </c>
      <c r="BJ107" s="63">
        <v>610</v>
      </c>
      <c r="BK107" s="63">
        <v>0</v>
      </c>
      <c r="BL107" s="10">
        <f>SUM(BI107:BK107)</f>
        <v>610</v>
      </c>
      <c r="BM107" s="15">
        <f>AY107*$D$161</f>
        <v>539.62339910939488</v>
      </c>
      <c r="BN107" s="9">
        <f>BM107-BL107</f>
        <v>-70.376600890605118</v>
      </c>
      <c r="BO107" s="48">
        <f>IF(BN107&gt;0,V107,W107)</f>
        <v>312.97863831762083</v>
      </c>
      <c r="BP107" s="48">
        <f xml:space="preserve"> IF(BN107 &gt;0, S107*T107^(2-N107), S107*U107^(N107+2))</f>
        <v>320.98706862739829</v>
      </c>
      <c r="BQ107" s="48">
        <f>IF(BN107&gt;0, S107*T107^(3-N107), S107*U107^(N107+3))</f>
        <v>329.20041693532187</v>
      </c>
      <c r="BR107" s="46">
        <f>BN107/BP107</f>
        <v>-0.21925057975559215</v>
      </c>
      <c r="BS107" s="61">
        <f>BL107/BM107</f>
        <v>1.1304179933760397</v>
      </c>
      <c r="BT107" s="16">
        <f>BB107+BL107+BV107</f>
        <v>4272</v>
      </c>
      <c r="BU107" s="66">
        <f>BC107+BM107+BW107</f>
        <v>4085.7877688655117</v>
      </c>
      <c r="BV107" s="63">
        <v>0</v>
      </c>
      <c r="BW107" s="15">
        <f>AZ107*$D$164</f>
        <v>17.546500642017357</v>
      </c>
      <c r="BX107" s="37">
        <f>BW107-BV107</f>
        <v>17.546500642017357</v>
      </c>
      <c r="BY107" s="53">
        <f>BX107*(BX107&lt;&gt;0)</f>
        <v>17.546500642017357</v>
      </c>
      <c r="BZ107" s="26">
        <f>BY107/$BY$156</f>
        <v>0.18089175919606104</v>
      </c>
      <c r="CA107" s="47">
        <f>BZ107 * $BX$156</f>
        <v>17.546500642017357</v>
      </c>
      <c r="CB107" s="48">
        <f>IF(CA107&gt;0, V107, W107)</f>
        <v>303.96654914386284</v>
      </c>
      <c r="CC107" s="48">
        <f>IF(BX107&gt;0, S107*T107^(2-N107), S107*U107^(N107+2))</f>
        <v>302.7678308252531</v>
      </c>
      <c r="CD107" s="62">
        <f>CA107/CB107</f>
        <v>5.7725103934751908E-2</v>
      </c>
      <c r="CE107" s="63">
        <v>0</v>
      </c>
      <c r="CF107" s="15">
        <f>AZ107*$CE$159</f>
        <v>12.211300446805151</v>
      </c>
      <c r="CG107" s="37">
        <f>CF107-CE107</f>
        <v>12.211300446805151</v>
      </c>
      <c r="CH107" s="53">
        <f>CG107*(CG107&lt;&gt;0)</f>
        <v>12.211300446805151</v>
      </c>
      <c r="CI107" s="26">
        <f>CH107/$CH$156</f>
        <v>1.9000000695200178E-3</v>
      </c>
      <c r="CJ107" s="47">
        <f>CI107 * $CG$156</f>
        <v>12.211300446805151</v>
      </c>
      <c r="CK107" s="48">
        <f>IF(CA107&gt;0,V107,W107)</f>
        <v>303.96654914386284</v>
      </c>
      <c r="CL107" s="62">
        <f>CJ107/CK107</f>
        <v>4.017317195329189E-2</v>
      </c>
      <c r="CM107" s="67">
        <f>N107</f>
        <v>0</v>
      </c>
      <c r="CN107" s="75">
        <f>BT107+BV107</f>
        <v>4272</v>
      </c>
      <c r="CO107">
        <f>E107/$E$156</f>
        <v>7.6925496534584982E-3</v>
      </c>
      <c r="CP107" s="1">
        <f>$CP$158*CO107</f>
        <v>469.24552886096836</v>
      </c>
      <c r="CQ107">
        <v>0</v>
      </c>
      <c r="CR107" s="1">
        <f>CP107-CQ107</f>
        <v>469.24552886096836</v>
      </c>
      <c r="CS107">
        <f>CR107/CP107</f>
        <v>1</v>
      </c>
    </row>
    <row r="108" spans="1:97" x14ac:dyDescent="0.2">
      <c r="A108" s="30" t="s">
        <v>214</v>
      </c>
      <c r="B108">
        <v>0</v>
      </c>
      <c r="C108">
        <v>0</v>
      </c>
      <c r="D108">
        <v>0.17140105922002799</v>
      </c>
      <c r="E108">
        <v>0.82859894077997098</v>
      </c>
      <c r="F108">
        <v>0.23003347680535599</v>
      </c>
      <c r="G108">
        <v>0.23003347680535599</v>
      </c>
      <c r="H108">
        <v>0.69903406202338503</v>
      </c>
      <c r="I108">
        <v>0.22572445348246001</v>
      </c>
      <c r="J108">
        <v>0.39722673829420502</v>
      </c>
      <c r="K108">
        <v>0.30228372051744201</v>
      </c>
      <c r="L108">
        <v>0.73054848143566997</v>
      </c>
      <c r="M108">
        <v>0.751613201936146</v>
      </c>
      <c r="N108" s="21">
        <v>0</v>
      </c>
      <c r="O108">
        <v>0.99425982622659603</v>
      </c>
      <c r="P108">
        <v>0.99678111884419496</v>
      </c>
      <c r="Q108">
        <v>1.0136270609865199</v>
      </c>
      <c r="R108">
        <v>0.97886906622452197</v>
      </c>
      <c r="S108">
        <v>1.96000003814697</v>
      </c>
      <c r="T108" s="27">
        <f>IF(C108,P108,R108)</f>
        <v>0.97886906622452197</v>
      </c>
      <c r="U108" s="27">
        <f>IF(D108 = 0,O108,Q108)</f>
        <v>1.0136270609865199</v>
      </c>
      <c r="V108" s="39">
        <f>S108*T108^(1-N108)</f>
        <v>1.918583407140952</v>
      </c>
      <c r="W108" s="38">
        <f>S108*U108^(N108+1)</f>
        <v>1.98670907820038</v>
      </c>
      <c r="X108" s="44">
        <f>0.5 * (D108-MAX($D$3:$D$155))/(MIN($D$3:$D$155)-MAX($D$3:$D$155)) + 0.75</f>
        <v>1.1629069536487198</v>
      </c>
      <c r="Y108" s="44">
        <f>AVERAGE(D108, F108, G108, H108, I108, J108, K108)</f>
        <v>0.32224814102117605</v>
      </c>
      <c r="Z108" s="22">
        <f>AI108^N108</f>
        <v>1</v>
      </c>
      <c r="AA108" s="22">
        <f>(Z108+AB108)/2</f>
        <v>1</v>
      </c>
      <c r="AB108" s="22">
        <f>AM108^N108</f>
        <v>1</v>
      </c>
      <c r="AC108" s="22">
        <v>1</v>
      </c>
      <c r="AD108" s="22">
        <v>1</v>
      </c>
      <c r="AE108" s="22">
        <v>1</v>
      </c>
      <c r="AF108" s="22">
        <f>PERCENTILE($L$2:$L$155, 0.05)</f>
        <v>-5.5951144138011319E-2</v>
      </c>
      <c r="AG108" s="22">
        <f>PERCENTILE($L$2:$L$155, 0.95)</f>
        <v>0.94551258825149287</v>
      </c>
      <c r="AH108" s="22">
        <f>MIN(MAX(L108,AF108), AG108)</f>
        <v>0.73054848143566997</v>
      </c>
      <c r="AI108" s="22">
        <f>AH108-$AH$156+1</f>
        <v>1.7864996255736814</v>
      </c>
      <c r="AJ108" s="22">
        <f>PERCENTILE($M$2:$M$155, 0.02)</f>
        <v>-1.0733798994150157</v>
      </c>
      <c r="AK108" s="22">
        <f>PERCENTILE($M$2:$M$155, 0.98)</f>
        <v>1.0073830915390212</v>
      </c>
      <c r="AL108" s="22">
        <f>MIN(MAX(M108,AJ108), AK108)</f>
        <v>0.751613201936146</v>
      </c>
      <c r="AM108" s="22">
        <f>AL108-$AL$156 + 1</f>
        <v>2.8249931013511618</v>
      </c>
      <c r="AN108" s="46">
        <v>0</v>
      </c>
      <c r="AO108" s="76">
        <v>0.24</v>
      </c>
      <c r="AP108" s="77">
        <v>0.5</v>
      </c>
      <c r="AQ108" s="50">
        <v>1</v>
      </c>
      <c r="AR108" s="17">
        <f>(AI108^4)*AB108*AE108*AN108</f>
        <v>0</v>
      </c>
      <c r="AS108" s="17">
        <f>(AM108^4) *Z108*AC108*AO108</f>
        <v>15.285540783701233</v>
      </c>
      <c r="AT108" s="17">
        <f>(AM108^4)*AA108*AP108*AQ108</f>
        <v>31.844876632710903</v>
      </c>
      <c r="AU108" s="17">
        <f>MIN(AR108, 0.05*AR$156)</f>
        <v>0</v>
      </c>
      <c r="AV108" s="17">
        <f>MIN(AS108, 0.05*AS$156)</f>
        <v>15.285540783701233</v>
      </c>
      <c r="AW108" s="17">
        <f>MIN(AT108, 0.05*AT$156)</f>
        <v>31.844876632710903</v>
      </c>
      <c r="AX108" s="14">
        <f>AU108/$AU$156</f>
        <v>0</v>
      </c>
      <c r="AY108" s="14">
        <f>AV108/$AV$156</f>
        <v>8.6592382149014418E-3</v>
      </c>
      <c r="AZ108" s="64">
        <f>AW108/$AW$156</f>
        <v>1.1082417332259197E-2</v>
      </c>
      <c r="BA108" s="21">
        <f>N108</f>
        <v>0</v>
      </c>
      <c r="BB108" s="63">
        <v>0</v>
      </c>
      <c r="BC108" s="15">
        <f>$D$162*AX108</f>
        <v>0</v>
      </c>
      <c r="BD108" s="19">
        <f>BC108-BB108</f>
        <v>0</v>
      </c>
      <c r="BE108" s="60">
        <f>(IF(BD108 &gt; 0, V108, W108))</f>
        <v>1.98670907820038</v>
      </c>
      <c r="BF108" s="60">
        <f>IF(BD108&gt;0, S108*(T108^(2-N108)), S108*(U108^(N108 + 2)))</f>
        <v>2.0137820839714893</v>
      </c>
      <c r="BG108" s="46">
        <f>BD108/BE108</f>
        <v>0</v>
      </c>
      <c r="BH108" s="61" t="e">
        <f>BB108/BC108</f>
        <v>#DIV/0!</v>
      </c>
      <c r="BI108" s="63">
        <v>0</v>
      </c>
      <c r="BJ108" s="63">
        <v>1995</v>
      </c>
      <c r="BK108" s="63">
        <v>0</v>
      </c>
      <c r="BL108" s="10">
        <f>SUM(BI108:BK108)</f>
        <v>1995</v>
      </c>
      <c r="BM108" s="15">
        <f>AY108*$D$161</f>
        <v>1510.8205875449291</v>
      </c>
      <c r="BN108" s="9">
        <f>BM108-BL108</f>
        <v>-484.17941245507086</v>
      </c>
      <c r="BO108" s="48">
        <f>IF(BN108&gt;0,V108,W108)</f>
        <v>1.98670907820038</v>
      </c>
      <c r="BP108" s="48">
        <f xml:space="preserve"> IF(BN108 &gt;0, S108*T108^(2-N108), S108*U108^(N108+2))</f>
        <v>2.0137820839714893</v>
      </c>
      <c r="BQ108" s="48">
        <f>IF(BN108&gt;0, S108*T108^(3-N108), S108*U108^(N108+3))</f>
        <v>2.0412240152433299</v>
      </c>
      <c r="BR108" s="46">
        <f>BN108/BP108</f>
        <v>-240.43287320353664</v>
      </c>
      <c r="BS108" s="61">
        <f>BL108/BM108</f>
        <v>1.3204744603340748</v>
      </c>
      <c r="BT108" s="16">
        <f>BB108+BL108+BV108</f>
        <v>2138</v>
      </c>
      <c r="BU108" s="66">
        <f>BC108+BM108+BW108</f>
        <v>1613.1667116083429</v>
      </c>
      <c r="BV108" s="63">
        <v>143</v>
      </c>
      <c r="BW108" s="15">
        <f>AZ108*$D$164</f>
        <v>102.34612406341368</v>
      </c>
      <c r="BX108" s="37">
        <f>BW108-BV108</f>
        <v>-40.653875936586317</v>
      </c>
      <c r="BY108" s="53">
        <f>BX108*(BX108&lt;&gt;0)</f>
        <v>-40.653875936586317</v>
      </c>
      <c r="BZ108" s="26">
        <f>BY108/$BY$156</f>
        <v>-0.41911212305760442</v>
      </c>
      <c r="CA108" s="47">
        <f>BZ108 * $BX$156</f>
        <v>-40.653875936586317</v>
      </c>
      <c r="CB108" s="48">
        <f>IF(CA108&gt;0, V108, W108)</f>
        <v>1.98670907820038</v>
      </c>
      <c r="CC108" s="48">
        <f>IF(BX108&gt;0, S108*T108^(2-N108), S108*U108^(N108+2))</f>
        <v>2.0137820839714893</v>
      </c>
      <c r="CD108" s="62">
        <f>CA108/CB108</f>
        <v>-20.462923526484211</v>
      </c>
      <c r="CE108" s="63">
        <v>0</v>
      </c>
      <c r="CF108" s="15">
        <f>AZ108*$CE$159</f>
        <v>71.226696194429863</v>
      </c>
      <c r="CG108" s="37">
        <f>CF108-CE108</f>
        <v>71.226696194429863</v>
      </c>
      <c r="CH108" s="53">
        <f>CG108*(CG108&lt;&gt;0)</f>
        <v>71.226696194429863</v>
      </c>
      <c r="CI108" s="26">
        <f>CH108/$CH$156</f>
        <v>1.10824173322592E-2</v>
      </c>
      <c r="CJ108" s="47">
        <f>CI108 * $CG$156</f>
        <v>71.226696194429863</v>
      </c>
      <c r="CK108" s="48">
        <f>IF(CA108&gt;0,V108,W108)</f>
        <v>1.98670907820038</v>
      </c>
      <c r="CL108" s="62">
        <f>CJ108/CK108</f>
        <v>35.851598493197159</v>
      </c>
      <c r="CM108" s="67">
        <f>N108</f>
        <v>0</v>
      </c>
      <c r="CN108" s="75">
        <f>BT108+BV108</f>
        <v>2281</v>
      </c>
      <c r="CO108">
        <f>E108/$E$156</f>
        <v>7.8000459826179794E-3</v>
      </c>
      <c r="CP108" s="1">
        <f>$CP$158*CO108</f>
        <v>475.80280493969673</v>
      </c>
      <c r="CQ108">
        <v>0</v>
      </c>
      <c r="CR108" s="1">
        <f>CP108-CQ108</f>
        <v>475.80280493969673</v>
      </c>
      <c r="CS108">
        <f>CR108/CP108</f>
        <v>1</v>
      </c>
    </row>
    <row r="109" spans="1:97" x14ac:dyDescent="0.2">
      <c r="A109" s="30" t="s">
        <v>163</v>
      </c>
      <c r="B109">
        <v>0</v>
      </c>
      <c r="C109">
        <v>0</v>
      </c>
      <c r="D109">
        <v>0.54257641921397304</v>
      </c>
      <c r="E109">
        <v>0.45742358078602602</v>
      </c>
      <c r="F109">
        <v>0.49354838709677401</v>
      </c>
      <c r="G109">
        <v>0.49354838709677401</v>
      </c>
      <c r="H109">
        <v>0.78660049627791495</v>
      </c>
      <c r="I109">
        <v>0.62779156327543395</v>
      </c>
      <c r="J109">
        <v>0.70272409609429498</v>
      </c>
      <c r="K109">
        <v>0.58892133957038595</v>
      </c>
      <c r="L109">
        <v>0.35533048599551398</v>
      </c>
      <c r="M109">
        <v>0.37434089468478499</v>
      </c>
      <c r="N109" s="21">
        <v>0</v>
      </c>
      <c r="O109">
        <v>1.0235004035361399</v>
      </c>
      <c r="P109">
        <v>0.98304850785410303</v>
      </c>
      <c r="Q109">
        <v>1.0564741651552501</v>
      </c>
      <c r="R109">
        <v>0.98567693667664502</v>
      </c>
      <c r="S109">
        <v>24.530000686645501</v>
      </c>
      <c r="T109" s="27">
        <f>IF(C109,P109,R109)</f>
        <v>0.98567693667664502</v>
      </c>
      <c r="U109" s="27">
        <f>IF(D109 = 0,O109,Q109)</f>
        <v>1.0564741651552501</v>
      </c>
      <c r="V109" s="39">
        <f>S109*T109^(1-N109)</f>
        <v>24.178655933488734</v>
      </c>
      <c r="W109" s="38">
        <f>S109*U109^(N109+1)</f>
        <v>25.915311996681517</v>
      </c>
      <c r="X109" s="44">
        <f>0.5 * (D109-MAX($D$3:$D$155))/(MIN($D$3:$D$155)-MAX($D$3:$D$155)) + 0.75</f>
        <v>0.97252942365592199</v>
      </c>
      <c r="Y109" s="44">
        <f>AVERAGE(D109, F109, G109, H109, I109, J109, K109)</f>
        <v>0.60510152694650732</v>
      </c>
      <c r="Z109" s="22">
        <f>AI109^N109</f>
        <v>1</v>
      </c>
      <c r="AA109" s="22">
        <f>(Z109+AB109)/2</f>
        <v>1</v>
      </c>
      <c r="AB109" s="22">
        <f>AM109^N109</f>
        <v>1</v>
      </c>
      <c r="AC109" s="22">
        <v>1</v>
      </c>
      <c r="AD109" s="22">
        <v>1</v>
      </c>
      <c r="AE109" s="22">
        <v>1</v>
      </c>
      <c r="AF109" s="22">
        <f>PERCENTILE($L$2:$L$155, 0.05)</f>
        <v>-5.5951144138011319E-2</v>
      </c>
      <c r="AG109" s="22">
        <f>PERCENTILE($L$2:$L$155, 0.95)</f>
        <v>0.94551258825149287</v>
      </c>
      <c r="AH109" s="22">
        <f>MIN(MAX(L109,AF109), AG109)</f>
        <v>0.35533048599551398</v>
      </c>
      <c r="AI109" s="22">
        <f>AH109-$AH$156+1</f>
        <v>1.4112816301335254</v>
      </c>
      <c r="AJ109" s="22">
        <f>PERCENTILE($M$2:$M$155, 0.02)</f>
        <v>-1.0733798994150157</v>
      </c>
      <c r="AK109" s="22">
        <f>PERCENTILE($M$2:$M$155, 0.98)</f>
        <v>1.0073830915390212</v>
      </c>
      <c r="AL109" s="22">
        <f>MIN(MAX(M109,AJ109), AK109)</f>
        <v>0.37434089468478499</v>
      </c>
      <c r="AM109" s="22">
        <f>AL109-$AL$156 + 1</f>
        <v>2.4477207940998005</v>
      </c>
      <c r="AN109" s="46">
        <v>1</v>
      </c>
      <c r="AO109" s="51">
        <v>1</v>
      </c>
      <c r="AP109" s="51">
        <v>1</v>
      </c>
      <c r="AQ109" s="21">
        <v>1</v>
      </c>
      <c r="AR109" s="17">
        <f>(AI109^4)*AB109*AE109*AN109</f>
        <v>3.9669319855236851</v>
      </c>
      <c r="AS109" s="17">
        <f>(AM109^4) *Z109*AC109*AO109</f>
        <v>35.896120076503948</v>
      </c>
      <c r="AT109" s="17">
        <f>(AM109^4)*AA109*AP109*AQ109</f>
        <v>35.896120076503948</v>
      </c>
      <c r="AU109" s="17">
        <f>MIN(AR109, 0.05*AR$156)</f>
        <v>3.9669319855236851</v>
      </c>
      <c r="AV109" s="17">
        <f>MIN(AS109, 0.05*AS$156)</f>
        <v>35.896120076503948</v>
      </c>
      <c r="AW109" s="17">
        <f>MIN(AT109, 0.05*AT$156)</f>
        <v>35.896120076503948</v>
      </c>
      <c r="AX109" s="14">
        <f>AU109/$AU$156</f>
        <v>7.0244097008173214E-3</v>
      </c>
      <c r="AY109" s="14">
        <f>AV109/$AV$156</f>
        <v>2.0335103555157889E-2</v>
      </c>
      <c r="AZ109" s="64">
        <f>AW109/$AW$156</f>
        <v>1.2492300971518608E-2</v>
      </c>
      <c r="BA109" s="21">
        <f>N109</f>
        <v>0</v>
      </c>
      <c r="BB109" s="63">
        <v>859</v>
      </c>
      <c r="BC109" s="15">
        <f>$D$162*AX109</f>
        <v>872.30524546689662</v>
      </c>
      <c r="BD109" s="19">
        <f>BC109-BB109</f>
        <v>13.305245466896622</v>
      </c>
      <c r="BE109" s="60">
        <f>(IF(BD109 &gt; 0, V109, W109))</f>
        <v>24.178655933488734</v>
      </c>
      <c r="BF109" s="60">
        <f>IF(BD109&gt;0, S109*(T109^(2-N109)), S109*(U109^(N109 + 2)))</f>
        <v>23.832343513479763</v>
      </c>
      <c r="BG109" s="46">
        <f>BD109/BE109</f>
        <v>0.5502888788978606</v>
      </c>
      <c r="BH109" s="61">
        <f>BB109/BC109</f>
        <v>0.98474703031302413</v>
      </c>
      <c r="BI109" s="63">
        <v>711</v>
      </c>
      <c r="BJ109" s="63">
        <v>3483</v>
      </c>
      <c r="BK109" s="63">
        <v>0</v>
      </c>
      <c r="BL109" s="10">
        <f>SUM(BI109:BK109)</f>
        <v>4194</v>
      </c>
      <c r="BM109" s="15">
        <f>AY109*$D$161</f>
        <v>3547.9671927861727</v>
      </c>
      <c r="BN109" s="9">
        <f>BM109-BL109</f>
        <v>-646.03280721382725</v>
      </c>
      <c r="BO109" s="48">
        <f>IF(BN109&gt;0,V109,W109)</f>
        <v>25.915311996681517</v>
      </c>
      <c r="BP109" s="48">
        <f xml:space="preserve"> IF(BN109 &gt;0, S109*T109^(2-N109), S109*U109^(N109+2))</f>
        <v>27.378857606431939</v>
      </c>
      <c r="BQ109" s="48">
        <f>IF(BN109&gt;0, S109*T109^(3-N109), S109*U109^(N109+3))</f>
        <v>28.925055732659651</v>
      </c>
      <c r="BR109" s="46">
        <f>BN109/BP109</f>
        <v>-23.596046865814404</v>
      </c>
      <c r="BS109" s="61">
        <f>BL109/BM109</f>
        <v>1.1820853384798369</v>
      </c>
      <c r="BT109" s="16">
        <f>BB109+BL109+BV109</f>
        <v>5176</v>
      </c>
      <c r="BU109" s="66">
        <f>BC109+BM109+BW109</f>
        <v>4535.6388377250441</v>
      </c>
      <c r="BV109" s="63">
        <v>123</v>
      </c>
      <c r="BW109" s="15">
        <f>AZ109*$D$164</f>
        <v>115.36639947197435</v>
      </c>
      <c r="BX109" s="37">
        <f>BW109-BV109</f>
        <v>-7.6336005280256529</v>
      </c>
      <c r="BY109" s="53">
        <f>BX109*(BX109&lt;&gt;0)</f>
        <v>-7.6336005280256529</v>
      </c>
      <c r="BZ109" s="26">
        <f>BY109/$BY$156</f>
        <v>-7.8696912660060819E-2</v>
      </c>
      <c r="CA109" s="47">
        <f>BZ109 * $BX$156</f>
        <v>-7.6336005280256538</v>
      </c>
      <c r="CB109" s="48">
        <f>IF(CA109&gt;0, V109, W109)</f>
        <v>25.915311996681517</v>
      </c>
      <c r="CC109" s="48">
        <f>IF(BX109&gt;0, S109*T109^(2-N109), S109*U109^(N109+2))</f>
        <v>27.378857606431939</v>
      </c>
      <c r="CD109" s="62">
        <f>CA109/CB109</f>
        <v>-0.29455946851047538</v>
      </c>
      <c r="CE109" s="63">
        <v>0</v>
      </c>
      <c r="CF109" s="15">
        <f>AZ109*$CE$159</f>
        <v>80.2880183439501</v>
      </c>
      <c r="CG109" s="37">
        <f>CF109-CE109</f>
        <v>80.2880183439501</v>
      </c>
      <c r="CH109" s="53">
        <f>CG109*(CG109&lt;&gt;0)</f>
        <v>80.2880183439501</v>
      </c>
      <c r="CI109" s="26">
        <f>CH109/$CH$156</f>
        <v>1.2492300971518612E-2</v>
      </c>
      <c r="CJ109" s="47">
        <f>CI109 * $CG$156</f>
        <v>80.2880183439501</v>
      </c>
      <c r="CK109" s="48">
        <f>IF(CA109&gt;0,V109,W109)</f>
        <v>25.915311996681517</v>
      </c>
      <c r="CL109" s="62">
        <f>CJ109/CK109</f>
        <v>3.0980919062147918</v>
      </c>
      <c r="CM109" s="67">
        <f>N109</f>
        <v>0</v>
      </c>
      <c r="CN109" s="75">
        <f>BT109+BV109</f>
        <v>5299</v>
      </c>
      <c r="CO109">
        <f>E109/$E$156</f>
        <v>4.3059733582404038E-3</v>
      </c>
      <c r="CP109" s="1">
        <f>$CP$158*CO109</f>
        <v>262.66437485266465</v>
      </c>
      <c r="CQ109">
        <v>0</v>
      </c>
      <c r="CR109" s="1">
        <f>CP109-CQ109</f>
        <v>262.66437485266465</v>
      </c>
      <c r="CS109">
        <f>CR109/CP109</f>
        <v>1</v>
      </c>
    </row>
    <row r="110" spans="1:97" x14ac:dyDescent="0.2">
      <c r="A110" s="30" t="s">
        <v>203</v>
      </c>
      <c r="B110">
        <v>1</v>
      </c>
      <c r="C110">
        <v>1</v>
      </c>
      <c r="D110">
        <v>1.2942779291553101E-2</v>
      </c>
      <c r="E110">
        <v>0.98705722070844604</v>
      </c>
      <c r="F110">
        <v>8.0296896086369696E-2</v>
      </c>
      <c r="G110">
        <v>8.0296896086369696E-2</v>
      </c>
      <c r="H110">
        <v>1.8409425625920399E-3</v>
      </c>
      <c r="I110">
        <v>7.6951399116347505E-2</v>
      </c>
      <c r="J110">
        <v>1.19022311305188E-2</v>
      </c>
      <c r="K110">
        <v>3.09145955219088E-2</v>
      </c>
      <c r="L110">
        <v>0.40747141089800298</v>
      </c>
      <c r="M110">
        <v>0.57296053619334597</v>
      </c>
      <c r="N110" s="21">
        <v>2</v>
      </c>
      <c r="O110">
        <v>1.00015624984866</v>
      </c>
      <c r="P110">
        <v>0.99331806421614999</v>
      </c>
      <c r="Q110">
        <v>1.00097402506924</v>
      </c>
      <c r="R110">
        <v>0.99045557493095504</v>
      </c>
      <c r="S110">
        <v>1.70000004768371</v>
      </c>
      <c r="T110" s="27">
        <f>IF(C110,P110,R110)</f>
        <v>0.99331806421614999</v>
      </c>
      <c r="U110" s="27">
        <f>IF(D110 = 0,O110,Q110)</f>
        <v>1.00097402506924</v>
      </c>
      <c r="V110" s="39">
        <f>S110*T110^(1-N110)</f>
        <v>1.7114357514732395</v>
      </c>
      <c r="W110" s="38">
        <f>S110*U110^(N110+1)</f>
        <v>1.7049724157439059</v>
      </c>
      <c r="X110" s="44">
        <f>0.5 * (D110-MAX($D$3:$D$155))/(MIN($D$3:$D$155)-MAX($D$3:$D$155)) + 0.75</f>
        <v>1.2441809259840129</v>
      </c>
      <c r="Y110" s="44">
        <f>AVERAGE(D110, F110, G110, H110, I110, J110, K110)</f>
        <v>4.2163677113665657E-2</v>
      </c>
      <c r="Z110" s="22">
        <f>AI110^N110</f>
        <v>2.1416055745881364</v>
      </c>
      <c r="AA110" s="22">
        <f>(Z110+AB110)/2</f>
        <v>4.5723616378619951</v>
      </c>
      <c r="AB110" s="22">
        <f>AM110^N110</f>
        <v>7.0031177011358539</v>
      </c>
      <c r="AC110" s="22">
        <v>1</v>
      </c>
      <c r="AD110" s="22">
        <v>1</v>
      </c>
      <c r="AE110" s="22">
        <v>1</v>
      </c>
      <c r="AF110" s="22">
        <f>PERCENTILE($L$2:$L$155, 0.05)</f>
        <v>-5.5951144138011319E-2</v>
      </c>
      <c r="AG110" s="22">
        <f>PERCENTILE($L$2:$L$155, 0.95)</f>
        <v>0.94551258825149287</v>
      </c>
      <c r="AH110" s="22">
        <f>MIN(MAX(L110,AF110), AG110)</f>
        <v>0.40747141089800298</v>
      </c>
      <c r="AI110" s="22">
        <f>AH110-$AH$156+1</f>
        <v>1.4634225550360143</v>
      </c>
      <c r="AJ110" s="22">
        <f>PERCENTILE($M$2:$M$155, 0.02)</f>
        <v>-1.0733798994150157</v>
      </c>
      <c r="AK110" s="22">
        <f>PERCENTILE($M$2:$M$155, 0.98)</f>
        <v>1.0073830915390212</v>
      </c>
      <c r="AL110" s="22">
        <f>MIN(MAX(M110,AJ110), AK110)</f>
        <v>0.57296053619334597</v>
      </c>
      <c r="AM110" s="22">
        <f>AL110-$AL$156 + 1</f>
        <v>2.6463404356083617</v>
      </c>
      <c r="AN110" s="46">
        <v>0</v>
      </c>
      <c r="AO110" s="76">
        <v>0.24</v>
      </c>
      <c r="AP110" s="77">
        <v>0.5</v>
      </c>
      <c r="AQ110" s="50">
        <v>1</v>
      </c>
      <c r="AR110" s="17">
        <f>(AI110^4)*AB110*AE110*AN110</f>
        <v>0</v>
      </c>
      <c r="AS110" s="17">
        <f>(AM110^4) *Z110*AC110*AO110</f>
        <v>25.207720890530009</v>
      </c>
      <c r="AT110" s="17">
        <f>(AM110^4)*AA110*AP110*AQ110</f>
        <v>112.12266914893773</v>
      </c>
      <c r="AU110" s="17">
        <f>MIN(AR110, 0.05*AR$156)</f>
        <v>0</v>
      </c>
      <c r="AV110" s="17">
        <f>MIN(AS110, 0.05*AS$156)</f>
        <v>25.207720890530009</v>
      </c>
      <c r="AW110" s="17">
        <f>MIN(AT110, 0.05*AT$156)</f>
        <v>112.12266914893773</v>
      </c>
      <c r="AX110" s="14">
        <f>AU110/$AU$156</f>
        <v>0</v>
      </c>
      <c r="AY110" s="14">
        <f>AV110/$AV$156</f>
        <v>1.4280139848149536E-2</v>
      </c>
      <c r="AZ110" s="64">
        <f>AW110/$AW$156</f>
        <v>3.9020098154155455E-2</v>
      </c>
      <c r="BA110" s="21">
        <f>N110</f>
        <v>2</v>
      </c>
      <c r="BB110" s="63">
        <v>0</v>
      </c>
      <c r="BC110" s="15">
        <f>$D$162*AX110</f>
        <v>0</v>
      </c>
      <c r="BD110" s="19">
        <f>BC110-BB110</f>
        <v>0</v>
      </c>
      <c r="BE110" s="60">
        <f>(IF(BD110 &gt; 0, V110, W110))</f>
        <v>1.7049724157439059</v>
      </c>
      <c r="BF110" s="60">
        <f>IF(BD110&gt;0, S110*(T110^(2-N110)), S110*(U110^(N110 + 2)))</f>
        <v>1.7066331016192033</v>
      </c>
      <c r="BG110" s="46">
        <f>BD110/BE110</f>
        <v>0</v>
      </c>
      <c r="BH110" s="61" t="e">
        <f>BB110/BC110</f>
        <v>#DIV/0!</v>
      </c>
      <c r="BI110" s="63">
        <v>97</v>
      </c>
      <c r="BJ110" s="63">
        <v>5326</v>
      </c>
      <c r="BK110" s="63">
        <v>0</v>
      </c>
      <c r="BL110" s="10">
        <f>SUM(BI110:BK110)</f>
        <v>5423</v>
      </c>
      <c r="BM110" s="15">
        <f>AY110*$D$161</f>
        <v>2491.5274000058903</v>
      </c>
      <c r="BN110" s="9">
        <f>BM110-BL110</f>
        <v>-2931.4725999941097</v>
      </c>
      <c r="BO110" s="48">
        <f>IF(BN110&gt;0,V110,W110)</f>
        <v>1.7049724157439059</v>
      </c>
      <c r="BP110" s="48">
        <f xml:space="preserve"> IF(BN110 &gt;0, S110*T110^(2-N110), S110*U110^(N110+2))</f>
        <v>1.7066331016192033</v>
      </c>
      <c r="BQ110" s="48">
        <f>IF(BN110&gt;0, S110*T110^(3-N110), S110*U110^(N110+3))</f>
        <v>1.7082954050441752</v>
      </c>
      <c r="BR110" s="46">
        <f>BN110/BP110</f>
        <v>-1717.6935084716304</v>
      </c>
      <c r="BS110" s="61">
        <f>BL110/BM110</f>
        <v>2.1765765048328105</v>
      </c>
      <c r="BT110" s="16">
        <f>BB110+BL110+BV110</f>
        <v>5896</v>
      </c>
      <c r="BU110" s="66">
        <f>BC110+BM110+BW110</f>
        <v>2851.8780064595157</v>
      </c>
      <c r="BV110" s="63">
        <v>473</v>
      </c>
      <c r="BW110" s="15">
        <f>AZ110*$D$164</f>
        <v>360.35060645362563</v>
      </c>
      <c r="BX110" s="37">
        <f>BW110-BV110</f>
        <v>-112.64939354637437</v>
      </c>
      <c r="BY110" s="53">
        <f>BX110*(BX110&lt;&gt;0)</f>
        <v>-112.64939354637437</v>
      </c>
      <c r="BZ110" s="26">
        <f>BY110/$BY$156</f>
        <v>-1.1613339540863712</v>
      </c>
      <c r="CA110" s="47">
        <f>BZ110 * $BX$156</f>
        <v>-112.64939354637437</v>
      </c>
      <c r="CB110" s="48">
        <f>IF(CA110&gt;0, V110, W110)</f>
        <v>1.7049724157439059</v>
      </c>
      <c r="CC110" s="48">
        <f>IF(BX110&gt;0, S110*T110^(2-N110), S110*U110^(N110+2))</f>
        <v>1.7066331016192033</v>
      </c>
      <c r="CD110" s="62">
        <f>CA110/CB110</f>
        <v>-66.071094468249029</v>
      </c>
      <c r="CE110" s="63">
        <v>0</v>
      </c>
      <c r="CF110" s="15">
        <f>AZ110*$CE$159</f>
        <v>250.7821708367571</v>
      </c>
      <c r="CG110" s="37">
        <f>CF110-CE110</f>
        <v>250.7821708367571</v>
      </c>
      <c r="CH110" s="53">
        <f>CG110*(CG110&lt;&gt;0)</f>
        <v>250.7821708367571</v>
      </c>
      <c r="CI110" s="26">
        <f>CH110/$CH$156</f>
        <v>3.9020098154155462E-2</v>
      </c>
      <c r="CJ110" s="47">
        <f>CI110 * $CG$156</f>
        <v>250.78217083675707</v>
      </c>
      <c r="CK110" s="48">
        <f>IF(CA110&gt;0,V110,W110)</f>
        <v>1.7049724157439059</v>
      </c>
      <c r="CL110" s="62">
        <f>CJ110/CK110</f>
        <v>147.08869687333734</v>
      </c>
      <c r="CM110" s="67">
        <f>N110</f>
        <v>2</v>
      </c>
      <c r="CN110" s="75">
        <f>BT110+BV110</f>
        <v>6369</v>
      </c>
      <c r="CO110">
        <f>E110/$E$156</f>
        <v>9.2916987098169927E-3</v>
      </c>
      <c r="CP110" s="1">
        <f>$CP$158*CO110</f>
        <v>566.79362129883657</v>
      </c>
      <c r="CQ110">
        <v>0</v>
      </c>
      <c r="CR110" s="1">
        <f>CP110-CQ110</f>
        <v>566.79362129883657</v>
      </c>
      <c r="CS110">
        <f>CR110/CP110</f>
        <v>1</v>
      </c>
    </row>
    <row r="111" spans="1:97" x14ac:dyDescent="0.2">
      <c r="A111" s="30" t="s">
        <v>208</v>
      </c>
      <c r="B111">
        <v>0</v>
      </c>
      <c r="C111">
        <v>0</v>
      </c>
      <c r="D111">
        <v>6.1102236421725201E-2</v>
      </c>
      <c r="E111">
        <v>0.93889776357827404</v>
      </c>
      <c r="F111">
        <v>0.84551231135822003</v>
      </c>
      <c r="G111">
        <v>0.84551231135822003</v>
      </c>
      <c r="H111">
        <v>0.10233918128654899</v>
      </c>
      <c r="I111">
        <v>0.13157894736842099</v>
      </c>
      <c r="J111">
        <v>0.116041724169499</v>
      </c>
      <c r="K111">
        <v>0.31323267137472499</v>
      </c>
      <c r="L111">
        <v>0.70710794493455398</v>
      </c>
      <c r="M111">
        <v>0.94592058383066502</v>
      </c>
      <c r="N111" s="21">
        <v>0</v>
      </c>
      <c r="O111">
        <v>0.998369970903218</v>
      </c>
      <c r="P111">
        <v>0.99006623457640996</v>
      </c>
      <c r="Q111">
        <v>1.0090829789406199</v>
      </c>
      <c r="R111">
        <v>0.99767011451555399</v>
      </c>
      <c r="S111">
        <v>9.5900001525878906</v>
      </c>
      <c r="T111" s="27">
        <f>IF(C111,P111,R111)</f>
        <v>0.99767011451555399</v>
      </c>
      <c r="U111" s="27">
        <f>IF(D111 = 0,O111,Q111)</f>
        <v>1.0090829789406199</v>
      </c>
      <c r="V111" s="39">
        <f>S111*T111^(1-N111)</f>
        <v>9.5676565504365403</v>
      </c>
      <c r="W111" s="38">
        <f>S111*U111^(N111+1)</f>
        <v>9.6771059220143876</v>
      </c>
      <c r="X111" s="44">
        <f>0.5 * (D111-MAX($D$3:$D$155))/(MIN($D$3:$D$155)-MAX($D$3:$D$155)) + 0.75</f>
        <v>1.2194797214256452</v>
      </c>
      <c r="Y111" s="44">
        <f>AVERAGE(D111, F111, G111, H111, I111, J111, K111)</f>
        <v>0.34504562619105128</v>
      </c>
      <c r="Z111" s="22">
        <f>AI111^N111</f>
        <v>1</v>
      </c>
      <c r="AA111" s="22">
        <f>(Z111+AB111)/2</f>
        <v>1</v>
      </c>
      <c r="AB111" s="22">
        <f>AM111^N111</f>
        <v>1</v>
      </c>
      <c r="AC111" s="22">
        <v>1</v>
      </c>
      <c r="AD111" s="22">
        <v>1</v>
      </c>
      <c r="AE111" s="22">
        <v>1</v>
      </c>
      <c r="AF111" s="22">
        <f>PERCENTILE($L$2:$L$155, 0.05)</f>
        <v>-5.5951144138011319E-2</v>
      </c>
      <c r="AG111" s="22">
        <f>PERCENTILE($L$2:$L$155, 0.95)</f>
        <v>0.94551258825149287</v>
      </c>
      <c r="AH111" s="22">
        <f>MIN(MAX(L111,AF111), AG111)</f>
        <v>0.70710794493455398</v>
      </c>
      <c r="AI111" s="22">
        <f>AH111-$AH$156+1</f>
        <v>1.7630590890725653</v>
      </c>
      <c r="AJ111" s="22">
        <f>PERCENTILE($M$2:$M$155, 0.02)</f>
        <v>-1.0733798994150157</v>
      </c>
      <c r="AK111" s="22">
        <f>PERCENTILE($M$2:$M$155, 0.98)</f>
        <v>1.0073830915390212</v>
      </c>
      <c r="AL111" s="22">
        <f>MIN(MAX(M111,AJ111), AK111)</f>
        <v>0.94592058383066502</v>
      </c>
      <c r="AM111" s="22">
        <f>AL111-$AL$156 + 1</f>
        <v>3.0193004832456807</v>
      </c>
      <c r="AN111" s="46">
        <v>0</v>
      </c>
      <c r="AO111" s="76">
        <v>0.24</v>
      </c>
      <c r="AP111" s="77">
        <v>0.5</v>
      </c>
      <c r="AQ111" s="50">
        <v>1</v>
      </c>
      <c r="AR111" s="17">
        <f>(AI111^4)*AB111*AE111*AN111</f>
        <v>0</v>
      </c>
      <c r="AS111" s="17">
        <f>(AM111^4) *Z111*AC111*AO111</f>
        <v>19.945116977220103</v>
      </c>
      <c r="AT111" s="17">
        <f>(AM111^4)*AA111*AP111*AQ111</f>
        <v>41.552327035875216</v>
      </c>
      <c r="AU111" s="17">
        <f>MIN(AR111, 0.05*AR$156)</f>
        <v>0</v>
      </c>
      <c r="AV111" s="17">
        <f>MIN(AS111, 0.05*AS$156)</f>
        <v>19.945116977220103</v>
      </c>
      <c r="AW111" s="17">
        <f>MIN(AT111, 0.05*AT$156)</f>
        <v>41.552327035875216</v>
      </c>
      <c r="AX111" s="14">
        <f>AU111/$AU$156</f>
        <v>0</v>
      </c>
      <c r="AY111" s="14">
        <f>AV111/$AV$156</f>
        <v>1.1298881837009108E-2</v>
      </c>
      <c r="AZ111" s="64">
        <f>AW111/$AW$156</f>
        <v>1.4460732087279066E-2</v>
      </c>
      <c r="BA111" s="21">
        <f>N111</f>
        <v>0</v>
      </c>
      <c r="BB111" s="63">
        <v>0</v>
      </c>
      <c r="BC111" s="15">
        <f>$D$162*AX111</f>
        <v>0</v>
      </c>
      <c r="BD111" s="19">
        <f>BC111-BB111</f>
        <v>0</v>
      </c>
      <c r="BE111" s="60">
        <f>(IF(BD111 &gt; 0, V111, W111))</f>
        <v>9.6771059220143876</v>
      </c>
      <c r="BF111" s="60">
        <f>IF(BD111&gt;0, S111*(T111^(2-N111)), S111*(U111^(N111 + 2)))</f>
        <v>9.7650028713101946</v>
      </c>
      <c r="BG111" s="46">
        <f>BD111/BE111</f>
        <v>0</v>
      </c>
      <c r="BH111" s="61" t="e">
        <f>BB111/BC111</f>
        <v>#DIV/0!</v>
      </c>
      <c r="BI111" s="63">
        <v>0</v>
      </c>
      <c r="BJ111" s="63">
        <v>2158</v>
      </c>
      <c r="BK111" s="63">
        <v>0</v>
      </c>
      <c r="BL111" s="10">
        <f>SUM(BI111:BK111)</f>
        <v>2158</v>
      </c>
      <c r="BM111" s="15">
        <f>AY111*$D$161</f>
        <v>1971.3724085121642</v>
      </c>
      <c r="BN111" s="9">
        <f>BM111-BL111</f>
        <v>-186.62759148783584</v>
      </c>
      <c r="BO111" s="48">
        <f>IF(BN111&gt;0,V111,W111)</f>
        <v>9.6771059220143876</v>
      </c>
      <c r="BP111" s="48">
        <f xml:space="preserve"> IF(BN111 &gt;0, S111*T111^(2-N111), S111*U111^(N111+2))</f>
        <v>9.7650028713101946</v>
      </c>
      <c r="BQ111" s="48">
        <f>IF(BN111&gt;0, S111*T111^(3-N111), S111*U111^(N111+3))</f>
        <v>9.8536981867453974</v>
      </c>
      <c r="BR111" s="46">
        <f>BN111/BP111</f>
        <v>-19.111882909543432</v>
      </c>
      <c r="BS111" s="61">
        <f>BL111/BM111</f>
        <v>1.0946688665632121</v>
      </c>
      <c r="BT111" s="16">
        <f>BB111+BL111+BV111</f>
        <v>2350</v>
      </c>
      <c r="BU111" s="66">
        <f>BC111+BM111+BW111</f>
        <v>2104.9172693381865</v>
      </c>
      <c r="BV111" s="63">
        <v>192</v>
      </c>
      <c r="BW111" s="15">
        <f>AZ111*$D$164</f>
        <v>133.54486082602219</v>
      </c>
      <c r="BX111" s="37">
        <f>BW111-BV111</f>
        <v>-58.455139173977813</v>
      </c>
      <c r="BY111" s="53">
        <f>BX111*(BX111&lt;&gt;0)</f>
        <v>-58.455139173977813</v>
      </c>
      <c r="BZ111" s="26">
        <f>BY111/$BY$156</f>
        <v>-0.60263030076267732</v>
      </c>
      <c r="CA111" s="47">
        <f>BZ111 * $BX$156</f>
        <v>-58.455139173977813</v>
      </c>
      <c r="CB111" s="48">
        <f>IF(CA111&gt;0, V111, W111)</f>
        <v>9.6771059220143876</v>
      </c>
      <c r="CC111" s="48">
        <f>IF(BX111&gt;0, S111*T111^(2-N111), S111*U111^(N111+2))</f>
        <v>9.7650028713101946</v>
      </c>
      <c r="CD111" s="62">
        <f>CA111/CB111</f>
        <v>-6.0405600233225289</v>
      </c>
      <c r="CE111" s="63">
        <v>0</v>
      </c>
      <c r="CF111" s="15">
        <f>AZ111*$CE$159</f>
        <v>92.939125124942564</v>
      </c>
      <c r="CG111" s="37">
        <f>CF111-CE111</f>
        <v>92.939125124942564</v>
      </c>
      <c r="CH111" s="53">
        <f>CG111*(CG111&lt;&gt;0)</f>
        <v>92.939125124942564</v>
      </c>
      <c r="CI111" s="26">
        <f>CH111/$CH$156</f>
        <v>1.4460732087279072E-2</v>
      </c>
      <c r="CJ111" s="47">
        <f>CI111 * $CG$156</f>
        <v>92.939125124942564</v>
      </c>
      <c r="CK111" s="48">
        <f>IF(CA111&gt;0,V111,W111)</f>
        <v>9.6771059220143876</v>
      </c>
      <c r="CL111" s="62">
        <f>CJ111/CK111</f>
        <v>9.6040206518268985</v>
      </c>
      <c r="CM111" s="67">
        <f>N111</f>
        <v>0</v>
      </c>
      <c r="CN111" s="75">
        <f>BT111+BV111</f>
        <v>2542</v>
      </c>
      <c r="CO111">
        <f>E111/$E$156</f>
        <v>8.8383479249853573E-3</v>
      </c>
      <c r="CP111" s="1">
        <f>$CP$158*CO111</f>
        <v>539.13922342410683</v>
      </c>
      <c r="CQ111">
        <v>0</v>
      </c>
      <c r="CR111" s="1">
        <f>CP111-CQ111</f>
        <v>539.13922342410683</v>
      </c>
      <c r="CS111">
        <f>CR111/CP111</f>
        <v>1</v>
      </c>
    </row>
    <row r="112" spans="1:97" x14ac:dyDescent="0.2">
      <c r="A112" s="30" t="s">
        <v>234</v>
      </c>
      <c r="B112">
        <v>0</v>
      </c>
      <c r="C112">
        <v>0</v>
      </c>
      <c r="D112">
        <v>0.167701863354037</v>
      </c>
      <c r="E112">
        <v>0.83229813664596197</v>
      </c>
      <c r="F112">
        <v>5.4945054945054903E-2</v>
      </c>
      <c r="G112">
        <v>5.4945054945054903E-2</v>
      </c>
      <c r="H112">
        <v>0.440287769784172</v>
      </c>
      <c r="I112">
        <v>0.44316546762589898</v>
      </c>
      <c r="J112">
        <v>0.44172427529666802</v>
      </c>
      <c r="K112">
        <v>0.15579012990796301</v>
      </c>
      <c r="L112">
        <v>5.5930059678348701E-2</v>
      </c>
      <c r="M112">
        <v>2.8216939543489299E-2</v>
      </c>
      <c r="N112" s="21">
        <v>0</v>
      </c>
      <c r="O112">
        <v>1.0203323442712899</v>
      </c>
      <c r="P112">
        <v>0.98972852092739305</v>
      </c>
      <c r="Q112">
        <v>1.0158840126506701</v>
      </c>
      <c r="R112">
        <v>0.98569604219064899</v>
      </c>
      <c r="S112">
        <v>8.8900003433227504</v>
      </c>
      <c r="T112" s="27">
        <f>IF(C112,P112,R112)</f>
        <v>0.98569604219064899</v>
      </c>
      <c r="U112" s="27">
        <f>IF(D112 = 0,O112,Q112)</f>
        <v>1.0158840126506701</v>
      </c>
      <c r="V112" s="39">
        <f>S112*T112^(1-N112)</f>
        <v>8.7628381534867454</v>
      </c>
      <c r="W112" s="38">
        <f>S112*U112^(N112+1)</f>
        <v>9.0312092212405499</v>
      </c>
      <c r="X112" s="44">
        <f>0.5 * (D112-MAX($D$3:$D$155))/(MIN($D$3:$D$155)-MAX($D$3:$D$155)) + 0.75</f>
        <v>1.1648042880298015</v>
      </c>
      <c r="Y112" s="44">
        <f>AVERAGE(D112, F112, G112, H112, I112, J112, K112)</f>
        <v>0.25122280226554977</v>
      </c>
      <c r="Z112" s="22">
        <f>AI112^N112</f>
        <v>1</v>
      </c>
      <c r="AA112" s="22">
        <f>(Z112+AB112)/2</f>
        <v>1</v>
      </c>
      <c r="AB112" s="22">
        <f>AM112^N112</f>
        <v>1</v>
      </c>
      <c r="AC112" s="22">
        <v>1</v>
      </c>
      <c r="AD112" s="22">
        <v>1</v>
      </c>
      <c r="AE112" s="22">
        <v>1</v>
      </c>
      <c r="AF112" s="22">
        <f>PERCENTILE($L$2:$L$155, 0.05)</f>
        <v>-5.5951144138011319E-2</v>
      </c>
      <c r="AG112" s="22">
        <f>PERCENTILE($L$2:$L$155, 0.95)</f>
        <v>0.94551258825149287</v>
      </c>
      <c r="AH112" s="22">
        <f>MIN(MAX(L112,AF112), AG112)</f>
        <v>5.5930059678348701E-2</v>
      </c>
      <c r="AI112" s="22">
        <f>AH112-$AH$156+1</f>
        <v>1.1118812038163601</v>
      </c>
      <c r="AJ112" s="22">
        <f>PERCENTILE($M$2:$M$155, 0.02)</f>
        <v>-1.0733798994150157</v>
      </c>
      <c r="AK112" s="22">
        <f>PERCENTILE($M$2:$M$155, 0.98)</f>
        <v>1.0073830915390212</v>
      </c>
      <c r="AL112" s="22">
        <f>MIN(MAX(M112,AJ112), AK112)</f>
        <v>2.8216939543489299E-2</v>
      </c>
      <c r="AM112" s="22">
        <f>AL112-$AL$156 + 1</f>
        <v>2.1015968389585051</v>
      </c>
      <c r="AN112" s="46">
        <v>0</v>
      </c>
      <c r="AO112" s="70">
        <v>0.48</v>
      </c>
      <c r="AP112" s="51">
        <v>1</v>
      </c>
      <c r="AQ112" s="50">
        <v>1</v>
      </c>
      <c r="AR112" s="17">
        <f>(AI112^4)*AB112*AE112*AN112</f>
        <v>0</v>
      </c>
      <c r="AS112" s="17">
        <f>(AM112^4) *Z112*AC112*AO112</f>
        <v>9.3635139872644437</v>
      </c>
      <c r="AT112" s="17">
        <f>(AM112^4)*AA112*AP112*AQ112</f>
        <v>19.507320806800927</v>
      </c>
      <c r="AU112" s="17">
        <f>MIN(AR112, 0.05*AR$156)</f>
        <v>0</v>
      </c>
      <c r="AV112" s="17">
        <f>MIN(AS112, 0.05*AS$156)</f>
        <v>9.3635139872644437</v>
      </c>
      <c r="AW112" s="17">
        <f>MIN(AT112, 0.05*AT$156)</f>
        <v>19.507320806800927</v>
      </c>
      <c r="AX112" s="14">
        <f>AU112/$AU$156</f>
        <v>0</v>
      </c>
      <c r="AY112" s="14">
        <f>AV112/$AV$156</f>
        <v>5.304418030845197E-3</v>
      </c>
      <c r="AZ112" s="64">
        <f>AW112/$AW$156</f>
        <v>6.7887928318479803E-3</v>
      </c>
      <c r="BA112" s="21">
        <f>N112</f>
        <v>0</v>
      </c>
      <c r="BB112" s="63">
        <v>0</v>
      </c>
      <c r="BC112" s="15">
        <f>$D$162*AX112</f>
        <v>0</v>
      </c>
      <c r="BD112" s="19">
        <f>BC112-BB112</f>
        <v>0</v>
      </c>
      <c r="BE112" s="60">
        <f>(IF(BD112 &gt; 0, V112, W112))</f>
        <v>9.0312092212405499</v>
      </c>
      <c r="BF112" s="60">
        <f>IF(BD112&gt;0, S112*(T112^(2-N112)), S112*(U112^(N112 + 2)))</f>
        <v>9.174661062761583</v>
      </c>
      <c r="BG112" s="46">
        <f>BD112/BE112</f>
        <v>0</v>
      </c>
      <c r="BH112" s="61" t="e">
        <f>BB112/BC112</f>
        <v>#DIV/0!</v>
      </c>
      <c r="BI112" s="63">
        <v>0</v>
      </c>
      <c r="BJ112" s="63">
        <v>44</v>
      </c>
      <c r="BK112" s="63">
        <v>0</v>
      </c>
      <c r="BL112" s="10">
        <f>SUM(BI112:BK112)</f>
        <v>44</v>
      </c>
      <c r="BM112" s="15">
        <f>AY112*$D$161</f>
        <v>925.48833593171571</v>
      </c>
      <c r="BN112" s="9">
        <f>BM112-BL112</f>
        <v>881.48833593171571</v>
      </c>
      <c r="BO112" s="48">
        <f>IF(BN112&gt;0,V112,W112)</f>
        <v>8.7628381534867454</v>
      </c>
      <c r="BP112" s="48">
        <f xml:space="preserve"> IF(BN112 &gt;0, S112*T112^(2-N112), S112*U112^(N112+2))</f>
        <v>8.637494886249101</v>
      </c>
      <c r="BQ112" s="48">
        <f>IF(BN112&gt;0, S112*T112^(3-N112), S112*U112^(N112+3))</f>
        <v>8.5139445238177078</v>
      </c>
      <c r="BR112" s="46">
        <f>BN112/BP112</f>
        <v>102.05370278540435</v>
      </c>
      <c r="BS112" s="61">
        <f>BL112/BM112</f>
        <v>4.754246843716721E-2</v>
      </c>
      <c r="BT112" s="16">
        <f>BB112+BL112+BV112</f>
        <v>97</v>
      </c>
      <c r="BU112" s="66">
        <f>BC112+BM112+BW112</f>
        <v>988.18283773383178</v>
      </c>
      <c r="BV112" s="63">
        <v>53</v>
      </c>
      <c r="BW112" s="15">
        <f>AZ112*$D$164</f>
        <v>62.6945018021161</v>
      </c>
      <c r="BX112" s="37">
        <f>BW112-BV112</f>
        <v>9.6945018021161005</v>
      </c>
      <c r="BY112" s="53">
        <f>BX112*(BX112&lt;&gt;0)</f>
        <v>9.6945018021161005</v>
      </c>
      <c r="BZ112" s="26">
        <f>BY112/$BY$156</f>
        <v>9.9943317547591892E-2</v>
      </c>
      <c r="CA112" s="47">
        <f>BZ112 * $BX$156</f>
        <v>9.6945018021161005</v>
      </c>
      <c r="CB112" s="48">
        <f>IF(CA112&gt;0, V112, W112)</f>
        <v>8.7628381534867454</v>
      </c>
      <c r="CC112" s="48">
        <f>IF(BX112&gt;0, S112*T112^(2-N112), S112*U112^(N112+2))</f>
        <v>8.637494886249101</v>
      </c>
      <c r="CD112" s="62">
        <f>CA112/CB112</f>
        <v>1.1063198512069568</v>
      </c>
      <c r="CE112" s="63">
        <v>0</v>
      </c>
      <c r="CF112" s="15">
        <f>AZ112*$CE$159</f>
        <v>43.631571530286969</v>
      </c>
      <c r="CG112" s="37">
        <f>CF112-CE112</f>
        <v>43.631571530286969</v>
      </c>
      <c r="CH112" s="53">
        <f>CG112*(CG112&lt;&gt;0)</f>
        <v>43.631571530286969</v>
      </c>
      <c r="CI112" s="26">
        <f>CH112/$CH$156</f>
        <v>6.7887928318479821E-3</v>
      </c>
      <c r="CJ112" s="47">
        <f>CI112 * $CG$156</f>
        <v>43.631571530286969</v>
      </c>
      <c r="CK112" s="48">
        <f>IF(CA112&gt;0,V112,W112)</f>
        <v>8.7628381534867454</v>
      </c>
      <c r="CL112" s="62">
        <f>CJ112/CK112</f>
        <v>4.9791598071369041</v>
      </c>
      <c r="CM112" s="67">
        <f>N112</f>
        <v>0</v>
      </c>
      <c r="CN112" s="75">
        <f>BT112+BV112</f>
        <v>150</v>
      </c>
      <c r="CO112">
        <f>E112/$E$156</f>
        <v>7.8348684961807892E-3</v>
      </c>
      <c r="CP112" s="1">
        <f>$CP$158*CO112</f>
        <v>477.92697826702812</v>
      </c>
      <c r="CQ112">
        <v>0</v>
      </c>
      <c r="CR112" s="1">
        <f>CP112-CQ112</f>
        <v>477.92697826702812</v>
      </c>
      <c r="CS112">
        <f>CR112/CP112</f>
        <v>1</v>
      </c>
    </row>
    <row r="113" spans="1:97" x14ac:dyDescent="0.2">
      <c r="A113" s="30" t="s">
        <v>114</v>
      </c>
      <c r="B113">
        <v>0</v>
      </c>
      <c r="C113">
        <v>0</v>
      </c>
      <c r="D113">
        <v>4.3315508021390302E-2</v>
      </c>
      <c r="E113">
        <v>0.95668449197860905</v>
      </c>
      <c r="F113">
        <v>0.103503184713375</v>
      </c>
      <c r="G113">
        <v>0.103503184713375</v>
      </c>
      <c r="H113">
        <v>0.10511363636363601</v>
      </c>
      <c r="I113">
        <v>4.3749999999999997E-2</v>
      </c>
      <c r="J113">
        <v>6.7813874619498699E-2</v>
      </c>
      <c r="K113">
        <v>8.3779185904803793E-2</v>
      </c>
      <c r="L113">
        <v>0.41321037636260699</v>
      </c>
      <c r="M113">
        <v>-0.36382949603498499</v>
      </c>
      <c r="N113" s="21">
        <v>0</v>
      </c>
      <c r="O113">
        <v>1.00472571408509</v>
      </c>
      <c r="P113">
        <v>0.98085854624907098</v>
      </c>
      <c r="Q113">
        <v>1.0254083623707699</v>
      </c>
      <c r="R113">
        <v>0.98689557687956098</v>
      </c>
      <c r="S113">
        <v>69.029998779296804</v>
      </c>
      <c r="T113" s="27">
        <f>IF(C113,P113,R113)</f>
        <v>0.98689557687956098</v>
      </c>
      <c r="U113" s="27">
        <f>IF(D113 = 0,O113,Q113)</f>
        <v>1.0254083623707699</v>
      </c>
      <c r="V113" s="39">
        <f>S113*T113^(1-N113)</f>
        <v>68.125400467289509</v>
      </c>
      <c r="W113" s="38">
        <f>S113*U113^(N113+1)</f>
        <v>70.783938002734985</v>
      </c>
      <c r="X113" s="44">
        <f>0.5 * (D113-MAX($D$3:$D$155))/(MIN($D$3:$D$155)-MAX($D$3:$D$155)) + 0.75</f>
        <v>1.2286026153040637</v>
      </c>
      <c r="Y113" s="44">
        <f>AVERAGE(D113, F113, G113, H113, I113, J113, K113)</f>
        <v>7.8682653476582681E-2</v>
      </c>
      <c r="Z113" s="22">
        <f>AI113^N113</f>
        <v>1</v>
      </c>
      <c r="AA113" s="22">
        <f>(Z113+AB113)/2</f>
        <v>1</v>
      </c>
      <c r="AB113" s="22">
        <f>AM113^N113</f>
        <v>1</v>
      </c>
      <c r="AC113" s="22">
        <v>1</v>
      </c>
      <c r="AD113" s="22">
        <v>1</v>
      </c>
      <c r="AE113" s="22">
        <v>1</v>
      </c>
      <c r="AF113" s="22">
        <f>PERCENTILE($L$2:$L$155, 0.05)</f>
        <v>-5.5951144138011319E-2</v>
      </c>
      <c r="AG113" s="22">
        <f>PERCENTILE($L$2:$L$155, 0.95)</f>
        <v>0.94551258825149287</v>
      </c>
      <c r="AH113" s="22">
        <f>MIN(MAX(L113,AF113), AG113)</f>
        <v>0.41321037636260699</v>
      </c>
      <c r="AI113" s="22">
        <f>AH113-$AH$156+1</f>
        <v>1.4691615205006183</v>
      </c>
      <c r="AJ113" s="22">
        <f>PERCENTILE($M$2:$M$155, 0.02)</f>
        <v>-1.0733798994150157</v>
      </c>
      <c r="AK113" s="22">
        <f>PERCENTILE($M$2:$M$155, 0.98)</f>
        <v>1.0073830915390212</v>
      </c>
      <c r="AL113" s="22">
        <f>MIN(MAX(M113,AJ113), AK113)</f>
        <v>-0.36382949603498499</v>
      </c>
      <c r="AM113" s="22">
        <f>AL113-$AL$156 + 1</f>
        <v>1.7095504033800306</v>
      </c>
      <c r="AN113" s="46">
        <v>1</v>
      </c>
      <c r="AO113" s="51">
        <v>1</v>
      </c>
      <c r="AP113" s="51">
        <v>1</v>
      </c>
      <c r="AQ113" s="21">
        <v>1</v>
      </c>
      <c r="AR113" s="17">
        <f>(AI113^4)*AB113*AE113*AN113</f>
        <v>4.6588441241718943</v>
      </c>
      <c r="AS113" s="17">
        <f>(AM113^4) *Z113*AC113*AO113</f>
        <v>8.5413720439344143</v>
      </c>
      <c r="AT113" s="17">
        <f>(AM113^4)*AA113*AP113*AQ113</f>
        <v>8.5413720439344143</v>
      </c>
      <c r="AU113" s="17">
        <f>MIN(AR113, 0.05*AR$156)</f>
        <v>4.6588441241718943</v>
      </c>
      <c r="AV113" s="17">
        <f>MIN(AS113, 0.05*AS$156)</f>
        <v>8.5413720439344143</v>
      </c>
      <c r="AW113" s="17">
        <f>MIN(AT113, 0.05*AT$156)</f>
        <v>8.5413720439344143</v>
      </c>
      <c r="AX113" s="14">
        <f>AU113/$AU$156</f>
        <v>8.2496069959991092E-3</v>
      </c>
      <c r="AY113" s="14">
        <f>AV113/$AV$156</f>
        <v>4.8386757300331934E-3</v>
      </c>
      <c r="AZ113" s="64">
        <f>AW113/$AW$156</f>
        <v>2.9725048293558027E-3</v>
      </c>
      <c r="BA113" s="21">
        <f>N113</f>
        <v>0</v>
      </c>
      <c r="BB113" s="63">
        <v>759</v>
      </c>
      <c r="BC113" s="15">
        <f>$D$162*AX113</f>
        <v>1024.4526959771613</v>
      </c>
      <c r="BD113" s="19">
        <f>BC113-BB113</f>
        <v>265.45269597716128</v>
      </c>
      <c r="BE113" s="60">
        <f>(IF(BD113 &gt; 0, V113, W113))</f>
        <v>68.125400467289509</v>
      </c>
      <c r="BF113" s="60">
        <f>IF(BD113&gt;0, S113*(T113^(2-N113)), S113*(U113^(N113 + 2)))</f>
        <v>67.232656394316791</v>
      </c>
      <c r="BG113" s="46">
        <f>BD113/BE113</f>
        <v>3.8965304300063339</v>
      </c>
      <c r="BH113" s="61">
        <f>BB113/BC113</f>
        <v>0.74088340338256164</v>
      </c>
      <c r="BI113" s="63">
        <v>1243</v>
      </c>
      <c r="BJ113" s="63">
        <v>0</v>
      </c>
      <c r="BK113" s="63">
        <v>0</v>
      </c>
      <c r="BL113" s="10">
        <f>SUM(BI113:BK113)</f>
        <v>1243</v>
      </c>
      <c r="BM113" s="15">
        <f>AY113*$D$161</f>
        <v>844.22794799754138</v>
      </c>
      <c r="BN113" s="9">
        <f>BM113-BL113</f>
        <v>-398.77205200245862</v>
      </c>
      <c r="BO113" s="48">
        <f>IF(BN113&gt;0,V113,W113)</f>
        <v>70.783938002734985</v>
      </c>
      <c r="BP113" s="48">
        <f xml:space="preserve"> IF(BN113 &gt;0, S113*T113^(2-N113), S113*U113^(N113+2))</f>
        <v>72.582441949538591</v>
      </c>
      <c r="BQ113" s="48">
        <f>IF(BN113&gt;0, S113*T113^(3-N113), S113*U113^(N113+3))</f>
        <v>74.426642936347832</v>
      </c>
      <c r="BR113" s="46">
        <f>BN113/BP113</f>
        <v>-5.494056706988399</v>
      </c>
      <c r="BS113" s="61">
        <f>BL113/BM113</f>
        <v>1.4723511617310494</v>
      </c>
      <c r="BT113" s="16">
        <f>BB113+BL113+BV113</f>
        <v>2002</v>
      </c>
      <c r="BU113" s="66">
        <f>BC113+BM113+BW113</f>
        <v>1896.1317260738035</v>
      </c>
      <c r="BV113" s="63">
        <v>0</v>
      </c>
      <c r="BW113" s="15">
        <f>AZ113*$D$164</f>
        <v>27.451082099100837</v>
      </c>
      <c r="BX113" s="37">
        <f>BW113-BV113</f>
        <v>27.451082099100837</v>
      </c>
      <c r="BY113" s="53">
        <f>BX113*(BX113&lt;&gt;0)</f>
        <v>27.451082099100837</v>
      </c>
      <c r="BZ113" s="26">
        <f>BY113/$BY$156</f>
        <v>0.28300084638249196</v>
      </c>
      <c r="CA113" s="47">
        <f>BZ113 * $BX$156</f>
        <v>27.451082099100834</v>
      </c>
      <c r="CB113" s="48">
        <f>IF(CA113&gt;0, V113, W113)</f>
        <v>68.125400467289509</v>
      </c>
      <c r="CC113" s="48">
        <f>IF(BX113&gt;0, S113*T113^(2-N113), S113*U113^(N113+2))</f>
        <v>67.232656394316791</v>
      </c>
      <c r="CD113" s="62">
        <f>CA113/CB113</f>
        <v>0.40294929513524846</v>
      </c>
      <c r="CE113" s="63">
        <v>0</v>
      </c>
      <c r="CF113" s="15">
        <f>AZ113*$CE$159</f>
        <v>19.104288538269746</v>
      </c>
      <c r="CG113" s="37">
        <f>CF113-CE113</f>
        <v>19.104288538269746</v>
      </c>
      <c r="CH113" s="53">
        <f>CG113*(CG113&lt;&gt;0)</f>
        <v>19.104288538269746</v>
      </c>
      <c r="CI113" s="26">
        <f>CH113/$CH$156</f>
        <v>2.9725048293558036E-3</v>
      </c>
      <c r="CJ113" s="47">
        <f>CI113 * $CG$156</f>
        <v>19.104288538269746</v>
      </c>
      <c r="CK113" s="48">
        <f>IF(CA113&gt;0,V113,W113)</f>
        <v>68.125400467289509</v>
      </c>
      <c r="CL113" s="62">
        <f>CJ113/CK113</f>
        <v>0.28042827502265755</v>
      </c>
      <c r="CM113" s="67">
        <f>N113</f>
        <v>0</v>
      </c>
      <c r="CN113" s="75">
        <f>BT113+BV113</f>
        <v>2002</v>
      </c>
      <c r="CO113">
        <f>E113/$E$156</f>
        <v>9.0057839336198306E-3</v>
      </c>
      <c r="CP113" s="1">
        <f>$CP$158*CO113</f>
        <v>549.3528199508097</v>
      </c>
      <c r="CQ113">
        <v>0</v>
      </c>
      <c r="CR113" s="1">
        <f>CP113-CQ113</f>
        <v>549.3528199508097</v>
      </c>
      <c r="CS113">
        <f>CR113/CP113</f>
        <v>1</v>
      </c>
    </row>
    <row r="114" spans="1:97" x14ac:dyDescent="0.2">
      <c r="A114" s="30" t="s">
        <v>165</v>
      </c>
      <c r="B114">
        <v>0</v>
      </c>
      <c r="C114">
        <v>0</v>
      </c>
      <c r="D114">
        <v>0.34185303514376902</v>
      </c>
      <c r="E114">
        <v>0.65814696485623003</v>
      </c>
      <c r="F114">
        <v>0.29626687847498001</v>
      </c>
      <c r="G114">
        <v>0.29626687847498001</v>
      </c>
      <c r="H114">
        <v>0.30367585630743499</v>
      </c>
      <c r="I114">
        <v>0.49707602339181201</v>
      </c>
      <c r="J114">
        <v>0.388522826939941</v>
      </c>
      <c r="K114">
        <v>0.33927340767258901</v>
      </c>
      <c r="L114">
        <v>0.55872875858213</v>
      </c>
      <c r="M114">
        <v>-0.11370743429063</v>
      </c>
      <c r="N114" s="21">
        <v>0</v>
      </c>
      <c r="O114">
        <v>1.0100378063989199</v>
      </c>
      <c r="P114">
        <v>0.99275687634177101</v>
      </c>
      <c r="Q114">
        <v>1.01789307907335</v>
      </c>
      <c r="R114">
        <v>0.99610861597562805</v>
      </c>
      <c r="S114">
        <v>84.699996948242102</v>
      </c>
      <c r="T114" s="27">
        <f>IF(C114,P114,R114)</f>
        <v>0.99610861597562805</v>
      </c>
      <c r="U114" s="27">
        <f>IF(D114 = 0,O114,Q114)</f>
        <v>1.01789307907335</v>
      </c>
      <c r="V114" s="39">
        <f>S114*T114^(1-N114)</f>
        <v>84.370396733253358</v>
      </c>
      <c r="W114" s="38">
        <f>S114*U114^(N114+1)</f>
        <v>86.215540691149499</v>
      </c>
      <c r="X114" s="44">
        <f>0.5 * (D114-MAX($D$3:$D$155))/(MIN($D$3:$D$155)-MAX($D$3:$D$155)) + 0.75</f>
        <v>1.0754813600983208</v>
      </c>
      <c r="Y114" s="44">
        <f>AVERAGE(D114, F114, G114, H114, I114, J114, K114)</f>
        <v>0.35184784377221512</v>
      </c>
      <c r="Z114" s="22">
        <f>AI114^N114</f>
        <v>1</v>
      </c>
      <c r="AA114" s="22">
        <f>(Z114+AB114)/2</f>
        <v>1</v>
      </c>
      <c r="AB114" s="22">
        <f>AM114^N114</f>
        <v>1</v>
      </c>
      <c r="AC114" s="22">
        <v>1</v>
      </c>
      <c r="AD114" s="22">
        <v>1</v>
      </c>
      <c r="AE114" s="22">
        <v>1</v>
      </c>
      <c r="AF114" s="22">
        <f>PERCENTILE($L$2:$L$155, 0.05)</f>
        <v>-5.5951144138011319E-2</v>
      </c>
      <c r="AG114" s="22">
        <f>PERCENTILE($L$2:$L$155, 0.95)</f>
        <v>0.94551258825149287</v>
      </c>
      <c r="AH114" s="22">
        <f>MIN(MAX(L114,AF114), AG114)</f>
        <v>0.55872875858213</v>
      </c>
      <c r="AI114" s="22">
        <f>AH114-$AH$156+1</f>
        <v>1.6146799027201413</v>
      </c>
      <c r="AJ114" s="22">
        <f>PERCENTILE($M$2:$M$155, 0.02)</f>
        <v>-1.0733798994150157</v>
      </c>
      <c r="AK114" s="22">
        <f>PERCENTILE($M$2:$M$155, 0.98)</f>
        <v>1.0073830915390212</v>
      </c>
      <c r="AL114" s="22">
        <f>MIN(MAX(M114,AJ114), AK114)</f>
        <v>-0.11370743429063</v>
      </c>
      <c r="AM114" s="22">
        <f>AL114-$AL$156 + 1</f>
        <v>1.9596724651243855</v>
      </c>
      <c r="AN114" s="46">
        <v>1</v>
      </c>
      <c r="AO114" s="51">
        <v>1</v>
      </c>
      <c r="AP114" s="51">
        <v>1</v>
      </c>
      <c r="AQ114" s="21">
        <v>1</v>
      </c>
      <c r="AR114" s="17">
        <f>(AI114^4)*AB114*AE114*AN114</f>
        <v>6.7974458920797112</v>
      </c>
      <c r="AS114" s="17">
        <f>(AM114^4) *Z114*AC114*AO114</f>
        <v>14.748028289915977</v>
      </c>
      <c r="AT114" s="17">
        <f>(AM114^4)*AA114*AP114*AQ114</f>
        <v>14.748028289915977</v>
      </c>
      <c r="AU114" s="17">
        <f>MIN(AR114, 0.05*AR$156)</f>
        <v>6.7974458920797112</v>
      </c>
      <c r="AV114" s="17">
        <f>MIN(AS114, 0.05*AS$156)</f>
        <v>14.748028289915977</v>
      </c>
      <c r="AW114" s="17">
        <f>MIN(AT114, 0.05*AT$156)</f>
        <v>14.748028289915977</v>
      </c>
      <c r="AX114" s="14">
        <f>AU114/$AU$156</f>
        <v>1.203651714709251E-2</v>
      </c>
      <c r="AY114" s="14">
        <f>AV114/$AV$156</f>
        <v>8.3547381129400345E-3</v>
      </c>
      <c r="AZ114" s="64">
        <f>AW114/$AW$156</f>
        <v>5.1324992155543508E-3</v>
      </c>
      <c r="BA114" s="21">
        <f>N114</f>
        <v>0</v>
      </c>
      <c r="BB114" s="63">
        <v>1525</v>
      </c>
      <c r="BC114" s="15">
        <f>$D$162*AX114</f>
        <v>1494.7187723602422</v>
      </c>
      <c r="BD114" s="19">
        <f>BC114-BB114</f>
        <v>-30.281227639757844</v>
      </c>
      <c r="BE114" s="60">
        <f>(IF(BD114 &gt; 0, V114, W114))</f>
        <v>86.215540691149499</v>
      </c>
      <c r="BF114" s="60">
        <f>IF(BD114&gt;0, S114*(T114^(2-N114)), S114*(U114^(N114 + 2)))</f>
        <v>87.75820217808787</v>
      </c>
      <c r="BG114" s="46">
        <f>BD114/BE114</f>
        <v>-0.35122702237911474</v>
      </c>
      <c r="BH114" s="61">
        <f>BB114/BC114</f>
        <v>1.0202588126942047</v>
      </c>
      <c r="BI114" s="63">
        <v>0</v>
      </c>
      <c r="BJ114" s="63">
        <v>0</v>
      </c>
      <c r="BK114" s="63">
        <v>0</v>
      </c>
      <c r="BL114" s="10">
        <f>SUM(BI114:BK114)</f>
        <v>0</v>
      </c>
      <c r="BM114" s="15">
        <f>AY114*$D$161</f>
        <v>1457.6929322552126</v>
      </c>
      <c r="BN114" s="9">
        <f>BM114-BL114</f>
        <v>1457.6929322552126</v>
      </c>
      <c r="BO114" s="48">
        <f>IF(BN114&gt;0,V114,W114)</f>
        <v>84.370396733253358</v>
      </c>
      <c r="BP114" s="48">
        <f xml:space="preserve"> IF(BN114 &gt;0, S114*T114^(2-N114), S114*U114^(N114+2))</f>
        <v>84.042079119275655</v>
      </c>
      <c r="BQ114" s="48">
        <f>IF(BN114&gt;0, S114*T114^(3-N114), S114*U114^(N114+3))</f>
        <v>83.715039115215902</v>
      </c>
      <c r="BR114" s="46">
        <f>BN114/BP114</f>
        <v>17.344798552477506</v>
      </c>
      <c r="BS114" s="61">
        <f>BL114/BM114</f>
        <v>0</v>
      </c>
      <c r="BT114" s="16">
        <f>BB114+BL114+BV114</f>
        <v>1610</v>
      </c>
      <c r="BU114" s="66">
        <f>BC114+BM114+BW114</f>
        <v>2999.8103348710993</v>
      </c>
      <c r="BV114" s="63">
        <v>85</v>
      </c>
      <c r="BW114" s="15">
        <f>AZ114*$D$164</f>
        <v>47.398630255644427</v>
      </c>
      <c r="BX114" s="37">
        <f>BW114-BV114</f>
        <v>-37.601369744355573</v>
      </c>
      <c r="BY114" s="53">
        <f>BX114*(BX114&lt;&gt;0)</f>
        <v>-37.601369744355573</v>
      </c>
      <c r="BZ114" s="26">
        <f>BY114/$BY$156</f>
        <v>-0.3876429870552246</v>
      </c>
      <c r="CA114" s="47">
        <f>BZ114 * $BX$156</f>
        <v>-37.601369744355573</v>
      </c>
      <c r="CB114" s="48">
        <f>IF(CA114&gt;0, V114, W114)</f>
        <v>86.215540691149499</v>
      </c>
      <c r="CC114" s="48">
        <f>IF(BX114&gt;0, S114*T114^(2-N114), S114*U114^(N114+2))</f>
        <v>87.75820217808787</v>
      </c>
      <c r="CD114" s="62">
        <f>CA114/CB114</f>
        <v>-0.43613215718329956</v>
      </c>
      <c r="CE114" s="63">
        <v>0</v>
      </c>
      <c r="CF114" s="15">
        <f>AZ114*$CE$159</f>
        <v>32.98657245836781</v>
      </c>
      <c r="CG114" s="37">
        <f>CF114-CE114</f>
        <v>32.98657245836781</v>
      </c>
      <c r="CH114" s="53">
        <f>CG114*(CG114&lt;&gt;0)</f>
        <v>32.98657245836781</v>
      </c>
      <c r="CI114" s="26">
        <f>CH114/$CH$156</f>
        <v>5.1324992155543517E-3</v>
      </c>
      <c r="CJ114" s="47">
        <f>CI114 * $CG$156</f>
        <v>32.98657245836781</v>
      </c>
      <c r="CK114" s="48">
        <f>IF(CA114&gt;0,V114,W114)</f>
        <v>86.215540691149499</v>
      </c>
      <c r="CL114" s="62">
        <f>CJ114/CK114</f>
        <v>0.38260587585405081</v>
      </c>
      <c r="CM114" s="67">
        <f>N114</f>
        <v>0</v>
      </c>
      <c r="CN114" s="75">
        <f>BT114+BV114</f>
        <v>1695</v>
      </c>
      <c r="CO114">
        <f>E114/$E$156</f>
        <v>6.1954901660467377E-3</v>
      </c>
      <c r="CP114" s="1">
        <f>$CP$158*CO114</f>
        <v>377.92490012885099</v>
      </c>
      <c r="CQ114">
        <v>0</v>
      </c>
      <c r="CR114" s="1">
        <f>CP114-CQ114</f>
        <v>377.92490012885099</v>
      </c>
      <c r="CS114">
        <f>CR114/CP114</f>
        <v>1</v>
      </c>
    </row>
    <row r="115" spans="1:97" x14ac:dyDescent="0.2">
      <c r="A115" s="30" t="s">
        <v>166</v>
      </c>
      <c r="B115">
        <v>0</v>
      </c>
      <c r="C115">
        <v>0</v>
      </c>
      <c r="D115">
        <v>0.14772727272727201</v>
      </c>
      <c r="E115">
        <v>0.85227272727272696</v>
      </c>
      <c r="F115">
        <v>0.178414096916299</v>
      </c>
      <c r="G115">
        <v>0.178414096916299</v>
      </c>
      <c r="H115">
        <v>0.36666666666666597</v>
      </c>
      <c r="I115">
        <v>9.3939393939393906E-2</v>
      </c>
      <c r="J115">
        <v>0.185592145427667</v>
      </c>
      <c r="K115">
        <v>0.18196773071409</v>
      </c>
      <c r="L115">
        <v>-0.13449304398558901</v>
      </c>
      <c r="M115">
        <v>-0.819663496345446</v>
      </c>
      <c r="N115" s="21">
        <v>0</v>
      </c>
      <c r="O115">
        <v>1.02620155368502</v>
      </c>
      <c r="P115">
        <v>0.97215836244942699</v>
      </c>
      <c r="Q115">
        <v>1.01314090795977</v>
      </c>
      <c r="R115">
        <v>0.98352822310348698</v>
      </c>
      <c r="S115">
        <v>26.75</v>
      </c>
      <c r="T115" s="27">
        <f>IF(C115,P115,R115)</f>
        <v>0.98352822310348698</v>
      </c>
      <c r="U115" s="27">
        <f>IF(D115 = 0,O115,Q115)</f>
        <v>1.01314090795977</v>
      </c>
      <c r="V115" s="39">
        <f>S115*T115^(1-N115)</f>
        <v>26.309379968018277</v>
      </c>
      <c r="W115" s="38">
        <f>S115*U115^(N115+1)</f>
        <v>27.101519287923846</v>
      </c>
      <c r="X115" s="44">
        <f>0.5 * (D115-MAX($D$3:$D$155))/(MIN($D$3:$D$155)-MAX($D$3:$D$155)) + 0.75</f>
        <v>1.1750493463930582</v>
      </c>
      <c r="Y115" s="44">
        <f>AVERAGE(D115, F115, G115, H115, I115, J115, K115)</f>
        <v>0.1903887719010981</v>
      </c>
      <c r="Z115" s="22">
        <f>AI115^N115</f>
        <v>1</v>
      </c>
      <c r="AA115" s="22">
        <f>(Z115+AB115)/2</f>
        <v>1</v>
      </c>
      <c r="AB115" s="22">
        <f>AM115^N115</f>
        <v>1</v>
      </c>
      <c r="AC115" s="22">
        <v>1</v>
      </c>
      <c r="AD115" s="22">
        <v>1</v>
      </c>
      <c r="AE115" s="22">
        <v>1</v>
      </c>
      <c r="AF115" s="22">
        <f>PERCENTILE($L$2:$L$155, 0.05)</f>
        <v>-5.5951144138011319E-2</v>
      </c>
      <c r="AG115" s="22">
        <f>PERCENTILE($L$2:$L$155, 0.95)</f>
        <v>0.94551258825149287</v>
      </c>
      <c r="AH115" s="22">
        <f>MIN(MAX(L115,AF115), AG115)</f>
        <v>-5.5951144138011319E-2</v>
      </c>
      <c r="AI115" s="22">
        <f>AH115-$AH$156+1</f>
        <v>1</v>
      </c>
      <c r="AJ115" s="22">
        <f>PERCENTILE($M$2:$M$155, 0.02)</f>
        <v>-1.0733798994150157</v>
      </c>
      <c r="AK115" s="22">
        <f>PERCENTILE($M$2:$M$155, 0.98)</f>
        <v>1.0073830915390212</v>
      </c>
      <c r="AL115" s="22">
        <f>MIN(MAX(M115,AJ115), AK115)</f>
        <v>-0.819663496345446</v>
      </c>
      <c r="AM115" s="22">
        <f>AL115-$AL$156 + 1</f>
        <v>1.2537164030695696</v>
      </c>
      <c r="AN115" s="46">
        <v>1</v>
      </c>
      <c r="AO115" s="51">
        <v>1</v>
      </c>
      <c r="AP115" s="51">
        <v>1</v>
      </c>
      <c r="AQ115" s="21">
        <v>1</v>
      </c>
      <c r="AR115" s="17">
        <f>(AI115^4)*AB115*AE115*AN115</f>
        <v>1</v>
      </c>
      <c r="AS115" s="17">
        <f>(AM115^4) *Z115*AC115*AO115</f>
        <v>2.4705703900554949</v>
      </c>
      <c r="AT115" s="17">
        <f>(AM115^4)*AA115*AP115*AQ115</f>
        <v>2.4705703900554949</v>
      </c>
      <c r="AU115" s="17">
        <f>MIN(AR115, 0.05*AR$156)</f>
        <v>1</v>
      </c>
      <c r="AV115" s="17">
        <f>MIN(AS115, 0.05*AS$156)</f>
        <v>2.4705703900554949</v>
      </c>
      <c r="AW115" s="17">
        <f>MIN(AT115, 0.05*AT$156)</f>
        <v>2.4705703900554949</v>
      </c>
      <c r="AX115" s="14">
        <f>AU115/$AU$156</f>
        <v>1.770741148688994E-3</v>
      </c>
      <c r="AY115" s="14">
        <f>AV115/$AV$156</f>
        <v>1.399574790116935E-3</v>
      </c>
      <c r="AZ115" s="64">
        <f>AW115/$AW$156</f>
        <v>8.5978954879017771E-4</v>
      </c>
      <c r="BA115" s="21">
        <f>N115</f>
        <v>0</v>
      </c>
      <c r="BB115" s="63">
        <v>241</v>
      </c>
      <c r="BC115" s="15">
        <f>$D$162*AX115</f>
        <v>219.89417732649665</v>
      </c>
      <c r="BD115" s="19">
        <f>BC115-BB115</f>
        <v>-21.105822673503354</v>
      </c>
      <c r="BE115" s="60">
        <f>(IF(BD115 &gt; 0, V115, W115))</f>
        <v>27.101519287923846</v>
      </c>
      <c r="BF115" s="60">
        <f>IF(BD115&gt;0, S115*(T115^(2-N115)), S115*(U115^(N115 + 2)))</f>
        <v>27.457657858456383</v>
      </c>
      <c r="BG115" s="46">
        <f>BD115/BE115</f>
        <v>-0.77876898520991367</v>
      </c>
      <c r="BH115" s="61">
        <f>BB115/BC115</f>
        <v>1.095981725983429</v>
      </c>
      <c r="BI115" s="63">
        <v>54</v>
      </c>
      <c r="BJ115" s="63">
        <v>268</v>
      </c>
      <c r="BK115" s="63">
        <v>54</v>
      </c>
      <c r="BL115" s="10">
        <f>SUM(BI115:BK115)</f>
        <v>376</v>
      </c>
      <c r="BM115" s="15">
        <f>AY115*$D$161</f>
        <v>244.19081150565222</v>
      </c>
      <c r="BN115" s="9">
        <f>BM115-BL115</f>
        <v>-131.80918849434778</v>
      </c>
      <c r="BO115" s="48">
        <f>IF(BN115&gt;0,V115,W115)</f>
        <v>27.101519287923846</v>
      </c>
      <c r="BP115" s="48">
        <f xml:space="preserve"> IF(BN115 &gt;0, S115*T115^(2-N115), S115*U115^(N115+2))</f>
        <v>27.457657858456383</v>
      </c>
      <c r="BQ115" s="48">
        <f>IF(BN115&gt;0, S115*T115^(3-N115), S115*U115^(N115+3))</f>
        <v>27.818476413165211</v>
      </c>
      <c r="BR115" s="46">
        <f>BN115/BP115</f>
        <v>-4.8004527252040656</v>
      </c>
      <c r="BS115" s="61">
        <f>BL115/BM115</f>
        <v>1.5397794768837845</v>
      </c>
      <c r="BT115" s="16">
        <f>BB115+BL115+BV115</f>
        <v>670</v>
      </c>
      <c r="BU115" s="66">
        <f>BC115+BM115+BW115</f>
        <v>472.02514531522615</v>
      </c>
      <c r="BV115" s="63">
        <v>53</v>
      </c>
      <c r="BW115" s="15">
        <f>AZ115*$D$164</f>
        <v>7.940156483077291</v>
      </c>
      <c r="BX115" s="37">
        <f>BW115-BV115</f>
        <v>-45.059843516922712</v>
      </c>
      <c r="BY115" s="53">
        <f>BX115*(BX115&lt;&gt;0)</f>
        <v>-45.059843516922712</v>
      </c>
      <c r="BZ115" s="26">
        <f>BY115/$BY$156</f>
        <v>-0.46453446924664088</v>
      </c>
      <c r="CA115" s="47">
        <f>BZ115 * $BX$156</f>
        <v>-45.059843516922712</v>
      </c>
      <c r="CB115" s="48">
        <f>IF(CA115&gt;0, V115, W115)</f>
        <v>27.101519287923846</v>
      </c>
      <c r="CC115" s="48">
        <f>IF(BX115&gt;0, S115*T115^(2-N115), S115*U115^(N115+2))</f>
        <v>27.457657858456383</v>
      </c>
      <c r="CD115" s="62">
        <f>CA115/CB115</f>
        <v>-1.6626316420939879</v>
      </c>
      <c r="CE115" s="63">
        <v>0</v>
      </c>
      <c r="CF115" s="15">
        <f>AZ115*$CE$159</f>
        <v>5.5258674300744719</v>
      </c>
      <c r="CG115" s="37">
        <f>CF115-CE115</f>
        <v>5.5258674300744719</v>
      </c>
      <c r="CH115" s="53">
        <f>CG115*(CG115&lt;&gt;0)</f>
        <v>5.5258674300744719</v>
      </c>
      <c r="CI115" s="26">
        <f>CH115/$CH$156</f>
        <v>8.5978954879017792E-4</v>
      </c>
      <c r="CJ115" s="47">
        <f>CI115 * $CG$156</f>
        <v>5.5258674300744719</v>
      </c>
      <c r="CK115" s="48">
        <f>IF(CA115&gt;0,V115,W115)</f>
        <v>27.101519287923846</v>
      </c>
      <c r="CL115" s="62">
        <f>CJ115/CK115</f>
        <v>0.20389511640909153</v>
      </c>
      <c r="CM115" s="67">
        <f>N115</f>
        <v>0</v>
      </c>
      <c r="CN115" s="75">
        <f>BT115+BV115</f>
        <v>723</v>
      </c>
      <c r="CO115">
        <f>E115/$E$156</f>
        <v>8.0229000247102333E-3</v>
      </c>
      <c r="CP115" s="1">
        <f>$CP$158*CO115</f>
        <v>489.39690150732423</v>
      </c>
      <c r="CQ115">
        <v>0</v>
      </c>
      <c r="CR115" s="1">
        <f>CP115-CQ115</f>
        <v>489.39690150732423</v>
      </c>
      <c r="CS115">
        <f>CR115/CP115</f>
        <v>1</v>
      </c>
    </row>
    <row r="116" spans="1:97" x14ac:dyDescent="0.2">
      <c r="A116" s="30" t="s">
        <v>115</v>
      </c>
      <c r="B116">
        <v>0</v>
      </c>
      <c r="C116">
        <v>0</v>
      </c>
      <c r="D116">
        <v>0.182357301704966</v>
      </c>
      <c r="E116">
        <v>0.817642698295033</v>
      </c>
      <c r="F116">
        <v>0.108584005869405</v>
      </c>
      <c r="G116">
        <v>0.108584005869405</v>
      </c>
      <c r="H116">
        <v>9.5238095238095205E-2</v>
      </c>
      <c r="I116">
        <v>0.61985472154963595</v>
      </c>
      <c r="J116">
        <v>0.24296868729267801</v>
      </c>
      <c r="K116">
        <v>0.16242694778598099</v>
      </c>
      <c r="L116">
        <v>-5.0210286469167899E-2</v>
      </c>
      <c r="M116">
        <v>-0.66252782084861594</v>
      </c>
      <c r="N116" s="21">
        <v>0</v>
      </c>
      <c r="O116">
        <v>0.98449618126364902</v>
      </c>
      <c r="P116">
        <v>0.98614552563218405</v>
      </c>
      <c r="Q116">
        <v>1.0242009096961999</v>
      </c>
      <c r="R116">
        <v>0.97518049914780203</v>
      </c>
      <c r="S116">
        <v>4.3000001907348597</v>
      </c>
      <c r="T116" s="27">
        <f>IF(C116,P116,R116)</f>
        <v>0.97518049914780203</v>
      </c>
      <c r="U116" s="27">
        <f>IF(D116 = 0,O116,Q116)</f>
        <v>1.0242009096961999</v>
      </c>
      <c r="V116" s="39">
        <f>S116*T116^(1-N116)</f>
        <v>4.1932763323364641</v>
      </c>
      <c r="W116" s="38">
        <f>S116*U116^(N116+1)</f>
        <v>4.4040641070444764</v>
      </c>
      <c r="X116" s="44">
        <f>0.5 * (D116-MAX($D$3:$D$155))/(MIN($D$3:$D$155)-MAX($D$3:$D$155)) + 0.75</f>
        <v>1.157287447056691</v>
      </c>
      <c r="Y116" s="44">
        <f>AVERAGE(D116, F116, G116, H116, I116, J116, K116)</f>
        <v>0.217144823615738</v>
      </c>
      <c r="Z116" s="22">
        <f>AI116^N116</f>
        <v>1</v>
      </c>
      <c r="AA116" s="22">
        <f>(Z116+AB116)/2</f>
        <v>1</v>
      </c>
      <c r="AB116" s="22">
        <f>AM116^N116</f>
        <v>1</v>
      </c>
      <c r="AC116" s="22">
        <v>1</v>
      </c>
      <c r="AD116" s="22">
        <v>1</v>
      </c>
      <c r="AE116" s="22">
        <v>1</v>
      </c>
      <c r="AF116" s="22">
        <f>PERCENTILE($L$2:$L$155, 0.05)</f>
        <v>-5.5951144138011319E-2</v>
      </c>
      <c r="AG116" s="22">
        <f>PERCENTILE($L$2:$L$155, 0.95)</f>
        <v>0.94551258825149287</v>
      </c>
      <c r="AH116" s="22">
        <f>MIN(MAX(L116,AF116), AG116)</f>
        <v>-5.0210286469167899E-2</v>
      </c>
      <c r="AI116" s="22">
        <f>AH116-$AH$156+1</f>
        <v>1.0057408576688434</v>
      </c>
      <c r="AJ116" s="22">
        <f>PERCENTILE($M$2:$M$155, 0.02)</f>
        <v>-1.0733798994150157</v>
      </c>
      <c r="AK116" s="22">
        <f>PERCENTILE($M$2:$M$155, 0.98)</f>
        <v>1.0073830915390212</v>
      </c>
      <c r="AL116" s="22">
        <f>MIN(MAX(M116,AJ116), AK116)</f>
        <v>-0.66252782084861594</v>
      </c>
      <c r="AM116" s="22">
        <f>AL116-$AL$156 + 1</f>
        <v>1.4108520785663998</v>
      </c>
      <c r="AN116" s="46">
        <v>1</v>
      </c>
      <c r="AO116" s="51">
        <v>1</v>
      </c>
      <c r="AP116" s="51">
        <v>1</v>
      </c>
      <c r="AQ116" s="21">
        <v>1</v>
      </c>
      <c r="AR116" s="17">
        <f>(AI116^4)*AB116*AE116*AN116</f>
        <v>1.0231619332582544</v>
      </c>
      <c r="AS116" s="17">
        <f>(AM116^4) *Z116*AC116*AO116</f>
        <v>3.9621045322290871</v>
      </c>
      <c r="AT116" s="17">
        <f>(AM116^4)*AA116*AP116*AQ116</f>
        <v>3.9621045322290871</v>
      </c>
      <c r="AU116" s="17">
        <f>MIN(AR116, 0.05*AR$156)</f>
        <v>1.0231619332582544</v>
      </c>
      <c r="AV116" s="17">
        <f>MIN(AS116, 0.05*AS$156)</f>
        <v>3.9621045322290871</v>
      </c>
      <c r="AW116" s="17">
        <f>MIN(AT116, 0.05*AT$156)</f>
        <v>3.9621045322290871</v>
      </c>
      <c r="AX116" s="14">
        <f>AU116/$AU$156</f>
        <v>1.8117549369925732E-3</v>
      </c>
      <c r="AY116" s="14">
        <f>AV116/$AV$156</f>
        <v>2.2445268677373409E-3</v>
      </c>
      <c r="AZ116" s="64">
        <f>AW116/$AW$156</f>
        <v>1.3788621776318808E-3</v>
      </c>
      <c r="BA116" s="21">
        <f>N116</f>
        <v>0</v>
      </c>
      <c r="BB116" s="63">
        <v>236</v>
      </c>
      <c r="BC116" s="15">
        <f>$D$162*AX116</f>
        <v>224.98735158561172</v>
      </c>
      <c r="BD116" s="19">
        <f>BC116-BB116</f>
        <v>-11.012648414388281</v>
      </c>
      <c r="BE116" s="60">
        <f>(IF(BD116 &gt; 0, V116, W116))</f>
        <v>4.4040641070444764</v>
      </c>
      <c r="BF116" s="60">
        <f>IF(BD116&gt;0, S116*(T116^(2-N116)), S116*(U116^(N116 + 2)))</f>
        <v>4.5106464647953359</v>
      </c>
      <c r="BG116" s="46">
        <f>BD116/BE116</f>
        <v>-2.5005649660669356</v>
      </c>
      <c r="BH116" s="61">
        <f>BB116/BC116</f>
        <v>1.0489478556762235</v>
      </c>
      <c r="BI116" s="63">
        <v>56</v>
      </c>
      <c r="BJ116" s="63">
        <v>292</v>
      </c>
      <c r="BK116" s="63">
        <v>0</v>
      </c>
      <c r="BL116" s="10">
        <f>SUM(BI116:BK116)</f>
        <v>348</v>
      </c>
      <c r="BM116" s="15">
        <f>AY116*$D$161</f>
        <v>391.61382524847255</v>
      </c>
      <c r="BN116" s="9">
        <f>BM116-BL116</f>
        <v>43.613825248472551</v>
      </c>
      <c r="BO116" s="48">
        <f>IF(BN116&gt;0,V116,W116)</f>
        <v>4.1932763323364641</v>
      </c>
      <c r="BP116" s="48">
        <f xml:space="preserve"> IF(BN116 &gt;0, S116*T116^(2-N116), S116*U116^(N116+2))</f>
        <v>4.0892013068325381</v>
      </c>
      <c r="BQ116" s="48">
        <f>IF(BN116&gt;0, S116*T116^(3-N116), S116*U116^(N116+3))</f>
        <v>3.9877093715127985</v>
      </c>
      <c r="BR116" s="46">
        <f>BN116/BP116</f>
        <v>10.665609730584642</v>
      </c>
      <c r="BS116" s="61">
        <f>BL116/BM116</f>
        <v>0.88863052722717262</v>
      </c>
      <c r="BT116" s="16">
        <f>BB116+BL116+BV116</f>
        <v>593</v>
      </c>
      <c r="BU116" s="66">
        <f>BC116+BM116+BW116</f>
        <v>629.33496904451476</v>
      </c>
      <c r="BV116" s="63">
        <v>9</v>
      </c>
      <c r="BW116" s="15">
        <f>AZ116*$D$164</f>
        <v>12.733792210430419</v>
      </c>
      <c r="BX116" s="37">
        <f>BW116-BV116</f>
        <v>3.7337922104304191</v>
      </c>
      <c r="BY116" s="53">
        <f>BX116*(BX116&lt;&gt;0)</f>
        <v>3.7337922104304191</v>
      </c>
      <c r="BZ116" s="26">
        <f>BY116/$BY$156</f>
        <v>3.8492703200314837E-2</v>
      </c>
      <c r="CA116" s="47">
        <f>BZ116 * $BX$156</f>
        <v>3.7337922104304191</v>
      </c>
      <c r="CB116" s="48">
        <f>IF(CA116&gt;0, V116, W116)</f>
        <v>4.1932763323364641</v>
      </c>
      <c r="CC116" s="48">
        <f>IF(BX116&gt;0, S116*T116^(2-N116), S116*U116^(N116+2))</f>
        <v>4.0892013068325381</v>
      </c>
      <c r="CD116" s="62">
        <f>CA116/CB116</f>
        <v>0.89042360066692205</v>
      </c>
      <c r="CE116" s="63">
        <v>0</v>
      </c>
      <c r="CF116" s="15">
        <f>AZ116*$CE$159</f>
        <v>8.8619472156400985</v>
      </c>
      <c r="CG116" s="37">
        <f>CF116-CE116</f>
        <v>8.8619472156400985</v>
      </c>
      <c r="CH116" s="53">
        <f>CG116*(CG116&lt;&gt;0)</f>
        <v>8.8619472156400985</v>
      </c>
      <c r="CI116" s="26">
        <f>CH116/$CH$156</f>
        <v>1.3788621776318812E-3</v>
      </c>
      <c r="CJ116" s="47">
        <f>CI116 * $CG$156</f>
        <v>8.8619472156400985</v>
      </c>
      <c r="CK116" s="48">
        <f>IF(CA116&gt;0,V116,W116)</f>
        <v>4.1932763323364641</v>
      </c>
      <c r="CL116" s="62">
        <f>CJ116/CK116</f>
        <v>2.1133706708764133</v>
      </c>
      <c r="CM116" s="67">
        <f>N116</f>
        <v>0</v>
      </c>
      <c r="CN116" s="75">
        <f>BT116+BV116</f>
        <v>602</v>
      </c>
      <c r="CO116">
        <f>E116/$E$156</f>
        <v>7.6969089992436285E-3</v>
      </c>
      <c r="CP116" s="1">
        <f>$CP$158*CO116</f>
        <v>469.51144895386136</v>
      </c>
      <c r="CQ116">
        <v>0</v>
      </c>
      <c r="CR116" s="1">
        <f>CP116-CQ116</f>
        <v>469.51144895386136</v>
      </c>
      <c r="CS116">
        <f>CR116/CP116</f>
        <v>1</v>
      </c>
    </row>
    <row r="117" spans="1:97" x14ac:dyDescent="0.2">
      <c r="A117" s="30" t="s">
        <v>116</v>
      </c>
      <c r="B117">
        <v>1</v>
      </c>
      <c r="C117">
        <v>1</v>
      </c>
      <c r="D117">
        <v>0.249201277955271</v>
      </c>
      <c r="E117">
        <v>0.75079872204472797</v>
      </c>
      <c r="F117">
        <v>0.220810166799046</v>
      </c>
      <c r="G117">
        <v>0.220810166799046</v>
      </c>
      <c r="H117">
        <v>7.4770258980785195E-2</v>
      </c>
      <c r="I117">
        <v>4.30242272347535E-2</v>
      </c>
      <c r="J117">
        <v>5.67180095982808E-2</v>
      </c>
      <c r="K117">
        <v>0.111910290679214</v>
      </c>
      <c r="L117">
        <v>0.94179953934600402</v>
      </c>
      <c r="M117">
        <v>-0.50794037593664698</v>
      </c>
      <c r="N117" s="21">
        <v>0</v>
      </c>
      <c r="O117">
        <v>1.02406338083738</v>
      </c>
      <c r="P117">
        <v>0.97921138820062603</v>
      </c>
      <c r="Q117">
        <v>1.02532236244016</v>
      </c>
      <c r="R117">
        <v>0.99591449794873899</v>
      </c>
      <c r="S117">
        <v>167.53999328613199</v>
      </c>
      <c r="T117" s="27">
        <f>IF(C117,P117,R117)</f>
        <v>0.97921138820062603</v>
      </c>
      <c r="U117" s="27">
        <f>IF(D117 = 0,O117,Q117)</f>
        <v>1.02532236244016</v>
      </c>
      <c r="V117" s="39">
        <f>S117*T117^(1-N117)</f>
        <v>164.05706940483688</v>
      </c>
      <c r="W117" s="38">
        <f>S117*U117^(N117+1)</f>
        <v>171.78250171934539</v>
      </c>
      <c r="X117" s="44">
        <f>0.5 * (D117-MAX($D$3:$D$155))/(MIN($D$3:$D$155)-MAX($D$3:$D$155)) + 0.75</f>
        <v>1.1230028676771817</v>
      </c>
      <c r="Y117" s="44">
        <f>AVERAGE(D117, F117, G117, H117, I117, J117, K117)</f>
        <v>0.13960634257805662</v>
      </c>
      <c r="Z117" s="22">
        <f>AI117^N117</f>
        <v>1</v>
      </c>
      <c r="AA117" s="22">
        <f>(Z117+AB117)/2</f>
        <v>1</v>
      </c>
      <c r="AB117" s="22">
        <f>AM117^N117</f>
        <v>1</v>
      </c>
      <c r="AC117" s="22">
        <v>1</v>
      </c>
      <c r="AD117" s="22">
        <v>1</v>
      </c>
      <c r="AE117" s="22">
        <v>1</v>
      </c>
      <c r="AF117" s="22">
        <f>PERCENTILE($L$2:$L$155, 0.05)</f>
        <v>-5.5951144138011319E-2</v>
      </c>
      <c r="AG117" s="22">
        <f>PERCENTILE($L$2:$L$155, 0.95)</f>
        <v>0.94551258825149287</v>
      </c>
      <c r="AH117" s="22">
        <f>MIN(MAX(L117,AF117), AG117)</f>
        <v>0.94179953934600402</v>
      </c>
      <c r="AI117" s="22">
        <f>AH117-$AH$156+1</f>
        <v>1.9977506834840153</v>
      </c>
      <c r="AJ117" s="22">
        <f>PERCENTILE($M$2:$M$155, 0.02)</f>
        <v>-1.0733798994150157</v>
      </c>
      <c r="AK117" s="22">
        <f>PERCENTILE($M$2:$M$155, 0.98)</f>
        <v>1.0073830915390212</v>
      </c>
      <c r="AL117" s="22">
        <f>MIN(MAX(M117,AJ117), AK117)</f>
        <v>-0.50794037593664698</v>
      </c>
      <c r="AM117" s="22">
        <f>AL117-$AL$156 + 1</f>
        <v>1.5654395234783687</v>
      </c>
      <c r="AN117" s="46">
        <v>1</v>
      </c>
      <c r="AO117" s="51">
        <v>1</v>
      </c>
      <c r="AP117" s="51">
        <v>1</v>
      </c>
      <c r="AQ117" s="21">
        <v>1</v>
      </c>
      <c r="AR117" s="17">
        <f>(AI117^4)*AB117*AE117*AN117</f>
        <v>15.928143206667041</v>
      </c>
      <c r="AS117" s="17">
        <f>(AM117^4) *Z117*AC117*AO117</f>
        <v>6.0054447792569068</v>
      </c>
      <c r="AT117" s="17">
        <f>(AM117^4)*AA117*AP117*AQ117</f>
        <v>6.0054447792569068</v>
      </c>
      <c r="AU117" s="17">
        <f>MIN(AR117, 0.05*AR$156)</f>
        <v>15.928143206667041</v>
      </c>
      <c r="AV117" s="17">
        <f>MIN(AS117, 0.05*AS$156)</f>
        <v>6.0054447792569068</v>
      </c>
      <c r="AW117" s="17">
        <f>MIN(AT117, 0.05*AT$156)</f>
        <v>6.0054447792569068</v>
      </c>
      <c r="AX117" s="14">
        <f>AU117/$AU$156</f>
        <v>2.8204618598256393E-2</v>
      </c>
      <c r="AY117" s="14">
        <f>AV117/$AV$156</f>
        <v>3.4020763586899987E-3</v>
      </c>
      <c r="AZ117" s="64">
        <f>AW117/$AW$156</f>
        <v>2.0899702667146599E-3</v>
      </c>
      <c r="BA117" s="21">
        <f>N117</f>
        <v>0</v>
      </c>
      <c r="BB117" s="63">
        <v>3183</v>
      </c>
      <c r="BC117" s="15">
        <f>$D$162*AX117</f>
        <v>3502.5059467686756</v>
      </c>
      <c r="BD117" s="19">
        <f>BC117-BB117</f>
        <v>319.50594676867559</v>
      </c>
      <c r="BE117" s="60">
        <f>(IF(BD117 &gt; 0, V117, W117))</f>
        <v>164.05706940483688</v>
      </c>
      <c r="BF117" s="60">
        <f>IF(BD117&gt;0, S117*(T117^(2-N117)), S117*(U117^(N117 + 2)))</f>
        <v>160.64655067603678</v>
      </c>
      <c r="BG117" s="46">
        <f>BD117/BE117</f>
        <v>1.9475292831194242</v>
      </c>
      <c r="BH117" s="61">
        <f>BB117/BC117</f>
        <v>0.90877790027353311</v>
      </c>
      <c r="BI117" s="63">
        <v>0</v>
      </c>
      <c r="BJ117" s="63">
        <v>0</v>
      </c>
      <c r="BK117" s="63">
        <v>168</v>
      </c>
      <c r="BL117" s="10">
        <f>SUM(BI117:BK117)</f>
        <v>168</v>
      </c>
      <c r="BM117" s="15">
        <f>AY117*$D$161</f>
        <v>593.57727268243752</v>
      </c>
      <c r="BN117" s="9">
        <f>BM117-BL117</f>
        <v>425.57727268243752</v>
      </c>
      <c r="BO117" s="48">
        <f>IF(BN117&gt;0,V117,W117)</f>
        <v>164.05706940483688</v>
      </c>
      <c r="BP117" s="48">
        <f xml:space="preserve"> IF(BN117 &gt;0, S117*T117^(2-N117), S117*U117^(N117+2))</f>
        <v>160.64655067603678</v>
      </c>
      <c r="BQ117" s="48">
        <f>IF(BN117&gt;0, S117*T117^(3-N117), S117*U117^(N117+3))</f>
        <v>157.30693189712417</v>
      </c>
      <c r="BR117" s="46">
        <f>BN117/BP117</f>
        <v>2.64915288184846</v>
      </c>
      <c r="BS117" s="61">
        <f>BL117/BM117</f>
        <v>0.28302970435641933</v>
      </c>
      <c r="BT117" s="16">
        <f>BB117+BL117+BV117</f>
        <v>3351</v>
      </c>
      <c r="BU117" s="66">
        <f>BC117+BM117+BW117</f>
        <v>4115.3840948642228</v>
      </c>
      <c r="BV117" s="63">
        <v>0</v>
      </c>
      <c r="BW117" s="15">
        <f>AZ117*$D$164</f>
        <v>19.300875413109885</v>
      </c>
      <c r="BX117" s="37">
        <f>BW117-BV117</f>
        <v>19.300875413109885</v>
      </c>
      <c r="BY117" s="53">
        <f>BX117*(BX117&lt;&gt;0)</f>
        <v>19.300875413109885</v>
      </c>
      <c r="BZ117" s="26">
        <f>BY117/$BY$156</f>
        <v>0.19897809704237637</v>
      </c>
      <c r="CA117" s="47">
        <f>BZ117 * $BX$156</f>
        <v>19.300875413109885</v>
      </c>
      <c r="CB117" s="48">
        <f>IF(CA117&gt;0, V117, W117)</f>
        <v>164.05706940483688</v>
      </c>
      <c r="CC117" s="48">
        <f>IF(BX117&gt;0, S117*T117^(2-N117), S117*U117^(N117+2))</f>
        <v>160.64655067603678</v>
      </c>
      <c r="CD117" s="62">
        <f>CA117/CB117</f>
        <v>0.11764732530654871</v>
      </c>
      <c r="CE117" s="63">
        <v>0</v>
      </c>
      <c r="CF117" s="15">
        <f>AZ117*$CE$159</f>
        <v>13.432238904175119</v>
      </c>
      <c r="CG117" s="37">
        <f>CF117-CE117</f>
        <v>13.432238904175119</v>
      </c>
      <c r="CH117" s="53">
        <f>CG117*(CG117&lt;&gt;0)</f>
        <v>13.432238904175119</v>
      </c>
      <c r="CI117" s="26">
        <f>CH117/$CH$156</f>
        <v>2.0899702667146604E-3</v>
      </c>
      <c r="CJ117" s="47">
        <f>CI117 * $CG$156</f>
        <v>13.432238904175119</v>
      </c>
      <c r="CK117" s="48">
        <f>IF(CA117&gt;0,V117,W117)</f>
        <v>164.05706940483688</v>
      </c>
      <c r="CL117" s="62">
        <f>CJ117/CK117</f>
        <v>8.1875404412039901E-2</v>
      </c>
      <c r="CM117" s="67">
        <f>N117</f>
        <v>0</v>
      </c>
      <c r="CN117" s="75">
        <f>BT117+BV117</f>
        <v>3351</v>
      </c>
      <c r="CO117">
        <f>E117/$E$156</f>
        <v>7.067670820490206E-3</v>
      </c>
      <c r="CP117" s="1">
        <f>$CP$158*CO117</f>
        <v>431.12792004990257</v>
      </c>
      <c r="CQ117">
        <v>0</v>
      </c>
      <c r="CR117" s="1">
        <f>CP117-CQ117</f>
        <v>431.12792004990257</v>
      </c>
      <c r="CS117">
        <f>CR117/CP117</f>
        <v>1</v>
      </c>
    </row>
    <row r="118" spans="1:97" x14ac:dyDescent="0.2">
      <c r="A118" s="30" t="s">
        <v>167</v>
      </c>
      <c r="B118">
        <v>0</v>
      </c>
      <c r="C118">
        <v>0</v>
      </c>
      <c r="D118">
        <v>3.7174721189590998E-3</v>
      </c>
      <c r="E118">
        <v>0.99628252788103999</v>
      </c>
      <c r="F118">
        <v>7.7738515901059999E-2</v>
      </c>
      <c r="G118">
        <v>7.7738515901059999E-2</v>
      </c>
      <c r="H118">
        <v>0.34591194968553401</v>
      </c>
      <c r="I118">
        <v>3.7735849056603703E-2</v>
      </c>
      <c r="J118">
        <v>0.114250956758395</v>
      </c>
      <c r="K118">
        <v>9.4242770644086399E-2</v>
      </c>
      <c r="L118">
        <v>-1.09616763349429</v>
      </c>
      <c r="M118">
        <v>-8.7071386490314498E-2</v>
      </c>
      <c r="N118" s="21">
        <v>1</v>
      </c>
      <c r="O118">
        <v>0.98688790039033303</v>
      </c>
      <c r="P118">
        <v>0.975533497821926</v>
      </c>
      <c r="Q118">
        <v>1.02403345719473</v>
      </c>
      <c r="R118">
        <v>0.98953869645649395</v>
      </c>
      <c r="S118">
        <v>19.139999389648398</v>
      </c>
      <c r="T118" s="27">
        <f>IF(C118,P118,R118)</f>
        <v>0.98953869645649395</v>
      </c>
      <c r="U118" s="27">
        <f>IF(D118 = 0,O118,Q118)</f>
        <v>1.02403345719473</v>
      </c>
      <c r="V118" s="39">
        <f>S118*T118^(1-N118)</f>
        <v>19.139999389648398</v>
      </c>
      <c r="W118" s="38">
        <f>S118*U118^(N118+1)</f>
        <v>20.071055500591353</v>
      </c>
      <c r="X118" s="44">
        <f>0.5 * (D118-MAX($D$3:$D$155))/(MIN($D$3:$D$155)-MAX($D$3:$D$155)) + 0.75</f>
        <v>1.2489126279832294</v>
      </c>
      <c r="Y118" s="44">
        <f>AVERAGE(D118, F118, G118, H118, I118, J118, K118)</f>
        <v>0.10733371858081402</v>
      </c>
      <c r="Z118" s="22">
        <f>AI118^N118</f>
        <v>1</v>
      </c>
      <c r="AA118" s="22">
        <f>(Z118+AB118)/2</f>
        <v>1.4931542564623506</v>
      </c>
      <c r="AB118" s="22">
        <f>AM118^N118</f>
        <v>1.9863085129247011</v>
      </c>
      <c r="AC118" s="22">
        <v>1</v>
      </c>
      <c r="AD118" s="22">
        <v>1</v>
      </c>
      <c r="AE118" s="22">
        <v>1</v>
      </c>
      <c r="AF118" s="22">
        <f>PERCENTILE($L$2:$L$155, 0.05)</f>
        <v>-5.5951144138011319E-2</v>
      </c>
      <c r="AG118" s="22">
        <f>PERCENTILE($L$2:$L$155, 0.95)</f>
        <v>0.94551258825149287</v>
      </c>
      <c r="AH118" s="22">
        <f>MIN(MAX(L118,AF118), AG118)</f>
        <v>-5.5951144138011319E-2</v>
      </c>
      <c r="AI118" s="22">
        <f>AH118-$AH$156+1</f>
        <v>1</v>
      </c>
      <c r="AJ118" s="22">
        <f>PERCENTILE($M$2:$M$155, 0.02)</f>
        <v>-1.0733798994150157</v>
      </c>
      <c r="AK118" s="22">
        <f>PERCENTILE($M$2:$M$155, 0.98)</f>
        <v>1.0073830915390212</v>
      </c>
      <c r="AL118" s="22">
        <f>MIN(MAX(M118,AJ118), AK118)</f>
        <v>-8.7071386490314498E-2</v>
      </c>
      <c r="AM118" s="22">
        <f>AL118-$AL$156 + 1</f>
        <v>1.9863085129247011</v>
      </c>
      <c r="AN118" s="46">
        <v>1</v>
      </c>
      <c r="AO118" s="51">
        <v>1</v>
      </c>
      <c r="AP118" s="51">
        <v>1</v>
      </c>
      <c r="AQ118" s="21">
        <v>1</v>
      </c>
      <c r="AR118" s="17">
        <f>(AI118^4)*AB118*AE118*AN118</f>
        <v>1.9863085129247011</v>
      </c>
      <c r="AS118" s="17">
        <f>(AM118^4) *Z118*AC118*AO118</f>
        <v>15.566350879869644</v>
      </c>
      <c r="AT118" s="17">
        <f>(AM118^4)*AA118*AP118*AQ118</f>
        <v>23.242963073863816</v>
      </c>
      <c r="AU118" s="17">
        <f>MIN(AR118, 0.05*AR$156)</f>
        <v>1.9863085129247011</v>
      </c>
      <c r="AV118" s="17">
        <f>MIN(AS118, 0.05*AS$156)</f>
        <v>15.566350879869644</v>
      </c>
      <c r="AW118" s="17">
        <f>MIN(AT118, 0.05*AT$156)</f>
        <v>23.242963073863816</v>
      </c>
      <c r="AX118" s="14">
        <f>AU118/$AU$156</f>
        <v>3.5172382178270127E-3</v>
      </c>
      <c r="AY118" s="14">
        <f>AV118/$AV$156</f>
        <v>8.8183167552213521E-3</v>
      </c>
      <c r="AZ118" s="64">
        <f>AW118/$AW$156</f>
        <v>8.0888432947564155E-3</v>
      </c>
      <c r="BA118" s="21">
        <f>N118</f>
        <v>1</v>
      </c>
      <c r="BB118" s="63">
        <v>115</v>
      </c>
      <c r="BC118" s="15">
        <f>$D$162*AX118</f>
        <v>436.7776763661941</v>
      </c>
      <c r="BD118" s="19">
        <f>BC118-BB118</f>
        <v>321.7776763661941</v>
      </c>
      <c r="BE118" s="60">
        <f>(IF(BD118 &gt; 0, V118, W118))</f>
        <v>19.139999389648398</v>
      </c>
      <c r="BF118" s="60">
        <f>IF(BD118&gt;0, S118*(T118^(2-N118)), S118*(U118^(N118 + 2)))</f>
        <v>18.939770046210764</v>
      </c>
      <c r="BG118" s="46">
        <f>BD118/BE118</f>
        <v>16.811791359837926</v>
      </c>
      <c r="BH118" s="61">
        <f>BB118/BC118</f>
        <v>0.26329184439267012</v>
      </c>
      <c r="BI118" s="63">
        <v>19</v>
      </c>
      <c r="BJ118" s="63">
        <v>459</v>
      </c>
      <c r="BK118" s="63">
        <v>0</v>
      </c>
      <c r="BL118" s="10">
        <f>SUM(BI118:BK118)</f>
        <v>478</v>
      </c>
      <c r="BM118" s="15">
        <f>AY118*$D$161</f>
        <v>1538.5758158672454</v>
      </c>
      <c r="BN118" s="9">
        <f>BM118-BL118</f>
        <v>1060.5758158672454</v>
      </c>
      <c r="BO118" s="48">
        <f>IF(BN118&gt;0,V118,W118)</f>
        <v>19.139999389648398</v>
      </c>
      <c r="BP118" s="48">
        <f xml:space="preserve"> IF(BN118 &gt;0, S118*T118^(2-N118), S118*U118^(N118+2))</f>
        <v>18.939770046210764</v>
      </c>
      <c r="BQ118" s="48">
        <f>IF(BN118&gt;0, S118*T118^(3-N118), S118*U118^(N118+3))</f>
        <v>18.741635362713151</v>
      </c>
      <c r="BR118" s="46">
        <f>BN118/BP118</f>
        <v>55.997291058949912</v>
      </c>
      <c r="BS118" s="61">
        <f>BL118/BM118</f>
        <v>0.31067692282071058</v>
      </c>
      <c r="BT118" s="16">
        <f>BB118+BL118+BV118</f>
        <v>631</v>
      </c>
      <c r="BU118" s="66">
        <f>BC118+BM118+BW118</f>
        <v>2050.0539600605152</v>
      </c>
      <c r="BV118" s="63">
        <v>38</v>
      </c>
      <c r="BW118" s="15">
        <f>AZ118*$D$164</f>
        <v>74.700467827075499</v>
      </c>
      <c r="BX118" s="37">
        <f>BW118-BV118</f>
        <v>36.700467827075499</v>
      </c>
      <c r="BY118" s="53">
        <f>BX118*(BX118&lt;&gt;0)</f>
        <v>36.700467827075499</v>
      </c>
      <c r="BZ118" s="26">
        <f>BY118/$BY$156</f>
        <v>0.37835533842347097</v>
      </c>
      <c r="CA118" s="47">
        <f>BZ118 * $BX$156</f>
        <v>36.700467827075499</v>
      </c>
      <c r="CB118" s="48">
        <f>IF(CA118&gt;0, V118, W118)</f>
        <v>19.139999389648398</v>
      </c>
      <c r="CC118" s="48">
        <f>IF(BX118&gt;0, S118*T118^(2-N118), S118*U118^(N118+2))</f>
        <v>18.939770046210764</v>
      </c>
      <c r="CD118" s="62">
        <f>CA118/CB118</f>
        <v>1.9174748692481378</v>
      </c>
      <c r="CE118" s="63">
        <v>0</v>
      </c>
      <c r="CF118" s="15">
        <f>AZ118*$CE$159</f>
        <v>51.986995855399485</v>
      </c>
      <c r="CG118" s="37">
        <f>CF118-CE118</f>
        <v>51.986995855399485</v>
      </c>
      <c r="CH118" s="53">
        <f>CG118*(CG118&lt;&gt;0)</f>
        <v>51.986995855399485</v>
      </c>
      <c r="CI118" s="26">
        <f>CH118/$CH$156</f>
        <v>8.088843294756419E-3</v>
      </c>
      <c r="CJ118" s="47">
        <f>CI118 * $CG$156</f>
        <v>51.986995855399492</v>
      </c>
      <c r="CK118" s="48">
        <f>IF(CA118&gt;0,V118,W118)</f>
        <v>19.139999389648398</v>
      </c>
      <c r="CL118" s="62">
        <f>CJ118/CK118</f>
        <v>2.7161440707002287</v>
      </c>
      <c r="CM118" s="67">
        <f>N118</f>
        <v>1</v>
      </c>
      <c r="CN118" s="75">
        <f>BT118+BV118</f>
        <v>669</v>
      </c>
      <c r="CO118">
        <f>E118/$E$156</f>
        <v>9.3785414712647362E-3</v>
      </c>
      <c r="CP118" s="1">
        <f>$CP$158*CO118</f>
        <v>572.09102974714892</v>
      </c>
      <c r="CQ118">
        <v>0</v>
      </c>
      <c r="CR118" s="1">
        <f>CP118-CQ118</f>
        <v>572.09102974714892</v>
      </c>
      <c r="CS118">
        <f>CR118/CP118</f>
        <v>1</v>
      </c>
    </row>
    <row r="119" spans="1:97" x14ac:dyDescent="0.2">
      <c r="A119" s="30" t="s">
        <v>244</v>
      </c>
      <c r="B119">
        <v>0</v>
      </c>
      <c r="C119">
        <v>0</v>
      </c>
      <c r="D119">
        <v>0.101837060702875</v>
      </c>
      <c r="E119">
        <v>0.89816293929712399</v>
      </c>
      <c r="F119">
        <v>0.49722001588562298</v>
      </c>
      <c r="G119">
        <v>0.49722001588562298</v>
      </c>
      <c r="H119">
        <v>0.19423558897243101</v>
      </c>
      <c r="I119">
        <v>7.1010860484544596E-3</v>
      </c>
      <c r="J119">
        <v>3.7138707987293601E-2</v>
      </c>
      <c r="K119">
        <v>0.135890062092169</v>
      </c>
      <c r="L119">
        <v>0.75197163198711003</v>
      </c>
      <c r="M119">
        <v>-0.195258324303309</v>
      </c>
      <c r="N119" s="21">
        <v>0</v>
      </c>
      <c r="O119">
        <v>1.0020914489292301</v>
      </c>
      <c r="P119">
        <v>0.98714396483452704</v>
      </c>
      <c r="Q119">
        <v>1.01036208009245</v>
      </c>
      <c r="R119">
        <v>0.99337899513815797</v>
      </c>
      <c r="S119">
        <v>208.32000732421801</v>
      </c>
      <c r="T119" s="27">
        <f>IF(C119,P119,R119)</f>
        <v>0.99337899513815797</v>
      </c>
      <c r="U119" s="27">
        <f>IF(D119 = 0,O119,Q119)</f>
        <v>1.01036208009245</v>
      </c>
      <c r="V119" s="39">
        <f>S119*T119^(1-N119)</f>
        <v>206.94071954290538</v>
      </c>
      <c r="W119" s="38">
        <f>S119*U119^(N119+1)</f>
        <v>210.47863592497131</v>
      </c>
      <c r="X119" s="44">
        <f>0.5 * (D119-MAX($D$3:$D$155))/(MIN($D$3:$D$155)-MAX($D$3:$D$155)) + 0.75</f>
        <v>1.1985866448176978</v>
      </c>
      <c r="Y119" s="44">
        <f>AVERAGE(D119, F119, G119, H119, I119, J119, K119)</f>
        <v>0.21009179108206699</v>
      </c>
      <c r="Z119" s="22">
        <f>AI119^N119</f>
        <v>1</v>
      </c>
      <c r="AA119" s="22">
        <f>(Z119+AB119)/2</f>
        <v>1</v>
      </c>
      <c r="AB119" s="22">
        <f>AM119^N119</f>
        <v>1</v>
      </c>
      <c r="AC119" s="22">
        <v>1</v>
      </c>
      <c r="AD119" s="22">
        <v>1</v>
      </c>
      <c r="AE119" s="22">
        <v>1</v>
      </c>
      <c r="AF119" s="22">
        <f>PERCENTILE($L$2:$L$155, 0.05)</f>
        <v>-5.5951144138011319E-2</v>
      </c>
      <c r="AG119" s="22">
        <f>PERCENTILE($L$2:$L$155, 0.95)</f>
        <v>0.94551258825149287</v>
      </c>
      <c r="AH119" s="22">
        <f>MIN(MAX(L119,AF119), AG119)</f>
        <v>0.75197163198711003</v>
      </c>
      <c r="AI119" s="22">
        <f>AH119-$AH$156+1</f>
        <v>1.8079227761251213</v>
      </c>
      <c r="AJ119" s="22">
        <f>PERCENTILE($M$2:$M$155, 0.02)</f>
        <v>-1.0733798994150157</v>
      </c>
      <c r="AK119" s="22">
        <f>PERCENTILE($M$2:$M$155, 0.98)</f>
        <v>1.0073830915390212</v>
      </c>
      <c r="AL119" s="22">
        <f>MIN(MAX(M119,AJ119), AK119)</f>
        <v>-0.195258324303309</v>
      </c>
      <c r="AM119" s="22">
        <f>AL119-$AL$156 + 1</f>
        <v>1.8781215751117066</v>
      </c>
      <c r="AN119" s="46">
        <v>0</v>
      </c>
      <c r="AO119" s="51">
        <v>1</v>
      </c>
      <c r="AP119" s="51">
        <v>1</v>
      </c>
      <c r="AQ119" s="21">
        <v>1</v>
      </c>
      <c r="AR119" s="17">
        <f>(AI119^4)*AB119*AE119*AN119</f>
        <v>0</v>
      </c>
      <c r="AS119" s="17">
        <f>(AM119^4) *Z119*AC119*AO119</f>
        <v>12.442132067492185</v>
      </c>
      <c r="AT119" s="17">
        <f>(AM119^4)*AA119*AP119*AQ119</f>
        <v>12.442132067492185</v>
      </c>
      <c r="AU119" s="17">
        <f>MIN(AR119, 0.05*AR$156)</f>
        <v>0</v>
      </c>
      <c r="AV119" s="17">
        <f>MIN(AS119, 0.05*AS$156)</f>
        <v>12.442132067492185</v>
      </c>
      <c r="AW119" s="17">
        <f>MIN(AT119, 0.05*AT$156)</f>
        <v>12.442132067492185</v>
      </c>
      <c r="AX119" s="14">
        <f>AU119/$AU$156</f>
        <v>0</v>
      </c>
      <c r="AY119" s="14">
        <f>AV119/$AV$156</f>
        <v>7.0484510164377087E-3</v>
      </c>
      <c r="AZ119" s="64">
        <f>AW119/$AW$156</f>
        <v>4.3300183469197218E-3</v>
      </c>
      <c r="BA119" s="21">
        <f>N119</f>
        <v>0</v>
      </c>
      <c r="BB119" s="63">
        <v>0</v>
      </c>
      <c r="BC119" s="15">
        <f>$D$162*AX119</f>
        <v>0</v>
      </c>
      <c r="BD119" s="19">
        <f>BC119-BB119</f>
        <v>0</v>
      </c>
      <c r="BE119" s="60">
        <f>(IF(BD119 &gt; 0, V119, W119))</f>
        <v>210.47863592497131</v>
      </c>
      <c r="BF119" s="60">
        <f>IF(BD119&gt;0, S119*(T119^(2-N119)), S119*(U119^(N119 + 2)))</f>
        <v>212.6596324081755</v>
      </c>
      <c r="BG119" s="46">
        <f>BD119/BE119</f>
        <v>0</v>
      </c>
      <c r="BH119" s="61" t="e">
        <f>BB119/BC119</f>
        <v>#DIV/0!</v>
      </c>
      <c r="BI119" s="63">
        <v>0</v>
      </c>
      <c r="BJ119" s="63">
        <v>0</v>
      </c>
      <c r="BK119" s="63">
        <v>0</v>
      </c>
      <c r="BL119" s="10">
        <f>SUM(BI119:BK119)</f>
        <v>0</v>
      </c>
      <c r="BM119" s="15">
        <f>AY119*$D$161</f>
        <v>1229.7784910929693</v>
      </c>
      <c r="BN119" s="9">
        <f>BM119-BL119</f>
        <v>1229.7784910929693</v>
      </c>
      <c r="BO119" s="48">
        <f>IF(BN119&gt;0,V119,W119)</f>
        <v>206.94071954290538</v>
      </c>
      <c r="BP119" s="48">
        <f xml:space="preserve"> IF(BN119 &gt;0, S119*T119^(2-N119), S119*U119^(N119+2))</f>
        <v>205.57056403269874</v>
      </c>
      <c r="BQ119" s="48">
        <f>IF(BN119&gt;0, S119*T119^(3-N119), S119*U119^(N119+3))</f>
        <v>204.20948032878664</v>
      </c>
      <c r="BR119" s="46">
        <f>BN119/BP119</f>
        <v>5.9822693821930484</v>
      </c>
      <c r="BS119" s="61">
        <f>BL119/BM119</f>
        <v>0</v>
      </c>
      <c r="BT119" s="16">
        <f>BB119+BL119+BV119</f>
        <v>0</v>
      </c>
      <c r="BU119" s="66">
        <f>BC119+BM119+BW119</f>
        <v>1269.766210526773</v>
      </c>
      <c r="BV119" s="63">
        <v>0</v>
      </c>
      <c r="BW119" s="15">
        <f>AZ119*$D$164</f>
        <v>39.987719433803633</v>
      </c>
      <c r="BX119" s="37">
        <f>BW119-BV119</f>
        <v>39.987719433803633</v>
      </c>
      <c r="BY119" s="53">
        <f>BX119*(BX119&lt;&gt;0)</f>
        <v>39.987719433803633</v>
      </c>
      <c r="BZ119" s="26">
        <f>BY119/$BY$156</f>
        <v>0.41224453024541158</v>
      </c>
      <c r="CA119" s="47">
        <f>BZ119 * $BX$156</f>
        <v>39.987719433803633</v>
      </c>
      <c r="CB119" s="48">
        <f>IF(CA119&gt;0, V119, W119)</f>
        <v>206.94071954290538</v>
      </c>
      <c r="CC119" s="48">
        <f>IF(BX119&gt;0, S119*T119^(2-N119), S119*U119^(N119+2))</f>
        <v>205.57056403269874</v>
      </c>
      <c r="CD119" s="62">
        <f>CA119/CB119</f>
        <v>0.19323272636786648</v>
      </c>
      <c r="CE119" s="63">
        <v>0</v>
      </c>
      <c r="CF119" s="15">
        <f>AZ119*$CE$159</f>
        <v>27.829027915653054</v>
      </c>
      <c r="CG119" s="37">
        <f>CF119-CE119</f>
        <v>27.829027915653054</v>
      </c>
      <c r="CH119" s="53">
        <f>CG119*(CG119&lt;&gt;0)</f>
        <v>27.829027915653054</v>
      </c>
      <c r="CI119" s="26">
        <f>CH119/$CH$156</f>
        <v>4.3300183469197236E-3</v>
      </c>
      <c r="CJ119" s="47">
        <f>CI119 * $CG$156</f>
        <v>27.829027915653054</v>
      </c>
      <c r="CK119" s="48">
        <f>IF(CA119&gt;0,V119,W119)</f>
        <v>206.94071954290538</v>
      </c>
      <c r="CL119" s="62">
        <f>CJ119/CK119</f>
        <v>0.13447826013711725</v>
      </c>
      <c r="CM119" s="67">
        <f>N119</f>
        <v>0</v>
      </c>
      <c r="CN119" s="75">
        <f>BT119+BV119</f>
        <v>0</v>
      </c>
      <c r="CO119">
        <f>E119/$E$156</f>
        <v>8.4548891889800384E-3</v>
      </c>
      <c r="CP119" s="1">
        <f>$CP$158*CO119</f>
        <v>515.74824052778229</v>
      </c>
      <c r="CQ119">
        <v>0</v>
      </c>
      <c r="CR119" s="1">
        <f>CP119-CQ119</f>
        <v>515.74824052778229</v>
      </c>
      <c r="CS119">
        <f>CR119/CP119</f>
        <v>1</v>
      </c>
    </row>
    <row r="120" spans="1:97" x14ac:dyDescent="0.2">
      <c r="A120" s="30" t="s">
        <v>185</v>
      </c>
      <c r="B120">
        <v>0</v>
      </c>
      <c r="C120">
        <v>0</v>
      </c>
      <c r="D120">
        <v>2.8330781010719699E-2</v>
      </c>
      <c r="E120">
        <v>0.97166921898928005</v>
      </c>
      <c r="F120">
        <v>4.0909090909090902E-2</v>
      </c>
      <c r="G120">
        <v>4.0909090909090902E-2</v>
      </c>
      <c r="H120">
        <v>0.114548494983277</v>
      </c>
      <c r="I120">
        <v>3.0518394648829401E-2</v>
      </c>
      <c r="J120">
        <v>5.9125596625565803E-2</v>
      </c>
      <c r="K120">
        <v>4.91810370713094E-2</v>
      </c>
      <c r="L120">
        <v>0.52688236920693499</v>
      </c>
      <c r="M120">
        <v>-0.42603073605645803</v>
      </c>
      <c r="N120" s="21">
        <v>0</v>
      </c>
      <c r="O120">
        <v>1.0091446031545701</v>
      </c>
      <c r="P120">
        <v>0.97738853118060198</v>
      </c>
      <c r="Q120">
        <v>1.0163205993062401</v>
      </c>
      <c r="R120">
        <v>0.98630708421596103</v>
      </c>
      <c r="S120">
        <v>41.349998474121001</v>
      </c>
      <c r="T120" s="27">
        <f>IF(C120,P120,R120)</f>
        <v>0.98630708421596103</v>
      </c>
      <c r="U120" s="27">
        <f>IF(D120 = 0,O120,Q120)</f>
        <v>1.0163205993062401</v>
      </c>
      <c r="V120" s="39">
        <f>S120*T120^(1-N120)</f>
        <v>40.783796427344726</v>
      </c>
      <c r="W120" s="38">
        <f>S120*U120^(N120+1)</f>
        <v>42.024855230530768</v>
      </c>
      <c r="X120" s="44">
        <f>0.5 * (D120-MAX($D$3:$D$155))/(MIN($D$3:$D$155)-MAX($D$3:$D$155)) + 0.75</f>
        <v>1.2362883499281354</v>
      </c>
      <c r="Y120" s="44">
        <f>AVERAGE(D120, F120, G120, H120, I120, J120, K120)</f>
        <v>5.1931783736840438E-2</v>
      </c>
      <c r="Z120" s="22">
        <f>AI120^N120</f>
        <v>1</v>
      </c>
      <c r="AA120" s="22">
        <f>(Z120+AB120)/2</f>
        <v>1</v>
      </c>
      <c r="AB120" s="22">
        <f>AM120^N120</f>
        <v>1</v>
      </c>
      <c r="AC120" s="22">
        <v>1</v>
      </c>
      <c r="AD120" s="22">
        <v>1</v>
      </c>
      <c r="AE120" s="22">
        <v>1</v>
      </c>
      <c r="AF120" s="22">
        <f>PERCENTILE($L$2:$L$155, 0.05)</f>
        <v>-5.5951144138011319E-2</v>
      </c>
      <c r="AG120" s="22">
        <f>PERCENTILE($L$2:$L$155, 0.95)</f>
        <v>0.94551258825149287</v>
      </c>
      <c r="AH120" s="22">
        <f>MIN(MAX(L120,AF120), AG120)</f>
        <v>0.52688236920693499</v>
      </c>
      <c r="AI120" s="22">
        <f>AH120-$AH$156+1</f>
        <v>1.5828335133449463</v>
      </c>
      <c r="AJ120" s="22">
        <f>PERCENTILE($M$2:$M$155, 0.02)</f>
        <v>-1.0733798994150157</v>
      </c>
      <c r="AK120" s="22">
        <f>PERCENTILE($M$2:$M$155, 0.98)</f>
        <v>1.0073830915390212</v>
      </c>
      <c r="AL120" s="22">
        <f>MIN(MAX(M120,AJ120), AK120)</f>
        <v>-0.42603073605645803</v>
      </c>
      <c r="AM120" s="22">
        <f>AL120-$AL$156 + 1</f>
        <v>1.6473491633585575</v>
      </c>
      <c r="AN120" s="46">
        <v>1</v>
      </c>
      <c r="AO120" s="51">
        <v>1</v>
      </c>
      <c r="AP120" s="51">
        <v>1</v>
      </c>
      <c r="AQ120" s="21">
        <v>1</v>
      </c>
      <c r="AR120" s="17">
        <f>(AI120^4)*AB120*AE120*AN120</f>
        <v>6.2768384051432351</v>
      </c>
      <c r="AS120" s="17">
        <f>(AM120^4) *Z120*AC120*AO120</f>
        <v>7.3644893538993115</v>
      </c>
      <c r="AT120" s="17">
        <f>(AM120^4)*AA120*AP120*AQ120</f>
        <v>7.3644893538993115</v>
      </c>
      <c r="AU120" s="17">
        <f>MIN(AR120, 0.05*AR$156)</f>
        <v>6.2768384051432351</v>
      </c>
      <c r="AV120" s="17">
        <f>MIN(AS120, 0.05*AS$156)</f>
        <v>7.3644893538993115</v>
      </c>
      <c r="AW120" s="17">
        <f>MIN(AT120, 0.05*AT$156)</f>
        <v>7.3644893538993115</v>
      </c>
      <c r="AX120" s="14">
        <f>AU120/$AU$156</f>
        <v>1.1114656047658525E-2</v>
      </c>
      <c r="AY120" s="14">
        <f>AV120/$AV$156</f>
        <v>4.1719732751959787E-3</v>
      </c>
      <c r="AZ120" s="64">
        <f>AW120/$AW$156</f>
        <v>2.5629348607699156E-3</v>
      </c>
      <c r="BA120" s="21">
        <f>N120</f>
        <v>0</v>
      </c>
      <c r="BB120" s="63">
        <v>1365</v>
      </c>
      <c r="BC120" s="15">
        <f>$D$162*AX120</f>
        <v>1380.240217310331</v>
      </c>
      <c r="BD120" s="19">
        <f>BC120-BB120</f>
        <v>15.240217310330991</v>
      </c>
      <c r="BE120" s="60">
        <f>(IF(BD120 &gt; 0, V120, W120))</f>
        <v>40.783796427344726</v>
      </c>
      <c r="BF120" s="60">
        <f>IF(BD120&gt;0, S120*(T120^(2-N120)), S120*(U120^(N120 + 2)))</f>
        <v>40.2253473375117</v>
      </c>
      <c r="BG120" s="46">
        <f>BD120/BE120</f>
        <v>0.37368314490979382</v>
      </c>
      <c r="BH120" s="61">
        <f>BB120/BC120</f>
        <v>0.98895828630466254</v>
      </c>
      <c r="BI120" s="63">
        <v>83</v>
      </c>
      <c r="BJ120" s="63">
        <v>0</v>
      </c>
      <c r="BK120" s="63">
        <v>0</v>
      </c>
      <c r="BL120" s="10">
        <f>SUM(BI120:BK120)</f>
        <v>83</v>
      </c>
      <c r="BM120" s="15">
        <f>AY120*$D$161</f>
        <v>727.90503718981836</v>
      </c>
      <c r="BN120" s="9">
        <f>BM120-BL120</f>
        <v>644.90503718981836</v>
      </c>
      <c r="BO120" s="48">
        <f>IF(BN120&gt;0,V120,W120)</f>
        <v>40.783796427344726</v>
      </c>
      <c r="BP120" s="48">
        <f xml:space="preserve"> IF(BN120 &gt;0, S120*T120^(2-N120), S120*U120^(N120+2))</f>
        <v>40.2253473375117</v>
      </c>
      <c r="BQ120" s="48">
        <f>IF(BN120&gt;0, S120*T120^(3-N120), S120*U120^(N120+3))</f>
        <v>39.674545044035433</v>
      </c>
      <c r="BR120" s="46">
        <f>BN120/BP120</f>
        <v>16.032304998605181</v>
      </c>
      <c r="BS120" s="61">
        <f>BL120/BM120</f>
        <v>0.11402586293458469</v>
      </c>
      <c r="BT120" s="16">
        <f>BB120+BL120+BV120</f>
        <v>1448</v>
      </c>
      <c r="BU120" s="66">
        <f>BC120+BM120+BW120</f>
        <v>2131.8139579393596</v>
      </c>
      <c r="BV120" s="63">
        <v>0</v>
      </c>
      <c r="BW120" s="15">
        <f>AZ120*$D$164</f>
        <v>23.668703439210169</v>
      </c>
      <c r="BX120" s="37">
        <f>BW120-BV120</f>
        <v>23.668703439210169</v>
      </c>
      <c r="BY120" s="53">
        <f>BX120*(BX120&lt;&gt;0)</f>
        <v>23.668703439210169</v>
      </c>
      <c r="BZ120" s="26">
        <f>BY120/$BY$156</f>
        <v>0.24400725195062817</v>
      </c>
      <c r="CA120" s="47">
        <f>BZ120 * $BX$156</f>
        <v>23.668703439210169</v>
      </c>
      <c r="CB120" s="48">
        <f>IF(CA120&gt;0, V120, W120)</f>
        <v>40.783796427344726</v>
      </c>
      <c r="CC120" s="48">
        <f>IF(BX120&gt;0, S120*T120^(2-N120), S120*U120^(N120+2))</f>
        <v>40.2253473375117</v>
      </c>
      <c r="CD120" s="62">
        <f>CA120/CB120</f>
        <v>0.58034576259655846</v>
      </c>
      <c r="CE120" s="63">
        <v>0</v>
      </c>
      <c r="CF120" s="15">
        <f>AZ120*$CE$159</f>
        <v>16.471982350168247</v>
      </c>
      <c r="CG120" s="37">
        <f>CF120-CE120</f>
        <v>16.471982350168247</v>
      </c>
      <c r="CH120" s="53">
        <f>CG120*(CG120&lt;&gt;0)</f>
        <v>16.471982350168247</v>
      </c>
      <c r="CI120" s="26">
        <f>CH120/$CH$156</f>
        <v>2.5629348607699161E-3</v>
      </c>
      <c r="CJ120" s="47">
        <f>CI120 * $CG$156</f>
        <v>16.471982350168247</v>
      </c>
      <c r="CK120" s="48">
        <f>IF(CA120&gt;0,V120,W120)</f>
        <v>40.783796427344726</v>
      </c>
      <c r="CL120" s="62">
        <f>CJ120/CK120</f>
        <v>0.40388545925371749</v>
      </c>
      <c r="CM120" s="67">
        <f>N120</f>
        <v>0</v>
      </c>
      <c r="CN120" s="75">
        <f>BT120+BV120</f>
        <v>1448</v>
      </c>
      <c r="CO120">
        <f>E120/$E$156</f>
        <v>9.1468432012194109E-3</v>
      </c>
      <c r="CP120" s="1">
        <f>$CP$158*CO120</f>
        <v>557.95743527438401</v>
      </c>
      <c r="CQ120">
        <v>0</v>
      </c>
      <c r="CR120" s="1">
        <f>CP120-CQ120</f>
        <v>557.95743527438401</v>
      </c>
      <c r="CS120">
        <f>CR120/CP120</f>
        <v>1</v>
      </c>
    </row>
    <row r="121" spans="1:97" x14ac:dyDescent="0.2">
      <c r="A121" s="30" t="s">
        <v>186</v>
      </c>
      <c r="B121">
        <v>0</v>
      </c>
      <c r="C121">
        <v>0</v>
      </c>
      <c r="D121">
        <v>0.27324263038548702</v>
      </c>
      <c r="E121">
        <v>0.72675736961451198</v>
      </c>
      <c r="F121">
        <v>0.25334821428571402</v>
      </c>
      <c r="G121">
        <v>0.25334821428571402</v>
      </c>
      <c r="H121">
        <v>0.51554404145077704</v>
      </c>
      <c r="I121">
        <v>0.233160621761658</v>
      </c>
      <c r="J121">
        <v>0.34670530606003302</v>
      </c>
      <c r="K121">
        <v>0.29637336279377602</v>
      </c>
      <c r="L121">
        <v>0.23626751696204501</v>
      </c>
      <c r="M121">
        <v>-0.35746002144345301</v>
      </c>
      <c r="N121" s="21">
        <v>0</v>
      </c>
      <c r="O121">
        <v>1.02029637892631</v>
      </c>
      <c r="P121">
        <v>0.98013232248346605</v>
      </c>
      <c r="Q121">
        <v>1.02229122600546</v>
      </c>
      <c r="R121">
        <v>0.98891874085200304</v>
      </c>
      <c r="S121">
        <v>23.370000839233398</v>
      </c>
      <c r="T121" s="27">
        <f>IF(C121,P121,R121)</f>
        <v>0.98891874085200304</v>
      </c>
      <c r="U121" s="27">
        <f>IF(D121 = 0,O121,Q121)</f>
        <v>1.02229122600546</v>
      </c>
      <c r="V121" s="39">
        <f>S121*T121^(1-N121)</f>
        <v>23.111031803644948</v>
      </c>
      <c r="W121" s="38">
        <f>S121*U121^(N121+1)</f>
        <v>23.89094680968854</v>
      </c>
      <c r="X121" s="44">
        <f>0.5 * (D121-MAX($D$3:$D$155))/(MIN($D$3:$D$155)-MAX($D$3:$D$155)) + 0.75</f>
        <v>1.1106719486920813</v>
      </c>
      <c r="Y121" s="44">
        <f>AVERAGE(D121, F121, G121, H121, I121, J121, K121)</f>
        <v>0.31024605586045129</v>
      </c>
      <c r="Z121" s="22">
        <f>AI121^N121</f>
        <v>1</v>
      </c>
      <c r="AA121" s="22">
        <f>(Z121+AB121)/2</f>
        <v>1</v>
      </c>
      <c r="AB121" s="22">
        <f>AM121^N121</f>
        <v>1</v>
      </c>
      <c r="AC121" s="22">
        <v>1</v>
      </c>
      <c r="AD121" s="22">
        <v>1</v>
      </c>
      <c r="AE121" s="22">
        <v>1</v>
      </c>
      <c r="AF121" s="22">
        <f>PERCENTILE($L$2:$L$155, 0.05)</f>
        <v>-5.5951144138011319E-2</v>
      </c>
      <c r="AG121" s="22">
        <f>PERCENTILE($L$2:$L$155, 0.95)</f>
        <v>0.94551258825149287</v>
      </c>
      <c r="AH121" s="22">
        <f>MIN(MAX(L121,AF121), AG121)</f>
        <v>0.23626751696204501</v>
      </c>
      <c r="AI121" s="22">
        <f>AH121-$AH$156+1</f>
        <v>1.2922186611000563</v>
      </c>
      <c r="AJ121" s="22">
        <f>PERCENTILE($M$2:$M$155, 0.02)</f>
        <v>-1.0733798994150157</v>
      </c>
      <c r="AK121" s="22">
        <f>PERCENTILE($M$2:$M$155, 0.98)</f>
        <v>1.0073830915390212</v>
      </c>
      <c r="AL121" s="22">
        <f>MIN(MAX(M121,AJ121), AK121)</f>
        <v>-0.35746002144345301</v>
      </c>
      <c r="AM121" s="22">
        <f>AL121-$AL$156 + 1</f>
        <v>1.7159198779715625</v>
      </c>
      <c r="AN121" s="46">
        <v>1</v>
      </c>
      <c r="AO121" s="51">
        <v>1</v>
      </c>
      <c r="AP121" s="51">
        <v>1</v>
      </c>
      <c r="AQ121" s="21">
        <v>1</v>
      </c>
      <c r="AR121" s="17">
        <f>(AI121^4)*AB121*AE121*AN121</f>
        <v>2.7883291166557589</v>
      </c>
      <c r="AS121" s="17">
        <f>(AM121^4) *Z121*AC121*AO121</f>
        <v>8.6693796357964885</v>
      </c>
      <c r="AT121" s="17">
        <f>(AM121^4)*AA121*AP121*AQ121</f>
        <v>8.6693796357964885</v>
      </c>
      <c r="AU121" s="17">
        <f>MIN(AR121, 0.05*AR$156)</f>
        <v>2.7883291166557589</v>
      </c>
      <c r="AV121" s="17">
        <f>MIN(AS121, 0.05*AS$156)</f>
        <v>8.6693796357964885</v>
      </c>
      <c r="AW121" s="17">
        <f>MIN(AT121, 0.05*AT$156)</f>
        <v>8.6693796357964885</v>
      </c>
      <c r="AX121" s="14">
        <f>AU121/$AU$156</f>
        <v>4.9374091029499865E-3</v>
      </c>
      <c r="AY121" s="14">
        <f>AV121/$AV$156</f>
        <v>4.9111918579827852E-3</v>
      </c>
      <c r="AZ121" s="64">
        <f>AW121/$AW$156</f>
        <v>3.0170530802746272E-3</v>
      </c>
      <c r="BA121" s="21">
        <f>N121</f>
        <v>0</v>
      </c>
      <c r="BB121" s="63">
        <v>608</v>
      </c>
      <c r="BC121" s="15">
        <f>$D$162*AX121</f>
        <v>613.13733722253517</v>
      </c>
      <c r="BD121" s="19">
        <f>BC121-BB121</f>
        <v>5.1373372225351659</v>
      </c>
      <c r="BE121" s="60">
        <f>(IF(BD121 &gt; 0, V121, W121))</f>
        <v>23.111031803644948</v>
      </c>
      <c r="BF121" s="60">
        <f>IF(BD121&gt;0, S121*(T121^(2-N121)), S121*(U121^(N121 + 2)))</f>
        <v>22.854932471051157</v>
      </c>
      <c r="BG121" s="46">
        <f>BD121/BE121</f>
        <v>0.22228939262352329</v>
      </c>
      <c r="BH121" s="61">
        <f>BB121/BC121</f>
        <v>0.99162122919180407</v>
      </c>
      <c r="BI121" s="63">
        <v>0</v>
      </c>
      <c r="BJ121" s="63">
        <v>23</v>
      </c>
      <c r="BK121" s="63">
        <v>0</v>
      </c>
      <c r="BL121" s="10">
        <f>SUM(BI121:BK121)</f>
        <v>23</v>
      </c>
      <c r="BM121" s="15">
        <f>AY121*$D$161</f>
        <v>856.88019942154642</v>
      </c>
      <c r="BN121" s="9">
        <f>BM121-BL121</f>
        <v>833.88019942154642</v>
      </c>
      <c r="BO121" s="48">
        <f>IF(BN121&gt;0,V121,W121)</f>
        <v>23.111031803644948</v>
      </c>
      <c r="BP121" s="48">
        <f xml:space="preserve"> IF(BN121 &gt;0, S121*T121^(2-N121), S121*U121^(N121+2))</f>
        <v>22.854932471051157</v>
      </c>
      <c r="BQ121" s="48">
        <f>IF(BN121&gt;0, S121*T121^(3-N121), S121*U121^(N121+3))</f>
        <v>22.601671041529467</v>
      </c>
      <c r="BR121" s="46">
        <f>BN121/BP121</f>
        <v>36.485787060529177</v>
      </c>
      <c r="BS121" s="61">
        <f>BL121/BM121</f>
        <v>2.6841558499690617E-2</v>
      </c>
      <c r="BT121" s="16">
        <f>BB121+BL121+BV121</f>
        <v>631</v>
      </c>
      <c r="BU121" s="66">
        <f>BC121+BM121+BW121</f>
        <v>1497.8800218404178</v>
      </c>
      <c r="BV121" s="63">
        <v>0</v>
      </c>
      <c r="BW121" s="15">
        <f>AZ121*$D$164</f>
        <v>27.862485196336184</v>
      </c>
      <c r="BX121" s="37">
        <f>BW121-BV121</f>
        <v>27.862485196336184</v>
      </c>
      <c r="BY121" s="53">
        <f>BX121*(BX121&lt;&gt;0)</f>
        <v>27.862485196336184</v>
      </c>
      <c r="BZ121" s="26">
        <f>BY121/$BY$156</f>
        <v>0.28724211542615546</v>
      </c>
      <c r="CA121" s="47">
        <f>BZ121 * $BX$156</f>
        <v>27.862485196336181</v>
      </c>
      <c r="CB121" s="48">
        <f>IF(CA121&gt;0, V121, W121)</f>
        <v>23.111031803644948</v>
      </c>
      <c r="CC121" s="48">
        <f>IF(BX121&gt;0, S121*T121^(2-N121), S121*U121^(N121+2))</f>
        <v>22.854932471051157</v>
      </c>
      <c r="CD121" s="62">
        <f>CA121/CB121</f>
        <v>1.2055924388430748</v>
      </c>
      <c r="CE121" s="63">
        <v>0</v>
      </c>
      <c r="CF121" s="15">
        <f>AZ121*$CE$159</f>
        <v>19.390600146925028</v>
      </c>
      <c r="CG121" s="37">
        <f>CF121-CE121</f>
        <v>19.390600146925028</v>
      </c>
      <c r="CH121" s="53">
        <f>CG121*(CG121&lt;&gt;0)</f>
        <v>19.390600146925028</v>
      </c>
      <c r="CI121" s="26">
        <f>CH121/$CH$156</f>
        <v>3.0170530802746277E-3</v>
      </c>
      <c r="CJ121" s="47">
        <f>CI121 * $CG$156</f>
        <v>19.390600146925028</v>
      </c>
      <c r="CK121" s="48">
        <f>IF(CA121&gt;0,V121,W121)</f>
        <v>23.111031803644948</v>
      </c>
      <c r="CL121" s="62">
        <f>CJ121/CK121</f>
        <v>0.83901923166696724</v>
      </c>
      <c r="CM121" s="67">
        <f>N121</f>
        <v>0</v>
      </c>
      <c r="CN121" s="75">
        <f>BT121+BV121</f>
        <v>631</v>
      </c>
      <c r="CO121">
        <f>E121/$E$156</f>
        <v>6.8413566832026419E-3</v>
      </c>
      <c r="CP121" s="1">
        <f>$CP$158*CO121</f>
        <v>417.32275767536117</v>
      </c>
      <c r="CQ121">
        <v>0</v>
      </c>
      <c r="CR121" s="1">
        <f>CP121-CQ121</f>
        <v>417.32275767536117</v>
      </c>
      <c r="CS121">
        <f>CR121/CP121</f>
        <v>1</v>
      </c>
    </row>
    <row r="122" spans="1:97" x14ac:dyDescent="0.2">
      <c r="A122" s="30" t="s">
        <v>204</v>
      </c>
      <c r="B122">
        <v>0</v>
      </c>
      <c r="C122">
        <v>0</v>
      </c>
      <c r="D122">
        <v>5.5111821086261899E-2</v>
      </c>
      <c r="E122">
        <v>0.944888178913738</v>
      </c>
      <c r="F122">
        <v>9.6505162827640906E-2</v>
      </c>
      <c r="G122">
        <v>9.6505162827640906E-2</v>
      </c>
      <c r="H122">
        <v>6.2656641604010004E-3</v>
      </c>
      <c r="I122">
        <v>5.7644110275689199E-2</v>
      </c>
      <c r="J122">
        <v>1.9004700361031399E-2</v>
      </c>
      <c r="K122">
        <v>4.2825829855729199E-2</v>
      </c>
      <c r="L122">
        <v>0.478665234412114</v>
      </c>
      <c r="M122">
        <v>0.49670910185712902</v>
      </c>
      <c r="N122" s="21">
        <v>2</v>
      </c>
      <c r="O122">
        <v>1.00397195863415</v>
      </c>
      <c r="P122">
        <v>0.99611872526407297</v>
      </c>
      <c r="Q122">
        <v>1.0087804796353801</v>
      </c>
      <c r="R122">
        <v>1</v>
      </c>
      <c r="S122">
        <v>1.7400000095367401</v>
      </c>
      <c r="T122" s="27">
        <f>IF(C122,P122,R122)</f>
        <v>1</v>
      </c>
      <c r="U122" s="27">
        <f>IF(D122 = 0,O122,Q122)</f>
        <v>1.0087804796353801</v>
      </c>
      <c r="V122" s="39">
        <f>S122*T122^(1-N122)</f>
        <v>1.7400000095367401</v>
      </c>
      <c r="W122" s="38">
        <f>S122*U122^(N122+1)</f>
        <v>1.7862377367888835</v>
      </c>
      <c r="X122" s="44">
        <f>0.5 * (D122-MAX($D$3:$D$155))/(MIN($D$3:$D$155)-MAX($D$3:$D$155)) + 0.75</f>
        <v>1.2225522326915199</v>
      </c>
      <c r="Y122" s="44">
        <f>AVERAGE(D122, F122, G122, H122, I122, J122, K122)</f>
        <v>5.3408921627770646E-2</v>
      </c>
      <c r="Z122" s="22">
        <f>AI122^N122</f>
        <v>2.3550474293143013</v>
      </c>
      <c r="AA122" s="22">
        <f>(Z122+AB122)/2</f>
        <v>4.480202451887175</v>
      </c>
      <c r="AB122" s="22">
        <f>AM122^N122</f>
        <v>6.6053574744600487</v>
      </c>
      <c r="AC122" s="22">
        <v>1</v>
      </c>
      <c r="AD122" s="22">
        <v>1</v>
      </c>
      <c r="AE122" s="22">
        <v>1</v>
      </c>
      <c r="AF122" s="22">
        <f>PERCENTILE($L$2:$L$155, 0.05)</f>
        <v>-5.5951144138011319E-2</v>
      </c>
      <c r="AG122" s="22">
        <f>PERCENTILE($L$2:$L$155, 0.95)</f>
        <v>0.94551258825149287</v>
      </c>
      <c r="AH122" s="22">
        <f>MIN(MAX(L122,AF122), AG122)</f>
        <v>0.478665234412114</v>
      </c>
      <c r="AI122" s="22">
        <f>AH122-$AH$156+1</f>
        <v>1.5346163785501252</v>
      </c>
      <c r="AJ122" s="22">
        <f>PERCENTILE($M$2:$M$155, 0.02)</f>
        <v>-1.0733798994150157</v>
      </c>
      <c r="AK122" s="22">
        <f>PERCENTILE($M$2:$M$155, 0.98)</f>
        <v>1.0073830915390212</v>
      </c>
      <c r="AL122" s="22">
        <f>MIN(MAX(M122,AJ122), AK122)</f>
        <v>0.49670910185712902</v>
      </c>
      <c r="AM122" s="22">
        <f>AL122-$AL$156 + 1</f>
        <v>2.5700890012721445</v>
      </c>
      <c r="AN122" s="46">
        <v>0</v>
      </c>
      <c r="AO122" s="76">
        <v>0.24</v>
      </c>
      <c r="AP122" s="77">
        <v>0.5</v>
      </c>
      <c r="AQ122" s="50">
        <v>1</v>
      </c>
      <c r="AR122" s="17">
        <f>(AI122^4)*AB122*AE122*AN122</f>
        <v>0</v>
      </c>
      <c r="AS122" s="17">
        <f>(AM122^4) *Z122*AC122*AO122</f>
        <v>24.660595061270236</v>
      </c>
      <c r="AT122" s="17">
        <f>(AM122^4)*AA122*AP122*AQ122</f>
        <v>97.737290662079218</v>
      </c>
      <c r="AU122" s="17">
        <f>MIN(AR122, 0.05*AR$156)</f>
        <v>0</v>
      </c>
      <c r="AV122" s="17">
        <f>MIN(AS122, 0.05*AS$156)</f>
        <v>24.660595061270236</v>
      </c>
      <c r="AW122" s="17">
        <f>MIN(AT122, 0.05*AT$156)</f>
        <v>97.737290662079218</v>
      </c>
      <c r="AX122" s="14">
        <f>AU122/$AU$156</f>
        <v>0</v>
      </c>
      <c r="AY122" s="14">
        <f>AV122/$AV$156</f>
        <v>1.3970193804622073E-2</v>
      </c>
      <c r="AZ122" s="64">
        <f>AW122/$AW$156</f>
        <v>3.4013805628276772E-2</v>
      </c>
      <c r="BA122" s="21">
        <f>N122</f>
        <v>2</v>
      </c>
      <c r="BB122" s="63">
        <v>0</v>
      </c>
      <c r="BC122" s="15">
        <f>$D$162*AX122</f>
        <v>0</v>
      </c>
      <c r="BD122" s="19">
        <f>BC122-BB122</f>
        <v>0</v>
      </c>
      <c r="BE122" s="60">
        <f>(IF(BD122 &gt; 0, V122, W122))</f>
        <v>1.7862377367888835</v>
      </c>
      <c r="BF122" s="60">
        <f>IF(BD122&gt;0, S122*(T122^(2-N122)), S122*(U122^(N122 + 2)))</f>
        <v>1.8019217608607057</v>
      </c>
      <c r="BG122" s="46">
        <f>BD122/BE122</f>
        <v>0</v>
      </c>
      <c r="BH122" s="61" t="e">
        <f>BB122/BC122</f>
        <v>#DIV/0!</v>
      </c>
      <c r="BI122" s="63">
        <v>917</v>
      </c>
      <c r="BJ122" s="63">
        <v>2248</v>
      </c>
      <c r="BK122" s="63">
        <v>0</v>
      </c>
      <c r="BL122" s="10">
        <f>SUM(BI122:BK122)</f>
        <v>3165</v>
      </c>
      <c r="BM122" s="15">
        <f>AY122*$D$161</f>
        <v>2437.4495640614359</v>
      </c>
      <c r="BN122" s="9">
        <f>BM122-BL122</f>
        <v>-727.55043593856408</v>
      </c>
      <c r="BO122" s="48">
        <f>IF(BN122&gt;0,V122,W122)</f>
        <v>1.7862377367888835</v>
      </c>
      <c r="BP122" s="48">
        <f xml:space="preserve"> IF(BN122 &gt;0, S122*T122^(2-N122), S122*U122^(N122+2))</f>
        <v>1.8019217608607057</v>
      </c>
      <c r="BQ122" s="48">
        <f>IF(BN122&gt;0, S122*T122^(3-N122), S122*U122^(N122+3))</f>
        <v>1.8177434981864911</v>
      </c>
      <c r="BR122" s="46">
        <f>BN122/BP122</f>
        <v>-403.7636104638874</v>
      </c>
      <c r="BS122" s="61">
        <f>BL122/BM122</f>
        <v>1.29848840635138</v>
      </c>
      <c r="BT122" s="16">
        <f>BB122+BL122+BV122</f>
        <v>3264</v>
      </c>
      <c r="BU122" s="66">
        <f>BC122+BM122+BW122</f>
        <v>2751.5670590385721</v>
      </c>
      <c r="BV122" s="63">
        <v>99</v>
      </c>
      <c r="BW122" s="15">
        <f>AZ122*$D$164</f>
        <v>314.117494977136</v>
      </c>
      <c r="BX122" s="37">
        <f>BW122-BV122</f>
        <v>215.117494977136</v>
      </c>
      <c r="BY122" s="53">
        <f>BX122*(BX122&lt;&gt;0)</f>
        <v>215.117494977136</v>
      </c>
      <c r="BZ122" s="26">
        <f>BY122/$BY$156</f>
        <v>2.2177061337849788</v>
      </c>
      <c r="CA122" s="47">
        <f>BZ122 * $BX$156</f>
        <v>215.117494977136</v>
      </c>
      <c r="CB122" s="48">
        <f>IF(CA122&gt;0, V122, W122)</f>
        <v>1.7400000095367401</v>
      </c>
      <c r="CC122" s="48">
        <f>IF(BX122&gt;0, S122*T122^(2-N122), S122*U122^(N122+2))</f>
        <v>1.7400000095367401</v>
      </c>
      <c r="CD122" s="62">
        <f>CA122/CB122</f>
        <v>123.63074356212744</v>
      </c>
      <c r="CE122" s="63">
        <v>0</v>
      </c>
      <c r="CF122" s="15">
        <f>AZ122*$CE$159</f>
        <v>218.60672877293482</v>
      </c>
      <c r="CG122" s="37">
        <f>CF122-CE122</f>
        <v>218.60672877293482</v>
      </c>
      <c r="CH122" s="53">
        <f>CG122*(CG122&lt;&gt;0)</f>
        <v>218.60672877293482</v>
      </c>
      <c r="CI122" s="26">
        <f>CH122/$CH$156</f>
        <v>3.4013805628276779E-2</v>
      </c>
      <c r="CJ122" s="47">
        <f>CI122 * $CG$156</f>
        <v>218.60672877293479</v>
      </c>
      <c r="CK122" s="48">
        <f>IF(CA122&gt;0,V122,W122)</f>
        <v>1.7400000095367401</v>
      </c>
      <c r="CL122" s="62">
        <f>CJ122/CK122</f>
        <v>125.63605033033129</v>
      </c>
      <c r="CM122" s="67">
        <f>N122</f>
        <v>2</v>
      </c>
      <c r="CN122" s="75">
        <f>BT122+BV122</f>
        <v>3363</v>
      </c>
      <c r="CO122">
        <f>E122/$E$156</f>
        <v>8.8947389155743812E-3</v>
      </c>
      <c r="CP122" s="1">
        <f>$CP$158*CO122</f>
        <v>542.57907385003728</v>
      </c>
      <c r="CQ122">
        <v>0</v>
      </c>
      <c r="CR122" s="1">
        <f>CP122-CQ122</f>
        <v>542.57907385003728</v>
      </c>
      <c r="CS122">
        <f>CR122/CP122</f>
        <v>1</v>
      </c>
    </row>
    <row r="123" spans="1:97" x14ac:dyDescent="0.2">
      <c r="A123" s="30" t="s">
        <v>250</v>
      </c>
      <c r="B123">
        <v>0</v>
      </c>
      <c r="C123">
        <v>0</v>
      </c>
      <c r="D123">
        <v>7.3457792207792194E-2</v>
      </c>
      <c r="E123">
        <v>0.92654220779220697</v>
      </c>
      <c r="F123">
        <v>0.195151033386327</v>
      </c>
      <c r="G123">
        <v>0.195151033386327</v>
      </c>
      <c r="H123">
        <v>7.8529657477025894E-2</v>
      </c>
      <c r="I123">
        <v>0.11988304093567199</v>
      </c>
      <c r="J123">
        <v>9.7027697808319796E-2</v>
      </c>
      <c r="K123">
        <v>0.13760470738455799</v>
      </c>
      <c r="L123">
        <v>1.1803675773709299</v>
      </c>
      <c r="M123">
        <v>1.0209670380501299</v>
      </c>
      <c r="N123" s="21">
        <v>0</v>
      </c>
      <c r="O123">
        <v>0.98413462993308598</v>
      </c>
      <c r="P123">
        <v>0.99575472080058203</v>
      </c>
      <c r="Q123">
        <v>1</v>
      </c>
      <c r="R123">
        <v>1</v>
      </c>
      <c r="S123">
        <v>0.49020001292228699</v>
      </c>
      <c r="T123" s="27">
        <f>IF(C123,P123,R123)</f>
        <v>1</v>
      </c>
      <c r="U123" s="27">
        <f>IF(D123 = 0,O123,Q123)</f>
        <v>1</v>
      </c>
      <c r="V123" s="39">
        <f>S123*T123^(1-N123)</f>
        <v>0.49020001292228699</v>
      </c>
      <c r="W123" s="38">
        <f>S123*U123^(N123+1)</f>
        <v>0.49020001292228699</v>
      </c>
      <c r="X123" s="44">
        <f>0.5 * (D123-MAX($D$3:$D$155))/(MIN($D$3:$D$155)-MAX($D$3:$D$155)) + 0.75</f>
        <v>1.2131425006783467</v>
      </c>
      <c r="Y123" s="44">
        <f>AVERAGE(D123, F123, G123, H123, I123, J123, K123)</f>
        <v>0.128114994655146</v>
      </c>
      <c r="Z123" s="22">
        <f>AI123^N123</f>
        <v>1</v>
      </c>
      <c r="AA123" s="22">
        <f>(Z123+AB123)/2</f>
        <v>1</v>
      </c>
      <c r="AB123" s="22">
        <f>AM123^N123</f>
        <v>1</v>
      </c>
      <c r="AC123" s="22">
        <v>1</v>
      </c>
      <c r="AD123" s="22">
        <v>1</v>
      </c>
      <c r="AE123" s="22">
        <v>1</v>
      </c>
      <c r="AF123" s="22">
        <f>PERCENTILE($L$2:$L$155, 0.05)</f>
        <v>-5.5951144138011319E-2</v>
      </c>
      <c r="AG123" s="22">
        <f>PERCENTILE($L$2:$L$155, 0.95)</f>
        <v>0.94551258825149287</v>
      </c>
      <c r="AH123" s="22">
        <f>MIN(MAX(L123,AF123), AG123)</f>
        <v>0.94551258825149287</v>
      </c>
      <c r="AI123" s="22">
        <f>AH123-$AH$156+1</f>
        <v>2.0014637323895039</v>
      </c>
      <c r="AJ123" s="22">
        <f>PERCENTILE($M$2:$M$155, 0.02)</f>
        <v>-1.0733798994150157</v>
      </c>
      <c r="AK123" s="22">
        <f>PERCENTILE($M$2:$M$155, 0.98)</f>
        <v>1.0073830915390212</v>
      </c>
      <c r="AL123" s="22">
        <f>MIN(MAX(M123,AJ123), AK123)</f>
        <v>1.0073830915390212</v>
      </c>
      <c r="AM123" s="22">
        <f>AL123-$AL$156 + 1</f>
        <v>3.0807629909540371</v>
      </c>
      <c r="AN123" s="46">
        <v>0</v>
      </c>
      <c r="AO123" s="76">
        <v>0.24</v>
      </c>
      <c r="AP123" s="77">
        <v>0.5</v>
      </c>
      <c r="AQ123" s="50">
        <v>1</v>
      </c>
      <c r="AR123" s="17">
        <f>(AI123^4)*AB123*AE123*AN123</f>
        <v>0</v>
      </c>
      <c r="AS123" s="17">
        <f>(AM123^4) *Z123*AC123*AO123</f>
        <v>21.619437773139623</v>
      </c>
      <c r="AT123" s="17">
        <f>(AM123^4)*AA123*AP123*AQ123</f>
        <v>45.040495360707553</v>
      </c>
      <c r="AU123" s="17">
        <f>MIN(AR123, 0.05*AR$156)</f>
        <v>0</v>
      </c>
      <c r="AV123" s="17">
        <f>MIN(AS123, 0.05*AS$156)</f>
        <v>21.619437773139623</v>
      </c>
      <c r="AW123" s="17">
        <f>MIN(AT123, 0.05*AT$156)</f>
        <v>45.040495360707553</v>
      </c>
      <c r="AX123" s="14">
        <f>AU123/$AU$156</f>
        <v>0</v>
      </c>
      <c r="AY123" s="14">
        <f>AV123/$AV$156</f>
        <v>1.2247382307171728E-2</v>
      </c>
      <c r="AZ123" s="64">
        <f>AW123/$AW$156</f>
        <v>1.5674658507746048E-2</v>
      </c>
      <c r="BA123" s="21">
        <f>N123</f>
        <v>0</v>
      </c>
      <c r="BB123" s="63">
        <v>0</v>
      </c>
      <c r="BC123" s="15">
        <f>$D$162*AX123</f>
        <v>0</v>
      </c>
      <c r="BD123" s="19">
        <f>BC123-BB123</f>
        <v>0</v>
      </c>
      <c r="BE123" s="60">
        <f>(IF(BD123 &gt; 0, V123, W123))</f>
        <v>0.49020001292228699</v>
      </c>
      <c r="BF123" s="60">
        <f>IF(BD123&gt;0, S123*(T123^(2-N123)), S123*(U123^(N123 + 2)))</f>
        <v>0.49020001292228699</v>
      </c>
      <c r="BG123" s="46">
        <f>BD123/BE123</f>
        <v>0</v>
      </c>
      <c r="BH123" s="61" t="e">
        <f>BB123/BC123</f>
        <v>#DIV/0!</v>
      </c>
      <c r="BI123" s="63">
        <v>79</v>
      </c>
      <c r="BJ123" s="63">
        <v>2874</v>
      </c>
      <c r="BK123" s="63">
        <v>0</v>
      </c>
      <c r="BL123" s="10">
        <f>SUM(BI123:BK123)</f>
        <v>2953</v>
      </c>
      <c r="BM123" s="15">
        <f>AY123*$D$161</f>
        <v>2136.8620280437872</v>
      </c>
      <c r="BN123" s="9">
        <f>BM123-BL123</f>
        <v>-816.13797195621282</v>
      </c>
      <c r="BO123" s="48">
        <f>IF(BN123&gt;0,V123,W123)</f>
        <v>0.49020001292228699</v>
      </c>
      <c r="BP123" s="48">
        <f xml:space="preserve"> IF(BN123 &gt;0, S123*T123^(2-N123), S123*U123^(N123+2))</f>
        <v>0.49020001292228699</v>
      </c>
      <c r="BQ123" s="48">
        <f>IF(BN123&gt;0, S123*T123^(3-N123), S123*U123^(N123+3))</f>
        <v>0.49020001292228699</v>
      </c>
      <c r="BR123" s="46">
        <f>BN123/BP123</f>
        <v>-1664.9080996364596</v>
      </c>
      <c r="BS123" s="61">
        <f>BL123/BM123</f>
        <v>1.3819329283993853</v>
      </c>
      <c r="BT123" s="16">
        <f>BB123+BL123+BV123</f>
        <v>3122</v>
      </c>
      <c r="BU123" s="66">
        <f>BC123+BM123+BW123</f>
        <v>2281.6174993628219</v>
      </c>
      <c r="BV123" s="63">
        <v>169</v>
      </c>
      <c r="BW123" s="15">
        <f>AZ123*$D$164</f>
        <v>144.75547131903474</v>
      </c>
      <c r="BX123" s="37">
        <f>BW123-BV123</f>
        <v>-24.24452868096526</v>
      </c>
      <c r="BY123" s="53">
        <f>BX123*(BX123&lt;&gt;0)</f>
        <v>-24.24452868096526</v>
      </c>
      <c r="BZ123" s="26">
        <f>BY123/$BY$156</f>
        <v>-0.24994359464913446</v>
      </c>
      <c r="CA123" s="47">
        <f>BZ123 * $BX$156</f>
        <v>-24.24452868096526</v>
      </c>
      <c r="CB123" s="48">
        <f>IF(CA123&gt;0, V123, W123)</f>
        <v>0.49020001292228699</v>
      </c>
      <c r="CC123" s="48">
        <f>IF(BX123&gt;0, S123*T123^(2-N123), S123*U123^(N123+2))</f>
        <v>0.49020001292228699</v>
      </c>
      <c r="CD123" s="62">
        <f>CA123/CB123</f>
        <v>-49.458441537839832</v>
      </c>
      <c r="CE123" s="63">
        <v>0</v>
      </c>
      <c r="CF123" s="15">
        <f>AZ123*$CE$159</f>
        <v>100.74103022928385</v>
      </c>
      <c r="CG123" s="37">
        <f>CF123-CE123</f>
        <v>100.74103022928385</v>
      </c>
      <c r="CH123" s="53">
        <f>CG123*(CG123&lt;&gt;0)</f>
        <v>100.74103022928385</v>
      </c>
      <c r="CI123" s="26">
        <f>CH123/$CH$156</f>
        <v>1.5674658507746051E-2</v>
      </c>
      <c r="CJ123" s="47">
        <f>CI123 * $CG$156</f>
        <v>100.74103022928384</v>
      </c>
      <c r="CK123" s="48">
        <f>IF(CA123&gt;0,V123,W123)</f>
        <v>0.49020001292228699</v>
      </c>
      <c r="CL123" s="62">
        <f>CJ123/CK123</f>
        <v>205.51005216977552</v>
      </c>
      <c r="CM123" s="67">
        <f>N123</f>
        <v>0</v>
      </c>
      <c r="CN123" s="75">
        <f>BT123+BV123</f>
        <v>3291</v>
      </c>
      <c r="CO123">
        <f>E123/$E$156</f>
        <v>8.7220384554349776E-3</v>
      </c>
      <c r="CP123" s="1">
        <f>$CP$158*CO123</f>
        <v>532.04434578153359</v>
      </c>
      <c r="CQ123">
        <v>0</v>
      </c>
      <c r="CR123" s="1">
        <f>CP123-CQ123</f>
        <v>532.04434578153359</v>
      </c>
      <c r="CS123">
        <f>CR123/CP123</f>
        <v>1</v>
      </c>
    </row>
    <row r="124" spans="1:97" x14ac:dyDescent="0.2">
      <c r="A124" s="30" t="s">
        <v>306</v>
      </c>
      <c r="B124">
        <v>0</v>
      </c>
      <c r="C124">
        <v>0</v>
      </c>
      <c r="D124">
        <v>0.82388178913737997</v>
      </c>
      <c r="E124">
        <v>0.176118210862619</v>
      </c>
      <c r="F124">
        <v>0.92930897537728296</v>
      </c>
      <c r="G124">
        <v>0.92930897537728296</v>
      </c>
      <c r="H124">
        <v>0.84168755221386804</v>
      </c>
      <c r="I124">
        <v>0.92564745196324105</v>
      </c>
      <c r="J124">
        <v>0.88266977860122997</v>
      </c>
      <c r="K124">
        <v>0.90568921134592395</v>
      </c>
      <c r="L124">
        <v>0.61712046784686603</v>
      </c>
      <c r="M124">
        <v>0.27347860752261199</v>
      </c>
      <c r="N124" s="21">
        <v>0</v>
      </c>
      <c r="O124">
        <v>1.0049215370104101</v>
      </c>
      <c r="P124">
        <v>0.99166816954132297</v>
      </c>
      <c r="Q124">
        <v>1.0110525073635499</v>
      </c>
      <c r="R124">
        <v>0.99724075205355101</v>
      </c>
      <c r="S124">
        <v>31.049999237060501</v>
      </c>
      <c r="T124" s="27">
        <f>IF(C124,P124,R124)</f>
        <v>0.99724075205355101</v>
      </c>
      <c r="U124" s="27">
        <f>IF(D124 = 0,O124,Q124)</f>
        <v>1.0110525073635499</v>
      </c>
      <c r="V124" s="39">
        <f>S124*T124^(1-N124)</f>
        <v>30.964324590428397</v>
      </c>
      <c r="W124" s="38">
        <f>S124*U124^(N124+1)</f>
        <v>31.393179582266331</v>
      </c>
      <c r="X124" s="44">
        <f>0.5 * (D124-MAX($D$3:$D$155))/(MIN($D$3:$D$155)-MAX($D$3:$D$155)) + 0.75</f>
        <v>0.82824662023760753</v>
      </c>
      <c r="Y124" s="44">
        <f>AVERAGE(D124, F124, G124, H124, I124, J124, K124)</f>
        <v>0.89117053343088681</v>
      </c>
      <c r="Z124" s="22">
        <f>AI124^N124</f>
        <v>1</v>
      </c>
      <c r="AA124" s="22">
        <f>(Z124+AB124)/2</f>
        <v>1</v>
      </c>
      <c r="AB124" s="22">
        <f>AM124^N124</f>
        <v>1</v>
      </c>
      <c r="AC124" s="22">
        <v>1</v>
      </c>
      <c r="AD124" s="22">
        <v>1</v>
      </c>
      <c r="AE124" s="22">
        <v>1</v>
      </c>
      <c r="AF124" s="22">
        <f>PERCENTILE($L$2:$L$155, 0.05)</f>
        <v>-5.5951144138011319E-2</v>
      </c>
      <c r="AG124" s="22">
        <f>PERCENTILE($L$2:$L$155, 0.95)</f>
        <v>0.94551258825149287</v>
      </c>
      <c r="AH124" s="22">
        <f>MIN(MAX(L124,AF124), AG124)</f>
        <v>0.61712046784686603</v>
      </c>
      <c r="AI124" s="22">
        <f>AH124-$AH$156+1</f>
        <v>1.6730716119848772</v>
      </c>
      <c r="AJ124" s="22">
        <f>PERCENTILE($M$2:$M$155, 0.02)</f>
        <v>-1.0733798994150157</v>
      </c>
      <c r="AK124" s="22">
        <f>PERCENTILE($M$2:$M$155, 0.98)</f>
        <v>1.0073830915390212</v>
      </c>
      <c r="AL124" s="22">
        <f>MIN(MAX(M124,AJ124), AK124)</f>
        <v>0.27347860752261199</v>
      </c>
      <c r="AM124" s="22">
        <f>AL124-$AL$156 + 1</f>
        <v>2.3468585069376275</v>
      </c>
      <c r="AN124" s="46">
        <v>0</v>
      </c>
      <c r="AO124" s="70">
        <v>0.48</v>
      </c>
      <c r="AP124" s="51">
        <v>1</v>
      </c>
      <c r="AQ124" s="50">
        <v>1</v>
      </c>
      <c r="AR124" s="17">
        <f>(AI124^4)*AB124*AE124*AN124</f>
        <v>0</v>
      </c>
      <c r="AS124" s="17">
        <f>(AM124^4) *Z124*AC124*AO124</f>
        <v>14.560921608080013</v>
      </c>
      <c r="AT124" s="17">
        <f>(AM124^4)*AA124*AP124*AQ124</f>
        <v>30.335253350166695</v>
      </c>
      <c r="AU124" s="17">
        <f>MIN(AR124, 0.05*AR$156)</f>
        <v>0</v>
      </c>
      <c r="AV124" s="17">
        <f>MIN(AS124, 0.05*AS$156)</f>
        <v>14.560921608080013</v>
      </c>
      <c r="AW124" s="17">
        <f>MIN(AT124, 0.05*AT$156)</f>
        <v>30.335253350166695</v>
      </c>
      <c r="AX124" s="14">
        <f>AU124/$AU$156</f>
        <v>0</v>
      </c>
      <c r="AY124" s="14">
        <f>AV124/$AV$156</f>
        <v>8.248742430317868E-3</v>
      </c>
      <c r="AZ124" s="64">
        <f>AW124/$AW$156</f>
        <v>1.0557049455202807E-2</v>
      </c>
      <c r="BA124" s="21">
        <f>N124</f>
        <v>0</v>
      </c>
      <c r="BB124" s="63">
        <v>0</v>
      </c>
      <c r="BC124" s="15">
        <f>$D$162*AX124</f>
        <v>0</v>
      </c>
      <c r="BD124" s="19">
        <f>BC124-BB124</f>
        <v>0</v>
      </c>
      <c r="BE124" s="60">
        <f>(IF(BD124 &gt; 0, V124, W124))</f>
        <v>31.393179582266331</v>
      </c>
      <c r="BF124" s="60">
        <f>IF(BD124&gt;0, S124*(T124^(2-N124)), S124*(U124^(N124 + 2)))</f>
        <v>31.740152930764577</v>
      </c>
      <c r="BG124" s="46">
        <f>BD124/BE124</f>
        <v>0</v>
      </c>
      <c r="BH124" s="61" t="e">
        <f>BB124/BC124</f>
        <v>#DIV/0!</v>
      </c>
      <c r="BI124" s="63">
        <v>0</v>
      </c>
      <c r="BJ124" s="63">
        <v>0</v>
      </c>
      <c r="BK124" s="63">
        <v>0</v>
      </c>
      <c r="BL124" s="10">
        <f>SUM(BI124:BK124)</f>
        <v>0</v>
      </c>
      <c r="BM124" s="15">
        <f>AY124*$D$161</f>
        <v>1439.19933552971</v>
      </c>
      <c r="BN124" s="9">
        <f>BM124-BL124</f>
        <v>1439.19933552971</v>
      </c>
      <c r="BO124" s="48">
        <f>IF(BN124&gt;0,V124,W124)</f>
        <v>30.964324590428397</v>
      </c>
      <c r="BP124" s="48">
        <f xml:space="preserve"> IF(BN124 &gt;0, S124*T124^(2-N124), S124*U124^(N124+2))</f>
        <v>30.878886341389077</v>
      </c>
      <c r="BQ124" s="48">
        <f>IF(BN124&gt;0, S124*T124^(3-N124), S124*U124^(N124+3))</f>
        <v>30.793683837662968</v>
      </c>
      <c r="BR124" s="46">
        <f>BN124/BP124</f>
        <v>46.607876968692779</v>
      </c>
      <c r="BS124" s="61">
        <f>BL124/BM124</f>
        <v>0</v>
      </c>
      <c r="BT124" s="16">
        <f>BB124+BL124+BV124</f>
        <v>0</v>
      </c>
      <c r="BU124" s="66">
        <f>BC124+BM124+BW124</f>
        <v>1536.6936872485078</v>
      </c>
      <c r="BV124" s="63">
        <v>0</v>
      </c>
      <c r="BW124" s="15">
        <f>AZ124*$D$164</f>
        <v>97.494351718797915</v>
      </c>
      <c r="BX124" s="37">
        <f>BW124-BV124</f>
        <v>97.494351718797915</v>
      </c>
      <c r="BY124" s="53">
        <f>BX124*(BX124&lt;&gt;0)</f>
        <v>97.494351718797915</v>
      </c>
      <c r="BZ124" s="26">
        <f>BY124/$BY$156</f>
        <v>1.0050964094721759</v>
      </c>
      <c r="CA124" s="47">
        <f>BZ124 * $BX$156</f>
        <v>97.49435171879793</v>
      </c>
      <c r="CB124" s="48">
        <f>IF(CA124&gt;0, V124, W124)</f>
        <v>30.964324590428397</v>
      </c>
      <c r="CC124" s="48">
        <f>IF(BX124&gt;0, S124*T124^(2-N124), S124*U124^(N124+2))</f>
        <v>30.878886341389077</v>
      </c>
      <c r="CD124" s="62">
        <f>CA124/CB124</f>
        <v>3.1486025614437301</v>
      </c>
      <c r="CE124" s="63">
        <v>0</v>
      </c>
      <c r="CF124" s="15">
        <f>AZ124*$CE$159</f>
        <v>67.850156848588441</v>
      </c>
      <c r="CG124" s="37">
        <f>CF124-CE124</f>
        <v>67.850156848588441</v>
      </c>
      <c r="CH124" s="53">
        <f>CG124*(CG124&lt;&gt;0)</f>
        <v>67.850156848588441</v>
      </c>
      <c r="CI124" s="26">
        <f>CH124/$CH$156</f>
        <v>1.055704945520281E-2</v>
      </c>
      <c r="CJ124" s="47">
        <f>CI124 * $CG$156</f>
        <v>67.850156848588441</v>
      </c>
      <c r="CK124" s="48">
        <f>IF(CA124&gt;0,V124,W124)</f>
        <v>30.964324590428397</v>
      </c>
      <c r="CL124" s="62">
        <f>CJ124/CK124</f>
        <v>2.1912364550513104</v>
      </c>
      <c r="CM124" s="67">
        <f>N124</f>
        <v>0</v>
      </c>
      <c r="CN124" s="75">
        <f>BT124+BV124</f>
        <v>0</v>
      </c>
      <c r="CO124">
        <f>E124/$E$156</f>
        <v>1.657895123317111E-3</v>
      </c>
      <c r="CP124" s="1">
        <f>$CP$158*CO124</f>
        <v>101.13160252234377</v>
      </c>
      <c r="CQ124">
        <v>0</v>
      </c>
      <c r="CR124" s="1">
        <f>CP124-CQ124</f>
        <v>101.13160252234377</v>
      </c>
      <c r="CS124">
        <f>CR124/CP124</f>
        <v>1</v>
      </c>
    </row>
    <row r="125" spans="1:97" x14ac:dyDescent="0.2">
      <c r="A125" s="30" t="s">
        <v>274</v>
      </c>
      <c r="B125">
        <v>0</v>
      </c>
      <c r="C125">
        <v>0</v>
      </c>
      <c r="D125">
        <v>0.132188498402555</v>
      </c>
      <c r="E125">
        <v>0.86781150159744402</v>
      </c>
      <c r="F125">
        <v>0.110405083399523</v>
      </c>
      <c r="G125">
        <v>0.110405083399523</v>
      </c>
      <c r="H125">
        <v>0.297827903091061</v>
      </c>
      <c r="I125">
        <v>0.348370927318295</v>
      </c>
      <c r="J125">
        <v>0.322109581945487</v>
      </c>
      <c r="K125">
        <v>0.188580315140465</v>
      </c>
      <c r="L125">
        <v>0.42713563254103398</v>
      </c>
      <c r="M125">
        <v>0.108164207549601</v>
      </c>
      <c r="N125" s="21">
        <v>0</v>
      </c>
      <c r="O125">
        <v>1.0078706616811699</v>
      </c>
      <c r="P125">
        <v>0.99122011529336795</v>
      </c>
      <c r="Q125">
        <v>1.01684849305824</v>
      </c>
      <c r="R125">
        <v>0.99320290900724195</v>
      </c>
      <c r="S125">
        <v>336.01998901367102</v>
      </c>
      <c r="T125" s="27">
        <f>IF(C125,P125,R125)</f>
        <v>0.99320290900724195</v>
      </c>
      <c r="U125" s="27">
        <f>IF(D125 = 0,O125,Q125)</f>
        <v>1.01684849305824</v>
      </c>
      <c r="V125" s="39">
        <f>S125*T125^(1-N125)</f>
        <v>333.73603057295952</v>
      </c>
      <c r="W125" s="38">
        <f>S125*U125^(N125+1)</f>
        <v>341.68141946599775</v>
      </c>
      <c r="X125" s="44">
        <f>0.5 * (D125-MAX($D$3:$D$155))/(MIN($D$3:$D$155)-MAX($D$3:$D$155)) + 0.75</f>
        <v>1.1830192544039333</v>
      </c>
      <c r="Y125" s="44">
        <f>AVERAGE(D125, F125, G125, H125, I125, J125, K125)</f>
        <v>0.21569819895670128</v>
      </c>
      <c r="Z125" s="22">
        <f>AI125^N125</f>
        <v>1</v>
      </c>
      <c r="AA125" s="22">
        <f>(Z125+AB125)/2</f>
        <v>1</v>
      </c>
      <c r="AB125" s="22">
        <f>AM125^N125</f>
        <v>1</v>
      </c>
      <c r="AC125" s="22">
        <v>1</v>
      </c>
      <c r="AD125" s="22">
        <v>1</v>
      </c>
      <c r="AE125" s="22">
        <v>1</v>
      </c>
      <c r="AF125" s="22">
        <f>PERCENTILE($L$2:$L$155, 0.05)</f>
        <v>-5.5951144138011319E-2</v>
      </c>
      <c r="AG125" s="22">
        <f>PERCENTILE($L$2:$L$155, 0.95)</f>
        <v>0.94551258825149287</v>
      </c>
      <c r="AH125" s="22">
        <f>MIN(MAX(L125,AF125), AG125)</f>
        <v>0.42713563254103398</v>
      </c>
      <c r="AI125" s="22">
        <f>AH125-$AH$156+1</f>
        <v>1.4830867766790452</v>
      </c>
      <c r="AJ125" s="22">
        <f>PERCENTILE($M$2:$M$155, 0.02)</f>
        <v>-1.0733798994150157</v>
      </c>
      <c r="AK125" s="22">
        <f>PERCENTILE($M$2:$M$155, 0.98)</f>
        <v>1.0073830915390212</v>
      </c>
      <c r="AL125" s="22">
        <f>MIN(MAX(M125,AJ125), AK125)</f>
        <v>0.108164207549601</v>
      </c>
      <c r="AM125" s="22">
        <f>AL125-$AL$156 + 1</f>
        <v>2.1815441069646164</v>
      </c>
      <c r="AN125" s="46">
        <v>0</v>
      </c>
      <c r="AO125" s="51">
        <v>1</v>
      </c>
      <c r="AP125" s="51">
        <v>1</v>
      </c>
      <c r="AQ125" s="21">
        <v>1</v>
      </c>
      <c r="AR125" s="17">
        <f>(AI125^4)*AB125*AE125*AN125</f>
        <v>0</v>
      </c>
      <c r="AS125" s="17">
        <f>(AM125^4) *Z125*AC125*AO125</f>
        <v>22.649363003577381</v>
      </c>
      <c r="AT125" s="17">
        <f>(AM125^4)*AA125*AP125*AQ125</f>
        <v>22.649363003577381</v>
      </c>
      <c r="AU125" s="17">
        <f>MIN(AR125, 0.05*AR$156)</f>
        <v>0</v>
      </c>
      <c r="AV125" s="17">
        <f>MIN(AS125, 0.05*AS$156)</f>
        <v>22.649363003577381</v>
      </c>
      <c r="AW125" s="17">
        <f>MIN(AT125, 0.05*AT$156)</f>
        <v>22.649363003577381</v>
      </c>
      <c r="AX125" s="14">
        <f>AU125/$AU$156</f>
        <v>0</v>
      </c>
      <c r="AY125" s="14">
        <f>AV125/$AV$156</f>
        <v>1.2830833559574087E-2</v>
      </c>
      <c r="AZ125" s="64">
        <f>AW125/$AW$156</f>
        <v>7.8822630092289393E-3</v>
      </c>
      <c r="BA125" s="21">
        <f>N125</f>
        <v>0</v>
      </c>
      <c r="BB125" s="63">
        <v>0</v>
      </c>
      <c r="BC125" s="15">
        <f>$D$162*AX125</f>
        <v>0</v>
      </c>
      <c r="BD125" s="19">
        <f>BC125-BB125</f>
        <v>0</v>
      </c>
      <c r="BE125" s="60">
        <f>(IF(BD125 &gt; 0, V125, W125))</f>
        <v>341.68141946599775</v>
      </c>
      <c r="BF125" s="60">
        <f>IF(BD125&gt;0, S125*(T125^(2-N125)), S125*(U125^(N125 + 2)))</f>
        <v>347.43823649000018</v>
      </c>
      <c r="BG125" s="46">
        <f>BD125/BE125</f>
        <v>0</v>
      </c>
      <c r="BH125" s="61" t="e">
        <f>BB125/BC125</f>
        <v>#DIV/0!</v>
      </c>
      <c r="BI125" s="63">
        <v>336</v>
      </c>
      <c r="BJ125" s="63">
        <v>1680</v>
      </c>
      <c r="BK125" s="63">
        <v>0</v>
      </c>
      <c r="BL125" s="10">
        <f>SUM(BI125:BK125)</f>
        <v>2016</v>
      </c>
      <c r="BM125" s="15">
        <f>AY125*$D$161</f>
        <v>2238.659685306689</v>
      </c>
      <c r="BN125" s="9">
        <f>BM125-BL125</f>
        <v>222.65968530668897</v>
      </c>
      <c r="BO125" s="48">
        <f>IF(BN125&gt;0,V125,W125)</f>
        <v>333.73603057295952</v>
      </c>
      <c r="BP125" s="48">
        <f xml:space="preserve"> IF(BN125 &gt;0, S125*T125^(2-N125), S125*U125^(N125+2))</f>
        <v>331.46759640559327</v>
      </c>
      <c r="BQ125" s="48">
        <f>IF(BN125&gt;0, S125*T125^(3-N125), S125*U125^(N125+3))</f>
        <v>329.21458099167364</v>
      </c>
      <c r="BR125" s="46">
        <f>BN125/BP125</f>
        <v>0.67173892024798765</v>
      </c>
      <c r="BS125" s="61">
        <f>BL125/BM125</f>
        <v>0.90053884171493204</v>
      </c>
      <c r="BT125" s="16">
        <f>BB125+BL125+BV125</f>
        <v>2016</v>
      </c>
      <c r="BU125" s="66">
        <f>BC125+BM125+BW125</f>
        <v>2311.452384196918</v>
      </c>
      <c r="BV125" s="63">
        <v>0</v>
      </c>
      <c r="BW125" s="15">
        <f>AZ125*$D$164</f>
        <v>72.792698890229261</v>
      </c>
      <c r="BX125" s="37">
        <f>BW125-BV125</f>
        <v>72.792698890229261</v>
      </c>
      <c r="BY125" s="53">
        <f>BX125*(BX125&lt;&gt;0)</f>
        <v>72.792698890229261</v>
      </c>
      <c r="BZ125" s="26">
        <f>BY125/$BY$156</f>
        <v>0.75044019474465573</v>
      </c>
      <c r="CA125" s="47">
        <f>BZ125 * $BX$156</f>
        <v>72.792698890229261</v>
      </c>
      <c r="CB125" s="48">
        <f>IF(CA125&gt;0, V125, W125)</f>
        <v>333.73603057295952</v>
      </c>
      <c r="CC125" s="48">
        <f>IF(BX125&gt;0, S125*T125^(2-N125), S125*U125^(N125+2))</f>
        <v>331.46759640559327</v>
      </c>
      <c r="CD125" s="62">
        <f>CA125/CB125</f>
        <v>0.21811459423562515</v>
      </c>
      <c r="CE125" s="63">
        <v>0</v>
      </c>
      <c r="CF125" s="15">
        <f>AZ125*$CE$159</f>
        <v>50.659304360314394</v>
      </c>
      <c r="CG125" s="37">
        <f>CF125-CE125</f>
        <v>50.659304360314394</v>
      </c>
      <c r="CH125" s="53">
        <f>CG125*(CG125&lt;&gt;0)</f>
        <v>50.659304360314394</v>
      </c>
      <c r="CI125" s="26">
        <f>CH125/$CH$156</f>
        <v>7.882263009228941E-3</v>
      </c>
      <c r="CJ125" s="47">
        <f>CI125 * $CG$156</f>
        <v>50.659304360314387</v>
      </c>
      <c r="CK125" s="48">
        <f>IF(CA125&gt;0,V125,W125)</f>
        <v>333.73603057295952</v>
      </c>
      <c r="CL125" s="62">
        <f>CJ125/CK125</f>
        <v>0.1517945313646305</v>
      </c>
      <c r="CM125" s="67">
        <f>N125</f>
        <v>0</v>
      </c>
      <c r="CN125" s="75">
        <f>BT125+BV125</f>
        <v>2016</v>
      </c>
      <c r="CO125">
        <f>E125/$E$156</f>
        <v>8.1691748366623552E-3</v>
      </c>
      <c r="CP125" s="1">
        <f>$CP$158*CO125</f>
        <v>498.31966503640365</v>
      </c>
      <c r="CQ125">
        <v>0</v>
      </c>
      <c r="CR125" s="1">
        <f>CP125-CQ125</f>
        <v>498.31966503640365</v>
      </c>
      <c r="CS125">
        <f>CR125/CP125</f>
        <v>1</v>
      </c>
    </row>
    <row r="126" spans="1:97" x14ac:dyDescent="0.2">
      <c r="A126" s="30" t="s">
        <v>262</v>
      </c>
      <c r="B126">
        <v>0</v>
      </c>
      <c r="C126">
        <v>0</v>
      </c>
      <c r="D126">
        <v>0.32028753993610198</v>
      </c>
      <c r="E126">
        <v>0.67971246006389696</v>
      </c>
      <c r="F126">
        <v>0.86378077839555201</v>
      </c>
      <c r="G126">
        <v>0.86378077839555201</v>
      </c>
      <c r="H126">
        <v>0.44360902255639001</v>
      </c>
      <c r="I126">
        <v>0.744360902255639</v>
      </c>
      <c r="J126">
        <v>0.57463485125670599</v>
      </c>
      <c r="K126">
        <v>0.70452717414712196</v>
      </c>
      <c r="L126">
        <v>0.703861811811472</v>
      </c>
      <c r="M126">
        <v>4.7728002570162596E-3</v>
      </c>
      <c r="N126" s="21">
        <v>0</v>
      </c>
      <c r="O126">
        <v>1.01355458461952</v>
      </c>
      <c r="P126">
        <v>0.99523594868709098</v>
      </c>
      <c r="Q126">
        <v>1.0202857481753</v>
      </c>
      <c r="R126">
        <v>0.99505897588457204</v>
      </c>
      <c r="S126">
        <v>98.269996643066406</v>
      </c>
      <c r="T126" s="27">
        <f>IF(C126,P126,R126)</f>
        <v>0.99505897588457204</v>
      </c>
      <c r="U126" s="27">
        <f>IF(D126 = 0,O126,Q126)</f>
        <v>1.0202857481753</v>
      </c>
      <c r="V126" s="39">
        <f>S126*T126^(1-N126)</f>
        <v>97.784442219829984</v>
      </c>
      <c r="W126" s="38">
        <f>S126*U126^(N126+1)</f>
        <v>100.26347704815524</v>
      </c>
      <c r="X126" s="44">
        <f>0.5 * (D126-MAX($D$3:$D$155))/(MIN($D$3:$D$155)-MAX($D$3:$D$155)) + 0.75</f>
        <v>1.0865424006554691</v>
      </c>
      <c r="Y126" s="44">
        <f>AVERAGE(D126, F126, G126, H126, I126, J126, K126)</f>
        <v>0.64499729242043757</v>
      </c>
      <c r="Z126" s="22">
        <f>AI126^N126</f>
        <v>1</v>
      </c>
      <c r="AA126" s="22">
        <f>(Z126+AB126)/2</f>
        <v>1</v>
      </c>
      <c r="AB126" s="22">
        <f>AM126^N126</f>
        <v>1</v>
      </c>
      <c r="AC126" s="22">
        <v>1</v>
      </c>
      <c r="AD126" s="22">
        <v>1</v>
      </c>
      <c r="AE126" s="22">
        <v>1</v>
      </c>
      <c r="AF126" s="22">
        <f>PERCENTILE($L$2:$L$155, 0.05)</f>
        <v>-5.5951144138011319E-2</v>
      </c>
      <c r="AG126" s="22">
        <f>PERCENTILE($L$2:$L$155, 0.95)</f>
        <v>0.94551258825149287</v>
      </c>
      <c r="AH126" s="22">
        <f>MIN(MAX(L126,AF126), AG126)</f>
        <v>0.703861811811472</v>
      </c>
      <c r="AI126" s="22">
        <f>AH126-$AH$156+1</f>
        <v>1.7598129559494833</v>
      </c>
      <c r="AJ126" s="22">
        <f>PERCENTILE($M$2:$M$155, 0.02)</f>
        <v>-1.0733798994150157</v>
      </c>
      <c r="AK126" s="22">
        <f>PERCENTILE($M$2:$M$155, 0.98)</f>
        <v>1.0073830915390212</v>
      </c>
      <c r="AL126" s="22">
        <f>MIN(MAX(M126,AJ126), AK126)</f>
        <v>4.7728002570162596E-3</v>
      </c>
      <c r="AM126" s="22">
        <f>AL126-$AL$156 + 1</f>
        <v>2.0781526996720316</v>
      </c>
      <c r="AN126" s="46">
        <v>1</v>
      </c>
      <c r="AO126" s="51">
        <v>1</v>
      </c>
      <c r="AP126" s="51">
        <v>1</v>
      </c>
      <c r="AQ126" s="21">
        <v>1</v>
      </c>
      <c r="AR126" s="17">
        <f>(AI126^4)*AB126*AE126*AN126</f>
        <v>9.5910475211178134</v>
      </c>
      <c r="AS126" s="17">
        <f>(AM126^4) *Z126*AC126*AO126</f>
        <v>18.651330718727252</v>
      </c>
      <c r="AT126" s="17">
        <f>(AM126^4)*AA126*AP126*AQ126</f>
        <v>18.651330718727252</v>
      </c>
      <c r="AU126" s="17">
        <f>MIN(AR126, 0.05*AR$156)</f>
        <v>9.5910475211178134</v>
      </c>
      <c r="AV126" s="17">
        <f>MIN(AS126, 0.05*AS$156)</f>
        <v>18.651330718727252</v>
      </c>
      <c r="AW126" s="17">
        <f>MIN(AT126, 0.05*AT$156)</f>
        <v>18.651330718727252</v>
      </c>
      <c r="AX126" s="14">
        <f>AU126/$AU$156</f>
        <v>1.6983262504674884E-2</v>
      </c>
      <c r="AY126" s="14">
        <f>AV126/$AV$156</f>
        <v>1.0565953668487817E-2</v>
      </c>
      <c r="AZ126" s="64">
        <f>AW126/$AW$156</f>
        <v>6.4908975221024453E-3</v>
      </c>
      <c r="BA126" s="21">
        <f>N126</f>
        <v>0</v>
      </c>
      <c r="BB126" s="63">
        <v>2162</v>
      </c>
      <c r="BC126" s="15">
        <f>$D$162*AX126</f>
        <v>2109.0155043555365</v>
      </c>
      <c r="BD126" s="19">
        <f>BC126-BB126</f>
        <v>-52.98449564446355</v>
      </c>
      <c r="BE126" s="60">
        <f>(IF(BD126 &gt; 0, V126, W126))</f>
        <v>100.26347704815524</v>
      </c>
      <c r="BF126" s="60">
        <f>IF(BD126&gt;0, S126*(T126^(2-N126)), S126*(U126^(N126 + 2)))</f>
        <v>102.29739669473409</v>
      </c>
      <c r="BG126" s="46">
        <f>BD126/BE126</f>
        <v>-0.52845260511976644</v>
      </c>
      <c r="BH126" s="61">
        <f>BB126/BC126</f>
        <v>1.0251228573403277</v>
      </c>
      <c r="BI126" s="63">
        <v>0</v>
      </c>
      <c r="BJ126" s="63">
        <v>1474</v>
      </c>
      <c r="BK126" s="63">
        <v>0</v>
      </c>
      <c r="BL126" s="10">
        <f>SUM(BI126:BK126)</f>
        <v>1474</v>
      </c>
      <c r="BM126" s="15">
        <f>AY126*$D$161</f>
        <v>1843.4947663094117</v>
      </c>
      <c r="BN126" s="9">
        <f>BM126-BL126</f>
        <v>369.49476630941172</v>
      </c>
      <c r="BO126" s="48">
        <f>IF(BN126&gt;0,V126,W126)</f>
        <v>97.784442219829984</v>
      </c>
      <c r="BP126" s="48">
        <f xml:space="preserve"> IF(BN126 &gt;0, S126*T126^(2-N126), S126*U126^(N126+2))</f>
        <v>97.301286932708138</v>
      </c>
      <c r="BQ126" s="48">
        <f>IF(BN126&gt;0, S126*T126^(3-N126), S126*U126^(N126+3))</f>
        <v>96.820518927511458</v>
      </c>
      <c r="BR126" s="46">
        <f>BN126/BP126</f>
        <v>3.7974293861595871</v>
      </c>
      <c r="BS126" s="61">
        <f>BL126/BM126</f>
        <v>0.79956831282514429</v>
      </c>
      <c r="BT126" s="16">
        <f>BB126+BL126+BV126</f>
        <v>3734</v>
      </c>
      <c r="BU126" s="66">
        <f>BC126+BM126+BW126</f>
        <v>4012.4537092815644</v>
      </c>
      <c r="BV126" s="63">
        <v>98</v>
      </c>
      <c r="BW126" s="15">
        <f>AZ126*$D$164</f>
        <v>59.943438616616085</v>
      </c>
      <c r="BX126" s="37">
        <f>BW126-BV126</f>
        <v>-38.056561383383915</v>
      </c>
      <c r="BY126" s="53">
        <f>BX126*(BX126&lt;&gt;0)</f>
        <v>-38.056561383383915</v>
      </c>
      <c r="BZ126" s="26">
        <f>BY126/$BY$156</f>
        <v>-0.39233568436479527</v>
      </c>
      <c r="CA126" s="47">
        <f>BZ126 * $BX$156</f>
        <v>-38.056561383383915</v>
      </c>
      <c r="CB126" s="48">
        <f>IF(CA126&gt;0, V126, W126)</f>
        <v>100.26347704815524</v>
      </c>
      <c r="CC126" s="48">
        <f>IF(BX126&gt;0, S126*T126^(2-N126), S126*U126^(N126+2))</f>
        <v>102.29739669473409</v>
      </c>
      <c r="CD126" s="62">
        <f>CA126/CB126</f>
        <v>-0.37956554573811407</v>
      </c>
      <c r="CE126" s="63">
        <v>0</v>
      </c>
      <c r="CF126" s="15">
        <f>AZ126*$CE$159</f>
        <v>41.716998374552418</v>
      </c>
      <c r="CG126" s="37">
        <f>CF126-CE126</f>
        <v>41.716998374552418</v>
      </c>
      <c r="CH126" s="53">
        <f>CG126*(CG126&lt;&gt;0)</f>
        <v>41.716998374552418</v>
      </c>
      <c r="CI126" s="26">
        <f>CH126/$CH$156</f>
        <v>6.490897522102447E-3</v>
      </c>
      <c r="CJ126" s="47">
        <f>CI126 * $CG$156</f>
        <v>41.716998374552418</v>
      </c>
      <c r="CK126" s="48">
        <f>IF(CA126&gt;0,V126,W126)</f>
        <v>100.26347704815524</v>
      </c>
      <c r="CL126" s="62">
        <f>CJ126/CK126</f>
        <v>0.41607372497680573</v>
      </c>
      <c r="CM126" s="67">
        <f>N126</f>
        <v>0</v>
      </c>
      <c r="CN126" s="75">
        <f>BT126+BV126</f>
        <v>3832</v>
      </c>
      <c r="CO126">
        <f>E126/$E$156</f>
        <v>6.3984977321671936E-3</v>
      </c>
      <c r="CP126" s="1">
        <f>$CP$158*CO126</f>
        <v>390.30836166219882</v>
      </c>
      <c r="CQ126">
        <v>0</v>
      </c>
      <c r="CR126" s="1">
        <f>CP126-CQ126</f>
        <v>390.30836166219882</v>
      </c>
      <c r="CS126">
        <f>CR126/CP126</f>
        <v>1</v>
      </c>
    </row>
    <row r="127" spans="1:97" x14ac:dyDescent="0.2">
      <c r="A127" s="24" t="s">
        <v>187</v>
      </c>
      <c r="B127">
        <v>0</v>
      </c>
      <c r="C127">
        <v>0</v>
      </c>
      <c r="D127">
        <v>0.16279069767441801</v>
      </c>
      <c r="E127">
        <v>0.837209302325581</v>
      </c>
      <c r="F127">
        <v>7.82208588957055E-2</v>
      </c>
      <c r="G127">
        <v>7.82208588957055E-2</v>
      </c>
      <c r="H127">
        <v>0.181355932203389</v>
      </c>
      <c r="I127">
        <v>0.21186440677966101</v>
      </c>
      <c r="J127">
        <v>0.19601751705458201</v>
      </c>
      <c r="K127">
        <v>0.123825112730064</v>
      </c>
      <c r="L127">
        <v>0.65082463473896301</v>
      </c>
      <c r="M127">
        <v>-0.110619502227133</v>
      </c>
      <c r="N127" s="21">
        <v>0</v>
      </c>
      <c r="O127">
        <v>1.0064927229743901</v>
      </c>
      <c r="P127">
        <v>0.98592207158840806</v>
      </c>
      <c r="Q127">
        <v>1.0628089219925101</v>
      </c>
      <c r="R127">
        <v>0.97413507087809004</v>
      </c>
      <c r="S127">
        <v>49.919998168945298</v>
      </c>
      <c r="T127" s="27">
        <f>IF(C127,P127,R127)</f>
        <v>0.97413507087809004</v>
      </c>
      <c r="U127" s="27">
        <f>IF(D127 = 0,O127,Q127)</f>
        <v>1.0628089219925101</v>
      </c>
      <c r="V127" s="39">
        <f>S127*T127^(1-N127)</f>
        <v>48.628820954539655</v>
      </c>
      <c r="W127" s="38">
        <f>S127*U127^(N127+1)</f>
        <v>53.05541943980483</v>
      </c>
      <c r="X127" s="44">
        <f>0.5 * (D127-MAX($D$3:$D$155))/(MIN($D$3:$D$155)-MAX($D$3:$D$155)) + 0.75</f>
        <v>1.1673232472395036</v>
      </c>
      <c r="Y127" s="44">
        <f>AVERAGE(D127, F127, G127, H127, I127, J127, K127)</f>
        <v>0.14747076917621785</v>
      </c>
      <c r="Z127" s="22">
        <f>AI127^N127</f>
        <v>1</v>
      </c>
      <c r="AA127" s="22">
        <f>(Z127+AB127)/2</f>
        <v>1</v>
      </c>
      <c r="AB127" s="22">
        <f>AM127^N127</f>
        <v>1</v>
      </c>
      <c r="AC127" s="22">
        <v>1</v>
      </c>
      <c r="AD127" s="22">
        <v>1</v>
      </c>
      <c r="AE127" s="22">
        <v>1</v>
      </c>
      <c r="AF127" s="22">
        <f>PERCENTILE($L$2:$L$155, 0.05)</f>
        <v>-5.5951144138011319E-2</v>
      </c>
      <c r="AG127" s="22">
        <f>PERCENTILE($L$2:$L$155, 0.95)</f>
        <v>0.94551258825149287</v>
      </c>
      <c r="AH127" s="22">
        <f>MIN(MAX(L127,AF127), AG127)</f>
        <v>0.65082463473896301</v>
      </c>
      <c r="AI127" s="22">
        <f>AH127-$AH$156+1</f>
        <v>1.7067757788769744</v>
      </c>
      <c r="AJ127" s="22">
        <f>PERCENTILE($M$2:$M$155, 0.02)</f>
        <v>-1.0733798994150157</v>
      </c>
      <c r="AK127" s="22">
        <f>PERCENTILE($M$2:$M$155, 0.98)</f>
        <v>1.0073830915390212</v>
      </c>
      <c r="AL127" s="22">
        <f>MIN(MAX(M127,AJ127), AK127)</f>
        <v>-0.110619502227133</v>
      </c>
      <c r="AM127" s="22">
        <f>AL127-$AL$156 + 1</f>
        <v>1.9627603971878826</v>
      </c>
      <c r="AN127" s="46">
        <v>1</v>
      </c>
      <c r="AO127" s="51">
        <v>1</v>
      </c>
      <c r="AP127" s="51">
        <v>1</v>
      </c>
      <c r="AQ127" s="21">
        <v>1</v>
      </c>
      <c r="AR127" s="17">
        <f>(AI127^4)*AB127*AE127*AN127</f>
        <v>8.4860558238199513</v>
      </c>
      <c r="AS127" s="17">
        <f>(AM127^4) *Z127*AC127*AO127</f>
        <v>14.841204398136071</v>
      </c>
      <c r="AT127" s="17">
        <f>(AM127^4)*AA127*AP127*AQ127</f>
        <v>14.841204398136071</v>
      </c>
      <c r="AU127" s="17">
        <f>MIN(AR127, 0.05*AR$156)</f>
        <v>8.4860558238199513</v>
      </c>
      <c r="AV127" s="17">
        <f>MIN(AS127, 0.05*AS$156)</f>
        <v>14.841204398136071</v>
      </c>
      <c r="AW127" s="17">
        <f>MIN(AT127, 0.05*AT$156)</f>
        <v>14.841204398136071</v>
      </c>
      <c r="AX127" s="14">
        <f>AU127/$AU$156</f>
        <v>1.5026608237309867E-2</v>
      </c>
      <c r="AY127" s="14">
        <f>AV127/$AV$156</f>
        <v>8.407522252437117E-3</v>
      </c>
      <c r="AZ127" s="64">
        <f>AW127/$AW$156</f>
        <v>5.1649256723624807E-3</v>
      </c>
      <c r="BA127" s="21">
        <f>N127</f>
        <v>0</v>
      </c>
      <c r="BB127" s="63">
        <v>1897</v>
      </c>
      <c r="BC127" s="15">
        <f>$D$162*AX127</f>
        <v>1866.0342641256138</v>
      </c>
      <c r="BD127" s="19">
        <f>BC127-BB127</f>
        <v>-30.965735874386155</v>
      </c>
      <c r="BE127" s="60">
        <f>(IF(BD127 &gt; 0, V127, W127))</f>
        <v>53.05541943980483</v>
      </c>
      <c r="BF127" s="60">
        <f>IF(BD127&gt;0, S127*(T127^(2-N127)), S127*(U127^(N127 + 2)))</f>
        <v>56.387773140679428</v>
      </c>
      <c r="BG127" s="46">
        <f>BD127/BE127</f>
        <v>-0.58364887510726404</v>
      </c>
      <c r="BH127" s="61">
        <f>BB127/BC127</f>
        <v>1.0165944090468757</v>
      </c>
      <c r="BI127" s="63">
        <v>1198</v>
      </c>
      <c r="BJ127" s="63">
        <v>699</v>
      </c>
      <c r="BK127" s="63">
        <v>0</v>
      </c>
      <c r="BL127" s="10">
        <f>SUM(BI127:BK127)</f>
        <v>1897</v>
      </c>
      <c r="BM127" s="15">
        <f>AY127*$D$161</f>
        <v>1466.9024449939659</v>
      </c>
      <c r="BN127" s="9">
        <f>BM127-BL127</f>
        <v>-430.0975550060341</v>
      </c>
      <c r="BO127" s="48">
        <f>IF(BN127&gt;0,V127,W127)</f>
        <v>53.05541943980483</v>
      </c>
      <c r="BP127" s="48">
        <f xml:space="preserve"> IF(BN127 &gt;0, S127*T127^(2-N127), S127*U127^(N127+2))</f>
        <v>56.387773140679428</v>
      </c>
      <c r="BQ127" s="48">
        <f>IF(BN127&gt;0, S127*T127^(3-N127), S127*U127^(N127+3))</f>
        <v>59.929428385203714</v>
      </c>
      <c r="BR127" s="46">
        <f>BN127/BP127</f>
        <v>-7.6274967258061821</v>
      </c>
      <c r="BS127" s="61">
        <f>BL127/BM127</f>
        <v>1.2932011985349192</v>
      </c>
      <c r="BT127" s="16">
        <f>BB127+BL127+BV127</f>
        <v>3844</v>
      </c>
      <c r="BU127" s="66">
        <f>BC127+BM127+BW127</f>
        <v>3380.6347977038477</v>
      </c>
      <c r="BV127" s="63">
        <v>50</v>
      </c>
      <c r="BW127" s="15">
        <f>AZ127*$D$164</f>
        <v>47.698088584267509</v>
      </c>
      <c r="BX127" s="37">
        <f>BW127-BV127</f>
        <v>-2.3019114157324907</v>
      </c>
      <c r="BY127" s="53">
        <f>BX127*(BX127&lt;&gt;0)</f>
        <v>-2.3019114157324907</v>
      </c>
      <c r="BZ127" s="26">
        <f>BY127/$BY$156</f>
        <v>-2.3731045523016133E-2</v>
      </c>
      <c r="CA127" s="47">
        <f>BZ127 * $BX$156</f>
        <v>-2.3019114157324907</v>
      </c>
      <c r="CB127" s="48">
        <f>IF(CA127&gt;0, V127, W127)</f>
        <v>53.05541943980483</v>
      </c>
      <c r="CC127" s="48">
        <f>IF(BX127&gt;0, S127*T127^(2-N127), S127*U127^(N127+2))</f>
        <v>56.387773140679428</v>
      </c>
      <c r="CD127" s="62">
        <f>CA127/CB127</f>
        <v>-4.3386923334838089E-2</v>
      </c>
      <c r="CE127" s="63">
        <v>0</v>
      </c>
      <c r="CF127" s="15">
        <f>AZ127*$CE$159</f>
        <v>33.194977296273663</v>
      </c>
      <c r="CG127" s="37">
        <f>CF127-CE127</f>
        <v>33.194977296273663</v>
      </c>
      <c r="CH127" s="53">
        <f>CG127*(CG127&lt;&gt;0)</f>
        <v>33.194977296273663</v>
      </c>
      <c r="CI127" s="26">
        <f>CH127/$CH$156</f>
        <v>5.1649256723624824E-3</v>
      </c>
      <c r="CJ127" s="47">
        <f>CI127 * $CG$156</f>
        <v>33.194977296273663</v>
      </c>
      <c r="CK127" s="48">
        <f>IF(CA127&gt;0,V127,W127)</f>
        <v>53.05541943980483</v>
      </c>
      <c r="CL127" s="62">
        <f>CJ127/CK127</f>
        <v>0.62566609870902523</v>
      </c>
      <c r="CM127" s="67">
        <f>N127</f>
        <v>0</v>
      </c>
      <c r="CN127" s="75">
        <f>BT127+BV127</f>
        <v>3894</v>
      </c>
      <c r="CO127">
        <f>E127/$E$156</f>
        <v>7.8810999312502374E-3</v>
      </c>
      <c r="CP127" s="1">
        <f>$CP$158*CO127</f>
        <v>480.7470958062645</v>
      </c>
      <c r="CQ127">
        <v>0</v>
      </c>
      <c r="CR127" s="1">
        <f>CP127-CQ127</f>
        <v>480.7470958062645</v>
      </c>
      <c r="CS127">
        <f>CR127/CP127</f>
        <v>1</v>
      </c>
    </row>
    <row r="128" spans="1:97" x14ac:dyDescent="0.2">
      <c r="A128" s="24" t="s">
        <v>170</v>
      </c>
      <c r="B128">
        <v>0</v>
      </c>
      <c r="C128">
        <v>0</v>
      </c>
      <c r="D128">
        <v>0.120988953182535</v>
      </c>
      <c r="E128">
        <v>0.879011046817464</v>
      </c>
      <c r="F128">
        <v>7.4712643678160898E-2</v>
      </c>
      <c r="G128">
        <v>7.4712643678160898E-2</v>
      </c>
      <c r="H128">
        <v>0.23618090452261301</v>
      </c>
      <c r="I128">
        <v>0.33333333333333298</v>
      </c>
      <c r="J128">
        <v>0.28058326424468699</v>
      </c>
      <c r="K128">
        <v>0.14478645462738701</v>
      </c>
      <c r="L128">
        <v>0.93457825513882997</v>
      </c>
      <c r="M128">
        <v>-0.60271722815816797</v>
      </c>
      <c r="N128" s="21">
        <v>0</v>
      </c>
      <c r="O128">
        <v>1.0416358459263</v>
      </c>
      <c r="P128">
        <v>0.98721559805620396</v>
      </c>
      <c r="Q128">
        <v>1.0353656819081301</v>
      </c>
      <c r="R128">
        <v>0.98921176411147005</v>
      </c>
      <c r="S128">
        <v>33.709999084472599</v>
      </c>
      <c r="T128" s="27">
        <f>IF(C128,P128,R128)</f>
        <v>0.98921176411147005</v>
      </c>
      <c r="U128" s="27">
        <f>IF(D128 = 0,O128,Q128)</f>
        <v>1.0353656819081301</v>
      </c>
      <c r="V128" s="39">
        <f>S128*T128^(1-N128)</f>
        <v>33.346327662547182</v>
      </c>
      <c r="W128" s="38">
        <f>S128*U128^(N128+1)</f>
        <v>34.902176189217414</v>
      </c>
      <c r="X128" s="44">
        <f>0.5 * (D128-MAX($D$3:$D$155))/(MIN($D$3:$D$155)-MAX($D$3:$D$155)) + 0.75</f>
        <v>1.1887635520751603</v>
      </c>
      <c r="Y128" s="44">
        <f>AVERAGE(D128, F128, G128, H128, I128, J128, K128)</f>
        <v>0.18075688532383952</v>
      </c>
      <c r="Z128" s="22">
        <f>AI128^N128</f>
        <v>1</v>
      </c>
      <c r="AA128" s="22">
        <f>(Z128+AB128)/2</f>
        <v>1</v>
      </c>
      <c r="AB128" s="22">
        <f>AM128^N128</f>
        <v>1</v>
      </c>
      <c r="AC128" s="22">
        <v>1</v>
      </c>
      <c r="AD128" s="22">
        <v>1</v>
      </c>
      <c r="AE128" s="22">
        <v>1</v>
      </c>
      <c r="AF128" s="22">
        <f>PERCENTILE($L$2:$L$155, 0.05)</f>
        <v>-5.5951144138011319E-2</v>
      </c>
      <c r="AG128" s="22">
        <f>PERCENTILE($L$2:$L$155, 0.95)</f>
        <v>0.94551258825149287</v>
      </c>
      <c r="AH128" s="22">
        <f>MIN(MAX(L128,AF128), AG128)</f>
        <v>0.93457825513882997</v>
      </c>
      <c r="AI128" s="22">
        <f>AH128-$AH$156+1</f>
        <v>1.9905293992768414</v>
      </c>
      <c r="AJ128" s="22">
        <f>PERCENTILE($M$2:$M$155, 0.02)</f>
        <v>-1.0733798994150157</v>
      </c>
      <c r="AK128" s="22">
        <f>PERCENTILE($M$2:$M$155, 0.98)</f>
        <v>1.0073830915390212</v>
      </c>
      <c r="AL128" s="22">
        <f>MIN(MAX(M128,AJ128), AK128)</f>
        <v>-0.60271722815816797</v>
      </c>
      <c r="AM128" s="22">
        <f>AL128-$AL$156 + 1</f>
        <v>1.4706626712568478</v>
      </c>
      <c r="AN128" s="46">
        <v>1</v>
      </c>
      <c r="AO128" s="51">
        <v>1</v>
      </c>
      <c r="AP128" s="51">
        <v>1</v>
      </c>
      <c r="AQ128" s="21">
        <v>1</v>
      </c>
      <c r="AR128" s="17">
        <f>(AI128^4)*AB128*AE128*AN128</f>
        <v>15.699086604058982</v>
      </c>
      <c r="AS128" s="17">
        <f>(AM128^4) *Z128*AC128*AO128</f>
        <v>4.6779144672040633</v>
      </c>
      <c r="AT128" s="17">
        <f>(AM128^4)*AA128*AP128*AQ128</f>
        <v>4.6779144672040633</v>
      </c>
      <c r="AU128" s="17">
        <f>MIN(AR128, 0.05*AR$156)</f>
        <v>15.699086604058982</v>
      </c>
      <c r="AV128" s="17">
        <f>MIN(AS128, 0.05*AS$156)</f>
        <v>4.6779144672040633</v>
      </c>
      <c r="AW128" s="17">
        <f>MIN(AT128, 0.05*AT$156)</f>
        <v>4.6779144672040633</v>
      </c>
      <c r="AX128" s="14">
        <f>AU128/$AU$156</f>
        <v>2.7799018646639397E-2</v>
      </c>
      <c r="AY128" s="14">
        <f>AV128/$AV$156</f>
        <v>2.6500322293893587E-3</v>
      </c>
      <c r="AZ128" s="64">
        <f>AW128/$AW$156</f>
        <v>1.6279730321490989E-3</v>
      </c>
      <c r="BA128" s="21">
        <f>N128</f>
        <v>0</v>
      </c>
      <c r="BB128" s="63">
        <v>3202</v>
      </c>
      <c r="BC128" s="15">
        <f>$D$162*AX128</f>
        <v>3452.1377335769735</v>
      </c>
      <c r="BD128" s="19">
        <f>BC128-BB128</f>
        <v>250.13773357697346</v>
      </c>
      <c r="BE128" s="60">
        <f>(IF(BD128 &gt; 0, V128, W128))</f>
        <v>33.346327662547182</v>
      </c>
      <c r="BF128" s="60">
        <f>IF(BD128&gt;0, S128*(T128^(2-N128)), S128*(U128^(N128 + 2)))</f>
        <v>32.986579613707406</v>
      </c>
      <c r="BG128" s="46">
        <f>BD128/BE128</f>
        <v>7.501207812394731</v>
      </c>
      <c r="BH128" s="61">
        <f>BB128/BC128</f>
        <v>0.92754120696169606</v>
      </c>
      <c r="BI128" s="63">
        <v>0</v>
      </c>
      <c r="BJ128" s="63">
        <v>236</v>
      </c>
      <c r="BK128" s="63">
        <v>0</v>
      </c>
      <c r="BL128" s="10">
        <f>SUM(BI128:BK128)</f>
        <v>236</v>
      </c>
      <c r="BM128" s="15">
        <f>AY128*$D$161</f>
        <v>462.36437322270837</v>
      </c>
      <c r="BN128" s="9">
        <f>BM128-BL128</f>
        <v>226.36437322270837</v>
      </c>
      <c r="BO128" s="48">
        <f>IF(BN128&gt;0,V128,W128)</f>
        <v>33.346327662547182</v>
      </c>
      <c r="BP128" s="48">
        <f xml:space="preserve"> IF(BN128 &gt;0, S128*T128^(2-N128), S128*U128^(N128+2))</f>
        <v>32.986579613707406</v>
      </c>
      <c r="BQ128" s="48">
        <f>IF(BN128&gt;0, S128*T128^(3-N128), S128*U128^(N128+3))</f>
        <v>32.630712611678959</v>
      </c>
      <c r="BR128" s="46">
        <f>BN128/BP128</f>
        <v>6.8623172172917197</v>
      </c>
      <c r="BS128" s="61">
        <f>BL128/BM128</f>
        <v>0.5104199494330961</v>
      </c>
      <c r="BT128" s="16">
        <f>BB128+BL128+BV128</f>
        <v>3438</v>
      </c>
      <c r="BU128" s="66">
        <f>BC128+BM128+BW128</f>
        <v>3929.5364377515789</v>
      </c>
      <c r="BV128" s="63">
        <v>0</v>
      </c>
      <c r="BW128" s="15">
        <f>AZ128*$D$164</f>
        <v>15.034330951896928</v>
      </c>
      <c r="BX128" s="37">
        <f>BW128-BV128</f>
        <v>15.034330951896928</v>
      </c>
      <c r="BY128" s="53">
        <f>BX128*(BX128&lt;&gt;0)</f>
        <v>15.034330951896928</v>
      </c>
      <c r="BZ128" s="26">
        <f>BY128/$BY$156</f>
        <v>0.15499310259688054</v>
      </c>
      <c r="CA128" s="47">
        <f>BZ128 * $BX$156</f>
        <v>15.034330951896928</v>
      </c>
      <c r="CB128" s="48">
        <f>IF(CA128&gt;0, V128, W128)</f>
        <v>33.346327662547182</v>
      </c>
      <c r="CC128" s="48">
        <f>IF(BX128&gt;0, S128*T128^(2-N128), S128*U128^(N128+2))</f>
        <v>32.986579613707406</v>
      </c>
      <c r="CD128" s="62">
        <f>CA128/CB128</f>
        <v>0.45085417213070472</v>
      </c>
      <c r="CE128" s="63">
        <v>0</v>
      </c>
      <c r="CF128" s="15">
        <f>AZ128*$CE$159</f>
        <v>10.462982677622259</v>
      </c>
      <c r="CG128" s="37">
        <f>CF128-CE128</f>
        <v>10.462982677622259</v>
      </c>
      <c r="CH128" s="53">
        <f>CG128*(CG128&lt;&gt;0)</f>
        <v>10.462982677622259</v>
      </c>
      <c r="CI128" s="26">
        <f>CH128/$CH$156</f>
        <v>1.6279730321490994E-3</v>
      </c>
      <c r="CJ128" s="47">
        <f>CI128 * $CG$156</f>
        <v>10.462982677622259</v>
      </c>
      <c r="CK128" s="48">
        <f>IF(CA128&gt;0,V128,W128)</f>
        <v>33.346327662547182</v>
      </c>
      <c r="CL128" s="62">
        <f>CJ128/CK128</f>
        <v>0.31376716451370218</v>
      </c>
      <c r="CM128" s="67">
        <f>N128</f>
        <v>0</v>
      </c>
      <c r="CN128" s="75">
        <f>BT128+BV128</f>
        <v>3438</v>
      </c>
      <c r="CO128">
        <f>E128/$E$156</f>
        <v>8.2746021590993524E-3</v>
      </c>
      <c r="CP128" s="1">
        <f>$CP$158*CO128</f>
        <v>504.7507317050605</v>
      </c>
      <c r="CQ128">
        <v>0</v>
      </c>
      <c r="CR128" s="1">
        <f>CP128-CQ128</f>
        <v>504.7507317050605</v>
      </c>
      <c r="CS128">
        <f>CR128/CP128</f>
        <v>1</v>
      </c>
    </row>
    <row r="129" spans="1:97" x14ac:dyDescent="0.2">
      <c r="A129" s="24" t="s">
        <v>168</v>
      </c>
      <c r="B129">
        <v>0</v>
      </c>
      <c r="C129">
        <v>0</v>
      </c>
      <c r="D129">
        <v>0.31964285714285701</v>
      </c>
      <c r="E129">
        <v>0.68035714285714199</v>
      </c>
      <c r="F129">
        <v>0.32926829268292601</v>
      </c>
      <c r="G129">
        <v>0.32926829268292601</v>
      </c>
      <c r="H129">
        <v>0.48</v>
      </c>
      <c r="I129">
        <v>0.18666666666666601</v>
      </c>
      <c r="J129">
        <v>0.299332590941915</v>
      </c>
      <c r="K129">
        <v>0.313943834409598</v>
      </c>
      <c r="L129">
        <v>-3.7711432555851403E-2</v>
      </c>
      <c r="M129">
        <v>-0.50356263125503897</v>
      </c>
      <c r="N129" s="21">
        <v>0</v>
      </c>
      <c r="O129">
        <v>1.01471211111438</v>
      </c>
      <c r="P129">
        <v>0.984197500517066</v>
      </c>
      <c r="Q129">
        <v>1.0254653139968299</v>
      </c>
      <c r="R129">
        <v>0.98868648541394899</v>
      </c>
      <c r="S129">
        <v>138.49000549316401</v>
      </c>
      <c r="T129" s="27">
        <f>IF(C129,P129,R129)</f>
        <v>0.98868648541394899</v>
      </c>
      <c r="U129" s="27">
        <f>IF(D129 = 0,O129,Q129)</f>
        <v>1.0254653139968299</v>
      </c>
      <c r="V129" s="39">
        <f>S129*T129^(1-N129)</f>
        <v>136.92319679599481</v>
      </c>
      <c r="W129" s="38">
        <f>S129*U129^(N129+1)</f>
        <v>142.01669696847014</v>
      </c>
      <c r="X129" s="44">
        <f>0.5 * (D129-MAX($D$3:$D$155))/(MIN($D$3:$D$155)-MAX($D$3:$D$155)) + 0.75</f>
        <v>1.0868730613917013</v>
      </c>
      <c r="Y129" s="44">
        <f>AVERAGE(D129, F129, G129, H129, I129, J129, K129)</f>
        <v>0.32258893350384116</v>
      </c>
      <c r="Z129" s="22">
        <f>AI129^N129</f>
        <v>1</v>
      </c>
      <c r="AA129" s="22">
        <f>(Z129+AB129)/2</f>
        <v>1</v>
      </c>
      <c r="AB129" s="22">
        <f>AM129^N129</f>
        <v>1</v>
      </c>
      <c r="AC129" s="22">
        <v>1</v>
      </c>
      <c r="AD129" s="22">
        <v>1</v>
      </c>
      <c r="AE129" s="22">
        <v>1</v>
      </c>
      <c r="AF129" s="22">
        <f>PERCENTILE($L$2:$L$155, 0.05)</f>
        <v>-5.5951144138011319E-2</v>
      </c>
      <c r="AG129" s="22">
        <f>PERCENTILE($L$2:$L$155, 0.95)</f>
        <v>0.94551258825149287</v>
      </c>
      <c r="AH129" s="22">
        <f>MIN(MAX(L129,AF129), AG129)</f>
        <v>-3.7711432555851403E-2</v>
      </c>
      <c r="AI129" s="22">
        <f>AH129-$AH$156+1</f>
        <v>1.01823971158216</v>
      </c>
      <c r="AJ129" s="22">
        <f>PERCENTILE($M$2:$M$155, 0.02)</f>
        <v>-1.0733798994150157</v>
      </c>
      <c r="AK129" s="22">
        <f>PERCENTILE($M$2:$M$155, 0.98)</f>
        <v>1.0073830915390212</v>
      </c>
      <c r="AL129" s="22">
        <f>MIN(MAX(M129,AJ129), AK129)</f>
        <v>-0.50356263125503897</v>
      </c>
      <c r="AM129" s="22">
        <f>AL129-$AL$156 + 1</f>
        <v>1.5698172681599767</v>
      </c>
      <c r="AN129" s="46">
        <v>1</v>
      </c>
      <c r="AO129" s="51">
        <v>1</v>
      </c>
      <c r="AP129" s="51">
        <v>1</v>
      </c>
      <c r="AQ129" s="21">
        <v>1</v>
      </c>
      <c r="AR129" s="17">
        <f>(AI129^4)*AB129*AE129*AN129</f>
        <v>1.0749793519463777</v>
      </c>
      <c r="AS129" s="17">
        <f>(AM129^4) *Z129*AC129*AO129</f>
        <v>6.0729038931191015</v>
      </c>
      <c r="AT129" s="17">
        <f>(AM129^4)*AA129*AP129*AQ129</f>
        <v>6.0729038931191015</v>
      </c>
      <c r="AU129" s="17">
        <f>MIN(AR129, 0.05*AR$156)</f>
        <v>1.0749793519463777</v>
      </c>
      <c r="AV129" s="17">
        <f>MIN(AS129, 0.05*AS$156)</f>
        <v>6.0729038931191015</v>
      </c>
      <c r="AW129" s="17">
        <f>MIN(AT129, 0.05*AT$156)</f>
        <v>6.0729038931191015</v>
      </c>
      <c r="AX129" s="14">
        <f>AU129/$AU$156</f>
        <v>1.9035101724824792E-3</v>
      </c>
      <c r="AY129" s="14">
        <f>AV129/$AV$156</f>
        <v>3.4402918556073058E-3</v>
      </c>
      <c r="AZ129" s="64">
        <f>AW129/$AW$156</f>
        <v>2.1134468862446377E-3</v>
      </c>
      <c r="BA129" s="21">
        <f>N129</f>
        <v>0</v>
      </c>
      <c r="BB129" s="63">
        <v>277</v>
      </c>
      <c r="BC129" s="15">
        <f>$D$162*AX129</f>
        <v>236.38170023921924</v>
      </c>
      <c r="BD129" s="19">
        <f>BC129-BB129</f>
        <v>-40.618299760780758</v>
      </c>
      <c r="BE129" s="60">
        <f>(IF(BD129 &gt; 0, V129, W129))</f>
        <v>142.01669696847014</v>
      </c>
      <c r="BF129" s="60">
        <f>IF(BD129&gt;0, S129*(T129^(2-N129)), S129*(U129^(N129 + 2)))</f>
        <v>145.63319674956489</v>
      </c>
      <c r="BG129" s="46">
        <f>BD129/BE129</f>
        <v>-0.2860107341448635</v>
      </c>
      <c r="BH129" s="61">
        <f>BB129/BC129</f>
        <v>1.1718335206137991</v>
      </c>
      <c r="BI129" s="63">
        <v>0</v>
      </c>
      <c r="BJ129" s="63">
        <v>554</v>
      </c>
      <c r="BK129" s="63">
        <v>0</v>
      </c>
      <c r="BL129" s="10">
        <f>SUM(BI129:BK129)</f>
        <v>554</v>
      </c>
      <c r="BM129" s="15">
        <f>AY129*$D$161</f>
        <v>600.24492150708465</v>
      </c>
      <c r="BN129" s="9">
        <f>BM129-BL129</f>
        <v>46.244921507084655</v>
      </c>
      <c r="BO129" s="48">
        <f>IF(BN129&gt;0,V129,W129)</f>
        <v>136.92319679599481</v>
      </c>
      <c r="BP129" s="48">
        <f xml:space="preserve"> IF(BN129 &gt;0, S129*T129^(2-N129), S129*U129^(N129+2))</f>
        <v>135.3741142118746</v>
      </c>
      <c r="BQ129" s="48">
        <f>IF(BN129&gt;0, S129*T129^(3-N129), S129*U129^(N129+3))</f>
        <v>133.84255719616482</v>
      </c>
      <c r="BR129" s="46">
        <f>BN129/BP129</f>
        <v>0.34160830359862249</v>
      </c>
      <c r="BS129" s="61">
        <f>BL129/BM129</f>
        <v>0.92295658013903104</v>
      </c>
      <c r="BT129" s="16">
        <f>BB129+BL129+BV129</f>
        <v>831</v>
      </c>
      <c r="BU129" s="66">
        <f>BC129+BM129+BW129</f>
        <v>856.14430374077324</v>
      </c>
      <c r="BV129" s="63">
        <v>0</v>
      </c>
      <c r="BW129" s="15">
        <f>AZ129*$D$164</f>
        <v>19.517681994469228</v>
      </c>
      <c r="BX129" s="37">
        <f>BW129-BV129</f>
        <v>19.517681994469228</v>
      </c>
      <c r="BY129" s="53">
        <f>BX129*(BX129&lt;&gt;0)</f>
        <v>19.517681994469228</v>
      </c>
      <c r="BZ129" s="26">
        <f>BY129/$BY$156</f>
        <v>0.20121321643783358</v>
      </c>
      <c r="CA129" s="47">
        <f>BZ129 * $BX$156</f>
        <v>19.517681994469228</v>
      </c>
      <c r="CB129" s="48">
        <f>IF(CA129&gt;0, V129, W129)</f>
        <v>136.92319679599481</v>
      </c>
      <c r="CC129" s="48">
        <f>IF(BX129&gt;0, S129*T129^(2-N129), S129*U129^(N129+2))</f>
        <v>135.3741142118746</v>
      </c>
      <c r="CD129" s="62">
        <f>CA129/CB129</f>
        <v>0.14254474370437828</v>
      </c>
      <c r="CE129" s="63">
        <v>0</v>
      </c>
      <c r="CF129" s="15">
        <f>AZ129*$CE$159</f>
        <v>13.583123137894287</v>
      </c>
      <c r="CG129" s="37">
        <f>CF129-CE129</f>
        <v>13.583123137894287</v>
      </c>
      <c r="CH129" s="53">
        <f>CG129*(CG129&lt;&gt;0)</f>
        <v>13.583123137894287</v>
      </c>
      <c r="CI129" s="26">
        <f>CH129/$CH$156</f>
        <v>2.1134468862446382E-3</v>
      </c>
      <c r="CJ129" s="47">
        <f>CI129 * $CG$156</f>
        <v>13.583123137894285</v>
      </c>
      <c r="CK129" s="48">
        <f>IF(CA129&gt;0,V129,W129)</f>
        <v>136.92319679599481</v>
      </c>
      <c r="CL129" s="62">
        <f>CJ129/CK129</f>
        <v>9.9202497865515868E-2</v>
      </c>
      <c r="CM129" s="67">
        <f>N129</f>
        <v>0</v>
      </c>
      <c r="CN129" s="75">
        <f>BT129+BV129</f>
        <v>831</v>
      </c>
      <c r="CO129">
        <f>E129/$E$156</f>
        <v>6.4045664768686778E-3</v>
      </c>
      <c r="CP129" s="1">
        <f>$CP$158*CO129</f>
        <v>390.67855508898936</v>
      </c>
      <c r="CQ129">
        <v>0</v>
      </c>
      <c r="CR129" s="1">
        <f>CP129-CQ129</f>
        <v>390.67855508898936</v>
      </c>
      <c r="CS129">
        <f>CR129/CP129</f>
        <v>1</v>
      </c>
    </row>
    <row r="130" spans="1:97" x14ac:dyDescent="0.2">
      <c r="A130" s="24" t="s">
        <v>219</v>
      </c>
      <c r="B130">
        <v>0</v>
      </c>
      <c r="C130">
        <v>0</v>
      </c>
      <c r="D130">
        <v>0.21485623003194801</v>
      </c>
      <c r="E130">
        <v>0.78514376996805102</v>
      </c>
      <c r="F130">
        <v>0.12912197059992001</v>
      </c>
      <c r="G130">
        <v>0.12912197059992001</v>
      </c>
      <c r="H130">
        <v>0.115288220551378</v>
      </c>
      <c r="I130">
        <v>0.16833751044277301</v>
      </c>
      <c r="J130">
        <v>0.13931020074278999</v>
      </c>
      <c r="K130">
        <v>0.134119378333556</v>
      </c>
      <c r="L130">
        <v>0.68000217638231997</v>
      </c>
      <c r="M130">
        <v>0.77174007265105504</v>
      </c>
      <c r="N130" s="21">
        <v>0</v>
      </c>
      <c r="O130">
        <v>0.95122336903484095</v>
      </c>
      <c r="P130">
        <v>0.98785459186945002</v>
      </c>
      <c r="Q130">
        <v>1.03193827832801</v>
      </c>
      <c r="R130">
        <v>1.0069136035542401</v>
      </c>
      <c r="S130">
        <v>0.83969998359680098</v>
      </c>
      <c r="T130" s="27">
        <f>IF(C130,P130,R130)</f>
        <v>1.0069136035542401</v>
      </c>
      <c r="U130" s="27">
        <f>IF(D130 = 0,O130,Q130)</f>
        <v>1.03193827832801</v>
      </c>
      <c r="V130" s="39">
        <f>S130*T130^(1-N130)</f>
        <v>0.84550533638789116</v>
      </c>
      <c r="W130" s="38">
        <f>S130*U130^(N130+1)</f>
        <v>0.86651855538494105</v>
      </c>
      <c r="X130" s="44">
        <f>0.5 * (D130-MAX($D$3:$D$155))/(MIN($D$3:$D$155)-MAX($D$3:$D$155)) + 0.75</f>
        <v>1.1406185989348632</v>
      </c>
      <c r="Y130" s="44">
        <f>AVERAGE(D130, F130, G130, H130, I130, J130, K130)</f>
        <v>0.14716506875746929</v>
      </c>
      <c r="Z130" s="22">
        <f>AI130^N130</f>
        <v>1</v>
      </c>
      <c r="AA130" s="22">
        <f>(Z130+AB130)/2</f>
        <v>1</v>
      </c>
      <c r="AB130" s="22">
        <f>AM130^N130</f>
        <v>1</v>
      </c>
      <c r="AC130" s="22">
        <v>1</v>
      </c>
      <c r="AD130" s="22">
        <v>1</v>
      </c>
      <c r="AE130" s="22">
        <v>1</v>
      </c>
      <c r="AF130" s="22">
        <f>PERCENTILE($L$2:$L$155, 0.05)</f>
        <v>-5.5951144138011319E-2</v>
      </c>
      <c r="AG130" s="22">
        <f>PERCENTILE($L$2:$L$155, 0.95)</f>
        <v>0.94551258825149287</v>
      </c>
      <c r="AH130" s="22">
        <f>MIN(MAX(L130,AF130), AG130)</f>
        <v>0.68000217638231997</v>
      </c>
      <c r="AI130" s="22">
        <f>AH130-$AH$156+1</f>
        <v>1.7359533205203312</v>
      </c>
      <c r="AJ130" s="22">
        <f>PERCENTILE($M$2:$M$155, 0.02)</f>
        <v>-1.0733798994150157</v>
      </c>
      <c r="AK130" s="22">
        <f>PERCENTILE($M$2:$M$155, 0.98)</f>
        <v>1.0073830915390212</v>
      </c>
      <c r="AL130" s="22">
        <f>MIN(MAX(M130,AJ130), AK130)</f>
        <v>0.77174007265105504</v>
      </c>
      <c r="AM130" s="22">
        <f>AL130-$AL$156 + 1</f>
        <v>2.8451199720660707</v>
      </c>
      <c r="AN130" s="46">
        <v>0</v>
      </c>
      <c r="AO130" s="76">
        <v>0.24</v>
      </c>
      <c r="AP130" s="77">
        <v>0.5</v>
      </c>
      <c r="AQ130" s="50">
        <v>1</v>
      </c>
      <c r="AR130" s="17">
        <f>(AI130^4)*AB130*AE130*AN130</f>
        <v>0</v>
      </c>
      <c r="AS130" s="17">
        <f>(AM130^4) *Z130*AC130*AO130</f>
        <v>15.725830086525244</v>
      </c>
      <c r="AT130" s="17">
        <f>(AM130^4)*AA130*AP130*AQ130</f>
        <v>32.762146013594261</v>
      </c>
      <c r="AU130" s="17">
        <f>MIN(AR130, 0.05*AR$156)</f>
        <v>0</v>
      </c>
      <c r="AV130" s="17">
        <f>MIN(AS130, 0.05*AS$156)</f>
        <v>15.725830086525244</v>
      </c>
      <c r="AW130" s="17">
        <f>MIN(AT130, 0.05*AT$156)</f>
        <v>32.762146013594261</v>
      </c>
      <c r="AX130" s="14">
        <f>AU130/$AU$156</f>
        <v>0</v>
      </c>
      <c r="AY130" s="14">
        <f>AV130/$AV$156</f>
        <v>8.9086615104574142E-3</v>
      </c>
      <c r="AZ130" s="64">
        <f>AW130/$AW$156</f>
        <v>1.1401638606133135E-2</v>
      </c>
      <c r="BA130" s="21">
        <f>N130</f>
        <v>0</v>
      </c>
      <c r="BB130" s="63">
        <v>0</v>
      </c>
      <c r="BC130" s="15">
        <f>$D$162*AX130</f>
        <v>0</v>
      </c>
      <c r="BD130" s="19">
        <f>BC130-BB130</f>
        <v>0</v>
      </c>
      <c r="BE130" s="60">
        <f>(IF(BD130 &gt; 0, V130, W130))</f>
        <v>0.86651855538494105</v>
      </c>
      <c r="BF130" s="60">
        <f>IF(BD130&gt;0, S130*(T130^(2-N130)), S130*(U130^(N130 + 2)))</f>
        <v>0.8941936661832105</v>
      </c>
      <c r="BG130" s="46">
        <f>BD130/BE130</f>
        <v>0</v>
      </c>
      <c r="BH130" s="61" t="e">
        <f>BB130/BC130</f>
        <v>#DIV/0!</v>
      </c>
      <c r="BI130" s="63">
        <v>0</v>
      </c>
      <c r="BJ130" s="63">
        <v>2835</v>
      </c>
      <c r="BK130" s="63">
        <v>0</v>
      </c>
      <c r="BL130" s="10">
        <f>SUM(BI130:BK130)</f>
        <v>2835</v>
      </c>
      <c r="BM130" s="15">
        <f>AY130*$D$161</f>
        <v>1554.3387170370574</v>
      </c>
      <c r="BN130" s="9">
        <f>BM130-BL130</f>
        <v>-1280.6612829629426</v>
      </c>
      <c r="BO130" s="48">
        <f>IF(BN130&gt;0,V130,W130)</f>
        <v>0.86651855538494105</v>
      </c>
      <c r="BP130" s="48">
        <f xml:space="preserve"> IF(BN130 &gt;0, S130*T130^(2-N130), S130*U130^(N130+2))</f>
        <v>0.8941936661832105</v>
      </c>
      <c r="BQ130" s="48">
        <f>IF(BN130&gt;0, S130*T130^(3-N130), S130*U130^(N130+3))</f>
        <v>0.92275267237291347</v>
      </c>
      <c r="BR130" s="46">
        <f>BN130/BP130</f>
        <v>-1432.1967727968106</v>
      </c>
      <c r="BS130" s="61">
        <f>BL130/BM130</f>
        <v>1.8239267727977531</v>
      </c>
      <c r="BT130" s="16">
        <f>BB130+BL130+BV130</f>
        <v>2995</v>
      </c>
      <c r="BU130" s="66">
        <f>BC130+BM130+BW130</f>
        <v>1659.6328495646969</v>
      </c>
      <c r="BV130" s="63">
        <v>160</v>
      </c>
      <c r="BW130" s="15">
        <f>AZ130*$D$164</f>
        <v>105.2941325276395</v>
      </c>
      <c r="BX130" s="37">
        <f>BW130-BV130</f>
        <v>-54.705867472360495</v>
      </c>
      <c r="BY130" s="53">
        <f>BX130*(BX130&lt;&gt;0)</f>
        <v>-54.705867472360495</v>
      </c>
      <c r="BZ130" s="26">
        <f>BY130/$BY$156</f>
        <v>-0.56397801517899238</v>
      </c>
      <c r="CA130" s="47">
        <f>BZ130 * $BX$156</f>
        <v>-54.705867472360495</v>
      </c>
      <c r="CB130" s="48">
        <f>IF(CA130&gt;0, V130, W130)</f>
        <v>0.86651855538494105</v>
      </c>
      <c r="CC130" s="48">
        <f>IF(BX130&gt;0, S130*T130^(2-N130), S130*U130^(N130+2))</f>
        <v>0.8941936661832105</v>
      </c>
      <c r="CD130" s="62">
        <f>CA130/CB130</f>
        <v>-63.132944046487303</v>
      </c>
      <c r="CE130" s="63">
        <v>0</v>
      </c>
      <c r="CF130" s="15">
        <f>AZ130*$CE$159</f>
        <v>73.278331321617657</v>
      </c>
      <c r="CG130" s="37">
        <f>CF130-CE130</f>
        <v>73.278331321617657</v>
      </c>
      <c r="CH130" s="53">
        <f>CG130*(CG130&lt;&gt;0)</f>
        <v>73.278331321617657</v>
      </c>
      <c r="CI130" s="26">
        <f>CH130/$CH$156</f>
        <v>1.1401638606133137E-2</v>
      </c>
      <c r="CJ130" s="47">
        <f>CI130 * $CG$156</f>
        <v>73.278331321617657</v>
      </c>
      <c r="CK130" s="48">
        <f>IF(CA130&gt;0,V130,W130)</f>
        <v>0.86651855538494105</v>
      </c>
      <c r="CL130" s="62">
        <f>CJ130/CK130</f>
        <v>84.566372948660728</v>
      </c>
      <c r="CM130" s="67">
        <f>N130</f>
        <v>0</v>
      </c>
      <c r="CN130" s="75">
        <f>BT130+BV130</f>
        <v>3155</v>
      </c>
      <c r="CO130">
        <f>E130/$E$156</f>
        <v>7.3909791665339106E-3</v>
      </c>
      <c r="CP130" s="1">
        <f>$CP$158*CO130</f>
        <v>450.84972915856855</v>
      </c>
      <c r="CQ130">
        <v>0</v>
      </c>
      <c r="CR130" s="1">
        <f>CP130-CQ130</f>
        <v>450.84972915856855</v>
      </c>
      <c r="CS130">
        <f>CR130/CP130</f>
        <v>1</v>
      </c>
    </row>
    <row r="131" spans="1:97" x14ac:dyDescent="0.2">
      <c r="A131" s="24" t="s">
        <v>169</v>
      </c>
      <c r="B131">
        <v>0</v>
      </c>
      <c r="C131">
        <v>0</v>
      </c>
      <c r="D131">
        <v>0.16</v>
      </c>
      <c r="E131">
        <v>0.84</v>
      </c>
      <c r="F131">
        <v>0.20565552699228701</v>
      </c>
      <c r="G131">
        <v>0.20565552699228701</v>
      </c>
      <c r="H131">
        <v>0.86037735849056596</v>
      </c>
      <c r="I131">
        <v>0.30188679245283001</v>
      </c>
      <c r="J131">
        <v>0.50964356275121903</v>
      </c>
      <c r="K131">
        <v>0.32374529413696301</v>
      </c>
      <c r="L131">
        <v>-1.1672722700603801E-2</v>
      </c>
      <c r="M131">
        <v>-1.18282911833466</v>
      </c>
      <c r="N131" s="21">
        <v>0</v>
      </c>
      <c r="O131">
        <v>0.99881501520831895</v>
      </c>
      <c r="P131">
        <v>0.994064237868032</v>
      </c>
      <c r="Q131">
        <v>1.0326618638482501</v>
      </c>
      <c r="R131">
        <v>0.98863796920159797</v>
      </c>
      <c r="S131">
        <v>16.049999237060501</v>
      </c>
      <c r="T131" s="27">
        <f>IF(C131,P131,R131)</f>
        <v>0.98863796920159797</v>
      </c>
      <c r="U131" s="27">
        <f>IF(D131 = 0,O131,Q131)</f>
        <v>1.0326618638482501</v>
      </c>
      <c r="V131" s="39">
        <f>S131*T131^(1-N131)</f>
        <v>15.867638651414691</v>
      </c>
      <c r="W131" s="38">
        <f>S131*U131^(N131+1)</f>
        <v>16.574222126905887</v>
      </c>
      <c r="X131" s="44">
        <f>0.5 * (D131-MAX($D$3:$D$155))/(MIN($D$3:$D$155)-MAX($D$3:$D$155)) + 0.75</f>
        <v>1.1687546087668987</v>
      </c>
      <c r="Y131" s="44">
        <f>AVERAGE(D131, F131, G131, H131, I131, J131, K131)</f>
        <v>0.36670915168802176</v>
      </c>
      <c r="Z131" s="22">
        <f>AI131^N131</f>
        <v>1</v>
      </c>
      <c r="AA131" s="22">
        <f>(Z131+AB131)/2</f>
        <v>1</v>
      </c>
      <c r="AB131" s="22">
        <f>AM131^N131</f>
        <v>1</v>
      </c>
      <c r="AC131" s="22">
        <v>1</v>
      </c>
      <c r="AD131" s="22">
        <v>1</v>
      </c>
      <c r="AE131" s="22">
        <v>1</v>
      </c>
      <c r="AF131" s="22">
        <f>PERCENTILE($L$2:$L$155, 0.05)</f>
        <v>-5.5951144138011319E-2</v>
      </c>
      <c r="AG131" s="22">
        <f>PERCENTILE($L$2:$L$155, 0.95)</f>
        <v>0.94551258825149287</v>
      </c>
      <c r="AH131" s="22">
        <f>MIN(MAX(L131,AF131), AG131)</f>
        <v>-1.1672722700603801E-2</v>
      </c>
      <c r="AI131" s="22">
        <f>AH131-$AH$156+1</f>
        <v>1.0442784214374075</v>
      </c>
      <c r="AJ131" s="22">
        <f>PERCENTILE($M$2:$M$155, 0.02)</f>
        <v>-1.0733798994150157</v>
      </c>
      <c r="AK131" s="22">
        <f>PERCENTILE($M$2:$M$155, 0.98)</f>
        <v>1.0073830915390212</v>
      </c>
      <c r="AL131" s="22">
        <f>MIN(MAX(M131,AJ131), AK131)</f>
        <v>-1.0733798994150157</v>
      </c>
      <c r="AM131" s="22">
        <f>AL131-$AL$156 + 1</f>
        <v>1</v>
      </c>
      <c r="AN131" s="46">
        <v>1</v>
      </c>
      <c r="AO131" s="51">
        <v>1</v>
      </c>
      <c r="AP131" s="51">
        <v>1</v>
      </c>
      <c r="AQ131" s="21">
        <v>1</v>
      </c>
      <c r="AR131" s="17">
        <f>(AI131^4)*AB131*AE131*AN131</f>
        <v>1.1892282465509598</v>
      </c>
      <c r="AS131" s="17">
        <f>(AM131^4) *Z131*AC131*AO131</f>
        <v>1</v>
      </c>
      <c r="AT131" s="17">
        <f>(AM131^4)*AA131*AP131*AQ131</f>
        <v>1</v>
      </c>
      <c r="AU131" s="17">
        <f>MIN(AR131, 0.05*AR$156)</f>
        <v>1.1892282465509598</v>
      </c>
      <c r="AV131" s="17">
        <f>MIN(AS131, 0.05*AS$156)</f>
        <v>1</v>
      </c>
      <c r="AW131" s="17">
        <f>MIN(AT131, 0.05*AT$156)</f>
        <v>1</v>
      </c>
      <c r="AX131" s="14">
        <f>AU131/$AU$156</f>
        <v>2.1058153913510445E-3</v>
      </c>
      <c r="AY131" s="14">
        <f>AV131/$AV$156</f>
        <v>5.6649864976544828E-4</v>
      </c>
      <c r="AZ131" s="64">
        <f>AW131/$AW$156</f>
        <v>3.4801256918280508E-4</v>
      </c>
      <c r="BA131" s="21">
        <f>N131</f>
        <v>0</v>
      </c>
      <c r="BB131" s="63">
        <v>369</v>
      </c>
      <c r="BC131" s="15">
        <f>$D$162*AX131</f>
        <v>261.50436692875542</v>
      </c>
      <c r="BD131" s="19">
        <f>BC131-BB131</f>
        <v>-107.49563307124458</v>
      </c>
      <c r="BE131" s="60">
        <f>(IF(BD131 &gt; 0, V131, W131))</f>
        <v>16.574222126905887</v>
      </c>
      <c r="BF131" s="60">
        <f>IF(BD131&gt;0, S131*(T131^(2-N131)), S131*(U131^(N131 + 2)))</f>
        <v>17.115567113405543</v>
      </c>
      <c r="BG131" s="46">
        <f>BD131/BE131</f>
        <v>-6.4857121045059936</v>
      </c>
      <c r="BH131" s="61">
        <f>BB131/BC131</f>
        <v>1.4110663020037857</v>
      </c>
      <c r="BI131" s="63">
        <v>1509</v>
      </c>
      <c r="BJ131" s="63">
        <v>1717</v>
      </c>
      <c r="BK131" s="63">
        <v>0</v>
      </c>
      <c r="BL131" s="10">
        <f>SUM(BI131:BK131)</f>
        <v>3226</v>
      </c>
      <c r="BM131" s="15">
        <f>AY131*$D$161</f>
        <v>98.839851917826593</v>
      </c>
      <c r="BN131" s="9">
        <f>BM131-BL131</f>
        <v>-3127.1601480821732</v>
      </c>
      <c r="BO131" s="48">
        <f>IF(BN131&gt;0,V131,W131)</f>
        <v>16.574222126905887</v>
      </c>
      <c r="BP131" s="48">
        <f xml:space="preserve"> IF(BN131 &gt;0, S131*T131^(2-N131), S131*U131^(N131+2))</f>
        <v>17.115567113405543</v>
      </c>
      <c r="BQ131" s="48">
        <f>IF(BN131&gt;0, S131*T131^(3-N131), S131*U131^(N131+3))</f>
        <v>17.674593436149181</v>
      </c>
      <c r="BR131" s="46">
        <f>BN131/BP131</f>
        <v>-182.70853237652091</v>
      </c>
      <c r="BS131" s="61">
        <f>BL131/BM131</f>
        <v>32.638656750336189</v>
      </c>
      <c r="BT131" s="16">
        <f>BB131+BL131+BV131</f>
        <v>3643</v>
      </c>
      <c r="BU131" s="66">
        <f>BC131+BM131+BW131</f>
        <v>363.55811492298523</v>
      </c>
      <c r="BV131" s="63">
        <v>48</v>
      </c>
      <c r="BW131" s="15">
        <f>AZ131*$D$164</f>
        <v>3.2138960764032047</v>
      </c>
      <c r="BX131" s="37">
        <f>BW131-BV131</f>
        <v>-44.786103923596798</v>
      </c>
      <c r="BY131" s="53">
        <f>BX131*(BX131&lt;&gt;0)</f>
        <v>-44.786103923596798</v>
      </c>
      <c r="BZ131" s="26">
        <f>BY131/$BY$156</f>
        <v>-0.46171241158348703</v>
      </c>
      <c r="CA131" s="47">
        <f>BZ131 * $BX$156</f>
        <v>-44.786103923596798</v>
      </c>
      <c r="CB131" s="48">
        <f>IF(CA131&gt;0, V131, W131)</f>
        <v>16.574222126905887</v>
      </c>
      <c r="CC131" s="48">
        <f>IF(BX131&gt;0, S131*T131^(2-N131), S131*U131^(N131+2))</f>
        <v>17.115567113405543</v>
      </c>
      <c r="CD131" s="62">
        <f>CA131/CB131</f>
        <v>-2.7021541994959111</v>
      </c>
      <c r="CE131" s="63">
        <v>0</v>
      </c>
      <c r="CF131" s="15">
        <f>AZ131*$CE$159</f>
        <v>2.2366767821378883</v>
      </c>
      <c r="CG131" s="37">
        <f>CF131-CE131</f>
        <v>2.2366767821378883</v>
      </c>
      <c r="CH131" s="53">
        <f>CG131*(CG131&lt;&gt;0)</f>
        <v>2.2366767821378883</v>
      </c>
      <c r="CI131" s="26">
        <f>CH131/$CH$156</f>
        <v>3.4801256918280519E-4</v>
      </c>
      <c r="CJ131" s="47">
        <f>CI131 * $CG$156</f>
        <v>2.2366767821378883</v>
      </c>
      <c r="CK131" s="48">
        <f>IF(CA131&gt;0,V131,W131)</f>
        <v>16.574222126905887</v>
      </c>
      <c r="CL131" s="62">
        <f>CJ131/CK131</f>
        <v>0.13494912551624141</v>
      </c>
      <c r="CM131" s="67">
        <f>N131</f>
        <v>0</v>
      </c>
      <c r="CN131" s="75">
        <f>BT131+BV131</f>
        <v>3691</v>
      </c>
      <c r="CO131">
        <f>E131/$E$156</f>
        <v>7.9073702643544085E-3</v>
      </c>
      <c r="CP131" s="1">
        <f>$CP$158*CO131</f>
        <v>482.34958612561894</v>
      </c>
      <c r="CQ131">
        <v>0</v>
      </c>
      <c r="CR131" s="1">
        <f>CP131-CQ131</f>
        <v>482.34958612561894</v>
      </c>
      <c r="CS131">
        <f>CR131/CP131</f>
        <v>1</v>
      </c>
    </row>
    <row r="132" spans="1:97" x14ac:dyDescent="0.2">
      <c r="A132" s="24" t="s">
        <v>171</v>
      </c>
      <c r="B132">
        <v>0</v>
      </c>
      <c r="C132">
        <v>0</v>
      </c>
      <c r="D132">
        <v>7.5280298985584596E-2</v>
      </c>
      <c r="E132">
        <v>0.92471970101441503</v>
      </c>
      <c r="F132">
        <v>5.35524920466596E-2</v>
      </c>
      <c r="G132">
        <v>5.35524920466596E-2</v>
      </c>
      <c r="H132">
        <v>0.20419739081111701</v>
      </c>
      <c r="I132">
        <v>5.9557572319909199E-2</v>
      </c>
      <c r="J132">
        <v>0.11027919509485801</v>
      </c>
      <c r="K132">
        <v>7.6848719691543596E-2</v>
      </c>
      <c r="L132">
        <v>0.36927247831430798</v>
      </c>
      <c r="M132">
        <v>-1.07375375876604</v>
      </c>
      <c r="N132" s="21">
        <v>0</v>
      </c>
      <c r="O132">
        <v>1.0282461948138499</v>
      </c>
      <c r="P132">
        <v>0.98085526585084803</v>
      </c>
      <c r="Q132">
        <v>1.01182633918418</v>
      </c>
      <c r="R132">
        <v>0.98456339843213003</v>
      </c>
      <c r="S132">
        <v>23.530000686645501</v>
      </c>
      <c r="T132" s="27">
        <f>IF(C132,P132,R132)</f>
        <v>0.98456339843213003</v>
      </c>
      <c r="U132" s="27">
        <f>IF(D132 = 0,O132,Q132)</f>
        <v>1.01182633918418</v>
      </c>
      <c r="V132" s="39">
        <f>S132*T132^(1-N132)</f>
        <v>23.166777441154046</v>
      </c>
      <c r="W132" s="38">
        <f>S132*U132^(N132+1)</f>
        <v>23.808274455769759</v>
      </c>
      <c r="X132" s="44">
        <f>0.5 * (D132-MAX($D$3:$D$155))/(MIN($D$3:$D$155)-MAX($D$3:$D$155)) + 0.75</f>
        <v>1.2122077286645014</v>
      </c>
      <c r="Y132" s="44">
        <f>AVERAGE(D132, F132, G132, H132, I132, J132, K132)</f>
        <v>9.0466880142333089E-2</v>
      </c>
      <c r="Z132" s="22">
        <f>AI132^N132</f>
        <v>1</v>
      </c>
      <c r="AA132" s="22">
        <f>(Z132+AB132)/2</f>
        <v>1</v>
      </c>
      <c r="AB132" s="22">
        <f>AM132^N132</f>
        <v>1</v>
      </c>
      <c r="AC132" s="22">
        <v>1</v>
      </c>
      <c r="AD132" s="22">
        <v>1</v>
      </c>
      <c r="AE132" s="22">
        <v>1</v>
      </c>
      <c r="AF132" s="22">
        <f>PERCENTILE($L$2:$L$155, 0.05)</f>
        <v>-5.5951144138011319E-2</v>
      </c>
      <c r="AG132" s="22">
        <f>PERCENTILE($L$2:$L$155, 0.95)</f>
        <v>0.94551258825149287</v>
      </c>
      <c r="AH132" s="22">
        <f>MIN(MAX(L132,AF132), AG132)</f>
        <v>0.36927247831430798</v>
      </c>
      <c r="AI132" s="22">
        <f>AH132-$AH$156+1</f>
        <v>1.4252236224523194</v>
      </c>
      <c r="AJ132" s="22">
        <f>PERCENTILE($M$2:$M$155, 0.02)</f>
        <v>-1.0733798994150157</v>
      </c>
      <c r="AK132" s="22">
        <f>PERCENTILE($M$2:$M$155, 0.98)</f>
        <v>1.0073830915390212</v>
      </c>
      <c r="AL132" s="22">
        <f>MIN(MAX(M132,AJ132), AK132)</f>
        <v>-1.0733798994150157</v>
      </c>
      <c r="AM132" s="22">
        <f>AL132-$AL$156 + 1</f>
        <v>1</v>
      </c>
      <c r="AN132" s="46">
        <v>1</v>
      </c>
      <c r="AO132" s="51">
        <v>1</v>
      </c>
      <c r="AP132" s="51">
        <v>1</v>
      </c>
      <c r="AQ132" s="21">
        <v>1</v>
      </c>
      <c r="AR132" s="17">
        <f>(AI132^4)*AB132*AE132*AN132</f>
        <v>4.1260268320123181</v>
      </c>
      <c r="AS132" s="17">
        <f>(AM132^4) *Z132*AC132*AO132</f>
        <v>1</v>
      </c>
      <c r="AT132" s="17">
        <f>(AM132^4)*AA132*AP132*AQ132</f>
        <v>1</v>
      </c>
      <c r="AU132" s="17">
        <f>MIN(AR132, 0.05*AR$156)</f>
        <v>4.1260268320123181</v>
      </c>
      <c r="AV132" s="17">
        <f>MIN(AS132, 0.05*AS$156)</f>
        <v>1</v>
      </c>
      <c r="AW132" s="17">
        <f>MIN(AT132, 0.05*AT$156)</f>
        <v>1</v>
      </c>
      <c r="AX132" s="14">
        <f>AU132/$AU$156</f>
        <v>7.3061254920391032E-3</v>
      </c>
      <c r="AY132" s="14">
        <f>AV132/$AV$156</f>
        <v>5.6649864976544828E-4</v>
      </c>
      <c r="AZ132" s="64">
        <f>AW132/$AW$156</f>
        <v>3.4801256918280508E-4</v>
      </c>
      <c r="BA132" s="21">
        <f>N132</f>
        <v>0</v>
      </c>
      <c r="BB132" s="63">
        <v>682</v>
      </c>
      <c r="BC132" s="15">
        <f>$D$162*AX132</f>
        <v>907.2892758523999</v>
      </c>
      <c r="BD132" s="19">
        <f>BC132-BB132</f>
        <v>225.2892758523999</v>
      </c>
      <c r="BE132" s="60">
        <f>(IF(BD132 &gt; 0, V132, W132))</f>
        <v>23.166777441154046</v>
      </c>
      <c r="BF132" s="60">
        <f>IF(BD132&gt;0, S132*(T132^(2-N132)), S132*(U132^(N132 + 2)))</f>
        <v>22.809161128183433</v>
      </c>
      <c r="BG132" s="46">
        <f>BD132/BE132</f>
        <v>9.7246704434683426</v>
      </c>
      <c r="BH132" s="61">
        <f>BB132/BC132</f>
        <v>0.75168969605560454</v>
      </c>
      <c r="BI132" s="63">
        <v>376</v>
      </c>
      <c r="BJ132" s="63">
        <v>988</v>
      </c>
      <c r="BK132" s="63">
        <v>24</v>
      </c>
      <c r="BL132" s="10">
        <f>SUM(BI132:BK132)</f>
        <v>1388</v>
      </c>
      <c r="BM132" s="15">
        <f>AY132*$D$161</f>
        <v>98.839851917826593</v>
      </c>
      <c r="BN132" s="9">
        <f>BM132-BL132</f>
        <v>-1289.1601480821735</v>
      </c>
      <c r="BO132" s="48">
        <f>IF(BN132&gt;0,V132,W132)</f>
        <v>23.808274455769759</v>
      </c>
      <c r="BP132" s="48">
        <f xml:space="preserve"> IF(BN132 &gt;0, S132*T132^(2-N132), S132*U132^(N132+2))</f>
        <v>24.089839184873735</v>
      </c>
      <c r="BQ132" s="48">
        <f>IF(BN132&gt;0, S132*T132^(3-N132), S132*U132^(N132+3))</f>
        <v>24.374733793966403</v>
      </c>
      <c r="BR132" s="46">
        <f>BN132/BP132</f>
        <v>-53.514684684638773</v>
      </c>
      <c r="BS132" s="61">
        <f>BL132/BM132</f>
        <v>14.042918651415569</v>
      </c>
      <c r="BT132" s="16">
        <f>BB132+BL132+BV132</f>
        <v>2070</v>
      </c>
      <c r="BU132" s="66">
        <f>BC132+BM132+BW132</f>
        <v>1009.3430238466296</v>
      </c>
      <c r="BV132" s="63">
        <v>0</v>
      </c>
      <c r="BW132" s="15">
        <f>AZ132*$D$164</f>
        <v>3.2138960764032047</v>
      </c>
      <c r="BX132" s="37">
        <f>BW132-BV132</f>
        <v>3.2138960764032047</v>
      </c>
      <c r="BY132" s="53">
        <f>BX132*(BX132&lt;&gt;0)</f>
        <v>3.2138960764032047</v>
      </c>
      <c r="BZ132" s="26">
        <f>BY132/$BY$156</f>
        <v>3.313294924127122E-2</v>
      </c>
      <c r="CA132" s="47">
        <f>BZ132 * $BX$156</f>
        <v>3.2138960764032047</v>
      </c>
      <c r="CB132" s="48">
        <f>IF(CA132&gt;0, V132, W132)</f>
        <v>23.166777441154046</v>
      </c>
      <c r="CC132" s="48">
        <f>IF(BX132&gt;0, S132*T132^(2-N132), S132*U132^(N132+2))</f>
        <v>22.809161128183433</v>
      </c>
      <c r="CD132" s="62">
        <f>CA132/CB132</f>
        <v>0.13872866368949352</v>
      </c>
      <c r="CE132" s="63">
        <v>0</v>
      </c>
      <c r="CF132" s="15">
        <f>AZ132*$CE$159</f>
        <v>2.2366767821378883</v>
      </c>
      <c r="CG132" s="37">
        <f>CF132-CE132</f>
        <v>2.2366767821378883</v>
      </c>
      <c r="CH132" s="53">
        <f>CG132*(CG132&lt;&gt;0)</f>
        <v>2.2366767821378883</v>
      </c>
      <c r="CI132" s="26">
        <f>CH132/$CH$156</f>
        <v>3.4801256918280519E-4</v>
      </c>
      <c r="CJ132" s="47">
        <f>CI132 * $CG$156</f>
        <v>2.2366767821378883</v>
      </c>
      <c r="CK132" s="48">
        <f>IF(CA132&gt;0,V132,W132)</f>
        <v>23.166777441154046</v>
      </c>
      <c r="CL132" s="62">
        <f>CJ132/CK132</f>
        <v>9.6546737577950723E-2</v>
      </c>
      <c r="CM132" s="67">
        <f>N132</f>
        <v>0</v>
      </c>
      <c r="CN132" s="75">
        <f>BT132+BV132</f>
        <v>2070</v>
      </c>
      <c r="CO132">
        <f>E132/$E$156</f>
        <v>8.7048822222191499E-3</v>
      </c>
      <c r="CP132" s="1">
        <f>$CP$158*CO132</f>
        <v>530.99781555536811</v>
      </c>
      <c r="CQ132">
        <v>0</v>
      </c>
      <c r="CR132" s="1">
        <f>CP132-CQ132</f>
        <v>530.99781555536811</v>
      </c>
      <c r="CS132">
        <f>CR132/CP132</f>
        <v>1</v>
      </c>
    </row>
    <row r="133" spans="1:97" x14ac:dyDescent="0.2">
      <c r="A133" s="24" t="s">
        <v>188</v>
      </c>
      <c r="B133">
        <v>1</v>
      </c>
      <c r="C133">
        <v>1</v>
      </c>
      <c r="D133">
        <v>0.125</v>
      </c>
      <c r="E133">
        <v>0.875</v>
      </c>
      <c r="F133">
        <v>4.8505358150028197E-2</v>
      </c>
      <c r="G133">
        <v>4.8505358150028197E-2</v>
      </c>
      <c r="H133">
        <v>1.7575757575757502E-2</v>
      </c>
      <c r="I133">
        <v>6.4242424242424198E-2</v>
      </c>
      <c r="J133">
        <v>3.3602221274252303E-2</v>
      </c>
      <c r="K133">
        <v>4.03718686407269E-2</v>
      </c>
      <c r="L133">
        <v>0.75264065781298195</v>
      </c>
      <c r="M133">
        <v>-0.29976058104823</v>
      </c>
      <c r="N133" s="21">
        <v>0</v>
      </c>
      <c r="O133">
        <v>1.0215805720562099</v>
      </c>
      <c r="P133">
        <v>0.98381039965925599</v>
      </c>
      <c r="Q133">
        <v>1.0277989877985101</v>
      </c>
      <c r="R133">
        <v>0.98362500970758804</v>
      </c>
      <c r="S133">
        <v>127.220001220703</v>
      </c>
      <c r="T133" s="27">
        <f>IF(C133,P133,R133)</f>
        <v>0.98381039965925599</v>
      </c>
      <c r="U133" s="27">
        <f>IF(D133 = 0,O133,Q133)</f>
        <v>1.0277989877985101</v>
      </c>
      <c r="V133" s="39">
        <f>S133*T133^(1-N133)</f>
        <v>125.16036024559085</v>
      </c>
      <c r="W133" s="38">
        <f>S133*U133^(N133+1)</f>
        <v>130.75658848236375</v>
      </c>
      <c r="X133" s="44">
        <f>0.5 * (D133-MAX($D$3:$D$155))/(MIN($D$3:$D$155)-MAX($D$3:$D$155)) + 0.75</f>
        <v>1.1867062679229823</v>
      </c>
      <c r="Y133" s="44">
        <f>AVERAGE(D133, F133, G133, H133, I133, J133, K133)</f>
        <v>5.397185543331675E-2</v>
      </c>
      <c r="Z133" s="22">
        <f>AI133^N133</f>
        <v>1</v>
      </c>
      <c r="AA133" s="22">
        <f>(Z133+AB133)/2</f>
        <v>1</v>
      </c>
      <c r="AB133" s="22">
        <f>AM133^N133</f>
        <v>1</v>
      </c>
      <c r="AC133" s="22">
        <v>1</v>
      </c>
      <c r="AD133" s="22">
        <v>1</v>
      </c>
      <c r="AE133" s="22">
        <v>1</v>
      </c>
      <c r="AF133" s="22">
        <f>PERCENTILE($L$2:$L$155, 0.05)</f>
        <v>-5.5951144138011319E-2</v>
      </c>
      <c r="AG133" s="22">
        <f>PERCENTILE($L$2:$L$155, 0.95)</f>
        <v>0.94551258825149287</v>
      </c>
      <c r="AH133" s="22">
        <f>MIN(MAX(L133,AF133), AG133)</f>
        <v>0.75264065781298195</v>
      </c>
      <c r="AI133" s="22">
        <f>AH133-$AH$156+1</f>
        <v>1.8085918019509932</v>
      </c>
      <c r="AJ133" s="22">
        <f>PERCENTILE($M$2:$M$155, 0.02)</f>
        <v>-1.0733798994150157</v>
      </c>
      <c r="AK133" s="22">
        <f>PERCENTILE($M$2:$M$155, 0.98)</f>
        <v>1.0073830915390212</v>
      </c>
      <c r="AL133" s="22">
        <f>MIN(MAX(M133,AJ133), AK133)</f>
        <v>-0.29976058104823</v>
      </c>
      <c r="AM133" s="22">
        <f>AL133-$AL$156 + 1</f>
        <v>1.7736193183667857</v>
      </c>
      <c r="AN133" s="46">
        <v>1</v>
      </c>
      <c r="AO133" s="51">
        <v>1</v>
      </c>
      <c r="AP133" s="51">
        <v>1</v>
      </c>
      <c r="AQ133" s="21">
        <v>1</v>
      </c>
      <c r="AR133" s="17">
        <f>(AI133^4)*AB133*AE133*AN133</f>
        <v>10.699469170422299</v>
      </c>
      <c r="AS133" s="17">
        <f>(AM133^4) *Z133*AC133*AO133</f>
        <v>9.8955888363141256</v>
      </c>
      <c r="AT133" s="17">
        <f>(AM133^4)*AA133*AP133*AQ133</f>
        <v>9.8955888363141256</v>
      </c>
      <c r="AU133" s="17">
        <f>MIN(AR133, 0.05*AR$156)</f>
        <v>10.699469170422299</v>
      </c>
      <c r="AV133" s="17">
        <f>MIN(AS133, 0.05*AS$156)</f>
        <v>9.8955888363141256</v>
      </c>
      <c r="AW133" s="17">
        <f>MIN(AT133, 0.05*AT$156)</f>
        <v>9.8955888363141256</v>
      </c>
      <c r="AX133" s="14">
        <f>AU133/$AU$156</f>
        <v>1.8945990329196059E-2</v>
      </c>
      <c r="AY133" s="14">
        <f>AV133/$AV$156</f>
        <v>5.605837714405996E-3</v>
      </c>
      <c r="AZ133" s="64">
        <f>AW133/$AW$156</f>
        <v>3.4437892945023635E-3</v>
      </c>
      <c r="BA133" s="21">
        <f>N133</f>
        <v>0</v>
      </c>
      <c r="BB133" s="63">
        <v>2290</v>
      </c>
      <c r="BC133" s="15">
        <f>$D$162*AX133</f>
        <v>2352.7509710602249</v>
      </c>
      <c r="BD133" s="19">
        <f>BC133-BB133</f>
        <v>62.750971060224856</v>
      </c>
      <c r="BE133" s="60">
        <f>(IF(BD133 &gt; 0, V133, W133))</f>
        <v>125.16036024559085</v>
      </c>
      <c r="BF133" s="60">
        <f>IF(BD133&gt;0, S133*(T133^(2-N133)), S133*(U133^(N133 + 2)))</f>
        <v>123.13406403471119</v>
      </c>
      <c r="BG133" s="46">
        <f>BD133/BE133</f>
        <v>0.50136457690833025</v>
      </c>
      <c r="BH133" s="61">
        <f>BB133/BC133</f>
        <v>0.9733286812620261</v>
      </c>
      <c r="BI133" s="63">
        <v>254</v>
      </c>
      <c r="BJ133" s="63">
        <v>1018</v>
      </c>
      <c r="BK133" s="63">
        <v>0</v>
      </c>
      <c r="BL133" s="10">
        <f>SUM(BI133:BK133)</f>
        <v>1272</v>
      </c>
      <c r="BM133" s="15">
        <f>AY133*$D$161</f>
        <v>978.07853522098617</v>
      </c>
      <c r="BN133" s="9">
        <f>BM133-BL133</f>
        <v>-293.92146477901383</v>
      </c>
      <c r="BO133" s="48">
        <f>IF(BN133&gt;0,V133,W133)</f>
        <v>130.75658848236375</v>
      </c>
      <c r="BP133" s="48">
        <f xml:space="preserve"> IF(BN133 &gt;0, S133*T133^(2-N133), S133*U133^(N133+2))</f>
        <v>134.3914892901598</v>
      </c>
      <c r="BQ133" s="48">
        <f>IF(BN133&gt;0, S133*T133^(3-N133), S133*U133^(N133+3))</f>
        <v>138.12743666116052</v>
      </c>
      <c r="BR133" s="46">
        <f>BN133/BP133</f>
        <v>-2.1870541529934133</v>
      </c>
      <c r="BS133" s="61">
        <f>BL133/BM133</f>
        <v>1.3005090636332239</v>
      </c>
      <c r="BT133" s="16">
        <f>BB133+BL133+BV133</f>
        <v>3562</v>
      </c>
      <c r="BU133" s="66">
        <f>BC133+BM133+BW133</f>
        <v>3362.6329004159406</v>
      </c>
      <c r="BV133" s="63">
        <v>0</v>
      </c>
      <c r="BW133" s="15">
        <f>AZ133*$D$164</f>
        <v>31.803394134729327</v>
      </c>
      <c r="BX133" s="37">
        <f>BW133-BV133</f>
        <v>31.803394134729327</v>
      </c>
      <c r="BY133" s="53">
        <f>BX133*(BX133&lt;&gt;0)</f>
        <v>31.803394134729327</v>
      </c>
      <c r="BZ133" s="26">
        <f>BY133/$BY$156</f>
        <v>0.3278700426260861</v>
      </c>
      <c r="CA133" s="47">
        <f>BZ133 * $BX$156</f>
        <v>31.803394134729327</v>
      </c>
      <c r="CB133" s="48">
        <f>IF(CA133&gt;0, V133, W133)</f>
        <v>125.16036024559085</v>
      </c>
      <c r="CC133" s="48">
        <f>IF(BX133&gt;0, S133*T133^(2-N133), S133*U133^(N133+2))</f>
        <v>123.13406403471119</v>
      </c>
      <c r="CD133" s="62">
        <f>CA133/CB133</f>
        <v>0.25410117126799892</v>
      </c>
      <c r="CE133" s="63">
        <v>0</v>
      </c>
      <c r="CF133" s="15">
        <f>AZ133*$CE$159</f>
        <v>22.133233795766689</v>
      </c>
      <c r="CG133" s="37">
        <f>CF133-CE133</f>
        <v>22.133233795766689</v>
      </c>
      <c r="CH133" s="53">
        <f>CG133*(CG133&lt;&gt;0)</f>
        <v>22.133233795766689</v>
      </c>
      <c r="CI133" s="26">
        <f>CH133/$CH$156</f>
        <v>3.4437892945023644E-3</v>
      </c>
      <c r="CJ133" s="47">
        <f>CI133 * $CG$156</f>
        <v>22.133233795766689</v>
      </c>
      <c r="CK133" s="48">
        <f>IF(CA133&gt;0,V133,W133)</f>
        <v>125.16036024559085</v>
      </c>
      <c r="CL133" s="62">
        <f>CJ133/CK133</f>
        <v>0.17683900679365772</v>
      </c>
      <c r="CM133" s="67">
        <f>N133</f>
        <v>0</v>
      </c>
      <c r="CN133" s="75">
        <f>BT133+BV133</f>
        <v>3562</v>
      </c>
      <c r="CO133">
        <f>E133/$E$156</f>
        <v>8.2368440253691756E-3</v>
      </c>
      <c r="CP133" s="1">
        <f>$CP$158*CO133</f>
        <v>502.4474855475197</v>
      </c>
      <c r="CQ133">
        <v>0</v>
      </c>
      <c r="CR133" s="1">
        <f>CP133-CQ133</f>
        <v>502.4474855475197</v>
      </c>
      <c r="CS133">
        <f>CR133/CP133</f>
        <v>1</v>
      </c>
    </row>
    <row r="134" spans="1:97" x14ac:dyDescent="0.2">
      <c r="A134" s="24" t="s">
        <v>285</v>
      </c>
      <c r="B134">
        <v>0</v>
      </c>
      <c r="C134">
        <v>0</v>
      </c>
      <c r="D134">
        <v>0.107827476038338</v>
      </c>
      <c r="E134">
        <v>0.89217252396166102</v>
      </c>
      <c r="F134">
        <v>0.183478951548848</v>
      </c>
      <c r="G134">
        <v>0.183478951548848</v>
      </c>
      <c r="H134">
        <v>0.27777777777777701</v>
      </c>
      <c r="I134">
        <v>0.12197159565580599</v>
      </c>
      <c r="J134">
        <v>0.184067918968188</v>
      </c>
      <c r="K134">
        <v>0.183773199313886</v>
      </c>
      <c r="L134">
        <v>0.89136382713271101</v>
      </c>
      <c r="M134">
        <v>-0.21451234575505301</v>
      </c>
      <c r="N134" s="21">
        <v>0</v>
      </c>
      <c r="O134">
        <v>1.0049377637851</v>
      </c>
      <c r="P134">
        <v>0.99774374883788997</v>
      </c>
      <c r="Q134">
        <v>1.0121872448487701</v>
      </c>
      <c r="R134">
        <v>0.99992406947465695</v>
      </c>
      <c r="S134">
        <v>140.02000427246</v>
      </c>
      <c r="T134" s="27">
        <f>IF(C134,P134,R134)</f>
        <v>0.99992406947465695</v>
      </c>
      <c r="U134" s="27">
        <f>IF(D134 = 0,O134,Q134)</f>
        <v>1.0121872448487701</v>
      </c>
      <c r="V134" s="39">
        <f>S134*T134^(1-N134)</f>
        <v>140.00937247997706</v>
      </c>
      <c r="W134" s="38">
        <f>S134*U134^(N134+1)</f>
        <v>141.7264623482543</v>
      </c>
      <c r="X134" s="44">
        <f>0.5 * (D134-MAX($D$3:$D$155))/(MIN($D$3:$D$155)-MAX($D$3:$D$155)) + 0.75</f>
        <v>1.1955141335518233</v>
      </c>
      <c r="Y134" s="44">
        <f>AVERAGE(D134, F134, G134, H134, I134, J134, K134)</f>
        <v>0.17748226726452729</v>
      </c>
      <c r="Z134" s="22">
        <f>AI134^N134</f>
        <v>1</v>
      </c>
      <c r="AA134" s="22">
        <f>(Z134+AB134)/2</f>
        <v>1</v>
      </c>
      <c r="AB134" s="22">
        <f>AM134^N134</f>
        <v>1</v>
      </c>
      <c r="AC134" s="22">
        <v>1</v>
      </c>
      <c r="AD134" s="22">
        <v>1</v>
      </c>
      <c r="AE134" s="22">
        <v>1</v>
      </c>
      <c r="AF134" s="22">
        <f>PERCENTILE($L$2:$L$155, 0.05)</f>
        <v>-5.5951144138011319E-2</v>
      </c>
      <c r="AG134" s="22">
        <f>PERCENTILE($L$2:$L$155, 0.95)</f>
        <v>0.94551258825149287</v>
      </c>
      <c r="AH134" s="22">
        <f>MIN(MAX(L134,AF134), AG134)</f>
        <v>0.89136382713271101</v>
      </c>
      <c r="AI134" s="22">
        <f>AH134-$AH$156+1</f>
        <v>1.9473149712707223</v>
      </c>
      <c r="AJ134" s="22">
        <f>PERCENTILE($M$2:$M$155, 0.02)</f>
        <v>-1.0733798994150157</v>
      </c>
      <c r="AK134" s="22">
        <f>PERCENTILE($M$2:$M$155, 0.98)</f>
        <v>1.0073830915390212</v>
      </c>
      <c r="AL134" s="22">
        <f>MIN(MAX(M134,AJ134), AK134)</f>
        <v>-0.21451234575505301</v>
      </c>
      <c r="AM134" s="22">
        <f>AL134-$AL$156 + 1</f>
        <v>1.8588675536599626</v>
      </c>
      <c r="AN134" s="46">
        <v>0</v>
      </c>
      <c r="AO134" s="51">
        <v>1</v>
      </c>
      <c r="AP134" s="51">
        <v>1</v>
      </c>
      <c r="AQ134" s="21">
        <v>1</v>
      </c>
      <c r="AR134" s="17">
        <f>(AI134^4)*AB134*AE134*AN134</f>
        <v>0</v>
      </c>
      <c r="AS134" s="17">
        <f>(AM134^4) *Z134*AC134*AO134</f>
        <v>11.939710252959946</v>
      </c>
      <c r="AT134" s="17">
        <f>(AM134^4)*AA134*AP134*AQ134</f>
        <v>11.939710252959946</v>
      </c>
      <c r="AU134" s="17">
        <f>MIN(AR134, 0.05*AR$156)</f>
        <v>0</v>
      </c>
      <c r="AV134" s="17">
        <f>MIN(AS134, 0.05*AS$156)</f>
        <v>11.939710252959946</v>
      </c>
      <c r="AW134" s="17">
        <f>MIN(AT134, 0.05*AT$156)</f>
        <v>11.939710252959946</v>
      </c>
      <c r="AX134" s="14">
        <f>AU134/$AU$156</f>
        <v>0</v>
      </c>
      <c r="AY134" s="14">
        <f>AV134/$AV$156</f>
        <v>6.7638297368924887E-3</v>
      </c>
      <c r="AZ134" s="64">
        <f>AW134/$AW$156</f>
        <v>4.1551692404308707E-3</v>
      </c>
      <c r="BA134" s="21">
        <f>N134</f>
        <v>0</v>
      </c>
      <c r="BB134" s="63">
        <v>0</v>
      </c>
      <c r="BC134" s="15">
        <f>$D$162*AX134</f>
        <v>0</v>
      </c>
      <c r="BD134" s="19">
        <f>BC134-BB134</f>
        <v>0</v>
      </c>
      <c r="BE134" s="60">
        <f>(IF(BD134 &gt; 0, V134, W134))</f>
        <v>141.7264623482543</v>
      </c>
      <c r="BF134" s="60">
        <f>IF(BD134&gt;0, S134*(T134^(2-N134)), S134*(U134^(N134 + 2)))</f>
        <v>143.45371744644245</v>
      </c>
      <c r="BG134" s="46">
        <f>BD134/BE134</f>
        <v>0</v>
      </c>
      <c r="BH134" s="61" t="e">
        <f>BB134/BC134</f>
        <v>#DIV/0!</v>
      </c>
      <c r="BI134" s="63">
        <v>0</v>
      </c>
      <c r="BJ134" s="63">
        <v>0</v>
      </c>
      <c r="BK134" s="63">
        <v>0</v>
      </c>
      <c r="BL134" s="10">
        <f>SUM(BI134:BK134)</f>
        <v>0</v>
      </c>
      <c r="BM134" s="15">
        <f>AY134*$D$161</f>
        <v>1180.119193344317</v>
      </c>
      <c r="BN134" s="9">
        <f>BM134-BL134</f>
        <v>1180.119193344317</v>
      </c>
      <c r="BO134" s="48">
        <f>IF(BN134&gt;0,V134,W134)</f>
        <v>140.00937247997706</v>
      </c>
      <c r="BP134" s="48">
        <f xml:space="preserve"> IF(BN134 &gt;0, S134*T134^(2-N134), S134*U134^(N134+2))</f>
        <v>139.99874149477171</v>
      </c>
      <c r="BQ134" s="48">
        <f>IF(BN134&gt;0, S134*T134^(3-N134), S134*U134^(N134+3))</f>
        <v>139.98811131678264</v>
      </c>
      <c r="BR134" s="46">
        <f>BN134/BP134</f>
        <v>8.4294985850882735</v>
      </c>
      <c r="BS134" s="61">
        <f>BL134/BM134</f>
        <v>0</v>
      </c>
      <c r="BT134" s="16">
        <f>BB134+BL134+BV134</f>
        <v>0</v>
      </c>
      <c r="BU134" s="66">
        <f>BC134+BM134+BW134</f>
        <v>1218.4921812796961</v>
      </c>
      <c r="BV134" s="63">
        <v>0</v>
      </c>
      <c r="BW134" s="15">
        <f>AZ134*$D$164</f>
        <v>38.372987935379093</v>
      </c>
      <c r="BX134" s="37">
        <f>BW134-BV134</f>
        <v>38.372987935379093</v>
      </c>
      <c r="BY134" s="53">
        <f>BX134*(BX134&lt;&gt;0)</f>
        <v>38.372987935379093</v>
      </c>
      <c r="BZ134" s="26">
        <f>BY134/$BY$156</f>
        <v>0.39559781376680753</v>
      </c>
      <c r="CA134" s="47">
        <f>BZ134 * $BX$156</f>
        <v>38.372987935379093</v>
      </c>
      <c r="CB134" s="48">
        <f>IF(CA134&gt;0, V134, W134)</f>
        <v>140.00937247997706</v>
      </c>
      <c r="CC134" s="48">
        <f>IF(BX134&gt;0, S134*T134^(2-N134), S134*U134^(N134+2))</f>
        <v>139.99874149477171</v>
      </c>
      <c r="CD134" s="62">
        <f>CA134/CB134</f>
        <v>0.27407442270242921</v>
      </c>
      <c r="CE134" s="63">
        <v>0</v>
      </c>
      <c r="CF134" s="15">
        <f>AZ134*$CE$159</f>
        <v>26.705272708249208</v>
      </c>
      <c r="CG134" s="37">
        <f>CF134-CE134</f>
        <v>26.705272708249208</v>
      </c>
      <c r="CH134" s="53">
        <f>CG134*(CG134&lt;&gt;0)</f>
        <v>26.705272708249208</v>
      </c>
      <c r="CI134" s="26">
        <f>CH134/$CH$156</f>
        <v>4.1551692404308725E-3</v>
      </c>
      <c r="CJ134" s="47">
        <f>CI134 * $CG$156</f>
        <v>26.705272708249211</v>
      </c>
      <c r="CK134" s="48">
        <f>IF(CA134&gt;0,V134,W134)</f>
        <v>140.00937247997706</v>
      </c>
      <c r="CL134" s="62">
        <f>CJ134/CK134</f>
        <v>0.19073917863654713</v>
      </c>
      <c r="CM134" s="67">
        <f>N134</f>
        <v>0</v>
      </c>
      <c r="CN134" s="75">
        <f>BT134+BV134</f>
        <v>0</v>
      </c>
      <c r="CO134">
        <f>E134/$E$156</f>
        <v>8.3984981983910249E-3</v>
      </c>
      <c r="CP134" s="1">
        <f>$CP$158*CO134</f>
        <v>512.30839010185252</v>
      </c>
      <c r="CQ134">
        <v>0</v>
      </c>
      <c r="CR134" s="1">
        <f>CP134-CQ134</f>
        <v>512.30839010185252</v>
      </c>
      <c r="CS134">
        <f>CR134/CP134</f>
        <v>1</v>
      </c>
    </row>
    <row r="135" spans="1:97" x14ac:dyDescent="0.2">
      <c r="A135" s="24" t="s">
        <v>117</v>
      </c>
      <c r="B135">
        <v>0</v>
      </c>
      <c r="C135">
        <v>0</v>
      </c>
      <c r="D135">
        <v>0.18530351437699599</v>
      </c>
      <c r="E135">
        <v>0.81469648562300301</v>
      </c>
      <c r="F135">
        <v>0.115567911040508</v>
      </c>
      <c r="G135">
        <v>0.115567911040508</v>
      </c>
      <c r="H135">
        <v>7.2681704260651597E-2</v>
      </c>
      <c r="I135">
        <v>0.100668337510442</v>
      </c>
      <c r="J135">
        <v>8.5537981828807799E-2</v>
      </c>
      <c r="K135">
        <v>9.9425579578779802E-2</v>
      </c>
      <c r="L135">
        <v>0.70742930630032197</v>
      </c>
      <c r="M135">
        <v>-0.83702506249849895</v>
      </c>
      <c r="N135" s="21">
        <v>0</v>
      </c>
      <c r="O135">
        <v>1.00905347801972</v>
      </c>
      <c r="P135">
        <v>0.98047052152782399</v>
      </c>
      <c r="Q135">
        <v>1.01874505096636</v>
      </c>
      <c r="R135">
        <v>1.00067463464467</v>
      </c>
      <c r="S135">
        <v>41.880001068115199</v>
      </c>
      <c r="T135" s="27">
        <f>IF(C135,P135,R135)</f>
        <v>1.00067463464467</v>
      </c>
      <c r="U135" s="27">
        <f>IF(D135 = 0,O135,Q135)</f>
        <v>1.01874505096636</v>
      </c>
      <c r="V135" s="39">
        <f>S135*T135^(1-N135)</f>
        <v>41.908254767754563</v>
      </c>
      <c r="W135" s="38">
        <f>S135*U135^(N135+1)</f>
        <v>42.665043822608233</v>
      </c>
      <c r="X135" s="44">
        <f>0.5 * (D135-MAX($D$3:$D$155))/(MIN($D$3:$D$155)-MAX($D$3:$D$155)) + 0.75</f>
        <v>1.1557763211798446</v>
      </c>
      <c r="Y135" s="44">
        <f>AVERAGE(D135, F135, G135, H135, I135, J135, K135)</f>
        <v>0.11067899137667046</v>
      </c>
      <c r="Z135" s="22">
        <f>AI135^N135</f>
        <v>1</v>
      </c>
      <c r="AA135" s="22">
        <f>(Z135+AB135)/2</f>
        <v>1</v>
      </c>
      <c r="AB135" s="22">
        <f>AM135^N135</f>
        <v>1</v>
      </c>
      <c r="AC135" s="22">
        <v>1</v>
      </c>
      <c r="AD135" s="22">
        <v>1</v>
      </c>
      <c r="AE135" s="22">
        <v>1</v>
      </c>
      <c r="AF135" s="22">
        <f>PERCENTILE($L$2:$L$155, 0.05)</f>
        <v>-5.5951144138011319E-2</v>
      </c>
      <c r="AG135" s="22">
        <f>PERCENTILE($L$2:$L$155, 0.95)</f>
        <v>0.94551258825149287</v>
      </c>
      <c r="AH135" s="22">
        <f>MIN(MAX(L135,AF135), AG135)</f>
        <v>0.70742930630032197</v>
      </c>
      <c r="AI135" s="22">
        <f>AH135-$AH$156+1</f>
        <v>1.7633804504383332</v>
      </c>
      <c r="AJ135" s="22">
        <f>PERCENTILE($M$2:$M$155, 0.02)</f>
        <v>-1.0733798994150157</v>
      </c>
      <c r="AK135" s="22">
        <f>PERCENTILE($M$2:$M$155, 0.98)</f>
        <v>1.0073830915390212</v>
      </c>
      <c r="AL135" s="22">
        <f>MIN(MAX(M135,AJ135), AK135)</f>
        <v>-0.83702506249849895</v>
      </c>
      <c r="AM135" s="22">
        <f>AL135-$AL$156 + 1</f>
        <v>1.2363548369165167</v>
      </c>
      <c r="AN135" s="46">
        <v>1</v>
      </c>
      <c r="AO135" s="51">
        <v>1</v>
      </c>
      <c r="AP135" s="51">
        <v>1</v>
      </c>
      <c r="AQ135" s="21">
        <v>1</v>
      </c>
      <c r="AR135" s="17">
        <f>(AI135^4)*AB135*AE135*AN135</f>
        <v>9.6690562522856247</v>
      </c>
      <c r="AS135" s="17">
        <f>(AM135^4) *Z135*AC135*AO135</f>
        <v>2.3365362807886751</v>
      </c>
      <c r="AT135" s="17">
        <f>(AM135^4)*AA135*AP135*AQ135</f>
        <v>2.3365362807886751</v>
      </c>
      <c r="AU135" s="17">
        <f>MIN(AR135, 0.05*AR$156)</f>
        <v>9.6690562522856247</v>
      </c>
      <c r="AV135" s="17">
        <f>MIN(AS135, 0.05*AS$156)</f>
        <v>2.3365362807886751</v>
      </c>
      <c r="AW135" s="17">
        <f>MIN(AT135, 0.05*AT$156)</f>
        <v>2.3365362807886751</v>
      </c>
      <c r="AX135" s="14">
        <f>AU135/$AU$156</f>
        <v>1.7121395774910744E-2</v>
      </c>
      <c r="AY135" s="14">
        <f>AV135/$AV$156</f>
        <v>1.3236446481947669E-3</v>
      </c>
      <c r="AZ135" s="64">
        <f>AW135/$AW$156</f>
        <v>8.1314399406610287E-4</v>
      </c>
      <c r="BA135" s="21">
        <f>N135</f>
        <v>0</v>
      </c>
      <c r="BB135" s="63">
        <v>1885</v>
      </c>
      <c r="BC135" s="15">
        <f>$D$162*AX135</f>
        <v>2126.1691701199661</v>
      </c>
      <c r="BD135" s="19">
        <f>BC135-BB135</f>
        <v>241.16917011996611</v>
      </c>
      <c r="BE135" s="60">
        <f>(IF(BD135 &gt; 0, V135, W135))</f>
        <v>41.908254767754563</v>
      </c>
      <c r="BF135" s="60">
        <f>IF(BD135&gt;0, S135*(T135^(2-N135)), S135*(U135^(N135 + 2)))</f>
        <v>41.93652752831855</v>
      </c>
      <c r="BG135" s="46">
        <f>BD135/BE135</f>
        <v>5.754693710259887</v>
      </c>
      <c r="BH135" s="61">
        <f>BB135/BC135</f>
        <v>0.88657103418240302</v>
      </c>
      <c r="BI135" s="63">
        <v>0</v>
      </c>
      <c r="BJ135" s="63">
        <v>0</v>
      </c>
      <c r="BK135" s="63">
        <v>0</v>
      </c>
      <c r="BL135" s="10">
        <f>SUM(BI135:BK135)</f>
        <v>0</v>
      </c>
      <c r="BM135" s="15">
        <f>AY135*$D$161</f>
        <v>230.94289999378194</v>
      </c>
      <c r="BN135" s="9">
        <f>BM135-BL135</f>
        <v>230.94289999378194</v>
      </c>
      <c r="BO135" s="48">
        <f>IF(BN135&gt;0,V135,W135)</f>
        <v>41.908254767754563</v>
      </c>
      <c r="BP135" s="48">
        <f xml:space="preserve"> IF(BN135 &gt;0, S135*T135^(2-N135), S135*U135^(N135+2))</f>
        <v>41.93652752831855</v>
      </c>
      <c r="BQ135" s="48">
        <f>IF(BN135&gt;0, S135*T135^(3-N135), S135*U135^(N135+3))</f>
        <v>41.964819362666312</v>
      </c>
      <c r="BR135" s="46">
        <f>BN135/BP135</f>
        <v>5.5069628699665882</v>
      </c>
      <c r="BS135" s="61">
        <f>BL135/BM135</f>
        <v>0</v>
      </c>
      <c r="BT135" s="16">
        <f>BB135+BL135+BV135</f>
        <v>1885</v>
      </c>
      <c r="BU135" s="66">
        <f>BC135+BM135+BW135</f>
        <v>2364.6214548989483</v>
      </c>
      <c r="BV135" s="63">
        <v>0</v>
      </c>
      <c r="BW135" s="15">
        <f>AZ135*$D$164</f>
        <v>7.50938478520046</v>
      </c>
      <c r="BX135" s="37">
        <f>BW135-BV135</f>
        <v>7.50938478520046</v>
      </c>
      <c r="BY135" s="53">
        <f>BX135*(BX135&lt;&gt;0)</f>
        <v>7.50938478520046</v>
      </c>
      <c r="BZ135" s="26">
        <f>BY135/$BY$156</f>
        <v>7.7416337991759815E-2</v>
      </c>
      <c r="CA135" s="47">
        <f>BZ135 * $BX$156</f>
        <v>7.50938478520046</v>
      </c>
      <c r="CB135" s="48">
        <f>IF(CA135&gt;0, V135, W135)</f>
        <v>41.908254767754563</v>
      </c>
      <c r="CC135" s="48">
        <f>IF(BX135&gt;0, S135*T135^(2-N135), S135*U135^(N135+2))</f>
        <v>41.93652752831855</v>
      </c>
      <c r="CD135" s="62">
        <f>CA135/CB135</f>
        <v>0.17918629221893537</v>
      </c>
      <c r="CE135" s="63">
        <v>0</v>
      </c>
      <c r="CF135" s="15">
        <f>AZ135*$CE$159</f>
        <v>5.2260764498628429</v>
      </c>
      <c r="CG135" s="37">
        <f>CF135-CE135</f>
        <v>5.2260764498628429</v>
      </c>
      <c r="CH135" s="53">
        <f>CG135*(CG135&lt;&gt;0)</f>
        <v>5.2260764498628429</v>
      </c>
      <c r="CI135" s="26">
        <f>CH135/$CH$156</f>
        <v>8.1314399406610309E-4</v>
      </c>
      <c r="CJ135" s="47">
        <f>CI135 * $CG$156</f>
        <v>5.2260764498628429</v>
      </c>
      <c r="CK135" s="48">
        <f>IF(CA135&gt;0,V135,W135)</f>
        <v>41.908254767754563</v>
      </c>
      <c r="CL135" s="62">
        <f>CJ135/CK135</f>
        <v>0.12470279372940958</v>
      </c>
      <c r="CM135" s="67">
        <f>N135</f>
        <v>0</v>
      </c>
      <c r="CN135" s="75">
        <f>BT135+BV135</f>
        <v>1885</v>
      </c>
      <c r="CO135">
        <f>E135/$E$156</f>
        <v>7.6691747201063972E-3</v>
      </c>
      <c r="CP135" s="1">
        <f>$CP$158*CO135</f>
        <v>467.81965792649021</v>
      </c>
      <c r="CQ135">
        <v>0</v>
      </c>
      <c r="CR135" s="1">
        <f>CP135-CQ135</f>
        <v>467.81965792649021</v>
      </c>
      <c r="CS135">
        <f>CR135/CP135</f>
        <v>1</v>
      </c>
    </row>
    <row r="136" spans="1:97" x14ac:dyDescent="0.2">
      <c r="A136" s="24" t="s">
        <v>252</v>
      </c>
      <c r="B136">
        <v>0</v>
      </c>
      <c r="C136">
        <v>0</v>
      </c>
      <c r="D136">
        <v>0.48442492012779498</v>
      </c>
      <c r="E136">
        <v>0.51557507987220397</v>
      </c>
      <c r="F136">
        <v>0.860206513105639</v>
      </c>
      <c r="G136">
        <v>0.860206513105639</v>
      </c>
      <c r="H136">
        <v>0.61319966583124397</v>
      </c>
      <c r="I136">
        <v>0.49540517961570502</v>
      </c>
      <c r="J136">
        <v>0.55116448596713696</v>
      </c>
      <c r="K136">
        <v>0.688560295559839</v>
      </c>
      <c r="L136">
        <v>0.75143185471162899</v>
      </c>
      <c r="M136">
        <v>-0.12301700139113</v>
      </c>
      <c r="N136" s="21">
        <v>0</v>
      </c>
      <c r="O136">
        <v>1.00603838486505</v>
      </c>
      <c r="P136">
        <v>0.99469755383459102</v>
      </c>
      <c r="Q136">
        <v>1.00249486219168</v>
      </c>
      <c r="R136">
        <v>0.997463822807654</v>
      </c>
      <c r="S136">
        <v>217.05999755859301</v>
      </c>
      <c r="T136" s="27">
        <f>IF(C136,P136,R136)</f>
        <v>0.997463822807654</v>
      </c>
      <c r="U136" s="27">
        <f>IF(D136 = 0,O136,Q136)</f>
        <v>1.00249486219168</v>
      </c>
      <c r="V136" s="39">
        <f>S136*T136^(1-N136)</f>
        <v>216.50949494341424</v>
      </c>
      <c r="W136" s="38">
        <f>S136*U136^(N136+1)</f>
        <v>217.60153233982811</v>
      </c>
      <c r="X136" s="44">
        <f>0.5 * (D136-MAX($D$3:$D$155))/(MIN($D$3:$D$155)-MAX($D$3:$D$155)) + 0.75</f>
        <v>1.0023555919705041</v>
      </c>
      <c r="Y136" s="44">
        <f>AVERAGE(D136, F136, G136, H136, I136, J136, K136)</f>
        <v>0.65045251047328534</v>
      </c>
      <c r="Z136" s="22">
        <f>AI136^N136</f>
        <v>1</v>
      </c>
      <c r="AA136" s="22">
        <f>(Z136+AB136)/2</f>
        <v>1</v>
      </c>
      <c r="AB136" s="22">
        <f>AM136^N136</f>
        <v>1</v>
      </c>
      <c r="AC136" s="22">
        <v>1</v>
      </c>
      <c r="AD136" s="22">
        <v>1</v>
      </c>
      <c r="AE136" s="22">
        <v>1</v>
      </c>
      <c r="AF136" s="22">
        <f>PERCENTILE($L$2:$L$155, 0.05)</f>
        <v>-5.5951144138011319E-2</v>
      </c>
      <c r="AG136" s="22">
        <f>PERCENTILE($L$2:$L$155, 0.95)</f>
        <v>0.94551258825149287</v>
      </c>
      <c r="AH136" s="22">
        <f>MIN(MAX(L136,AF136), AG136)</f>
        <v>0.75143185471162899</v>
      </c>
      <c r="AI136" s="22">
        <f>AH136-$AH$156+1</f>
        <v>1.8073829988496404</v>
      </c>
      <c r="AJ136" s="22">
        <f>PERCENTILE($M$2:$M$155, 0.02)</f>
        <v>-1.0733798994150157</v>
      </c>
      <c r="AK136" s="22">
        <f>PERCENTILE($M$2:$M$155, 0.98)</f>
        <v>1.0073830915390212</v>
      </c>
      <c r="AL136" s="22">
        <f>MIN(MAX(M136,AJ136), AK136)</f>
        <v>-0.12301700139113</v>
      </c>
      <c r="AM136" s="22">
        <f>AL136-$AL$156 + 1</f>
        <v>1.9503628980238856</v>
      </c>
      <c r="AN136" s="46">
        <v>1</v>
      </c>
      <c r="AO136" s="51">
        <v>1</v>
      </c>
      <c r="AP136" s="51">
        <v>1</v>
      </c>
      <c r="AQ136" s="21">
        <v>1</v>
      </c>
      <c r="AR136" s="17">
        <f>(AI136^4)*AB136*AE136*AN136</f>
        <v>10.670893146269284</v>
      </c>
      <c r="AS136" s="17">
        <f>(AM136^4) *Z136*AC136*AO136</f>
        <v>14.469772628933102</v>
      </c>
      <c r="AT136" s="17">
        <f>(AM136^4)*AA136*AP136*AQ136</f>
        <v>14.469772628933102</v>
      </c>
      <c r="AU136" s="17">
        <f>MIN(AR136, 0.05*AR$156)</f>
        <v>10.670893146269284</v>
      </c>
      <c r="AV136" s="17">
        <f>MIN(AS136, 0.05*AS$156)</f>
        <v>14.469772628933102</v>
      </c>
      <c r="AW136" s="17">
        <f>MIN(AT136, 0.05*AT$156)</f>
        <v>14.469772628933102</v>
      </c>
      <c r="AX136" s="14">
        <f>AU136/$AU$156</f>
        <v>1.8895389587362383E-2</v>
      </c>
      <c r="AY136" s="14">
        <f>AV136/$AV$156</f>
        <v>8.1971066567036437E-3</v>
      </c>
      <c r="AZ136" s="64">
        <f>AW136/$AW$156</f>
        <v>5.0356627480860408E-3</v>
      </c>
      <c r="BA136" s="21">
        <f>N136</f>
        <v>0</v>
      </c>
      <c r="BB136" s="63">
        <v>2171</v>
      </c>
      <c r="BC136" s="15">
        <f>$D$162*AX136</f>
        <v>2346.4672697378355</v>
      </c>
      <c r="BD136" s="19">
        <f>BC136-BB136</f>
        <v>175.46726973783552</v>
      </c>
      <c r="BE136" s="60">
        <f>(IF(BD136 &gt; 0, V136, W136))</f>
        <v>216.50949494341424</v>
      </c>
      <c r="BF136" s="60">
        <f>IF(BD136&gt;0, S136*(T136^(2-N136)), S136*(U136^(N136 + 2)))</f>
        <v>215.96038850041239</v>
      </c>
      <c r="BG136" s="46">
        <f>BD136/BE136</f>
        <v>0.81043683457713811</v>
      </c>
      <c r="BH136" s="61">
        <f>BB136/BC136</f>
        <v>0.92522066171524309</v>
      </c>
      <c r="BI136" s="63">
        <v>0</v>
      </c>
      <c r="BJ136" s="63">
        <v>1519</v>
      </c>
      <c r="BK136" s="63">
        <v>0</v>
      </c>
      <c r="BL136" s="10">
        <f>SUM(BI136:BK136)</f>
        <v>1519</v>
      </c>
      <c r="BM136" s="15">
        <f>AY136*$D$161</f>
        <v>1430.1901839283682</v>
      </c>
      <c r="BN136" s="9">
        <f>BM136-BL136</f>
        <v>-88.809816071631758</v>
      </c>
      <c r="BO136" s="48">
        <f>IF(BN136&gt;0,V136,W136)</f>
        <v>217.60153233982811</v>
      </c>
      <c r="BP136" s="48">
        <f xml:space="preserve"> IF(BN136 &gt;0, S136*T136^(2-N136), S136*U136^(N136+2))</f>
        <v>218.14441817571441</v>
      </c>
      <c r="BQ136" s="48">
        <f>IF(BN136&gt;0, S136*T136^(3-N136), S136*U136^(N136+3))</f>
        <v>218.68865843694701</v>
      </c>
      <c r="BR136" s="46">
        <f>BN136/BP136</f>
        <v>-0.40711477659765666</v>
      </c>
      <c r="BS136" s="61">
        <f>BL136/BM136</f>
        <v>1.0620965079117617</v>
      </c>
      <c r="BT136" s="16">
        <f>BB136+BL136+BV136</f>
        <v>3690</v>
      </c>
      <c r="BU136" s="66">
        <f>BC136+BM136+BW136</f>
        <v>3823.1617991447783</v>
      </c>
      <c r="BV136" s="63">
        <v>0</v>
      </c>
      <c r="BW136" s="15">
        <f>AZ136*$D$164</f>
        <v>46.504345478574585</v>
      </c>
      <c r="BX136" s="37">
        <f>BW136-BV136</f>
        <v>46.504345478574585</v>
      </c>
      <c r="BY136" s="53">
        <f>BX136*(BX136&lt;&gt;0)</f>
        <v>46.504345478574585</v>
      </c>
      <c r="BZ136" s="26">
        <f>BY136/$BY$156</f>
        <v>0.4794262420471761</v>
      </c>
      <c r="CA136" s="47">
        <f>BZ136 * $BX$156</f>
        <v>46.504345478574585</v>
      </c>
      <c r="CB136" s="48">
        <f>IF(CA136&gt;0, V136, W136)</f>
        <v>216.50949494341424</v>
      </c>
      <c r="CC136" s="48">
        <f>IF(BX136&gt;0, S136*T136^(2-N136), S136*U136^(N136+2))</f>
        <v>215.96038850041239</v>
      </c>
      <c r="CD136" s="62">
        <f>CA136/CB136</f>
        <v>0.21479125195284721</v>
      </c>
      <c r="CE136" s="63">
        <v>0</v>
      </c>
      <c r="CF136" s="15">
        <f>AZ136*$CE$159</f>
        <v>32.364204481948981</v>
      </c>
      <c r="CG136" s="37">
        <f>CF136-CE136</f>
        <v>32.364204481948981</v>
      </c>
      <c r="CH136" s="53">
        <f>CG136*(CG136&lt;&gt;0)</f>
        <v>32.364204481948981</v>
      </c>
      <c r="CI136" s="26">
        <f>CH136/$CH$156</f>
        <v>5.0356627480860417E-3</v>
      </c>
      <c r="CJ136" s="47">
        <f>CI136 * $CG$156</f>
        <v>32.364204481948981</v>
      </c>
      <c r="CK136" s="48">
        <f>IF(CA136&gt;0,V136,W136)</f>
        <v>216.50949494341424</v>
      </c>
      <c r="CL136" s="62">
        <f>CJ136/CK136</f>
        <v>0.1494816866595505</v>
      </c>
      <c r="CM136" s="67">
        <f>N136</f>
        <v>0</v>
      </c>
      <c r="CN136" s="75">
        <f>BT136+BV136</f>
        <v>3690</v>
      </c>
      <c r="CO136">
        <f>E136/$E$156</f>
        <v>4.8533845900281137E-3</v>
      </c>
      <c r="CP136" s="1">
        <f>$CP$158*CO136</f>
        <v>296.05645999171492</v>
      </c>
      <c r="CQ136">
        <v>0</v>
      </c>
      <c r="CR136" s="1">
        <f>CP136-CQ136</f>
        <v>296.05645999171492</v>
      </c>
      <c r="CS136">
        <f>CR136/CP136</f>
        <v>1</v>
      </c>
    </row>
    <row r="137" spans="1:97" x14ac:dyDescent="0.2">
      <c r="A137" s="24" t="s">
        <v>225</v>
      </c>
      <c r="B137">
        <v>0</v>
      </c>
      <c r="C137">
        <v>0</v>
      </c>
      <c r="D137">
        <v>1.5974440894568601E-3</v>
      </c>
      <c r="E137">
        <v>0.99840255591054305</v>
      </c>
      <c r="F137">
        <v>3.9714058776806902E-3</v>
      </c>
      <c r="G137">
        <v>3.9714058776806902E-3</v>
      </c>
      <c r="H137">
        <v>8.3542188805346695E-4</v>
      </c>
      <c r="I137">
        <v>1.50375939849624E-2</v>
      </c>
      <c r="J137">
        <v>3.5443948931656501E-3</v>
      </c>
      <c r="K137">
        <v>3.75183031486493E-3</v>
      </c>
      <c r="L137">
        <v>0.98724374493077705</v>
      </c>
      <c r="M137">
        <v>-0.47408585025393202</v>
      </c>
      <c r="N137" s="21">
        <v>6</v>
      </c>
      <c r="O137">
        <v>0.99198134458821596</v>
      </c>
      <c r="P137">
        <v>0.986096818609148</v>
      </c>
      <c r="Q137">
        <v>1.0109652573271899</v>
      </c>
      <c r="R137">
        <v>0.98243059676890399</v>
      </c>
      <c r="S137">
        <v>123.150001525878</v>
      </c>
      <c r="T137" s="27">
        <f>IF(C137,P137,R137)</f>
        <v>0.98243059676890399</v>
      </c>
      <c r="U137" s="27">
        <f>IF(D137 = 0,O137,Q137)</f>
        <v>1.0109652573271899</v>
      </c>
      <c r="V137" s="39">
        <f>S137*T137^(1-N137)</f>
        <v>134.56280244384811</v>
      </c>
      <c r="W137" s="38">
        <f>S137*U137^(N137+1)</f>
        <v>132.91929778214717</v>
      </c>
      <c r="X137" s="44">
        <f>0.5 * (D137-MAX($D$3:$D$155))/(MIN($D$3:$D$155)-MAX($D$3:$D$155)) + 0.75</f>
        <v>1.25</v>
      </c>
      <c r="Y137" s="44">
        <f>AVERAGE(D137, F137, G137, H137, I137, J137, K137)</f>
        <v>4.6727852751235269E-3</v>
      </c>
      <c r="Z137" s="22">
        <f>AI137^N137</f>
        <v>64.281551323832588</v>
      </c>
      <c r="AA137" s="22">
        <f>(Z137+AB137)/2</f>
        <v>40.507200850018876</v>
      </c>
      <c r="AB137" s="22">
        <f>AM137^N137</f>
        <v>16.732850376205167</v>
      </c>
      <c r="AC137" s="22">
        <v>1</v>
      </c>
      <c r="AD137" s="22">
        <v>1</v>
      </c>
      <c r="AE137" s="22">
        <v>1</v>
      </c>
      <c r="AF137" s="22">
        <f>PERCENTILE($L$2:$L$155, 0.05)</f>
        <v>-5.5951144138011319E-2</v>
      </c>
      <c r="AG137" s="22">
        <f>PERCENTILE($L$2:$L$155, 0.95)</f>
        <v>0.94551258825149287</v>
      </c>
      <c r="AH137" s="22">
        <f>MIN(MAX(L137,AF137), AG137)</f>
        <v>0.94551258825149287</v>
      </c>
      <c r="AI137" s="22">
        <f>AH137-$AH$156+1</f>
        <v>2.0014637323895039</v>
      </c>
      <c r="AJ137" s="22">
        <f>PERCENTILE($M$2:$M$155, 0.02)</f>
        <v>-1.0733798994150157</v>
      </c>
      <c r="AK137" s="22">
        <f>PERCENTILE($M$2:$M$155, 0.98)</f>
        <v>1.0073830915390212</v>
      </c>
      <c r="AL137" s="22">
        <f>MIN(MAX(M137,AJ137), AK137)</f>
        <v>-0.47408585025393202</v>
      </c>
      <c r="AM137" s="22">
        <f>AL137-$AL$156 + 1</f>
        <v>1.5992940491610836</v>
      </c>
      <c r="AN137" s="46">
        <v>0</v>
      </c>
      <c r="AO137" s="71">
        <v>1</v>
      </c>
      <c r="AP137" s="51">
        <v>1</v>
      </c>
      <c r="AQ137" s="21">
        <v>1</v>
      </c>
      <c r="AR137" s="17">
        <f>(AI137^4)*AB137*AE137*AN137</f>
        <v>0</v>
      </c>
      <c r="AS137" s="17">
        <f>(AM137^4) *Z137*AC137*AO137</f>
        <v>420.53256706715013</v>
      </c>
      <c r="AT137" s="17">
        <f>(AM137^4)*AA137*AP137*AQ137</f>
        <v>264.99978310024778</v>
      </c>
      <c r="AU137" s="17">
        <f>MIN(AR137, 0.05*AR$156)</f>
        <v>0</v>
      </c>
      <c r="AV137" s="17">
        <f>MIN(AS137, 0.05*AS$156)</f>
        <v>104.08389717287415</v>
      </c>
      <c r="AW137" s="17">
        <f>MIN(AT137, 0.05*AT$156)</f>
        <v>149.45043890010672</v>
      </c>
      <c r="AX137" s="14">
        <f>AU137/$AU$156</f>
        <v>0</v>
      </c>
      <c r="AY137" s="14">
        <f>AV137/$AV$156</f>
        <v>5.8963387210758972E-2</v>
      </c>
      <c r="AZ137" s="64">
        <f>AW137/$AW$156</f>
        <v>5.2010631207123972E-2</v>
      </c>
      <c r="BA137" s="21">
        <f>N137</f>
        <v>6</v>
      </c>
      <c r="BB137" s="63">
        <v>0</v>
      </c>
      <c r="BC137" s="15">
        <f>$D$162*AX137</f>
        <v>0</v>
      </c>
      <c r="BD137" s="19">
        <f>BC137-BB137</f>
        <v>0</v>
      </c>
      <c r="BE137" s="60">
        <f>(IF(BD137 &gt; 0, V137, W137))</f>
        <v>132.91929778214717</v>
      </c>
      <c r="BF137" s="60">
        <f>IF(BD137&gt;0, S137*(T137^(2-N137)), S137*(U137^(N137 + 2)))</f>
        <v>134.37679208607781</v>
      </c>
      <c r="BG137" s="46">
        <f>BD137/BE137</f>
        <v>0</v>
      </c>
      <c r="BH137" s="61" t="e">
        <f>BB137/BC137</f>
        <v>#DIV/0!</v>
      </c>
      <c r="BI137" s="63">
        <v>0</v>
      </c>
      <c r="BJ137" s="63">
        <v>8620</v>
      </c>
      <c r="BK137" s="63">
        <v>0</v>
      </c>
      <c r="BL137" s="10">
        <f>SUM(BI137:BK137)</f>
        <v>8620</v>
      </c>
      <c r="BM137" s="15">
        <f>AY137*$D$161</f>
        <v>10287.636983597171</v>
      </c>
      <c r="BN137" s="9">
        <f>BM137-BL137</f>
        <v>1667.6369835971709</v>
      </c>
      <c r="BO137" s="48">
        <f>IF(BN137&gt;0,V137,W137)</f>
        <v>134.56280244384811</v>
      </c>
      <c r="BP137" s="48">
        <f xml:space="preserve"> IF(BN137 &gt;0, S137*T137^(2-N137), S137*U137^(N137+2))</f>
        <v>132.19861430780585</v>
      </c>
      <c r="BQ137" s="48">
        <f>IF(BN137&gt;0, S137*T137^(3-N137), S137*U137^(N137+3))</f>
        <v>129.87596354643986</v>
      </c>
      <c r="BR137" s="46">
        <f>BN137/BP137</f>
        <v>12.614632856243963</v>
      </c>
      <c r="BS137" s="61">
        <f>BL137/BM137</f>
        <v>0.8378989279796627</v>
      </c>
      <c r="BT137" s="16">
        <f>BB137+BL137+BV137</f>
        <v>8866</v>
      </c>
      <c r="BU137" s="66">
        <f>BC137+BM137+BW137</f>
        <v>10767.95516279496</v>
      </c>
      <c r="BV137" s="63">
        <v>246</v>
      </c>
      <c r="BW137" s="15">
        <f>AZ137*$D$164</f>
        <v>480.3181791977899</v>
      </c>
      <c r="BX137" s="37">
        <f>BW137-BV137</f>
        <v>234.3181791977899</v>
      </c>
      <c r="BY137" s="53">
        <f>BX137*(BX137&lt;&gt;0)</f>
        <v>234.3181791977899</v>
      </c>
      <c r="BZ137" s="26">
        <f>BY137/$BY$156</f>
        <v>2.4156513319360564</v>
      </c>
      <c r="CA137" s="47">
        <f>BZ137 * $BX$156</f>
        <v>234.31817919778993</v>
      </c>
      <c r="CB137" s="48">
        <f>IF(CA137&gt;0, V137, W137)</f>
        <v>134.56280244384811</v>
      </c>
      <c r="CC137" s="48">
        <f>IF(BX137&gt;0, S137*T137^(2-N137), S137*U137^(N137+2))</f>
        <v>132.19861430780585</v>
      </c>
      <c r="CD137" s="62">
        <f>CA137/CB137</f>
        <v>1.741329512630869</v>
      </c>
      <c r="CE137" s="63">
        <v>0</v>
      </c>
      <c r="CF137" s="15">
        <f>AZ137*$CE$159</f>
        <v>334.27232676818579</v>
      </c>
      <c r="CG137" s="37">
        <f>CF137-CE137</f>
        <v>334.27232676818579</v>
      </c>
      <c r="CH137" s="53">
        <f>CG137*(CG137&lt;&gt;0)</f>
        <v>334.27232676818579</v>
      </c>
      <c r="CI137" s="26">
        <f>CH137/$CH$156</f>
        <v>5.2010631207123993E-2</v>
      </c>
      <c r="CJ137" s="47">
        <f>CI137 * $CG$156</f>
        <v>334.27232676818579</v>
      </c>
      <c r="CK137" s="48">
        <f>IF(CA137&gt;0,V137,W137)</f>
        <v>134.56280244384811</v>
      </c>
      <c r="CL137" s="62">
        <f>CJ137/CK137</f>
        <v>2.4841361854638451</v>
      </c>
      <c r="CM137" s="67">
        <f>N137</f>
        <v>6</v>
      </c>
      <c r="CN137" s="75">
        <f>BT137+BV137</f>
        <v>9112</v>
      </c>
      <c r="CO137">
        <f>E137/$E$156</f>
        <v>9.3984984315029392E-3</v>
      </c>
      <c r="CP137" s="1">
        <f>$CP$158*CO137</f>
        <v>573.30840432167929</v>
      </c>
      <c r="CQ137">
        <v>0</v>
      </c>
      <c r="CR137" s="1">
        <f>CP137-CQ137</f>
        <v>573.30840432167929</v>
      </c>
      <c r="CS137">
        <f>CR137/CP137</f>
        <v>1</v>
      </c>
    </row>
    <row r="138" spans="1:97" x14ac:dyDescent="0.2">
      <c r="A138" s="31" t="s">
        <v>118</v>
      </c>
      <c r="B138">
        <v>0</v>
      </c>
      <c r="C138">
        <v>0</v>
      </c>
      <c r="D138">
        <v>0.151631477927063</v>
      </c>
      <c r="E138">
        <v>0.848368522072936</v>
      </c>
      <c r="F138">
        <v>0.14711477488902899</v>
      </c>
      <c r="G138">
        <v>0.14711477488902899</v>
      </c>
      <c r="H138">
        <v>8.2587749483826495E-2</v>
      </c>
      <c r="I138">
        <v>0.114934618031658</v>
      </c>
      <c r="J138">
        <v>9.7427878151060604E-2</v>
      </c>
      <c r="K138">
        <v>0.119720843473929</v>
      </c>
      <c r="L138">
        <v>0.94336431505284202</v>
      </c>
      <c r="M138">
        <v>-9.3205182827482899E-2</v>
      </c>
      <c r="N138" s="21">
        <v>0</v>
      </c>
      <c r="O138">
        <v>1.01776764712487</v>
      </c>
      <c r="P138">
        <v>0.97384037744436602</v>
      </c>
      <c r="Q138">
        <v>1.03498814367458</v>
      </c>
      <c r="R138">
        <v>0.99693639368522402</v>
      </c>
      <c r="S138">
        <v>44.880001068115199</v>
      </c>
      <c r="T138" s="27">
        <f>IF(C138,P138,R138)</f>
        <v>0.99693639368522402</v>
      </c>
      <c r="U138" s="27">
        <f>IF(D138 = 0,O138,Q138)</f>
        <v>1.03498814367458</v>
      </c>
      <c r="V138" s="39">
        <f>S138*T138^(1-N138)</f>
        <v>44.74250641343577</v>
      </c>
      <c r="W138" s="38">
        <f>S138*U138^(N138+1)</f>
        <v>46.450268993601718</v>
      </c>
      <c r="X138" s="44">
        <f>0.5 * (D138-MAX($D$3:$D$155))/(MIN($D$3:$D$155)-MAX($D$3:$D$155)) + 0.75</f>
        <v>1.1730468617924281</v>
      </c>
      <c r="Y138" s="44">
        <f>AVERAGE(D138, F138, G138, H138, I138, J138, K138)</f>
        <v>0.12293315954937074</v>
      </c>
      <c r="Z138" s="22">
        <f>AI138^N138</f>
        <v>1</v>
      </c>
      <c r="AA138" s="22">
        <f>(Z138+AB138)/2</f>
        <v>1</v>
      </c>
      <c r="AB138" s="22">
        <f>AM138^N138</f>
        <v>1</v>
      </c>
      <c r="AC138" s="22">
        <v>1</v>
      </c>
      <c r="AD138" s="22">
        <v>1</v>
      </c>
      <c r="AE138" s="22">
        <v>1</v>
      </c>
      <c r="AF138" s="22">
        <f>PERCENTILE($L$2:$L$155, 0.05)</f>
        <v>-5.5951144138011319E-2</v>
      </c>
      <c r="AG138" s="22">
        <f>PERCENTILE($L$2:$L$155, 0.95)</f>
        <v>0.94551258825149287</v>
      </c>
      <c r="AH138" s="22">
        <f>MIN(MAX(L138,AF138), AG138)</f>
        <v>0.94336431505284202</v>
      </c>
      <c r="AI138" s="22">
        <f>AH138-$AH$156+1</f>
        <v>1.9993154591908533</v>
      </c>
      <c r="AJ138" s="22">
        <f>PERCENTILE($M$2:$M$155, 0.02)</f>
        <v>-1.0733798994150157</v>
      </c>
      <c r="AK138" s="22">
        <f>PERCENTILE($M$2:$M$155, 0.98)</f>
        <v>1.0073830915390212</v>
      </c>
      <c r="AL138" s="22">
        <f>MIN(MAX(M138,AJ138), AK138)</f>
        <v>-9.3205182827482899E-2</v>
      </c>
      <c r="AM138" s="22">
        <f>AL138-$AL$156 + 1</f>
        <v>1.9801747165875327</v>
      </c>
      <c r="AN138" s="46">
        <v>1</v>
      </c>
      <c r="AO138" s="51">
        <v>1</v>
      </c>
      <c r="AP138" s="51">
        <v>1</v>
      </c>
      <c r="AQ138" s="21">
        <v>2</v>
      </c>
      <c r="AR138" s="17">
        <f>(AI138^4)*AB138*AE138*AN138</f>
        <v>15.978105937848204</v>
      </c>
      <c r="AS138" s="17">
        <f>(AM138^4) *Z138*AC138*AO138</f>
        <v>15.374961752649666</v>
      </c>
      <c r="AT138" s="17">
        <f>(AM138^4)*AA138*AP138*AQ138</f>
        <v>30.749923505299332</v>
      </c>
      <c r="AU138" s="17">
        <f>MIN(AR138, 0.05*AR$156)</f>
        <v>15.978105937848204</v>
      </c>
      <c r="AV138" s="17">
        <f>MIN(AS138, 0.05*AS$156)</f>
        <v>15.374961752649666</v>
      </c>
      <c r="AW138" s="17">
        <f>MIN(AT138, 0.05*AT$156)</f>
        <v>30.749923505299332</v>
      </c>
      <c r="AX138" s="14">
        <f>AU138/$AU$156</f>
        <v>2.8293089662259761E-2</v>
      </c>
      <c r="AY138" s="14">
        <f>AV138/$AV$156</f>
        <v>8.7098950730714469E-3</v>
      </c>
      <c r="AZ138" s="64">
        <f>AW138/$AW$156</f>
        <v>1.0701359881253949E-2</v>
      </c>
      <c r="BA138" s="21">
        <f>N138</f>
        <v>0</v>
      </c>
      <c r="BB138" s="63">
        <v>3456</v>
      </c>
      <c r="BC138" s="15">
        <f>$D$162*AX138</f>
        <v>3513.4924604387415</v>
      </c>
      <c r="BD138" s="19">
        <f>BC138-BB138</f>
        <v>57.492460438741546</v>
      </c>
      <c r="BE138" s="60">
        <f>(IF(BD138 &gt; 0, V138, W138))</f>
        <v>44.74250641343577</v>
      </c>
      <c r="BF138" s="60">
        <f>IF(BD138&gt;0, S138*(T138^(2-N138)), S138*(U138^(N138 + 2)))</f>
        <v>44.605432988248666</v>
      </c>
      <c r="BG138" s="46">
        <f>BD138/BE138</f>
        <v>1.2849628920537424</v>
      </c>
      <c r="BH138" s="61">
        <f>BB138/BC138</f>
        <v>0.98363666321015464</v>
      </c>
      <c r="BI138" s="63">
        <v>0</v>
      </c>
      <c r="BJ138" s="63">
        <v>90</v>
      </c>
      <c r="BK138" s="63">
        <v>0</v>
      </c>
      <c r="BL138" s="10">
        <f>SUM(BI138:BK138)</f>
        <v>90</v>
      </c>
      <c r="BM138" s="15">
        <f>AY138*$D$161</f>
        <v>1519.6589428741406</v>
      </c>
      <c r="BN138" s="9">
        <f>BM138-BL138</f>
        <v>1429.6589428741406</v>
      </c>
      <c r="BO138" s="48">
        <f>IF(BN138&gt;0,V138,W138)</f>
        <v>44.74250641343577</v>
      </c>
      <c r="BP138" s="48">
        <f xml:space="preserve"> IF(BN138 &gt;0, S138*T138^(2-N138), S138*U138^(N138+2))</f>
        <v>44.605432988248666</v>
      </c>
      <c r="BQ138" s="48">
        <f>IF(BN138&gt;0, S138*T138^(3-N138), S138*U138^(N138+3))</f>
        <v>44.46877950207255</v>
      </c>
      <c r="BR138" s="46">
        <f>BN138/BP138</f>
        <v>32.051228899645146</v>
      </c>
      <c r="BS138" s="61">
        <f>BL138/BM138</f>
        <v>5.9223814936911062E-2</v>
      </c>
      <c r="BT138" s="16">
        <f>BB138+BL138+BV138</f>
        <v>3636</v>
      </c>
      <c r="BU138" s="66">
        <f>BC138+BM138+BW138</f>
        <v>5131.978461816263</v>
      </c>
      <c r="BV138" s="63">
        <v>90</v>
      </c>
      <c r="BW138" s="15">
        <f>AZ138*$D$164</f>
        <v>98.827058503380215</v>
      </c>
      <c r="BX138" s="37">
        <f>BW138-BV138</f>
        <v>8.8270585033802149</v>
      </c>
      <c r="BY138" s="53">
        <f>BX138*(BX138&lt;&gt;0)</f>
        <v>8.8270585033802149</v>
      </c>
      <c r="BZ138" s="26">
        <f>BY138/$BY$156</f>
        <v>9.1000603127634014E-2</v>
      </c>
      <c r="CA138" s="47">
        <f>BZ138 * $BX$156</f>
        <v>8.8270585033802149</v>
      </c>
      <c r="CB138" s="48">
        <f>IF(CA138&gt;0, V138, W138)</f>
        <v>44.74250641343577</v>
      </c>
      <c r="CC138" s="48">
        <f>IF(BX138&gt;0, S138*T138^(2-N138), S138*U138^(N138+2))</f>
        <v>44.605432988248666</v>
      </c>
      <c r="CD138" s="62">
        <f>CA138/CB138</f>
        <v>0.19728574036097202</v>
      </c>
      <c r="CE138" s="63">
        <v>0</v>
      </c>
      <c r="CF138" s="15">
        <f>AZ138*$CE$159</f>
        <v>68.777639956819129</v>
      </c>
      <c r="CG138" s="37">
        <f>CF138-CE138</f>
        <v>68.777639956819129</v>
      </c>
      <c r="CH138" s="53">
        <f>CG138*(CG138&lt;&gt;0)</f>
        <v>68.777639956819129</v>
      </c>
      <c r="CI138" s="26">
        <f>CH138/$CH$156</f>
        <v>1.0701359881253952E-2</v>
      </c>
      <c r="CJ138" s="47">
        <f>CI138 * $CG$156</f>
        <v>68.777639956819129</v>
      </c>
      <c r="CK138" s="48">
        <f>IF(CA138&gt;0,V138,W138)</f>
        <v>44.74250641343577</v>
      </c>
      <c r="CL138" s="62">
        <f>CJ138/CK138</f>
        <v>1.5371879107819901</v>
      </c>
      <c r="CM138" s="67">
        <f>N138</f>
        <v>0</v>
      </c>
      <c r="CN138" s="75">
        <f>BT138+BV138</f>
        <v>3726</v>
      </c>
      <c r="CO138">
        <f>E138/$E$156</f>
        <v>7.9861476483974181E-3</v>
      </c>
      <c r="CP138" s="1">
        <f>$CP$158*CO138</f>
        <v>487.15500655224253</v>
      </c>
      <c r="CQ138">
        <v>0</v>
      </c>
      <c r="CR138" s="1">
        <f>CP138-CQ138</f>
        <v>487.15500655224253</v>
      </c>
      <c r="CS138">
        <f>CR138/CP138</f>
        <v>1</v>
      </c>
    </row>
    <row r="139" spans="1:97" x14ac:dyDescent="0.2">
      <c r="A139" s="31" t="s">
        <v>189</v>
      </c>
      <c r="B139">
        <v>1</v>
      </c>
      <c r="C139">
        <v>1</v>
      </c>
      <c r="D139">
        <v>0.201277955271565</v>
      </c>
      <c r="E139">
        <v>0.798722044728434</v>
      </c>
      <c r="F139">
        <v>0.25019857029388398</v>
      </c>
      <c r="G139">
        <v>0.25019857029388398</v>
      </c>
      <c r="H139">
        <v>6.3492063492063405E-2</v>
      </c>
      <c r="I139">
        <v>0.110693400167084</v>
      </c>
      <c r="J139">
        <v>8.3834076553397502E-2</v>
      </c>
      <c r="K139">
        <v>0.14482805700404899</v>
      </c>
      <c r="L139">
        <v>0.79853664770510102</v>
      </c>
      <c r="M139">
        <v>-1.0023268871397399</v>
      </c>
      <c r="N139" s="21">
        <v>0</v>
      </c>
      <c r="O139">
        <v>1.0126584523486499</v>
      </c>
      <c r="P139">
        <v>0.99586839435621499</v>
      </c>
      <c r="Q139">
        <v>0.99677040204298895</v>
      </c>
      <c r="R139">
        <v>0.99591260581157603</v>
      </c>
      <c r="S139">
        <v>99.830001831054602</v>
      </c>
      <c r="T139" s="27">
        <f>IF(C139,P139,R139)</f>
        <v>0.99586839435621499</v>
      </c>
      <c r="U139" s="27">
        <f>IF(D139 = 0,O139,Q139)</f>
        <v>0.99677040204298895</v>
      </c>
      <c r="V139" s="39">
        <f>S139*T139^(1-N139)</f>
        <v>99.417543632070348</v>
      </c>
      <c r="W139" s="38">
        <f>S139*U139^(N139+1)</f>
        <v>99.507591061092612</v>
      </c>
      <c r="X139" s="44">
        <f>0.5 * (D139-MAX($D$3:$D$155))/(MIN($D$3:$D$155)-MAX($D$3:$D$155)) + 0.75</f>
        <v>1.147582957804179</v>
      </c>
      <c r="Y139" s="44">
        <f>AVERAGE(D139, F139, G139, H139, I139, J139, K139)</f>
        <v>0.15778895615370381</v>
      </c>
      <c r="Z139" s="22">
        <f>AI139^N139</f>
        <v>1</v>
      </c>
      <c r="AA139" s="22">
        <f>(Z139+AB139)/2</f>
        <v>1</v>
      </c>
      <c r="AB139" s="22">
        <f>AM139^N139</f>
        <v>1</v>
      </c>
      <c r="AC139" s="22">
        <v>1</v>
      </c>
      <c r="AD139" s="22">
        <v>1</v>
      </c>
      <c r="AE139" s="22">
        <v>1</v>
      </c>
      <c r="AF139" s="22">
        <f>PERCENTILE($L$2:$L$155, 0.05)</f>
        <v>-5.5951144138011319E-2</v>
      </c>
      <c r="AG139" s="22">
        <f>PERCENTILE($L$2:$L$155, 0.95)</f>
        <v>0.94551258825149287</v>
      </c>
      <c r="AH139" s="22">
        <f>MIN(MAX(L139,AF139), AG139)</f>
        <v>0.79853664770510102</v>
      </c>
      <c r="AI139" s="22">
        <f>AH139-$AH$156+1</f>
        <v>1.8544877918431122</v>
      </c>
      <c r="AJ139" s="22">
        <f>PERCENTILE($M$2:$M$155, 0.02)</f>
        <v>-1.0733798994150157</v>
      </c>
      <c r="AK139" s="22">
        <f>PERCENTILE($M$2:$M$155, 0.98)</f>
        <v>1.0073830915390212</v>
      </c>
      <c r="AL139" s="22">
        <f>MIN(MAX(M139,AJ139), AK139)</f>
        <v>-1.0023268871397399</v>
      </c>
      <c r="AM139" s="22">
        <f>AL139-$AL$156 + 1</f>
        <v>1.0710530122752757</v>
      </c>
      <c r="AN139" s="46">
        <v>1</v>
      </c>
      <c r="AO139" s="51">
        <v>1</v>
      </c>
      <c r="AP139" s="51">
        <v>1</v>
      </c>
      <c r="AQ139" s="21">
        <v>1</v>
      </c>
      <c r="AR139" s="17">
        <f>(AI139^4)*AB139*AE139*AN139</f>
        <v>11.827580559931912</v>
      </c>
      <c r="AS139" s="17">
        <f>(AM139^4) *Z139*AC139*AO139</f>
        <v>1.3159635732957229</v>
      </c>
      <c r="AT139" s="17">
        <f>(AM139^4)*AA139*AP139*AQ139</f>
        <v>1.3159635732957229</v>
      </c>
      <c r="AU139" s="17">
        <f>MIN(AR139, 0.05*AR$156)</f>
        <v>11.827580559931912</v>
      </c>
      <c r="AV139" s="17">
        <f>MIN(AS139, 0.05*AS$156)</f>
        <v>1.3159635732957229</v>
      </c>
      <c r="AW139" s="17">
        <f>MIN(AT139, 0.05*AT$156)</f>
        <v>1.3159635732957229</v>
      </c>
      <c r="AX139" s="14">
        <f>AU139/$AU$156</f>
        <v>2.0943583586905446E-2</v>
      </c>
      <c r="AY139" s="14">
        <f>AV139/$AV$156</f>
        <v>7.454915874125416E-4</v>
      </c>
      <c r="AZ139" s="64">
        <f>AW139/$AW$156</f>
        <v>4.5797186409362917E-4</v>
      </c>
      <c r="BA139" s="21">
        <f>N139</f>
        <v>0</v>
      </c>
      <c r="BB139" s="63">
        <v>2496</v>
      </c>
      <c r="BC139" s="15">
        <f>$D$162*AX139</f>
        <v>2600.8160969890923</v>
      </c>
      <c r="BD139" s="19">
        <f>BC139-BB139</f>
        <v>104.81609698909233</v>
      </c>
      <c r="BE139" s="60">
        <f>(IF(BD139 &gt; 0, V139, W139))</f>
        <v>99.417543632070348</v>
      </c>
      <c r="BF139" s="60">
        <f>IF(BD139&gt;0, S139*(T139^(2-N139)), S139*(U139^(N139 + 2)))</f>
        <v>99.006789547708848</v>
      </c>
      <c r="BG139" s="46">
        <f>BD139/BE139</f>
        <v>1.0543018179668695</v>
      </c>
      <c r="BH139" s="61">
        <f>BB139/BC139</f>
        <v>0.95969876643318397</v>
      </c>
      <c r="BI139" s="63">
        <v>0</v>
      </c>
      <c r="BJ139" s="63">
        <v>0</v>
      </c>
      <c r="BK139" s="63">
        <v>0</v>
      </c>
      <c r="BL139" s="10">
        <f>SUM(BI139:BK139)</f>
        <v>0</v>
      </c>
      <c r="BM139" s="15">
        <f>AY139*$D$161</f>
        <v>130.0696447138032</v>
      </c>
      <c r="BN139" s="9">
        <f>BM139-BL139</f>
        <v>130.0696447138032</v>
      </c>
      <c r="BO139" s="48">
        <f>IF(BN139&gt;0,V139,W139)</f>
        <v>99.417543632070348</v>
      </c>
      <c r="BP139" s="48">
        <f xml:space="preserve"> IF(BN139 &gt;0, S139*T139^(2-N139), S139*U139^(N139+2))</f>
        <v>99.006789547708848</v>
      </c>
      <c r="BQ139" s="48">
        <f>IF(BN139&gt;0, S139*T139^(3-N139), S139*U139^(N139+3))</f>
        <v>98.597732537240503</v>
      </c>
      <c r="BR139" s="46">
        <f>BN139/BP139</f>
        <v>1.3137446967829005</v>
      </c>
      <c r="BS139" s="61">
        <f>BL139/BM139</f>
        <v>0</v>
      </c>
      <c r="BT139" s="16">
        <f>BB139+BL139+BV139</f>
        <v>2496</v>
      </c>
      <c r="BU139" s="66">
        <f>BC139+BM139+BW139</f>
        <v>2735.1151118678004</v>
      </c>
      <c r="BV139" s="63">
        <v>0</v>
      </c>
      <c r="BW139" s="15">
        <f>AZ139*$D$164</f>
        <v>4.2293701649046653</v>
      </c>
      <c r="BX139" s="37">
        <f>BW139-BV139</f>
        <v>4.2293701649046653</v>
      </c>
      <c r="BY139" s="53">
        <f>BX139*(BX139&lt;&gt;0)</f>
        <v>4.2293701649046653</v>
      </c>
      <c r="BZ139" s="26">
        <f>BY139/$BY$156</f>
        <v>4.3601754277369092E-2</v>
      </c>
      <c r="CA139" s="47">
        <f>BZ139 * $BX$156</f>
        <v>4.2293701649046653</v>
      </c>
      <c r="CB139" s="48">
        <f>IF(CA139&gt;0, V139, W139)</f>
        <v>99.417543632070348</v>
      </c>
      <c r="CC139" s="48">
        <f>IF(BX139&gt;0, S139*T139^(2-N139), S139*U139^(N139+2))</f>
        <v>99.006789547708848</v>
      </c>
      <c r="CD139" s="62">
        <f>CA139/CB139</f>
        <v>4.2541487250549459E-2</v>
      </c>
      <c r="CE139" s="63">
        <v>0</v>
      </c>
      <c r="CF139" s="15">
        <f>AZ139*$CE$159</f>
        <v>2.9433851705297545</v>
      </c>
      <c r="CG139" s="37">
        <f>CF139-CE139</f>
        <v>2.9433851705297545</v>
      </c>
      <c r="CH139" s="53">
        <f>CG139*(CG139&lt;&gt;0)</f>
        <v>2.9433851705297545</v>
      </c>
      <c r="CI139" s="26">
        <f>CH139/$CH$156</f>
        <v>4.5797186409362927E-4</v>
      </c>
      <c r="CJ139" s="47">
        <f>CI139 * $CG$156</f>
        <v>2.9433851705297545</v>
      </c>
      <c r="CK139" s="48">
        <f>IF(CA139&gt;0,V139,W139)</f>
        <v>99.417543632070348</v>
      </c>
      <c r="CL139" s="62">
        <f>CJ139/CK139</f>
        <v>2.9606295458503667E-2</v>
      </c>
      <c r="CM139" s="67">
        <f>N139</f>
        <v>0</v>
      </c>
      <c r="CN139" s="75">
        <f>BT139+BV139</f>
        <v>2496</v>
      </c>
      <c r="CO139">
        <f>E139/$E$156</f>
        <v>7.518798745202347E-3</v>
      </c>
      <c r="CP139" s="1">
        <f>$CP$158*CO139</f>
        <v>458.64672345734317</v>
      </c>
      <c r="CQ139">
        <v>0</v>
      </c>
      <c r="CR139" s="1">
        <f>CP139-CQ139</f>
        <v>458.64672345734317</v>
      </c>
      <c r="CS139">
        <f>CR139/CP139</f>
        <v>1</v>
      </c>
    </row>
    <row r="140" spans="1:97" x14ac:dyDescent="0.2">
      <c r="A140" s="31" t="s">
        <v>119</v>
      </c>
      <c r="B140">
        <v>0</v>
      </c>
      <c r="C140">
        <v>0</v>
      </c>
      <c r="D140">
        <v>0.18769230769230699</v>
      </c>
      <c r="E140">
        <v>0.81230769230769195</v>
      </c>
      <c r="F140">
        <v>0.162904209884075</v>
      </c>
      <c r="G140">
        <v>0.162904209884075</v>
      </c>
      <c r="H140">
        <v>0.14125412541254101</v>
      </c>
      <c r="I140">
        <v>0.119471947194719</v>
      </c>
      <c r="J140">
        <v>0.12990729545457899</v>
      </c>
      <c r="K140">
        <v>0.145473177335911</v>
      </c>
      <c r="L140">
        <v>0.42651676475838701</v>
      </c>
      <c r="M140">
        <v>-8.5337455102455495E-2</v>
      </c>
      <c r="N140" s="21">
        <v>0</v>
      </c>
      <c r="O140">
        <v>1.00593431406345</v>
      </c>
      <c r="P140">
        <v>0.986831652845646</v>
      </c>
      <c r="Q140">
        <v>1.0270903340061499</v>
      </c>
      <c r="R140">
        <v>0.98640870328818497</v>
      </c>
      <c r="S140">
        <v>44.75</v>
      </c>
      <c r="T140" s="27">
        <f>IF(C140,P140,R140)</f>
        <v>0.98640870328818497</v>
      </c>
      <c r="U140" s="27">
        <f>IF(D140 = 0,O140,Q140)</f>
        <v>1.0270903340061499</v>
      </c>
      <c r="V140" s="39">
        <f>S140*T140^(1-N140)</f>
        <v>44.141789472146279</v>
      </c>
      <c r="W140" s="38">
        <f>S140*U140^(N140+1)</f>
        <v>45.962292446775209</v>
      </c>
      <c r="X140" s="44">
        <f>0.5 * (D140-MAX($D$3:$D$155))/(MIN($D$3:$D$155)-MAX($D$3:$D$155)) + 0.75</f>
        <v>1.154551098225822</v>
      </c>
      <c r="Y140" s="44">
        <f>AVERAGE(D140, F140, G140, H140, I140, J140, K140)</f>
        <v>0.14994389612260101</v>
      </c>
      <c r="Z140" s="22">
        <f>AI140^N140</f>
        <v>1</v>
      </c>
      <c r="AA140" s="22">
        <f>(Z140+AB140)/2</f>
        <v>1</v>
      </c>
      <c r="AB140" s="22">
        <f>AM140^N140</f>
        <v>1</v>
      </c>
      <c r="AC140" s="22">
        <v>1</v>
      </c>
      <c r="AD140" s="22">
        <v>1</v>
      </c>
      <c r="AE140" s="22">
        <v>1</v>
      </c>
      <c r="AF140" s="22">
        <f>PERCENTILE($L$2:$L$155, 0.05)</f>
        <v>-5.5951144138011319E-2</v>
      </c>
      <c r="AG140" s="22">
        <f>PERCENTILE($L$2:$L$155, 0.95)</f>
        <v>0.94551258825149287</v>
      </c>
      <c r="AH140" s="22">
        <f>MIN(MAX(L140,AF140), AG140)</f>
        <v>0.42651676475838701</v>
      </c>
      <c r="AI140" s="22">
        <f>AH140-$AH$156+1</f>
        <v>1.4824679088963983</v>
      </c>
      <c r="AJ140" s="22">
        <f>PERCENTILE($M$2:$M$155, 0.02)</f>
        <v>-1.0733798994150157</v>
      </c>
      <c r="AK140" s="22">
        <f>PERCENTILE($M$2:$M$155, 0.98)</f>
        <v>1.0073830915390212</v>
      </c>
      <c r="AL140" s="22">
        <f>MIN(MAX(M140,AJ140), AK140)</f>
        <v>-8.5337455102455495E-2</v>
      </c>
      <c r="AM140" s="22">
        <f>AL140-$AL$156 + 1</f>
        <v>1.9880424443125602</v>
      </c>
      <c r="AN140" s="46">
        <v>1</v>
      </c>
      <c r="AO140" s="51">
        <v>1</v>
      </c>
      <c r="AP140" s="51">
        <v>1</v>
      </c>
      <c r="AQ140" s="21">
        <v>1</v>
      </c>
      <c r="AR140" s="17">
        <f>(AI140^4)*AB140*AE140*AN140</f>
        <v>4.8299340830527591</v>
      </c>
      <c r="AS140" s="17">
        <f>(AM140^4) *Z140*AC140*AO140</f>
        <v>15.62077615592786</v>
      </c>
      <c r="AT140" s="17">
        <f>(AM140^4)*AA140*AP140*AQ140</f>
        <v>15.62077615592786</v>
      </c>
      <c r="AU140" s="17">
        <f>MIN(AR140, 0.05*AR$156)</f>
        <v>4.8299340830527591</v>
      </c>
      <c r="AV140" s="17">
        <f>MIN(AS140, 0.05*AS$156)</f>
        <v>15.62077615592786</v>
      </c>
      <c r="AW140" s="17">
        <f>MIN(AT140, 0.05*AT$156)</f>
        <v>15.62077615592786</v>
      </c>
      <c r="AX140" s="14">
        <f>AU140/$AU$156</f>
        <v>8.5525630263169651E-3</v>
      </c>
      <c r="AY140" s="14">
        <f>AV140/$AV$156</f>
        <v>8.8491486006214426E-3</v>
      </c>
      <c r="AZ140" s="64">
        <f>AW140/$AW$156</f>
        <v>5.4362264426539566E-3</v>
      </c>
      <c r="BA140" s="21">
        <f>N140</f>
        <v>0</v>
      </c>
      <c r="BB140" s="63">
        <v>1074</v>
      </c>
      <c r="BC140" s="15">
        <f>$D$162*AX140</f>
        <v>1062.0743817340933</v>
      </c>
      <c r="BD140" s="19">
        <f>BC140-BB140</f>
        <v>-11.925618265906678</v>
      </c>
      <c r="BE140" s="60">
        <f>(IF(BD140 &gt; 0, V140, W140))</f>
        <v>45.962292446775209</v>
      </c>
      <c r="BF140" s="60">
        <f>IF(BD140&gt;0, S140*(T140^(2-N140)), S140*(U140^(N140 + 2)))</f>
        <v>47.207426300846684</v>
      </c>
      <c r="BG140" s="46">
        <f>BD140/BE140</f>
        <v>-0.25946526230641481</v>
      </c>
      <c r="BH140" s="61">
        <f>BB140/BC140</f>
        <v>1.0112286092867011</v>
      </c>
      <c r="BI140" s="63">
        <v>0</v>
      </c>
      <c r="BJ140" s="63">
        <v>1566</v>
      </c>
      <c r="BK140" s="63">
        <v>45</v>
      </c>
      <c r="BL140" s="10">
        <f>SUM(BI140:BK140)</f>
        <v>1611</v>
      </c>
      <c r="BM140" s="15">
        <f>AY140*$D$161</f>
        <v>1543.9552020934261</v>
      </c>
      <c r="BN140" s="9">
        <f>BM140-BL140</f>
        <v>-67.044797906573876</v>
      </c>
      <c r="BO140" s="48">
        <f>IF(BN140&gt;0,V140,W140)</f>
        <v>45.962292446775209</v>
      </c>
      <c r="BP140" s="48">
        <f xml:space="preserve"> IF(BN140 &gt;0, S140*T140^(2-N140), S140*U140^(N140+2))</f>
        <v>47.207426300846684</v>
      </c>
      <c r="BQ140" s="48">
        <f>IF(BN140&gt;0, S140*T140^(3-N140), S140*U140^(N140+3))</f>
        <v>48.486291246907328</v>
      </c>
      <c r="BR140" s="46">
        <f>BN140/BP140</f>
        <v>-1.4202171810703308</v>
      </c>
      <c r="BS140" s="61">
        <f>BL140/BM140</f>
        <v>1.0434240564853623</v>
      </c>
      <c r="BT140" s="16">
        <f>BB140+BL140+BV140</f>
        <v>2730</v>
      </c>
      <c r="BU140" s="66">
        <f>BC140+BM140+BW140</f>
        <v>2656.233135025429</v>
      </c>
      <c r="BV140" s="63">
        <v>45</v>
      </c>
      <c r="BW140" s="15">
        <f>AZ140*$D$164</f>
        <v>50.203551197909292</v>
      </c>
      <c r="BX140" s="37">
        <f>BW140-BV140</f>
        <v>5.2035511979092917</v>
      </c>
      <c r="BY140" s="53">
        <f>BX140*(BX140&lt;&gt;0)</f>
        <v>5.2035511979092917</v>
      </c>
      <c r="BZ140" s="26">
        <f>BY140/$BY$156</f>
        <v>5.36448577104068E-2</v>
      </c>
      <c r="CA140" s="47">
        <f>BZ140 * $BX$156</f>
        <v>5.2035511979092917</v>
      </c>
      <c r="CB140" s="48">
        <f>IF(CA140&gt;0, V140, W140)</f>
        <v>44.141789472146279</v>
      </c>
      <c r="CC140" s="48">
        <f>IF(BX140&gt;0, S140*T140^(2-N140), S140*U140^(N140+2))</f>
        <v>43.541845314039861</v>
      </c>
      <c r="CD140" s="62">
        <f>CA140/CB140</f>
        <v>0.11788265179400491</v>
      </c>
      <c r="CE140" s="63">
        <v>0</v>
      </c>
      <c r="CF140" s="15">
        <f>AZ140*$CE$159</f>
        <v>34.938627346936983</v>
      </c>
      <c r="CG140" s="37">
        <f>CF140-CE140</f>
        <v>34.938627346936983</v>
      </c>
      <c r="CH140" s="53">
        <f>CG140*(CG140&lt;&gt;0)</f>
        <v>34.938627346936983</v>
      </c>
      <c r="CI140" s="26">
        <f>CH140/$CH$156</f>
        <v>5.4362264426539584E-3</v>
      </c>
      <c r="CJ140" s="47">
        <f>CI140 * $CG$156</f>
        <v>34.938627346936983</v>
      </c>
      <c r="CK140" s="48">
        <f>IF(CA140&gt;0,V140,W140)</f>
        <v>44.141789472146279</v>
      </c>
      <c r="CL140" s="62">
        <f>CJ140/CK140</f>
        <v>0.79150908390298624</v>
      </c>
      <c r="CM140" s="67">
        <f>N140</f>
        <v>0</v>
      </c>
      <c r="CN140" s="75">
        <f>BT140+BV140</f>
        <v>2775</v>
      </c>
      <c r="CO140">
        <f>E140/$E$156</f>
        <v>7.6466877281668984E-3</v>
      </c>
      <c r="CP140" s="1">
        <f>$CP$158*CO140</f>
        <v>466.44795141818082</v>
      </c>
      <c r="CQ140">
        <v>0</v>
      </c>
      <c r="CR140" s="1">
        <f>CP140-CQ140</f>
        <v>466.44795141818082</v>
      </c>
      <c r="CS140">
        <f>CR140/CP140</f>
        <v>1</v>
      </c>
    </row>
    <row r="141" spans="1:97" x14ac:dyDescent="0.2">
      <c r="A141" s="31" t="s">
        <v>120</v>
      </c>
      <c r="B141">
        <v>0</v>
      </c>
      <c r="C141">
        <v>0</v>
      </c>
      <c r="D141">
        <v>0.91181619256017499</v>
      </c>
      <c r="E141">
        <v>8.8183807439824902E-2</v>
      </c>
      <c r="F141">
        <v>0.48629839060461</v>
      </c>
      <c r="G141">
        <v>0.48629839060461</v>
      </c>
      <c r="H141">
        <v>0.96988505747126397</v>
      </c>
      <c r="I141">
        <v>0.866206896551724</v>
      </c>
      <c r="J141">
        <v>0.91658121606548004</v>
      </c>
      <c r="K141">
        <v>0.66763161266604198</v>
      </c>
      <c r="L141">
        <v>0.30655256167301898</v>
      </c>
      <c r="M141">
        <v>-0.35794173984997402</v>
      </c>
      <c r="N141" s="21">
        <v>0</v>
      </c>
      <c r="O141">
        <v>1.01050424427567</v>
      </c>
      <c r="P141">
        <v>1.0009212466977599</v>
      </c>
      <c r="Q141">
        <v>1</v>
      </c>
      <c r="R141">
        <v>1.0055865778919599</v>
      </c>
      <c r="S141">
        <v>0</v>
      </c>
      <c r="T141" s="27">
        <f>IF(C141,P141,R141)</f>
        <v>1.0055865778919599</v>
      </c>
      <c r="U141" s="27">
        <f>IF(D141 = 0,O141,Q141)</f>
        <v>1</v>
      </c>
      <c r="V141" s="39">
        <f>S141*T141^(1-N141)</f>
        <v>0</v>
      </c>
      <c r="W141" s="38">
        <f>S141*U141^(N141+1)</f>
        <v>0</v>
      </c>
      <c r="X141" s="44">
        <f>0.5 * (D141-MAX($D$3:$D$155))/(MIN($D$3:$D$155)-MAX($D$3:$D$155)) + 0.75</f>
        <v>0.78314466485647716</v>
      </c>
      <c r="Y141" s="44">
        <f>AVERAGE(D141, F141, G141, H141, I141, J141, K141)</f>
        <v>0.75781682236055781</v>
      </c>
      <c r="Z141" s="22">
        <f>AI141^N141</f>
        <v>1</v>
      </c>
      <c r="AA141" s="22">
        <f>(Z141+AB141)/2</f>
        <v>1</v>
      </c>
      <c r="AB141" s="22">
        <f>AM141^N141</f>
        <v>1</v>
      </c>
      <c r="AC141" s="22">
        <v>1</v>
      </c>
      <c r="AD141" s="22">
        <v>1</v>
      </c>
      <c r="AE141" s="22">
        <v>1</v>
      </c>
      <c r="AF141" s="22">
        <f>PERCENTILE($L$2:$L$155, 0.05)</f>
        <v>-5.5951144138011319E-2</v>
      </c>
      <c r="AG141" s="22">
        <f>PERCENTILE($L$2:$L$155, 0.95)</f>
        <v>0.94551258825149287</v>
      </c>
      <c r="AH141" s="22">
        <f>MIN(MAX(L141,AF141), AG141)</f>
        <v>0.30655256167301898</v>
      </c>
      <c r="AI141" s="22">
        <f>AH141-$AH$156+1</f>
        <v>1.3625037058110303</v>
      </c>
      <c r="AJ141" s="22">
        <f>PERCENTILE($M$2:$M$155, 0.02)</f>
        <v>-1.0733798994150157</v>
      </c>
      <c r="AK141" s="22">
        <f>PERCENTILE($M$2:$M$155, 0.98)</f>
        <v>1.0073830915390212</v>
      </c>
      <c r="AL141" s="22">
        <f>MIN(MAX(M141,AJ141), AK141)</f>
        <v>-0.35794173984997402</v>
      </c>
      <c r="AM141" s="22">
        <f>AL141-$AL$156 + 1</f>
        <v>1.7154381595650416</v>
      </c>
      <c r="AN141" s="21">
        <v>0</v>
      </c>
      <c r="AO141" s="21">
        <v>0</v>
      </c>
      <c r="AP141" s="21">
        <v>0</v>
      </c>
      <c r="AQ141" s="21">
        <v>1</v>
      </c>
      <c r="AR141" s="17">
        <f>(AI141^4)*AB141*AE141*AN141</f>
        <v>0</v>
      </c>
      <c r="AS141" s="17">
        <f>(AM141^4) *Z141*AC141*AO141</f>
        <v>0</v>
      </c>
      <c r="AT141" s="17">
        <f>(AM141^4)*AA141*AP141*AQ141</f>
        <v>0</v>
      </c>
      <c r="AU141" s="17">
        <f>MIN(AR141, 0.05*AR$156)</f>
        <v>0</v>
      </c>
      <c r="AV141" s="17">
        <f>MIN(AS141, 0.05*AS$156)</f>
        <v>0</v>
      </c>
      <c r="AW141" s="17">
        <f>MIN(AT141, 0.05*AT$156)</f>
        <v>0</v>
      </c>
      <c r="AX141" s="14">
        <f>AU141/$AU$156</f>
        <v>0</v>
      </c>
      <c r="AY141" s="14">
        <f>AV141/$AV$156</f>
        <v>0</v>
      </c>
      <c r="AZ141" s="64">
        <f>AW141/$AW$156</f>
        <v>0</v>
      </c>
      <c r="BA141" s="21">
        <f>N141</f>
        <v>0</v>
      </c>
      <c r="BB141" s="63">
        <v>0</v>
      </c>
      <c r="BC141" s="15">
        <f>$D$162*AX141</f>
        <v>0</v>
      </c>
      <c r="BD141" s="19">
        <f>BC141-BB141</f>
        <v>0</v>
      </c>
      <c r="BE141" s="60">
        <f>(IF(BD141 &gt; 0, V141, W141))</f>
        <v>0</v>
      </c>
      <c r="BF141" s="60">
        <f>IF(BD141&gt;0, S141*(T141^(2-N141)), S141*(U141^(N141 + 2)))</f>
        <v>0</v>
      </c>
      <c r="BG141" s="46" t="e">
        <f>BD141/BE141</f>
        <v>#DIV/0!</v>
      </c>
      <c r="BH141" s="61" t="e">
        <f>BB141/BC141</f>
        <v>#DIV/0!</v>
      </c>
      <c r="BI141" s="63">
        <v>0</v>
      </c>
      <c r="BJ141" s="63">
        <v>0</v>
      </c>
      <c r="BK141" s="63">
        <v>0</v>
      </c>
      <c r="BL141" s="10">
        <f>SUM(BI141:BK141)</f>
        <v>0</v>
      </c>
      <c r="BM141" s="15">
        <f>AY141*$D$161</f>
        <v>0</v>
      </c>
      <c r="BN141" s="9">
        <f>BM141-BL141</f>
        <v>0</v>
      </c>
      <c r="BO141" s="48">
        <f>IF(BN141&gt;0,V141,W141)</f>
        <v>0</v>
      </c>
      <c r="BP141" s="48">
        <f xml:space="preserve"> IF(BN141 &gt;0, S141*T141^(2-N141), S141*U141^(N141+2))</f>
        <v>0</v>
      </c>
      <c r="BQ141" s="48">
        <f>IF(BN141&gt;0, S141*T141^(3-N141), S141*U141^(N141+3))</f>
        <v>0</v>
      </c>
      <c r="BR141" s="46" t="e">
        <f>BN141/BP141</f>
        <v>#DIV/0!</v>
      </c>
      <c r="BS141" s="61" t="e">
        <f>BL141/BM141</f>
        <v>#DIV/0!</v>
      </c>
      <c r="BT141" s="16">
        <f>BB141+BL141+BV141</f>
        <v>0</v>
      </c>
      <c r="BU141" s="66">
        <f>BC141+BM141+BW141</f>
        <v>0</v>
      </c>
      <c r="BV141" s="63">
        <v>0</v>
      </c>
      <c r="BW141" s="15">
        <f>AZ141*$D$164</f>
        <v>0</v>
      </c>
      <c r="BX141" s="37">
        <f>BW141-BV141</f>
        <v>0</v>
      </c>
      <c r="BY141" s="53">
        <f>BX141*(BX141&lt;&gt;0)</f>
        <v>0</v>
      </c>
      <c r="BZ141" s="26">
        <f>BY141/$BY$156</f>
        <v>0</v>
      </c>
      <c r="CA141" s="47">
        <f>BZ141 * $BX$156</f>
        <v>0</v>
      </c>
      <c r="CB141" s="48">
        <f>IF(CA141&gt;0, V141, W141)</f>
        <v>0</v>
      </c>
      <c r="CC141" s="48">
        <f>IF(BX141&gt;0, S141*T141^(2-N141), S141*U141^(N141+2))</f>
        <v>0</v>
      </c>
      <c r="CD141" s="62" t="e">
        <f>CA141/CB141</f>
        <v>#DIV/0!</v>
      </c>
      <c r="CE141" s="63">
        <v>0</v>
      </c>
      <c r="CF141" s="15">
        <f>AZ141*$CE$159</f>
        <v>0</v>
      </c>
      <c r="CG141" s="37">
        <f>CF141-CE141</f>
        <v>0</v>
      </c>
      <c r="CH141" s="53">
        <f>CG141*(CG141&lt;&gt;0)</f>
        <v>0</v>
      </c>
      <c r="CI141" s="26">
        <f>CH141/$CH$156</f>
        <v>0</v>
      </c>
      <c r="CJ141" s="47">
        <f>CI141 * $CG$156</f>
        <v>0</v>
      </c>
      <c r="CK141" s="48">
        <f>IF(CA141&gt;0,V141,W141)</f>
        <v>0</v>
      </c>
      <c r="CL141" s="62" t="e">
        <f>CJ141/CK141</f>
        <v>#DIV/0!</v>
      </c>
      <c r="CM141" s="67">
        <f>N141</f>
        <v>0</v>
      </c>
      <c r="CN141" s="75">
        <f>BT141+BV141</f>
        <v>0</v>
      </c>
      <c r="CO141">
        <f>E141/$E$156</f>
        <v>8.3012144850860305E-4</v>
      </c>
      <c r="CP141" s="1">
        <f>$CP$158*CO141</f>
        <v>50.637408359024789</v>
      </c>
      <c r="CQ141">
        <v>0</v>
      </c>
      <c r="CR141" s="1">
        <f>CP141-CQ141</f>
        <v>50.637408359024789</v>
      </c>
      <c r="CS141">
        <f>CR141/CP141</f>
        <v>1</v>
      </c>
    </row>
    <row r="142" spans="1:97" x14ac:dyDescent="0.2">
      <c r="A142" s="31" t="s">
        <v>190</v>
      </c>
      <c r="B142">
        <v>1</v>
      </c>
      <c r="C142">
        <v>1</v>
      </c>
      <c r="D142">
        <v>0.28194888178913702</v>
      </c>
      <c r="E142">
        <v>0.71805111821086198</v>
      </c>
      <c r="F142">
        <v>0.249404289118347</v>
      </c>
      <c r="G142">
        <v>0.249404289118347</v>
      </c>
      <c r="H142">
        <v>0.106516290726817</v>
      </c>
      <c r="I142">
        <v>0.221804511278195</v>
      </c>
      <c r="J142">
        <v>0.15370684372476001</v>
      </c>
      <c r="K142">
        <v>0.19579363138722999</v>
      </c>
      <c r="L142">
        <v>0.80037776017923301</v>
      </c>
      <c r="M142">
        <v>-1.0675227695823</v>
      </c>
      <c r="N142" s="21">
        <v>0</v>
      </c>
      <c r="O142">
        <v>1.0189568576577599</v>
      </c>
      <c r="P142">
        <v>0.98666445561247096</v>
      </c>
      <c r="Q142">
        <v>1.0251972636462201</v>
      </c>
      <c r="R142">
        <v>0.99720186708192404</v>
      </c>
      <c r="S142">
        <v>320.11999511718699</v>
      </c>
      <c r="T142" s="27">
        <f>IF(C142,P142,R142)</f>
        <v>0.98666445561247096</v>
      </c>
      <c r="U142" s="27">
        <f>IF(D142 = 0,O142,Q142)</f>
        <v>1.0251972636462201</v>
      </c>
      <c r="V142" s="39">
        <f>S142*T142^(1-N142)</f>
        <v>315.85102071296615</v>
      </c>
      <c r="W142" s="38">
        <f>S142*U142^(N142+1)</f>
        <v>328.18614303258141</v>
      </c>
      <c r="X142" s="44">
        <f>0.5 * (D142-MAX($D$3:$D$155))/(MIN($D$3:$D$155)-MAX($D$3:$D$155)) + 0.75</f>
        <v>1.1062064727570668</v>
      </c>
      <c r="Y142" s="44">
        <f>AVERAGE(D142, F142, G142, H142, I142, J142, K142)</f>
        <v>0.20836839102040469</v>
      </c>
      <c r="Z142" s="22">
        <f>AI142^N142</f>
        <v>1</v>
      </c>
      <c r="AA142" s="22">
        <f>(Z142+AB142)/2</f>
        <v>1</v>
      </c>
      <c r="AB142" s="22">
        <f>AM142^N142</f>
        <v>1</v>
      </c>
      <c r="AC142" s="22">
        <v>1</v>
      </c>
      <c r="AD142" s="22">
        <v>1</v>
      </c>
      <c r="AE142" s="22">
        <v>1</v>
      </c>
      <c r="AF142" s="22">
        <f>PERCENTILE($L$2:$L$155, 0.05)</f>
        <v>-5.5951144138011319E-2</v>
      </c>
      <c r="AG142" s="22">
        <f>PERCENTILE($L$2:$L$155, 0.95)</f>
        <v>0.94551258825149287</v>
      </c>
      <c r="AH142" s="22">
        <f>MIN(MAX(L142,AF142), AG142)</f>
        <v>0.80037776017923301</v>
      </c>
      <c r="AI142" s="22">
        <f>AH142-$AH$156+1</f>
        <v>1.8563289043172442</v>
      </c>
      <c r="AJ142" s="22">
        <f>PERCENTILE($M$2:$M$155, 0.02)</f>
        <v>-1.0733798994150157</v>
      </c>
      <c r="AK142" s="22">
        <f>PERCENTILE($M$2:$M$155, 0.98)</f>
        <v>1.0073830915390212</v>
      </c>
      <c r="AL142" s="22">
        <f>MIN(MAX(M142,AJ142), AK142)</f>
        <v>-1.0675227695823</v>
      </c>
      <c r="AM142" s="22">
        <f>AL142-$AL$156 + 1</f>
        <v>1.0058571298327157</v>
      </c>
      <c r="AN142" s="46">
        <v>1</v>
      </c>
      <c r="AO142" s="51">
        <v>1</v>
      </c>
      <c r="AP142" s="51">
        <v>1</v>
      </c>
      <c r="AQ142" s="21">
        <v>1</v>
      </c>
      <c r="AR142" s="17">
        <f>(AI142^4)*AB142*AE142*AN142</f>
        <v>11.874619652766139</v>
      </c>
      <c r="AS142" s="17">
        <f>(AM142^4) *Z142*AC142*AO142</f>
        <v>1.0236351600651046</v>
      </c>
      <c r="AT142" s="17">
        <f>(AM142^4)*AA142*AP142*AQ142</f>
        <v>1.0236351600651046</v>
      </c>
      <c r="AU142" s="17">
        <f>MIN(AR142, 0.05*AR$156)</f>
        <v>11.874619652766139</v>
      </c>
      <c r="AV142" s="17">
        <f>MIN(AS142, 0.05*AS$156)</f>
        <v>1.0236351600651046</v>
      </c>
      <c r="AW142" s="17">
        <f>MIN(AT142, 0.05*AT$156)</f>
        <v>1.0236351600651046</v>
      </c>
      <c r="AX142" s="14">
        <f>AU142/$AU$156</f>
        <v>2.1026877644184015E-2</v>
      </c>
      <c r="AY142" s="14">
        <f>AV142/$AV$156</f>
        <v>5.7988793602932031E-4</v>
      </c>
      <c r="AZ142" s="64">
        <f>AW142/$AW$156</f>
        <v>3.5623790196010895E-4</v>
      </c>
      <c r="BA142" s="21">
        <f>N142</f>
        <v>0</v>
      </c>
      <c r="BB142" s="63">
        <v>2561</v>
      </c>
      <c r="BC142" s="15">
        <f>$D$162*AX142</f>
        <v>2611.1597196100593</v>
      </c>
      <c r="BD142" s="19">
        <f>BC142-BB142</f>
        <v>50.159719610059256</v>
      </c>
      <c r="BE142" s="60">
        <f>(IF(BD142 &gt; 0, V142, W142))</f>
        <v>315.85102071296615</v>
      </c>
      <c r="BF142" s="60">
        <f>IF(BD142&gt;0, S142*(T142^(2-N142)), S142*(U142^(N142 + 2)))</f>
        <v>311.63897540640204</v>
      </c>
      <c r="BG142" s="46">
        <f>BD142/BE142</f>
        <v>0.15880816055884325</v>
      </c>
      <c r="BH142" s="61">
        <f>BB142/BC142</f>
        <v>0.98079025222648963</v>
      </c>
      <c r="BI142" s="63">
        <v>0</v>
      </c>
      <c r="BJ142" s="63">
        <v>0</v>
      </c>
      <c r="BK142" s="63">
        <v>0</v>
      </c>
      <c r="BL142" s="10">
        <f>SUM(BI142:BK142)</f>
        <v>0</v>
      </c>
      <c r="BM142" s="15">
        <f>AY142*$D$161</f>
        <v>101.17594763871566</v>
      </c>
      <c r="BN142" s="9">
        <f>BM142-BL142</f>
        <v>101.17594763871566</v>
      </c>
      <c r="BO142" s="48">
        <f>IF(BN142&gt;0,V142,W142)</f>
        <v>315.85102071296615</v>
      </c>
      <c r="BP142" s="48">
        <f xml:space="preserve"> IF(BN142 &gt;0, S142*T142^(2-N142), S142*U142^(N142+2))</f>
        <v>311.63897540640204</v>
      </c>
      <c r="BQ142" s="48">
        <f>IF(BN142&gt;0, S142*T142^(3-N142), S142*U142^(N142+3))</f>
        <v>307.48310001698587</v>
      </c>
      <c r="BR142" s="46">
        <f>BN142/BP142</f>
        <v>0.32465755448840816</v>
      </c>
      <c r="BS142" s="61">
        <f>BL142/BM142</f>
        <v>0</v>
      </c>
      <c r="BT142" s="16">
        <f>BB142+BL142+BV142</f>
        <v>2561</v>
      </c>
      <c r="BU142" s="66">
        <f>BC142+BM142+BW142</f>
        <v>2715.6255242733764</v>
      </c>
      <c r="BV142" s="63">
        <v>0</v>
      </c>
      <c r="BW142" s="15">
        <f>AZ142*$D$164</f>
        <v>3.2898570246016061</v>
      </c>
      <c r="BX142" s="37">
        <f>BW142-BV142</f>
        <v>3.2898570246016061</v>
      </c>
      <c r="BY142" s="53">
        <f>BX142*(BX142&lt;&gt;0)</f>
        <v>3.2898570246016061</v>
      </c>
      <c r="BZ142" s="26">
        <f>BY142/$BY$156</f>
        <v>3.3916051800017652E-2</v>
      </c>
      <c r="CA142" s="47">
        <f>BZ142 * $BX$156</f>
        <v>3.2898570246016061</v>
      </c>
      <c r="CB142" s="48">
        <f>IF(CA142&gt;0, V142, W142)</f>
        <v>315.85102071296615</v>
      </c>
      <c r="CC142" s="48">
        <f>IF(BX142&gt;0, S142*T142^(2-N142), S142*U142^(N142+2))</f>
        <v>311.63897540640204</v>
      </c>
      <c r="CD142" s="62">
        <f>CA142/CB142</f>
        <v>1.0415850539838236E-2</v>
      </c>
      <c r="CE142" s="63">
        <v>0</v>
      </c>
      <c r="CF142" s="15">
        <f>AZ142*$CE$159</f>
        <v>2.2895409958976201</v>
      </c>
      <c r="CG142" s="37">
        <f>CF142-CE142</f>
        <v>2.2895409958976201</v>
      </c>
      <c r="CH142" s="53">
        <f>CG142*(CG142&lt;&gt;0)</f>
        <v>2.2895409958976201</v>
      </c>
      <c r="CI142" s="26">
        <f>CH142/$CH$156</f>
        <v>3.56237901960109E-4</v>
      </c>
      <c r="CJ142" s="47">
        <f>CI142 * $CG$156</f>
        <v>2.2895409958976201</v>
      </c>
      <c r="CK142" s="48">
        <f>IF(CA142&gt;0,V142,W142)</f>
        <v>315.85102071296615</v>
      </c>
      <c r="CL142" s="62">
        <f>CJ142/CK142</f>
        <v>7.2488003702804909E-3</v>
      </c>
      <c r="CM142" s="67">
        <f>N142</f>
        <v>0</v>
      </c>
      <c r="CN142" s="75">
        <f>BT142+BV142</f>
        <v>2561</v>
      </c>
      <c r="CO142">
        <f>E142/$E$156</f>
        <v>6.7594000719369083E-3</v>
      </c>
      <c r="CP142" s="1">
        <f>$CP$158*CO142</f>
        <v>412.3234043881514</v>
      </c>
      <c r="CQ142">
        <v>0</v>
      </c>
      <c r="CR142" s="1">
        <f>CP142-CQ142</f>
        <v>412.3234043881514</v>
      </c>
      <c r="CS142">
        <f>CR142/CP142</f>
        <v>1</v>
      </c>
    </row>
    <row r="143" spans="1:97" x14ac:dyDescent="0.2">
      <c r="A143" s="31" t="s">
        <v>175</v>
      </c>
      <c r="B143">
        <v>0</v>
      </c>
      <c r="C143">
        <v>0</v>
      </c>
      <c r="D143">
        <v>2.0161290322580601E-3</v>
      </c>
      <c r="E143">
        <v>0.99798387096774099</v>
      </c>
      <c r="F143">
        <v>7.4509803921568599E-2</v>
      </c>
      <c r="G143">
        <v>7.4509803921568599E-2</v>
      </c>
      <c r="H143">
        <v>0.57253886010362698</v>
      </c>
      <c r="I143">
        <v>5.1813471502590601E-2</v>
      </c>
      <c r="J143">
        <v>0.172235959985436</v>
      </c>
      <c r="K143">
        <v>0.113284013023718</v>
      </c>
      <c r="L143">
        <v>0.37749717877946098</v>
      </c>
      <c r="M143">
        <v>-0.74891746802030601</v>
      </c>
      <c r="N143" s="21">
        <v>1</v>
      </c>
      <c r="O143">
        <v>1.00268195435373</v>
      </c>
      <c r="P143">
        <v>0.98033265389370405</v>
      </c>
      <c r="Q143">
        <v>1.0233494722774199</v>
      </c>
      <c r="R143">
        <v>0.978017880667297</v>
      </c>
      <c r="S143">
        <v>13.199999809265099</v>
      </c>
      <c r="T143" s="27">
        <f>IF(C143,P143,R143)</f>
        <v>0.978017880667297</v>
      </c>
      <c r="U143" s="27">
        <f>IF(D143 = 0,O143,Q143)</f>
        <v>1.0233494722774199</v>
      </c>
      <c r="V143" s="39">
        <f>S143*T143^(1-N143)</f>
        <v>13.199999809265099</v>
      </c>
      <c r="W143" s="38">
        <f>S143*U143^(N143+1)</f>
        <v>13.823622480072245</v>
      </c>
      <c r="X143" s="44">
        <f>0.5 * (D143-MAX($D$3:$D$155))/(MIN($D$3:$D$155)-MAX($D$3:$D$155)) + 0.75</f>
        <v>1.2497852545889443</v>
      </c>
      <c r="Y143" s="44">
        <f>AVERAGE(D143, F143, G143, H143, I143, J143, K143)</f>
        <v>0.15155829164153814</v>
      </c>
      <c r="Z143" s="22">
        <f>AI143^N143</f>
        <v>1.4334483229174724</v>
      </c>
      <c r="AA143" s="22">
        <f>(Z143+AB143)/2</f>
        <v>1.3789553771560912</v>
      </c>
      <c r="AB143" s="22">
        <f>AM143^N143</f>
        <v>1.3244624313947098</v>
      </c>
      <c r="AC143" s="22">
        <v>1</v>
      </c>
      <c r="AD143" s="22">
        <v>1</v>
      </c>
      <c r="AE143" s="22">
        <v>1</v>
      </c>
      <c r="AF143" s="22">
        <f>PERCENTILE($L$2:$L$155, 0.05)</f>
        <v>-5.5951144138011319E-2</v>
      </c>
      <c r="AG143" s="22">
        <f>PERCENTILE($L$2:$L$155, 0.95)</f>
        <v>0.94551258825149287</v>
      </c>
      <c r="AH143" s="22">
        <f>MIN(MAX(L143,AF143), AG143)</f>
        <v>0.37749717877946098</v>
      </c>
      <c r="AI143" s="22">
        <f>AH143-$AH$156+1</f>
        <v>1.4334483229174724</v>
      </c>
      <c r="AJ143" s="22">
        <f>PERCENTILE($M$2:$M$155, 0.02)</f>
        <v>-1.0733798994150157</v>
      </c>
      <c r="AK143" s="22">
        <f>PERCENTILE($M$2:$M$155, 0.98)</f>
        <v>1.0073830915390212</v>
      </c>
      <c r="AL143" s="22">
        <f>MIN(MAX(M143,AJ143), AK143)</f>
        <v>-0.74891746802030601</v>
      </c>
      <c r="AM143" s="22">
        <f>AL143-$AL$156 + 1</f>
        <v>1.3244624313947098</v>
      </c>
      <c r="AN143" s="46">
        <v>1</v>
      </c>
      <c r="AO143" s="51">
        <v>1</v>
      </c>
      <c r="AP143" s="51">
        <v>1</v>
      </c>
      <c r="AQ143" s="21">
        <v>1</v>
      </c>
      <c r="AR143" s="17">
        <f>(AI143^4)*AB143*AE143*AN143</f>
        <v>5.5920083010363459</v>
      </c>
      <c r="AS143" s="17">
        <f>(AM143^4) *Z143*AC143*AO143</f>
        <v>4.4110361475044755</v>
      </c>
      <c r="AT143" s="17">
        <f>(AM143^4)*AA143*AP143*AQ143</f>
        <v>4.2433493535723219</v>
      </c>
      <c r="AU143" s="17">
        <f>MIN(AR143, 0.05*AR$156)</f>
        <v>5.5920083010363459</v>
      </c>
      <c r="AV143" s="17">
        <f>MIN(AS143, 0.05*AS$156)</f>
        <v>4.4110361475044755</v>
      </c>
      <c r="AW143" s="17">
        <f>MIN(AT143, 0.05*AT$156)</f>
        <v>4.2433493535723219</v>
      </c>
      <c r="AX143" s="14">
        <f>AU143/$AU$156</f>
        <v>9.901999202455488E-3</v>
      </c>
      <c r="AY143" s="14">
        <f>AV143/$AV$156</f>
        <v>2.4988460216278704E-3</v>
      </c>
      <c r="AZ143" s="64">
        <f>AW143/$AW$156</f>
        <v>1.476738910476899E-3</v>
      </c>
      <c r="BA143" s="21">
        <f>N143</f>
        <v>1</v>
      </c>
      <c r="BB143" s="63">
        <v>1320</v>
      </c>
      <c r="BC143" s="15">
        <f>$D$162*AX143</f>
        <v>1229.6500649593274</v>
      </c>
      <c r="BD143" s="19">
        <f>BC143-BB143</f>
        <v>-90.349935040672563</v>
      </c>
      <c r="BE143" s="60">
        <f>(IF(BD143 &gt; 0, V143, W143))</f>
        <v>13.823622480072245</v>
      </c>
      <c r="BF143" s="60">
        <f>IF(BD143&gt;0, S143*(T143^(2-N143)), S143*(U143^(N143 + 2)))</f>
        <v>14.146396769944213</v>
      </c>
      <c r="BG143" s="46">
        <f>BD143/BE143</f>
        <v>-6.5359087439575658</v>
      </c>
      <c r="BH143" s="61">
        <f>BB143/BC143</f>
        <v>1.0734761357034215</v>
      </c>
      <c r="BI143" s="63">
        <v>317</v>
      </c>
      <c r="BJ143" s="63">
        <v>739</v>
      </c>
      <c r="BK143" s="63">
        <v>0</v>
      </c>
      <c r="BL143" s="10">
        <f>SUM(BI143:BK143)</f>
        <v>1056</v>
      </c>
      <c r="BM143" s="15">
        <f>AY143*$D$161</f>
        <v>435.98615962352267</v>
      </c>
      <c r="BN143" s="9">
        <f>BM143-BL143</f>
        <v>-620.01384037647733</v>
      </c>
      <c r="BO143" s="48">
        <f>IF(BN143&gt;0,V143,W143)</f>
        <v>13.823622480072245</v>
      </c>
      <c r="BP143" s="48">
        <f xml:space="preserve"> IF(BN143 &gt;0, S143*T143^(2-N143), S143*U143^(N143+2))</f>
        <v>14.146396769944213</v>
      </c>
      <c r="BQ143" s="48">
        <f>IF(BN143&gt;0, S143*T143^(3-N143), S143*U143^(N143+3))</f>
        <v>14.476707669149404</v>
      </c>
      <c r="BR143" s="46">
        <f>BN143/BP143</f>
        <v>-43.828393226872741</v>
      </c>
      <c r="BS143" s="61">
        <f>BL143/BM143</f>
        <v>2.422095235573221</v>
      </c>
      <c r="BT143" s="16">
        <f>BB143+BL143+BV143</f>
        <v>2376</v>
      </c>
      <c r="BU143" s="66">
        <f>BC143+BM143+BW143</f>
        <v>1679.2739084211041</v>
      </c>
      <c r="BV143" s="63">
        <v>0</v>
      </c>
      <c r="BW143" s="15">
        <f>AZ143*$D$164</f>
        <v>13.637683838254162</v>
      </c>
      <c r="BX143" s="37">
        <f>BW143-BV143</f>
        <v>13.637683838254162</v>
      </c>
      <c r="BY143" s="53">
        <f>BX143*(BX143&lt;&gt;0)</f>
        <v>13.637683838254162</v>
      </c>
      <c r="BZ143" s="26">
        <f>BY143/$BY$156</f>
        <v>0.14059467874489279</v>
      </c>
      <c r="CA143" s="47">
        <f>BZ143 * $BX$156</f>
        <v>13.63768383825416</v>
      </c>
      <c r="CB143" s="48">
        <f>IF(CA143&gt;0, V143, W143)</f>
        <v>13.199999809265099</v>
      </c>
      <c r="CC143" s="48">
        <f>IF(BX143&gt;0, S143*T143^(2-N143), S143*U143^(N143+2))</f>
        <v>12.909835838266178</v>
      </c>
      <c r="CD143" s="62">
        <f>CA143/CB143</f>
        <v>1.0331578814631384</v>
      </c>
      <c r="CE143" s="63">
        <v>0</v>
      </c>
      <c r="CF143" s="15">
        <f>AZ143*$CE$159</f>
        <v>9.4910009776350304</v>
      </c>
      <c r="CG143" s="37">
        <f>CF143-CE143</f>
        <v>9.4910009776350304</v>
      </c>
      <c r="CH143" s="53">
        <f>CG143*(CG143&lt;&gt;0)</f>
        <v>9.4910009776350304</v>
      </c>
      <c r="CI143" s="26">
        <f>CH143/$CH$156</f>
        <v>1.4767389104768994E-3</v>
      </c>
      <c r="CJ143" s="47">
        <f>CI143 * $CG$156</f>
        <v>9.4910009776350304</v>
      </c>
      <c r="CK143" s="48">
        <f>IF(CA143&gt;0,V143,W143)</f>
        <v>13.199999809265099</v>
      </c>
      <c r="CL143" s="62">
        <f>CJ143/CK143</f>
        <v>0.71901523596790373</v>
      </c>
      <c r="CM143" s="67">
        <f>N143</f>
        <v>1</v>
      </c>
      <c r="CN143" s="75">
        <f>BT143+BV143</f>
        <v>2376</v>
      </c>
      <c r="CO143">
        <f>E143/$E$156</f>
        <v>9.3945571257090747E-3</v>
      </c>
      <c r="CP143" s="1">
        <f>$CP$158*CO143</f>
        <v>573.06798466825353</v>
      </c>
      <c r="CQ143">
        <v>0</v>
      </c>
      <c r="CR143" s="1">
        <f>CP143-CQ143</f>
        <v>573.06798466825353</v>
      </c>
      <c r="CS143">
        <f>CR143/CP143</f>
        <v>1</v>
      </c>
    </row>
    <row r="144" spans="1:97" x14ac:dyDescent="0.2">
      <c r="A144" s="31" t="s">
        <v>172</v>
      </c>
      <c r="B144">
        <v>0</v>
      </c>
      <c r="C144">
        <v>0</v>
      </c>
      <c r="D144">
        <v>0.12690134724033</v>
      </c>
      <c r="E144">
        <v>0.87309865275966902</v>
      </c>
      <c r="F144">
        <v>9.5032397408207306E-2</v>
      </c>
      <c r="G144">
        <v>9.5032397408207306E-2</v>
      </c>
      <c r="H144">
        <v>9.1282519397535303E-2</v>
      </c>
      <c r="I144">
        <v>0.123231401186672</v>
      </c>
      <c r="J144">
        <v>0.106060703227953</v>
      </c>
      <c r="K144">
        <v>0.100395233445382</v>
      </c>
      <c r="L144">
        <v>0.59176610752268</v>
      </c>
      <c r="M144">
        <v>-0.69638083428186204</v>
      </c>
      <c r="N144" s="21">
        <v>0</v>
      </c>
      <c r="O144">
        <v>1.0140647493550199</v>
      </c>
      <c r="P144">
        <v>0.98430165583495</v>
      </c>
      <c r="Q144">
        <v>1.0061415668564999</v>
      </c>
      <c r="R144">
        <v>0.98894769412361005</v>
      </c>
      <c r="S144">
        <v>160.82000732421801</v>
      </c>
      <c r="T144" s="27">
        <f>IF(C144,P144,R144)</f>
        <v>0.98894769412361005</v>
      </c>
      <c r="U144" s="27">
        <f>IF(D144 = 0,O144,Q144)</f>
        <v>1.0061415668564999</v>
      </c>
      <c r="V144" s="39">
        <f>S144*T144^(1-N144)</f>
        <v>159.04257541222748</v>
      </c>
      <c r="W144" s="38">
        <f>S144*U144^(N144+1)</f>
        <v>161.80769415106249</v>
      </c>
      <c r="X144" s="44">
        <f>0.5 * (D144-MAX($D$3:$D$155))/(MIN($D$3:$D$155)-MAX($D$3:$D$155)) + 0.75</f>
        <v>1.1857310582773892</v>
      </c>
      <c r="Y144" s="44">
        <f>AVERAGE(D144, F144, G144, H144, I144, J144, K144)</f>
        <v>0.10541942847346956</v>
      </c>
      <c r="Z144" s="22">
        <f>AI144^N144</f>
        <v>1</v>
      </c>
      <c r="AA144" s="22">
        <f>(Z144+AB144)/2</f>
        <v>1</v>
      </c>
      <c r="AB144" s="22">
        <f>AM144^N144</f>
        <v>1</v>
      </c>
      <c r="AC144" s="22">
        <v>1</v>
      </c>
      <c r="AD144" s="22">
        <v>1</v>
      </c>
      <c r="AE144" s="22">
        <v>1</v>
      </c>
      <c r="AF144" s="22">
        <f>PERCENTILE($L$2:$L$155, 0.05)</f>
        <v>-5.5951144138011319E-2</v>
      </c>
      <c r="AG144" s="22">
        <f>PERCENTILE($L$2:$L$155, 0.95)</f>
        <v>0.94551258825149287</v>
      </c>
      <c r="AH144" s="22">
        <f>MIN(MAX(L144,AF144), AG144)</f>
        <v>0.59176610752268</v>
      </c>
      <c r="AI144" s="22">
        <f>AH144-$AH$156+1</f>
        <v>1.6477172516606913</v>
      </c>
      <c r="AJ144" s="22">
        <f>PERCENTILE($M$2:$M$155, 0.02)</f>
        <v>-1.0733798994150157</v>
      </c>
      <c r="AK144" s="22">
        <f>PERCENTILE($M$2:$M$155, 0.98)</f>
        <v>1.0073830915390212</v>
      </c>
      <c r="AL144" s="22">
        <f>MIN(MAX(M144,AJ144), AK144)</f>
        <v>-0.69638083428186204</v>
      </c>
      <c r="AM144" s="22">
        <f>AL144-$AL$156 + 1</f>
        <v>1.3769990651331536</v>
      </c>
      <c r="AN144" s="46">
        <v>1</v>
      </c>
      <c r="AO144" s="51">
        <v>1</v>
      </c>
      <c r="AP144" s="51">
        <v>1</v>
      </c>
      <c r="AQ144" s="21">
        <v>1</v>
      </c>
      <c r="AR144" s="17">
        <f>(AI144^4)*AB144*AE144*AN144</f>
        <v>7.3710737286881214</v>
      </c>
      <c r="AS144" s="17">
        <f>(AM144^4) *Z144*AC144*AO144</f>
        <v>3.5952954210151562</v>
      </c>
      <c r="AT144" s="17">
        <f>(AM144^4)*AA144*AP144*AQ144</f>
        <v>3.5952954210151562</v>
      </c>
      <c r="AU144" s="17">
        <f>MIN(AR144, 0.05*AR$156)</f>
        <v>7.3710737286881214</v>
      </c>
      <c r="AV144" s="17">
        <f>MIN(AS144, 0.05*AS$156)</f>
        <v>3.5952954210151562</v>
      </c>
      <c r="AW144" s="17">
        <f>MIN(AT144, 0.05*AT$156)</f>
        <v>3.5952954210151562</v>
      </c>
      <c r="AX144" s="14">
        <f>AU144/$AU$156</f>
        <v>1.305226356140847E-2</v>
      </c>
      <c r="AY144" s="14">
        <f>AV144/$AV$156</f>
        <v>2.0367300015129851E-3</v>
      </c>
      <c r="AZ144" s="64">
        <f>AW144/$AW$156</f>
        <v>1.2512079964386595E-3</v>
      </c>
      <c r="BA144" s="21">
        <f>N144</f>
        <v>0</v>
      </c>
      <c r="BB144" s="63">
        <v>1608</v>
      </c>
      <c r="BC144" s="15">
        <f>$D$162*AX144</f>
        <v>1620.8561935828266</v>
      </c>
      <c r="BD144" s="19">
        <f>BC144-BB144</f>
        <v>12.856193582826563</v>
      </c>
      <c r="BE144" s="60">
        <f>(IF(BD144 &gt; 0, V144, W144))</f>
        <v>159.04257541222748</v>
      </c>
      <c r="BF144" s="60">
        <f>IF(BD144&gt;0, S144*(T144^(2-N144)), S144*(U144^(N144 + 2)))</f>
        <v>157.28478822140272</v>
      </c>
      <c r="BG144" s="46">
        <f>BD144/BE144</f>
        <v>8.0834918256977348E-2</v>
      </c>
      <c r="BH144" s="61">
        <f>BB144/BC144</f>
        <v>0.99206827007002485</v>
      </c>
      <c r="BI144" s="63">
        <v>0</v>
      </c>
      <c r="BJ144" s="63">
        <v>1608</v>
      </c>
      <c r="BK144" s="63">
        <v>0</v>
      </c>
      <c r="BL144" s="10">
        <f>SUM(BI144:BK144)</f>
        <v>1608</v>
      </c>
      <c r="BM144" s="15">
        <f>AY144*$D$161</f>
        <v>355.3584670139781</v>
      </c>
      <c r="BN144" s="9">
        <f>BM144-BL144</f>
        <v>-1252.641532986022</v>
      </c>
      <c r="BO144" s="48">
        <f>IF(BN144&gt;0,V144,W144)</f>
        <v>161.80769415106249</v>
      </c>
      <c r="BP144" s="48">
        <f xml:space="preserve"> IF(BN144 &gt;0, S144*T144^(2-N144), S144*U144^(N144+2))</f>
        <v>162.80144692258733</v>
      </c>
      <c r="BQ144" s="48">
        <f>IF(BN144&gt;0, S144*T144^(3-N144), S144*U144^(N144+3))</f>
        <v>163.80130289319735</v>
      </c>
      <c r="BR144" s="46">
        <f>BN144/BP144</f>
        <v>-7.694289925946773</v>
      </c>
      <c r="BS144" s="61">
        <f>BL144/BM144</f>
        <v>4.5250082642233735</v>
      </c>
      <c r="BT144" s="16">
        <f>BB144+BL144+BV144</f>
        <v>3216</v>
      </c>
      <c r="BU144" s="66">
        <f>BC144+BM144+BW144</f>
        <v>1987.7695664439157</v>
      </c>
      <c r="BV144" s="63">
        <v>0</v>
      </c>
      <c r="BW144" s="15">
        <f>AZ144*$D$164</f>
        <v>11.554905847111021</v>
      </c>
      <c r="BX144" s="37">
        <f>BW144-BV144</f>
        <v>11.554905847111021</v>
      </c>
      <c r="BY144" s="53">
        <f>BX144*(BX144&lt;&gt;0)</f>
        <v>11.554905847111021</v>
      </c>
      <c r="BZ144" s="26">
        <f>BY144/$BY$156</f>
        <v>0.11912274069187004</v>
      </c>
      <c r="CA144" s="47">
        <f>BZ144 * $BX$156</f>
        <v>11.554905847111021</v>
      </c>
      <c r="CB144" s="48">
        <f>IF(CA144&gt;0, V144, W144)</f>
        <v>159.04257541222748</v>
      </c>
      <c r="CC144" s="48">
        <f>IF(BX144&gt;0, S144*T144^(2-N144), S144*U144^(N144+2))</f>
        <v>157.28478822140272</v>
      </c>
      <c r="CD144" s="62">
        <f>CA144/CB144</f>
        <v>7.2652909556837189E-2</v>
      </c>
      <c r="CE144" s="63">
        <v>0</v>
      </c>
      <c r="CF144" s="15">
        <f>AZ144*$CE$159</f>
        <v>8.0415137931112639</v>
      </c>
      <c r="CG144" s="37">
        <f>CF144-CE144</f>
        <v>8.0415137931112639</v>
      </c>
      <c r="CH144" s="53">
        <f>CG144*(CG144&lt;&gt;0)</f>
        <v>8.0415137931112639</v>
      </c>
      <c r="CI144" s="26">
        <f>CH144/$CH$156</f>
        <v>1.2512079964386597E-3</v>
      </c>
      <c r="CJ144" s="47">
        <f>CI144 * $CG$156</f>
        <v>8.0415137931112639</v>
      </c>
      <c r="CK144" s="48">
        <f>IF(CA144&gt;0,V144,W144)</f>
        <v>159.04257541222748</v>
      </c>
      <c r="CL144" s="62">
        <f>CJ144/CK144</f>
        <v>5.0562019460941264E-2</v>
      </c>
      <c r="CM144" s="67">
        <f>N144</f>
        <v>0</v>
      </c>
      <c r="CN144" s="75">
        <f>BT144+BV144</f>
        <v>3216</v>
      </c>
      <c r="CO144">
        <f>E144/$E$156</f>
        <v>8.2189456246186936E-3</v>
      </c>
      <c r="CP144" s="1">
        <f>$CP$158*CO144</f>
        <v>501.35568310174034</v>
      </c>
      <c r="CQ144">
        <v>0</v>
      </c>
      <c r="CR144" s="1">
        <f>CP144-CQ144</f>
        <v>501.35568310174034</v>
      </c>
      <c r="CS144">
        <f>CR144/CP144</f>
        <v>1</v>
      </c>
    </row>
    <row r="145" spans="1:97" x14ac:dyDescent="0.2">
      <c r="A145" s="31" t="s">
        <v>205</v>
      </c>
      <c r="B145">
        <v>0</v>
      </c>
      <c r="C145">
        <v>0</v>
      </c>
      <c r="D145">
        <v>0.367792207792207</v>
      </c>
      <c r="E145">
        <v>0.632207792207792</v>
      </c>
      <c r="F145">
        <v>0.91232594120680699</v>
      </c>
      <c r="G145">
        <v>0.91232594120680699</v>
      </c>
      <c r="H145">
        <v>0.40881542699724499</v>
      </c>
      <c r="I145">
        <v>0.17741046831955901</v>
      </c>
      <c r="J145">
        <v>0.26931048319707401</v>
      </c>
      <c r="K145">
        <v>0.49568028007943898</v>
      </c>
      <c r="L145">
        <v>0.27768697572031698</v>
      </c>
      <c r="M145">
        <v>0.75639065499874303</v>
      </c>
      <c r="N145" s="21">
        <v>0</v>
      </c>
      <c r="O145">
        <v>1.0047575087758001</v>
      </c>
      <c r="P145">
        <v>1.0013342730785799</v>
      </c>
      <c r="Q145">
        <v>1.0104442841415899</v>
      </c>
      <c r="R145">
        <v>0.99803193644730104</v>
      </c>
      <c r="S145">
        <v>20.840000152587798</v>
      </c>
      <c r="T145" s="27">
        <f>IF(C145,P145,R145)</f>
        <v>0.99803193644730104</v>
      </c>
      <c r="U145" s="27">
        <f>IF(D145 = 0,O145,Q145)</f>
        <v>1.0104442841415899</v>
      </c>
      <c r="V145" s="39">
        <f>S145*T145^(1-N145)</f>
        <v>20.798985707849248</v>
      </c>
      <c r="W145" s="38">
        <f>S145*U145^(N145+1)</f>
        <v>21.057659035692204</v>
      </c>
      <c r="X145" s="44">
        <f>0.5 * (D145-MAX($D$3:$D$155))/(MIN($D$3:$D$155)-MAX($D$3:$D$155)) + 0.75</f>
        <v>1.0621770404933046</v>
      </c>
      <c r="Y145" s="44">
        <f>AVERAGE(D145, F145, G145, H145, I145, J145, K145)</f>
        <v>0.5062372498284482</v>
      </c>
      <c r="Z145" s="22">
        <f>AI145^N145</f>
        <v>1</v>
      </c>
      <c r="AA145" s="22">
        <f>(Z145+AB145)/2</f>
        <v>1</v>
      </c>
      <c r="AB145" s="22">
        <f>AM145^N145</f>
        <v>1</v>
      </c>
      <c r="AC145" s="22">
        <v>1</v>
      </c>
      <c r="AD145" s="22">
        <v>1</v>
      </c>
      <c r="AE145" s="22">
        <v>1</v>
      </c>
      <c r="AF145" s="22">
        <f>PERCENTILE($L$2:$L$155, 0.05)</f>
        <v>-5.5951144138011319E-2</v>
      </c>
      <c r="AG145" s="22">
        <f>PERCENTILE($L$2:$L$155, 0.95)</f>
        <v>0.94551258825149287</v>
      </c>
      <c r="AH145" s="22">
        <f>MIN(MAX(L145,AF145), AG145)</f>
        <v>0.27768697572031698</v>
      </c>
      <c r="AI145" s="22">
        <f>AH145-$AH$156+1</f>
        <v>1.3336381198583283</v>
      </c>
      <c r="AJ145" s="22">
        <f>PERCENTILE($M$2:$M$155, 0.02)</f>
        <v>-1.0733798994150157</v>
      </c>
      <c r="AK145" s="22">
        <f>PERCENTILE($M$2:$M$155, 0.98)</f>
        <v>1.0073830915390212</v>
      </c>
      <c r="AL145" s="22">
        <f>MIN(MAX(M145,AJ145), AK145)</f>
        <v>0.75639065499874303</v>
      </c>
      <c r="AM145" s="22">
        <f>AL145-$AL$156 + 1</f>
        <v>2.8297705544137588</v>
      </c>
      <c r="AN145" s="46">
        <v>0</v>
      </c>
      <c r="AO145" s="76">
        <v>0.24</v>
      </c>
      <c r="AP145" s="77">
        <v>0.5</v>
      </c>
      <c r="AQ145" s="50">
        <v>1</v>
      </c>
      <c r="AR145" s="17">
        <f>(AI145^4)*AB145*AE145*AN145</f>
        <v>0</v>
      </c>
      <c r="AS145" s="17">
        <f>(AM145^4) *Z145*AC145*AO145</f>
        <v>15.389203207481732</v>
      </c>
      <c r="AT145" s="17">
        <f>(AM145^4)*AA145*AP145*AQ145</f>
        <v>32.06084001558694</v>
      </c>
      <c r="AU145" s="17">
        <f>MIN(AR145, 0.05*AR$156)</f>
        <v>0</v>
      </c>
      <c r="AV145" s="17">
        <f>MIN(AS145, 0.05*AS$156)</f>
        <v>15.389203207481732</v>
      </c>
      <c r="AW145" s="17">
        <f>MIN(AT145, 0.05*AT$156)</f>
        <v>32.06084001558694</v>
      </c>
      <c r="AX145" s="14">
        <f>AU145/$AU$156</f>
        <v>0</v>
      </c>
      <c r="AY145" s="14">
        <f>AV145/$AV$156</f>
        <v>8.717962838004507E-3</v>
      </c>
      <c r="AZ145" s="64">
        <f>AW145/$AW$156</f>
        <v>1.1157575303983296E-2</v>
      </c>
      <c r="BA145" s="21">
        <f>N145</f>
        <v>0</v>
      </c>
      <c r="BB145" s="63">
        <v>0</v>
      </c>
      <c r="BC145" s="15">
        <f>$D$162*AX145</f>
        <v>0</v>
      </c>
      <c r="BD145" s="19">
        <f>BC145-BB145</f>
        <v>0</v>
      </c>
      <c r="BE145" s="60">
        <f>(IF(BD145 &gt; 0, V145, W145))</f>
        <v>21.057659035692204</v>
      </c>
      <c r="BF145" s="60">
        <f>IF(BD145&gt;0, S145*(T145^(2-N145)), S145*(U145^(N145 + 2)))</f>
        <v>21.27759121001769</v>
      </c>
      <c r="BG145" s="46">
        <f>BD145/BE145</f>
        <v>0</v>
      </c>
      <c r="BH145" s="61" t="e">
        <f>BB145/BC145</f>
        <v>#DIV/0!</v>
      </c>
      <c r="BI145" s="63">
        <v>0</v>
      </c>
      <c r="BJ145" s="63">
        <v>1042</v>
      </c>
      <c r="BK145" s="63">
        <v>0</v>
      </c>
      <c r="BL145" s="10">
        <f>SUM(BI145:BK145)</f>
        <v>1042</v>
      </c>
      <c r="BM145" s="15">
        <f>AY145*$D$161</f>
        <v>1521.0665661608364</v>
      </c>
      <c r="BN145" s="9">
        <f>BM145-BL145</f>
        <v>479.06656616083637</v>
      </c>
      <c r="BO145" s="48">
        <f>IF(BN145&gt;0,V145,W145)</f>
        <v>20.798985707849248</v>
      </c>
      <c r="BP145" s="48">
        <f xml:space="preserve"> IF(BN145 &gt;0, S145*T145^(2-N145), S145*U145^(N145+2))</f>
        <v>20.758051982144522</v>
      </c>
      <c r="BQ145" s="48">
        <f>IF(BN145&gt;0, S145*T145^(3-N145), S145*U145^(N145+3))</f>
        <v>20.717198816613436</v>
      </c>
      <c r="BR145" s="46">
        <f>BN145/BP145</f>
        <v>23.078589771955269</v>
      </c>
      <c r="BS145" s="61">
        <f>BL145/BM145</f>
        <v>0.68504562731268381</v>
      </c>
      <c r="BT145" s="16">
        <f>BB145+BL145+BV145</f>
        <v>1188</v>
      </c>
      <c r="BU145" s="66">
        <f>BC145+BM145+BW145</f>
        <v>1624.1067740931221</v>
      </c>
      <c r="BV145" s="63">
        <v>146</v>
      </c>
      <c r="BW145" s="15">
        <f>AZ145*$D$164</f>
        <v>103.04020793228574</v>
      </c>
      <c r="BX145" s="37">
        <f>BW145-BV145</f>
        <v>-42.959792067714261</v>
      </c>
      <c r="BY145" s="53">
        <f>BX145*(BX145&lt;&gt;0)</f>
        <v>-42.959792067714261</v>
      </c>
      <c r="BZ145" s="26">
        <f>BY145/$BY$156</f>
        <v>-0.44288445430634688</v>
      </c>
      <c r="CA145" s="47">
        <f>BZ145 * $BX$156</f>
        <v>-42.959792067714261</v>
      </c>
      <c r="CB145" s="48">
        <f>IF(CA145&gt;0, V145, W145)</f>
        <v>21.057659035692204</v>
      </c>
      <c r="CC145" s="48">
        <f>IF(BX145&gt;0, S145*T145^(2-N145), S145*U145^(N145+2))</f>
        <v>21.27759121001769</v>
      </c>
      <c r="CD145" s="62">
        <f>CA145/CB145</f>
        <v>-2.0401029380758087</v>
      </c>
      <c r="CE145" s="63">
        <v>0</v>
      </c>
      <c r="CF145" s="15">
        <f>AZ145*$CE$159</f>
        <v>71.709736478700648</v>
      </c>
      <c r="CG145" s="37">
        <f>CF145-CE145</f>
        <v>71.709736478700648</v>
      </c>
      <c r="CH145" s="53">
        <f>CG145*(CG145&lt;&gt;0)</f>
        <v>71.709736478700648</v>
      </c>
      <c r="CI145" s="26">
        <f>CH145/$CH$156</f>
        <v>1.11575753039833E-2</v>
      </c>
      <c r="CJ145" s="47">
        <f>CI145 * $CG$156</f>
        <v>71.709736478700648</v>
      </c>
      <c r="CK145" s="48">
        <f>IF(CA145&gt;0,V145,W145)</f>
        <v>21.057659035692204</v>
      </c>
      <c r="CL145" s="62">
        <f>CJ145/CK145</f>
        <v>3.4053992591082629</v>
      </c>
      <c r="CM145" s="67">
        <f>N145</f>
        <v>0</v>
      </c>
      <c r="CN145" s="75">
        <f>BT145+BV145</f>
        <v>1334</v>
      </c>
      <c r="CO145">
        <f>E145/$E$156</f>
        <v>5.9513108297583875E-3</v>
      </c>
      <c r="CP145" s="1">
        <f>$CP$158*CO145</f>
        <v>363.02996061526164</v>
      </c>
      <c r="CQ145">
        <v>0</v>
      </c>
      <c r="CR145" s="1">
        <f>CP145-CQ145</f>
        <v>363.02996061526164</v>
      </c>
      <c r="CS145">
        <f>CR145/CP145</f>
        <v>1</v>
      </c>
    </row>
    <row r="146" spans="1:97" x14ac:dyDescent="0.2">
      <c r="A146" s="31" t="s">
        <v>122</v>
      </c>
      <c r="B146">
        <v>0</v>
      </c>
      <c r="C146">
        <v>1</v>
      </c>
      <c r="D146">
        <v>0.41188959660297197</v>
      </c>
      <c r="E146">
        <v>0.58811040339702703</v>
      </c>
      <c r="F146">
        <v>0.62061855670103006</v>
      </c>
      <c r="G146">
        <v>0.62061855670103006</v>
      </c>
      <c r="H146">
        <v>0.21883656509695201</v>
      </c>
      <c r="I146">
        <v>0.58310249307479201</v>
      </c>
      <c r="J146">
        <v>0.35721722618591201</v>
      </c>
      <c r="K146">
        <v>0.47084566403891398</v>
      </c>
      <c r="L146">
        <v>-0.583783718939897</v>
      </c>
      <c r="M146">
        <v>-1.03251514253622</v>
      </c>
      <c r="N146" s="21">
        <v>0</v>
      </c>
      <c r="O146">
        <v>1.00942960797702</v>
      </c>
      <c r="P146">
        <v>0.99412963367457396</v>
      </c>
      <c r="Q146">
        <v>1.00588990870382</v>
      </c>
      <c r="R146">
        <v>0.99708333623078105</v>
      </c>
      <c r="S146">
        <v>1.8899999856948799</v>
      </c>
      <c r="T146" s="27">
        <f>IF(C146,P146,R146)</f>
        <v>0.99412963367457396</v>
      </c>
      <c r="U146" s="27">
        <f>IF(D146 = 0,O146,Q146)</f>
        <v>1.00588990870382</v>
      </c>
      <c r="V146" s="39">
        <f>S146*T146^(1-N146)</f>
        <v>1.8789049934238009</v>
      </c>
      <c r="W146" s="38">
        <f>S146*U146^(N146+1)</f>
        <v>1.9011319130608439</v>
      </c>
      <c r="X146" s="44">
        <f>0.5 * (D146-MAX($D$3:$D$155))/(MIN($D$3:$D$155)-MAX($D$3:$D$155)) + 0.75</f>
        <v>1.0395592892474719</v>
      </c>
      <c r="Y146" s="44">
        <f>AVERAGE(D146, F146, G146, H146, I146, J146, K146)</f>
        <v>0.46901837977165739</v>
      </c>
      <c r="Z146" s="22">
        <f>AI146^N146</f>
        <v>1</v>
      </c>
      <c r="AA146" s="22">
        <f>(Z146+AB146)/2</f>
        <v>1</v>
      </c>
      <c r="AB146" s="22">
        <f>AM146^N146</f>
        <v>1</v>
      </c>
      <c r="AC146" s="22">
        <v>1</v>
      </c>
      <c r="AD146" s="22">
        <v>1</v>
      </c>
      <c r="AE146" s="22">
        <v>1</v>
      </c>
      <c r="AF146" s="22">
        <f>PERCENTILE($L$2:$L$155, 0.05)</f>
        <v>-5.5951144138011319E-2</v>
      </c>
      <c r="AG146" s="22">
        <f>PERCENTILE($L$2:$L$155, 0.95)</f>
        <v>0.94551258825149287</v>
      </c>
      <c r="AH146" s="22">
        <f>MIN(MAX(L146,AF146), AG146)</f>
        <v>-5.5951144138011319E-2</v>
      </c>
      <c r="AI146" s="22">
        <f>AH146-$AH$156+1</f>
        <v>1</v>
      </c>
      <c r="AJ146" s="22">
        <f>PERCENTILE($M$2:$M$155, 0.02)</f>
        <v>-1.0733798994150157</v>
      </c>
      <c r="AK146" s="22">
        <f>PERCENTILE($M$2:$M$155, 0.98)</f>
        <v>1.0073830915390212</v>
      </c>
      <c r="AL146" s="22">
        <f>MIN(MAX(M146,AJ146), AK146)</f>
        <v>-1.03251514253622</v>
      </c>
      <c r="AM146" s="22">
        <f>AL146-$AL$156 + 1</f>
        <v>1.0408647568787956</v>
      </c>
      <c r="AN146" s="46">
        <v>1</v>
      </c>
      <c r="AO146" s="51">
        <v>1</v>
      </c>
      <c r="AP146" s="51">
        <v>1</v>
      </c>
      <c r="AQ146" s="21">
        <v>1</v>
      </c>
      <c r="AR146" s="17">
        <f>(AI146^4)*AB146*AE146*AN146</f>
        <v>1</v>
      </c>
      <c r="AS146" s="17">
        <f>(AM146^4) *Z146*AC146*AO146</f>
        <v>1.1737543511693604</v>
      </c>
      <c r="AT146" s="17">
        <f>(AM146^4)*AA146*AP146*AQ146</f>
        <v>1.1737543511693604</v>
      </c>
      <c r="AU146" s="17">
        <f>MIN(AR146, 0.05*AR$156)</f>
        <v>1</v>
      </c>
      <c r="AV146" s="17">
        <f>MIN(AS146, 0.05*AS$156)</f>
        <v>1.1737543511693604</v>
      </c>
      <c r="AW146" s="17">
        <f>MIN(AT146, 0.05*AT$156)</f>
        <v>1.1737543511693604</v>
      </c>
      <c r="AX146" s="14">
        <f>AU146/$AU$156</f>
        <v>1.770741148688994E-3</v>
      </c>
      <c r="AY146" s="14">
        <f>AV146/$AV$156</f>
        <v>6.6493025509376262E-4</v>
      </c>
      <c r="AZ146" s="64">
        <f>AW146/$AW$156</f>
        <v>4.0848126733994557E-4</v>
      </c>
      <c r="BA146" s="21">
        <f>N146</f>
        <v>0</v>
      </c>
      <c r="BB146" s="63">
        <v>153</v>
      </c>
      <c r="BC146" s="15">
        <f>$D$162*AX146</f>
        <v>219.89417732649665</v>
      </c>
      <c r="BD146" s="19">
        <f>BC146-BB146</f>
        <v>66.894177326496646</v>
      </c>
      <c r="BE146" s="60">
        <f>(IF(BD146 &gt; 0, V146, W146))</f>
        <v>1.8789049934238009</v>
      </c>
      <c r="BF146" s="60">
        <f>IF(BD146&gt;0, S146*(T146^(2-N146)), S146*(U146^(N146 + 2)))</f>
        <v>1.8678751328217309</v>
      </c>
      <c r="BG146" s="46">
        <f>BD146/BE146</f>
        <v>35.602746046568292</v>
      </c>
      <c r="BH146" s="61">
        <f>BB146/BC146</f>
        <v>0.69578922852889891</v>
      </c>
      <c r="BI146" s="63">
        <v>25</v>
      </c>
      <c r="BJ146" s="63">
        <v>144</v>
      </c>
      <c r="BK146" s="63">
        <v>4</v>
      </c>
      <c r="BL146" s="10">
        <f>SUM(BI146:BK146)</f>
        <v>173</v>
      </c>
      <c r="BM146" s="15">
        <f>AY146*$D$161</f>
        <v>116.01370625748423</v>
      </c>
      <c r="BN146" s="9">
        <f>BM146-BL146</f>
        <v>-56.98629374251577</v>
      </c>
      <c r="BO146" s="48">
        <f>IF(BN146&gt;0,V146,W146)</f>
        <v>1.9011319130608439</v>
      </c>
      <c r="BP146" s="48">
        <f xml:space="preserve"> IF(BN146 &gt;0, S146*T146^(2-N146), S146*U146^(N146+2))</f>
        <v>1.9123294064626908</v>
      </c>
      <c r="BQ146" s="48">
        <f>IF(BN146&gt;0, S146*T146^(3-N146), S146*U146^(N146+3))</f>
        <v>1.9235928520783863</v>
      </c>
      <c r="BR146" s="46">
        <f>BN146/BP146</f>
        <v>-29.799412982894776</v>
      </c>
      <c r="BS146" s="61">
        <f>BL146/BM146</f>
        <v>1.4912031136738164</v>
      </c>
      <c r="BT146" s="16">
        <f>BB146+BL146+BV146</f>
        <v>326</v>
      </c>
      <c r="BU146" s="66">
        <f>BC146+BM146+BW146</f>
        <v>339.68020808786531</v>
      </c>
      <c r="BV146" s="63">
        <v>0</v>
      </c>
      <c r="BW146" s="15">
        <f>AZ146*$D$164</f>
        <v>3.7723245038843976</v>
      </c>
      <c r="BX146" s="37">
        <f>BW146-BV146</f>
        <v>3.7723245038843976</v>
      </c>
      <c r="BY146" s="53">
        <f>BX146*(BX146&lt;&gt;0)</f>
        <v>3.7723245038843976</v>
      </c>
      <c r="BZ146" s="26">
        <f>BY146/$BY$156</f>
        <v>3.8889943339015659E-2</v>
      </c>
      <c r="CA146" s="47">
        <f>BZ146 * $BX$156</f>
        <v>3.7723245038843976</v>
      </c>
      <c r="CB146" s="48">
        <f>IF(CA146&gt;0, V146, W146)</f>
        <v>1.8789049934238009</v>
      </c>
      <c r="CC146" s="48">
        <f>IF(BX146&gt;0, S146*T146^(2-N146), S146*U146^(N146+2))</f>
        <v>1.8678751328217309</v>
      </c>
      <c r="CD146" s="62">
        <f>CA146/CB146</f>
        <v>2.007724987206696</v>
      </c>
      <c r="CE146" s="63">
        <v>0</v>
      </c>
      <c r="CF146" s="15">
        <f>AZ146*$CE$159</f>
        <v>2.6253091051938302</v>
      </c>
      <c r="CG146" s="37">
        <f>CF146-CE146</f>
        <v>2.6253091051938302</v>
      </c>
      <c r="CH146" s="53">
        <f>CG146*(CG146&lt;&gt;0)</f>
        <v>2.6253091051938302</v>
      </c>
      <c r="CI146" s="26">
        <f>CH146/$CH$156</f>
        <v>4.0848126733994568E-4</v>
      </c>
      <c r="CJ146" s="47">
        <f>CI146 * $CG$156</f>
        <v>2.6253091051938302</v>
      </c>
      <c r="CK146" s="48">
        <f>IF(CA146&gt;0,V146,W146)</f>
        <v>1.8789049934238009</v>
      </c>
      <c r="CL146" s="62">
        <f>CJ146/CK146</f>
        <v>1.3972548449136366</v>
      </c>
      <c r="CM146" s="67">
        <f>N146</f>
        <v>0</v>
      </c>
      <c r="CN146" s="75">
        <f>BT146+BV146</f>
        <v>326</v>
      </c>
      <c r="CO146">
        <f>E146/$E$156</f>
        <v>5.5361984714037233E-3</v>
      </c>
      <c r="CP146" s="1">
        <f>$CP$158*CO146</f>
        <v>337.70810675562711</v>
      </c>
      <c r="CQ146">
        <v>0</v>
      </c>
      <c r="CR146" s="1">
        <f>CP146-CQ146</f>
        <v>337.70810675562711</v>
      </c>
      <c r="CS146">
        <f>CR146/CP146</f>
        <v>1</v>
      </c>
    </row>
    <row r="147" spans="1:97" x14ac:dyDescent="0.2">
      <c r="A147" s="31" t="s">
        <v>218</v>
      </c>
      <c r="B147">
        <v>0</v>
      </c>
      <c r="C147">
        <v>0</v>
      </c>
      <c r="D147">
        <v>7.06869009584664E-2</v>
      </c>
      <c r="E147">
        <v>0.92931309904153303</v>
      </c>
      <c r="F147">
        <v>6.6322478157267606E-2</v>
      </c>
      <c r="G147">
        <v>6.6322478157267606E-2</v>
      </c>
      <c r="H147">
        <v>0.44444444444444398</v>
      </c>
      <c r="I147">
        <v>0.146198830409356</v>
      </c>
      <c r="J147">
        <v>0.25490637096729002</v>
      </c>
      <c r="K147">
        <v>0.13002316032394501</v>
      </c>
      <c r="L147">
        <v>0.64811178334967801</v>
      </c>
      <c r="M147">
        <v>-0.93012231587083805</v>
      </c>
      <c r="N147" s="21">
        <v>0</v>
      </c>
      <c r="O147">
        <v>1.0021485275425399</v>
      </c>
      <c r="P147">
        <v>0.99763655865604195</v>
      </c>
      <c r="Q147">
        <v>1.0033082373258899</v>
      </c>
      <c r="R147">
        <v>0.99777018767360803</v>
      </c>
      <c r="S147">
        <v>289.69000244140602</v>
      </c>
      <c r="T147" s="27">
        <f>IF(C147,P147,R147)</f>
        <v>0.99777018767360803</v>
      </c>
      <c r="U147" s="27">
        <f>IF(D147 = 0,O147,Q147)</f>
        <v>1.0033082373258899</v>
      </c>
      <c r="V147" s="39">
        <f>S147*T147^(1-N147)</f>
        <v>289.04404810312968</v>
      </c>
      <c r="W147" s="38">
        <f>S147*U147^(N147+1)</f>
        <v>290.6483657204198</v>
      </c>
      <c r="X147" s="44">
        <f>0.5 * (D147-MAX($D$3:$D$155))/(MIN($D$3:$D$155)-MAX($D$3:$D$155)) + 0.75</f>
        <v>1.2145637034002457</v>
      </c>
      <c r="Y147" s="44">
        <f>AVERAGE(D147, F147, G147, H147, I147, J147, K147)</f>
        <v>0.16841495191686237</v>
      </c>
      <c r="Z147" s="22">
        <f>AI147^N147</f>
        <v>1</v>
      </c>
      <c r="AA147" s="22">
        <f>(Z147+AB147)/2</f>
        <v>1</v>
      </c>
      <c r="AB147" s="22">
        <f>AM147^N147</f>
        <v>1</v>
      </c>
      <c r="AC147" s="22">
        <v>1</v>
      </c>
      <c r="AD147" s="22">
        <v>1</v>
      </c>
      <c r="AE147" s="22">
        <v>1</v>
      </c>
      <c r="AF147" s="22">
        <f>PERCENTILE($L$2:$L$155, 0.05)</f>
        <v>-5.5951144138011319E-2</v>
      </c>
      <c r="AG147" s="22">
        <f>PERCENTILE($L$2:$L$155, 0.95)</f>
        <v>0.94551258825149287</v>
      </c>
      <c r="AH147" s="22">
        <f>MIN(MAX(L147,AF147), AG147)</f>
        <v>0.64811178334967801</v>
      </c>
      <c r="AI147" s="22">
        <f>AH147-$AH$156+1</f>
        <v>1.7040629274876893</v>
      </c>
      <c r="AJ147" s="22">
        <f>PERCENTILE($M$2:$M$155, 0.02)</f>
        <v>-1.0733798994150157</v>
      </c>
      <c r="AK147" s="22">
        <f>PERCENTILE($M$2:$M$155, 0.98)</f>
        <v>1.0073830915390212</v>
      </c>
      <c r="AL147" s="22">
        <f>MIN(MAX(M147,AJ147), AK147)</f>
        <v>-0.93012231587083805</v>
      </c>
      <c r="AM147" s="22">
        <f>AL147-$AL$156 + 1</f>
        <v>1.1432575835441776</v>
      </c>
      <c r="AN147" s="46">
        <v>1</v>
      </c>
      <c r="AO147" s="51">
        <v>1</v>
      </c>
      <c r="AP147" s="51">
        <v>1</v>
      </c>
      <c r="AQ147" s="21">
        <v>1</v>
      </c>
      <c r="AR147" s="17">
        <f>(AI147^4)*AB147*AE147*AN147</f>
        <v>8.4322313452901305</v>
      </c>
      <c r="AS147" s="17">
        <f>(AM147^4) *Z147*AC147*AO147</f>
        <v>1.708348078130532</v>
      </c>
      <c r="AT147" s="17">
        <f>(AM147^4)*AA147*AP147*AQ147</f>
        <v>1.708348078130532</v>
      </c>
      <c r="AU147" s="17">
        <f>MIN(AR147, 0.05*AR$156)</f>
        <v>8.4322313452901305</v>
      </c>
      <c r="AV147" s="17">
        <f>MIN(AS147, 0.05*AS$156)</f>
        <v>1.708348078130532</v>
      </c>
      <c r="AW147" s="17">
        <f>MIN(AT147, 0.05*AT$156)</f>
        <v>1.708348078130532</v>
      </c>
      <c r="AX147" s="14">
        <f>AU147/$AU$156</f>
        <v>1.4931299018370385E-2</v>
      </c>
      <c r="AY147" s="14">
        <f>AV147/$AV$156</f>
        <v>9.6777687959034506E-4</v>
      </c>
      <c r="AZ147" s="64">
        <f>AW147/$AW$156</f>
        <v>5.9452660372871389E-4</v>
      </c>
      <c r="BA147" s="21">
        <f>N147</f>
        <v>0</v>
      </c>
      <c r="BB147" s="63">
        <v>1738</v>
      </c>
      <c r="BC147" s="15">
        <f>$D$162*AX147</f>
        <v>1854.1985746992711</v>
      </c>
      <c r="BD147" s="19">
        <f>BC147-BB147</f>
        <v>116.19857469927115</v>
      </c>
      <c r="BE147" s="60">
        <f>(IF(BD147 &gt; 0, V147, W147))</f>
        <v>289.04404810312968</v>
      </c>
      <c r="BF147" s="60">
        <f>IF(BD147&gt;0, S147*(T147^(2-N147)), S147*(U147^(N147 + 2)))</f>
        <v>288.39953412179909</v>
      </c>
      <c r="BG147" s="46">
        <f>BD147/BE147</f>
        <v>0.40200992015518683</v>
      </c>
      <c r="BH147" s="61">
        <f>BB147/BC147</f>
        <v>0.93733218421974185</v>
      </c>
      <c r="BI147" s="63">
        <v>0</v>
      </c>
      <c r="BJ147" s="63">
        <v>1448</v>
      </c>
      <c r="BK147" s="63">
        <v>0</v>
      </c>
      <c r="BL147" s="10">
        <f>SUM(BI147:BK147)</f>
        <v>1448</v>
      </c>
      <c r="BM147" s="15">
        <f>AY147*$D$161</f>
        <v>168.85287106652547</v>
      </c>
      <c r="BN147" s="9">
        <f>BM147-BL147</f>
        <v>-1279.1471289334745</v>
      </c>
      <c r="BO147" s="48">
        <f>IF(BN147&gt;0,V147,W147)</f>
        <v>290.6483657204198</v>
      </c>
      <c r="BP147" s="48">
        <f xml:space="preserve"> IF(BN147 &gt;0, S147*T147^(2-N147), S147*U147^(N147+2))</f>
        <v>291.60989949260505</v>
      </c>
      <c r="BQ147" s="48">
        <f>IF(BN147&gt;0, S147*T147^(3-N147), S147*U147^(N147+3))</f>
        <v>292.57461424670544</v>
      </c>
      <c r="BR147" s="46">
        <f>BN147/BP147</f>
        <v>-4.3865010452634259</v>
      </c>
      <c r="BS147" s="61">
        <f>BL147/BM147</f>
        <v>8.5755130537846167</v>
      </c>
      <c r="BT147" s="16">
        <f>BB147+BL147+BV147</f>
        <v>3186</v>
      </c>
      <c r="BU147" s="66">
        <f>BC147+BM147+BW147</f>
        <v>2028.5418989512314</v>
      </c>
      <c r="BV147" s="63">
        <v>0</v>
      </c>
      <c r="BW147" s="15">
        <f>AZ147*$D$164</f>
        <v>5.4904531854346725</v>
      </c>
      <c r="BX147" s="37">
        <f>BW147-BV147</f>
        <v>5.4904531854346725</v>
      </c>
      <c r="BY147" s="53">
        <f>BX147*(BX147&lt;&gt;0)</f>
        <v>5.4904531854346725</v>
      </c>
      <c r="BZ147" s="26">
        <f>BY147/$BY$156</f>
        <v>5.6602610159122158E-2</v>
      </c>
      <c r="CA147" s="47">
        <f>BZ147 * $BX$156</f>
        <v>5.4904531854346725</v>
      </c>
      <c r="CB147" s="48">
        <f>IF(CA147&gt;0, V147, W147)</f>
        <v>289.04404810312968</v>
      </c>
      <c r="CC147" s="48">
        <f>IF(BX147&gt;0, S147*T147^(2-N147), S147*U147^(N147+2))</f>
        <v>288.39953412179909</v>
      </c>
      <c r="CD147" s="62">
        <f>CA147/CB147</f>
        <v>1.8995212741677706E-2</v>
      </c>
      <c r="CE147" s="63">
        <v>0</v>
      </c>
      <c r="CF147" s="15">
        <f>AZ147*$CE$159</f>
        <v>3.8210224821644441</v>
      </c>
      <c r="CG147" s="37">
        <f>CF147-CE147</f>
        <v>3.8210224821644441</v>
      </c>
      <c r="CH147" s="53">
        <f>CG147*(CG147&lt;&gt;0)</f>
        <v>3.8210224821644441</v>
      </c>
      <c r="CI147" s="26">
        <f>CH147/$CH$156</f>
        <v>5.94526603728714E-4</v>
      </c>
      <c r="CJ147" s="47">
        <f>CI147 * $CG$156</f>
        <v>3.8210224821644436</v>
      </c>
      <c r="CK147" s="48">
        <f>IF(CA147&gt;0,V147,W147)</f>
        <v>289.04404810312968</v>
      </c>
      <c r="CL147" s="62">
        <f>CJ147/CK147</f>
        <v>1.3219516219898494E-2</v>
      </c>
      <c r="CM147" s="67">
        <f>N147</f>
        <v>0</v>
      </c>
      <c r="CN147" s="75">
        <f>BT147+BV147</f>
        <v>3186</v>
      </c>
      <c r="CO147">
        <f>E147/$E$156</f>
        <v>8.7481223400429318E-3</v>
      </c>
      <c r="CP147" s="1">
        <f>$CP$158*CO147</f>
        <v>533.63546274261887</v>
      </c>
      <c r="CQ147">
        <v>0</v>
      </c>
      <c r="CR147" s="1">
        <f>CP147-CQ147</f>
        <v>533.63546274261887</v>
      </c>
      <c r="CS147">
        <f>CR147/CP147</f>
        <v>1</v>
      </c>
    </row>
    <row r="148" spans="1:97" x14ac:dyDescent="0.2">
      <c r="A148" s="31" t="s">
        <v>209</v>
      </c>
      <c r="B148">
        <v>0</v>
      </c>
      <c r="C148">
        <v>1</v>
      </c>
      <c r="D148">
        <v>0.53674121405750796</v>
      </c>
      <c r="E148">
        <v>0.46325878594249198</v>
      </c>
      <c r="F148">
        <v>0.79864972200158801</v>
      </c>
      <c r="G148">
        <v>0.79864972200158801</v>
      </c>
      <c r="H148">
        <v>5.7644110275689199E-2</v>
      </c>
      <c r="I148">
        <v>0.60526315789473595</v>
      </c>
      <c r="J148">
        <v>0.18678826574358401</v>
      </c>
      <c r="K148">
        <v>0.38623619264547498</v>
      </c>
      <c r="L148">
        <v>0.64624470060837003</v>
      </c>
      <c r="M148">
        <v>0.36925733758447898</v>
      </c>
      <c r="N148" s="21">
        <v>0</v>
      </c>
      <c r="O148">
        <v>1.02646453708534</v>
      </c>
      <c r="P148">
        <v>1</v>
      </c>
      <c r="Q148">
        <v>1.0257721097791901</v>
      </c>
      <c r="R148">
        <v>0.99306931347487504</v>
      </c>
      <c r="S148">
        <v>0.58969998359680098</v>
      </c>
      <c r="T148" s="27">
        <f>IF(C148,P148,R148)</f>
        <v>1</v>
      </c>
      <c r="U148" s="27">
        <f>IF(D148 = 0,O148,Q148)</f>
        <v>1.0257721097791901</v>
      </c>
      <c r="V148" s="39">
        <f>S148*T148^(1-N148)</f>
        <v>0.58969998359680098</v>
      </c>
      <c r="W148" s="38">
        <f>S148*U148^(N148+1)</f>
        <v>0.60489779631084428</v>
      </c>
      <c r="X148" s="44">
        <f>0.5 * (D148-MAX($D$3:$D$155))/(MIN($D$3:$D$155)-MAX($D$3:$D$155)) + 0.75</f>
        <v>0.97552232691519869</v>
      </c>
      <c r="Y148" s="44">
        <f>AVERAGE(D148, F148, G148, H148, I148, J148, K148)</f>
        <v>0.48142462637430972</v>
      </c>
      <c r="Z148" s="22">
        <f>AI148^N148</f>
        <v>1</v>
      </c>
      <c r="AA148" s="22">
        <f>(Z148+AB148)/2</f>
        <v>1</v>
      </c>
      <c r="AB148" s="22">
        <f>AM148^N148</f>
        <v>1</v>
      </c>
      <c r="AC148" s="22">
        <v>1</v>
      </c>
      <c r="AD148" s="22">
        <v>1</v>
      </c>
      <c r="AE148" s="22">
        <v>1</v>
      </c>
      <c r="AF148" s="22">
        <f>PERCENTILE($L$2:$L$155, 0.05)</f>
        <v>-5.5951144138011319E-2</v>
      </c>
      <c r="AG148" s="22">
        <f>PERCENTILE($L$2:$L$155, 0.95)</f>
        <v>0.94551258825149287</v>
      </c>
      <c r="AH148" s="22">
        <f>MIN(MAX(L148,AF148), AG148)</f>
        <v>0.64624470060837003</v>
      </c>
      <c r="AI148" s="22">
        <f>AH148-$AH$156+1</f>
        <v>1.7021958447463814</v>
      </c>
      <c r="AJ148" s="22">
        <f>PERCENTILE($M$2:$M$155, 0.02)</f>
        <v>-1.0733798994150157</v>
      </c>
      <c r="AK148" s="22">
        <f>PERCENTILE($M$2:$M$155, 0.98)</f>
        <v>1.0073830915390212</v>
      </c>
      <c r="AL148" s="22">
        <f>MIN(MAX(M148,AJ148), AK148)</f>
        <v>0.36925733758447898</v>
      </c>
      <c r="AM148" s="22">
        <f>AL148-$AL$156 + 1</f>
        <v>2.4426372369994946</v>
      </c>
      <c r="AN148" s="46">
        <v>0</v>
      </c>
      <c r="AO148" s="76">
        <v>0.24</v>
      </c>
      <c r="AP148" s="77">
        <v>0.5</v>
      </c>
      <c r="AQ148" s="50">
        <v>1</v>
      </c>
      <c r="AR148" s="17">
        <f>(AI148^4)*AB148*AE148*AN148</f>
        <v>0</v>
      </c>
      <c r="AS148" s="17">
        <f>(AM148^4) *Z148*AC148*AO148</f>
        <v>8.5437225293920527</v>
      </c>
      <c r="AT148" s="17">
        <f>(AM148^4)*AA148*AP148*AQ148</f>
        <v>17.799421936233443</v>
      </c>
      <c r="AU148" s="17">
        <f>MIN(AR148, 0.05*AR$156)</f>
        <v>0</v>
      </c>
      <c r="AV148" s="17">
        <f>MIN(AS148, 0.05*AS$156)</f>
        <v>8.5437225293920527</v>
      </c>
      <c r="AW148" s="17">
        <f>MIN(AT148, 0.05*AT$156)</f>
        <v>17.799421936233443</v>
      </c>
      <c r="AX148" s="14">
        <f>AU148/$AU$156</f>
        <v>0</v>
      </c>
      <c r="AY148" s="14">
        <f>AV148/$AV$156</f>
        <v>4.8400072768712389E-3</v>
      </c>
      <c r="AZ148" s="64">
        <f>AW148/$AW$156</f>
        <v>6.1944225579973798E-3</v>
      </c>
      <c r="BA148" s="21">
        <f>N148</f>
        <v>0</v>
      </c>
      <c r="BB148" s="63">
        <v>0</v>
      </c>
      <c r="BC148" s="15">
        <f>$D$162*AX148</f>
        <v>0</v>
      </c>
      <c r="BD148" s="19">
        <f>BC148-BB148</f>
        <v>0</v>
      </c>
      <c r="BE148" s="60">
        <f>(IF(BD148 &gt; 0, V148, W148))</f>
        <v>0.60489779631084428</v>
      </c>
      <c r="BF148" s="60">
        <f>IF(BD148&gt;0, S148*(T148^(2-N148)), S148*(U148^(N148 + 2)))</f>
        <v>0.62048728872255765</v>
      </c>
      <c r="BG148" s="46">
        <f>BD148/BE148</f>
        <v>0</v>
      </c>
      <c r="BH148" s="61" t="e">
        <f>BB148/BC148</f>
        <v>#DIV/0!</v>
      </c>
      <c r="BI148" s="63">
        <v>0</v>
      </c>
      <c r="BJ148" s="63">
        <v>4174</v>
      </c>
      <c r="BK148" s="63">
        <v>0</v>
      </c>
      <c r="BL148" s="10">
        <f>SUM(BI148:BK148)</f>
        <v>4174</v>
      </c>
      <c r="BM148" s="15">
        <f>AY148*$D$161</f>
        <v>844.46026963210943</v>
      </c>
      <c r="BN148" s="9">
        <f>BM148-BL148</f>
        <v>-3329.5397303678906</v>
      </c>
      <c r="BO148" s="48">
        <f>IF(BN148&gt;0,V148,W148)</f>
        <v>0.60489779631084428</v>
      </c>
      <c r="BP148" s="48">
        <f xml:space="preserve"> IF(BN148 &gt;0, S148*T148^(2-N148), S148*U148^(N148+2))</f>
        <v>0.62048728872255765</v>
      </c>
      <c r="BQ148" s="48">
        <f>IF(BN148&gt;0, S148*T148^(3-N148), S148*U148^(N148+3))</f>
        <v>0.63647855524410746</v>
      </c>
      <c r="BR148" s="46">
        <f>BN148/BP148</f>
        <v>-5366.007960006169</v>
      </c>
      <c r="BS148" s="61">
        <f>BL148/BM148</f>
        <v>4.9428021069817891</v>
      </c>
      <c r="BT148" s="16">
        <f>BB148+BL148+BV148</f>
        <v>4395</v>
      </c>
      <c r="BU148" s="66">
        <f>BC148+BM148+BW148</f>
        <v>901.6657619552152</v>
      </c>
      <c r="BV148" s="63">
        <v>221</v>
      </c>
      <c r="BW148" s="15">
        <f>AZ148*$D$164</f>
        <v>57.205492323105801</v>
      </c>
      <c r="BX148" s="37">
        <f>BW148-BV148</f>
        <v>-163.7945076768942</v>
      </c>
      <c r="BY148" s="53">
        <f>BX148*(BX148&lt;&gt;0)</f>
        <v>-163.7945076768942</v>
      </c>
      <c r="BZ148" s="26">
        <f>BY148/$BY$156</f>
        <v>-1.6886031719267987</v>
      </c>
      <c r="CA148" s="47">
        <f>BZ148 * $BX$156</f>
        <v>-163.7945076768942</v>
      </c>
      <c r="CB148" s="48">
        <f>IF(CA148&gt;0, V148, W148)</f>
        <v>0.60489779631084428</v>
      </c>
      <c r="CC148" s="48">
        <f>IF(BX148&gt;0, S148*T148^(2-N148), S148*U148^(N148+2))</f>
        <v>0.62048728872255765</v>
      </c>
      <c r="CD148" s="62">
        <f>CA148/CB148</f>
        <v>-270.78046684224262</v>
      </c>
      <c r="CE148" s="63">
        <v>0</v>
      </c>
      <c r="CF148" s="15">
        <f>AZ148*$CE$159</f>
        <v>39.811553780249163</v>
      </c>
      <c r="CG148" s="37">
        <f>CF148-CE148</f>
        <v>39.811553780249163</v>
      </c>
      <c r="CH148" s="53">
        <f>CG148*(CG148&lt;&gt;0)</f>
        <v>39.811553780249163</v>
      </c>
      <c r="CI148" s="26">
        <f>CH148/$CH$156</f>
        <v>6.1944225579973825E-3</v>
      </c>
      <c r="CJ148" s="47">
        <f>CI148 * $CG$156</f>
        <v>39.811553780249163</v>
      </c>
      <c r="CK148" s="48">
        <f>IF(CA148&gt;0,V148,W148)</f>
        <v>0.60489779631084428</v>
      </c>
      <c r="CL148" s="62">
        <f>CJ148/CK148</f>
        <v>65.815339422712725</v>
      </c>
      <c r="CM148" s="67">
        <f>N148</f>
        <v>0</v>
      </c>
      <c r="CN148" s="75">
        <f>BT148+BV148</f>
        <v>4616</v>
      </c>
      <c r="CO148">
        <f>E148/$E$156</f>
        <v>4.3609032722173634E-3</v>
      </c>
      <c r="CP148" s="1">
        <f>$CP$158*CO148</f>
        <v>266.01509960525919</v>
      </c>
      <c r="CQ148">
        <v>0</v>
      </c>
      <c r="CR148" s="1">
        <f>CP148-CQ148</f>
        <v>266.01509960525919</v>
      </c>
      <c r="CS148">
        <f>CR148/CP148</f>
        <v>1</v>
      </c>
    </row>
    <row r="149" spans="1:97" x14ac:dyDescent="0.2">
      <c r="A149" s="31" t="s">
        <v>210</v>
      </c>
      <c r="B149">
        <v>0</v>
      </c>
      <c r="C149">
        <v>0</v>
      </c>
      <c r="D149">
        <v>4.5527156549520699E-2</v>
      </c>
      <c r="E149">
        <v>0.954472843450479</v>
      </c>
      <c r="F149">
        <v>0.10563939634630599</v>
      </c>
      <c r="G149">
        <v>0.10563939634630599</v>
      </c>
      <c r="H149">
        <v>0.176274018379281</v>
      </c>
      <c r="I149">
        <v>6.9757727652464394E-2</v>
      </c>
      <c r="J149">
        <v>0.110889471846101</v>
      </c>
      <c r="K149">
        <v>0.108232605378337</v>
      </c>
      <c r="L149">
        <v>0.54477156585852005</v>
      </c>
      <c r="M149">
        <v>0.30755325529026001</v>
      </c>
      <c r="N149" s="21">
        <v>0</v>
      </c>
      <c r="O149">
        <v>1.0011538542657199</v>
      </c>
      <c r="P149">
        <v>0.98028216424521697</v>
      </c>
      <c r="Q149">
        <v>1.0054195796379499</v>
      </c>
      <c r="R149">
        <v>0.99620933677247703</v>
      </c>
      <c r="S149">
        <v>1.6399999856948799</v>
      </c>
      <c r="T149" s="27">
        <f>IF(C149,P149,R149)</f>
        <v>0.99620933677247703</v>
      </c>
      <c r="U149" s="27">
        <f>IF(D149 = 0,O149,Q149)</f>
        <v>1.0054195796379499</v>
      </c>
      <c r="V149" s="39">
        <f>S149*T149^(1-N149)</f>
        <v>1.6337832980559681</v>
      </c>
      <c r="W149" s="38">
        <f>S149*U149^(N149+1)</f>
        <v>1.6488880962235901</v>
      </c>
      <c r="X149" s="44">
        <f>0.5 * (D149-MAX($D$3:$D$155))/(MIN($D$3:$D$155)-MAX($D$3:$D$155)) + 0.75</f>
        <v>1.2274682507169192</v>
      </c>
      <c r="Y149" s="44">
        <f>AVERAGE(D149, F149, G149, H149, I149, J149, K149)</f>
        <v>0.10313711035690229</v>
      </c>
      <c r="Z149" s="22">
        <f>AI149^N149</f>
        <v>1</v>
      </c>
      <c r="AA149" s="22">
        <f>(Z149+AB149)/2</f>
        <v>1</v>
      </c>
      <c r="AB149" s="22">
        <f>AM149^N149</f>
        <v>1</v>
      </c>
      <c r="AC149" s="22">
        <v>1</v>
      </c>
      <c r="AD149" s="22">
        <v>1</v>
      </c>
      <c r="AE149" s="22">
        <v>1</v>
      </c>
      <c r="AF149" s="22">
        <f>PERCENTILE($L$2:$L$155, 0.05)</f>
        <v>-5.5951144138011319E-2</v>
      </c>
      <c r="AG149" s="22">
        <f>PERCENTILE($L$2:$L$155, 0.95)</f>
        <v>0.94551258825149287</v>
      </c>
      <c r="AH149" s="22">
        <f>MIN(MAX(L149,AF149), AG149)</f>
        <v>0.54477156585852005</v>
      </c>
      <c r="AI149" s="22">
        <f>AH149-$AH$156+1</f>
        <v>1.6007227099965313</v>
      </c>
      <c r="AJ149" s="22">
        <f>PERCENTILE($M$2:$M$155, 0.02)</f>
        <v>-1.0733798994150157</v>
      </c>
      <c r="AK149" s="22">
        <f>PERCENTILE($M$2:$M$155, 0.98)</f>
        <v>1.0073830915390212</v>
      </c>
      <c r="AL149" s="22">
        <f>MIN(MAX(M149,AJ149), AK149)</f>
        <v>0.30755325529026001</v>
      </c>
      <c r="AM149" s="22">
        <f>AL149-$AL$156 + 1</f>
        <v>2.3809331547052759</v>
      </c>
      <c r="AN149" s="46">
        <v>0</v>
      </c>
      <c r="AO149" s="76">
        <v>0.24</v>
      </c>
      <c r="AP149" s="77">
        <v>0.5</v>
      </c>
      <c r="AQ149" s="50">
        <v>1</v>
      </c>
      <c r="AR149" s="17">
        <f>(AI149^4)*AB149*AE149*AN149</f>
        <v>0</v>
      </c>
      <c r="AS149" s="17">
        <f>(AM149^4) *Z149*AC149*AO149</f>
        <v>7.7125865788644958</v>
      </c>
      <c r="AT149" s="17">
        <f>(AM149^4)*AA149*AP149*AQ149</f>
        <v>16.0678887059677</v>
      </c>
      <c r="AU149" s="17">
        <f>MIN(AR149, 0.05*AR$156)</f>
        <v>0</v>
      </c>
      <c r="AV149" s="17">
        <f>MIN(AS149, 0.05*AS$156)</f>
        <v>7.7125865788644958</v>
      </c>
      <c r="AW149" s="17">
        <f>MIN(AT149, 0.05*AT$156)</f>
        <v>16.0678887059677</v>
      </c>
      <c r="AX149" s="14">
        <f>AU149/$AU$156</f>
        <v>0</v>
      </c>
      <c r="AY149" s="14">
        <f>AV149/$AV$156</f>
        <v>4.3691698831258554E-3</v>
      </c>
      <c r="AZ149" s="64">
        <f>AW149/$AW$156</f>
        <v>5.5918272299071972E-3</v>
      </c>
      <c r="BA149" s="21">
        <f>N149</f>
        <v>0</v>
      </c>
      <c r="BB149" s="63">
        <v>0</v>
      </c>
      <c r="BC149" s="15">
        <f>$D$162*AX149</f>
        <v>0</v>
      </c>
      <c r="BD149" s="19">
        <f>BC149-BB149</f>
        <v>0</v>
      </c>
      <c r="BE149" s="60">
        <f>(IF(BD149 &gt; 0, V149, W149))</f>
        <v>1.6488880962235901</v>
      </c>
      <c r="BF149" s="60">
        <f>IF(BD149&gt;0, S149*(T149^(2-N149)), S149*(U149^(N149 + 2)))</f>
        <v>1.6578243765751415</v>
      </c>
      <c r="BG149" s="46">
        <f>BD149/BE149</f>
        <v>0</v>
      </c>
      <c r="BH149" s="61" t="e">
        <f>BB149/BC149</f>
        <v>#DIV/0!</v>
      </c>
      <c r="BI149" s="63">
        <v>0</v>
      </c>
      <c r="BJ149" s="63">
        <v>976</v>
      </c>
      <c r="BK149" s="63">
        <v>0</v>
      </c>
      <c r="BL149" s="10">
        <f>SUM(BI149:BK149)</f>
        <v>976</v>
      </c>
      <c r="BM149" s="15">
        <f>AY149*$D$161</f>
        <v>762.31091535838368</v>
      </c>
      <c r="BN149" s="9">
        <f>BM149-BL149</f>
        <v>-213.68908464161632</v>
      </c>
      <c r="BO149" s="48">
        <f>IF(BN149&gt;0,V149,W149)</f>
        <v>1.6488880962235901</v>
      </c>
      <c r="BP149" s="48">
        <f xml:space="preserve"> IF(BN149 &gt;0, S149*T149^(2-N149), S149*U149^(N149+2))</f>
        <v>1.6578243765751415</v>
      </c>
      <c r="BQ149" s="48">
        <f>IF(BN149&gt;0, S149*T149^(3-N149), S149*U149^(N149+3))</f>
        <v>1.6668090878097253</v>
      </c>
      <c r="BR149" s="46">
        <f>BN149/BP149</f>
        <v>-128.89729917174418</v>
      </c>
      <c r="BS149" s="61">
        <f>BL149/BM149</f>
        <v>1.2803174929499141</v>
      </c>
      <c r="BT149" s="16">
        <f>BB149+BL149+BV149</f>
        <v>1043</v>
      </c>
      <c r="BU149" s="66">
        <f>BC149+BM149+BW149</f>
        <v>813.95143982657669</v>
      </c>
      <c r="BV149" s="63">
        <v>67</v>
      </c>
      <c r="BW149" s="15">
        <f>AZ149*$D$164</f>
        <v>51.640524468192964</v>
      </c>
      <c r="BX149" s="37">
        <f>BW149-BV149</f>
        <v>-15.359475531807036</v>
      </c>
      <c r="BY149" s="53">
        <f>BX149*(BX149&lt;&gt;0)</f>
        <v>-15.359475531807036</v>
      </c>
      <c r="BZ149" s="26">
        <f>BY149/$BY$156</f>
        <v>-0.15834510857533537</v>
      </c>
      <c r="CA149" s="47">
        <f>BZ149 * $BX$156</f>
        <v>-15.359475531807036</v>
      </c>
      <c r="CB149" s="48">
        <f>IF(CA149&gt;0, V149, W149)</f>
        <v>1.6488880962235901</v>
      </c>
      <c r="CC149" s="48">
        <f>IF(BX149&gt;0, S149*T149^(2-N149), S149*U149^(N149+2))</f>
        <v>1.6578243765751415</v>
      </c>
      <c r="CD149" s="62">
        <f>CA149/CB149</f>
        <v>-9.3150502856952411</v>
      </c>
      <c r="CE149" s="63">
        <v>0</v>
      </c>
      <c r="CF149" s="15">
        <f>AZ149*$CE$159</f>
        <v>35.938673606613555</v>
      </c>
      <c r="CG149" s="37">
        <f>CF149-CE149</f>
        <v>35.938673606613555</v>
      </c>
      <c r="CH149" s="53">
        <f>CG149*(CG149&lt;&gt;0)</f>
        <v>35.938673606613555</v>
      </c>
      <c r="CI149" s="26">
        <f>CH149/$CH$156</f>
        <v>5.5918272299071989E-3</v>
      </c>
      <c r="CJ149" s="47">
        <f>CI149 * $CG$156</f>
        <v>35.938673606613555</v>
      </c>
      <c r="CK149" s="48">
        <f>IF(CA149&gt;0,V149,W149)</f>
        <v>1.6488880962235901</v>
      </c>
      <c r="CL149" s="62">
        <f>CJ149/CK149</f>
        <v>21.795702018180044</v>
      </c>
      <c r="CM149" s="67">
        <f>N149</f>
        <v>0</v>
      </c>
      <c r="CN149" s="75">
        <f>BT149+BV149</f>
        <v>1110</v>
      </c>
      <c r="CO149">
        <f>E149/$E$156</f>
        <v>8.9849645005168084E-3</v>
      </c>
      <c r="CP149" s="1">
        <f>$CP$158*CO149</f>
        <v>548.08283453152535</v>
      </c>
      <c r="CQ149">
        <v>0</v>
      </c>
      <c r="CR149" s="1">
        <f>CP149-CQ149</f>
        <v>548.08283453152535</v>
      </c>
      <c r="CS149">
        <f>CR149/CP149</f>
        <v>1</v>
      </c>
    </row>
    <row r="150" spans="1:97" x14ac:dyDescent="0.2">
      <c r="A150" s="31" t="s">
        <v>121</v>
      </c>
      <c r="B150">
        <v>1</v>
      </c>
      <c r="C150">
        <v>1</v>
      </c>
      <c r="D150">
        <v>0.63874345549738198</v>
      </c>
      <c r="E150">
        <v>0.36125654450261702</v>
      </c>
      <c r="F150">
        <v>0.55195911413969301</v>
      </c>
      <c r="G150">
        <v>0.55195911413969301</v>
      </c>
      <c r="H150">
        <v>0.10583153347732099</v>
      </c>
      <c r="I150">
        <v>0.61987041036717005</v>
      </c>
      <c r="J150">
        <v>0.25612855382868599</v>
      </c>
      <c r="K150">
        <v>0.37599533198852703</v>
      </c>
      <c r="L150">
        <v>0.13969482590971299</v>
      </c>
      <c r="M150">
        <v>-0.24783392723925701</v>
      </c>
      <c r="N150" s="21">
        <v>0</v>
      </c>
      <c r="O150">
        <v>1.0288236406799101</v>
      </c>
      <c r="P150">
        <v>0.94673967430935002</v>
      </c>
      <c r="Q150">
        <v>1.03620345433899</v>
      </c>
      <c r="R150">
        <v>0.93855468585461999</v>
      </c>
      <c r="S150">
        <v>10.060000419616699</v>
      </c>
      <c r="T150" s="27">
        <f>IF(C150,P150,R150)</f>
        <v>0.94673967430935002</v>
      </c>
      <c r="U150" s="27">
        <f>IF(D150 = 0,O150,Q150)</f>
        <v>1.03620345433899</v>
      </c>
      <c r="V150" s="39">
        <f>S150*T150^(1-N150)</f>
        <v>9.5242015208198385</v>
      </c>
      <c r="W150" s="38">
        <f>S150*U150^(N150+1)</f>
        <v>10.424207185458512</v>
      </c>
      <c r="X150" s="44">
        <f>0.5 * (D150-MAX($D$3:$D$155))/(MIN($D$3:$D$155)-MAX($D$3:$D$155)) + 0.75</f>
        <v>0.92320491344419398</v>
      </c>
      <c r="Y150" s="44">
        <f>AVERAGE(D150, F150, G150, H150, I150, J150, K150)</f>
        <v>0.4429267876340674</v>
      </c>
      <c r="Z150" s="22">
        <f>AI150^N150</f>
        <v>1</v>
      </c>
      <c r="AA150" s="22">
        <f>(Z150+AB150)/2</f>
        <v>1</v>
      </c>
      <c r="AB150" s="22">
        <f>AM150^N150</f>
        <v>1</v>
      </c>
      <c r="AC150" s="22">
        <v>1</v>
      </c>
      <c r="AD150" s="22">
        <v>1</v>
      </c>
      <c r="AE150" s="22">
        <v>1</v>
      </c>
      <c r="AF150" s="22">
        <f>PERCENTILE($L$2:$L$155, 0.05)</f>
        <v>-5.5951144138011319E-2</v>
      </c>
      <c r="AG150" s="22">
        <f>PERCENTILE($L$2:$L$155, 0.95)</f>
        <v>0.94551258825149287</v>
      </c>
      <c r="AH150" s="22">
        <f>MIN(MAX(L150,AF150), AG150)</f>
        <v>0.13969482590971299</v>
      </c>
      <c r="AI150" s="22">
        <f>AH150-$AH$156+1</f>
        <v>1.1956459700477242</v>
      </c>
      <c r="AJ150" s="22">
        <f>PERCENTILE($M$2:$M$155, 0.02)</f>
        <v>-1.0733798994150157</v>
      </c>
      <c r="AK150" s="22">
        <f>PERCENTILE($M$2:$M$155, 0.98)</f>
        <v>1.0073830915390212</v>
      </c>
      <c r="AL150" s="22">
        <f>MIN(MAX(M150,AJ150), AK150)</f>
        <v>-0.24783392723925701</v>
      </c>
      <c r="AM150" s="22">
        <f>AL150-$AL$156 + 1</f>
        <v>1.8255459721757585</v>
      </c>
      <c r="AN150" s="46">
        <v>1</v>
      </c>
      <c r="AO150" s="51">
        <v>1</v>
      </c>
      <c r="AP150" s="51">
        <v>1</v>
      </c>
      <c r="AQ150" s="21">
        <v>1</v>
      </c>
      <c r="AR150" s="17">
        <f>(AI150^4)*AB150*AE150*AN150</f>
        <v>2.0436683425921149</v>
      </c>
      <c r="AS150" s="17">
        <f>(AM150^4) *Z150*AC150*AO150</f>
        <v>11.106343377300146</v>
      </c>
      <c r="AT150" s="17">
        <f>(AM150^4)*AA150*AP150*AQ150</f>
        <v>11.106343377300146</v>
      </c>
      <c r="AU150" s="17">
        <f>MIN(AR150, 0.05*AR$156)</f>
        <v>2.0436683425921149</v>
      </c>
      <c r="AV150" s="17">
        <f>MIN(AS150, 0.05*AS$156)</f>
        <v>11.106343377300146</v>
      </c>
      <c r="AW150" s="17">
        <f>MIN(AT150, 0.05*AT$156)</f>
        <v>11.106343377300146</v>
      </c>
      <c r="AX150" s="14">
        <f>AU150/$AU$156</f>
        <v>3.6188076285008941E-3</v>
      </c>
      <c r="AY150" s="14">
        <f>AV150/$AV$156</f>
        <v>6.2917285270719615E-3</v>
      </c>
      <c r="AZ150" s="64">
        <f>AW150/$AW$156</f>
        <v>3.8651470929606563E-3</v>
      </c>
      <c r="BA150" s="21">
        <f>N150</f>
        <v>0</v>
      </c>
      <c r="BB150" s="63">
        <v>292</v>
      </c>
      <c r="BC150" s="15">
        <f>$D$162*AX150</f>
        <v>449.39076892249801</v>
      </c>
      <c r="BD150" s="19">
        <f>BC150-BB150</f>
        <v>157.39076892249801</v>
      </c>
      <c r="BE150" s="60">
        <f>(IF(BD150 &gt; 0, V150, W150))</f>
        <v>9.5242015208198385</v>
      </c>
      <c r="BF150" s="60">
        <f>IF(BD150&gt;0, S150*(T150^(2-N150)), S150*(U150^(N150 + 2)))</f>
        <v>9.0169394458775898</v>
      </c>
      <c r="BG150" s="46">
        <f>BD150/BE150</f>
        <v>16.525350558620886</v>
      </c>
      <c r="BH150" s="61">
        <f>BB150/BC150</f>
        <v>0.64976857602154792</v>
      </c>
      <c r="BI150" s="63">
        <v>0</v>
      </c>
      <c r="BJ150" s="63">
        <v>20</v>
      </c>
      <c r="BK150" s="63">
        <v>0</v>
      </c>
      <c r="BL150" s="10">
        <f>SUM(BI150:BK150)</f>
        <v>20</v>
      </c>
      <c r="BM150" s="15">
        <f>AY150*$D$161</f>
        <v>1097.7493347608804</v>
      </c>
      <c r="BN150" s="9">
        <f>BM150-BL150</f>
        <v>1077.7493347608804</v>
      </c>
      <c r="BO150" s="48">
        <f>IF(BN150&gt;0,V150,W150)</f>
        <v>9.5242015208198385</v>
      </c>
      <c r="BP150" s="48">
        <f xml:space="preserve"> IF(BN150 &gt;0, S150*T150^(2-N150), S150*U150^(N150+2))</f>
        <v>9.0169394458775898</v>
      </c>
      <c r="BQ150" s="48">
        <f>IF(BN150&gt;0, S150*T150^(3-N150), S150*U150^(N150+3))</f>
        <v>8.5366943142572804</v>
      </c>
      <c r="BR150" s="46">
        <f>BN150/BP150</f>
        <v>119.52496090606567</v>
      </c>
      <c r="BS150" s="61">
        <f>BL150/BM150</f>
        <v>1.8219095531819697E-2</v>
      </c>
      <c r="BT150" s="16">
        <f>BB150+BL150+BV150</f>
        <v>332</v>
      </c>
      <c r="BU150" s="66">
        <f>BC150+BM150+BW150</f>
        <v>1582.8347370868701</v>
      </c>
      <c r="BV150" s="63">
        <v>20</v>
      </c>
      <c r="BW150" s="15">
        <f>AZ150*$D$164</f>
        <v>35.694633403491657</v>
      </c>
      <c r="BX150" s="37">
        <f>BW150-BV150</f>
        <v>15.694633403491657</v>
      </c>
      <c r="BY150" s="53">
        <f>BX150*(BX150&lt;&gt;0)</f>
        <v>15.694633403491657</v>
      </c>
      <c r="BZ150" s="26">
        <f>BY150/$BY$156</f>
        <v>0.1618003443658986</v>
      </c>
      <c r="CA150" s="47">
        <f>BZ150 * $BX$156</f>
        <v>15.694633403491659</v>
      </c>
      <c r="CB150" s="48">
        <f>IF(CA150&gt;0, V150, W150)</f>
        <v>9.5242015208198385</v>
      </c>
      <c r="CC150" s="48">
        <f>IF(BX150&gt;0, S150*T150^(2-N150), S150*U150^(N150+2))</f>
        <v>9.0169394458775898</v>
      </c>
      <c r="CD150" s="62">
        <f>CA150/CB150</f>
        <v>1.6478686816089831</v>
      </c>
      <c r="CE150" s="63">
        <v>0</v>
      </c>
      <c r="CF150" s="15">
        <f>AZ150*$CE$159</f>
        <v>24.841300366458139</v>
      </c>
      <c r="CG150" s="37">
        <f>CF150-CE150</f>
        <v>24.841300366458139</v>
      </c>
      <c r="CH150" s="53">
        <f>CG150*(CG150&lt;&gt;0)</f>
        <v>24.841300366458139</v>
      </c>
      <c r="CI150" s="26">
        <f>CH150/$CH$156</f>
        <v>3.8651470929606576E-3</v>
      </c>
      <c r="CJ150" s="47">
        <f>CI150 * $CG$156</f>
        <v>24.841300366458139</v>
      </c>
      <c r="CK150" s="48">
        <f>IF(CA150&gt;0,V150,W150)</f>
        <v>9.5242015208198385</v>
      </c>
      <c r="CL150" s="62">
        <f>CJ150/CK150</f>
        <v>2.6082291845836343</v>
      </c>
      <c r="CM150" s="67">
        <f>N150</f>
        <v>0</v>
      </c>
      <c r="CN150" s="75">
        <f>BT150+BV150</f>
        <v>352</v>
      </c>
      <c r="CO150">
        <f>E150/$E$156</f>
        <v>3.4007014973850228E-3</v>
      </c>
      <c r="CP150" s="1">
        <f>$CP$158*CO150</f>
        <v>207.44279134048639</v>
      </c>
      <c r="CQ150">
        <v>0</v>
      </c>
      <c r="CR150" s="1">
        <f>CP150-CQ150</f>
        <v>207.44279134048639</v>
      </c>
      <c r="CS150">
        <f>CR150/CP150</f>
        <v>1</v>
      </c>
    </row>
    <row r="151" spans="1:97" x14ac:dyDescent="0.2">
      <c r="A151" s="31" t="s">
        <v>288</v>
      </c>
      <c r="B151">
        <v>0</v>
      </c>
      <c r="C151">
        <v>0</v>
      </c>
      <c r="D151">
        <v>0.53674121405750796</v>
      </c>
      <c r="E151">
        <v>0.46325878594249198</v>
      </c>
      <c r="F151">
        <v>0.90230341540905401</v>
      </c>
      <c r="G151">
        <v>0.90230341540905401</v>
      </c>
      <c r="H151">
        <v>0.82330827067669099</v>
      </c>
      <c r="I151">
        <v>0.75229741019214702</v>
      </c>
      <c r="J151">
        <v>0.78700233787444995</v>
      </c>
      <c r="K151">
        <v>0.84268315362241997</v>
      </c>
      <c r="L151">
        <v>0.53970102458795099</v>
      </c>
      <c r="M151">
        <v>0.215198039397169</v>
      </c>
      <c r="N151" s="21">
        <v>0</v>
      </c>
      <c r="O151">
        <v>1.0065654547367899</v>
      </c>
      <c r="P151">
        <v>0.99835951683656499</v>
      </c>
      <c r="Q151">
        <v>1.00413637643224</v>
      </c>
      <c r="R151">
        <v>0.99124938539088703</v>
      </c>
      <c r="S151">
        <v>45.5</v>
      </c>
      <c r="T151" s="27">
        <f>IF(C151,P151,R151)</f>
        <v>0.99124938539088703</v>
      </c>
      <c r="U151" s="27">
        <f>IF(D151 = 0,O151,Q151)</f>
        <v>1.00413637643224</v>
      </c>
      <c r="V151" s="39">
        <f>S151*T151^(1-N151)</f>
        <v>45.10184703528536</v>
      </c>
      <c r="W151" s="38">
        <f>S151*U151^(N151+1)</f>
        <v>45.688205127666919</v>
      </c>
      <c r="X151" s="44">
        <f>0.5 * (D151-MAX($D$3:$D$155))/(MIN($D$3:$D$155)-MAX($D$3:$D$155)) + 0.75</f>
        <v>0.97552232691519869</v>
      </c>
      <c r="Y151" s="44">
        <f>AVERAGE(D151, F151, G151, H151, I151, J151, K151)</f>
        <v>0.79237703103447477</v>
      </c>
      <c r="Z151" s="22">
        <f>AI151^N151</f>
        <v>1</v>
      </c>
      <c r="AA151" s="22">
        <f>(Z151+AB151)/2</f>
        <v>1</v>
      </c>
      <c r="AB151" s="22">
        <f>AM151^N151</f>
        <v>1</v>
      </c>
      <c r="AC151" s="22">
        <v>1</v>
      </c>
      <c r="AD151" s="22">
        <v>1</v>
      </c>
      <c r="AE151" s="22">
        <v>1</v>
      </c>
      <c r="AF151" s="22">
        <f>PERCENTILE($L$2:$L$155, 0.05)</f>
        <v>-5.5951144138011319E-2</v>
      </c>
      <c r="AG151" s="22">
        <f>PERCENTILE($L$2:$L$155, 0.95)</f>
        <v>0.94551258825149287</v>
      </c>
      <c r="AH151" s="22">
        <f>MIN(MAX(L151,AF151), AG151)</f>
        <v>0.53970102458795099</v>
      </c>
      <c r="AI151" s="22">
        <f>AH151-$AH$156+1</f>
        <v>1.5956521687259624</v>
      </c>
      <c r="AJ151" s="22">
        <f>PERCENTILE($M$2:$M$155, 0.02)</f>
        <v>-1.0733798994150157</v>
      </c>
      <c r="AK151" s="22">
        <f>PERCENTILE($M$2:$M$155, 0.98)</f>
        <v>1.0073830915390212</v>
      </c>
      <c r="AL151" s="22">
        <f>MIN(MAX(M151,AJ151), AK151)</f>
        <v>0.215198039397169</v>
      </c>
      <c r="AM151" s="22">
        <f>AL151-$AL$156 + 1</f>
        <v>2.2885779388121845</v>
      </c>
      <c r="AN151" s="46">
        <v>0</v>
      </c>
      <c r="AO151" s="70">
        <v>0.48</v>
      </c>
      <c r="AP151" s="51">
        <v>1</v>
      </c>
      <c r="AQ151" s="50">
        <v>1</v>
      </c>
      <c r="AR151" s="17">
        <f>(AI151^4)*AB151*AE151*AN151</f>
        <v>0</v>
      </c>
      <c r="AS151" s="17">
        <f>(AM151^4) *Z151*AC151*AO151</f>
        <v>13.167522405386176</v>
      </c>
      <c r="AT151" s="17">
        <f>(AM151^4)*AA151*AP151*AQ151</f>
        <v>27.432338344554534</v>
      </c>
      <c r="AU151" s="17">
        <f>MIN(AR151, 0.05*AR$156)</f>
        <v>0</v>
      </c>
      <c r="AV151" s="17">
        <f>MIN(AS151, 0.05*AS$156)</f>
        <v>13.167522405386176</v>
      </c>
      <c r="AW151" s="17">
        <f>MIN(AT151, 0.05*AT$156)</f>
        <v>27.432338344554534</v>
      </c>
      <c r="AX151" s="14">
        <f>AU151/$AU$156</f>
        <v>0</v>
      </c>
      <c r="AY151" s="14">
        <f>AV151/$AV$156</f>
        <v>7.4593836634075572E-3</v>
      </c>
      <c r="AZ151" s="64">
        <f>AW151/$AW$156</f>
        <v>9.546798545980402E-3</v>
      </c>
      <c r="BA151" s="21">
        <f>N151</f>
        <v>0</v>
      </c>
      <c r="BB151" s="63">
        <v>0</v>
      </c>
      <c r="BC151" s="15">
        <f>$D$162*AX151</f>
        <v>0</v>
      </c>
      <c r="BD151" s="19">
        <f>BC151-BB151</f>
        <v>0</v>
      </c>
      <c r="BE151" s="60">
        <f>(IF(BD151 &gt; 0, V151, W151))</f>
        <v>45.688205127666919</v>
      </c>
      <c r="BF151" s="60">
        <f>IF(BD151&gt;0, S151*(T151^(2-N151)), S151*(U151^(N151 + 2)))</f>
        <v>45.877188742588345</v>
      </c>
      <c r="BG151" s="46">
        <f>BD151/BE151</f>
        <v>0</v>
      </c>
      <c r="BH151" s="61" t="e">
        <f>BB151/BC151</f>
        <v>#DIV/0!</v>
      </c>
      <c r="BI151" s="63">
        <v>0</v>
      </c>
      <c r="BJ151" s="63">
        <v>0</v>
      </c>
      <c r="BK151" s="63">
        <v>0</v>
      </c>
      <c r="BL151" s="10">
        <f>SUM(BI151:BK151)</f>
        <v>0</v>
      </c>
      <c r="BM151" s="15">
        <f>AY151*$D$161</f>
        <v>1301.4759646730336</v>
      </c>
      <c r="BN151" s="9">
        <f>BM151-BL151</f>
        <v>1301.4759646730336</v>
      </c>
      <c r="BO151" s="48">
        <f>IF(BN151&gt;0,V151,W151)</f>
        <v>45.10184703528536</v>
      </c>
      <c r="BP151" s="48">
        <f xml:space="preserve"> IF(BN151 &gt;0, S151*T151^(2-N151), S151*U151^(N151+2))</f>
        <v>44.707178153720413</v>
      </c>
      <c r="BQ151" s="48">
        <f>IF(BN151&gt;0, S151*T151^(3-N151), S151*U151^(N151+3))</f>
        <v>44.315962867436255</v>
      </c>
      <c r="BR151" s="46">
        <f>BN151/BP151</f>
        <v>29.111118581406778</v>
      </c>
      <c r="BS151" s="61">
        <f>BL151/BM151</f>
        <v>0</v>
      </c>
      <c r="BT151" s="16">
        <f>BB151+BL151+BV151</f>
        <v>46</v>
      </c>
      <c r="BU151" s="66">
        <f>BC151+BM151+BW151</f>
        <v>1389.6406492451626</v>
      </c>
      <c r="BV151" s="63">
        <v>46</v>
      </c>
      <c r="BW151" s="15">
        <f>AZ151*$D$164</f>
        <v>88.164684572129019</v>
      </c>
      <c r="BX151" s="37">
        <f>BW151-BV151</f>
        <v>42.164684572129019</v>
      </c>
      <c r="BY151" s="53">
        <f>BX151*(BX151&lt;&gt;0)</f>
        <v>42.164684572129019</v>
      </c>
      <c r="BZ151" s="26">
        <f>BY151/$BY$156</f>
        <v>0.43468746981577711</v>
      </c>
      <c r="CA151" s="47">
        <f>BZ151 * $BX$156</f>
        <v>42.164684572129019</v>
      </c>
      <c r="CB151" s="48">
        <f>IF(CA151&gt;0, V151, W151)</f>
        <v>45.10184703528536</v>
      </c>
      <c r="CC151" s="48">
        <f>IF(BX151&gt;0, S151*T151^(2-N151), S151*U151^(N151+2))</f>
        <v>44.707178153720413</v>
      </c>
      <c r="CD151" s="62">
        <f>CA151/CB151</f>
        <v>0.93487711355017333</v>
      </c>
      <c r="CE151" s="63">
        <v>0</v>
      </c>
      <c r="CF151" s="15">
        <f>AZ151*$CE$159</f>
        <v>61.357274255016044</v>
      </c>
      <c r="CG151" s="37">
        <f>CF151-CE151</f>
        <v>61.357274255016044</v>
      </c>
      <c r="CH151" s="53">
        <f>CG151*(CG151&lt;&gt;0)</f>
        <v>61.357274255016044</v>
      </c>
      <c r="CI151" s="26">
        <f>CH151/$CH$156</f>
        <v>9.5467985459804054E-3</v>
      </c>
      <c r="CJ151" s="47">
        <f>CI151 * $CG$156</f>
        <v>61.357274255016051</v>
      </c>
      <c r="CK151" s="48">
        <f>IF(CA151&gt;0,V151,W151)</f>
        <v>45.10184703528536</v>
      </c>
      <c r="CL151" s="62">
        <f>CJ151/CK151</f>
        <v>1.3604159981965547</v>
      </c>
      <c r="CM151" s="67">
        <f>N151</f>
        <v>0</v>
      </c>
      <c r="CN151" s="75">
        <f>BT151+BV151</f>
        <v>92</v>
      </c>
      <c r="CO151">
        <f>E151/$E$156</f>
        <v>4.3609032722173634E-3</v>
      </c>
      <c r="CP151" s="1">
        <f>$CP$158*CO151</f>
        <v>266.01509960525919</v>
      </c>
      <c r="CQ151">
        <v>0</v>
      </c>
      <c r="CR151" s="1">
        <f>CP151-CQ151</f>
        <v>266.01509960525919</v>
      </c>
      <c r="CS151">
        <f>CR151/CP151</f>
        <v>1</v>
      </c>
    </row>
    <row r="152" spans="1:97" x14ac:dyDescent="0.2">
      <c r="A152" s="31" t="s">
        <v>173</v>
      </c>
      <c r="B152">
        <v>0</v>
      </c>
      <c r="C152">
        <v>0</v>
      </c>
      <c r="D152">
        <v>0.791743970315398</v>
      </c>
      <c r="E152">
        <v>0.208256029684601</v>
      </c>
      <c r="F152">
        <v>0.37557603686635899</v>
      </c>
      <c r="G152">
        <v>0.37557603686635899</v>
      </c>
      <c r="H152">
        <v>0.95869990224828905</v>
      </c>
      <c r="I152">
        <v>0.115591397849462</v>
      </c>
      <c r="J152">
        <v>0.33289256798406103</v>
      </c>
      <c r="K152">
        <v>0.35359082480420601</v>
      </c>
      <c r="L152">
        <v>0.67817710159299704</v>
      </c>
      <c r="M152">
        <v>-0.63681204585259299</v>
      </c>
      <c r="N152" s="21">
        <v>0</v>
      </c>
      <c r="O152">
        <v>0.99988381784894997</v>
      </c>
      <c r="P152">
        <v>1.00010297383091</v>
      </c>
      <c r="Q152">
        <v>1.00817628529283</v>
      </c>
      <c r="R152">
        <v>1.0001289946618801</v>
      </c>
      <c r="S152">
        <v>0</v>
      </c>
      <c r="T152" s="27">
        <f>IF(C152,P152,R152)</f>
        <v>1.0001289946618801</v>
      </c>
      <c r="U152" s="27">
        <f>IF(D152 = 0,O152,Q152)</f>
        <v>1.00817628529283</v>
      </c>
      <c r="V152" s="39">
        <f>S152*T152^(1-N152)</f>
        <v>0</v>
      </c>
      <c r="W152" s="38">
        <f>S152*U152^(N152+1)</f>
        <v>0</v>
      </c>
      <c r="X152" s="44">
        <f>0.5 * (D152-MAX($D$3:$D$155))/(MIN($D$3:$D$155)-MAX($D$3:$D$155)) + 0.75</f>
        <v>0.84473025365224153</v>
      </c>
      <c r="Y152" s="44">
        <f>AVERAGE(D152, F152, G152, H152, I152, J152, K152)</f>
        <v>0.47195296241916201</v>
      </c>
      <c r="Z152" s="22">
        <f>AI152^N152</f>
        <v>1</v>
      </c>
      <c r="AA152" s="22">
        <f>(Z152+AB152)/2</f>
        <v>1</v>
      </c>
      <c r="AB152" s="22">
        <f>AM152^N152</f>
        <v>1</v>
      </c>
      <c r="AC152" s="22">
        <v>1</v>
      </c>
      <c r="AD152" s="22">
        <v>1</v>
      </c>
      <c r="AE152" s="22">
        <v>1</v>
      </c>
      <c r="AF152" s="22">
        <f>PERCENTILE($L$2:$L$155, 0.05)</f>
        <v>-5.5951144138011319E-2</v>
      </c>
      <c r="AG152" s="22">
        <f>PERCENTILE($L$2:$L$155, 0.95)</f>
        <v>0.94551258825149287</v>
      </c>
      <c r="AH152" s="22">
        <f>MIN(MAX(L152,AF152), AG152)</f>
        <v>0.67817710159299704</v>
      </c>
      <c r="AI152" s="22">
        <f>AH152-$AH$156+1</f>
        <v>1.7341282457310083</v>
      </c>
      <c r="AJ152" s="22">
        <f>PERCENTILE($M$2:$M$155, 0.02)</f>
        <v>-1.0733798994150157</v>
      </c>
      <c r="AK152" s="22">
        <f>PERCENTILE($M$2:$M$155, 0.98)</f>
        <v>1.0073830915390212</v>
      </c>
      <c r="AL152" s="22">
        <f>MIN(MAX(M152,AJ152), AK152)</f>
        <v>-0.63681204585259299</v>
      </c>
      <c r="AM152" s="22">
        <f>AL152-$AL$156 + 1</f>
        <v>1.4365678535624227</v>
      </c>
      <c r="AN152" s="21">
        <v>0</v>
      </c>
      <c r="AO152" s="21">
        <v>0</v>
      </c>
      <c r="AP152" s="21">
        <v>0</v>
      </c>
      <c r="AQ152" s="21">
        <v>1</v>
      </c>
      <c r="AR152" s="17">
        <f>(AI152^4)*AB152*AE152*AN152</f>
        <v>0</v>
      </c>
      <c r="AS152" s="17">
        <f>(AM152^4) *Z152*AC152*AO152</f>
        <v>0</v>
      </c>
      <c r="AT152" s="17">
        <f>(AM152^4)*AA152*AP152*AQ152</f>
        <v>0</v>
      </c>
      <c r="AU152" s="17">
        <f>MIN(AR152, 0.05*AR$156)</f>
        <v>0</v>
      </c>
      <c r="AV152" s="17">
        <f>MIN(AS152, 0.05*AS$156)</f>
        <v>0</v>
      </c>
      <c r="AW152" s="17">
        <f>MIN(AT152, 0.05*AT$156)</f>
        <v>0</v>
      </c>
      <c r="AX152" s="14">
        <f>AU152/$AU$156</f>
        <v>0</v>
      </c>
      <c r="AY152" s="14">
        <f>AV152/$AV$156</f>
        <v>0</v>
      </c>
      <c r="AZ152" s="64">
        <f>AW152/$AW$156</f>
        <v>0</v>
      </c>
      <c r="BA152" s="21">
        <f>N152</f>
        <v>0</v>
      </c>
      <c r="BB152" s="63">
        <v>0</v>
      </c>
      <c r="BC152" s="15">
        <f>$D$162*AX152</f>
        <v>0</v>
      </c>
      <c r="BD152" s="19">
        <f>BC152-BB152</f>
        <v>0</v>
      </c>
      <c r="BE152" s="60">
        <f>(IF(BD152 &gt; 0, V152, W152))</f>
        <v>0</v>
      </c>
      <c r="BF152" s="60">
        <f>IF(BD152&gt;0, S152*(T152^(2-N152)), S152*(U152^(N152 + 2)))</f>
        <v>0</v>
      </c>
      <c r="BG152" s="46" t="e">
        <f>BD152/BE152</f>
        <v>#DIV/0!</v>
      </c>
      <c r="BH152" s="61" t="e">
        <f>BB152/BC152</f>
        <v>#DIV/0!</v>
      </c>
      <c r="BI152" s="63">
        <v>0</v>
      </c>
      <c r="BJ152" s="63">
        <v>0</v>
      </c>
      <c r="BK152" s="63">
        <v>0</v>
      </c>
      <c r="BL152" s="10">
        <f>SUM(BI152:BK152)</f>
        <v>0</v>
      </c>
      <c r="BM152" s="15">
        <f>AY152*$D$161</f>
        <v>0</v>
      </c>
      <c r="BN152" s="9">
        <f>BM152-BL152</f>
        <v>0</v>
      </c>
      <c r="BO152" s="48">
        <f>IF(BN152&gt;0,V152,W152)</f>
        <v>0</v>
      </c>
      <c r="BP152" s="48">
        <f xml:space="preserve"> IF(BN152 &gt;0, S152*T152^(2-N152), S152*U152^(N152+2))</f>
        <v>0</v>
      </c>
      <c r="BQ152" s="48">
        <f>IF(BN152&gt;0, S152*T152^(3-N152), S152*U152^(N152+3))</f>
        <v>0</v>
      </c>
      <c r="BR152" s="46" t="e">
        <f>BN152/BP152</f>
        <v>#DIV/0!</v>
      </c>
      <c r="BS152" s="61" t="e">
        <f>BL152/BM152</f>
        <v>#DIV/0!</v>
      </c>
      <c r="BT152" s="16">
        <f>BB152+BL152+BV152</f>
        <v>0</v>
      </c>
      <c r="BU152" s="66">
        <f>BC152+BM152+BW152</f>
        <v>0</v>
      </c>
      <c r="BV152" s="63">
        <v>0</v>
      </c>
      <c r="BW152" s="15">
        <f>AZ152*$D$164</f>
        <v>0</v>
      </c>
      <c r="BX152" s="37">
        <f>BW152-BV152</f>
        <v>0</v>
      </c>
      <c r="BY152" s="53">
        <f>BX152*(BX152&lt;&gt;0)</f>
        <v>0</v>
      </c>
      <c r="BZ152" s="26">
        <f>BY152/$BY$156</f>
        <v>0</v>
      </c>
      <c r="CA152" s="47">
        <f>BZ152 * $BX$156</f>
        <v>0</v>
      </c>
      <c r="CB152" s="48">
        <f>IF(CA152&gt;0, V152, W152)</f>
        <v>0</v>
      </c>
      <c r="CC152" s="48">
        <f>IF(BX152&gt;0, S152*T152^(2-N152), S152*U152^(N152+2))</f>
        <v>0</v>
      </c>
      <c r="CD152" s="62" t="e">
        <f>CA152/CB152</f>
        <v>#DIV/0!</v>
      </c>
      <c r="CE152" s="63">
        <v>0</v>
      </c>
      <c r="CF152" s="15">
        <f>AZ152*$CE$159</f>
        <v>0</v>
      </c>
      <c r="CG152" s="37">
        <f>CF152-CE152</f>
        <v>0</v>
      </c>
      <c r="CH152" s="53">
        <f>CG152*(CG152&lt;&gt;0)</f>
        <v>0</v>
      </c>
      <c r="CI152" s="26">
        <f>CH152/$CH$156</f>
        <v>0</v>
      </c>
      <c r="CJ152" s="47">
        <f>CI152 * $CG$156</f>
        <v>0</v>
      </c>
      <c r="CK152" s="48">
        <f>IF(CA152&gt;0,V152,W152)</f>
        <v>0</v>
      </c>
      <c r="CL152" s="62" t="e">
        <f>CJ152/CK152</f>
        <v>#DIV/0!</v>
      </c>
      <c r="CM152" s="67">
        <f>N152</f>
        <v>0</v>
      </c>
      <c r="CN152" s="75">
        <f>BT152+BV152</f>
        <v>0</v>
      </c>
      <c r="CO152">
        <f>E152/$E$156</f>
        <v>1.9604256386910987E-3</v>
      </c>
      <c r="CP152" s="1">
        <f>$CP$158*CO152</f>
        <v>119.58596396015702</v>
      </c>
      <c r="CQ152">
        <v>0</v>
      </c>
      <c r="CR152" s="1">
        <f>CP152-CQ152</f>
        <v>119.58596396015702</v>
      </c>
      <c r="CS152">
        <f>CR152/CP152</f>
        <v>1</v>
      </c>
    </row>
    <row r="153" spans="1:97" x14ac:dyDescent="0.2">
      <c r="A153" s="31" t="s">
        <v>263</v>
      </c>
      <c r="B153">
        <v>0</v>
      </c>
      <c r="C153">
        <v>1</v>
      </c>
      <c r="D153">
        <v>3.6341853035143701E-2</v>
      </c>
      <c r="E153">
        <v>0.96365814696485597</v>
      </c>
      <c r="F153">
        <v>5.3237981724274901E-2</v>
      </c>
      <c r="G153">
        <v>5.3237981724274901E-2</v>
      </c>
      <c r="H153">
        <v>1.2531328320802E-3</v>
      </c>
      <c r="I153">
        <v>0.206349206349206</v>
      </c>
      <c r="J153">
        <v>1.60805150834754E-2</v>
      </c>
      <c r="K153">
        <v>2.92590869326265E-2</v>
      </c>
      <c r="L153">
        <v>0.55403824410120295</v>
      </c>
      <c r="M153">
        <v>0.41624344228964</v>
      </c>
      <c r="N153" s="21">
        <v>2</v>
      </c>
      <c r="O153">
        <v>1.03337168655277</v>
      </c>
      <c r="P153">
        <v>0.93241762158239105</v>
      </c>
      <c r="Q153">
        <v>1</v>
      </c>
      <c r="R153">
        <v>1</v>
      </c>
      <c r="S153">
        <v>0.28279998898506098</v>
      </c>
      <c r="T153" s="27">
        <f>IF(C153,P153,R153)</f>
        <v>0.93241762158239105</v>
      </c>
      <c r="U153" s="27">
        <f>IF(D153 = 0,O153,Q153)</f>
        <v>1</v>
      </c>
      <c r="V153" s="39">
        <f>S153*T153^(1-N153)</f>
        <v>0.3032975594188424</v>
      </c>
      <c r="W153" s="38">
        <f>S153*U153^(N153+1)</f>
        <v>0.28279998898506098</v>
      </c>
      <c r="X153" s="44">
        <f>0.5 * (D153-MAX($D$3:$D$155))/(MIN($D$3:$D$155)-MAX($D$3:$D$155)) + 0.75</f>
        <v>1.2321794346579271</v>
      </c>
      <c r="Y153" s="44">
        <f>AVERAGE(D153, F153, G153, H153, I153, J153, K153)</f>
        <v>5.6537108240154524E-2</v>
      </c>
      <c r="Z153" s="22">
        <f>AI153^N153</f>
        <v>2.5920658302428792</v>
      </c>
      <c r="AA153" s="22">
        <f>(Z153+AB153)/2</f>
        <v>4.3951451069017677</v>
      </c>
      <c r="AB153" s="22">
        <f>AM153^N153</f>
        <v>6.1982243835606567</v>
      </c>
      <c r="AC153" s="22">
        <v>1</v>
      </c>
      <c r="AD153" s="22">
        <v>1</v>
      </c>
      <c r="AE153" s="22">
        <v>1</v>
      </c>
      <c r="AF153" s="22">
        <f>PERCENTILE($L$2:$L$155, 0.05)</f>
        <v>-5.5951144138011319E-2</v>
      </c>
      <c r="AG153" s="22">
        <f>PERCENTILE($L$2:$L$155, 0.95)</f>
        <v>0.94551258825149287</v>
      </c>
      <c r="AH153" s="22">
        <f>MIN(MAX(L153,AF153), AG153)</f>
        <v>0.55403824410120295</v>
      </c>
      <c r="AI153" s="22">
        <f>AH153-$AH$156+1</f>
        <v>1.6099893882392142</v>
      </c>
      <c r="AJ153" s="22">
        <f>PERCENTILE($M$2:$M$155, 0.02)</f>
        <v>-1.0733798994150157</v>
      </c>
      <c r="AK153" s="22">
        <f>PERCENTILE($M$2:$M$155, 0.98)</f>
        <v>1.0073830915390212</v>
      </c>
      <c r="AL153" s="22">
        <f>MIN(MAX(M153,AJ153), AK153)</f>
        <v>0.41624344228964</v>
      </c>
      <c r="AM153" s="22">
        <f>AL153-$AL$156 + 1</f>
        <v>2.4896233417046556</v>
      </c>
      <c r="AN153" s="46">
        <v>0</v>
      </c>
      <c r="AO153" s="76">
        <v>0.24</v>
      </c>
      <c r="AP153" s="46">
        <v>0</v>
      </c>
      <c r="AQ153" s="50">
        <v>1</v>
      </c>
      <c r="AR153" s="17">
        <f>(AI153^4)*AB153*AE153*AN153</f>
        <v>0</v>
      </c>
      <c r="AS153" s="17">
        <f>(AM153^4) *Z153*AC153*AO153</f>
        <v>23.899667401093573</v>
      </c>
      <c r="AT153" s="17">
        <f>(AM153^4)*AA153*AP153*AQ153</f>
        <v>0</v>
      </c>
      <c r="AU153" s="17">
        <f>MIN(AR153, 0.05*AR$156)</f>
        <v>0</v>
      </c>
      <c r="AV153" s="17">
        <f>MIN(AS153, 0.05*AS$156)</f>
        <v>23.899667401093573</v>
      </c>
      <c r="AW153" s="17">
        <f>MIN(AT153, 0.05*AT$156)</f>
        <v>0</v>
      </c>
      <c r="AX153" s="14">
        <f>AU153/$AU$156</f>
        <v>0</v>
      </c>
      <c r="AY153" s="14">
        <f>AV153/$AV$156</f>
        <v>1.3539129312562811E-2</v>
      </c>
      <c r="AZ153" s="64">
        <f>AW153/$AW$156</f>
        <v>0</v>
      </c>
      <c r="BA153" s="21">
        <f>N153</f>
        <v>2</v>
      </c>
      <c r="BB153" s="63">
        <v>0</v>
      </c>
      <c r="BC153" s="15">
        <f>$D$162*AX153</f>
        <v>0</v>
      </c>
      <c r="BD153" s="19">
        <f>BC153-BB153</f>
        <v>0</v>
      </c>
      <c r="BE153" s="60">
        <f>(IF(BD153 &gt; 0, V153, W153))</f>
        <v>0.28279998898506098</v>
      </c>
      <c r="BF153" s="60">
        <f>IF(BD153&gt;0, S153*(T153^(2-N153)), S153*(U153^(N153 + 2)))</f>
        <v>0.28279998898506098</v>
      </c>
      <c r="BG153" s="46">
        <f>BD153/BE153</f>
        <v>0</v>
      </c>
      <c r="BH153" s="61" t="e">
        <f>BB153/BC153</f>
        <v>#DIV/0!</v>
      </c>
      <c r="BI153" s="63">
        <v>2058</v>
      </c>
      <c r="BJ153" s="63">
        <v>1067</v>
      </c>
      <c r="BK153" s="63">
        <v>0</v>
      </c>
      <c r="BL153" s="10">
        <f>SUM(BI153:BK153)</f>
        <v>3125</v>
      </c>
      <c r="BM153" s="15">
        <f>AY153*$D$161</f>
        <v>2362.2395868093963</v>
      </c>
      <c r="BN153" s="9">
        <f>BM153-BL153</f>
        <v>-762.76041319060369</v>
      </c>
      <c r="BO153" s="48">
        <f>IF(BN153&gt;0,V153,W153)</f>
        <v>0.28279998898506098</v>
      </c>
      <c r="BP153" s="48">
        <f xml:space="preserve"> IF(BN153 &gt;0, S153*T153^(2-N153), S153*U153^(N153+2))</f>
        <v>0.28279998898506098</v>
      </c>
      <c r="BQ153" s="48">
        <f>IF(BN153&gt;0, S153*T153^(3-N153), S153*U153^(N153+3))</f>
        <v>0.28279998898506098</v>
      </c>
      <c r="BR153" s="46">
        <f>BN153/BP153</f>
        <v>-2697.1727118097479</v>
      </c>
      <c r="BS153" s="61">
        <f>BL153/BM153</f>
        <v>1.3228971428003373</v>
      </c>
      <c r="BT153" s="16">
        <f>BB153+BL153+BV153</f>
        <v>3125</v>
      </c>
      <c r="BU153" s="66">
        <f>BC153+BM153+BW153</f>
        <v>2362.2395868093963</v>
      </c>
      <c r="BV153" s="63">
        <v>0</v>
      </c>
      <c r="BW153" s="15">
        <f>AZ153*$D$164</f>
        <v>0</v>
      </c>
      <c r="BX153" s="37">
        <f>BW153-BV153</f>
        <v>0</v>
      </c>
      <c r="BY153" s="53">
        <f>BX153*(BX153&lt;&gt;0)</f>
        <v>0</v>
      </c>
      <c r="BZ153" s="26">
        <f>BY153/$BY$156</f>
        <v>0</v>
      </c>
      <c r="CA153" s="47">
        <f>BZ153 * $BX$156</f>
        <v>0</v>
      </c>
      <c r="CB153" s="48">
        <f>IF(CA153&gt;0, V153, W153)</f>
        <v>0.28279998898506098</v>
      </c>
      <c r="CC153" s="48">
        <f>IF(BX153&gt;0, S153*T153^(2-N153), S153*U153^(N153+2))</f>
        <v>0.28279998898506098</v>
      </c>
      <c r="CD153" s="62">
        <f>CA153/CB153</f>
        <v>0</v>
      </c>
      <c r="CE153" s="63">
        <v>0</v>
      </c>
      <c r="CF153" s="15">
        <f>AZ153*$CE$159</f>
        <v>0</v>
      </c>
      <c r="CG153" s="37">
        <f>CF153-CE153</f>
        <v>0</v>
      </c>
      <c r="CH153" s="53">
        <f>CG153*(CG153&lt;&gt;0)</f>
        <v>0</v>
      </c>
      <c r="CI153" s="26">
        <f>CH153/$CH$156</f>
        <v>0</v>
      </c>
      <c r="CJ153" s="47">
        <f>CI153 * $CG$156</f>
        <v>0</v>
      </c>
      <c r="CK153" s="48">
        <f>IF(CA153&gt;0,V153,W153)</f>
        <v>0.28279998898506098</v>
      </c>
      <c r="CL153" s="62">
        <f>CJ153/CK153</f>
        <v>0</v>
      </c>
      <c r="CM153" s="67">
        <f>N153</f>
        <v>2</v>
      </c>
      <c r="CN153" s="75">
        <f>BT153+BV153</f>
        <v>3125</v>
      </c>
      <c r="CO153">
        <f>E153/$E$156</f>
        <v>9.0714306860866355E-3</v>
      </c>
      <c r="CP153" s="1">
        <f>$CP$158*CO153</f>
        <v>553.35727185128474</v>
      </c>
      <c r="CQ153">
        <v>0</v>
      </c>
      <c r="CR153" s="1">
        <f>CP153-CQ153</f>
        <v>553.35727185128474</v>
      </c>
      <c r="CS153">
        <f>CR153/CP153</f>
        <v>1</v>
      </c>
    </row>
    <row r="154" spans="1:97" x14ac:dyDescent="0.2">
      <c r="A154" s="31" t="s">
        <v>174</v>
      </c>
      <c r="B154">
        <v>0</v>
      </c>
      <c r="C154">
        <v>0</v>
      </c>
      <c r="D154">
        <v>0.15502183406113501</v>
      </c>
      <c r="E154">
        <v>0.84497816593886399</v>
      </c>
      <c r="F154">
        <v>0.119354838709677</v>
      </c>
      <c r="G154">
        <v>0.119354838709677</v>
      </c>
      <c r="H154">
        <v>0.166253101736972</v>
      </c>
      <c r="I154">
        <v>4.7146401985111601E-2</v>
      </c>
      <c r="J154">
        <v>8.8533810297326404E-2</v>
      </c>
      <c r="K154">
        <v>0.10279561590063301</v>
      </c>
      <c r="L154">
        <v>0.35312575976539301</v>
      </c>
      <c r="M154">
        <v>0.24595644144730899</v>
      </c>
      <c r="N154" s="21">
        <v>0</v>
      </c>
      <c r="O154">
        <v>1.01510242152103</v>
      </c>
      <c r="P154">
        <v>0.99509429155111595</v>
      </c>
      <c r="Q154">
        <v>1.01443658018212</v>
      </c>
      <c r="R154">
        <v>0.98427095141881005</v>
      </c>
      <c r="S154">
        <v>65.889999389648395</v>
      </c>
      <c r="T154" s="27">
        <f>IF(C154,P154,R154)</f>
        <v>0.98427095141881005</v>
      </c>
      <c r="U154" s="27">
        <f>IF(D154 = 0,O154,Q154)</f>
        <v>1.01443658018212</v>
      </c>
      <c r="V154" s="39">
        <f>S154*T154^(1-N154)</f>
        <v>64.853612388234041</v>
      </c>
      <c r="W154" s="38">
        <f>S154*U154^(N154+1)</f>
        <v>66.841225649036886</v>
      </c>
      <c r="X154" s="44">
        <f>0.5 * (D154-MAX($D$3:$D$155))/(MIN($D$3:$D$155)-MAX($D$3:$D$155)) + 0.75</f>
        <v>1.1713079327142397</v>
      </c>
      <c r="Y154" s="44">
        <f>AVERAGE(D154, F154, G154, H154, I154, J154, K154)</f>
        <v>0.11406577734293315</v>
      </c>
      <c r="Z154" s="22">
        <f>AI154^N154</f>
        <v>1</v>
      </c>
      <c r="AA154" s="22">
        <f>(Z154+AB154)/2</f>
        <v>1</v>
      </c>
      <c r="AB154" s="22">
        <f>AM154^N154</f>
        <v>1</v>
      </c>
      <c r="AC154" s="22">
        <v>1</v>
      </c>
      <c r="AD154" s="22">
        <v>1</v>
      </c>
      <c r="AE154" s="22">
        <v>1</v>
      </c>
      <c r="AF154" s="22">
        <f>PERCENTILE($L$2:$L$155, 0.05)</f>
        <v>-5.5951144138011319E-2</v>
      </c>
      <c r="AG154" s="22">
        <f>PERCENTILE($L$2:$L$155, 0.95)</f>
        <v>0.94551258825149287</v>
      </c>
      <c r="AH154" s="22">
        <f>MIN(MAX(L154,AF154), AG154)</f>
        <v>0.35312575976539301</v>
      </c>
      <c r="AI154" s="22">
        <f>AH154-$AH$156+1</f>
        <v>1.4090769039034043</v>
      </c>
      <c r="AJ154" s="22">
        <f>PERCENTILE($M$2:$M$155, 0.02)</f>
        <v>-1.0733798994150157</v>
      </c>
      <c r="AK154" s="22">
        <f>PERCENTILE($M$2:$M$155, 0.98)</f>
        <v>1.0073830915390212</v>
      </c>
      <c r="AL154" s="22">
        <f>MIN(MAX(M154,AJ154), AK154)</f>
        <v>0.24595644144730899</v>
      </c>
      <c r="AM154" s="22">
        <f>AL154-$AL$156 + 1</f>
        <v>2.3193363408623249</v>
      </c>
      <c r="AN154" s="46">
        <v>1</v>
      </c>
      <c r="AO154" s="51">
        <v>1</v>
      </c>
      <c r="AP154" s="51">
        <v>1</v>
      </c>
      <c r="AQ154" s="21">
        <v>1</v>
      </c>
      <c r="AR154" s="17">
        <f>(AI154^4)*AB154*AE154*AN154</f>
        <v>3.9422012005489018</v>
      </c>
      <c r="AS154" s="17">
        <f>(AM154^4) *Z154*AC154*AO154</f>
        <v>28.937095088557061</v>
      </c>
      <c r="AT154" s="17">
        <f>(AM154^4)*AA154*AP154*AQ154</f>
        <v>28.937095088557061</v>
      </c>
      <c r="AU154" s="17">
        <f>MIN(AR154, 0.05*AR$156)</f>
        <v>3.9422012005489018</v>
      </c>
      <c r="AV154" s="17">
        <f>MIN(AS154, 0.05*AS$156)</f>
        <v>28.937095088557061</v>
      </c>
      <c r="AW154" s="17">
        <f>MIN(AT154, 0.05*AT$156)</f>
        <v>28.937095088557061</v>
      </c>
      <c r="AX154" s="14">
        <f>AU154/$AU$156</f>
        <v>6.9806178822230929E-3</v>
      </c>
      <c r="AY154" s="14">
        <f>AV154/$AV$156</f>
        <v>1.6392825295801963E-2</v>
      </c>
      <c r="AZ154" s="64">
        <f>AW154/$AW$156</f>
        <v>1.0070472806455873E-2</v>
      </c>
      <c r="BA154" s="21">
        <f>N154</f>
        <v>0</v>
      </c>
      <c r="BB154" s="63">
        <v>659</v>
      </c>
      <c r="BC154" s="15">
        <f>$D$162*AX154</f>
        <v>866.86708985022813</v>
      </c>
      <c r="BD154" s="19">
        <f>BC154-BB154</f>
        <v>207.86708985022813</v>
      </c>
      <c r="BE154" s="60">
        <f>(IF(BD154 &gt; 0, V154, W154))</f>
        <v>64.853612388234041</v>
      </c>
      <c r="BF154" s="60">
        <f>IF(BD154&gt;0, S154*(T154^(2-N154)), S154*(U154^(N154 + 2)))</f>
        <v>63.833526768313838</v>
      </c>
      <c r="BG154" s="46">
        <f>BD154/BE154</f>
        <v>3.2051736548747756</v>
      </c>
      <c r="BH154" s="61">
        <f>BB154/BC154</f>
        <v>0.76020881138059804</v>
      </c>
      <c r="BI154" s="63">
        <v>0</v>
      </c>
      <c r="BJ154" s="63">
        <v>3163</v>
      </c>
      <c r="BK154" s="63">
        <v>0</v>
      </c>
      <c r="BL154" s="10">
        <f>SUM(BI154:BK154)</f>
        <v>3163</v>
      </c>
      <c r="BM154" s="15">
        <f>AY154*$D$161</f>
        <v>2860.1381934850474</v>
      </c>
      <c r="BN154" s="9">
        <f>BM154-BL154</f>
        <v>-302.8618065149526</v>
      </c>
      <c r="BO154" s="48">
        <f>IF(BN154&gt;0,V154,W154)</f>
        <v>66.841225649036886</v>
      </c>
      <c r="BP154" s="48">
        <f xml:space="preserve"> IF(BN154 &gt;0, S154*T154^(2-N154), S154*U154^(N154+2))</f>
        <v>67.806184362590386</v>
      </c>
      <c r="BQ154" s="48">
        <f>IF(BN154&gt;0, S154*T154^(3-N154), S154*U154^(N154+3))</f>
        <v>68.785073779984543</v>
      </c>
      <c r="BR154" s="46">
        <f>BN154/BP154</f>
        <v>-4.4665808784551766</v>
      </c>
      <c r="BS154" s="61">
        <f>BL154/BM154</f>
        <v>1.1058906199724283</v>
      </c>
      <c r="BT154" s="16">
        <f>BB154+BL154+BV154</f>
        <v>3954</v>
      </c>
      <c r="BU154" s="66">
        <f>BC154+BM154+BW154</f>
        <v>3820.0060997028954</v>
      </c>
      <c r="BV154" s="63">
        <v>132</v>
      </c>
      <c r="BW154" s="15">
        <f>AZ154*$D$164</f>
        <v>93.00081636761999</v>
      </c>
      <c r="BX154" s="37">
        <f>BW154-BV154</f>
        <v>-38.99918363238001</v>
      </c>
      <c r="BY154" s="53">
        <f>BX154*(BX154&lt;&gt;0)</f>
        <v>-38.99918363238001</v>
      </c>
      <c r="BZ154" s="26">
        <f>BY154/$BY$156</f>
        <v>-0.40205343950908523</v>
      </c>
      <c r="CA154" s="47">
        <f>BZ154 * $BX$156</f>
        <v>-38.99918363238001</v>
      </c>
      <c r="CB154" s="48">
        <f>IF(CA154&gt;0, V154, W154)</f>
        <v>66.841225649036886</v>
      </c>
      <c r="CC154" s="48">
        <f>IF(BX154&gt;0, S154*T154^(2-N154), S154*U154^(N154+2))</f>
        <v>67.806184362590386</v>
      </c>
      <c r="CD154" s="62">
        <f>CA154/CB154</f>
        <v>-0.58346003164503535</v>
      </c>
      <c r="CE154" s="63">
        <v>0</v>
      </c>
      <c r="CF154" s="15">
        <f>AZ154*$CE$159</f>
        <v>64.722928727091897</v>
      </c>
      <c r="CG154" s="37">
        <f>CF154-CE154</f>
        <v>64.722928727091897</v>
      </c>
      <c r="CH154" s="53">
        <f>CG154*(CG154&lt;&gt;0)</f>
        <v>64.722928727091897</v>
      </c>
      <c r="CI154" s="26">
        <f>CH154/$CH$156</f>
        <v>1.0070472806455876E-2</v>
      </c>
      <c r="CJ154" s="47">
        <f>CI154 * $CG$156</f>
        <v>64.722928727091897</v>
      </c>
      <c r="CK154" s="48">
        <f>IF(CA154&gt;0,V154,W154)</f>
        <v>66.841225649036886</v>
      </c>
      <c r="CL154" s="62">
        <f>CJ154/CK154</f>
        <v>0.96830852664091582</v>
      </c>
      <c r="CM154" s="67">
        <f>N154</f>
        <v>0</v>
      </c>
      <c r="CN154" s="75">
        <f>BT154+BV154</f>
        <v>4086</v>
      </c>
      <c r="CO154">
        <f>E154/$E$156</f>
        <v>7.954232408778213E-3</v>
      </c>
      <c r="CP154" s="1">
        <f>$CP$158*CO154</f>
        <v>485.20817693547099</v>
      </c>
      <c r="CQ154">
        <v>0</v>
      </c>
      <c r="CR154" s="1">
        <f>CP154-CQ154</f>
        <v>485.20817693547099</v>
      </c>
      <c r="CS154">
        <f>CR154/CP154</f>
        <v>1</v>
      </c>
    </row>
    <row r="155" spans="1:97" x14ac:dyDescent="0.2">
      <c r="A155" s="31" t="s">
        <v>206</v>
      </c>
      <c r="B155">
        <v>0</v>
      </c>
      <c r="C155">
        <v>0</v>
      </c>
      <c r="D155">
        <v>0.68170926517571795</v>
      </c>
      <c r="E155">
        <v>0.318290734824281</v>
      </c>
      <c r="F155">
        <v>0.62946783161238995</v>
      </c>
      <c r="G155">
        <v>0.62946783161238995</v>
      </c>
      <c r="H155">
        <v>0.86382623224728405</v>
      </c>
      <c r="I155">
        <v>0.70426065162907203</v>
      </c>
      <c r="J155">
        <v>0.779973605461594</v>
      </c>
      <c r="K155">
        <v>0.70069129732344204</v>
      </c>
      <c r="L155">
        <v>0.86540293177262495</v>
      </c>
      <c r="M155">
        <v>0.85898864261585395</v>
      </c>
      <c r="N155" s="21">
        <v>0</v>
      </c>
      <c r="O155">
        <v>1.0223306875701199</v>
      </c>
      <c r="P155">
        <v>0.99672401585868098</v>
      </c>
      <c r="Q155">
        <v>1.0022467058761999</v>
      </c>
      <c r="R155">
        <v>1.0016840070841699</v>
      </c>
      <c r="S155">
        <v>13.810000419616699</v>
      </c>
      <c r="T155" s="27">
        <f>IF(C155,P155,R155)</f>
        <v>1.0016840070841699</v>
      </c>
      <c r="U155" s="27">
        <f>IF(D155 = 0,O155,Q155)</f>
        <v>1.0022467058761999</v>
      </c>
      <c r="V155" s="39">
        <f>S155*T155^(1-N155)</f>
        <v>13.833256558155723</v>
      </c>
      <c r="W155" s="38">
        <f>S155*U155^(N155+1)</f>
        <v>13.841027428709776</v>
      </c>
      <c r="X155" s="44">
        <f>0.5 * (D155-MAX($D$3:$D$155))/(MIN($D$3:$D$155)-MAX($D$3:$D$155)) + 0.75</f>
        <v>0.90116755428103268</v>
      </c>
      <c r="Y155" s="44">
        <f>AVERAGE(D155, F155, G155, H155, I155, J155, K155)</f>
        <v>0.71277095929455581</v>
      </c>
      <c r="Z155" s="22">
        <f>AI155^N155</f>
        <v>1</v>
      </c>
      <c r="AA155" s="22">
        <f>(Z155+AB155)/2</f>
        <v>1</v>
      </c>
      <c r="AB155" s="22">
        <f>AM155^N155</f>
        <v>1</v>
      </c>
      <c r="AC155" s="22">
        <v>1</v>
      </c>
      <c r="AD155" s="22">
        <v>1</v>
      </c>
      <c r="AE155" s="22">
        <v>1</v>
      </c>
      <c r="AF155" s="22">
        <f>PERCENTILE($L$2:$L$155, 0.05)</f>
        <v>-5.5951144138011319E-2</v>
      </c>
      <c r="AG155" s="22">
        <f>PERCENTILE($L$2:$L$155, 0.95)</f>
        <v>0.94551258825149287</v>
      </c>
      <c r="AH155" s="22">
        <f>MIN(MAX(L155,AF155), AG155)</f>
        <v>0.86540293177262495</v>
      </c>
      <c r="AI155" s="22">
        <f>AH155-$AH$156+1</f>
        <v>1.9213540759106362</v>
      </c>
      <c r="AJ155" s="22">
        <f>PERCENTILE($M$2:$M$155, 0.02)</f>
        <v>-1.0733798994150157</v>
      </c>
      <c r="AK155" s="22">
        <f>PERCENTILE($M$2:$M$155, 0.98)</f>
        <v>1.0073830915390212</v>
      </c>
      <c r="AL155" s="22">
        <f>MIN(MAX(M155,AJ155), AK155)</f>
        <v>0.85898864261585395</v>
      </c>
      <c r="AM155" s="22">
        <f>AL155-$AL$156 + 1</f>
        <v>2.9323685420308694</v>
      </c>
      <c r="AN155" s="49">
        <v>0</v>
      </c>
      <c r="AO155" s="76">
        <v>0.24</v>
      </c>
      <c r="AP155" s="77">
        <v>0.5</v>
      </c>
      <c r="AQ155" s="50">
        <v>1</v>
      </c>
      <c r="AR155" s="17">
        <f>(AI155^4)*AB155*AE155*AN155</f>
        <v>0</v>
      </c>
      <c r="AS155" s="17">
        <f>(AM155^4) *Z155*AC155*AO155</f>
        <v>17.745385933393109</v>
      </c>
      <c r="AT155" s="17">
        <f>(AM155^4)*AA155*AP155*AQ155</f>
        <v>36.969554027902312</v>
      </c>
      <c r="AU155" s="17">
        <f>MIN(AR155, 0.05*AR$156)</f>
        <v>0</v>
      </c>
      <c r="AV155" s="17">
        <f>MIN(AS155, 0.05*AS$156)</f>
        <v>17.745385933393109</v>
      </c>
      <c r="AW155" s="17">
        <f>MIN(AT155, 0.05*AT$156)</f>
        <v>36.969554027902312</v>
      </c>
      <c r="AX155" s="14">
        <f>AU155/$AU$156</f>
        <v>0</v>
      </c>
      <c r="AY155" s="14">
        <f>AV155/$AV$156</f>
        <v>1.0052737170833976E-2</v>
      </c>
      <c r="AZ155" s="64">
        <f>AW155/$AW$156</f>
        <v>1.2865869478792804E-2</v>
      </c>
      <c r="BA155" s="21">
        <f>N155</f>
        <v>0</v>
      </c>
      <c r="BB155" s="63">
        <v>0</v>
      </c>
      <c r="BC155" s="15">
        <f>$D$162*AX155</f>
        <v>0</v>
      </c>
      <c r="BD155" s="19">
        <f>BC155-BB155</f>
        <v>0</v>
      </c>
      <c r="BE155" s="60">
        <f>(IF(BD155 &gt; 0, V155, W155))</f>
        <v>13.841027428709776</v>
      </c>
      <c r="BF155" s="60">
        <f>IF(BD155&gt;0, S155*(T155^(2-N155)), S155*(U155^(N155 + 2)))</f>
        <v>13.872124146366501</v>
      </c>
      <c r="BG155" s="46">
        <f>BD155/BE155</f>
        <v>0</v>
      </c>
      <c r="BH155" s="61" t="e">
        <f>BB155/BC155</f>
        <v>#DIV/0!</v>
      </c>
      <c r="BI155" s="63">
        <v>0</v>
      </c>
      <c r="BJ155" s="63">
        <v>4295</v>
      </c>
      <c r="BK155" s="63">
        <v>0</v>
      </c>
      <c r="BL155" s="10">
        <f>SUM(BI155:BK155)</f>
        <v>4295</v>
      </c>
      <c r="BM155" s="15">
        <f>AY155*$D$161</f>
        <v>1753.9513178812581</v>
      </c>
      <c r="BN155" s="9">
        <f>BM155-BL155</f>
        <v>-2541.0486821187419</v>
      </c>
      <c r="BO155" s="48">
        <f>IF(BN155&gt;0,V155,W155)</f>
        <v>13.841027428709776</v>
      </c>
      <c r="BP155" s="48">
        <f xml:space="preserve"> IF(BN155 &gt;0, S155*T155^(2-N155), S155*U155^(N155+2))</f>
        <v>13.872124146366501</v>
      </c>
      <c r="BQ155" s="48">
        <f>IF(BN155&gt;0, S155*T155^(3-N155), S155*U155^(N155+3))</f>
        <v>13.903290729201517</v>
      </c>
      <c r="BR155" s="46">
        <f>BN155/BP155</f>
        <v>-183.17661053980072</v>
      </c>
      <c r="BS155" s="61">
        <f>BL155/BM155</f>
        <v>2.4487566765469202</v>
      </c>
      <c r="BT155" s="16">
        <f>BB155+BL155+BV155</f>
        <v>4502</v>
      </c>
      <c r="BU155" s="66">
        <f>BC155+BM155+BW155</f>
        <v>1872.7676225179096</v>
      </c>
      <c r="BV155" s="63">
        <v>207</v>
      </c>
      <c r="BW155" s="15">
        <f>AZ155*$D$164</f>
        <v>118.81630463665155</v>
      </c>
      <c r="BX155" s="37">
        <f>BW155-BV155</f>
        <v>-88.183695363348448</v>
      </c>
      <c r="BY155" s="53">
        <f>BX155*(BX155&lt;&gt;0)</f>
        <v>-88.183695363348448</v>
      </c>
      <c r="BZ155" s="26">
        <f>BY155/$BY$156</f>
        <v>-0.90911026147784835</v>
      </c>
      <c r="CA155" s="47">
        <f>BZ155 * $BX$156</f>
        <v>-88.183695363348448</v>
      </c>
      <c r="CB155" s="48">
        <f>IF(CA155&gt;0, V155, W155)</f>
        <v>13.841027428709776</v>
      </c>
      <c r="CC155" s="48">
        <f>IF(BX155&gt;0, S155*T155^(2-N155), S155*U155^(N155+2))</f>
        <v>13.872124146366501</v>
      </c>
      <c r="CD155" s="62">
        <f>CA155/CB155</f>
        <v>-6.3711813171060738</v>
      </c>
      <c r="CE155" s="63">
        <v>0</v>
      </c>
      <c r="CF155" s="15">
        <f>AZ155*$CE$159</f>
        <v>82.68894314020136</v>
      </c>
      <c r="CG155" s="37">
        <f>CF155-CE155</f>
        <v>82.68894314020136</v>
      </c>
      <c r="CH155" s="53">
        <f>CG155*(CG155&lt;&gt;0)</f>
        <v>82.68894314020136</v>
      </c>
      <c r="CI155" s="26">
        <f>CH155/$CH$156</f>
        <v>1.2865869478792809E-2</v>
      </c>
      <c r="CJ155" s="47">
        <f>CI155 * $CG$156</f>
        <v>82.68894314020136</v>
      </c>
      <c r="CK155" s="48">
        <f>IF(CA155&gt;0,V155,W155)</f>
        <v>13.841027428709776</v>
      </c>
      <c r="CL155" s="62">
        <f>CJ155/CK155</f>
        <v>5.9741911188387409</v>
      </c>
      <c r="CM155" s="67">
        <f>N155</f>
        <v>0</v>
      </c>
      <c r="CN155" s="75">
        <f>BT155+BV155</f>
        <v>4709</v>
      </c>
      <c r="CO155">
        <f>E155/$E$156</f>
        <v>2.9962412999631357E-3</v>
      </c>
      <c r="CP155" s="1">
        <f>$CP$158*CO155</f>
        <v>182.77071929775127</v>
      </c>
      <c r="CQ155">
        <v>0</v>
      </c>
      <c r="CR155" s="1">
        <f>CP155-CQ155</f>
        <v>182.77071929775127</v>
      </c>
      <c r="CS155">
        <f>CR155/CP155</f>
        <v>1</v>
      </c>
    </row>
    <row r="156" spans="1:97" ht="17" thickBot="1" x14ac:dyDescent="0.25">
      <c r="A156" s="4" t="s">
        <v>11</v>
      </c>
      <c r="B156" s="13">
        <f>AVERAGE(B2:B155)</f>
        <v>0.26623376623376621</v>
      </c>
      <c r="C156" s="13">
        <f>AVERAGE(C2:C155)</f>
        <v>0.25974025974025972</v>
      </c>
      <c r="D156" s="6">
        <f>SUM(D2:D155)</f>
        <v>46.835887383288409</v>
      </c>
      <c r="E156" s="6">
        <f>SUM(E3:E155)</f>
        <v>106.23000718540162</v>
      </c>
      <c r="F156" s="4"/>
      <c r="G156" s="4"/>
      <c r="H156" s="4"/>
      <c r="I156" s="4"/>
      <c r="J156" s="4"/>
      <c r="K156" s="4"/>
      <c r="L156" s="4">
        <f>MIN(L2:L155)</f>
        <v>-1.09616763349429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23">
        <f>SUM(X2:X155)</f>
        <v>168.60383817948508</v>
      </c>
      <c r="Y156" s="23"/>
      <c r="Z156" s="13"/>
      <c r="AA156" s="13"/>
      <c r="AB156" s="13"/>
      <c r="AC156" s="13"/>
      <c r="AD156" s="13"/>
      <c r="AE156" s="13"/>
      <c r="AF156" s="13"/>
      <c r="AG156" s="13"/>
      <c r="AH156" s="23">
        <f>MIN(AH2:AH155)</f>
        <v>-5.5951144138011319E-2</v>
      </c>
      <c r="AI156" s="13"/>
      <c r="AJ156" s="13"/>
      <c r="AK156" s="13"/>
      <c r="AL156" s="23">
        <f>MIN(AL2:AL155)</f>
        <v>-1.0733798994150157</v>
      </c>
      <c r="AM156" s="13"/>
      <c r="AN156" s="13"/>
      <c r="AO156" s="13"/>
      <c r="AP156" s="13"/>
      <c r="AQ156" s="13"/>
      <c r="AR156" s="18">
        <f>SUM(AR2:AR155)</f>
        <v>564.73528089657339</v>
      </c>
      <c r="AS156" s="18">
        <f>SUM(AS2:AS155)</f>
        <v>2081.6779434574828</v>
      </c>
      <c r="AT156" s="18">
        <f>SUM(AT2:AT155)</f>
        <v>2989.008778002134</v>
      </c>
      <c r="AU156" s="18">
        <f>SUM(AU2:AU155)</f>
        <v>564.73528089657339</v>
      </c>
      <c r="AV156" s="18">
        <f>SUM(AV2:AV155)</f>
        <v>1765.229273563207</v>
      </c>
      <c r="AW156" s="18">
        <f>SUM(AW2:AW155)</f>
        <v>2873.4594338019929</v>
      </c>
      <c r="AX156" s="4">
        <f>SUM(AX2:AX155)</f>
        <v>1.0000000000000002</v>
      </c>
      <c r="AY156" s="4">
        <f>SUM(AY2:AY155)</f>
        <v>1.0000000000000002</v>
      </c>
      <c r="AZ156" s="4">
        <f>SUM(AZ2:AZ155)</f>
        <v>0.99999999999999967</v>
      </c>
      <c r="BA156" s="7"/>
      <c r="BB156" s="9">
        <f>SUM(BB2:BB155)</f>
        <v>120711</v>
      </c>
      <c r="BC156" s="9">
        <f>SUM(BC2:BC155)</f>
        <v>124182.00000000004</v>
      </c>
      <c r="BD156" s="54">
        <f>SUM(BD2:BD155)</f>
        <v>3471.0000000000223</v>
      </c>
      <c r="BE156" s="9"/>
      <c r="BF156" s="9"/>
      <c r="BG156" s="9"/>
      <c r="BH156" s="9"/>
      <c r="BI156" s="9">
        <f>SUM(BI2:BI155)</f>
        <v>28368</v>
      </c>
      <c r="BJ156" s="9">
        <f>SUM(BJ2:BJ155)</f>
        <v>133525</v>
      </c>
      <c r="BK156" s="9">
        <f>SUM(BK2:BK155)</f>
        <v>1709</v>
      </c>
      <c r="BL156" s="9">
        <f>SUM(BL2:BL155)</f>
        <v>163602</v>
      </c>
      <c r="BM156" s="9">
        <f>SUM(BM2:BM155)</f>
        <v>174475.00000000009</v>
      </c>
      <c r="BN156" s="54">
        <f>SUM(BN2:BN155)</f>
        <v>10872.999999999991</v>
      </c>
      <c r="BO156" s="9"/>
      <c r="BP156" s="9"/>
      <c r="BQ156" s="9"/>
      <c r="BR156" s="9"/>
      <c r="BS156" s="9"/>
      <c r="BT156" s="6">
        <f>SUM(BT2:BT155)</f>
        <v>293451</v>
      </c>
      <c r="BU156" s="6">
        <f>SUM(BU2:BU155)</f>
        <v>307891.99999999983</v>
      </c>
      <c r="BV156" s="9">
        <f>SUM(BV2:BV155)</f>
        <v>9138</v>
      </c>
      <c r="BW156" s="9">
        <f>SUM(BW2:BW155)</f>
        <v>9234.9999999999964</v>
      </c>
      <c r="BX156" s="54">
        <f>SUM(BX2:BX155)</f>
        <v>96.999999999996874</v>
      </c>
      <c r="BY156" s="9">
        <f>SUM(BY2:BY155)</f>
        <v>96.999999999996874</v>
      </c>
      <c r="BZ156" s="9">
        <f>SUM(BZ2:BZ155)</f>
        <v>0.99999999999999956</v>
      </c>
      <c r="CA156" s="9">
        <f>SUM(CA2:CA155)</f>
        <v>96.999999999996874</v>
      </c>
      <c r="CB156" s="9"/>
      <c r="CC156" s="9"/>
      <c r="CD156" s="9"/>
      <c r="CE156" s="9">
        <f t="shared" ref="CE156:CJ156" si="0">SUM(CE2:CE155)</f>
        <v>0</v>
      </c>
      <c r="CF156" s="9">
        <f t="shared" si="0"/>
        <v>6426.9999999999982</v>
      </c>
      <c r="CG156" s="54">
        <f t="shared" si="0"/>
        <v>6426.9999999999982</v>
      </c>
      <c r="CH156" s="9">
        <f t="shared" si="0"/>
        <v>6426.9999999999982</v>
      </c>
      <c r="CI156" s="9">
        <f t="shared" si="0"/>
        <v>1.0000000000000002</v>
      </c>
      <c r="CJ156" s="9">
        <f t="shared" si="0"/>
        <v>6426.9999999999982</v>
      </c>
      <c r="CK156" s="9"/>
      <c r="CL156" s="9"/>
    </row>
    <row r="157" spans="1:97" x14ac:dyDescent="0.2">
      <c r="A157" s="11" t="s">
        <v>18</v>
      </c>
      <c r="B157" s="8"/>
      <c r="C157" s="8"/>
      <c r="D157" s="1"/>
      <c r="E157" s="1">
        <f>MEDIAN(E2:E155)</f>
        <v>0.759827845001802</v>
      </c>
      <c r="I157" s="20"/>
      <c r="L157">
        <f>PERCENTILE(L2:L155, 0.99)</f>
        <v>1.0762780481096703</v>
      </c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 t="s">
        <v>132</v>
      </c>
      <c r="AO157" s="3" t="s">
        <v>131</v>
      </c>
      <c r="AP157" s="3" t="s">
        <v>134</v>
      </c>
      <c r="AQ157" s="3"/>
      <c r="AR157" s="3"/>
      <c r="BB157" s="2" t="s">
        <v>96</v>
      </c>
      <c r="CA157" s="1"/>
      <c r="CE157" s="63">
        <v>6427</v>
      </c>
      <c r="CO157" t="s">
        <v>292</v>
      </c>
      <c r="CP157" t="s">
        <v>293</v>
      </c>
    </row>
    <row r="158" spans="1:97" x14ac:dyDescent="0.2">
      <c r="A158" s="12" t="s">
        <v>17</v>
      </c>
      <c r="B158" s="8"/>
      <c r="C158" s="8"/>
      <c r="D158" s="7"/>
      <c r="E158" s="7"/>
      <c r="F158" s="7"/>
      <c r="G158" s="7"/>
      <c r="H158" s="7"/>
      <c r="I158" s="34"/>
      <c r="J158" s="7"/>
      <c r="K158" s="7"/>
      <c r="N158" t="s">
        <v>73</v>
      </c>
      <c r="O158" t="s">
        <v>298</v>
      </c>
      <c r="P158" t="s">
        <v>299</v>
      </c>
      <c r="T158" s="7"/>
      <c r="U158" s="7"/>
      <c r="V158" s="7"/>
      <c r="Y158" s="7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 t="s">
        <v>133</v>
      </c>
      <c r="AP158" s="8" t="s">
        <v>135</v>
      </c>
      <c r="AQ158" s="8"/>
      <c r="AR158" s="8"/>
      <c r="AS158" s="17"/>
      <c r="AT158" s="17"/>
      <c r="AU158" s="17"/>
      <c r="AV158" s="17"/>
      <c r="AW158" s="17"/>
      <c r="AX158" s="17"/>
      <c r="AY158" s="7"/>
      <c r="AZ158" s="7"/>
      <c r="BA158" s="7"/>
      <c r="BB158" s="52" t="s">
        <v>97</v>
      </c>
      <c r="BC158" s="7"/>
      <c r="BD158" s="7"/>
      <c r="BE158" s="7"/>
      <c r="BF158" s="7"/>
      <c r="BG158" s="7"/>
      <c r="BH158" s="7" t="s">
        <v>269</v>
      </c>
      <c r="BI158" s="72">
        <v>0</v>
      </c>
      <c r="BJ158" s="72">
        <v>5891</v>
      </c>
      <c r="BK158" s="72">
        <v>0</v>
      </c>
      <c r="BL158" s="7"/>
      <c r="BM158" s="7"/>
      <c r="BN158" s="9"/>
      <c r="BO158" s="7"/>
      <c r="BP158" s="7"/>
      <c r="BQ158" s="7"/>
      <c r="BR158" s="7"/>
      <c r="BS158" s="7"/>
      <c r="BT158" s="7"/>
      <c r="BU158" s="7"/>
      <c r="CD158" s="7"/>
      <c r="CE158" s="68">
        <f>CE156+CE157</f>
        <v>6427</v>
      </c>
      <c r="CL158" s="7"/>
      <c r="CO158">
        <v>100000</v>
      </c>
      <c r="CP158">
        <f>$P$159*CO158</f>
        <v>61000</v>
      </c>
    </row>
    <row r="159" spans="1:97" x14ac:dyDescent="0.2">
      <c r="A159" t="s">
        <v>23</v>
      </c>
      <c r="B159" s="3"/>
      <c r="C159" s="2" t="s">
        <v>24</v>
      </c>
      <c r="H159" s="7" t="s">
        <v>36</v>
      </c>
      <c r="I159">
        <v>0.99</v>
      </c>
      <c r="K159">
        <v>0.01</v>
      </c>
      <c r="N159" s="45">
        <v>1</v>
      </c>
      <c r="O159" s="2">
        <v>0.39</v>
      </c>
      <c r="P159">
        <f>1-O159</f>
        <v>0.61</v>
      </c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O159" s="3"/>
      <c r="AP159" s="3" t="s">
        <v>136</v>
      </c>
      <c r="AQ159" s="3"/>
      <c r="AR159" s="3"/>
      <c r="AZ159" s="7"/>
      <c r="BB159" s="2" t="s">
        <v>98</v>
      </c>
      <c r="BD159" s="7"/>
      <c r="BH159" s="7" t="s">
        <v>270</v>
      </c>
      <c r="BK159">
        <f>SUM(BI158:BK158)</f>
        <v>5891</v>
      </c>
      <c r="BL159" t="s">
        <v>50</v>
      </c>
      <c r="BS159" s="7"/>
      <c r="BU159" s="7"/>
      <c r="CD159" s="7"/>
      <c r="CE159">
        <f>CE158*$N$159</f>
        <v>6427</v>
      </c>
      <c r="CL159" s="7"/>
    </row>
    <row r="160" spans="1:97" x14ac:dyDescent="0.2">
      <c r="A160" s="5" t="s">
        <v>7</v>
      </c>
      <c r="B160" s="3"/>
      <c r="C160" t="s">
        <v>9</v>
      </c>
      <c r="D160" t="s">
        <v>12</v>
      </c>
      <c r="F160" t="s">
        <v>20</v>
      </c>
      <c r="H160" t="s">
        <v>38</v>
      </c>
      <c r="I160">
        <v>0.99</v>
      </c>
      <c r="J160" t="s">
        <v>39</v>
      </c>
      <c r="K160">
        <v>0.01</v>
      </c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BB160" s="2" t="s">
        <v>99</v>
      </c>
      <c r="BL160" t="s">
        <v>51</v>
      </c>
      <c r="CE160" t="s">
        <v>235</v>
      </c>
    </row>
    <row r="161" spans="1:65" x14ac:dyDescent="0.2">
      <c r="A161" s="5" t="s">
        <v>1</v>
      </c>
      <c r="B161" s="3"/>
      <c r="C161" s="3">
        <v>174475</v>
      </c>
      <c r="D161" s="1">
        <f>C161*$N$159</f>
        <v>174475</v>
      </c>
      <c r="F161">
        <f>D161/C161</f>
        <v>1</v>
      </c>
      <c r="H161" t="s">
        <v>40</v>
      </c>
      <c r="I161">
        <v>0.99</v>
      </c>
      <c r="J161" t="s">
        <v>41</v>
      </c>
      <c r="K161">
        <v>0.01</v>
      </c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BB161" s="2" t="s">
        <v>100</v>
      </c>
      <c r="BL161" t="s">
        <v>61</v>
      </c>
      <c r="BM161" t="s">
        <v>77</v>
      </c>
    </row>
    <row r="162" spans="1:65" x14ac:dyDescent="0.2">
      <c r="A162" s="5" t="s">
        <v>8</v>
      </c>
      <c r="B162" s="3"/>
      <c r="C162" s="3">
        <v>124182</v>
      </c>
      <c r="D162" s="1">
        <f>C162*$N$159</f>
        <v>124182</v>
      </c>
      <c r="F162">
        <f>D162/C162</f>
        <v>1</v>
      </c>
      <c r="H162" t="s">
        <v>42</v>
      </c>
      <c r="I162">
        <v>0.98</v>
      </c>
      <c r="J162" t="s">
        <v>37</v>
      </c>
      <c r="K162">
        <v>0.02</v>
      </c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46"/>
      <c r="AO162" s="3"/>
      <c r="AP162" s="3"/>
      <c r="AQ162" s="3"/>
      <c r="AR162" s="3"/>
      <c r="BL162" s="35" t="s">
        <v>62</v>
      </c>
      <c r="BM162" t="s">
        <v>78</v>
      </c>
    </row>
    <row r="163" spans="1:65" x14ac:dyDescent="0.2">
      <c r="A163" s="5" t="s">
        <v>58</v>
      </c>
      <c r="B163" s="3"/>
      <c r="C163">
        <v>17838</v>
      </c>
      <c r="D163" s="1">
        <f>C163*$N$159</f>
        <v>17838</v>
      </c>
      <c r="F163">
        <f>D163/C163</f>
        <v>1</v>
      </c>
      <c r="H163" t="s">
        <v>43</v>
      </c>
      <c r="I163">
        <v>0.99</v>
      </c>
      <c r="J163" t="s">
        <v>37</v>
      </c>
      <c r="K163">
        <v>0.01</v>
      </c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46"/>
      <c r="AO163" s="3"/>
      <c r="AP163" s="3"/>
      <c r="AQ163" s="3"/>
      <c r="AR163" s="3"/>
      <c r="BL163" t="s">
        <v>59</v>
      </c>
      <c r="BM163" t="s">
        <v>74</v>
      </c>
    </row>
    <row r="164" spans="1:65" x14ac:dyDescent="0.2">
      <c r="A164" s="5" t="s">
        <v>83</v>
      </c>
      <c r="B164" s="3"/>
      <c r="C164">
        <v>9235</v>
      </c>
      <c r="D164" s="1">
        <f>C164*$N$159</f>
        <v>9235</v>
      </c>
      <c r="F164">
        <f>D164/C164</f>
        <v>1</v>
      </c>
      <c r="H164" t="s">
        <v>44</v>
      </c>
      <c r="I164">
        <v>0.99</v>
      </c>
      <c r="J164" t="s">
        <v>37</v>
      </c>
      <c r="K164">
        <v>0.01</v>
      </c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46"/>
      <c r="AO164" s="3"/>
      <c r="AP164" s="3"/>
      <c r="AQ164" s="3"/>
      <c r="AR164" s="3"/>
      <c r="BL164">
        <v>0</v>
      </c>
      <c r="BM164" s="36"/>
    </row>
    <row r="165" spans="1:65" x14ac:dyDescent="0.2">
      <c r="A165" s="5" t="s">
        <v>9</v>
      </c>
      <c r="B165" s="3"/>
      <c r="C165">
        <f>SUM(C161:C163)</f>
        <v>316495</v>
      </c>
      <c r="D165">
        <f>SUM(D161:D163)</f>
        <v>316495</v>
      </c>
      <c r="F165">
        <f>D165/C165</f>
        <v>1</v>
      </c>
      <c r="I165" s="20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46"/>
      <c r="AO165" s="3"/>
      <c r="AP165" s="3"/>
      <c r="AQ165" s="3"/>
      <c r="AR165" s="3"/>
      <c r="BL165" s="36" t="s">
        <v>60</v>
      </c>
      <c r="BM165" t="s">
        <v>75</v>
      </c>
    </row>
    <row r="166" spans="1:65" x14ac:dyDescent="0.2">
      <c r="A166" s="5" t="s">
        <v>278</v>
      </c>
      <c r="B166" s="3"/>
      <c r="C166">
        <f>0.05*150</f>
        <v>7.5</v>
      </c>
      <c r="I166" s="20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46"/>
      <c r="AO166" s="3"/>
      <c r="AP166" s="3"/>
      <c r="AQ166" s="3"/>
      <c r="AR166" s="3"/>
      <c r="BL166" s="36" t="s">
        <v>64</v>
      </c>
      <c r="BM166" t="s">
        <v>79</v>
      </c>
    </row>
    <row r="167" spans="1:65" x14ac:dyDescent="0.2">
      <c r="I167" s="20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46"/>
      <c r="AO167" s="3"/>
      <c r="AP167" s="3"/>
      <c r="AQ167" s="3"/>
      <c r="AR167" s="3"/>
      <c r="BL167" s="36" t="s">
        <v>63</v>
      </c>
      <c r="BM167" t="s">
        <v>76</v>
      </c>
    </row>
    <row r="168" spans="1:65" x14ac:dyDescent="0.2">
      <c r="AN168" s="46"/>
    </row>
    <row r="169" spans="1:65" x14ac:dyDescent="0.2">
      <c r="AN169" s="46"/>
    </row>
    <row r="170" spans="1:65" x14ac:dyDescent="0.2">
      <c r="AN170" s="46"/>
    </row>
    <row r="171" spans="1:65" x14ac:dyDescent="0.2">
      <c r="AN171" s="46"/>
    </row>
    <row r="172" spans="1:65" x14ac:dyDescent="0.2">
      <c r="AN172" s="46"/>
    </row>
    <row r="173" spans="1:65" x14ac:dyDescent="0.2">
      <c r="AN173" s="46"/>
    </row>
    <row r="174" spans="1:65" x14ac:dyDescent="0.2">
      <c r="AN174" s="46"/>
    </row>
    <row r="175" spans="1:65" x14ac:dyDescent="0.2">
      <c r="AN175" s="46"/>
    </row>
    <row r="176" spans="1:65" x14ac:dyDescent="0.2">
      <c r="AN176" s="46"/>
    </row>
    <row r="177" spans="40:40" x14ac:dyDescent="0.2">
      <c r="AN177" s="46"/>
    </row>
    <row r="178" spans="40:40" x14ac:dyDescent="0.2">
      <c r="AN178" s="46"/>
    </row>
    <row r="179" spans="40:40" x14ac:dyDescent="0.2">
      <c r="AN179" s="46"/>
    </row>
    <row r="180" spans="40:40" x14ac:dyDescent="0.2">
      <c r="AN180" s="46"/>
    </row>
    <row r="181" spans="40:40" x14ac:dyDescent="0.2">
      <c r="AN181" s="46"/>
    </row>
    <row r="182" spans="40:40" x14ac:dyDescent="0.2">
      <c r="AN182" s="46"/>
    </row>
    <row r="183" spans="40:40" x14ac:dyDescent="0.2">
      <c r="AN183" s="46"/>
    </row>
    <row r="184" spans="40:40" x14ac:dyDescent="0.2">
      <c r="AN184" s="46"/>
    </row>
    <row r="185" spans="40:40" x14ac:dyDescent="0.2">
      <c r="AN185" s="46"/>
    </row>
    <row r="186" spans="40:40" x14ac:dyDescent="0.2">
      <c r="AN186" s="46"/>
    </row>
    <row r="187" spans="40:40" x14ac:dyDescent="0.2">
      <c r="AN187" s="46"/>
    </row>
    <row r="188" spans="40:40" x14ac:dyDescent="0.2">
      <c r="AN188" s="46"/>
    </row>
    <row r="189" spans="40:40" x14ac:dyDescent="0.2">
      <c r="AN189" s="46"/>
    </row>
    <row r="190" spans="40:40" x14ac:dyDescent="0.2">
      <c r="AN190" s="46"/>
    </row>
    <row r="191" spans="40:40" x14ac:dyDescent="0.2">
      <c r="AN191" s="46"/>
    </row>
    <row r="192" spans="40:40" x14ac:dyDescent="0.2">
      <c r="AN192" s="46"/>
    </row>
    <row r="193" spans="40:40" x14ac:dyDescent="0.2">
      <c r="AN193" s="46"/>
    </row>
    <row r="194" spans="40:40" x14ac:dyDescent="0.2">
      <c r="AN194" s="46"/>
    </row>
    <row r="195" spans="40:40" x14ac:dyDescent="0.2">
      <c r="AN195" s="46"/>
    </row>
    <row r="196" spans="40:40" x14ac:dyDescent="0.2">
      <c r="AN196" s="46"/>
    </row>
    <row r="197" spans="40:40" x14ac:dyDescent="0.2">
      <c r="AN197" s="46"/>
    </row>
    <row r="198" spans="40:40" x14ac:dyDescent="0.2">
      <c r="AN198" s="46"/>
    </row>
    <row r="199" spans="40:40" x14ac:dyDescent="0.2">
      <c r="AN199" s="46"/>
    </row>
    <row r="200" spans="40:40" x14ac:dyDescent="0.2">
      <c r="AN200" s="46"/>
    </row>
    <row r="201" spans="40:40" x14ac:dyDescent="0.2">
      <c r="AN201" s="46"/>
    </row>
    <row r="202" spans="40:40" x14ac:dyDescent="0.2">
      <c r="AN202" s="46"/>
    </row>
    <row r="203" spans="40:40" x14ac:dyDescent="0.2">
      <c r="AN203" s="46"/>
    </row>
    <row r="204" spans="40:40" x14ac:dyDescent="0.2">
      <c r="AN204" s="46"/>
    </row>
    <row r="205" spans="40:40" x14ac:dyDescent="0.2">
      <c r="AN205" s="46"/>
    </row>
    <row r="206" spans="40:40" x14ac:dyDescent="0.2">
      <c r="AN206" s="46"/>
    </row>
    <row r="207" spans="40:40" x14ac:dyDescent="0.2">
      <c r="AN207" s="46"/>
    </row>
    <row r="208" spans="40:40" x14ac:dyDescent="0.2">
      <c r="AN208" s="46"/>
    </row>
    <row r="209" spans="40:40" x14ac:dyDescent="0.2">
      <c r="AN209" s="46"/>
    </row>
    <row r="210" spans="40:40" x14ac:dyDescent="0.2">
      <c r="AN210" s="46"/>
    </row>
    <row r="211" spans="40:40" x14ac:dyDescent="0.2">
      <c r="AN211" s="46"/>
    </row>
    <row r="212" spans="40:40" x14ac:dyDescent="0.2">
      <c r="AN212" s="46"/>
    </row>
    <row r="213" spans="40:40" x14ac:dyDescent="0.2">
      <c r="AN213" s="46"/>
    </row>
    <row r="214" spans="40:40" x14ac:dyDescent="0.2">
      <c r="AN214" s="46"/>
    </row>
    <row r="215" spans="40:40" x14ac:dyDescent="0.2">
      <c r="AN215" s="46"/>
    </row>
    <row r="216" spans="40:40" x14ac:dyDescent="0.2">
      <c r="AN216" s="46"/>
    </row>
    <row r="217" spans="40:40" x14ac:dyDescent="0.2">
      <c r="AN217" s="46"/>
    </row>
    <row r="218" spans="40:40" x14ac:dyDescent="0.2">
      <c r="AN218" s="46"/>
    </row>
    <row r="219" spans="40:40" x14ac:dyDescent="0.2">
      <c r="AN219" s="46"/>
    </row>
    <row r="220" spans="40:40" x14ac:dyDescent="0.2">
      <c r="AN220" s="46"/>
    </row>
    <row r="221" spans="40:40" x14ac:dyDescent="0.2">
      <c r="AN221" s="46"/>
    </row>
    <row r="222" spans="40:40" x14ac:dyDescent="0.2">
      <c r="AN222" s="46"/>
    </row>
    <row r="223" spans="40:40" x14ac:dyDescent="0.2">
      <c r="AN223" s="46"/>
    </row>
    <row r="224" spans="40:40" x14ac:dyDescent="0.2">
      <c r="AN224" s="46"/>
    </row>
    <row r="225" spans="40:40" x14ac:dyDescent="0.2">
      <c r="AN225" s="46"/>
    </row>
    <row r="226" spans="40:40" x14ac:dyDescent="0.2">
      <c r="AN226" s="46"/>
    </row>
    <row r="227" spans="40:40" x14ac:dyDescent="0.2">
      <c r="AN227" s="46"/>
    </row>
    <row r="228" spans="40:40" x14ac:dyDescent="0.2">
      <c r="AN228" s="46"/>
    </row>
    <row r="229" spans="40:40" x14ac:dyDescent="0.2">
      <c r="AN229" s="46"/>
    </row>
    <row r="230" spans="40:40" x14ac:dyDescent="0.2">
      <c r="AN230" s="46"/>
    </row>
    <row r="231" spans="40:40" x14ac:dyDescent="0.2">
      <c r="AN231" s="46"/>
    </row>
    <row r="232" spans="40:40" x14ac:dyDescent="0.2">
      <c r="AN232" s="46"/>
    </row>
    <row r="233" spans="40:40" x14ac:dyDescent="0.2">
      <c r="AN233" s="46"/>
    </row>
    <row r="234" spans="40:40" x14ac:dyDescent="0.2">
      <c r="AN234" s="46"/>
    </row>
    <row r="235" spans="40:40" x14ac:dyDescent="0.2">
      <c r="AN235" s="46"/>
    </row>
    <row r="236" spans="40:40" x14ac:dyDescent="0.2">
      <c r="AN236" s="46"/>
    </row>
    <row r="237" spans="40:40" x14ac:dyDescent="0.2">
      <c r="AN237" s="46"/>
    </row>
    <row r="238" spans="40:40" x14ac:dyDescent="0.2">
      <c r="AN238" s="46"/>
    </row>
    <row r="239" spans="40:40" x14ac:dyDescent="0.2">
      <c r="AN239" s="46"/>
    </row>
    <row r="240" spans="40:40" x14ac:dyDescent="0.2">
      <c r="AN240" s="46"/>
    </row>
    <row r="241" spans="40:40" x14ac:dyDescent="0.2">
      <c r="AN241" s="46"/>
    </row>
    <row r="242" spans="40:40" x14ac:dyDescent="0.2">
      <c r="AN242" s="46"/>
    </row>
    <row r="243" spans="40:40" x14ac:dyDescent="0.2">
      <c r="AN243" s="46"/>
    </row>
    <row r="244" spans="40:40" x14ac:dyDescent="0.2">
      <c r="AN244" s="46"/>
    </row>
    <row r="245" spans="40:40" x14ac:dyDescent="0.2">
      <c r="AN245" s="46"/>
    </row>
    <row r="246" spans="40:40" x14ac:dyDescent="0.2">
      <c r="AN246" s="46"/>
    </row>
    <row r="247" spans="40:40" x14ac:dyDescent="0.2">
      <c r="AN247" s="46"/>
    </row>
    <row r="248" spans="40:40" x14ac:dyDescent="0.2">
      <c r="AN248" s="46"/>
    </row>
    <row r="249" spans="40:40" x14ac:dyDescent="0.2">
      <c r="AN249" s="46"/>
    </row>
    <row r="250" spans="40:40" x14ac:dyDescent="0.2">
      <c r="AN250" s="46"/>
    </row>
    <row r="251" spans="40:40" x14ac:dyDescent="0.2">
      <c r="AN251" s="46"/>
    </row>
    <row r="252" spans="40:40" x14ac:dyDescent="0.2">
      <c r="AN252" s="46"/>
    </row>
    <row r="253" spans="40:40" x14ac:dyDescent="0.2">
      <c r="AN253" s="46"/>
    </row>
    <row r="254" spans="40:40" x14ac:dyDescent="0.2">
      <c r="AN254" s="46"/>
    </row>
    <row r="255" spans="40:40" x14ac:dyDescent="0.2">
      <c r="AN255" s="46"/>
    </row>
    <row r="256" spans="40:40" x14ac:dyDescent="0.2">
      <c r="AN256" s="46"/>
    </row>
    <row r="257" spans="40:40" x14ac:dyDescent="0.2">
      <c r="AN257" s="46"/>
    </row>
    <row r="258" spans="40:40" x14ac:dyDescent="0.2">
      <c r="AN258" s="46"/>
    </row>
    <row r="259" spans="40:40" x14ac:dyDescent="0.2">
      <c r="AN259" s="46"/>
    </row>
    <row r="260" spans="40:40" x14ac:dyDescent="0.2">
      <c r="AN260" s="46"/>
    </row>
    <row r="261" spans="40:40" x14ac:dyDescent="0.2">
      <c r="AN261" s="46"/>
    </row>
    <row r="262" spans="40:40" x14ac:dyDescent="0.2">
      <c r="AN262" s="46"/>
    </row>
    <row r="263" spans="40:40" x14ac:dyDescent="0.2">
      <c r="AN263" s="46"/>
    </row>
    <row r="264" spans="40:40" x14ac:dyDescent="0.2">
      <c r="AN264" s="46"/>
    </row>
    <row r="265" spans="40:40" x14ac:dyDescent="0.2">
      <c r="AN265" s="46"/>
    </row>
    <row r="266" spans="40:40" x14ac:dyDescent="0.2">
      <c r="AN266" s="46"/>
    </row>
    <row r="267" spans="40:40" x14ac:dyDescent="0.2">
      <c r="AN267" s="46"/>
    </row>
    <row r="268" spans="40:40" x14ac:dyDescent="0.2">
      <c r="AN268" s="46"/>
    </row>
    <row r="269" spans="40:40" x14ac:dyDescent="0.2">
      <c r="AN269" s="46"/>
    </row>
    <row r="270" spans="40:40" x14ac:dyDescent="0.2">
      <c r="AN270" s="46"/>
    </row>
    <row r="271" spans="40:40" x14ac:dyDescent="0.2">
      <c r="AN271" s="46"/>
    </row>
    <row r="272" spans="40:40" x14ac:dyDescent="0.2">
      <c r="AN272" s="46"/>
    </row>
    <row r="273" spans="40:40" x14ac:dyDescent="0.2">
      <c r="AN273" s="46"/>
    </row>
    <row r="274" spans="40:40" x14ac:dyDescent="0.2">
      <c r="AN274" s="46"/>
    </row>
    <row r="275" spans="40:40" x14ac:dyDescent="0.2">
      <c r="AN275" s="46"/>
    </row>
    <row r="276" spans="40:40" x14ac:dyDescent="0.2">
      <c r="AN276" s="46"/>
    </row>
    <row r="277" spans="40:40" x14ac:dyDescent="0.2">
      <c r="AN277" s="46"/>
    </row>
    <row r="278" spans="40:40" x14ac:dyDescent="0.2">
      <c r="AN278" s="46"/>
    </row>
    <row r="279" spans="40:40" x14ac:dyDescent="0.2">
      <c r="AN279" s="46"/>
    </row>
    <row r="280" spans="40:40" x14ac:dyDescent="0.2">
      <c r="AN280" s="46"/>
    </row>
    <row r="281" spans="40:40" x14ac:dyDescent="0.2">
      <c r="AN281" s="46"/>
    </row>
    <row r="282" spans="40:40" x14ac:dyDescent="0.2">
      <c r="AN282" s="46"/>
    </row>
    <row r="283" spans="40:40" x14ac:dyDescent="0.2">
      <c r="AN283" s="46"/>
    </row>
    <row r="284" spans="40:40" x14ac:dyDescent="0.2">
      <c r="AN284" s="46"/>
    </row>
    <row r="285" spans="40:40" x14ac:dyDescent="0.2">
      <c r="AN285" s="46"/>
    </row>
  </sheetData>
  <sortState xmlns:xlrd2="http://schemas.microsoft.com/office/spreadsheetml/2017/richdata2" ref="A2:CS155">
    <sortCondition ref="A2:A155"/>
    <sortCondition descending="1" ref="CA2:CA155"/>
    <sortCondition descending="1" ref="BN2:BN155"/>
    <sortCondition descending="1" ref="BD2:BD155"/>
  </sortState>
  <conditionalFormatting sqref="G2:G155">
    <cfRule type="cellIs" dxfId="27" priority="21" operator="lessThanOrEqual">
      <formula>0.01</formula>
    </cfRule>
    <cfRule type="cellIs" dxfId="26" priority="22" operator="greaterThanOrEqual">
      <formula>0.99</formula>
    </cfRule>
  </conditionalFormatting>
  <conditionalFormatting sqref="B2:C155">
    <cfRule type="expression" dxfId="25" priority="20">
      <formula>$C2 &lt;&gt; $B2</formula>
    </cfRule>
  </conditionalFormatting>
  <conditionalFormatting sqref="P158:P159 Q159:R159 O2:P155">
    <cfRule type="cellIs" dxfId="24" priority="19" operator="greaterThan">
      <formula>0</formula>
    </cfRule>
  </conditionalFormatting>
  <conditionalFormatting sqref="Q2:R155">
    <cfRule type="cellIs" dxfId="23" priority="18" operator="greaterThan">
      <formula>0</formula>
    </cfRule>
  </conditionalFormatting>
  <conditionalFormatting sqref="AQ14:AQ15 AQ61 AQ109 AQ76:AQ77 AQ42 AQ88 AQ67 AQ113:AQ115 AQ22 AQ29 AQ90 AQ52 AQ7:AQ8 AQ10 AQ150 AQ99:AQ101 AQ154 AQ44 AQ106 AQ32 AQ35 AQ79:AQ80 AQ117:AQ121 AQ48 AQ72 AQ82:AQ83 AQ103:AQ104 AQ125:AQ129 AQ2:AQ4 AQ17:AQ19 AQ37:AQ39 AQ132:AQ144 AQ152 AQ70">
    <cfRule type="cellIs" dxfId="22" priority="15" operator="greaterThan">
      <formula>1</formula>
    </cfRule>
  </conditionalFormatting>
  <conditionalFormatting sqref="BA2:BA155 CD2:CD155 CL2:CM155">
    <cfRule type="cellIs" dxfId="21" priority="16" operator="greaterThan">
      <formula>0</formula>
    </cfRule>
    <cfRule type="cellIs" dxfId="20" priority="17" operator="lessThan">
      <formula>0</formula>
    </cfRule>
  </conditionalFormatting>
  <conditionalFormatting sqref="BD2:BD155">
    <cfRule type="colorScale" priority="13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155 BG2:BG155 BR2:BR155">
    <cfRule type="cellIs" dxfId="19" priority="11" operator="lessThan">
      <formula>0</formula>
    </cfRule>
    <cfRule type="cellIs" dxfId="18" priority="12" operator="greaterThan">
      <formula>0</formula>
    </cfRule>
  </conditionalFormatting>
  <conditionalFormatting sqref="BH2:BH155">
    <cfRule type="cellIs" dxfId="17" priority="10" operator="lessThanOrEqual">
      <formula>0.3333</formula>
    </cfRule>
  </conditionalFormatting>
  <conditionalFormatting sqref="BH2:BH155 BS2:BS155">
    <cfRule type="cellIs" dxfId="16" priority="9" operator="greaterThanOrEqual">
      <formula>2</formula>
    </cfRule>
  </conditionalFormatting>
  <conditionalFormatting sqref="AQ147">
    <cfRule type="cellIs" dxfId="15" priority="8" operator="greaterThan">
      <formula>1</formula>
    </cfRule>
  </conditionalFormatting>
  <conditionalFormatting sqref="AQ12">
    <cfRule type="cellIs" dxfId="14" priority="7" operator="greaterThan">
      <formula>1</formula>
    </cfRule>
  </conditionalFormatting>
  <conditionalFormatting sqref="AQ6">
    <cfRule type="cellIs" dxfId="13" priority="6" operator="greaterThan">
      <formula>1</formula>
    </cfRule>
  </conditionalFormatting>
  <conditionalFormatting sqref="AQ56">
    <cfRule type="cellIs" dxfId="12" priority="3" operator="greaterThan">
      <formula>1</formula>
    </cfRule>
  </conditionalFormatting>
  <conditionalFormatting sqref="AQ95:AQ96">
    <cfRule type="cellIs" dxfId="11" priority="2" operator="greaterThan">
      <formula>1</formula>
    </cfRule>
  </conditionalFormatting>
  <conditionalFormatting sqref="AQ36">
    <cfRule type="cellIs" dxfId="10" priority="1" operator="greaterThan">
      <formula>1</formula>
    </cfRule>
  </conditionalFormatting>
  <conditionalFormatting sqref="D2:D155">
    <cfRule type="cellIs" dxfId="9" priority="23013" operator="greaterThanOrEqual">
      <formula>$I$164</formula>
    </cfRule>
    <cfRule type="cellIs" dxfId="8" priority="23014" operator="lessThanOrEqual">
      <formula>$K$164</formula>
    </cfRule>
  </conditionalFormatting>
  <conditionalFormatting sqref="K2:K155">
    <cfRule type="cellIs" dxfId="7" priority="23082" operator="greaterThanOrEqual">
      <formula>$I$163</formula>
    </cfRule>
    <cfRule type="cellIs" dxfId="6" priority="23083" operator="lessThanOrEqual">
      <formula>$K$163</formula>
    </cfRule>
  </conditionalFormatting>
  <conditionalFormatting sqref="BX2:BX155">
    <cfRule type="colorScale" priority="2308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55">
    <cfRule type="cellIs" dxfId="5" priority="23088" operator="lessThanOrEqual">
      <formula>$K$161</formula>
    </cfRule>
  </conditionalFormatting>
  <conditionalFormatting sqref="I2:I155">
    <cfRule type="cellIs" dxfId="4" priority="23090" operator="greaterThanOrEqual">
      <formula>$I$161</formula>
    </cfRule>
  </conditionalFormatting>
  <conditionalFormatting sqref="F2:F155">
    <cfRule type="cellIs" dxfId="3" priority="23092" operator="greaterThanOrEqual">
      <formula>$I$159</formula>
    </cfRule>
    <cfRule type="cellIs" dxfId="2" priority="23093" operator="lessThanOrEqual">
      <formula>$K$159</formula>
    </cfRule>
  </conditionalFormatting>
  <conditionalFormatting sqref="J2:J155">
    <cfRule type="cellIs" dxfId="1" priority="23096" operator="lessThanOrEqual">
      <formula>$K$162</formula>
    </cfRule>
    <cfRule type="cellIs" dxfId="0" priority="23097" operator="greaterThanOrEqual">
      <formula>$I$162</formula>
    </cfRule>
  </conditionalFormatting>
  <conditionalFormatting sqref="BN2:BN155">
    <cfRule type="colorScale" priority="23100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G2:CG155">
    <cfRule type="colorScale" priority="23102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99F1-A6E5-7A44-B065-79131F44C8C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2022-12-23T23:00:14Z</dcterms:modified>
</cp:coreProperties>
</file>